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15" yWindow="7260" windowWidth="19440" windowHeight="7065" activeTab="3"/>
  </bookViews>
  <sheets>
    <sheet name="Notes" sheetId="13" r:id="rId1"/>
    <sheet name="Configuration" sheetId="14" r:id="rId2"/>
    <sheet name="Setup" sheetId="6" state="hidden" r:id="rId3"/>
    <sheet name="Declarations" sheetId="2" r:id="rId4"/>
    <sheet name="EVENT - SPRNT" sheetId="4" r:id="rId5"/>
    <sheet name="Athletes" sheetId="5" r:id="rId6"/>
    <sheet name="Data" sheetId="1" state="hidden" r:id="rId7"/>
    <sheet name="ScorngTable" sheetId="7" r:id="rId8"/>
    <sheet name="UKA Awards" sheetId="15" r:id="rId9"/>
    <sheet name="EVENT - RUN" sheetId="9" r:id="rId10"/>
    <sheet name="EVENT - JUMP" sheetId="10" r:id="rId11"/>
    <sheet name="TeamScores" sheetId="12" r:id="rId12"/>
    <sheet name="EVENT - THROW" sheetId="11" r:id="rId13"/>
    <sheet name="EVENT-RELAY" sheetId="17" r:id="rId14"/>
    <sheet name="InclusiveScorngTable" sheetId="8" state="hidden" r:id="rId15"/>
    <sheet name="_template" sheetId="16" state="hidden" r:id="rId16"/>
  </sheets>
  <definedNames>
    <definedName name="AthleteNumbers">Declarations!$A$2:$A$1001</definedName>
    <definedName name="AthletePoints">Athletes!$O$5:$O$495</definedName>
    <definedName name="AwardsIndex">Setup!$B$116</definedName>
    <definedName name="AwardsValid">Setup!$B$115</definedName>
    <definedName name="BoysAwards">'UKA Awards'!$L$5:$Z$10</definedName>
    <definedName name="BoysPoints">Athletes!$AI$5:$AI$495</definedName>
    <definedName name="confDate">Configuration!$C$15</definedName>
    <definedName name="confDesc">Configuration!$C$13</definedName>
    <definedName name="confmatchtype">Configuration!$I$1</definedName>
    <definedName name="confrelay">Configuration!$C$21</definedName>
    <definedName name="confteams">Configuration!$C$19</definedName>
    <definedName name="conftype">Configuration!$C$17</definedName>
    <definedName name="DB">Data!$A$2:$Z$1001</definedName>
    <definedName name="DECLARATIONS">Declarations!$A$2:$F$1001</definedName>
    <definedName name="DefaultComp">Setup!$B$100</definedName>
    <definedName name="DefaultList">Setup!$H$100:$H$101</definedName>
    <definedName name="E1Inc">Setup!$B$33</definedName>
    <definedName name="E1Max">Setup!$B$32</definedName>
    <definedName name="E1Min">Setup!$B$31</definedName>
    <definedName name="edata">Setup!$J$84:$M$91</definedName>
    <definedName name="EventIndex">Setup!$B$28</definedName>
    <definedName name="EventList">Setup!$B$103:$B$108</definedName>
    <definedName name="EventNames">Setup!$B$30:$F$30</definedName>
    <definedName name="Flexing">Setup!$E$36</definedName>
    <definedName name="FlexPC">Setup!$E$35</definedName>
    <definedName name="FlexTrigger">Configuration!$C$50</definedName>
    <definedName name="GirlsAwards">'UKA Awards'!$L$24:$Z$29</definedName>
    <definedName name="GirlsPoints">Athletes!$AJ$5:$AJ$495</definedName>
    <definedName name="IncEventData">Setup!$B$78:$M$81</definedName>
    <definedName name="IncMatchIdx">Setup!$B$60</definedName>
    <definedName name="IncScoreTable">Setup!$A$51:$AC$57</definedName>
    <definedName name="JumpData">'EVENT - JUMP'!$A$3:$D$1002</definedName>
    <definedName name="MatchNames">Setup!$A$5:$A$25</definedName>
    <definedName name="MatchOffset">Setup!$D$101</definedName>
    <definedName name="MatchScoreTable">Setup!$A$5:$T$25</definedName>
    <definedName name="MatchType">Setup!$B$27</definedName>
    <definedName name="MATCHTYPES">Setup!$H$84:$H$86</definedName>
    <definedName name="MaxPoints">Setup!$B$37</definedName>
    <definedName name="MaxS">Setup!$B$35</definedName>
    <definedName name="MaxTeams">Setup!$B$38</definedName>
    <definedName name="MinPoints">Setup!$B$36</definedName>
    <definedName name="NineStep">'UKA Awards'!$J$2</definedName>
    <definedName name="_xlnm.Print_Area" localSheetId="0">Notes!$A$1:$B$51</definedName>
    <definedName name="_xlnm.Print_Area" localSheetId="8">'UKA Awards'!$A$1:$G$42</definedName>
    <definedName name="_xlnm.Print_Titles" localSheetId="5">Athletes!$1:$4</definedName>
    <definedName name="_xlnm.Print_Titles" localSheetId="3">Declarations!$1:$1</definedName>
    <definedName name="RelayPoints">'EVENT-RELAY'!$D$4:$D$38</definedName>
    <definedName name="RunData">'EVENT - RUN'!$A$3:$D$1002</definedName>
    <definedName name="ScoreMultiplier">Setup!$A$42:$E$46</definedName>
    <definedName name="ScoreType">Setup!$B$101</definedName>
    <definedName name="ScoreValues">Setup!$B$30:$F$33</definedName>
    <definedName name="SecondaryAwards">'UKA Awards'!$I$2</definedName>
    <definedName name="SelectMessage">Setup!$B$112</definedName>
    <definedName name="SprintData">'EVENT - SPRNT'!$A$3:$D$1002</definedName>
    <definedName name="teamnames">Athletes!$A$5:$A$495</definedName>
    <definedName name="teamscores">Athletes!$P$5:$P$495</definedName>
    <definedName name="ThrowData">'EVENT - THROW'!$A$3:$D$1002</definedName>
    <definedName name="TotalAthletes">Declarations!$H$1</definedName>
    <definedName name="TypeMessage">Setup!$B$111</definedName>
    <definedName name="UKAAthleteAwards">Athletes!$V$5:$V$495</definedName>
    <definedName name="UKABoysAwards">'UKA Awards'!$F$7:$G$19</definedName>
    <definedName name="UKAGirlsAwards">'UKA Awards'!$F$26:$G$38</definedName>
  </definedNames>
  <calcPr calcId="145621"/>
</workbook>
</file>

<file path=xl/calcChain.xml><?xml version="1.0" encoding="utf-8"?>
<calcChain xmlns="http://schemas.openxmlformats.org/spreadsheetml/2006/main">
  <c r="M38" i="17" l="1"/>
  <c r="N38" i="17" s="1"/>
  <c r="K38" i="17"/>
  <c r="L38" i="17" s="1"/>
  <c r="D38" i="17"/>
  <c r="M37" i="17"/>
  <c r="K37" i="17"/>
  <c r="L37" i="17" s="1"/>
  <c r="D37" i="17"/>
  <c r="I37" i="17"/>
  <c r="E37" i="17" s="1"/>
  <c r="J37" i="17" s="1"/>
  <c r="M36" i="17"/>
  <c r="K36" i="17"/>
  <c r="L36" i="17" s="1"/>
  <c r="D36" i="17"/>
  <c r="I36" i="17"/>
  <c r="E36" i="17" s="1"/>
  <c r="J36" i="17" s="1"/>
  <c r="M35" i="17"/>
  <c r="N35" i="17"/>
  <c r="K35" i="17"/>
  <c r="L35" i="17" s="1"/>
  <c r="M34" i="17"/>
  <c r="K34" i="17"/>
  <c r="L34" i="17" s="1"/>
  <c r="D34" i="17"/>
  <c r="I34" i="17"/>
  <c r="E34" i="17" s="1"/>
  <c r="J34" i="17" s="1"/>
  <c r="M33" i="17"/>
  <c r="K33" i="17"/>
  <c r="L33" i="17" s="1"/>
  <c r="D33" i="17"/>
  <c r="I33" i="17" s="1"/>
  <c r="E33" i="17" s="1"/>
  <c r="J33" i="17" s="1"/>
  <c r="M32" i="17"/>
  <c r="K32" i="17"/>
  <c r="L32" i="17" s="1"/>
  <c r="D32" i="17"/>
  <c r="I32" i="17"/>
  <c r="E32" i="17" s="1"/>
  <c r="J32" i="17" s="1"/>
  <c r="M31" i="17"/>
  <c r="N31" i="17" s="1"/>
  <c r="K31" i="17"/>
  <c r="L31" i="17" s="1"/>
  <c r="D31" i="17"/>
  <c r="I31" i="17"/>
  <c r="E31" i="17" s="1"/>
  <c r="J31" i="17" s="1"/>
  <c r="M30" i="17"/>
  <c r="N30" i="17" s="1"/>
  <c r="K30" i="17"/>
  <c r="L30" i="17" s="1"/>
  <c r="D30" i="17"/>
  <c r="I30" i="17"/>
  <c r="E30" i="17" s="1"/>
  <c r="J30" i="17" s="1"/>
  <c r="M29" i="17"/>
  <c r="N29" i="17" s="1"/>
  <c r="K29" i="17"/>
  <c r="L29" i="17" s="1"/>
  <c r="D29" i="17"/>
  <c r="I29" i="17"/>
  <c r="E29" i="17" s="1"/>
  <c r="J29" i="17" s="1"/>
  <c r="M28" i="17"/>
  <c r="N28" i="17" s="1"/>
  <c r="K28" i="17"/>
  <c r="L28" i="17" s="1"/>
  <c r="D28" i="17"/>
  <c r="I28" i="17"/>
  <c r="E28" i="17" s="1"/>
  <c r="J28" i="17" s="1"/>
  <c r="M27" i="17"/>
  <c r="K27" i="17"/>
  <c r="L27" i="17" s="1"/>
  <c r="D27" i="17"/>
  <c r="I27" i="17" s="1"/>
  <c r="E27" i="17" s="1"/>
  <c r="J27" i="17" s="1"/>
  <c r="M26" i="17"/>
  <c r="N26" i="17" s="1"/>
  <c r="K26" i="17"/>
  <c r="L26" i="17" s="1"/>
  <c r="D26" i="17"/>
  <c r="I26" i="17" s="1"/>
  <c r="E26" i="17" s="1"/>
  <c r="J26" i="17" s="1"/>
  <c r="M25" i="17"/>
  <c r="N25" i="17" s="1"/>
  <c r="K25" i="17"/>
  <c r="L25" i="17" s="1"/>
  <c r="D25" i="17"/>
  <c r="I25" i="17" s="1"/>
  <c r="E25" i="17" s="1"/>
  <c r="J25" i="17" s="1"/>
  <c r="M24" i="17"/>
  <c r="K24" i="17"/>
  <c r="L24" i="17" s="1"/>
  <c r="D24" i="17"/>
  <c r="I24" i="17"/>
  <c r="E24" i="17" s="1"/>
  <c r="J24" i="17" s="1"/>
  <c r="E494" i="5"/>
  <c r="D494" i="5"/>
  <c r="B494" i="5"/>
  <c r="A494" i="5"/>
  <c r="N481" i="5" s="1"/>
  <c r="E493" i="5"/>
  <c r="D493" i="5"/>
  <c r="B493" i="5"/>
  <c r="E492" i="5"/>
  <c r="D492" i="5"/>
  <c r="B492" i="5"/>
  <c r="I492" i="5" s="1"/>
  <c r="E491" i="5"/>
  <c r="D491" i="5"/>
  <c r="B491" i="5"/>
  <c r="E490" i="5"/>
  <c r="D490" i="5"/>
  <c r="B490" i="5"/>
  <c r="L490" i="5" s="1"/>
  <c r="E489" i="5"/>
  <c r="D489" i="5"/>
  <c r="B489" i="5"/>
  <c r="E488" i="5"/>
  <c r="D488" i="5"/>
  <c r="B488" i="5"/>
  <c r="E487" i="5"/>
  <c r="D487" i="5"/>
  <c r="B487" i="5"/>
  <c r="E486" i="5"/>
  <c r="D486" i="5"/>
  <c r="B486" i="5"/>
  <c r="E485" i="5"/>
  <c r="D485" i="5"/>
  <c r="B485" i="5"/>
  <c r="E484" i="5"/>
  <c r="D484" i="5"/>
  <c r="B484" i="5"/>
  <c r="E483" i="5"/>
  <c r="D483" i="5"/>
  <c r="B483" i="5"/>
  <c r="E482" i="5"/>
  <c r="D482" i="5"/>
  <c r="B482" i="5"/>
  <c r="E481" i="5"/>
  <c r="A481" i="5" s="1"/>
  <c r="D481" i="5"/>
  <c r="B481" i="5"/>
  <c r="E480" i="5"/>
  <c r="D480" i="5"/>
  <c r="B480" i="5"/>
  <c r="A480" i="5"/>
  <c r="E479" i="5"/>
  <c r="D479" i="5"/>
  <c r="B479" i="5"/>
  <c r="E478" i="5"/>
  <c r="D478" i="5"/>
  <c r="B478" i="5"/>
  <c r="H478" i="5" s="1"/>
  <c r="E477" i="5"/>
  <c r="D477" i="5"/>
  <c r="B477" i="5"/>
  <c r="E476" i="5"/>
  <c r="D476" i="5"/>
  <c r="B476" i="5"/>
  <c r="F476" i="5" s="1"/>
  <c r="E475" i="5"/>
  <c r="D475" i="5"/>
  <c r="B475" i="5"/>
  <c r="H475" i="5" s="1"/>
  <c r="E474" i="5"/>
  <c r="D474" i="5"/>
  <c r="B474" i="5"/>
  <c r="L474" i="5" s="1"/>
  <c r="E473" i="5"/>
  <c r="D473" i="5"/>
  <c r="B473" i="5"/>
  <c r="E472" i="5"/>
  <c r="D472" i="5"/>
  <c r="B472" i="5"/>
  <c r="F472" i="5" s="1"/>
  <c r="E471" i="5"/>
  <c r="D471" i="5"/>
  <c r="B471" i="5"/>
  <c r="E470" i="5"/>
  <c r="D470" i="5"/>
  <c r="B470" i="5"/>
  <c r="E469" i="5"/>
  <c r="D469" i="5"/>
  <c r="B469" i="5"/>
  <c r="L469" i="5" s="1"/>
  <c r="E468" i="5"/>
  <c r="D468" i="5"/>
  <c r="B468" i="5"/>
  <c r="E467" i="5"/>
  <c r="A467" i="5" s="1"/>
  <c r="D467" i="5"/>
  <c r="B467" i="5"/>
  <c r="E466" i="5"/>
  <c r="D466" i="5"/>
  <c r="B466" i="5"/>
  <c r="A466" i="5"/>
  <c r="N453" i="5" s="1"/>
  <c r="E465" i="5"/>
  <c r="D465" i="5"/>
  <c r="B465" i="5"/>
  <c r="E464" i="5"/>
  <c r="D464" i="5"/>
  <c r="B464" i="5"/>
  <c r="G464" i="5" s="1"/>
  <c r="E463" i="5"/>
  <c r="D463" i="5"/>
  <c r="B463" i="5"/>
  <c r="E462" i="5"/>
  <c r="D462" i="5"/>
  <c r="B462" i="5"/>
  <c r="E461" i="5"/>
  <c r="D461" i="5"/>
  <c r="B461" i="5"/>
  <c r="E460" i="5"/>
  <c r="D460" i="5"/>
  <c r="B460" i="5"/>
  <c r="E459" i="5"/>
  <c r="D459" i="5"/>
  <c r="B459" i="5"/>
  <c r="J459" i="5" s="1"/>
  <c r="E458" i="5"/>
  <c r="D458" i="5"/>
  <c r="B458" i="5"/>
  <c r="E457" i="5"/>
  <c r="D457" i="5"/>
  <c r="B457" i="5"/>
  <c r="E456" i="5"/>
  <c r="D456" i="5"/>
  <c r="B456" i="5"/>
  <c r="E455" i="5"/>
  <c r="D455" i="5"/>
  <c r="B455" i="5"/>
  <c r="E454" i="5"/>
  <c r="D454" i="5"/>
  <c r="B454" i="5"/>
  <c r="E453" i="5"/>
  <c r="A453" i="5" s="1"/>
  <c r="D453" i="5"/>
  <c r="B453" i="5"/>
  <c r="L453" i="5" s="1"/>
  <c r="E452" i="5"/>
  <c r="D452" i="5"/>
  <c r="B452" i="5"/>
  <c r="A452" i="5"/>
  <c r="E451" i="5"/>
  <c r="D451" i="5"/>
  <c r="B451" i="5"/>
  <c r="E450" i="5"/>
  <c r="D450" i="5"/>
  <c r="B450" i="5"/>
  <c r="E449" i="5"/>
  <c r="D449" i="5"/>
  <c r="B449" i="5"/>
  <c r="G449" i="5" s="1"/>
  <c r="E448" i="5"/>
  <c r="D448" i="5"/>
  <c r="B448" i="5"/>
  <c r="L448" i="5" s="1"/>
  <c r="E447" i="5"/>
  <c r="D447" i="5"/>
  <c r="B447" i="5"/>
  <c r="E446" i="5"/>
  <c r="D446" i="5"/>
  <c r="B446" i="5"/>
  <c r="L446" i="5" s="1"/>
  <c r="E445" i="5"/>
  <c r="D445" i="5"/>
  <c r="B445" i="5"/>
  <c r="G445" i="5" s="1"/>
  <c r="E444" i="5"/>
  <c r="D444" i="5"/>
  <c r="B444" i="5"/>
  <c r="E443" i="5"/>
  <c r="D443" i="5"/>
  <c r="B443" i="5"/>
  <c r="F443" i="5" s="1"/>
  <c r="E442" i="5"/>
  <c r="D442" i="5"/>
  <c r="B442" i="5"/>
  <c r="L442" i="5" s="1"/>
  <c r="E441" i="5"/>
  <c r="D441" i="5"/>
  <c r="B441" i="5"/>
  <c r="G441" i="5" s="1"/>
  <c r="E440" i="5"/>
  <c r="D440" i="5"/>
  <c r="B440" i="5"/>
  <c r="F440" i="5" s="1"/>
  <c r="E439" i="5"/>
  <c r="A439" i="5" s="1"/>
  <c r="B439" i="5"/>
  <c r="D439" i="5"/>
  <c r="E438" i="5"/>
  <c r="D438" i="5"/>
  <c r="B438" i="5"/>
  <c r="J438" i="5" s="1"/>
  <c r="A438" i="5"/>
  <c r="N425" i="5" s="1"/>
  <c r="E437" i="5"/>
  <c r="D437" i="5"/>
  <c r="B437" i="5"/>
  <c r="E436" i="5"/>
  <c r="D436" i="5"/>
  <c r="B436" i="5"/>
  <c r="E435" i="5"/>
  <c r="D435" i="5"/>
  <c r="B435" i="5"/>
  <c r="E434" i="5"/>
  <c r="D434" i="5"/>
  <c r="B434" i="5"/>
  <c r="G434" i="5" s="1"/>
  <c r="E433" i="5"/>
  <c r="D433" i="5"/>
  <c r="B433" i="5"/>
  <c r="E432" i="5"/>
  <c r="D432" i="5"/>
  <c r="B432" i="5"/>
  <c r="M432" i="5" s="1"/>
  <c r="E431" i="5"/>
  <c r="D431" i="5"/>
  <c r="B431" i="5"/>
  <c r="E430" i="5"/>
  <c r="D430" i="5"/>
  <c r="B430" i="5"/>
  <c r="G430" i="5" s="1"/>
  <c r="E429" i="5"/>
  <c r="D429" i="5"/>
  <c r="B429" i="5"/>
  <c r="L429" i="5" s="1"/>
  <c r="E428" i="5"/>
  <c r="D428" i="5"/>
  <c r="B428" i="5"/>
  <c r="E427" i="5"/>
  <c r="D427" i="5"/>
  <c r="B427" i="5"/>
  <c r="E426" i="5"/>
  <c r="D426" i="5"/>
  <c r="B426" i="5"/>
  <c r="L426" i="5" s="1"/>
  <c r="E425" i="5"/>
  <c r="A425" i="5" s="1"/>
  <c r="D425" i="5"/>
  <c r="B425" i="5"/>
  <c r="F425" i="5" s="1"/>
  <c r="E424" i="5"/>
  <c r="D424" i="5"/>
  <c r="B424" i="5"/>
  <c r="L424" i="5" s="1"/>
  <c r="A424" i="5"/>
  <c r="E423" i="5"/>
  <c r="D423" i="5"/>
  <c r="B423" i="5"/>
  <c r="E422" i="5"/>
  <c r="D422" i="5"/>
  <c r="B422" i="5"/>
  <c r="E421" i="5"/>
  <c r="D421" i="5"/>
  <c r="B421" i="5"/>
  <c r="F421" i="5" s="1"/>
  <c r="E420" i="5"/>
  <c r="D420" i="5"/>
  <c r="B420" i="5"/>
  <c r="E419" i="5"/>
  <c r="D419" i="5"/>
  <c r="B419" i="5"/>
  <c r="E418" i="5"/>
  <c r="D418" i="5"/>
  <c r="B418" i="5"/>
  <c r="E417" i="5"/>
  <c r="D417" i="5"/>
  <c r="B417" i="5"/>
  <c r="H417" i="5" s="1"/>
  <c r="E416" i="5"/>
  <c r="D416" i="5"/>
  <c r="B416" i="5"/>
  <c r="E415" i="5"/>
  <c r="D415" i="5"/>
  <c r="B415" i="5"/>
  <c r="E414" i="5"/>
  <c r="D414" i="5"/>
  <c r="B414" i="5"/>
  <c r="E413" i="5"/>
  <c r="D413" i="5"/>
  <c r="B413" i="5"/>
  <c r="H413" i="5" s="1"/>
  <c r="E412" i="5"/>
  <c r="D412" i="5"/>
  <c r="B412" i="5"/>
  <c r="E411" i="5"/>
  <c r="A411" i="5" s="1"/>
  <c r="D411" i="5"/>
  <c r="B411" i="5"/>
  <c r="E410" i="5"/>
  <c r="D410" i="5"/>
  <c r="B410" i="5"/>
  <c r="A410" i="5"/>
  <c r="N397" i="5" s="1"/>
  <c r="E409" i="5"/>
  <c r="D409" i="5"/>
  <c r="B409" i="5"/>
  <c r="F409" i="5" s="1"/>
  <c r="E408" i="5"/>
  <c r="D408" i="5"/>
  <c r="B408" i="5"/>
  <c r="M408" i="5" s="1"/>
  <c r="E407" i="5"/>
  <c r="D407" i="5"/>
  <c r="B407" i="5"/>
  <c r="E406" i="5"/>
  <c r="D406" i="5"/>
  <c r="B406" i="5"/>
  <c r="E405" i="5"/>
  <c r="D405" i="5"/>
  <c r="B405" i="5"/>
  <c r="E404" i="5"/>
  <c r="D404" i="5"/>
  <c r="B404" i="5"/>
  <c r="I404" i="5" s="1"/>
  <c r="E403" i="5"/>
  <c r="D403" i="5"/>
  <c r="B403" i="5"/>
  <c r="E402" i="5"/>
  <c r="D402" i="5"/>
  <c r="B402" i="5"/>
  <c r="E401" i="5"/>
  <c r="D401" i="5"/>
  <c r="B401" i="5"/>
  <c r="H401" i="5" s="1"/>
  <c r="E400" i="5"/>
  <c r="D400" i="5"/>
  <c r="B400" i="5"/>
  <c r="E399" i="5"/>
  <c r="D399" i="5"/>
  <c r="B399" i="5"/>
  <c r="E398" i="5"/>
  <c r="D398" i="5"/>
  <c r="B398" i="5"/>
  <c r="E397" i="5"/>
  <c r="A397" i="5" s="1"/>
  <c r="D397" i="5"/>
  <c r="B397" i="5"/>
  <c r="I397" i="5" s="1"/>
  <c r="E396" i="5"/>
  <c r="D396" i="5"/>
  <c r="B396" i="5"/>
  <c r="J396" i="5" s="1"/>
  <c r="A396" i="5"/>
  <c r="E395" i="5"/>
  <c r="D395" i="5"/>
  <c r="B395" i="5"/>
  <c r="E394" i="5"/>
  <c r="D394" i="5"/>
  <c r="B394" i="5"/>
  <c r="E393" i="5"/>
  <c r="D393" i="5"/>
  <c r="B393" i="5"/>
  <c r="E392" i="5"/>
  <c r="D392" i="5"/>
  <c r="B392" i="5"/>
  <c r="E391" i="5"/>
  <c r="D391" i="5"/>
  <c r="B391" i="5"/>
  <c r="E390" i="5"/>
  <c r="D390" i="5"/>
  <c r="B390" i="5"/>
  <c r="E389" i="5"/>
  <c r="D389" i="5"/>
  <c r="B389" i="5"/>
  <c r="I389" i="5" s="1"/>
  <c r="E388" i="5"/>
  <c r="D388" i="5"/>
  <c r="B388" i="5"/>
  <c r="E387" i="5"/>
  <c r="D387" i="5"/>
  <c r="B387" i="5"/>
  <c r="E386" i="5"/>
  <c r="D386" i="5"/>
  <c r="B386" i="5"/>
  <c r="E385" i="5"/>
  <c r="D385" i="5"/>
  <c r="B385" i="5"/>
  <c r="M385" i="5" s="1"/>
  <c r="E384" i="5"/>
  <c r="D384" i="5"/>
  <c r="B384" i="5"/>
  <c r="E383" i="5"/>
  <c r="A383" i="5" s="1"/>
  <c r="D383" i="5"/>
  <c r="B383" i="5"/>
  <c r="J383" i="5" s="1"/>
  <c r="E382" i="5"/>
  <c r="D382" i="5"/>
  <c r="B382" i="5"/>
  <c r="I382" i="5" s="1"/>
  <c r="A382" i="5"/>
  <c r="N369" i="5" s="1"/>
  <c r="E381" i="5"/>
  <c r="D381" i="5"/>
  <c r="B381" i="5"/>
  <c r="E380" i="5"/>
  <c r="D380" i="5"/>
  <c r="B380" i="5"/>
  <c r="E379" i="5"/>
  <c r="D379" i="5"/>
  <c r="B379" i="5"/>
  <c r="E378" i="5"/>
  <c r="D378" i="5"/>
  <c r="B378" i="5"/>
  <c r="E377" i="5"/>
  <c r="D377" i="5"/>
  <c r="B377" i="5"/>
  <c r="E376" i="5"/>
  <c r="D376" i="5"/>
  <c r="B376" i="5"/>
  <c r="E375" i="5"/>
  <c r="D375" i="5"/>
  <c r="B375" i="5"/>
  <c r="E374" i="5"/>
  <c r="D374" i="5"/>
  <c r="B374" i="5"/>
  <c r="J374" i="5" s="1"/>
  <c r="E373" i="5"/>
  <c r="D373" i="5"/>
  <c r="B373" i="5"/>
  <c r="E372" i="5"/>
  <c r="D372" i="5"/>
  <c r="B372" i="5"/>
  <c r="E371" i="5"/>
  <c r="D371" i="5"/>
  <c r="B371" i="5"/>
  <c r="E370" i="5"/>
  <c r="D370" i="5"/>
  <c r="B370" i="5"/>
  <c r="E369" i="5"/>
  <c r="A369" i="5" s="1"/>
  <c r="D369" i="5"/>
  <c r="B369" i="5"/>
  <c r="M369" i="5" s="1"/>
  <c r="E368" i="5"/>
  <c r="D368" i="5"/>
  <c r="B368" i="5"/>
  <c r="A368" i="5"/>
  <c r="E367" i="5"/>
  <c r="D367" i="5"/>
  <c r="B367" i="5"/>
  <c r="E366" i="5"/>
  <c r="D366" i="5"/>
  <c r="B366" i="5"/>
  <c r="H366" i="5" s="1"/>
  <c r="E365" i="5"/>
  <c r="D365" i="5"/>
  <c r="B365" i="5"/>
  <c r="H365" i="5" s="1"/>
  <c r="E364" i="5"/>
  <c r="D364" i="5"/>
  <c r="B364" i="5"/>
  <c r="L364" i="5" s="1"/>
  <c r="E363" i="5"/>
  <c r="D363" i="5"/>
  <c r="B363" i="5"/>
  <c r="K363" i="5" s="1"/>
  <c r="E362" i="5"/>
  <c r="D362" i="5"/>
  <c r="B362" i="5"/>
  <c r="E361" i="5"/>
  <c r="D361" i="5"/>
  <c r="B361" i="5"/>
  <c r="E360" i="5"/>
  <c r="D360" i="5"/>
  <c r="B360" i="5"/>
  <c r="F360" i="5" s="1"/>
  <c r="E359" i="5"/>
  <c r="D359" i="5"/>
  <c r="B359" i="5"/>
  <c r="E358" i="5"/>
  <c r="D358" i="5"/>
  <c r="B358" i="5"/>
  <c r="G358" i="5" s="1"/>
  <c r="E357" i="5"/>
  <c r="D357" i="5"/>
  <c r="B357" i="5"/>
  <c r="L357" i="5" s="1"/>
  <c r="E356" i="5"/>
  <c r="D356" i="5"/>
  <c r="B356" i="5"/>
  <c r="E355" i="5"/>
  <c r="A355" i="5" s="1"/>
  <c r="D355" i="5"/>
  <c r="B355" i="5"/>
  <c r="E354" i="5"/>
  <c r="D354" i="5"/>
  <c r="B354" i="5"/>
  <c r="A354" i="5"/>
  <c r="N341" i="5" s="1"/>
  <c r="E353" i="5"/>
  <c r="D353" i="5"/>
  <c r="B353" i="5"/>
  <c r="M353" i="5" s="1"/>
  <c r="E352" i="5"/>
  <c r="D352" i="5"/>
  <c r="B352" i="5"/>
  <c r="E351" i="5"/>
  <c r="D351" i="5"/>
  <c r="B351" i="5"/>
  <c r="E350" i="5"/>
  <c r="D350" i="5"/>
  <c r="B350" i="5"/>
  <c r="E349" i="5"/>
  <c r="D349" i="5"/>
  <c r="B349" i="5"/>
  <c r="E348" i="5"/>
  <c r="D348" i="5"/>
  <c r="B348" i="5"/>
  <c r="H348" i="5" s="1"/>
  <c r="E347" i="5"/>
  <c r="D347" i="5"/>
  <c r="B347" i="5"/>
  <c r="E346" i="5"/>
  <c r="D346" i="5"/>
  <c r="B346" i="5"/>
  <c r="J346" i="5" s="1"/>
  <c r="E345" i="5"/>
  <c r="D345" i="5"/>
  <c r="B345" i="5"/>
  <c r="H345" i="5" s="1"/>
  <c r="E344" i="5"/>
  <c r="D344" i="5"/>
  <c r="B344" i="5"/>
  <c r="E343" i="5"/>
  <c r="D343" i="5"/>
  <c r="B343" i="5"/>
  <c r="E342" i="5"/>
  <c r="D342" i="5"/>
  <c r="B342" i="5"/>
  <c r="E341" i="5"/>
  <c r="A341" i="5" s="1"/>
  <c r="D341" i="5"/>
  <c r="B341" i="5"/>
  <c r="E340" i="5"/>
  <c r="D340" i="5"/>
  <c r="B340" i="5"/>
  <c r="A340" i="5"/>
  <c r="E339" i="5"/>
  <c r="D339" i="5"/>
  <c r="B339" i="5"/>
  <c r="E338" i="5"/>
  <c r="D338" i="5"/>
  <c r="B338" i="5"/>
  <c r="E337" i="5"/>
  <c r="D337" i="5"/>
  <c r="B337" i="5"/>
  <c r="J337" i="5" s="1"/>
  <c r="E336" i="5"/>
  <c r="D336" i="5"/>
  <c r="B336" i="5"/>
  <c r="E335" i="5"/>
  <c r="D335" i="5"/>
  <c r="B335" i="5"/>
  <c r="G335" i="5" s="1"/>
  <c r="E334" i="5"/>
  <c r="D334" i="5"/>
  <c r="B334" i="5"/>
  <c r="K334" i="5" s="1"/>
  <c r="E333" i="5"/>
  <c r="D333" i="5"/>
  <c r="B333" i="5"/>
  <c r="E332" i="5"/>
  <c r="D332" i="5"/>
  <c r="B332" i="5"/>
  <c r="M332" i="5" s="1"/>
  <c r="E331" i="5"/>
  <c r="D331" i="5"/>
  <c r="B331" i="5"/>
  <c r="J331" i="5" s="1"/>
  <c r="E330" i="5"/>
  <c r="D330" i="5"/>
  <c r="B330" i="5"/>
  <c r="E329" i="5"/>
  <c r="D329" i="5"/>
  <c r="B329" i="5"/>
  <c r="H329" i="5" s="1"/>
  <c r="E328" i="5"/>
  <c r="D328" i="5"/>
  <c r="B328" i="5"/>
  <c r="K328" i="5" s="1"/>
  <c r="E327" i="5"/>
  <c r="A327" i="5" s="1"/>
  <c r="D327" i="5"/>
  <c r="B327" i="5"/>
  <c r="M327" i="5" s="1"/>
  <c r="E326" i="5"/>
  <c r="D326" i="5"/>
  <c r="B326" i="5"/>
  <c r="A326" i="5"/>
  <c r="N313" i="5" s="1"/>
  <c r="E325" i="5"/>
  <c r="D325" i="5"/>
  <c r="B325" i="5"/>
  <c r="M325" i="5" s="1"/>
  <c r="E324" i="5"/>
  <c r="D324" i="5"/>
  <c r="B324" i="5"/>
  <c r="E323" i="5"/>
  <c r="D323" i="5"/>
  <c r="B323" i="5"/>
  <c r="E322" i="5"/>
  <c r="D322" i="5"/>
  <c r="B322" i="5"/>
  <c r="E321" i="5"/>
  <c r="D321" i="5"/>
  <c r="B321" i="5"/>
  <c r="E320" i="5"/>
  <c r="D320" i="5"/>
  <c r="B320" i="5"/>
  <c r="E319" i="5"/>
  <c r="D319" i="5"/>
  <c r="B319" i="5"/>
  <c r="F319" i="5" s="1"/>
  <c r="E318" i="5"/>
  <c r="D318" i="5"/>
  <c r="B318" i="5"/>
  <c r="E317" i="5"/>
  <c r="D317" i="5"/>
  <c r="B317" i="5"/>
  <c r="J317" i="5" s="1"/>
  <c r="E316" i="5"/>
  <c r="D316" i="5"/>
  <c r="B316" i="5"/>
  <c r="E315" i="5"/>
  <c r="D315" i="5"/>
  <c r="B315" i="5"/>
  <c r="E314" i="5"/>
  <c r="D314" i="5"/>
  <c r="B314" i="5"/>
  <c r="E313" i="5"/>
  <c r="A313" i="5" s="1"/>
  <c r="D313" i="5"/>
  <c r="B313" i="5"/>
  <c r="I313" i="5" s="1"/>
  <c r="E312" i="5"/>
  <c r="D312" i="5"/>
  <c r="B312" i="5"/>
  <c r="A312" i="5"/>
  <c r="E311" i="5"/>
  <c r="D311" i="5"/>
  <c r="B311" i="5"/>
  <c r="E310" i="5"/>
  <c r="D310" i="5"/>
  <c r="B310" i="5"/>
  <c r="E309" i="5"/>
  <c r="D309" i="5"/>
  <c r="B309" i="5"/>
  <c r="L309" i="5" s="1"/>
  <c r="E308" i="5"/>
  <c r="D308" i="5"/>
  <c r="B308" i="5"/>
  <c r="E307" i="5"/>
  <c r="D307" i="5"/>
  <c r="B307" i="5"/>
  <c r="E306" i="5"/>
  <c r="D306" i="5"/>
  <c r="B306" i="5"/>
  <c r="E305" i="5"/>
  <c r="D305" i="5"/>
  <c r="B305" i="5"/>
  <c r="E304" i="5"/>
  <c r="D304" i="5"/>
  <c r="B304" i="5"/>
  <c r="L304" i="5" s="1"/>
  <c r="E303" i="5"/>
  <c r="D303" i="5"/>
  <c r="B303" i="5"/>
  <c r="K303" i="5" s="1"/>
  <c r="E302" i="5"/>
  <c r="D302" i="5"/>
  <c r="B302" i="5"/>
  <c r="E301" i="5"/>
  <c r="D301" i="5"/>
  <c r="B301" i="5"/>
  <c r="M301" i="5" s="1"/>
  <c r="E300" i="5"/>
  <c r="D300" i="5"/>
  <c r="B300" i="5"/>
  <c r="E299" i="5"/>
  <c r="A299" i="5" s="1"/>
  <c r="B25" i="12" s="1"/>
  <c r="D299" i="5"/>
  <c r="B299" i="5"/>
  <c r="J299" i="5" s="1"/>
  <c r="E298" i="5"/>
  <c r="D298" i="5"/>
  <c r="B298" i="5"/>
  <c r="K298" i="5" s="1"/>
  <c r="A298" i="5"/>
  <c r="N285" i="5" s="1"/>
  <c r="E297" i="5"/>
  <c r="D297" i="5"/>
  <c r="B297" i="5"/>
  <c r="E296" i="5"/>
  <c r="D296" i="5"/>
  <c r="B296" i="5"/>
  <c r="E295" i="5"/>
  <c r="D295" i="5"/>
  <c r="B295" i="5"/>
  <c r="K295" i="5" s="1"/>
  <c r="E294" i="5"/>
  <c r="D294" i="5"/>
  <c r="B294" i="5"/>
  <c r="H294" i="5" s="1"/>
  <c r="E293" i="5"/>
  <c r="D293" i="5"/>
  <c r="B293" i="5"/>
  <c r="E292" i="5"/>
  <c r="D292" i="5"/>
  <c r="B292" i="5"/>
  <c r="H292" i="5" s="1"/>
  <c r="E291" i="5"/>
  <c r="D291" i="5"/>
  <c r="B291" i="5"/>
  <c r="E290" i="5"/>
  <c r="D290" i="5"/>
  <c r="B290" i="5"/>
  <c r="E289" i="5"/>
  <c r="D289" i="5"/>
  <c r="B289" i="5"/>
  <c r="E288" i="5"/>
  <c r="D288" i="5"/>
  <c r="B288" i="5"/>
  <c r="E287" i="5"/>
  <c r="D287" i="5"/>
  <c r="B287" i="5"/>
  <c r="H287" i="5" s="1"/>
  <c r="E286" i="5"/>
  <c r="D286" i="5"/>
  <c r="B286" i="5"/>
  <c r="E285" i="5"/>
  <c r="A285" i="5" s="1"/>
  <c r="D285" i="5"/>
  <c r="B285" i="5"/>
  <c r="F285" i="5" s="1"/>
  <c r="D23" i="17"/>
  <c r="I23" i="17"/>
  <c r="E23" i="17" s="1"/>
  <c r="J23" i="17"/>
  <c r="D22" i="17"/>
  <c r="I22" i="17"/>
  <c r="E22" i="17" s="1"/>
  <c r="J22" i="17" s="1"/>
  <c r="D21" i="17"/>
  <c r="I21" i="17"/>
  <c r="E21" i="17" s="1"/>
  <c r="J21" i="17"/>
  <c r="D20" i="17"/>
  <c r="I20" i="17"/>
  <c r="E20" i="17" s="1"/>
  <c r="J20" i="17" s="1"/>
  <c r="D19" i="17"/>
  <c r="I19" i="17"/>
  <c r="E19" i="17" s="1"/>
  <c r="J19" i="17"/>
  <c r="D18" i="17"/>
  <c r="I18" i="17"/>
  <c r="E18" i="17" s="1"/>
  <c r="J18" i="17" s="1"/>
  <c r="D17" i="17"/>
  <c r="I17" i="17"/>
  <c r="E17" i="17" s="1"/>
  <c r="J17" i="17"/>
  <c r="M23" i="17"/>
  <c r="M22" i="17"/>
  <c r="M21" i="17"/>
  <c r="M20" i="17"/>
  <c r="N20" i="17" s="1"/>
  <c r="M19" i="17"/>
  <c r="M18" i="17"/>
  <c r="M17" i="17"/>
  <c r="N17" i="17" s="1"/>
  <c r="M16" i="17"/>
  <c r="N16" i="17" s="1"/>
  <c r="M15" i="17"/>
  <c r="M14" i="17"/>
  <c r="M13" i="17"/>
  <c r="N13" i="17" s="1"/>
  <c r="M12" i="17"/>
  <c r="N12" i="17" s="1"/>
  <c r="M11" i="17"/>
  <c r="M10" i="17"/>
  <c r="N10" i="17"/>
  <c r="M9" i="17"/>
  <c r="M8" i="17"/>
  <c r="N8" i="17" s="1"/>
  <c r="M7" i="17"/>
  <c r="M6" i="17"/>
  <c r="M5" i="17"/>
  <c r="M4" i="17"/>
  <c r="N4" i="17" s="1"/>
  <c r="K1001" i="11"/>
  <c r="K1000" i="11"/>
  <c r="K999" i="11"/>
  <c r="K998" i="11"/>
  <c r="K997" i="11"/>
  <c r="L997" i="11"/>
  <c r="K996" i="11"/>
  <c r="K995" i="11"/>
  <c r="L995" i="11" s="1"/>
  <c r="K994" i="11"/>
  <c r="L994" i="11" s="1"/>
  <c r="K993" i="11"/>
  <c r="K992" i="11"/>
  <c r="K991" i="11"/>
  <c r="K990" i="11"/>
  <c r="K989" i="11"/>
  <c r="L989" i="11" s="1"/>
  <c r="K988" i="11"/>
  <c r="K987" i="11"/>
  <c r="L987" i="11"/>
  <c r="K986" i="11"/>
  <c r="L986" i="11"/>
  <c r="K985" i="11"/>
  <c r="K984" i="11"/>
  <c r="K983" i="11"/>
  <c r="K982" i="11"/>
  <c r="K981" i="11"/>
  <c r="L981" i="11"/>
  <c r="K980" i="11"/>
  <c r="K979" i="11"/>
  <c r="L979" i="11" s="1"/>
  <c r="K978" i="11"/>
  <c r="L978" i="11" s="1"/>
  <c r="K977" i="11"/>
  <c r="K976" i="11"/>
  <c r="K975" i="11"/>
  <c r="K974" i="11"/>
  <c r="K973" i="11"/>
  <c r="L973" i="11" s="1"/>
  <c r="K972" i="11"/>
  <c r="K971" i="11"/>
  <c r="L971" i="11"/>
  <c r="K970" i="11"/>
  <c r="L970" i="11"/>
  <c r="K969" i="11"/>
  <c r="K968" i="11"/>
  <c r="K967" i="11"/>
  <c r="K966" i="11"/>
  <c r="K965" i="11"/>
  <c r="L965" i="11"/>
  <c r="K964" i="11"/>
  <c r="K963" i="11"/>
  <c r="L963" i="11" s="1"/>
  <c r="K962" i="11"/>
  <c r="L962" i="11" s="1"/>
  <c r="K961" i="11"/>
  <c r="K960" i="11"/>
  <c r="K959" i="11"/>
  <c r="K958" i="11"/>
  <c r="K957" i="11"/>
  <c r="L957" i="11" s="1"/>
  <c r="K956" i="11"/>
  <c r="K955" i="11"/>
  <c r="L955" i="11"/>
  <c r="K954" i="11"/>
  <c r="L954" i="11"/>
  <c r="K953" i="11"/>
  <c r="K952" i="11"/>
  <c r="K951" i="11"/>
  <c r="K950" i="11"/>
  <c r="K949" i="11"/>
  <c r="L949" i="11"/>
  <c r="K948" i="11"/>
  <c r="K947" i="11"/>
  <c r="L947" i="11" s="1"/>
  <c r="K946" i="11"/>
  <c r="L946" i="11" s="1"/>
  <c r="K945" i="11"/>
  <c r="K944" i="11"/>
  <c r="K943" i="11"/>
  <c r="K942" i="11"/>
  <c r="K941" i="11"/>
  <c r="L941" i="11" s="1"/>
  <c r="K940" i="11"/>
  <c r="K939" i="11"/>
  <c r="L939" i="11"/>
  <c r="K938" i="11"/>
  <c r="L938" i="11"/>
  <c r="K937" i="11"/>
  <c r="K936" i="11"/>
  <c r="K935" i="11"/>
  <c r="K934" i="11"/>
  <c r="K933" i="11"/>
  <c r="L933" i="11"/>
  <c r="K932" i="11"/>
  <c r="K931" i="11"/>
  <c r="L931" i="11" s="1"/>
  <c r="K930" i="11"/>
  <c r="L930" i="11" s="1"/>
  <c r="K929" i="11"/>
  <c r="K928" i="11"/>
  <c r="K927" i="11"/>
  <c r="K926" i="11"/>
  <c r="K925" i="11"/>
  <c r="L925" i="11" s="1"/>
  <c r="K924" i="11"/>
  <c r="K923" i="11"/>
  <c r="L923" i="11"/>
  <c r="K922" i="11"/>
  <c r="L922" i="11"/>
  <c r="K921" i="11"/>
  <c r="K920" i="11"/>
  <c r="K919" i="11"/>
  <c r="K918" i="11"/>
  <c r="K917" i="11"/>
  <c r="L917" i="11"/>
  <c r="K916" i="11"/>
  <c r="K915" i="11"/>
  <c r="L915" i="11" s="1"/>
  <c r="K914" i="11"/>
  <c r="L914" i="11" s="1"/>
  <c r="K913" i="11"/>
  <c r="K912" i="11"/>
  <c r="K911" i="11"/>
  <c r="K910" i="11"/>
  <c r="K909" i="11"/>
  <c r="L909" i="11" s="1"/>
  <c r="K908" i="11"/>
  <c r="K907" i="11"/>
  <c r="L907" i="11"/>
  <c r="K906" i="11"/>
  <c r="L906" i="11"/>
  <c r="K905" i="11"/>
  <c r="K904" i="11"/>
  <c r="K903" i="11"/>
  <c r="K902" i="11"/>
  <c r="K901" i="11"/>
  <c r="L901" i="11"/>
  <c r="K900" i="11"/>
  <c r="K899" i="11"/>
  <c r="L899" i="11" s="1"/>
  <c r="K898" i="11"/>
  <c r="L898" i="11" s="1"/>
  <c r="K897" i="11"/>
  <c r="K896" i="11"/>
  <c r="K895" i="11"/>
  <c r="K894" i="11"/>
  <c r="K893" i="11"/>
  <c r="L893" i="11" s="1"/>
  <c r="K892" i="11"/>
  <c r="K891" i="11"/>
  <c r="L891" i="11"/>
  <c r="K890" i="11"/>
  <c r="L890" i="11"/>
  <c r="K889" i="11"/>
  <c r="K888" i="11"/>
  <c r="K887" i="11"/>
  <c r="K886" i="11"/>
  <c r="K885" i="11"/>
  <c r="L885" i="11"/>
  <c r="K884" i="11"/>
  <c r="K883" i="11"/>
  <c r="L883" i="11" s="1"/>
  <c r="K882" i="11"/>
  <c r="L882" i="11" s="1"/>
  <c r="K881" i="11"/>
  <c r="K880" i="11"/>
  <c r="K879" i="11"/>
  <c r="K878" i="11"/>
  <c r="K877" i="11"/>
  <c r="L877" i="11" s="1"/>
  <c r="K876" i="11"/>
  <c r="K875" i="11"/>
  <c r="L875" i="11"/>
  <c r="K874" i="11"/>
  <c r="L874" i="11"/>
  <c r="K873" i="11"/>
  <c r="K872" i="11"/>
  <c r="K871" i="11"/>
  <c r="K870" i="11"/>
  <c r="K869" i="11"/>
  <c r="L869" i="11"/>
  <c r="K868" i="11"/>
  <c r="K867" i="11"/>
  <c r="L867" i="11" s="1"/>
  <c r="K866" i="11"/>
  <c r="L866" i="11" s="1"/>
  <c r="K865" i="11"/>
  <c r="K864" i="11"/>
  <c r="K863" i="11"/>
  <c r="K862" i="11"/>
  <c r="K861" i="11"/>
  <c r="L861" i="11" s="1"/>
  <c r="K860" i="11"/>
  <c r="K859" i="11"/>
  <c r="L859" i="11"/>
  <c r="K858" i="11"/>
  <c r="L858" i="11"/>
  <c r="K857" i="11"/>
  <c r="K856" i="11"/>
  <c r="K855" i="11"/>
  <c r="K854" i="11"/>
  <c r="K853" i="11"/>
  <c r="L853" i="11"/>
  <c r="K852" i="11"/>
  <c r="K851" i="11"/>
  <c r="L851" i="11" s="1"/>
  <c r="K850" i="11"/>
  <c r="L850" i="11" s="1"/>
  <c r="K849" i="11"/>
  <c r="K848" i="11"/>
  <c r="K847" i="11"/>
  <c r="K846" i="11"/>
  <c r="K845" i="11"/>
  <c r="L845" i="11" s="1"/>
  <c r="K844" i="11"/>
  <c r="K843" i="11"/>
  <c r="L843" i="11"/>
  <c r="K842" i="11"/>
  <c r="L842" i="11"/>
  <c r="K841" i="11"/>
  <c r="K840" i="11"/>
  <c r="K839" i="11"/>
  <c r="K838" i="11"/>
  <c r="K837" i="11"/>
  <c r="L837" i="11"/>
  <c r="K836" i="11"/>
  <c r="K835" i="11"/>
  <c r="L835" i="11" s="1"/>
  <c r="K834" i="11"/>
  <c r="L834" i="11" s="1"/>
  <c r="K833" i="11"/>
  <c r="K832" i="11"/>
  <c r="K831" i="11"/>
  <c r="K830" i="11"/>
  <c r="K829" i="11"/>
  <c r="L829" i="11" s="1"/>
  <c r="K828" i="11"/>
  <c r="K827" i="11"/>
  <c r="L827" i="11"/>
  <c r="K826" i="11"/>
  <c r="L826" i="11"/>
  <c r="K825" i="11"/>
  <c r="K824" i="11"/>
  <c r="K823" i="11"/>
  <c r="K822" i="11"/>
  <c r="K821" i="11"/>
  <c r="L821" i="11"/>
  <c r="K820" i="11"/>
  <c r="K819" i="11"/>
  <c r="L819" i="11" s="1"/>
  <c r="K818" i="11"/>
  <c r="L818" i="11" s="1"/>
  <c r="K817" i="11"/>
  <c r="K816" i="11"/>
  <c r="K815" i="11"/>
  <c r="K814" i="11"/>
  <c r="K813" i="11"/>
  <c r="L813" i="11" s="1"/>
  <c r="K812" i="11"/>
  <c r="K811" i="11"/>
  <c r="L811" i="11"/>
  <c r="K810" i="11"/>
  <c r="L810" i="11"/>
  <c r="K809" i="11"/>
  <c r="K808" i="11"/>
  <c r="K807" i="11"/>
  <c r="K806" i="11"/>
  <c r="K805" i="11"/>
  <c r="L805" i="11"/>
  <c r="K804" i="11"/>
  <c r="K803" i="11"/>
  <c r="L803" i="11" s="1"/>
  <c r="K802" i="11"/>
  <c r="L802" i="11" s="1"/>
  <c r="K801" i="11"/>
  <c r="K800" i="11"/>
  <c r="K799" i="11"/>
  <c r="K798" i="11"/>
  <c r="K797" i="11"/>
  <c r="L797" i="11" s="1"/>
  <c r="K796" i="11"/>
  <c r="K795" i="11"/>
  <c r="L795" i="11"/>
  <c r="K794" i="11"/>
  <c r="L794" i="11"/>
  <c r="K793" i="11"/>
  <c r="K792" i="11"/>
  <c r="K791" i="11"/>
  <c r="K790" i="11"/>
  <c r="K789" i="11"/>
  <c r="L789" i="11"/>
  <c r="K788" i="11"/>
  <c r="K787" i="11"/>
  <c r="L787" i="11" s="1"/>
  <c r="K786" i="11"/>
  <c r="L786" i="11" s="1"/>
  <c r="K785" i="11"/>
  <c r="K784" i="11"/>
  <c r="K783" i="11"/>
  <c r="K782" i="11"/>
  <c r="K781" i="11"/>
  <c r="L781" i="11" s="1"/>
  <c r="K780" i="11"/>
  <c r="K779" i="11"/>
  <c r="L779" i="11"/>
  <c r="K778" i="11"/>
  <c r="L778" i="11"/>
  <c r="K777" i="11"/>
  <c r="K776" i="11"/>
  <c r="K775" i="11"/>
  <c r="K774" i="11"/>
  <c r="K773" i="11"/>
  <c r="L773" i="11"/>
  <c r="K772" i="11"/>
  <c r="K771" i="11"/>
  <c r="L771" i="11" s="1"/>
  <c r="K770" i="11"/>
  <c r="L770" i="11" s="1"/>
  <c r="K769" i="11"/>
  <c r="K768" i="11"/>
  <c r="K767" i="11"/>
  <c r="K766" i="11"/>
  <c r="K765" i="11"/>
  <c r="L765" i="11" s="1"/>
  <c r="K764" i="11"/>
  <c r="K763" i="11"/>
  <c r="L763" i="11"/>
  <c r="K762" i="11"/>
  <c r="L762" i="11"/>
  <c r="K761" i="11"/>
  <c r="K760" i="11"/>
  <c r="K759" i="11"/>
  <c r="K758" i="11"/>
  <c r="K757" i="11"/>
  <c r="L757" i="11"/>
  <c r="K756" i="11"/>
  <c r="K755" i="11"/>
  <c r="L755" i="11" s="1"/>
  <c r="K754" i="11"/>
  <c r="L754" i="11" s="1"/>
  <c r="K753" i="11"/>
  <c r="K752" i="11"/>
  <c r="K751" i="11"/>
  <c r="K750" i="11"/>
  <c r="K749" i="11"/>
  <c r="L749" i="11" s="1"/>
  <c r="K748" i="11"/>
  <c r="K747" i="11"/>
  <c r="L747" i="11"/>
  <c r="K746" i="11"/>
  <c r="L746" i="11"/>
  <c r="K745" i="11"/>
  <c r="K744" i="11"/>
  <c r="K743" i="11"/>
  <c r="K742" i="11"/>
  <c r="K741" i="11"/>
  <c r="L741" i="11"/>
  <c r="K740" i="11"/>
  <c r="K739" i="11"/>
  <c r="L739" i="11" s="1"/>
  <c r="K738" i="11"/>
  <c r="L738" i="11" s="1"/>
  <c r="K737" i="11"/>
  <c r="K736" i="11"/>
  <c r="K735" i="11"/>
  <c r="K734" i="11"/>
  <c r="K733" i="11"/>
  <c r="L733" i="11" s="1"/>
  <c r="K732" i="11"/>
  <c r="K731" i="11"/>
  <c r="L731" i="11"/>
  <c r="K730" i="11"/>
  <c r="L730" i="11"/>
  <c r="K729" i="11"/>
  <c r="K728" i="11"/>
  <c r="K727" i="11"/>
  <c r="K726" i="11"/>
  <c r="K725" i="11"/>
  <c r="L725" i="11"/>
  <c r="K724" i="11"/>
  <c r="K723" i="11"/>
  <c r="L723" i="11" s="1"/>
  <c r="K722" i="11"/>
  <c r="L722" i="11" s="1"/>
  <c r="K721" i="11"/>
  <c r="K720" i="11"/>
  <c r="K719" i="11"/>
  <c r="K718" i="11"/>
  <c r="K717" i="11"/>
  <c r="L717" i="11" s="1"/>
  <c r="K716" i="11"/>
  <c r="K715" i="11"/>
  <c r="L715" i="11"/>
  <c r="K714" i="11"/>
  <c r="L714" i="11"/>
  <c r="K713" i="11"/>
  <c r="K712" i="11"/>
  <c r="K711" i="11"/>
  <c r="K710" i="11"/>
  <c r="K709" i="11"/>
  <c r="L709" i="11"/>
  <c r="K708" i="11"/>
  <c r="K707" i="11"/>
  <c r="L707" i="11" s="1"/>
  <c r="K706" i="11"/>
  <c r="L706" i="11" s="1"/>
  <c r="K705" i="11"/>
  <c r="K704" i="11"/>
  <c r="K703" i="11"/>
  <c r="K702" i="11"/>
  <c r="K701" i="11"/>
  <c r="L701" i="11" s="1"/>
  <c r="K700" i="11"/>
  <c r="K699" i="11"/>
  <c r="L699" i="11"/>
  <c r="K698" i="11"/>
  <c r="L698" i="11"/>
  <c r="K697" i="11"/>
  <c r="K696" i="11"/>
  <c r="K695" i="11"/>
  <c r="K694" i="11"/>
  <c r="K693" i="11"/>
  <c r="L693" i="11"/>
  <c r="K692" i="11"/>
  <c r="K691" i="11"/>
  <c r="L691" i="11" s="1"/>
  <c r="K690" i="11"/>
  <c r="L690" i="11" s="1"/>
  <c r="K689" i="11"/>
  <c r="K688" i="11"/>
  <c r="K687" i="11"/>
  <c r="K686" i="11"/>
  <c r="K685" i="11"/>
  <c r="L685" i="11" s="1"/>
  <c r="K684" i="11"/>
  <c r="K683" i="11"/>
  <c r="L683" i="11"/>
  <c r="K682" i="11"/>
  <c r="L682" i="11"/>
  <c r="K681" i="11"/>
  <c r="K680" i="11"/>
  <c r="K679" i="11"/>
  <c r="K678" i="11"/>
  <c r="K677" i="11"/>
  <c r="L677" i="11"/>
  <c r="K676" i="11"/>
  <c r="K675" i="11"/>
  <c r="K674" i="11"/>
  <c r="L674" i="11"/>
  <c r="K673" i="11"/>
  <c r="K672" i="11"/>
  <c r="K671" i="11"/>
  <c r="K670" i="11"/>
  <c r="K669" i="11"/>
  <c r="L669" i="11"/>
  <c r="K668" i="11"/>
  <c r="K667" i="11"/>
  <c r="K666" i="11"/>
  <c r="L666" i="11"/>
  <c r="K665" i="11"/>
  <c r="K664" i="11"/>
  <c r="K663" i="11"/>
  <c r="K662" i="11"/>
  <c r="K661" i="11"/>
  <c r="K660" i="11"/>
  <c r="K659" i="11"/>
  <c r="L659" i="11"/>
  <c r="K658" i="11"/>
  <c r="L658" i="11"/>
  <c r="K657" i="11"/>
  <c r="K656" i="11"/>
  <c r="K655" i="11"/>
  <c r="K654" i="11"/>
  <c r="K653" i="11"/>
  <c r="L653" i="11"/>
  <c r="K652" i="11"/>
  <c r="K651" i="11"/>
  <c r="L651" i="11" s="1"/>
  <c r="K650" i="11"/>
  <c r="L650" i="11" s="1"/>
  <c r="K649" i="11"/>
  <c r="K648" i="11"/>
  <c r="K647" i="11"/>
  <c r="K646" i="11"/>
  <c r="K645" i="11"/>
  <c r="L645" i="11" s="1"/>
  <c r="K644" i="11"/>
  <c r="K643" i="11"/>
  <c r="L643" i="11"/>
  <c r="K642" i="11"/>
  <c r="L642" i="11"/>
  <c r="K641" i="11"/>
  <c r="K640" i="11"/>
  <c r="K639" i="11"/>
  <c r="K638" i="11"/>
  <c r="K637" i="11"/>
  <c r="K636" i="11"/>
  <c r="K635" i="11"/>
  <c r="L635" i="11"/>
  <c r="K634" i="11"/>
  <c r="L634" i="11"/>
  <c r="K633" i="11"/>
  <c r="K632" i="11"/>
  <c r="K631" i="11"/>
  <c r="K630" i="11"/>
  <c r="K629" i="11"/>
  <c r="L629" i="11"/>
  <c r="K628" i="11"/>
  <c r="K627" i="11"/>
  <c r="K626" i="11"/>
  <c r="L626" i="11"/>
  <c r="K625" i="11"/>
  <c r="K624" i="11"/>
  <c r="K623" i="11"/>
  <c r="K622" i="11"/>
  <c r="K621" i="11"/>
  <c r="L621" i="11"/>
  <c r="K620" i="11"/>
  <c r="K619" i="11"/>
  <c r="L619" i="11" s="1"/>
  <c r="K618" i="11"/>
  <c r="L618" i="11" s="1"/>
  <c r="K617" i="11"/>
  <c r="K616" i="11"/>
  <c r="K615" i="11"/>
  <c r="K614" i="11"/>
  <c r="K613" i="11"/>
  <c r="L613" i="11" s="1"/>
  <c r="K612" i="11"/>
  <c r="K611" i="11"/>
  <c r="K610" i="11"/>
  <c r="L610" i="11" s="1"/>
  <c r="K609" i="11"/>
  <c r="K608" i="11"/>
  <c r="K607" i="11"/>
  <c r="K606" i="11"/>
  <c r="K605" i="11"/>
  <c r="L605" i="11" s="1"/>
  <c r="K604" i="11"/>
  <c r="K603" i="11"/>
  <c r="K602" i="11"/>
  <c r="L602" i="11" s="1"/>
  <c r="K601" i="11"/>
  <c r="K600" i="11"/>
  <c r="K599" i="11"/>
  <c r="K598" i="11"/>
  <c r="K597" i="11"/>
  <c r="K596" i="11"/>
  <c r="K595" i="11"/>
  <c r="L595" i="11" s="1"/>
  <c r="K594" i="11"/>
  <c r="L594" i="11" s="1"/>
  <c r="K593" i="11"/>
  <c r="K592" i="11"/>
  <c r="K591" i="11"/>
  <c r="K590" i="11"/>
  <c r="K589" i="11"/>
  <c r="L589" i="11" s="1"/>
  <c r="K588" i="11"/>
  <c r="K587" i="11"/>
  <c r="L587" i="11"/>
  <c r="K586" i="11"/>
  <c r="L586" i="11"/>
  <c r="K585" i="11"/>
  <c r="K584" i="11"/>
  <c r="K583" i="11"/>
  <c r="K582" i="11"/>
  <c r="K581" i="11"/>
  <c r="L581" i="11"/>
  <c r="K580" i="11"/>
  <c r="K579" i="11"/>
  <c r="L579" i="11" s="1"/>
  <c r="K578" i="11"/>
  <c r="L578" i="11" s="1"/>
  <c r="K577" i="11"/>
  <c r="K576" i="11"/>
  <c r="K575" i="11"/>
  <c r="K574" i="11"/>
  <c r="K573" i="11"/>
  <c r="K572" i="11"/>
  <c r="K571" i="11"/>
  <c r="L571" i="11" s="1"/>
  <c r="K570" i="11"/>
  <c r="L570" i="11" s="1"/>
  <c r="K569" i="11"/>
  <c r="K568" i="11"/>
  <c r="K567" i="11"/>
  <c r="K566" i="11"/>
  <c r="K565" i="11"/>
  <c r="L565" i="11" s="1"/>
  <c r="K564" i="11"/>
  <c r="K563" i="11"/>
  <c r="K562" i="11"/>
  <c r="L562" i="11" s="1"/>
  <c r="K561" i="11"/>
  <c r="K560" i="11"/>
  <c r="K559" i="11"/>
  <c r="K558" i="11"/>
  <c r="K557" i="11"/>
  <c r="L557" i="11" s="1"/>
  <c r="K556" i="11"/>
  <c r="K555" i="11"/>
  <c r="L555" i="11"/>
  <c r="K554" i="11"/>
  <c r="L554" i="11"/>
  <c r="K553" i="11"/>
  <c r="K552" i="11"/>
  <c r="K551" i="11"/>
  <c r="K550" i="11"/>
  <c r="K549" i="11"/>
  <c r="L549" i="11"/>
  <c r="K548" i="11"/>
  <c r="K547" i="11"/>
  <c r="K546" i="11"/>
  <c r="L546" i="11"/>
  <c r="K545" i="11"/>
  <c r="K544" i="11"/>
  <c r="K543" i="11"/>
  <c r="K542" i="11"/>
  <c r="K541" i="11"/>
  <c r="L541" i="11"/>
  <c r="K540" i="11"/>
  <c r="K539" i="11"/>
  <c r="K538" i="11"/>
  <c r="L538" i="11"/>
  <c r="K537" i="11"/>
  <c r="K536" i="11"/>
  <c r="K535" i="11"/>
  <c r="K534" i="11"/>
  <c r="K533" i="11"/>
  <c r="K532" i="11"/>
  <c r="K531" i="11"/>
  <c r="L531" i="11"/>
  <c r="K530" i="11"/>
  <c r="L530" i="11"/>
  <c r="K529" i="11"/>
  <c r="K528" i="11"/>
  <c r="K527" i="11"/>
  <c r="K526" i="11"/>
  <c r="K525" i="11"/>
  <c r="L525" i="11"/>
  <c r="K524" i="11"/>
  <c r="K523" i="11"/>
  <c r="L523" i="11" s="1"/>
  <c r="K522" i="11"/>
  <c r="L522" i="11" s="1"/>
  <c r="K521" i="11"/>
  <c r="K520" i="11"/>
  <c r="K519" i="11"/>
  <c r="K518" i="11"/>
  <c r="K517" i="11"/>
  <c r="L517" i="11" s="1"/>
  <c r="K516" i="11"/>
  <c r="K515" i="11"/>
  <c r="L515" i="11"/>
  <c r="K514" i="11"/>
  <c r="L514" i="11"/>
  <c r="K513" i="11"/>
  <c r="K512" i="11"/>
  <c r="K511" i="11"/>
  <c r="K510" i="11"/>
  <c r="K509" i="11"/>
  <c r="K508" i="11"/>
  <c r="K507" i="11"/>
  <c r="L507" i="11"/>
  <c r="K506" i="11"/>
  <c r="L506" i="11"/>
  <c r="K505" i="11"/>
  <c r="K504" i="11"/>
  <c r="K503" i="11"/>
  <c r="K502" i="11"/>
  <c r="K501" i="11"/>
  <c r="L501" i="11"/>
  <c r="K500" i="11"/>
  <c r="K499" i="11"/>
  <c r="K498" i="11"/>
  <c r="L498" i="11"/>
  <c r="K497" i="11"/>
  <c r="K496" i="11"/>
  <c r="K495" i="11"/>
  <c r="K494" i="11"/>
  <c r="K493" i="11"/>
  <c r="L493" i="11"/>
  <c r="K492" i="11"/>
  <c r="K491" i="11"/>
  <c r="L491" i="11" s="1"/>
  <c r="K490" i="11"/>
  <c r="L490" i="11" s="1"/>
  <c r="K489" i="11"/>
  <c r="K488" i="11"/>
  <c r="K487" i="11"/>
  <c r="K486" i="11"/>
  <c r="K485" i="11"/>
  <c r="L485" i="11" s="1"/>
  <c r="K484" i="11"/>
  <c r="K483" i="11"/>
  <c r="K482" i="11"/>
  <c r="L482" i="11" s="1"/>
  <c r="K481" i="11"/>
  <c r="K480" i="11"/>
  <c r="K479" i="11"/>
  <c r="K478" i="11"/>
  <c r="K477" i="11"/>
  <c r="L477" i="11" s="1"/>
  <c r="K476" i="11"/>
  <c r="K475" i="11"/>
  <c r="K474" i="11"/>
  <c r="L474" i="11" s="1"/>
  <c r="K473" i="11"/>
  <c r="K472" i="11"/>
  <c r="K471" i="11"/>
  <c r="K470" i="11"/>
  <c r="K469" i="11"/>
  <c r="K468" i="11"/>
  <c r="K467" i="11"/>
  <c r="L467" i="11" s="1"/>
  <c r="K466" i="11"/>
  <c r="L466" i="11" s="1"/>
  <c r="K465" i="11"/>
  <c r="K464" i="11"/>
  <c r="K463" i="11"/>
  <c r="K462" i="11"/>
  <c r="K461" i="11"/>
  <c r="L461" i="11" s="1"/>
  <c r="K460" i="11"/>
  <c r="K459" i="11"/>
  <c r="L459" i="11"/>
  <c r="K458" i="11"/>
  <c r="L458" i="11"/>
  <c r="K457" i="11"/>
  <c r="K456" i="11"/>
  <c r="K455" i="11"/>
  <c r="K454" i="11"/>
  <c r="K453" i="11"/>
  <c r="L453" i="11"/>
  <c r="K452" i="11"/>
  <c r="K451" i="11"/>
  <c r="L451" i="11" s="1"/>
  <c r="K450" i="11"/>
  <c r="L450" i="11" s="1"/>
  <c r="K449" i="11"/>
  <c r="K448" i="11"/>
  <c r="K447" i="11"/>
  <c r="K446" i="11"/>
  <c r="K445" i="11"/>
  <c r="K444" i="11"/>
  <c r="K443" i="11"/>
  <c r="L443" i="11" s="1"/>
  <c r="K442" i="11"/>
  <c r="L442" i="11" s="1"/>
  <c r="K441" i="11"/>
  <c r="K440" i="11"/>
  <c r="K439" i="11"/>
  <c r="K438" i="11"/>
  <c r="K437" i="11"/>
  <c r="L437" i="11" s="1"/>
  <c r="K436" i="11"/>
  <c r="K435" i="11"/>
  <c r="K434" i="11"/>
  <c r="L434" i="11" s="1"/>
  <c r="K433" i="11"/>
  <c r="K432" i="11"/>
  <c r="K431" i="11"/>
  <c r="K430" i="11"/>
  <c r="K429" i="11"/>
  <c r="L429" i="11" s="1"/>
  <c r="K428" i="11"/>
  <c r="K427" i="11"/>
  <c r="L427" i="11"/>
  <c r="K426" i="11"/>
  <c r="L426" i="11"/>
  <c r="K425" i="11"/>
  <c r="K424" i="11"/>
  <c r="K423" i="11"/>
  <c r="K422" i="11"/>
  <c r="K421" i="11"/>
  <c r="L421" i="11"/>
  <c r="K420" i="11"/>
  <c r="K419" i="11"/>
  <c r="K418" i="11"/>
  <c r="L418" i="11"/>
  <c r="K417" i="11"/>
  <c r="K416" i="11"/>
  <c r="K415" i="11"/>
  <c r="K414" i="11"/>
  <c r="K413" i="11"/>
  <c r="L413" i="11"/>
  <c r="K412" i="11"/>
  <c r="K411" i="11"/>
  <c r="K410" i="11"/>
  <c r="L410" i="11"/>
  <c r="K409" i="11"/>
  <c r="K408" i="11"/>
  <c r="K407" i="11"/>
  <c r="K406" i="11"/>
  <c r="K405" i="11"/>
  <c r="K404" i="11"/>
  <c r="K403" i="11"/>
  <c r="L403" i="11"/>
  <c r="K402" i="11"/>
  <c r="L402" i="11"/>
  <c r="K401" i="11"/>
  <c r="K400" i="11"/>
  <c r="K399" i="11"/>
  <c r="K398" i="11"/>
  <c r="K397" i="11"/>
  <c r="L397" i="11"/>
  <c r="K396" i="11"/>
  <c r="K395" i="11"/>
  <c r="L395" i="11" s="1"/>
  <c r="K394" i="11"/>
  <c r="L394" i="11" s="1"/>
  <c r="K393" i="11"/>
  <c r="K392" i="11"/>
  <c r="K391" i="11"/>
  <c r="K390" i="11"/>
  <c r="K389" i="11"/>
  <c r="L389" i="11" s="1"/>
  <c r="K388" i="11"/>
  <c r="K387" i="11"/>
  <c r="L387" i="11"/>
  <c r="K386" i="11"/>
  <c r="L386" i="11"/>
  <c r="K385" i="11"/>
  <c r="K384" i="11"/>
  <c r="K383" i="11"/>
  <c r="K382" i="11"/>
  <c r="K381" i="11"/>
  <c r="K380" i="11"/>
  <c r="K379" i="11"/>
  <c r="L379" i="11"/>
  <c r="K378" i="11"/>
  <c r="L378" i="11"/>
  <c r="K377" i="11"/>
  <c r="K376" i="11"/>
  <c r="K375" i="11"/>
  <c r="K374" i="11"/>
  <c r="K373" i="11"/>
  <c r="L373" i="11"/>
  <c r="K372" i="11"/>
  <c r="K371" i="11"/>
  <c r="K370" i="11"/>
  <c r="L370" i="11"/>
  <c r="K369" i="11"/>
  <c r="K368" i="11"/>
  <c r="K367" i="11"/>
  <c r="K366" i="11"/>
  <c r="K365" i="11"/>
  <c r="L365" i="11"/>
  <c r="K364" i="11"/>
  <c r="K363" i="11"/>
  <c r="L363" i="11" s="1"/>
  <c r="K362" i="11"/>
  <c r="L362" i="11" s="1"/>
  <c r="K361" i="11"/>
  <c r="K360" i="11"/>
  <c r="K359" i="11"/>
  <c r="K358" i="11"/>
  <c r="K357" i="11"/>
  <c r="L357" i="11" s="1"/>
  <c r="K356" i="11"/>
  <c r="K355" i="11"/>
  <c r="K354" i="11"/>
  <c r="L354" i="11" s="1"/>
  <c r="K353" i="11"/>
  <c r="K352" i="11"/>
  <c r="K351" i="11"/>
  <c r="K350" i="11"/>
  <c r="K349" i="11"/>
  <c r="L349" i="11" s="1"/>
  <c r="K348" i="11"/>
  <c r="K347" i="11"/>
  <c r="K346" i="11"/>
  <c r="L346" i="11" s="1"/>
  <c r="K345" i="11"/>
  <c r="K344" i="11"/>
  <c r="K343" i="11"/>
  <c r="K342" i="11"/>
  <c r="K341" i="11"/>
  <c r="K340" i="11"/>
  <c r="K339" i="11"/>
  <c r="L339" i="11" s="1"/>
  <c r="K338" i="11"/>
  <c r="L338" i="11" s="1"/>
  <c r="K337" i="11"/>
  <c r="K336" i="11"/>
  <c r="K335" i="11"/>
  <c r="K334" i="11"/>
  <c r="K333" i="11"/>
  <c r="L333" i="11" s="1"/>
  <c r="K332" i="11"/>
  <c r="K331" i="11"/>
  <c r="L331" i="11"/>
  <c r="K330" i="11"/>
  <c r="L330" i="11"/>
  <c r="K329" i="11"/>
  <c r="K328" i="11"/>
  <c r="K327" i="11"/>
  <c r="K326" i="11"/>
  <c r="K325" i="11"/>
  <c r="L325" i="11"/>
  <c r="K324" i="11"/>
  <c r="K323" i="11"/>
  <c r="L323" i="11" s="1"/>
  <c r="K322" i="11"/>
  <c r="L322" i="11" s="1"/>
  <c r="K321" i="11"/>
  <c r="K320" i="11"/>
  <c r="K319" i="11"/>
  <c r="K318" i="11"/>
  <c r="K317" i="11"/>
  <c r="K316" i="11"/>
  <c r="K315" i="11"/>
  <c r="L315" i="11" s="1"/>
  <c r="K314" i="11"/>
  <c r="L314" i="11" s="1"/>
  <c r="K313" i="11"/>
  <c r="K312" i="11"/>
  <c r="K311" i="11"/>
  <c r="K310" i="11"/>
  <c r="K309" i="11"/>
  <c r="L309" i="11" s="1"/>
  <c r="K308" i="11"/>
  <c r="K307" i="11"/>
  <c r="K306" i="11"/>
  <c r="L306" i="11" s="1"/>
  <c r="K305" i="11"/>
  <c r="K304" i="11"/>
  <c r="K303" i="11"/>
  <c r="K302" i="11"/>
  <c r="K301" i="11"/>
  <c r="L301" i="11" s="1"/>
  <c r="K300" i="11"/>
  <c r="K299" i="11"/>
  <c r="L299" i="11"/>
  <c r="K298" i="11"/>
  <c r="L298" i="11"/>
  <c r="K297" i="11"/>
  <c r="K296" i="11"/>
  <c r="K295" i="11"/>
  <c r="K294" i="11"/>
  <c r="K293" i="11"/>
  <c r="L293" i="11"/>
  <c r="K292" i="11"/>
  <c r="K291" i="11"/>
  <c r="K290" i="11"/>
  <c r="L290" i="11"/>
  <c r="K289" i="11"/>
  <c r="K288" i="11"/>
  <c r="K287" i="11"/>
  <c r="K286" i="11"/>
  <c r="K285" i="11"/>
  <c r="L285" i="11"/>
  <c r="K284" i="11"/>
  <c r="K283" i="11"/>
  <c r="K282" i="11"/>
  <c r="L282" i="11"/>
  <c r="K281" i="11"/>
  <c r="K280" i="11"/>
  <c r="K279" i="11"/>
  <c r="K278" i="11"/>
  <c r="K277" i="11"/>
  <c r="K276" i="11"/>
  <c r="K275" i="11"/>
  <c r="L275" i="11"/>
  <c r="K274" i="11"/>
  <c r="L274" i="11"/>
  <c r="K273" i="11"/>
  <c r="K272" i="11"/>
  <c r="K271" i="11"/>
  <c r="K270" i="11"/>
  <c r="K269" i="11"/>
  <c r="L269" i="11"/>
  <c r="K268" i="11"/>
  <c r="K267" i="11"/>
  <c r="L267" i="11" s="1"/>
  <c r="K266" i="11"/>
  <c r="L266" i="11" s="1"/>
  <c r="K265" i="11"/>
  <c r="K264" i="11"/>
  <c r="K263" i="11"/>
  <c r="K262" i="11"/>
  <c r="K261" i="11"/>
  <c r="L261" i="11" s="1"/>
  <c r="K260" i="11"/>
  <c r="K259" i="11"/>
  <c r="L259" i="11"/>
  <c r="K258" i="11"/>
  <c r="L258" i="11"/>
  <c r="K257" i="11"/>
  <c r="K256" i="11"/>
  <c r="K255" i="11"/>
  <c r="K254" i="11"/>
  <c r="K253" i="11"/>
  <c r="K252" i="11"/>
  <c r="K251" i="11"/>
  <c r="L251" i="11"/>
  <c r="K250" i="11"/>
  <c r="L250" i="11"/>
  <c r="K249" i="11"/>
  <c r="K248" i="11"/>
  <c r="K247" i="11"/>
  <c r="K246" i="11"/>
  <c r="K245" i="11"/>
  <c r="L245" i="11"/>
  <c r="K244" i="11"/>
  <c r="K243" i="11"/>
  <c r="K242" i="11"/>
  <c r="L242" i="11"/>
  <c r="K241" i="11"/>
  <c r="K240" i="11"/>
  <c r="K239" i="11"/>
  <c r="K238" i="11"/>
  <c r="K237" i="11"/>
  <c r="L237" i="11"/>
  <c r="K236" i="11"/>
  <c r="K235" i="11"/>
  <c r="L235" i="11" s="1"/>
  <c r="K234" i="11"/>
  <c r="L234" i="11" s="1"/>
  <c r="K233" i="11"/>
  <c r="K232" i="11"/>
  <c r="K231" i="11"/>
  <c r="K230" i="11"/>
  <c r="K229" i="11"/>
  <c r="L229" i="11" s="1"/>
  <c r="K228" i="11"/>
  <c r="K227" i="11"/>
  <c r="K226" i="11"/>
  <c r="L226" i="11" s="1"/>
  <c r="K225" i="11"/>
  <c r="K224" i="11"/>
  <c r="K223" i="11"/>
  <c r="K222" i="11"/>
  <c r="K221" i="11"/>
  <c r="L221" i="11" s="1"/>
  <c r="K220" i="11"/>
  <c r="K219" i="11"/>
  <c r="K218" i="11"/>
  <c r="L218" i="11" s="1"/>
  <c r="K217" i="11"/>
  <c r="K216" i="11"/>
  <c r="K215" i="11"/>
  <c r="K214" i="11"/>
  <c r="K213" i="11"/>
  <c r="K212" i="11"/>
  <c r="K211" i="11"/>
  <c r="L211" i="11" s="1"/>
  <c r="K210" i="11"/>
  <c r="L210" i="11" s="1"/>
  <c r="K209" i="11"/>
  <c r="K208" i="11"/>
  <c r="K207" i="11"/>
  <c r="K206" i="11"/>
  <c r="K205" i="11"/>
  <c r="L205" i="11" s="1"/>
  <c r="K204" i="11"/>
  <c r="K203" i="11"/>
  <c r="L203" i="11"/>
  <c r="K202" i="11"/>
  <c r="L202" i="11"/>
  <c r="K201" i="11"/>
  <c r="K200" i="11"/>
  <c r="K199" i="11"/>
  <c r="K198" i="11"/>
  <c r="K197" i="11"/>
  <c r="L197" i="11"/>
  <c r="K196" i="11"/>
  <c r="K195" i="11"/>
  <c r="L195" i="11" s="1"/>
  <c r="K194" i="11"/>
  <c r="L194" i="11" s="1"/>
  <c r="K193" i="11"/>
  <c r="K192" i="11"/>
  <c r="K191" i="11"/>
  <c r="K190" i="11"/>
  <c r="K189" i="11"/>
  <c r="K188" i="11"/>
  <c r="K187" i="11"/>
  <c r="L187" i="11" s="1"/>
  <c r="K186" i="11"/>
  <c r="L186" i="11" s="1"/>
  <c r="K185" i="11"/>
  <c r="K184" i="11"/>
  <c r="K183" i="11"/>
  <c r="K182" i="11"/>
  <c r="K181" i="11"/>
  <c r="L181" i="11" s="1"/>
  <c r="K180" i="11"/>
  <c r="K179" i="11"/>
  <c r="K178" i="11"/>
  <c r="L178" i="11" s="1"/>
  <c r="K177" i="11"/>
  <c r="K176" i="11"/>
  <c r="K175" i="11"/>
  <c r="K174" i="11"/>
  <c r="K173" i="11"/>
  <c r="L173" i="11" s="1"/>
  <c r="K172" i="11"/>
  <c r="K171" i="11"/>
  <c r="L171" i="11"/>
  <c r="K170" i="11"/>
  <c r="L170" i="11"/>
  <c r="K169" i="11"/>
  <c r="K168" i="11"/>
  <c r="K167" i="11"/>
  <c r="K166" i="11"/>
  <c r="K165" i="11"/>
  <c r="L165" i="11"/>
  <c r="K164" i="11"/>
  <c r="K163" i="11"/>
  <c r="K162" i="11"/>
  <c r="L162" i="11"/>
  <c r="K161" i="11"/>
  <c r="K160" i="11"/>
  <c r="K159" i="11"/>
  <c r="K158" i="11"/>
  <c r="K157" i="11"/>
  <c r="L157" i="11"/>
  <c r="K156" i="11"/>
  <c r="K155" i="11"/>
  <c r="K154" i="11"/>
  <c r="L154" i="11"/>
  <c r="K153" i="11"/>
  <c r="K152" i="11"/>
  <c r="K151" i="11"/>
  <c r="K150" i="11"/>
  <c r="K149" i="11"/>
  <c r="K148" i="11"/>
  <c r="K147" i="11"/>
  <c r="L147" i="11"/>
  <c r="K146" i="11"/>
  <c r="L146" i="11"/>
  <c r="K145" i="11"/>
  <c r="K144" i="11"/>
  <c r="K143" i="11"/>
  <c r="K142" i="11"/>
  <c r="K141" i="11"/>
  <c r="L141" i="11"/>
  <c r="K140" i="11"/>
  <c r="K139" i="11"/>
  <c r="L139" i="11" s="1"/>
  <c r="K138" i="11"/>
  <c r="L138" i="11" s="1"/>
  <c r="K137" i="11"/>
  <c r="K136" i="11"/>
  <c r="K135" i="11"/>
  <c r="K134" i="11"/>
  <c r="K133" i="11"/>
  <c r="L133" i="11" s="1"/>
  <c r="K132" i="11"/>
  <c r="K131" i="11"/>
  <c r="L131" i="11"/>
  <c r="K130" i="11"/>
  <c r="L130" i="11"/>
  <c r="K129" i="11"/>
  <c r="K128" i="11"/>
  <c r="K127" i="11"/>
  <c r="K126" i="11"/>
  <c r="K125" i="11"/>
  <c r="K124" i="11"/>
  <c r="K123" i="11"/>
  <c r="L123" i="11" s="1"/>
  <c r="K122" i="11"/>
  <c r="L122" i="11" s="1"/>
  <c r="K121" i="11"/>
  <c r="K120" i="11"/>
  <c r="K119" i="11"/>
  <c r="K118" i="11"/>
  <c r="K117" i="11"/>
  <c r="L117" i="11" s="1"/>
  <c r="K116" i="11"/>
  <c r="K115" i="11"/>
  <c r="K114" i="11"/>
  <c r="L114" i="11" s="1"/>
  <c r="K113" i="11"/>
  <c r="K112" i="11"/>
  <c r="K111" i="11"/>
  <c r="K110" i="11"/>
  <c r="K109" i="11"/>
  <c r="L109" i="11" s="1"/>
  <c r="K108" i="11"/>
  <c r="K107" i="11"/>
  <c r="L107" i="11" s="1"/>
  <c r="K106" i="11"/>
  <c r="L106" i="11" s="1"/>
  <c r="K105" i="11"/>
  <c r="K104" i="11"/>
  <c r="K103" i="11"/>
  <c r="K102" i="11"/>
  <c r="K101" i="11"/>
  <c r="L101" i="11" s="1"/>
  <c r="K100" i="11"/>
  <c r="K99" i="11"/>
  <c r="K98" i="11"/>
  <c r="L98" i="11" s="1"/>
  <c r="K97" i="11"/>
  <c r="K96" i="11"/>
  <c r="K95" i="11"/>
  <c r="K94" i="11"/>
  <c r="K93" i="11"/>
  <c r="L93" i="11" s="1"/>
  <c r="K92" i="11"/>
  <c r="K91" i="11"/>
  <c r="K90" i="11"/>
  <c r="L90" i="11" s="1"/>
  <c r="K89" i="11"/>
  <c r="K88" i="11"/>
  <c r="K87" i="11"/>
  <c r="K86" i="11"/>
  <c r="K85" i="11"/>
  <c r="K84" i="11"/>
  <c r="K83" i="11"/>
  <c r="L83" i="11" s="1"/>
  <c r="K82" i="11"/>
  <c r="L82" i="11" s="1"/>
  <c r="K81" i="11"/>
  <c r="K80" i="11"/>
  <c r="K79" i="11"/>
  <c r="K78" i="11"/>
  <c r="K77" i="11"/>
  <c r="L77" i="11" s="1"/>
  <c r="K76" i="11"/>
  <c r="K75" i="11"/>
  <c r="L75" i="11" s="1"/>
  <c r="K74" i="11"/>
  <c r="L74" i="11" s="1"/>
  <c r="K73" i="11"/>
  <c r="K72" i="11"/>
  <c r="K71" i="11"/>
  <c r="K70" i="11"/>
  <c r="K69" i="11"/>
  <c r="L69" i="11" s="1"/>
  <c r="K68" i="11"/>
  <c r="K67" i="11"/>
  <c r="L67" i="11" s="1"/>
  <c r="K66" i="11"/>
  <c r="L66" i="11" s="1"/>
  <c r="K65" i="11"/>
  <c r="K64" i="11"/>
  <c r="K63" i="11"/>
  <c r="K62" i="11"/>
  <c r="K61" i="11"/>
  <c r="K60" i="11"/>
  <c r="K59" i="11"/>
  <c r="L59" i="11" s="1"/>
  <c r="K58" i="11"/>
  <c r="L58" i="11" s="1"/>
  <c r="K57" i="11"/>
  <c r="K56" i="11"/>
  <c r="K55" i="11"/>
  <c r="K54" i="11"/>
  <c r="K53" i="11"/>
  <c r="L53" i="11" s="1"/>
  <c r="K52" i="11"/>
  <c r="K51" i="11"/>
  <c r="K50" i="11"/>
  <c r="L50" i="11" s="1"/>
  <c r="K49" i="11"/>
  <c r="K48" i="11"/>
  <c r="K47" i="11"/>
  <c r="K46" i="11"/>
  <c r="K45" i="11"/>
  <c r="L45" i="11" s="1"/>
  <c r="K44" i="11"/>
  <c r="K43" i="11"/>
  <c r="L43" i="11" s="1"/>
  <c r="K42" i="11"/>
  <c r="L42" i="11" s="1"/>
  <c r="K41" i="11"/>
  <c r="K40" i="11"/>
  <c r="K39" i="11"/>
  <c r="K38" i="11"/>
  <c r="K37" i="11"/>
  <c r="L37" i="11" s="1"/>
  <c r="K36" i="11"/>
  <c r="K35" i="11"/>
  <c r="K34" i="11"/>
  <c r="L34" i="11" s="1"/>
  <c r="K33" i="11"/>
  <c r="K32" i="11"/>
  <c r="K31" i="11"/>
  <c r="K30" i="11"/>
  <c r="K29" i="11"/>
  <c r="L29" i="11" s="1"/>
  <c r="K28" i="11"/>
  <c r="K27" i="11"/>
  <c r="K26" i="11"/>
  <c r="L26" i="11"/>
  <c r="K25" i="11"/>
  <c r="K24" i="11"/>
  <c r="K23" i="11"/>
  <c r="K22" i="11"/>
  <c r="K21" i="11"/>
  <c r="K20" i="11"/>
  <c r="K19" i="11"/>
  <c r="L19" i="11" s="1"/>
  <c r="K18" i="11"/>
  <c r="L18" i="11" s="1"/>
  <c r="K17" i="11"/>
  <c r="K16" i="11"/>
  <c r="K15" i="11"/>
  <c r="K14" i="11"/>
  <c r="K13" i="11"/>
  <c r="L13" i="11" s="1"/>
  <c r="K12" i="11"/>
  <c r="K11" i="11"/>
  <c r="L11" i="11" s="1"/>
  <c r="K10" i="11"/>
  <c r="L10" i="11" s="1"/>
  <c r="K9" i="11"/>
  <c r="K8" i="11"/>
  <c r="K7" i="11"/>
  <c r="K6" i="11"/>
  <c r="K5" i="11"/>
  <c r="L5" i="11" s="1"/>
  <c r="K4" i="11"/>
  <c r="K3" i="11"/>
  <c r="L3" i="11" s="1"/>
  <c r="D1002" i="11"/>
  <c r="K1001" i="10"/>
  <c r="K1000" i="10"/>
  <c r="K999" i="10"/>
  <c r="K998" i="10"/>
  <c r="K997" i="10"/>
  <c r="K996" i="10"/>
  <c r="K995" i="10"/>
  <c r="L995" i="10" s="1"/>
  <c r="K994" i="10"/>
  <c r="L994" i="10" s="1"/>
  <c r="K993" i="10"/>
  <c r="K992" i="10"/>
  <c r="K991" i="10"/>
  <c r="K990" i="10"/>
  <c r="K989" i="10"/>
  <c r="K988" i="10"/>
  <c r="K987" i="10"/>
  <c r="L987" i="10" s="1"/>
  <c r="K986" i="10"/>
  <c r="K985" i="10"/>
  <c r="K984" i="10"/>
  <c r="K983" i="10"/>
  <c r="K982" i="10"/>
  <c r="K981" i="10"/>
  <c r="K980" i="10"/>
  <c r="K979" i="10"/>
  <c r="L979" i="10"/>
  <c r="K978" i="10"/>
  <c r="K977" i="10"/>
  <c r="K976" i="10"/>
  <c r="K975" i="10"/>
  <c r="K974" i="10"/>
  <c r="K973" i="10"/>
  <c r="K972" i="10"/>
  <c r="K971" i="10"/>
  <c r="L971" i="10" s="1"/>
  <c r="K970" i="10"/>
  <c r="K969" i="10"/>
  <c r="K968" i="10"/>
  <c r="K967" i="10"/>
  <c r="K966" i="10"/>
  <c r="K965" i="10"/>
  <c r="K964" i="10"/>
  <c r="K963" i="10"/>
  <c r="L963" i="10"/>
  <c r="K962" i="10"/>
  <c r="K961" i="10"/>
  <c r="K960" i="10"/>
  <c r="K959" i="10"/>
  <c r="K958" i="10"/>
  <c r="K957" i="10"/>
  <c r="K956" i="10"/>
  <c r="K955" i="10"/>
  <c r="L955" i="10" s="1"/>
  <c r="K954" i="10"/>
  <c r="K953" i="10"/>
  <c r="K952" i="10"/>
  <c r="K951" i="10"/>
  <c r="K950" i="10"/>
  <c r="K949" i="10"/>
  <c r="K948" i="10"/>
  <c r="K947" i="10"/>
  <c r="L947" i="10"/>
  <c r="K946" i="10"/>
  <c r="K945" i="10"/>
  <c r="K944" i="10"/>
  <c r="K943" i="10"/>
  <c r="K942" i="10"/>
  <c r="K941" i="10"/>
  <c r="K940" i="10"/>
  <c r="K939" i="10"/>
  <c r="L939" i="10" s="1"/>
  <c r="K938" i="10"/>
  <c r="K937" i="10"/>
  <c r="K936" i="10"/>
  <c r="K935" i="10"/>
  <c r="K934" i="10"/>
  <c r="K933" i="10"/>
  <c r="K932" i="10"/>
  <c r="K931" i="10"/>
  <c r="L931" i="10"/>
  <c r="K930" i="10"/>
  <c r="K929" i="10"/>
  <c r="K928" i="10"/>
  <c r="K927" i="10"/>
  <c r="K926" i="10"/>
  <c r="K925" i="10"/>
  <c r="K924" i="10"/>
  <c r="K923" i="10"/>
  <c r="L923" i="10" s="1"/>
  <c r="K922" i="10"/>
  <c r="K921" i="10"/>
  <c r="K920" i="10"/>
  <c r="K919" i="10"/>
  <c r="K918" i="10"/>
  <c r="K917" i="10"/>
  <c r="K916" i="10"/>
  <c r="K915" i="10"/>
  <c r="L915" i="10"/>
  <c r="K914" i="10"/>
  <c r="K913" i="10"/>
  <c r="K912" i="10"/>
  <c r="K911" i="10"/>
  <c r="K910" i="10"/>
  <c r="K909" i="10"/>
  <c r="K908" i="10"/>
  <c r="K907" i="10"/>
  <c r="L907" i="10" s="1"/>
  <c r="K906" i="10"/>
  <c r="K905" i="10"/>
  <c r="K904" i="10"/>
  <c r="K903" i="10"/>
  <c r="K902" i="10"/>
  <c r="K901" i="10"/>
  <c r="K900" i="10"/>
  <c r="K899" i="10"/>
  <c r="L899" i="10"/>
  <c r="K898" i="10"/>
  <c r="K897" i="10"/>
  <c r="K896" i="10"/>
  <c r="K895" i="10"/>
  <c r="K894" i="10"/>
  <c r="K893" i="10"/>
  <c r="K892" i="10"/>
  <c r="K891" i="10"/>
  <c r="L891" i="10" s="1"/>
  <c r="K890" i="10"/>
  <c r="K889" i="10"/>
  <c r="K888" i="10"/>
  <c r="K887" i="10"/>
  <c r="K886" i="10"/>
  <c r="K885" i="10"/>
  <c r="K884" i="10"/>
  <c r="K883" i="10"/>
  <c r="L883" i="10"/>
  <c r="K882" i="10"/>
  <c r="K881" i="10"/>
  <c r="K880" i="10"/>
  <c r="K879" i="10"/>
  <c r="K878" i="10"/>
  <c r="K877" i="10"/>
  <c r="K876" i="10"/>
  <c r="K875" i="10"/>
  <c r="L875" i="10" s="1"/>
  <c r="K874" i="10"/>
  <c r="K873" i="10"/>
  <c r="K872" i="10"/>
  <c r="K871" i="10"/>
  <c r="K870" i="10"/>
  <c r="K869" i="10"/>
  <c r="K868" i="10"/>
  <c r="K867" i="10"/>
  <c r="L867" i="10"/>
  <c r="K866" i="10"/>
  <c r="K865" i="10"/>
  <c r="K864" i="10"/>
  <c r="K863" i="10"/>
  <c r="K862" i="10"/>
  <c r="K861" i="10"/>
  <c r="K860" i="10"/>
  <c r="K859" i="10"/>
  <c r="L859" i="10" s="1"/>
  <c r="K858" i="10"/>
  <c r="K857" i="10"/>
  <c r="K856" i="10"/>
  <c r="K855" i="10"/>
  <c r="K854" i="10"/>
  <c r="K853" i="10"/>
  <c r="K852" i="10"/>
  <c r="K851" i="10"/>
  <c r="L851" i="10"/>
  <c r="K850" i="10"/>
  <c r="K849" i="10"/>
  <c r="K848" i="10"/>
  <c r="K847" i="10"/>
  <c r="K846" i="10"/>
  <c r="K845" i="10"/>
  <c r="K844" i="10"/>
  <c r="K843" i="10"/>
  <c r="L843" i="10" s="1"/>
  <c r="K842" i="10"/>
  <c r="K841" i="10"/>
  <c r="K840" i="10"/>
  <c r="K839" i="10"/>
  <c r="K838" i="10"/>
  <c r="K837" i="10"/>
  <c r="K836" i="10"/>
  <c r="K835" i="10"/>
  <c r="L835" i="10"/>
  <c r="K834" i="10"/>
  <c r="K833" i="10"/>
  <c r="K832" i="10"/>
  <c r="K831" i="10"/>
  <c r="K830" i="10"/>
  <c r="K829" i="10"/>
  <c r="K828" i="10"/>
  <c r="K827" i="10"/>
  <c r="L827" i="10" s="1"/>
  <c r="K826" i="10"/>
  <c r="K825" i="10"/>
  <c r="K824" i="10"/>
  <c r="K823" i="10"/>
  <c r="K822" i="10"/>
  <c r="K821" i="10"/>
  <c r="K820" i="10"/>
  <c r="K819" i="10"/>
  <c r="L819" i="10"/>
  <c r="K818" i="10"/>
  <c r="K817" i="10"/>
  <c r="K816" i="10"/>
  <c r="K815" i="10"/>
  <c r="K814" i="10"/>
  <c r="K813" i="10"/>
  <c r="K812" i="10"/>
  <c r="K811" i="10"/>
  <c r="L811" i="10" s="1"/>
  <c r="K810" i="10"/>
  <c r="K809" i="10"/>
  <c r="K808" i="10"/>
  <c r="K807" i="10"/>
  <c r="K806" i="10"/>
  <c r="K805" i="10"/>
  <c r="K804" i="10"/>
  <c r="K803" i="10"/>
  <c r="L803" i="10"/>
  <c r="K802" i="10"/>
  <c r="K801" i="10"/>
  <c r="K800" i="10"/>
  <c r="K799" i="10"/>
  <c r="K798" i="10"/>
  <c r="K797" i="10"/>
  <c r="K796" i="10"/>
  <c r="K795" i="10"/>
  <c r="L795" i="10" s="1"/>
  <c r="K794" i="10"/>
  <c r="K793" i="10"/>
  <c r="K792" i="10"/>
  <c r="K791" i="10"/>
  <c r="K790" i="10"/>
  <c r="K789" i="10"/>
  <c r="K788" i="10"/>
  <c r="K787" i="10"/>
  <c r="L787" i="10"/>
  <c r="K786" i="10"/>
  <c r="K785" i="10"/>
  <c r="K784" i="10"/>
  <c r="K783" i="10"/>
  <c r="K782" i="10"/>
  <c r="K781" i="10"/>
  <c r="K780" i="10"/>
  <c r="K779" i="10"/>
  <c r="L779" i="10" s="1"/>
  <c r="K778" i="10"/>
  <c r="K777" i="10"/>
  <c r="K776" i="10"/>
  <c r="K775" i="10"/>
  <c r="K774" i="10"/>
  <c r="K773" i="10"/>
  <c r="K772" i="10"/>
  <c r="K771" i="10"/>
  <c r="L771" i="10"/>
  <c r="K770" i="10"/>
  <c r="K769" i="10"/>
  <c r="K768" i="10"/>
  <c r="K767" i="10"/>
  <c r="K766" i="10"/>
  <c r="K765" i="10"/>
  <c r="K764" i="10"/>
  <c r="K763" i="10"/>
  <c r="L763" i="10" s="1"/>
  <c r="K762" i="10"/>
  <c r="K761" i="10"/>
  <c r="K760" i="10"/>
  <c r="K759" i="10"/>
  <c r="K758" i="10"/>
  <c r="K757" i="10"/>
  <c r="K756" i="10"/>
  <c r="K755" i="10"/>
  <c r="L755" i="10"/>
  <c r="K754" i="10"/>
  <c r="K753" i="10"/>
  <c r="K752" i="10"/>
  <c r="K751" i="10"/>
  <c r="K750" i="10"/>
  <c r="K749" i="10"/>
  <c r="K748" i="10"/>
  <c r="K747" i="10"/>
  <c r="L747" i="10" s="1"/>
  <c r="K746" i="10"/>
  <c r="K745" i="10"/>
  <c r="K744" i="10"/>
  <c r="K743" i="10"/>
  <c r="K742" i="10"/>
  <c r="K741" i="10"/>
  <c r="K740" i="10"/>
  <c r="K739" i="10"/>
  <c r="L739" i="10"/>
  <c r="K738" i="10"/>
  <c r="K737" i="10"/>
  <c r="K736" i="10"/>
  <c r="K735" i="10"/>
  <c r="K734" i="10"/>
  <c r="K733" i="10"/>
  <c r="K732" i="10"/>
  <c r="K731" i="10"/>
  <c r="L731" i="10" s="1"/>
  <c r="K730" i="10"/>
  <c r="K729" i="10"/>
  <c r="K728" i="10"/>
  <c r="K727" i="10"/>
  <c r="K726" i="10"/>
  <c r="K725" i="10"/>
  <c r="K724" i="10"/>
  <c r="K723" i="10"/>
  <c r="L723" i="10"/>
  <c r="K722" i="10"/>
  <c r="K721" i="10"/>
  <c r="K720" i="10"/>
  <c r="K719" i="10"/>
  <c r="K718" i="10"/>
  <c r="K717" i="10"/>
  <c r="K716" i="10"/>
  <c r="K715" i="10"/>
  <c r="L715" i="10" s="1"/>
  <c r="K714" i="10"/>
  <c r="K713" i="10"/>
  <c r="K712" i="10"/>
  <c r="K711" i="10"/>
  <c r="K710" i="10"/>
  <c r="K709" i="10"/>
  <c r="K708" i="10"/>
  <c r="K707" i="10"/>
  <c r="L707" i="10"/>
  <c r="K706" i="10"/>
  <c r="K705" i="10"/>
  <c r="K704" i="10"/>
  <c r="K703" i="10"/>
  <c r="K702" i="10"/>
  <c r="K701" i="10"/>
  <c r="K700" i="10"/>
  <c r="K699" i="10"/>
  <c r="L699" i="10" s="1"/>
  <c r="K698" i="10"/>
  <c r="K697" i="10"/>
  <c r="K696" i="10"/>
  <c r="K695" i="10"/>
  <c r="K694" i="10"/>
  <c r="K693" i="10"/>
  <c r="K692" i="10"/>
  <c r="K691" i="10"/>
  <c r="L691" i="10"/>
  <c r="K690" i="10"/>
  <c r="K689" i="10"/>
  <c r="K688" i="10"/>
  <c r="K687" i="10"/>
  <c r="K686" i="10"/>
  <c r="K685" i="10"/>
  <c r="K684" i="10"/>
  <c r="K683" i="10"/>
  <c r="L683" i="10" s="1"/>
  <c r="K682" i="10"/>
  <c r="K681" i="10"/>
  <c r="K680" i="10"/>
  <c r="K679" i="10"/>
  <c r="K678" i="10"/>
  <c r="K677" i="10"/>
  <c r="K676" i="10"/>
  <c r="K675" i="10"/>
  <c r="L675" i="10"/>
  <c r="K674" i="10"/>
  <c r="L674" i="10"/>
  <c r="K673" i="10"/>
  <c r="K672" i="10"/>
  <c r="K671" i="10"/>
  <c r="K670" i="10"/>
  <c r="K669" i="10"/>
  <c r="K668" i="10"/>
  <c r="K667" i="10"/>
  <c r="L667" i="10"/>
  <c r="K666" i="10"/>
  <c r="L666" i="10"/>
  <c r="K665" i="10"/>
  <c r="K664" i="10"/>
  <c r="K663" i="10"/>
  <c r="K662" i="10"/>
  <c r="K661" i="10"/>
  <c r="K660" i="10"/>
  <c r="K659" i="10"/>
  <c r="L659" i="10"/>
  <c r="K658" i="10"/>
  <c r="L658" i="10"/>
  <c r="K657" i="10"/>
  <c r="K656" i="10"/>
  <c r="K655" i="10"/>
  <c r="K654" i="10"/>
  <c r="K653" i="10"/>
  <c r="K652" i="10"/>
  <c r="K651" i="10"/>
  <c r="L651" i="10"/>
  <c r="K650" i="10"/>
  <c r="L650" i="10"/>
  <c r="K649" i="10"/>
  <c r="K648" i="10"/>
  <c r="K647" i="10"/>
  <c r="K646" i="10"/>
  <c r="K645" i="10"/>
  <c r="K644" i="10"/>
  <c r="K643" i="10"/>
  <c r="L643" i="10"/>
  <c r="K642" i="10"/>
  <c r="L642" i="10"/>
  <c r="K641" i="10"/>
  <c r="K640" i="10"/>
  <c r="K639" i="10"/>
  <c r="K638" i="10"/>
  <c r="K637" i="10"/>
  <c r="K636" i="10"/>
  <c r="K635" i="10"/>
  <c r="L635" i="10"/>
  <c r="K634" i="10"/>
  <c r="L634" i="10"/>
  <c r="K633" i="10"/>
  <c r="K632" i="10"/>
  <c r="K631" i="10"/>
  <c r="K630" i="10"/>
  <c r="K629" i="10"/>
  <c r="K628" i="10"/>
  <c r="K627" i="10"/>
  <c r="L627" i="10"/>
  <c r="K626" i="10"/>
  <c r="L626" i="10"/>
  <c r="K625" i="10"/>
  <c r="K624" i="10"/>
  <c r="K623" i="10"/>
  <c r="K622" i="10"/>
  <c r="K621" i="10"/>
  <c r="K620" i="10"/>
  <c r="K619" i="10"/>
  <c r="L619" i="10"/>
  <c r="K618" i="10"/>
  <c r="K617" i="10"/>
  <c r="K616" i="10"/>
  <c r="K615" i="10"/>
  <c r="K614" i="10"/>
  <c r="K613" i="10"/>
  <c r="K612" i="10"/>
  <c r="K611" i="10"/>
  <c r="L611" i="10" s="1"/>
  <c r="K610" i="10"/>
  <c r="L610" i="10" s="1"/>
  <c r="K609" i="10"/>
  <c r="K608" i="10"/>
  <c r="K607" i="10"/>
  <c r="K606" i="10"/>
  <c r="K605" i="10"/>
  <c r="K604" i="10"/>
  <c r="K603" i="10"/>
  <c r="L603" i="10" s="1"/>
  <c r="K602" i="10"/>
  <c r="L602" i="10" s="1"/>
  <c r="K601" i="10"/>
  <c r="K600" i="10"/>
  <c r="K599" i="10"/>
  <c r="K598" i="10"/>
  <c r="K597" i="10"/>
  <c r="K596" i="10"/>
  <c r="K595" i="10"/>
  <c r="L595" i="10" s="1"/>
  <c r="K594" i="10"/>
  <c r="L594" i="10" s="1"/>
  <c r="K593" i="10"/>
  <c r="K592" i="10"/>
  <c r="K591" i="10"/>
  <c r="K590" i="10"/>
  <c r="K589" i="10"/>
  <c r="K588" i="10"/>
  <c r="K587" i="10"/>
  <c r="L587" i="10" s="1"/>
  <c r="K586" i="10"/>
  <c r="L586" i="10" s="1"/>
  <c r="K585" i="10"/>
  <c r="K584" i="10"/>
  <c r="K583" i="10"/>
  <c r="K582" i="10"/>
  <c r="K581" i="10"/>
  <c r="K580" i="10"/>
  <c r="K579" i="10"/>
  <c r="L579" i="10" s="1"/>
  <c r="K578" i="10"/>
  <c r="L578" i="10" s="1"/>
  <c r="K577" i="10"/>
  <c r="K576" i="10"/>
  <c r="K575" i="10"/>
  <c r="K574" i="10"/>
  <c r="K573" i="10"/>
  <c r="K572" i="10"/>
  <c r="K571" i="10"/>
  <c r="L571" i="10" s="1"/>
  <c r="K570" i="10"/>
  <c r="L570" i="10" s="1"/>
  <c r="K569" i="10"/>
  <c r="K568" i="10"/>
  <c r="K567" i="10"/>
  <c r="K566" i="10"/>
  <c r="K565" i="10"/>
  <c r="K564" i="10"/>
  <c r="K563" i="10"/>
  <c r="L563" i="10" s="1"/>
  <c r="K562" i="10"/>
  <c r="L562" i="10" s="1"/>
  <c r="K561" i="10"/>
  <c r="K560" i="10"/>
  <c r="K559" i="10"/>
  <c r="K558" i="10"/>
  <c r="K557" i="10"/>
  <c r="K556" i="10"/>
  <c r="K555" i="10"/>
  <c r="L555" i="10" s="1"/>
  <c r="K554" i="10"/>
  <c r="L554" i="10" s="1"/>
  <c r="K553" i="10"/>
  <c r="K552" i="10"/>
  <c r="K551" i="10"/>
  <c r="K550" i="10"/>
  <c r="K549" i="10"/>
  <c r="K548" i="10"/>
  <c r="K547" i="10"/>
  <c r="L547" i="10" s="1"/>
  <c r="K546" i="10"/>
  <c r="L546" i="10" s="1"/>
  <c r="K545" i="10"/>
  <c r="K544" i="10"/>
  <c r="K543" i="10"/>
  <c r="K542" i="10"/>
  <c r="K541" i="10"/>
  <c r="K540" i="10"/>
  <c r="K539" i="10"/>
  <c r="L539" i="10" s="1"/>
  <c r="K538" i="10"/>
  <c r="L538" i="10" s="1"/>
  <c r="K537" i="10"/>
  <c r="K536" i="10"/>
  <c r="K535" i="10"/>
  <c r="K534" i="10"/>
  <c r="K533" i="10"/>
  <c r="K532" i="10"/>
  <c r="K531" i="10"/>
  <c r="L531" i="10" s="1"/>
  <c r="K530" i="10"/>
  <c r="L530" i="10" s="1"/>
  <c r="K529" i="10"/>
  <c r="K528" i="10"/>
  <c r="K527" i="10"/>
  <c r="K526" i="10"/>
  <c r="K525" i="10"/>
  <c r="K524" i="10"/>
  <c r="K523" i="10"/>
  <c r="L523" i="10" s="1"/>
  <c r="K522" i="10"/>
  <c r="L522" i="10" s="1"/>
  <c r="K521" i="10"/>
  <c r="K520" i="10"/>
  <c r="K519" i="10"/>
  <c r="K518" i="10"/>
  <c r="K517" i="10"/>
  <c r="K516" i="10"/>
  <c r="K515" i="10"/>
  <c r="L515" i="10" s="1"/>
  <c r="K514" i="10"/>
  <c r="L514" i="10" s="1"/>
  <c r="K513" i="10"/>
  <c r="K512" i="10"/>
  <c r="K511" i="10"/>
  <c r="K510" i="10"/>
  <c r="K509" i="10"/>
  <c r="K508" i="10"/>
  <c r="K507" i="10"/>
  <c r="L507" i="10" s="1"/>
  <c r="K506" i="10"/>
  <c r="L506" i="10" s="1"/>
  <c r="K505" i="10"/>
  <c r="K504" i="10"/>
  <c r="K503" i="10"/>
  <c r="K502" i="10"/>
  <c r="K501" i="10"/>
  <c r="K500" i="10"/>
  <c r="K499" i="10"/>
  <c r="L499" i="10" s="1"/>
  <c r="K498" i="10"/>
  <c r="L498" i="10" s="1"/>
  <c r="K497" i="10"/>
  <c r="K496" i="10"/>
  <c r="K495" i="10"/>
  <c r="K494" i="10"/>
  <c r="K493" i="10"/>
  <c r="K492" i="10"/>
  <c r="K491" i="10"/>
  <c r="L491" i="10" s="1"/>
  <c r="K490" i="10"/>
  <c r="L490" i="10" s="1"/>
  <c r="K489" i="10"/>
  <c r="K488" i="10"/>
  <c r="K487" i="10"/>
  <c r="K486" i="10"/>
  <c r="K485" i="10"/>
  <c r="K484" i="10"/>
  <c r="K483" i="10"/>
  <c r="L483" i="10" s="1"/>
  <c r="K482" i="10"/>
  <c r="L482" i="10" s="1"/>
  <c r="K481" i="10"/>
  <c r="K480" i="10"/>
  <c r="K479" i="10"/>
  <c r="K478" i="10"/>
  <c r="K477" i="10"/>
  <c r="K476" i="10"/>
  <c r="K475" i="10"/>
  <c r="L475" i="10" s="1"/>
  <c r="K474" i="10"/>
  <c r="L474" i="10" s="1"/>
  <c r="K473" i="10"/>
  <c r="K472" i="10"/>
  <c r="K471" i="10"/>
  <c r="K470" i="10"/>
  <c r="K469" i="10"/>
  <c r="K468" i="10"/>
  <c r="K467" i="10"/>
  <c r="L467" i="10" s="1"/>
  <c r="K466" i="10"/>
  <c r="L466" i="10" s="1"/>
  <c r="K465" i="10"/>
  <c r="K464" i="10"/>
  <c r="K463" i="10"/>
  <c r="K462" i="10"/>
  <c r="K461" i="10"/>
  <c r="K460" i="10"/>
  <c r="K459" i="10"/>
  <c r="L459" i="10" s="1"/>
  <c r="K458" i="10"/>
  <c r="L458" i="10" s="1"/>
  <c r="K457" i="10"/>
  <c r="K456" i="10"/>
  <c r="K455" i="10"/>
  <c r="K454" i="10"/>
  <c r="K453" i="10"/>
  <c r="K452" i="10"/>
  <c r="K451" i="10"/>
  <c r="L451" i="10" s="1"/>
  <c r="K450" i="10"/>
  <c r="L450" i="10" s="1"/>
  <c r="K449" i="10"/>
  <c r="K448" i="10"/>
  <c r="K447" i="10"/>
  <c r="K446" i="10"/>
  <c r="K445" i="10"/>
  <c r="K444" i="10"/>
  <c r="K443" i="10"/>
  <c r="L443" i="10" s="1"/>
  <c r="K442" i="10"/>
  <c r="L442" i="10" s="1"/>
  <c r="K441" i="10"/>
  <c r="K440" i="10"/>
  <c r="K439" i="10"/>
  <c r="K438" i="10"/>
  <c r="K437" i="10"/>
  <c r="K436" i="10"/>
  <c r="K435" i="10"/>
  <c r="L435" i="10" s="1"/>
  <c r="K434" i="10"/>
  <c r="L434" i="10" s="1"/>
  <c r="K433" i="10"/>
  <c r="K432" i="10"/>
  <c r="K431" i="10"/>
  <c r="K430" i="10"/>
  <c r="K429" i="10"/>
  <c r="K428" i="10"/>
  <c r="K427" i="10"/>
  <c r="L427" i="10" s="1"/>
  <c r="K426" i="10"/>
  <c r="L426" i="10" s="1"/>
  <c r="K425" i="10"/>
  <c r="K424" i="10"/>
  <c r="K423" i="10"/>
  <c r="K422" i="10"/>
  <c r="K421" i="10"/>
  <c r="K420" i="10"/>
  <c r="K419" i="10"/>
  <c r="L419" i="10" s="1"/>
  <c r="K418" i="10"/>
  <c r="L418" i="10" s="1"/>
  <c r="K417" i="10"/>
  <c r="K416" i="10"/>
  <c r="K415" i="10"/>
  <c r="K414" i="10"/>
  <c r="K413" i="10"/>
  <c r="K412" i="10"/>
  <c r="K411" i="10"/>
  <c r="L411" i="10" s="1"/>
  <c r="K410" i="10"/>
  <c r="L410" i="10" s="1"/>
  <c r="K409" i="10"/>
  <c r="K408" i="10"/>
  <c r="K407" i="10"/>
  <c r="K406" i="10"/>
  <c r="K405" i="10"/>
  <c r="K404" i="10"/>
  <c r="K403" i="10"/>
  <c r="L403" i="10" s="1"/>
  <c r="K402" i="10"/>
  <c r="L402" i="10" s="1"/>
  <c r="K401" i="10"/>
  <c r="K400" i="10"/>
  <c r="K399" i="10"/>
  <c r="K398" i="10"/>
  <c r="K397" i="10"/>
  <c r="K396" i="10"/>
  <c r="K395" i="10"/>
  <c r="L395" i="10" s="1"/>
  <c r="K394" i="10"/>
  <c r="L394" i="10" s="1"/>
  <c r="K393" i="10"/>
  <c r="K392" i="10"/>
  <c r="K391" i="10"/>
  <c r="K390" i="10"/>
  <c r="K389" i="10"/>
  <c r="K388" i="10"/>
  <c r="K387" i="10"/>
  <c r="L387" i="10" s="1"/>
  <c r="K386" i="10"/>
  <c r="L386" i="10" s="1"/>
  <c r="K385" i="10"/>
  <c r="K384" i="10"/>
  <c r="K383" i="10"/>
  <c r="K382" i="10"/>
  <c r="K381" i="10"/>
  <c r="K380" i="10"/>
  <c r="K379" i="10"/>
  <c r="L379" i="10" s="1"/>
  <c r="K378" i="10"/>
  <c r="L378" i="10" s="1"/>
  <c r="K377" i="10"/>
  <c r="K376" i="10"/>
  <c r="K375" i="10"/>
  <c r="K374" i="10"/>
  <c r="K373" i="10"/>
  <c r="K372" i="10"/>
  <c r="K371" i="10"/>
  <c r="L371" i="10" s="1"/>
  <c r="K370" i="10"/>
  <c r="L370" i="10" s="1"/>
  <c r="K369" i="10"/>
  <c r="K368" i="10"/>
  <c r="K367" i="10"/>
  <c r="K366" i="10"/>
  <c r="K365" i="10"/>
  <c r="K364" i="10"/>
  <c r="K363" i="10"/>
  <c r="L363" i="10" s="1"/>
  <c r="K362" i="10"/>
  <c r="L362" i="10" s="1"/>
  <c r="K361" i="10"/>
  <c r="K360" i="10"/>
  <c r="K359" i="10"/>
  <c r="K358" i="10"/>
  <c r="K357" i="10"/>
  <c r="K356" i="10"/>
  <c r="K355" i="10"/>
  <c r="L355" i="10" s="1"/>
  <c r="K354" i="10"/>
  <c r="L354" i="10" s="1"/>
  <c r="K353" i="10"/>
  <c r="K352" i="10"/>
  <c r="K351" i="10"/>
  <c r="K350" i="10"/>
  <c r="K349" i="10"/>
  <c r="K348" i="10"/>
  <c r="K347" i="10"/>
  <c r="L347" i="10" s="1"/>
  <c r="K346" i="10"/>
  <c r="L346" i="10" s="1"/>
  <c r="K345" i="10"/>
  <c r="K344" i="10"/>
  <c r="K343" i="10"/>
  <c r="K342" i="10"/>
  <c r="K341" i="10"/>
  <c r="K340" i="10"/>
  <c r="K339" i="10"/>
  <c r="L339" i="10" s="1"/>
  <c r="K338" i="10"/>
  <c r="L338" i="10" s="1"/>
  <c r="K337" i="10"/>
  <c r="K336" i="10"/>
  <c r="K335" i="10"/>
  <c r="K334" i="10"/>
  <c r="K333" i="10"/>
  <c r="K332" i="10"/>
  <c r="K331" i="10"/>
  <c r="L331" i="10" s="1"/>
  <c r="K330" i="10"/>
  <c r="L330" i="10" s="1"/>
  <c r="K329" i="10"/>
  <c r="K328" i="10"/>
  <c r="K327" i="10"/>
  <c r="K326" i="10"/>
  <c r="K325" i="10"/>
  <c r="K324" i="10"/>
  <c r="K323" i="10"/>
  <c r="L323" i="10" s="1"/>
  <c r="K322" i="10"/>
  <c r="L322" i="10" s="1"/>
  <c r="K321" i="10"/>
  <c r="K320" i="10"/>
  <c r="K319" i="10"/>
  <c r="K318" i="10"/>
  <c r="K317" i="10"/>
  <c r="K316" i="10"/>
  <c r="K315" i="10"/>
  <c r="L315" i="10" s="1"/>
  <c r="K314" i="10"/>
  <c r="L314" i="10" s="1"/>
  <c r="K313" i="10"/>
  <c r="K312" i="10"/>
  <c r="K311" i="10"/>
  <c r="K310" i="10"/>
  <c r="K309" i="10"/>
  <c r="K308" i="10"/>
  <c r="K307" i="10"/>
  <c r="L307" i="10" s="1"/>
  <c r="K306" i="10"/>
  <c r="L306" i="10" s="1"/>
  <c r="K305" i="10"/>
  <c r="K304" i="10"/>
  <c r="K303" i="10"/>
  <c r="K302" i="10"/>
  <c r="K301" i="10"/>
  <c r="K300" i="10"/>
  <c r="K299" i="10"/>
  <c r="L299" i="10" s="1"/>
  <c r="K298" i="10"/>
  <c r="L298" i="10" s="1"/>
  <c r="K297" i="10"/>
  <c r="K296" i="10"/>
  <c r="K295" i="10"/>
  <c r="K294" i="10"/>
  <c r="K293" i="10"/>
  <c r="K292" i="10"/>
  <c r="K291" i="10"/>
  <c r="L291" i="10" s="1"/>
  <c r="K290" i="10"/>
  <c r="L290" i="10" s="1"/>
  <c r="K289" i="10"/>
  <c r="K288" i="10"/>
  <c r="K287" i="10"/>
  <c r="K286" i="10"/>
  <c r="K285" i="10"/>
  <c r="K284" i="10"/>
  <c r="K283" i="10"/>
  <c r="L283" i="10" s="1"/>
  <c r="K282" i="10"/>
  <c r="L282" i="10" s="1"/>
  <c r="K281" i="10"/>
  <c r="K280" i="10"/>
  <c r="K279" i="10"/>
  <c r="K278" i="10"/>
  <c r="K277" i="10"/>
  <c r="K276" i="10"/>
  <c r="K275" i="10"/>
  <c r="L275" i="10" s="1"/>
  <c r="K274" i="10"/>
  <c r="L274" i="10" s="1"/>
  <c r="K273" i="10"/>
  <c r="K272" i="10"/>
  <c r="K271" i="10"/>
  <c r="K270" i="10"/>
  <c r="K269" i="10"/>
  <c r="K268" i="10"/>
  <c r="K267" i="10"/>
  <c r="L267" i="10" s="1"/>
  <c r="K266" i="10"/>
  <c r="L266" i="10" s="1"/>
  <c r="K265" i="10"/>
  <c r="K264" i="10"/>
  <c r="K263" i="10"/>
  <c r="K262" i="10"/>
  <c r="K261" i="10"/>
  <c r="K260" i="10"/>
  <c r="K259" i="10"/>
  <c r="L259" i="10" s="1"/>
  <c r="K258" i="10"/>
  <c r="L258" i="10" s="1"/>
  <c r="K257" i="10"/>
  <c r="K256" i="10"/>
  <c r="K255" i="10"/>
  <c r="K254" i="10"/>
  <c r="K253" i="10"/>
  <c r="K252" i="10"/>
  <c r="K251" i="10"/>
  <c r="L251" i="10" s="1"/>
  <c r="K250" i="10"/>
  <c r="L250" i="10" s="1"/>
  <c r="K249" i="10"/>
  <c r="K248" i="10"/>
  <c r="K247" i="10"/>
  <c r="K246" i="10"/>
  <c r="K245" i="10"/>
  <c r="K244" i="10"/>
  <c r="K243" i="10"/>
  <c r="L243" i="10" s="1"/>
  <c r="K242" i="10"/>
  <c r="L242" i="10" s="1"/>
  <c r="K241" i="10"/>
  <c r="K240" i="10"/>
  <c r="K239" i="10"/>
  <c r="K238" i="10"/>
  <c r="K237" i="10"/>
  <c r="K236" i="10"/>
  <c r="K235" i="10"/>
  <c r="L235" i="10" s="1"/>
  <c r="K234" i="10"/>
  <c r="L234" i="10" s="1"/>
  <c r="K233" i="10"/>
  <c r="K232" i="10"/>
  <c r="K231" i="10"/>
  <c r="K230" i="10"/>
  <c r="K229" i="10"/>
  <c r="K228" i="10"/>
  <c r="K227" i="10"/>
  <c r="L227" i="10" s="1"/>
  <c r="K226" i="10"/>
  <c r="L226" i="10" s="1"/>
  <c r="K225" i="10"/>
  <c r="K224" i="10"/>
  <c r="K223" i="10"/>
  <c r="K222" i="10"/>
  <c r="K221" i="10"/>
  <c r="K220" i="10"/>
  <c r="K219" i="10"/>
  <c r="L219" i="10" s="1"/>
  <c r="K218" i="10"/>
  <c r="L218" i="10" s="1"/>
  <c r="K217" i="10"/>
  <c r="K216" i="10"/>
  <c r="K215" i="10"/>
  <c r="K214" i="10"/>
  <c r="K213" i="10"/>
  <c r="K212" i="10"/>
  <c r="K211" i="10"/>
  <c r="L211" i="10" s="1"/>
  <c r="K210" i="10"/>
  <c r="L210" i="10" s="1"/>
  <c r="K209" i="10"/>
  <c r="K208" i="10"/>
  <c r="K207" i="10"/>
  <c r="K206" i="10"/>
  <c r="K205" i="10"/>
  <c r="K204" i="10"/>
  <c r="K203" i="10"/>
  <c r="L203" i="10" s="1"/>
  <c r="K202" i="10"/>
  <c r="L202" i="10" s="1"/>
  <c r="K201" i="10"/>
  <c r="K200" i="10"/>
  <c r="K199" i="10"/>
  <c r="K198" i="10"/>
  <c r="K197" i="10"/>
  <c r="K196" i="10"/>
  <c r="K195" i="10"/>
  <c r="L195" i="10" s="1"/>
  <c r="K194" i="10"/>
  <c r="L194" i="10" s="1"/>
  <c r="K193" i="10"/>
  <c r="K192" i="10"/>
  <c r="K191" i="10"/>
  <c r="K190" i="10"/>
  <c r="K189" i="10"/>
  <c r="K188" i="10"/>
  <c r="K187" i="10"/>
  <c r="L187" i="10" s="1"/>
  <c r="K186" i="10"/>
  <c r="L186" i="10" s="1"/>
  <c r="K185" i="10"/>
  <c r="K184" i="10"/>
  <c r="K183" i="10"/>
  <c r="K182" i="10"/>
  <c r="K181" i="10"/>
  <c r="K180" i="10"/>
  <c r="K179" i="10"/>
  <c r="L179" i="10" s="1"/>
  <c r="K178" i="10"/>
  <c r="L178" i="10" s="1"/>
  <c r="K177" i="10"/>
  <c r="K176" i="10"/>
  <c r="K175" i="10"/>
  <c r="K174" i="10"/>
  <c r="K173" i="10"/>
  <c r="K172" i="10"/>
  <c r="K171" i="10"/>
  <c r="L171" i="10" s="1"/>
  <c r="K170" i="10"/>
  <c r="L170" i="10" s="1"/>
  <c r="K169" i="10"/>
  <c r="K168" i="10"/>
  <c r="K167" i="10"/>
  <c r="K166" i="10"/>
  <c r="K165" i="10"/>
  <c r="K164" i="10"/>
  <c r="K163" i="10"/>
  <c r="L163" i="10" s="1"/>
  <c r="K162" i="10"/>
  <c r="L162" i="10" s="1"/>
  <c r="K161" i="10"/>
  <c r="K160" i="10"/>
  <c r="K159" i="10"/>
  <c r="K158" i="10"/>
  <c r="K157" i="10"/>
  <c r="K156" i="10"/>
  <c r="K155" i="10"/>
  <c r="L155" i="10" s="1"/>
  <c r="K154" i="10"/>
  <c r="L154" i="10" s="1"/>
  <c r="K153" i="10"/>
  <c r="K152" i="10"/>
  <c r="K151" i="10"/>
  <c r="K150" i="10"/>
  <c r="K149" i="10"/>
  <c r="K148" i="10"/>
  <c r="K147" i="10"/>
  <c r="L147" i="10" s="1"/>
  <c r="K146" i="10"/>
  <c r="L146" i="10" s="1"/>
  <c r="K145" i="10"/>
  <c r="K144" i="10"/>
  <c r="K143" i="10"/>
  <c r="K142" i="10"/>
  <c r="K141" i="10"/>
  <c r="K140" i="10"/>
  <c r="K139" i="10"/>
  <c r="L139" i="10" s="1"/>
  <c r="K138" i="10"/>
  <c r="L138" i="10" s="1"/>
  <c r="K137" i="10"/>
  <c r="K136" i="10"/>
  <c r="K135" i="10"/>
  <c r="K134" i="10"/>
  <c r="K133" i="10"/>
  <c r="K132" i="10"/>
  <c r="K131" i="10"/>
  <c r="L131" i="10" s="1"/>
  <c r="K130" i="10"/>
  <c r="L130" i="10" s="1"/>
  <c r="K129" i="10"/>
  <c r="K128" i="10"/>
  <c r="K127" i="10"/>
  <c r="K126" i="10"/>
  <c r="K125" i="10"/>
  <c r="K124" i="10"/>
  <c r="K123" i="10"/>
  <c r="L123" i="10" s="1"/>
  <c r="K122" i="10"/>
  <c r="L122" i="10" s="1"/>
  <c r="K121" i="10"/>
  <c r="K120" i="10"/>
  <c r="K119" i="10"/>
  <c r="K118" i="10"/>
  <c r="K117" i="10"/>
  <c r="K116" i="10"/>
  <c r="K115" i="10"/>
  <c r="L115" i="10" s="1"/>
  <c r="K114" i="10"/>
  <c r="L114" i="10" s="1"/>
  <c r="K113" i="10"/>
  <c r="K112" i="10"/>
  <c r="K111" i="10"/>
  <c r="K110" i="10"/>
  <c r="K109" i="10"/>
  <c r="K108" i="10"/>
  <c r="K107" i="10"/>
  <c r="L107" i="10" s="1"/>
  <c r="K106" i="10"/>
  <c r="L106" i="10" s="1"/>
  <c r="K105" i="10"/>
  <c r="K104" i="10"/>
  <c r="K103" i="10"/>
  <c r="K102" i="10"/>
  <c r="K101" i="10"/>
  <c r="K100" i="10"/>
  <c r="K99" i="10"/>
  <c r="L99" i="10" s="1"/>
  <c r="K98" i="10"/>
  <c r="L98" i="10" s="1"/>
  <c r="K97" i="10"/>
  <c r="K96" i="10"/>
  <c r="K95" i="10"/>
  <c r="K94" i="10"/>
  <c r="K93" i="10"/>
  <c r="K92" i="10"/>
  <c r="K91" i="10"/>
  <c r="L91" i="10" s="1"/>
  <c r="K90" i="10"/>
  <c r="L90" i="10" s="1"/>
  <c r="K89" i="10"/>
  <c r="K88" i="10"/>
  <c r="K87" i="10"/>
  <c r="K86" i="10"/>
  <c r="K85" i="10"/>
  <c r="K84" i="10"/>
  <c r="K83" i="10"/>
  <c r="L83" i="10" s="1"/>
  <c r="K82" i="10"/>
  <c r="L82" i="10" s="1"/>
  <c r="K81" i="10"/>
  <c r="K80" i="10"/>
  <c r="K79" i="10"/>
  <c r="K78" i="10"/>
  <c r="K77" i="10"/>
  <c r="K76" i="10"/>
  <c r="K75" i="10"/>
  <c r="L75" i="10" s="1"/>
  <c r="K74" i="10"/>
  <c r="L74" i="10" s="1"/>
  <c r="K73" i="10"/>
  <c r="K72" i="10"/>
  <c r="K71" i="10"/>
  <c r="K70" i="10"/>
  <c r="K69" i="10"/>
  <c r="K68" i="10"/>
  <c r="K67" i="10"/>
  <c r="L67" i="10" s="1"/>
  <c r="K66" i="10"/>
  <c r="L66" i="10" s="1"/>
  <c r="K65" i="10"/>
  <c r="K64" i="10"/>
  <c r="K63" i="10"/>
  <c r="K62" i="10"/>
  <c r="K61" i="10"/>
  <c r="K60" i="10"/>
  <c r="K59" i="10"/>
  <c r="L59" i="10" s="1"/>
  <c r="K58" i="10"/>
  <c r="L58" i="10" s="1"/>
  <c r="K57" i="10"/>
  <c r="K56" i="10"/>
  <c r="K55" i="10"/>
  <c r="K54" i="10"/>
  <c r="K53" i="10"/>
  <c r="K52" i="10"/>
  <c r="K51" i="10"/>
  <c r="L51" i="10" s="1"/>
  <c r="K50" i="10"/>
  <c r="L50" i="10" s="1"/>
  <c r="K49" i="10"/>
  <c r="K48" i="10"/>
  <c r="K47" i="10"/>
  <c r="K46" i="10"/>
  <c r="K45" i="10"/>
  <c r="K44" i="10"/>
  <c r="K43" i="10"/>
  <c r="L43" i="10" s="1"/>
  <c r="K42" i="10"/>
  <c r="L42" i="10" s="1"/>
  <c r="K41" i="10"/>
  <c r="K40" i="10"/>
  <c r="K39" i="10"/>
  <c r="K38" i="10"/>
  <c r="K37" i="10"/>
  <c r="K36" i="10"/>
  <c r="K35" i="10"/>
  <c r="L35" i="10" s="1"/>
  <c r="K34" i="10"/>
  <c r="L34" i="10" s="1"/>
  <c r="K33" i="10"/>
  <c r="K32" i="10"/>
  <c r="K31" i="10"/>
  <c r="K30" i="10"/>
  <c r="K29" i="10"/>
  <c r="K28" i="10"/>
  <c r="K27" i="10"/>
  <c r="L27" i="10" s="1"/>
  <c r="K26" i="10"/>
  <c r="L26" i="10" s="1"/>
  <c r="K25" i="10"/>
  <c r="K24" i="10"/>
  <c r="K23" i="10"/>
  <c r="K22" i="10"/>
  <c r="K21" i="10"/>
  <c r="K20" i="10"/>
  <c r="K19" i="10"/>
  <c r="L19" i="10" s="1"/>
  <c r="K18" i="10"/>
  <c r="L18" i="10" s="1"/>
  <c r="K17" i="10"/>
  <c r="K16" i="10"/>
  <c r="K15" i="10"/>
  <c r="K14" i="10"/>
  <c r="K13" i="10"/>
  <c r="K12" i="10"/>
  <c r="K11" i="10"/>
  <c r="L11" i="10" s="1"/>
  <c r="K10" i="10"/>
  <c r="L10" i="10" s="1"/>
  <c r="K9" i="10"/>
  <c r="K8" i="10"/>
  <c r="K7" i="10"/>
  <c r="K6" i="10"/>
  <c r="K5" i="10"/>
  <c r="K4" i="10"/>
  <c r="K3" i="10"/>
  <c r="D1002" i="10"/>
  <c r="K1001" i="9"/>
  <c r="K1000" i="9"/>
  <c r="K999" i="9"/>
  <c r="K998" i="9"/>
  <c r="K997" i="9"/>
  <c r="K996" i="9"/>
  <c r="K995" i="9"/>
  <c r="K994" i="9"/>
  <c r="L994" i="9"/>
  <c r="K993" i="9"/>
  <c r="K992" i="9"/>
  <c r="K991" i="9"/>
  <c r="K990" i="9"/>
  <c r="K989" i="9"/>
  <c r="K988" i="9"/>
  <c r="K987" i="9"/>
  <c r="K986" i="9"/>
  <c r="L986" i="9" s="1"/>
  <c r="K985" i="9"/>
  <c r="K984" i="9"/>
  <c r="K983" i="9"/>
  <c r="K982" i="9"/>
  <c r="K981" i="9"/>
  <c r="K980" i="9"/>
  <c r="K979" i="9"/>
  <c r="K978" i="9"/>
  <c r="L978" i="9"/>
  <c r="K977" i="9"/>
  <c r="K976" i="9"/>
  <c r="K975" i="9"/>
  <c r="K974" i="9"/>
  <c r="K973" i="9"/>
  <c r="K972" i="9"/>
  <c r="K971" i="9"/>
  <c r="K970" i="9"/>
  <c r="L970" i="9" s="1"/>
  <c r="K969" i="9"/>
  <c r="K968" i="9"/>
  <c r="K967" i="9"/>
  <c r="K966" i="9"/>
  <c r="K965" i="9"/>
  <c r="K964" i="9"/>
  <c r="K963" i="9"/>
  <c r="K962" i="9"/>
  <c r="L962" i="9"/>
  <c r="K961" i="9"/>
  <c r="K960" i="9"/>
  <c r="K959" i="9"/>
  <c r="K958" i="9"/>
  <c r="K957" i="9"/>
  <c r="K956" i="9"/>
  <c r="K955" i="9"/>
  <c r="K954" i="9"/>
  <c r="L954" i="9" s="1"/>
  <c r="K953" i="9"/>
  <c r="K952" i="9"/>
  <c r="K951" i="9"/>
  <c r="K950" i="9"/>
  <c r="K949" i="9"/>
  <c r="K948" i="9"/>
  <c r="K947" i="9"/>
  <c r="K946" i="9"/>
  <c r="L946" i="9"/>
  <c r="K945" i="9"/>
  <c r="K944" i="9"/>
  <c r="K943" i="9"/>
  <c r="K942" i="9"/>
  <c r="K941" i="9"/>
  <c r="K940" i="9"/>
  <c r="K939" i="9"/>
  <c r="K938" i="9"/>
  <c r="L938" i="9" s="1"/>
  <c r="K937" i="9"/>
  <c r="K936" i="9"/>
  <c r="K935" i="9"/>
  <c r="K934" i="9"/>
  <c r="K933" i="9"/>
  <c r="K932" i="9"/>
  <c r="K931" i="9"/>
  <c r="K930" i="9"/>
  <c r="L930" i="9"/>
  <c r="K929" i="9"/>
  <c r="K928" i="9"/>
  <c r="K927" i="9"/>
  <c r="K926" i="9"/>
  <c r="K925" i="9"/>
  <c r="K924" i="9"/>
  <c r="K923" i="9"/>
  <c r="K922" i="9"/>
  <c r="L922" i="9" s="1"/>
  <c r="K921" i="9"/>
  <c r="K920" i="9"/>
  <c r="K919" i="9"/>
  <c r="K918" i="9"/>
  <c r="K917" i="9"/>
  <c r="K916" i="9"/>
  <c r="K915" i="9"/>
  <c r="K914" i="9"/>
  <c r="L914" i="9"/>
  <c r="K913" i="9"/>
  <c r="K912" i="9"/>
  <c r="K911" i="9"/>
  <c r="K910" i="9"/>
  <c r="K909" i="9"/>
  <c r="K908" i="9"/>
  <c r="K907" i="9"/>
  <c r="K906" i="9"/>
  <c r="L906" i="9" s="1"/>
  <c r="K905" i="9"/>
  <c r="K904" i="9"/>
  <c r="K903" i="9"/>
  <c r="K902" i="9"/>
  <c r="K901" i="9"/>
  <c r="K900" i="9"/>
  <c r="K899" i="9"/>
  <c r="K898" i="9"/>
  <c r="L898" i="9"/>
  <c r="K897" i="9"/>
  <c r="K896" i="9"/>
  <c r="K895" i="9"/>
  <c r="K894" i="9"/>
  <c r="K893" i="9"/>
  <c r="K892" i="9"/>
  <c r="K891" i="9"/>
  <c r="K890" i="9"/>
  <c r="L890" i="9" s="1"/>
  <c r="K889" i="9"/>
  <c r="K888" i="9"/>
  <c r="K887" i="9"/>
  <c r="K886" i="9"/>
  <c r="K885" i="9"/>
  <c r="K884" i="9"/>
  <c r="K883" i="9"/>
  <c r="K882" i="9"/>
  <c r="L882" i="9"/>
  <c r="K881" i="9"/>
  <c r="K880" i="9"/>
  <c r="K879" i="9"/>
  <c r="K878" i="9"/>
  <c r="K877" i="9"/>
  <c r="K876" i="9"/>
  <c r="K875" i="9"/>
  <c r="K874" i="9"/>
  <c r="L874" i="9" s="1"/>
  <c r="K873" i="9"/>
  <c r="K872" i="9"/>
  <c r="K871" i="9"/>
  <c r="K870" i="9"/>
  <c r="K869" i="9"/>
  <c r="K868" i="9"/>
  <c r="K867" i="9"/>
  <c r="K866" i="9"/>
  <c r="L866" i="9"/>
  <c r="K865" i="9"/>
  <c r="K864" i="9"/>
  <c r="K863" i="9"/>
  <c r="K862" i="9"/>
  <c r="K861" i="9"/>
  <c r="K860" i="9"/>
  <c r="K859" i="9"/>
  <c r="K858" i="9"/>
  <c r="L858" i="9" s="1"/>
  <c r="K857" i="9"/>
  <c r="K856" i="9"/>
  <c r="K855" i="9"/>
  <c r="K854" i="9"/>
  <c r="K853" i="9"/>
  <c r="K852" i="9"/>
  <c r="K851" i="9"/>
  <c r="K850" i="9"/>
  <c r="L850" i="9"/>
  <c r="K849" i="9"/>
  <c r="K848" i="9"/>
  <c r="K847" i="9"/>
  <c r="K846" i="9"/>
  <c r="K845" i="9"/>
  <c r="K844" i="9"/>
  <c r="K843" i="9"/>
  <c r="K842" i="9"/>
  <c r="L842" i="9" s="1"/>
  <c r="K841" i="9"/>
  <c r="K840" i="9"/>
  <c r="K839" i="9"/>
  <c r="K838" i="9"/>
  <c r="K837" i="9"/>
  <c r="K836" i="9"/>
  <c r="K835" i="9"/>
  <c r="K834" i="9"/>
  <c r="L834" i="9"/>
  <c r="K833" i="9"/>
  <c r="K832" i="9"/>
  <c r="K831" i="9"/>
  <c r="K830" i="9"/>
  <c r="K829" i="9"/>
  <c r="K828" i="9"/>
  <c r="K827" i="9"/>
  <c r="K826" i="9"/>
  <c r="L826" i="9" s="1"/>
  <c r="K825" i="9"/>
  <c r="K824" i="9"/>
  <c r="K823" i="9"/>
  <c r="K822" i="9"/>
  <c r="K821" i="9"/>
  <c r="K820" i="9"/>
  <c r="K819" i="9"/>
  <c r="K818" i="9"/>
  <c r="L818" i="9"/>
  <c r="K817" i="9"/>
  <c r="K816" i="9"/>
  <c r="K815" i="9"/>
  <c r="K814" i="9"/>
  <c r="K813" i="9"/>
  <c r="K812" i="9"/>
  <c r="K811" i="9"/>
  <c r="K810" i="9"/>
  <c r="L810" i="9" s="1"/>
  <c r="K809" i="9"/>
  <c r="K808" i="9"/>
  <c r="K807" i="9"/>
  <c r="K806" i="9"/>
  <c r="K805" i="9"/>
  <c r="K804" i="9"/>
  <c r="K803" i="9"/>
  <c r="K802" i="9"/>
  <c r="L802" i="9"/>
  <c r="K801" i="9"/>
  <c r="K800" i="9"/>
  <c r="K799" i="9"/>
  <c r="K798" i="9"/>
  <c r="K797" i="9"/>
  <c r="K796" i="9"/>
  <c r="K795" i="9"/>
  <c r="K794" i="9"/>
  <c r="L794" i="9" s="1"/>
  <c r="K793" i="9"/>
  <c r="K792" i="9"/>
  <c r="K791" i="9"/>
  <c r="K790" i="9"/>
  <c r="K789" i="9"/>
  <c r="K788" i="9"/>
  <c r="K787" i="9"/>
  <c r="K786" i="9"/>
  <c r="L786" i="9"/>
  <c r="K785" i="9"/>
  <c r="K784" i="9"/>
  <c r="K783" i="9"/>
  <c r="K782" i="9"/>
  <c r="K781" i="9"/>
  <c r="K780" i="9"/>
  <c r="K779" i="9"/>
  <c r="K778" i="9"/>
  <c r="L778" i="9" s="1"/>
  <c r="K777" i="9"/>
  <c r="K776" i="9"/>
  <c r="K775" i="9"/>
  <c r="K774" i="9"/>
  <c r="K773" i="9"/>
  <c r="K772" i="9"/>
  <c r="K771" i="9"/>
  <c r="K770" i="9"/>
  <c r="L770" i="9"/>
  <c r="K769" i="9"/>
  <c r="K768" i="9"/>
  <c r="K767" i="9"/>
  <c r="K766" i="9"/>
  <c r="K765" i="9"/>
  <c r="K764" i="9"/>
  <c r="K763" i="9"/>
  <c r="K762" i="9"/>
  <c r="L762" i="9" s="1"/>
  <c r="K761" i="9"/>
  <c r="K760" i="9"/>
  <c r="K759" i="9"/>
  <c r="K758" i="9"/>
  <c r="K757" i="9"/>
  <c r="K756" i="9"/>
  <c r="K755" i="9"/>
  <c r="K754" i="9"/>
  <c r="L754" i="9"/>
  <c r="K753" i="9"/>
  <c r="K752" i="9"/>
  <c r="K751" i="9"/>
  <c r="K750" i="9"/>
  <c r="K749" i="9"/>
  <c r="K748" i="9"/>
  <c r="K747" i="9"/>
  <c r="K746" i="9"/>
  <c r="L746" i="9" s="1"/>
  <c r="K745" i="9"/>
  <c r="K744" i="9"/>
  <c r="K743" i="9"/>
  <c r="K742" i="9"/>
  <c r="K741" i="9"/>
  <c r="K740" i="9"/>
  <c r="K739" i="9"/>
  <c r="K738" i="9"/>
  <c r="L738" i="9"/>
  <c r="K737" i="9"/>
  <c r="K736" i="9"/>
  <c r="K735" i="9"/>
  <c r="K734" i="9"/>
  <c r="K733" i="9"/>
  <c r="K732" i="9"/>
  <c r="K731" i="9"/>
  <c r="K730" i="9"/>
  <c r="L730" i="9" s="1"/>
  <c r="K729" i="9"/>
  <c r="K728" i="9"/>
  <c r="K727" i="9"/>
  <c r="K726" i="9"/>
  <c r="K725" i="9"/>
  <c r="K724" i="9"/>
  <c r="K723" i="9"/>
  <c r="K722" i="9"/>
  <c r="L722" i="9"/>
  <c r="K721" i="9"/>
  <c r="K720" i="9"/>
  <c r="K719" i="9"/>
  <c r="K718" i="9"/>
  <c r="K717" i="9"/>
  <c r="K716" i="9"/>
  <c r="K715" i="9"/>
  <c r="K714" i="9"/>
  <c r="L714" i="9" s="1"/>
  <c r="K713" i="9"/>
  <c r="K712" i="9"/>
  <c r="K711" i="9"/>
  <c r="K710" i="9"/>
  <c r="K709" i="9"/>
  <c r="K708" i="9"/>
  <c r="K707" i="9"/>
  <c r="K706" i="9"/>
  <c r="L706" i="9"/>
  <c r="K705" i="9"/>
  <c r="K704" i="9"/>
  <c r="K703" i="9"/>
  <c r="K702" i="9"/>
  <c r="K701" i="9"/>
  <c r="K700" i="9"/>
  <c r="K699" i="9"/>
  <c r="K698" i="9"/>
  <c r="L698" i="9" s="1"/>
  <c r="K697" i="9"/>
  <c r="K696" i="9"/>
  <c r="K695" i="9"/>
  <c r="K694" i="9"/>
  <c r="K693" i="9"/>
  <c r="K692" i="9"/>
  <c r="K691" i="9"/>
  <c r="K690" i="9"/>
  <c r="L690" i="9"/>
  <c r="K689" i="9"/>
  <c r="K688" i="9"/>
  <c r="K687" i="9"/>
  <c r="K686" i="9"/>
  <c r="K685" i="9"/>
  <c r="K684" i="9"/>
  <c r="K683" i="9"/>
  <c r="K682" i="9"/>
  <c r="L682" i="9" s="1"/>
  <c r="K681" i="9"/>
  <c r="K680" i="9"/>
  <c r="K679" i="9"/>
  <c r="K678" i="9"/>
  <c r="K677" i="9"/>
  <c r="K676" i="9"/>
  <c r="K675" i="9"/>
  <c r="K674" i="9"/>
  <c r="L674" i="9"/>
  <c r="K673" i="9"/>
  <c r="K672" i="9"/>
  <c r="K671" i="9"/>
  <c r="K670" i="9"/>
  <c r="K669" i="9"/>
  <c r="K668" i="9"/>
  <c r="K667" i="9"/>
  <c r="K666" i="9"/>
  <c r="L666" i="9" s="1"/>
  <c r="K665" i="9"/>
  <c r="K664" i="9"/>
  <c r="K663" i="9"/>
  <c r="K662" i="9"/>
  <c r="K661" i="9"/>
  <c r="K660" i="9"/>
  <c r="K659" i="9"/>
  <c r="K658" i="9"/>
  <c r="L658" i="9"/>
  <c r="K657" i="9"/>
  <c r="K656" i="9"/>
  <c r="K655" i="9"/>
  <c r="K654" i="9"/>
  <c r="K653" i="9"/>
  <c r="K652" i="9"/>
  <c r="K651" i="9"/>
  <c r="K650" i="9"/>
  <c r="L650" i="9" s="1"/>
  <c r="K649" i="9"/>
  <c r="K648" i="9"/>
  <c r="K647" i="9"/>
  <c r="K646" i="9"/>
  <c r="K645" i="9"/>
  <c r="K644" i="9"/>
  <c r="K643" i="9"/>
  <c r="K642" i="9"/>
  <c r="L642" i="9"/>
  <c r="K641" i="9"/>
  <c r="K640" i="9"/>
  <c r="K639" i="9"/>
  <c r="K638" i="9"/>
  <c r="K637" i="9"/>
  <c r="L637" i="9"/>
  <c r="K636" i="9"/>
  <c r="K635" i="9"/>
  <c r="K634" i="9"/>
  <c r="L634" i="9"/>
  <c r="K633" i="9"/>
  <c r="K632" i="9"/>
  <c r="K631" i="9"/>
  <c r="K630" i="9"/>
  <c r="K629" i="9"/>
  <c r="L629" i="9"/>
  <c r="K628" i="9"/>
  <c r="K627" i="9"/>
  <c r="K626" i="9"/>
  <c r="L626" i="9"/>
  <c r="K625" i="9"/>
  <c r="K624" i="9"/>
  <c r="K623" i="9"/>
  <c r="K622" i="9"/>
  <c r="K621" i="9"/>
  <c r="K620" i="9"/>
  <c r="K619" i="9"/>
  <c r="K618" i="9"/>
  <c r="L618" i="9" s="1"/>
  <c r="K617" i="9"/>
  <c r="K616" i="9"/>
  <c r="K615" i="9"/>
  <c r="K614" i="9"/>
  <c r="K613" i="9"/>
  <c r="K612" i="9"/>
  <c r="K611" i="9"/>
  <c r="K610" i="9"/>
  <c r="L610" i="9"/>
  <c r="K609" i="9"/>
  <c r="K608" i="9"/>
  <c r="K607" i="9"/>
  <c r="K606" i="9"/>
  <c r="K605" i="9"/>
  <c r="K604" i="9"/>
  <c r="K603" i="9"/>
  <c r="K602" i="9"/>
  <c r="L602" i="9" s="1"/>
  <c r="K601" i="9"/>
  <c r="K600" i="9"/>
  <c r="K599" i="9"/>
  <c r="K598" i="9"/>
  <c r="K597" i="9"/>
  <c r="K596" i="9"/>
  <c r="K595" i="9"/>
  <c r="K594" i="9"/>
  <c r="L594" i="9"/>
  <c r="K593" i="9"/>
  <c r="K592" i="9"/>
  <c r="K591" i="9"/>
  <c r="K590" i="9"/>
  <c r="K589" i="9"/>
  <c r="K588" i="9"/>
  <c r="K587" i="9"/>
  <c r="K586" i="9"/>
  <c r="L586" i="9" s="1"/>
  <c r="K585" i="9"/>
  <c r="K584" i="9"/>
  <c r="K583" i="9"/>
  <c r="K582" i="9"/>
  <c r="K581" i="9"/>
  <c r="K580" i="9"/>
  <c r="K579" i="9"/>
  <c r="K578" i="9"/>
  <c r="L578" i="9"/>
  <c r="K577" i="9"/>
  <c r="K576" i="9"/>
  <c r="K575" i="9"/>
  <c r="K574" i="9"/>
  <c r="K573" i="9"/>
  <c r="L573" i="9"/>
  <c r="K572" i="9"/>
  <c r="K571" i="9"/>
  <c r="K570" i="9"/>
  <c r="L570" i="9"/>
  <c r="K569" i="9"/>
  <c r="K568" i="9"/>
  <c r="K567" i="9"/>
  <c r="K566" i="9"/>
  <c r="K565" i="9"/>
  <c r="L565" i="9"/>
  <c r="K564" i="9"/>
  <c r="K563" i="9"/>
  <c r="K562" i="9"/>
  <c r="L562" i="9"/>
  <c r="K561" i="9"/>
  <c r="K560" i="9"/>
  <c r="K559" i="9"/>
  <c r="K558" i="9"/>
  <c r="K557" i="9"/>
  <c r="K556" i="9"/>
  <c r="K555" i="9"/>
  <c r="K554" i="9"/>
  <c r="L554" i="9" s="1"/>
  <c r="K553" i="9"/>
  <c r="K552" i="9"/>
  <c r="K551" i="9"/>
  <c r="K550" i="9"/>
  <c r="K549" i="9"/>
  <c r="K548" i="9"/>
  <c r="K547" i="9"/>
  <c r="K546" i="9"/>
  <c r="L546" i="9"/>
  <c r="K545" i="9"/>
  <c r="K544" i="9"/>
  <c r="K543" i="9"/>
  <c r="K542" i="9"/>
  <c r="K541" i="9"/>
  <c r="K540" i="9"/>
  <c r="K539" i="9"/>
  <c r="K538" i="9"/>
  <c r="L538" i="9" s="1"/>
  <c r="K537" i="9"/>
  <c r="K536" i="9"/>
  <c r="K535" i="9"/>
  <c r="K534" i="9"/>
  <c r="K533" i="9"/>
  <c r="K532" i="9"/>
  <c r="K531" i="9"/>
  <c r="K530" i="9"/>
  <c r="L530" i="9"/>
  <c r="K529" i="9"/>
  <c r="K528" i="9"/>
  <c r="K527" i="9"/>
  <c r="K526" i="9"/>
  <c r="K525" i="9"/>
  <c r="K524" i="9"/>
  <c r="K523" i="9"/>
  <c r="K522" i="9"/>
  <c r="L522" i="9" s="1"/>
  <c r="K521" i="9"/>
  <c r="K520" i="9"/>
  <c r="K519" i="9"/>
  <c r="K518" i="9"/>
  <c r="K517" i="9"/>
  <c r="K516" i="9"/>
  <c r="K515" i="9"/>
  <c r="K514" i="9"/>
  <c r="L514" i="9"/>
  <c r="K513" i="9"/>
  <c r="K512" i="9"/>
  <c r="K511" i="9"/>
  <c r="K510" i="9"/>
  <c r="K509" i="9"/>
  <c r="L509" i="9"/>
  <c r="K508" i="9"/>
  <c r="K507" i="9"/>
  <c r="K506" i="9"/>
  <c r="L506" i="9"/>
  <c r="K505" i="9"/>
  <c r="K504" i="9"/>
  <c r="K503" i="9"/>
  <c r="K502" i="9"/>
  <c r="K501" i="9"/>
  <c r="L501" i="9"/>
  <c r="K500" i="9"/>
  <c r="K499" i="9"/>
  <c r="K498" i="9"/>
  <c r="L498" i="9"/>
  <c r="K497" i="9"/>
  <c r="K496" i="9"/>
  <c r="K495" i="9"/>
  <c r="K494" i="9"/>
  <c r="K493" i="9"/>
  <c r="K492" i="9"/>
  <c r="K491" i="9"/>
  <c r="K490" i="9"/>
  <c r="L490" i="9" s="1"/>
  <c r="K489" i="9"/>
  <c r="K488" i="9"/>
  <c r="K487" i="9"/>
  <c r="K486" i="9"/>
  <c r="K485" i="9"/>
  <c r="K484" i="9"/>
  <c r="K483" i="9"/>
  <c r="K482" i="9"/>
  <c r="L482" i="9"/>
  <c r="K481" i="9"/>
  <c r="K480" i="9"/>
  <c r="K479" i="9"/>
  <c r="K478" i="9"/>
  <c r="K477" i="9"/>
  <c r="K476" i="9"/>
  <c r="K475" i="9"/>
  <c r="K474" i="9"/>
  <c r="L474" i="9" s="1"/>
  <c r="K473" i="9"/>
  <c r="K472" i="9"/>
  <c r="K471" i="9"/>
  <c r="K470" i="9"/>
  <c r="K469" i="9"/>
  <c r="K468" i="9"/>
  <c r="K467" i="9"/>
  <c r="K466" i="9"/>
  <c r="L466" i="9"/>
  <c r="K465" i="9"/>
  <c r="K464" i="9"/>
  <c r="K463" i="9"/>
  <c r="K462" i="9"/>
  <c r="K461" i="9"/>
  <c r="K460" i="9"/>
  <c r="K459" i="9"/>
  <c r="K458" i="9"/>
  <c r="L458" i="9" s="1"/>
  <c r="K457" i="9"/>
  <c r="K456" i="9"/>
  <c r="K455" i="9"/>
  <c r="K454" i="9"/>
  <c r="K453" i="9"/>
  <c r="K452" i="9"/>
  <c r="K451" i="9"/>
  <c r="K450" i="9"/>
  <c r="L450" i="9"/>
  <c r="K449" i="9"/>
  <c r="K448" i="9"/>
  <c r="K447" i="9"/>
  <c r="K446" i="9"/>
  <c r="K445" i="9"/>
  <c r="L445" i="9"/>
  <c r="K444" i="9"/>
  <c r="K443" i="9"/>
  <c r="K442" i="9"/>
  <c r="L442" i="9"/>
  <c r="K441" i="9"/>
  <c r="K440" i="9"/>
  <c r="K439" i="9"/>
  <c r="K438" i="9"/>
  <c r="K437" i="9"/>
  <c r="L437" i="9"/>
  <c r="K436" i="9"/>
  <c r="K435" i="9"/>
  <c r="K434" i="9"/>
  <c r="L434" i="9"/>
  <c r="K433" i="9"/>
  <c r="K432" i="9"/>
  <c r="K431" i="9"/>
  <c r="K430" i="9"/>
  <c r="K429" i="9"/>
  <c r="K428" i="9"/>
  <c r="K427" i="9"/>
  <c r="K426" i="9"/>
  <c r="L426" i="9" s="1"/>
  <c r="K425" i="9"/>
  <c r="K424" i="9"/>
  <c r="K423" i="9"/>
  <c r="K422" i="9"/>
  <c r="K421" i="9"/>
  <c r="K420" i="9"/>
  <c r="K419" i="9"/>
  <c r="K418" i="9"/>
  <c r="L418" i="9"/>
  <c r="K417" i="9"/>
  <c r="K416" i="9"/>
  <c r="K415" i="9"/>
  <c r="K414" i="9"/>
  <c r="K413" i="9"/>
  <c r="K412" i="9"/>
  <c r="K411" i="9"/>
  <c r="K410" i="9"/>
  <c r="L410" i="9" s="1"/>
  <c r="K409" i="9"/>
  <c r="K408" i="9"/>
  <c r="K407" i="9"/>
  <c r="K406" i="9"/>
  <c r="K405" i="9"/>
  <c r="K404" i="9"/>
  <c r="K403" i="9"/>
  <c r="K402" i="9"/>
  <c r="L402" i="9"/>
  <c r="K401" i="9"/>
  <c r="K400" i="9"/>
  <c r="K399" i="9"/>
  <c r="K398" i="9"/>
  <c r="K397" i="9"/>
  <c r="K396" i="9"/>
  <c r="K395" i="9"/>
  <c r="K394" i="9"/>
  <c r="L394" i="9" s="1"/>
  <c r="K393" i="9"/>
  <c r="K392" i="9"/>
  <c r="K391" i="9"/>
  <c r="K390" i="9"/>
  <c r="K389" i="9"/>
  <c r="K388" i="9"/>
  <c r="K387" i="9"/>
  <c r="K386" i="9"/>
  <c r="L386" i="9"/>
  <c r="K385" i="9"/>
  <c r="K384" i="9"/>
  <c r="K383" i="9"/>
  <c r="K382" i="9"/>
  <c r="K381" i="9"/>
  <c r="L381" i="9"/>
  <c r="K380" i="9"/>
  <c r="K379" i="9"/>
  <c r="K378" i="9"/>
  <c r="L378" i="9"/>
  <c r="K377" i="9"/>
  <c r="K376" i="9"/>
  <c r="K375" i="9"/>
  <c r="K374" i="9"/>
  <c r="K373" i="9"/>
  <c r="L373" i="9"/>
  <c r="K372" i="9"/>
  <c r="K371" i="9"/>
  <c r="K370" i="9"/>
  <c r="L370" i="9"/>
  <c r="K369" i="9"/>
  <c r="K368" i="9"/>
  <c r="K367" i="9"/>
  <c r="K366" i="9"/>
  <c r="K365" i="9"/>
  <c r="K364" i="9"/>
  <c r="K363" i="9"/>
  <c r="K362" i="9"/>
  <c r="L362" i="9" s="1"/>
  <c r="K361" i="9"/>
  <c r="K360" i="9"/>
  <c r="K359" i="9"/>
  <c r="K358" i="9"/>
  <c r="K357" i="9"/>
  <c r="K356" i="9"/>
  <c r="K355" i="9"/>
  <c r="K354" i="9"/>
  <c r="L354" i="9"/>
  <c r="K353" i="9"/>
  <c r="K352" i="9"/>
  <c r="K351" i="9"/>
  <c r="K350" i="9"/>
  <c r="K349" i="9"/>
  <c r="K348" i="9"/>
  <c r="K347" i="9"/>
  <c r="K346" i="9"/>
  <c r="L346" i="9" s="1"/>
  <c r="K345" i="9"/>
  <c r="K344" i="9"/>
  <c r="K343" i="9"/>
  <c r="K342" i="9"/>
  <c r="K341" i="9"/>
  <c r="K340" i="9"/>
  <c r="K339" i="9"/>
  <c r="K338" i="9"/>
  <c r="L338" i="9"/>
  <c r="K337" i="9"/>
  <c r="K336" i="9"/>
  <c r="K335" i="9"/>
  <c r="K334" i="9"/>
  <c r="K333" i="9"/>
  <c r="K332" i="9"/>
  <c r="K331" i="9"/>
  <c r="K330" i="9"/>
  <c r="L330" i="9" s="1"/>
  <c r="K329" i="9"/>
  <c r="K328" i="9"/>
  <c r="K327" i="9"/>
  <c r="K326" i="9"/>
  <c r="K325" i="9"/>
  <c r="K324" i="9"/>
  <c r="K323" i="9"/>
  <c r="K322" i="9"/>
  <c r="L322" i="9"/>
  <c r="K321" i="9"/>
  <c r="K320" i="9"/>
  <c r="K319" i="9"/>
  <c r="K318" i="9"/>
  <c r="K317" i="9"/>
  <c r="L317" i="9"/>
  <c r="K316" i="9"/>
  <c r="K315" i="9"/>
  <c r="K314" i="9"/>
  <c r="L314" i="9"/>
  <c r="K313" i="9"/>
  <c r="K312" i="9"/>
  <c r="K311" i="9"/>
  <c r="K310" i="9"/>
  <c r="K309" i="9"/>
  <c r="L309" i="9"/>
  <c r="K308" i="9"/>
  <c r="K307" i="9"/>
  <c r="K306" i="9"/>
  <c r="L306" i="9"/>
  <c r="K305" i="9"/>
  <c r="K304" i="9"/>
  <c r="K303" i="9"/>
  <c r="K302" i="9"/>
  <c r="K301" i="9"/>
  <c r="K300" i="9"/>
  <c r="K299" i="9"/>
  <c r="K298" i="9"/>
  <c r="L298" i="9" s="1"/>
  <c r="K297" i="9"/>
  <c r="K296" i="9"/>
  <c r="K295" i="9"/>
  <c r="K294" i="9"/>
  <c r="K293" i="9"/>
  <c r="K292" i="9"/>
  <c r="K291" i="9"/>
  <c r="K290" i="9"/>
  <c r="L290" i="9"/>
  <c r="K289" i="9"/>
  <c r="K288" i="9"/>
  <c r="K287" i="9"/>
  <c r="K286" i="9"/>
  <c r="K285" i="9"/>
  <c r="K284" i="9"/>
  <c r="K283" i="9"/>
  <c r="K282" i="9"/>
  <c r="L282" i="9" s="1"/>
  <c r="K281" i="9"/>
  <c r="K280" i="9"/>
  <c r="K279" i="9"/>
  <c r="K278" i="9"/>
  <c r="K277" i="9"/>
  <c r="K276" i="9"/>
  <c r="K275" i="9"/>
  <c r="K274" i="9"/>
  <c r="L274" i="9"/>
  <c r="K273" i="9"/>
  <c r="K272" i="9"/>
  <c r="K271" i="9"/>
  <c r="K270" i="9"/>
  <c r="K269" i="9"/>
  <c r="K268" i="9"/>
  <c r="K267" i="9"/>
  <c r="K266" i="9"/>
  <c r="L266" i="9" s="1"/>
  <c r="K265" i="9"/>
  <c r="K264" i="9"/>
  <c r="K263" i="9"/>
  <c r="K262" i="9"/>
  <c r="K261" i="9"/>
  <c r="K260" i="9"/>
  <c r="K259" i="9"/>
  <c r="K258" i="9"/>
  <c r="L258" i="9"/>
  <c r="K257" i="9"/>
  <c r="K256" i="9"/>
  <c r="K255" i="9"/>
  <c r="K254" i="9"/>
  <c r="K253" i="9"/>
  <c r="L253" i="9"/>
  <c r="K252" i="9"/>
  <c r="K251" i="9"/>
  <c r="K250" i="9"/>
  <c r="L250" i="9"/>
  <c r="K249" i="9"/>
  <c r="K248" i="9"/>
  <c r="K247" i="9"/>
  <c r="K246" i="9"/>
  <c r="K245" i="9"/>
  <c r="L245" i="9"/>
  <c r="K244" i="9"/>
  <c r="K243" i="9"/>
  <c r="K242" i="9"/>
  <c r="L242" i="9"/>
  <c r="K241" i="9"/>
  <c r="K240" i="9"/>
  <c r="K239" i="9"/>
  <c r="K238" i="9"/>
  <c r="K237" i="9"/>
  <c r="K236" i="9"/>
  <c r="K235" i="9"/>
  <c r="K234" i="9"/>
  <c r="L234" i="9" s="1"/>
  <c r="K233" i="9"/>
  <c r="K232" i="9"/>
  <c r="K231" i="9"/>
  <c r="K230" i="9"/>
  <c r="K229" i="9"/>
  <c r="K228" i="9"/>
  <c r="K227" i="9"/>
  <c r="K226" i="9"/>
  <c r="L226" i="9"/>
  <c r="K225" i="9"/>
  <c r="K224" i="9"/>
  <c r="K223" i="9"/>
  <c r="K222" i="9"/>
  <c r="K221" i="9"/>
  <c r="K220" i="9"/>
  <c r="K219" i="9"/>
  <c r="K218" i="9"/>
  <c r="L218" i="9" s="1"/>
  <c r="K217" i="9"/>
  <c r="K216" i="9"/>
  <c r="K215" i="9"/>
  <c r="K214" i="9"/>
  <c r="K213" i="9"/>
  <c r="K212" i="9"/>
  <c r="K211" i="9"/>
  <c r="K210" i="9"/>
  <c r="L210" i="9"/>
  <c r="K209" i="9"/>
  <c r="K208" i="9"/>
  <c r="K207" i="9"/>
  <c r="K206" i="9"/>
  <c r="K205" i="9"/>
  <c r="K204" i="9"/>
  <c r="K203" i="9"/>
  <c r="K202" i="9"/>
  <c r="L202" i="9" s="1"/>
  <c r="K201" i="9"/>
  <c r="K200" i="9"/>
  <c r="K199" i="9"/>
  <c r="K198" i="9"/>
  <c r="K197" i="9"/>
  <c r="K196" i="9"/>
  <c r="K195" i="9"/>
  <c r="K194" i="9"/>
  <c r="L194" i="9"/>
  <c r="K193" i="9"/>
  <c r="K192" i="9"/>
  <c r="K191" i="9"/>
  <c r="K190" i="9"/>
  <c r="K189" i="9"/>
  <c r="L189" i="9"/>
  <c r="K188" i="9"/>
  <c r="K187" i="9"/>
  <c r="K186" i="9"/>
  <c r="L186" i="9"/>
  <c r="K185" i="9"/>
  <c r="K184" i="9"/>
  <c r="K183" i="9"/>
  <c r="K182" i="9"/>
  <c r="K181" i="9"/>
  <c r="L181" i="9"/>
  <c r="K180" i="9"/>
  <c r="K179" i="9"/>
  <c r="K178" i="9"/>
  <c r="L178" i="9"/>
  <c r="K177" i="9"/>
  <c r="K176" i="9"/>
  <c r="K175" i="9"/>
  <c r="K174" i="9"/>
  <c r="K173" i="9"/>
  <c r="K172" i="9"/>
  <c r="K171" i="9"/>
  <c r="K170" i="9"/>
  <c r="L170" i="9" s="1"/>
  <c r="K169" i="9"/>
  <c r="K168" i="9"/>
  <c r="K167" i="9"/>
  <c r="K166" i="9"/>
  <c r="K165" i="9"/>
  <c r="K164" i="9"/>
  <c r="K163" i="9"/>
  <c r="K162" i="9"/>
  <c r="L162" i="9"/>
  <c r="K161" i="9"/>
  <c r="K160" i="9"/>
  <c r="K159" i="9"/>
  <c r="K158" i="9"/>
  <c r="K157" i="9"/>
  <c r="K156" i="9"/>
  <c r="K155" i="9"/>
  <c r="K154" i="9"/>
  <c r="L154" i="9" s="1"/>
  <c r="K153" i="9"/>
  <c r="K152" i="9"/>
  <c r="K151" i="9"/>
  <c r="K150" i="9"/>
  <c r="K149" i="9"/>
  <c r="K148" i="9"/>
  <c r="K147" i="9"/>
  <c r="K146" i="9"/>
  <c r="L146" i="9"/>
  <c r="K145" i="9"/>
  <c r="K144" i="9"/>
  <c r="K143" i="9"/>
  <c r="K142" i="9"/>
  <c r="K141" i="9"/>
  <c r="K140" i="9"/>
  <c r="K139" i="9"/>
  <c r="K138" i="9"/>
  <c r="L138" i="9" s="1"/>
  <c r="K137" i="9"/>
  <c r="K136" i="9"/>
  <c r="K135" i="9"/>
  <c r="K134" i="9"/>
  <c r="K133" i="9"/>
  <c r="K132" i="9"/>
  <c r="K131" i="9"/>
  <c r="K130" i="9"/>
  <c r="L130" i="9"/>
  <c r="K129" i="9"/>
  <c r="K128" i="9"/>
  <c r="K127" i="9"/>
  <c r="K126" i="9"/>
  <c r="K125" i="9"/>
  <c r="L125" i="9"/>
  <c r="K124" i="9"/>
  <c r="K123" i="9"/>
  <c r="K122" i="9"/>
  <c r="L122" i="9"/>
  <c r="K121" i="9"/>
  <c r="K120" i="9"/>
  <c r="K119" i="9"/>
  <c r="K118" i="9"/>
  <c r="K117" i="9"/>
  <c r="L117" i="9" s="1"/>
  <c r="K116" i="9"/>
  <c r="K115" i="9"/>
  <c r="K114" i="9"/>
  <c r="L114" i="9" s="1"/>
  <c r="K113" i="9"/>
  <c r="K112" i="9"/>
  <c r="K111" i="9"/>
  <c r="K110" i="9"/>
  <c r="K109" i="9"/>
  <c r="K108" i="9"/>
  <c r="K107" i="9"/>
  <c r="K106" i="9"/>
  <c r="L106" i="9" s="1"/>
  <c r="K105" i="9"/>
  <c r="K104" i="9"/>
  <c r="K103" i="9"/>
  <c r="K102" i="9"/>
  <c r="K101" i="9"/>
  <c r="K100" i="9"/>
  <c r="K99" i="9"/>
  <c r="K98" i="9"/>
  <c r="L98" i="9" s="1"/>
  <c r="K97" i="9"/>
  <c r="K96" i="9"/>
  <c r="K95" i="9"/>
  <c r="K94" i="9"/>
  <c r="K93" i="9"/>
  <c r="K92" i="9"/>
  <c r="K91" i="9"/>
  <c r="K90" i="9"/>
  <c r="L90" i="9" s="1"/>
  <c r="K89" i="9"/>
  <c r="K88" i="9"/>
  <c r="K87" i="9"/>
  <c r="K86" i="9"/>
  <c r="K85" i="9"/>
  <c r="K84" i="9"/>
  <c r="K83" i="9"/>
  <c r="K82" i="9"/>
  <c r="L82" i="9" s="1"/>
  <c r="K81" i="9"/>
  <c r="K80" i="9"/>
  <c r="K79" i="9"/>
  <c r="K78" i="9"/>
  <c r="K77" i="9"/>
  <c r="K76" i="9"/>
  <c r="K75" i="9"/>
  <c r="K74" i="9"/>
  <c r="L74" i="9" s="1"/>
  <c r="K73" i="9"/>
  <c r="K72" i="9"/>
  <c r="K71" i="9"/>
  <c r="K70" i="9"/>
  <c r="K69" i="9"/>
  <c r="K68" i="9"/>
  <c r="K67" i="9"/>
  <c r="K66" i="9"/>
  <c r="L66" i="9" s="1"/>
  <c r="K65" i="9"/>
  <c r="K64" i="9"/>
  <c r="K63" i="9"/>
  <c r="K62" i="9"/>
  <c r="K61" i="9"/>
  <c r="L61" i="9" s="1"/>
  <c r="K60" i="9"/>
  <c r="K59" i="9"/>
  <c r="K58" i="9"/>
  <c r="L58" i="9" s="1"/>
  <c r="K57" i="9"/>
  <c r="K56" i="9"/>
  <c r="K55" i="9"/>
  <c r="K54" i="9"/>
  <c r="K53" i="9"/>
  <c r="L53" i="9" s="1"/>
  <c r="K52" i="9"/>
  <c r="K51" i="9"/>
  <c r="K50" i="9"/>
  <c r="L50" i="9" s="1"/>
  <c r="K49" i="9"/>
  <c r="K48" i="9"/>
  <c r="K47" i="9"/>
  <c r="K46" i="9"/>
  <c r="K45" i="9"/>
  <c r="K44" i="9"/>
  <c r="K43" i="9"/>
  <c r="K42" i="9"/>
  <c r="L42" i="9" s="1"/>
  <c r="K41" i="9"/>
  <c r="K40" i="9"/>
  <c r="K39" i="9"/>
  <c r="K38" i="9"/>
  <c r="K37" i="9"/>
  <c r="K36" i="9"/>
  <c r="K35" i="9"/>
  <c r="K34" i="9"/>
  <c r="L34" i="9" s="1"/>
  <c r="K33" i="9"/>
  <c r="K32" i="9"/>
  <c r="K31" i="9"/>
  <c r="K30" i="9"/>
  <c r="K29" i="9"/>
  <c r="K28" i="9"/>
  <c r="K27" i="9"/>
  <c r="K26" i="9"/>
  <c r="L26" i="9" s="1"/>
  <c r="K25" i="9"/>
  <c r="K24" i="9"/>
  <c r="K23" i="9"/>
  <c r="K22" i="9"/>
  <c r="K21" i="9"/>
  <c r="K20" i="9"/>
  <c r="K19" i="9"/>
  <c r="K18" i="9"/>
  <c r="L18" i="9" s="1"/>
  <c r="K17" i="9"/>
  <c r="K16" i="9"/>
  <c r="K15" i="9"/>
  <c r="K14" i="9"/>
  <c r="K13" i="9"/>
  <c r="K12" i="9"/>
  <c r="K11" i="9"/>
  <c r="K10" i="9"/>
  <c r="L10" i="9" s="1"/>
  <c r="K9" i="9"/>
  <c r="K8" i="9"/>
  <c r="K7" i="9"/>
  <c r="K6" i="9"/>
  <c r="K5" i="9"/>
  <c r="K4" i="9"/>
  <c r="D1002" i="9"/>
  <c r="K3" i="9"/>
  <c r="L3" i="9" s="1"/>
  <c r="K1002" i="4"/>
  <c r="L1002" i="4" s="1"/>
  <c r="K1001" i="4"/>
  <c r="L1001" i="4" s="1"/>
  <c r="K1000" i="4"/>
  <c r="L1000" i="4" s="1"/>
  <c r="K999" i="4"/>
  <c r="L999" i="4" s="1"/>
  <c r="K998" i="4"/>
  <c r="L998" i="4" s="1"/>
  <c r="K997" i="4"/>
  <c r="L997" i="4" s="1"/>
  <c r="K996" i="4"/>
  <c r="L996" i="4" s="1"/>
  <c r="K995" i="4"/>
  <c r="L995" i="4" s="1"/>
  <c r="K994" i="4"/>
  <c r="L994" i="4" s="1"/>
  <c r="K993" i="4"/>
  <c r="L993" i="4" s="1"/>
  <c r="K992" i="4"/>
  <c r="L992" i="4" s="1"/>
  <c r="K991" i="4"/>
  <c r="L991" i="4" s="1"/>
  <c r="K990" i="4"/>
  <c r="L990" i="4" s="1"/>
  <c r="K989" i="4"/>
  <c r="L989" i="4" s="1"/>
  <c r="K988" i="4"/>
  <c r="L988" i="4" s="1"/>
  <c r="K987" i="4"/>
  <c r="L987" i="4" s="1"/>
  <c r="K986" i="4"/>
  <c r="L986" i="4" s="1"/>
  <c r="K985" i="4"/>
  <c r="L985" i="4" s="1"/>
  <c r="K984" i="4"/>
  <c r="L984" i="4" s="1"/>
  <c r="K983" i="4"/>
  <c r="L983" i="4" s="1"/>
  <c r="K982" i="4"/>
  <c r="L982" i="4" s="1"/>
  <c r="K981" i="4"/>
  <c r="L981" i="4" s="1"/>
  <c r="K980" i="4"/>
  <c r="L980" i="4" s="1"/>
  <c r="K979" i="4"/>
  <c r="L979" i="4" s="1"/>
  <c r="K978" i="4"/>
  <c r="L978" i="4" s="1"/>
  <c r="K977" i="4"/>
  <c r="L977" i="4" s="1"/>
  <c r="K976" i="4"/>
  <c r="L976" i="4" s="1"/>
  <c r="K975" i="4"/>
  <c r="L975" i="4" s="1"/>
  <c r="K974" i="4"/>
  <c r="L974" i="4" s="1"/>
  <c r="K973" i="4"/>
  <c r="L973" i="4" s="1"/>
  <c r="K972" i="4"/>
  <c r="L972" i="4" s="1"/>
  <c r="K971" i="4"/>
  <c r="L971" i="4" s="1"/>
  <c r="K970" i="4"/>
  <c r="L970" i="4" s="1"/>
  <c r="K969" i="4"/>
  <c r="L969" i="4" s="1"/>
  <c r="K968" i="4"/>
  <c r="L968" i="4" s="1"/>
  <c r="K967" i="4"/>
  <c r="L967" i="4" s="1"/>
  <c r="K966" i="4"/>
  <c r="L966" i="4" s="1"/>
  <c r="K965" i="4"/>
  <c r="L965" i="4" s="1"/>
  <c r="K964" i="4"/>
  <c r="L964" i="4" s="1"/>
  <c r="K963" i="4"/>
  <c r="L963" i="4" s="1"/>
  <c r="K962" i="4"/>
  <c r="L962" i="4" s="1"/>
  <c r="K961" i="4"/>
  <c r="L961" i="4" s="1"/>
  <c r="K960" i="4"/>
  <c r="L960" i="4" s="1"/>
  <c r="K959" i="4"/>
  <c r="L959" i="4" s="1"/>
  <c r="K958" i="4"/>
  <c r="L958" i="4" s="1"/>
  <c r="K957" i="4"/>
  <c r="L957" i="4" s="1"/>
  <c r="K956" i="4"/>
  <c r="L956" i="4" s="1"/>
  <c r="K955" i="4"/>
  <c r="L955" i="4" s="1"/>
  <c r="K954" i="4"/>
  <c r="L954" i="4" s="1"/>
  <c r="K953" i="4"/>
  <c r="L953" i="4" s="1"/>
  <c r="K952" i="4"/>
  <c r="L952" i="4" s="1"/>
  <c r="K951" i="4"/>
  <c r="L951" i="4" s="1"/>
  <c r="K950" i="4"/>
  <c r="L950" i="4" s="1"/>
  <c r="K949" i="4"/>
  <c r="L949" i="4" s="1"/>
  <c r="K948" i="4"/>
  <c r="L948" i="4" s="1"/>
  <c r="K947" i="4"/>
  <c r="L947" i="4" s="1"/>
  <c r="K946" i="4"/>
  <c r="L946" i="4" s="1"/>
  <c r="K945" i="4"/>
  <c r="L945" i="4" s="1"/>
  <c r="K944" i="4"/>
  <c r="L944" i="4" s="1"/>
  <c r="K943" i="4"/>
  <c r="L943" i="4" s="1"/>
  <c r="K942" i="4"/>
  <c r="L942" i="4" s="1"/>
  <c r="K941" i="4"/>
  <c r="L941" i="4" s="1"/>
  <c r="K940" i="4"/>
  <c r="L940" i="4" s="1"/>
  <c r="K939" i="4"/>
  <c r="L939" i="4" s="1"/>
  <c r="K938" i="4"/>
  <c r="L938" i="4" s="1"/>
  <c r="K937" i="4"/>
  <c r="L937" i="4" s="1"/>
  <c r="K936" i="4"/>
  <c r="L936" i="4" s="1"/>
  <c r="K935" i="4"/>
  <c r="L935" i="4" s="1"/>
  <c r="K934" i="4"/>
  <c r="L934" i="4" s="1"/>
  <c r="K933" i="4"/>
  <c r="L933" i="4" s="1"/>
  <c r="K932" i="4"/>
  <c r="L932" i="4" s="1"/>
  <c r="K931" i="4"/>
  <c r="L931" i="4" s="1"/>
  <c r="K930" i="4"/>
  <c r="L930" i="4" s="1"/>
  <c r="K929" i="4"/>
  <c r="L929" i="4" s="1"/>
  <c r="K928" i="4"/>
  <c r="L928" i="4" s="1"/>
  <c r="K927" i="4"/>
  <c r="L927" i="4" s="1"/>
  <c r="K926" i="4"/>
  <c r="L926" i="4" s="1"/>
  <c r="K925" i="4"/>
  <c r="L925" i="4" s="1"/>
  <c r="K924" i="4"/>
  <c r="L924" i="4" s="1"/>
  <c r="K923" i="4"/>
  <c r="L923" i="4" s="1"/>
  <c r="K922" i="4"/>
  <c r="L922" i="4" s="1"/>
  <c r="K921" i="4"/>
  <c r="L921" i="4" s="1"/>
  <c r="K920" i="4"/>
  <c r="L920" i="4" s="1"/>
  <c r="K919" i="4"/>
  <c r="L919" i="4" s="1"/>
  <c r="K918" i="4"/>
  <c r="L918" i="4" s="1"/>
  <c r="K917" i="4"/>
  <c r="L917" i="4" s="1"/>
  <c r="K916" i="4"/>
  <c r="L916" i="4" s="1"/>
  <c r="K915" i="4"/>
  <c r="L915" i="4" s="1"/>
  <c r="K914" i="4"/>
  <c r="L914" i="4" s="1"/>
  <c r="K913" i="4"/>
  <c r="L913" i="4" s="1"/>
  <c r="K912" i="4"/>
  <c r="L912" i="4" s="1"/>
  <c r="K911" i="4"/>
  <c r="L911" i="4" s="1"/>
  <c r="K910" i="4"/>
  <c r="L910" i="4" s="1"/>
  <c r="K909" i="4"/>
  <c r="L909" i="4" s="1"/>
  <c r="K908" i="4"/>
  <c r="L908" i="4" s="1"/>
  <c r="K907" i="4"/>
  <c r="L907" i="4" s="1"/>
  <c r="K906" i="4"/>
  <c r="L906" i="4" s="1"/>
  <c r="K905" i="4"/>
  <c r="L905" i="4" s="1"/>
  <c r="K904" i="4"/>
  <c r="L904" i="4" s="1"/>
  <c r="K903" i="4"/>
  <c r="L903" i="4" s="1"/>
  <c r="K902" i="4"/>
  <c r="L902" i="4" s="1"/>
  <c r="K901" i="4"/>
  <c r="L901" i="4" s="1"/>
  <c r="K900" i="4"/>
  <c r="L900" i="4" s="1"/>
  <c r="K899" i="4"/>
  <c r="L899" i="4" s="1"/>
  <c r="K898" i="4"/>
  <c r="L898" i="4" s="1"/>
  <c r="K897" i="4"/>
  <c r="L897" i="4" s="1"/>
  <c r="K896" i="4"/>
  <c r="L896" i="4" s="1"/>
  <c r="K895" i="4"/>
  <c r="L895" i="4" s="1"/>
  <c r="K894" i="4"/>
  <c r="L894" i="4" s="1"/>
  <c r="K893" i="4"/>
  <c r="L893" i="4" s="1"/>
  <c r="K892" i="4"/>
  <c r="L892" i="4" s="1"/>
  <c r="K891" i="4"/>
  <c r="L891" i="4" s="1"/>
  <c r="K890" i="4"/>
  <c r="L890" i="4" s="1"/>
  <c r="K889" i="4"/>
  <c r="L889" i="4" s="1"/>
  <c r="K888" i="4"/>
  <c r="L888" i="4" s="1"/>
  <c r="K887" i="4"/>
  <c r="L887" i="4" s="1"/>
  <c r="K886" i="4"/>
  <c r="L886" i="4" s="1"/>
  <c r="K885" i="4"/>
  <c r="L885" i="4" s="1"/>
  <c r="K884" i="4"/>
  <c r="L884" i="4" s="1"/>
  <c r="K883" i="4"/>
  <c r="L883" i="4" s="1"/>
  <c r="K882" i="4"/>
  <c r="L882" i="4" s="1"/>
  <c r="K881" i="4"/>
  <c r="L881" i="4" s="1"/>
  <c r="K880" i="4"/>
  <c r="L880" i="4" s="1"/>
  <c r="K879" i="4"/>
  <c r="L879" i="4" s="1"/>
  <c r="K878" i="4"/>
  <c r="L878" i="4" s="1"/>
  <c r="K877" i="4"/>
  <c r="L877" i="4" s="1"/>
  <c r="K876" i="4"/>
  <c r="L876" i="4" s="1"/>
  <c r="K875" i="4"/>
  <c r="L875" i="4" s="1"/>
  <c r="K874" i="4"/>
  <c r="L874" i="4" s="1"/>
  <c r="K873" i="4"/>
  <c r="L873" i="4" s="1"/>
  <c r="K872" i="4"/>
  <c r="L872" i="4" s="1"/>
  <c r="K871" i="4"/>
  <c r="L871" i="4" s="1"/>
  <c r="K870" i="4"/>
  <c r="L870" i="4" s="1"/>
  <c r="K869" i="4"/>
  <c r="L869" i="4" s="1"/>
  <c r="K868" i="4"/>
  <c r="L868" i="4" s="1"/>
  <c r="K867" i="4"/>
  <c r="L867" i="4" s="1"/>
  <c r="K866" i="4"/>
  <c r="L866" i="4" s="1"/>
  <c r="K865" i="4"/>
  <c r="L865" i="4" s="1"/>
  <c r="K864" i="4"/>
  <c r="L864" i="4" s="1"/>
  <c r="K863" i="4"/>
  <c r="L863" i="4" s="1"/>
  <c r="K862" i="4"/>
  <c r="L862" i="4" s="1"/>
  <c r="K861" i="4"/>
  <c r="L861" i="4" s="1"/>
  <c r="K860" i="4"/>
  <c r="L860" i="4" s="1"/>
  <c r="K859" i="4"/>
  <c r="L859" i="4" s="1"/>
  <c r="K858" i="4"/>
  <c r="L858" i="4" s="1"/>
  <c r="K857" i="4"/>
  <c r="L857" i="4" s="1"/>
  <c r="K856" i="4"/>
  <c r="L856" i="4" s="1"/>
  <c r="K855" i="4"/>
  <c r="L855" i="4" s="1"/>
  <c r="K854" i="4"/>
  <c r="L854" i="4" s="1"/>
  <c r="K853" i="4"/>
  <c r="L853" i="4" s="1"/>
  <c r="K852" i="4"/>
  <c r="L852" i="4" s="1"/>
  <c r="K851" i="4"/>
  <c r="L851" i="4" s="1"/>
  <c r="K850" i="4"/>
  <c r="L850" i="4" s="1"/>
  <c r="K849" i="4"/>
  <c r="L849" i="4" s="1"/>
  <c r="K848" i="4"/>
  <c r="L848" i="4" s="1"/>
  <c r="K847" i="4"/>
  <c r="L847" i="4" s="1"/>
  <c r="K846" i="4"/>
  <c r="L846" i="4" s="1"/>
  <c r="K845" i="4"/>
  <c r="L845" i="4" s="1"/>
  <c r="K844" i="4"/>
  <c r="L844" i="4" s="1"/>
  <c r="K843" i="4"/>
  <c r="L843" i="4" s="1"/>
  <c r="K842" i="4"/>
  <c r="L842" i="4" s="1"/>
  <c r="K841" i="4"/>
  <c r="L841" i="4" s="1"/>
  <c r="K840" i="4"/>
  <c r="L840" i="4" s="1"/>
  <c r="K839" i="4"/>
  <c r="L839" i="4" s="1"/>
  <c r="K838" i="4"/>
  <c r="L838" i="4" s="1"/>
  <c r="K837" i="4"/>
  <c r="L837" i="4" s="1"/>
  <c r="K836" i="4"/>
  <c r="L836" i="4" s="1"/>
  <c r="K835" i="4"/>
  <c r="L835" i="4" s="1"/>
  <c r="K834" i="4"/>
  <c r="L834" i="4" s="1"/>
  <c r="K833" i="4"/>
  <c r="L833" i="4" s="1"/>
  <c r="K832" i="4"/>
  <c r="L832" i="4" s="1"/>
  <c r="K831" i="4"/>
  <c r="L831" i="4" s="1"/>
  <c r="K830" i="4"/>
  <c r="L830" i="4" s="1"/>
  <c r="K829" i="4"/>
  <c r="L829" i="4" s="1"/>
  <c r="K828" i="4"/>
  <c r="L828" i="4" s="1"/>
  <c r="K827" i="4"/>
  <c r="L827" i="4" s="1"/>
  <c r="K826" i="4"/>
  <c r="L826" i="4" s="1"/>
  <c r="K825" i="4"/>
  <c r="L825" i="4" s="1"/>
  <c r="K824" i="4"/>
  <c r="L824" i="4" s="1"/>
  <c r="K823" i="4"/>
  <c r="L823" i="4" s="1"/>
  <c r="K822" i="4"/>
  <c r="L822" i="4" s="1"/>
  <c r="K821" i="4"/>
  <c r="L821" i="4" s="1"/>
  <c r="K820" i="4"/>
  <c r="L820" i="4" s="1"/>
  <c r="K819" i="4"/>
  <c r="L819" i="4" s="1"/>
  <c r="K818" i="4"/>
  <c r="L818" i="4" s="1"/>
  <c r="K817" i="4"/>
  <c r="L817" i="4" s="1"/>
  <c r="K816" i="4"/>
  <c r="L816" i="4" s="1"/>
  <c r="K815" i="4"/>
  <c r="L815" i="4" s="1"/>
  <c r="K814" i="4"/>
  <c r="L814" i="4" s="1"/>
  <c r="K813" i="4"/>
  <c r="L813" i="4" s="1"/>
  <c r="K812" i="4"/>
  <c r="L812" i="4" s="1"/>
  <c r="K811" i="4"/>
  <c r="L811" i="4" s="1"/>
  <c r="K810" i="4"/>
  <c r="L810" i="4" s="1"/>
  <c r="K809" i="4"/>
  <c r="L809" i="4" s="1"/>
  <c r="K808" i="4"/>
  <c r="L808" i="4" s="1"/>
  <c r="K807" i="4"/>
  <c r="L807" i="4" s="1"/>
  <c r="K806" i="4"/>
  <c r="L806" i="4" s="1"/>
  <c r="K805" i="4"/>
  <c r="L805" i="4" s="1"/>
  <c r="K804" i="4"/>
  <c r="L804" i="4" s="1"/>
  <c r="K803" i="4"/>
  <c r="L803" i="4" s="1"/>
  <c r="K802" i="4"/>
  <c r="L802" i="4" s="1"/>
  <c r="K801" i="4"/>
  <c r="L801" i="4" s="1"/>
  <c r="K800" i="4"/>
  <c r="L800" i="4" s="1"/>
  <c r="K799" i="4"/>
  <c r="L799" i="4" s="1"/>
  <c r="K798" i="4"/>
  <c r="L798" i="4" s="1"/>
  <c r="K797" i="4"/>
  <c r="L797" i="4" s="1"/>
  <c r="K796" i="4"/>
  <c r="L796" i="4" s="1"/>
  <c r="K795" i="4"/>
  <c r="L795" i="4" s="1"/>
  <c r="K794" i="4"/>
  <c r="L794" i="4" s="1"/>
  <c r="K793" i="4"/>
  <c r="L793" i="4" s="1"/>
  <c r="K792" i="4"/>
  <c r="L792" i="4" s="1"/>
  <c r="K791" i="4"/>
  <c r="L791" i="4" s="1"/>
  <c r="K790" i="4"/>
  <c r="L790" i="4" s="1"/>
  <c r="K789" i="4"/>
  <c r="L789" i="4" s="1"/>
  <c r="K788" i="4"/>
  <c r="L788" i="4" s="1"/>
  <c r="K787" i="4"/>
  <c r="L787" i="4" s="1"/>
  <c r="K786" i="4"/>
  <c r="L786" i="4" s="1"/>
  <c r="K785" i="4"/>
  <c r="L785" i="4" s="1"/>
  <c r="K784" i="4"/>
  <c r="L784" i="4" s="1"/>
  <c r="K783" i="4"/>
  <c r="L783" i="4" s="1"/>
  <c r="K782" i="4"/>
  <c r="L782" i="4" s="1"/>
  <c r="K781" i="4"/>
  <c r="L781" i="4" s="1"/>
  <c r="K780" i="4"/>
  <c r="L780" i="4" s="1"/>
  <c r="K779" i="4"/>
  <c r="L779" i="4" s="1"/>
  <c r="K778" i="4"/>
  <c r="L778" i="4" s="1"/>
  <c r="K777" i="4"/>
  <c r="L777" i="4" s="1"/>
  <c r="K776" i="4"/>
  <c r="L776" i="4" s="1"/>
  <c r="K775" i="4"/>
  <c r="L775" i="4" s="1"/>
  <c r="K774" i="4"/>
  <c r="L774" i="4" s="1"/>
  <c r="K773" i="4"/>
  <c r="L773" i="4" s="1"/>
  <c r="K772" i="4"/>
  <c r="L772" i="4" s="1"/>
  <c r="K771" i="4"/>
  <c r="L771" i="4" s="1"/>
  <c r="K770" i="4"/>
  <c r="L770" i="4" s="1"/>
  <c r="K769" i="4"/>
  <c r="L769" i="4" s="1"/>
  <c r="K768" i="4"/>
  <c r="L768" i="4" s="1"/>
  <c r="K767" i="4"/>
  <c r="L767" i="4" s="1"/>
  <c r="K766" i="4"/>
  <c r="L766" i="4" s="1"/>
  <c r="K765" i="4"/>
  <c r="L765" i="4" s="1"/>
  <c r="K764" i="4"/>
  <c r="L764" i="4" s="1"/>
  <c r="K763" i="4"/>
  <c r="L763" i="4" s="1"/>
  <c r="K762" i="4"/>
  <c r="L762" i="4" s="1"/>
  <c r="K761" i="4"/>
  <c r="L761" i="4" s="1"/>
  <c r="K760" i="4"/>
  <c r="L760" i="4" s="1"/>
  <c r="K759" i="4"/>
  <c r="L759" i="4" s="1"/>
  <c r="K758" i="4"/>
  <c r="L758" i="4" s="1"/>
  <c r="K757" i="4"/>
  <c r="L757" i="4" s="1"/>
  <c r="K756" i="4"/>
  <c r="L756" i="4" s="1"/>
  <c r="K755" i="4"/>
  <c r="L755" i="4" s="1"/>
  <c r="K754" i="4"/>
  <c r="L754" i="4" s="1"/>
  <c r="K753" i="4"/>
  <c r="L753" i="4" s="1"/>
  <c r="K752" i="4"/>
  <c r="L752" i="4" s="1"/>
  <c r="K751" i="4"/>
  <c r="L751" i="4" s="1"/>
  <c r="K750" i="4"/>
  <c r="L750" i="4" s="1"/>
  <c r="K749" i="4"/>
  <c r="L749" i="4" s="1"/>
  <c r="K748" i="4"/>
  <c r="L748" i="4" s="1"/>
  <c r="K747" i="4"/>
  <c r="L747" i="4" s="1"/>
  <c r="K746" i="4"/>
  <c r="L746" i="4" s="1"/>
  <c r="K745" i="4"/>
  <c r="L745" i="4" s="1"/>
  <c r="K744" i="4"/>
  <c r="L744" i="4" s="1"/>
  <c r="K743" i="4"/>
  <c r="L743" i="4" s="1"/>
  <c r="K742" i="4"/>
  <c r="L742" i="4" s="1"/>
  <c r="K741" i="4"/>
  <c r="L741" i="4" s="1"/>
  <c r="K740" i="4"/>
  <c r="L740" i="4" s="1"/>
  <c r="K739" i="4"/>
  <c r="L739" i="4" s="1"/>
  <c r="K738" i="4"/>
  <c r="L738" i="4" s="1"/>
  <c r="K737" i="4"/>
  <c r="L737" i="4" s="1"/>
  <c r="K736" i="4"/>
  <c r="L736" i="4" s="1"/>
  <c r="K735" i="4"/>
  <c r="L735" i="4" s="1"/>
  <c r="K734" i="4"/>
  <c r="L734" i="4" s="1"/>
  <c r="K733" i="4"/>
  <c r="L733" i="4" s="1"/>
  <c r="K732" i="4"/>
  <c r="L732" i="4" s="1"/>
  <c r="K731" i="4"/>
  <c r="L731" i="4" s="1"/>
  <c r="K730" i="4"/>
  <c r="L730" i="4" s="1"/>
  <c r="K729" i="4"/>
  <c r="L729" i="4" s="1"/>
  <c r="K728" i="4"/>
  <c r="L728" i="4" s="1"/>
  <c r="K727" i="4"/>
  <c r="L727" i="4" s="1"/>
  <c r="K726" i="4"/>
  <c r="L726" i="4" s="1"/>
  <c r="K725" i="4"/>
  <c r="L725" i="4" s="1"/>
  <c r="K724" i="4"/>
  <c r="L724" i="4" s="1"/>
  <c r="K723" i="4"/>
  <c r="L723" i="4" s="1"/>
  <c r="K722" i="4"/>
  <c r="L722" i="4" s="1"/>
  <c r="K721" i="4"/>
  <c r="L721" i="4" s="1"/>
  <c r="K720" i="4"/>
  <c r="L720" i="4" s="1"/>
  <c r="K719" i="4"/>
  <c r="L719" i="4" s="1"/>
  <c r="K718" i="4"/>
  <c r="L718" i="4" s="1"/>
  <c r="K717" i="4"/>
  <c r="L717" i="4" s="1"/>
  <c r="K716" i="4"/>
  <c r="L716" i="4" s="1"/>
  <c r="K715" i="4"/>
  <c r="L715" i="4" s="1"/>
  <c r="K714" i="4"/>
  <c r="L714" i="4" s="1"/>
  <c r="K713" i="4"/>
  <c r="L713" i="4" s="1"/>
  <c r="K712" i="4"/>
  <c r="L712" i="4" s="1"/>
  <c r="K711" i="4"/>
  <c r="L711" i="4" s="1"/>
  <c r="K710" i="4"/>
  <c r="L710" i="4" s="1"/>
  <c r="K709" i="4"/>
  <c r="L709" i="4" s="1"/>
  <c r="K708" i="4"/>
  <c r="L708" i="4" s="1"/>
  <c r="K707" i="4"/>
  <c r="L707" i="4" s="1"/>
  <c r="K706" i="4"/>
  <c r="L706" i="4" s="1"/>
  <c r="K705" i="4"/>
  <c r="L705" i="4" s="1"/>
  <c r="K704" i="4"/>
  <c r="L704" i="4" s="1"/>
  <c r="K703" i="4"/>
  <c r="L703" i="4" s="1"/>
  <c r="K702" i="4"/>
  <c r="L702" i="4" s="1"/>
  <c r="K701" i="4"/>
  <c r="L701" i="4" s="1"/>
  <c r="K700" i="4"/>
  <c r="L700" i="4" s="1"/>
  <c r="K699" i="4"/>
  <c r="L699" i="4" s="1"/>
  <c r="K698" i="4"/>
  <c r="L698" i="4" s="1"/>
  <c r="K697" i="4"/>
  <c r="L697" i="4" s="1"/>
  <c r="K696" i="4"/>
  <c r="L696" i="4" s="1"/>
  <c r="K695" i="4"/>
  <c r="L695" i="4" s="1"/>
  <c r="K694" i="4"/>
  <c r="L694" i="4" s="1"/>
  <c r="K693" i="4"/>
  <c r="L693" i="4" s="1"/>
  <c r="K692" i="4"/>
  <c r="L692" i="4" s="1"/>
  <c r="K691" i="4"/>
  <c r="L691" i="4" s="1"/>
  <c r="K690" i="4"/>
  <c r="L690" i="4" s="1"/>
  <c r="K689" i="4"/>
  <c r="L689" i="4" s="1"/>
  <c r="K688" i="4"/>
  <c r="L688" i="4" s="1"/>
  <c r="K687" i="4"/>
  <c r="L687" i="4" s="1"/>
  <c r="K686" i="4"/>
  <c r="L686" i="4" s="1"/>
  <c r="K685" i="4"/>
  <c r="L685" i="4" s="1"/>
  <c r="K684" i="4"/>
  <c r="L684" i="4" s="1"/>
  <c r="K683" i="4"/>
  <c r="L683" i="4" s="1"/>
  <c r="K682" i="4"/>
  <c r="L682" i="4" s="1"/>
  <c r="K681" i="4"/>
  <c r="L681" i="4" s="1"/>
  <c r="K680" i="4"/>
  <c r="L680" i="4" s="1"/>
  <c r="K679" i="4"/>
  <c r="L679" i="4" s="1"/>
  <c r="K678" i="4"/>
  <c r="L678" i="4" s="1"/>
  <c r="K677" i="4"/>
  <c r="L677" i="4" s="1"/>
  <c r="K676" i="4"/>
  <c r="L676" i="4" s="1"/>
  <c r="K675" i="4"/>
  <c r="L675" i="4" s="1"/>
  <c r="K674" i="4"/>
  <c r="L674" i="4" s="1"/>
  <c r="K673" i="4"/>
  <c r="L673" i="4" s="1"/>
  <c r="K672" i="4"/>
  <c r="L672" i="4" s="1"/>
  <c r="K671" i="4"/>
  <c r="L671" i="4" s="1"/>
  <c r="K670" i="4"/>
  <c r="L670" i="4" s="1"/>
  <c r="K669" i="4"/>
  <c r="L669" i="4" s="1"/>
  <c r="K668" i="4"/>
  <c r="L668" i="4" s="1"/>
  <c r="K667" i="4"/>
  <c r="L667" i="4" s="1"/>
  <c r="K666" i="4"/>
  <c r="L666" i="4" s="1"/>
  <c r="K665" i="4"/>
  <c r="L665" i="4" s="1"/>
  <c r="K664" i="4"/>
  <c r="L664" i="4" s="1"/>
  <c r="K663" i="4"/>
  <c r="L663" i="4" s="1"/>
  <c r="K662" i="4"/>
  <c r="L662" i="4" s="1"/>
  <c r="K661" i="4"/>
  <c r="L661" i="4" s="1"/>
  <c r="K660" i="4"/>
  <c r="L660" i="4" s="1"/>
  <c r="K659" i="4"/>
  <c r="L659" i="4" s="1"/>
  <c r="K658" i="4"/>
  <c r="L658" i="4" s="1"/>
  <c r="K657" i="4"/>
  <c r="L657" i="4" s="1"/>
  <c r="K656" i="4"/>
  <c r="L656" i="4" s="1"/>
  <c r="K655" i="4"/>
  <c r="L655" i="4" s="1"/>
  <c r="K654" i="4"/>
  <c r="L654" i="4" s="1"/>
  <c r="K653" i="4"/>
  <c r="L653" i="4" s="1"/>
  <c r="K652" i="4"/>
  <c r="L652" i="4" s="1"/>
  <c r="K651" i="4"/>
  <c r="L651" i="4" s="1"/>
  <c r="K650" i="4"/>
  <c r="L650" i="4" s="1"/>
  <c r="K649" i="4"/>
  <c r="L649" i="4" s="1"/>
  <c r="K648" i="4"/>
  <c r="L648" i="4" s="1"/>
  <c r="K647" i="4"/>
  <c r="L647" i="4" s="1"/>
  <c r="K646" i="4"/>
  <c r="L646" i="4" s="1"/>
  <c r="K645" i="4"/>
  <c r="L645" i="4" s="1"/>
  <c r="K644" i="4"/>
  <c r="L644" i="4" s="1"/>
  <c r="K643" i="4"/>
  <c r="L643" i="4" s="1"/>
  <c r="K642" i="4"/>
  <c r="L642" i="4" s="1"/>
  <c r="K641" i="4"/>
  <c r="L641" i="4" s="1"/>
  <c r="K640" i="4"/>
  <c r="L640" i="4" s="1"/>
  <c r="K639" i="4"/>
  <c r="L639" i="4" s="1"/>
  <c r="K638" i="4"/>
  <c r="L638" i="4" s="1"/>
  <c r="K637" i="4"/>
  <c r="L637" i="4" s="1"/>
  <c r="K636" i="4"/>
  <c r="L636" i="4" s="1"/>
  <c r="K635" i="4"/>
  <c r="L635" i="4" s="1"/>
  <c r="K634" i="4"/>
  <c r="L634" i="4" s="1"/>
  <c r="K633" i="4"/>
  <c r="L633" i="4" s="1"/>
  <c r="K632" i="4"/>
  <c r="L632" i="4" s="1"/>
  <c r="K631" i="4"/>
  <c r="L631" i="4" s="1"/>
  <c r="K630" i="4"/>
  <c r="L630" i="4" s="1"/>
  <c r="K629" i="4"/>
  <c r="L629" i="4" s="1"/>
  <c r="K628" i="4"/>
  <c r="L628" i="4" s="1"/>
  <c r="K627" i="4"/>
  <c r="L627" i="4" s="1"/>
  <c r="K626" i="4"/>
  <c r="L626" i="4" s="1"/>
  <c r="K625" i="4"/>
  <c r="L625" i="4" s="1"/>
  <c r="K624" i="4"/>
  <c r="L624" i="4" s="1"/>
  <c r="K623" i="4"/>
  <c r="L623" i="4" s="1"/>
  <c r="K622" i="4"/>
  <c r="L622" i="4" s="1"/>
  <c r="K621" i="4"/>
  <c r="L621" i="4" s="1"/>
  <c r="K620" i="4"/>
  <c r="L620" i="4" s="1"/>
  <c r="K619" i="4"/>
  <c r="L619" i="4" s="1"/>
  <c r="K618" i="4"/>
  <c r="L618" i="4" s="1"/>
  <c r="K617" i="4"/>
  <c r="L617" i="4" s="1"/>
  <c r="K616" i="4"/>
  <c r="L616" i="4" s="1"/>
  <c r="K615" i="4"/>
  <c r="L615" i="4" s="1"/>
  <c r="K614" i="4"/>
  <c r="L614" i="4" s="1"/>
  <c r="K613" i="4"/>
  <c r="L613" i="4" s="1"/>
  <c r="K612" i="4"/>
  <c r="L612" i="4" s="1"/>
  <c r="K611" i="4"/>
  <c r="L611" i="4" s="1"/>
  <c r="K610" i="4"/>
  <c r="L610" i="4" s="1"/>
  <c r="K609" i="4"/>
  <c r="L609" i="4" s="1"/>
  <c r="K608" i="4"/>
  <c r="L608" i="4" s="1"/>
  <c r="K607" i="4"/>
  <c r="L607" i="4" s="1"/>
  <c r="K606" i="4"/>
  <c r="L606" i="4" s="1"/>
  <c r="K605" i="4"/>
  <c r="L605" i="4" s="1"/>
  <c r="K604" i="4"/>
  <c r="L604" i="4" s="1"/>
  <c r="K603" i="4"/>
  <c r="L603" i="4" s="1"/>
  <c r="K602" i="4"/>
  <c r="L602" i="4" s="1"/>
  <c r="K601" i="4"/>
  <c r="L601" i="4" s="1"/>
  <c r="K600" i="4"/>
  <c r="L600" i="4" s="1"/>
  <c r="K599" i="4"/>
  <c r="L599" i="4" s="1"/>
  <c r="K598" i="4"/>
  <c r="L598" i="4" s="1"/>
  <c r="K597" i="4"/>
  <c r="L597" i="4" s="1"/>
  <c r="K596" i="4"/>
  <c r="L596" i="4" s="1"/>
  <c r="K595" i="4"/>
  <c r="L595" i="4" s="1"/>
  <c r="K594" i="4"/>
  <c r="L594" i="4" s="1"/>
  <c r="K593" i="4"/>
  <c r="L593" i="4" s="1"/>
  <c r="K592" i="4"/>
  <c r="L592" i="4" s="1"/>
  <c r="K591" i="4"/>
  <c r="L591" i="4" s="1"/>
  <c r="K590" i="4"/>
  <c r="L590" i="4" s="1"/>
  <c r="K589" i="4"/>
  <c r="L589" i="4" s="1"/>
  <c r="K588" i="4"/>
  <c r="L588" i="4" s="1"/>
  <c r="K587" i="4"/>
  <c r="L587" i="4" s="1"/>
  <c r="K586" i="4"/>
  <c r="L586" i="4" s="1"/>
  <c r="K585" i="4"/>
  <c r="L585" i="4" s="1"/>
  <c r="K584" i="4"/>
  <c r="L584" i="4" s="1"/>
  <c r="K583" i="4"/>
  <c r="L583" i="4" s="1"/>
  <c r="K582" i="4"/>
  <c r="L582" i="4" s="1"/>
  <c r="K581" i="4"/>
  <c r="L581" i="4" s="1"/>
  <c r="K580" i="4"/>
  <c r="L580" i="4" s="1"/>
  <c r="K579" i="4"/>
  <c r="L579" i="4" s="1"/>
  <c r="K578" i="4"/>
  <c r="L578" i="4" s="1"/>
  <c r="K577" i="4"/>
  <c r="L577" i="4" s="1"/>
  <c r="K576" i="4"/>
  <c r="L576" i="4" s="1"/>
  <c r="K575" i="4"/>
  <c r="L575" i="4" s="1"/>
  <c r="K574" i="4"/>
  <c r="L574" i="4" s="1"/>
  <c r="K573" i="4"/>
  <c r="L573" i="4" s="1"/>
  <c r="K572" i="4"/>
  <c r="L572" i="4" s="1"/>
  <c r="K571" i="4"/>
  <c r="L571" i="4" s="1"/>
  <c r="K570" i="4"/>
  <c r="L570" i="4" s="1"/>
  <c r="K569" i="4"/>
  <c r="L569" i="4" s="1"/>
  <c r="K568" i="4"/>
  <c r="L568" i="4" s="1"/>
  <c r="K567" i="4"/>
  <c r="L567" i="4" s="1"/>
  <c r="K566" i="4"/>
  <c r="L566" i="4" s="1"/>
  <c r="K565" i="4"/>
  <c r="L565" i="4" s="1"/>
  <c r="K564" i="4"/>
  <c r="L564" i="4" s="1"/>
  <c r="K563" i="4"/>
  <c r="L563" i="4" s="1"/>
  <c r="K562" i="4"/>
  <c r="L562" i="4" s="1"/>
  <c r="K561" i="4"/>
  <c r="L561" i="4" s="1"/>
  <c r="K560" i="4"/>
  <c r="L560" i="4" s="1"/>
  <c r="K559" i="4"/>
  <c r="L559" i="4" s="1"/>
  <c r="K558" i="4"/>
  <c r="L558" i="4" s="1"/>
  <c r="K557" i="4"/>
  <c r="L557" i="4" s="1"/>
  <c r="K556" i="4"/>
  <c r="L556" i="4" s="1"/>
  <c r="K555" i="4"/>
  <c r="L555" i="4" s="1"/>
  <c r="K554" i="4"/>
  <c r="L554" i="4" s="1"/>
  <c r="K553" i="4"/>
  <c r="L553" i="4" s="1"/>
  <c r="K552" i="4"/>
  <c r="L552" i="4" s="1"/>
  <c r="K551" i="4"/>
  <c r="L551" i="4" s="1"/>
  <c r="K550" i="4"/>
  <c r="L550" i="4" s="1"/>
  <c r="K549" i="4"/>
  <c r="L549" i="4" s="1"/>
  <c r="K548" i="4"/>
  <c r="L548" i="4" s="1"/>
  <c r="K547" i="4"/>
  <c r="L547" i="4" s="1"/>
  <c r="K546" i="4"/>
  <c r="L546" i="4" s="1"/>
  <c r="K545" i="4"/>
  <c r="L545" i="4" s="1"/>
  <c r="K544" i="4"/>
  <c r="L544" i="4" s="1"/>
  <c r="K543" i="4"/>
  <c r="L543" i="4" s="1"/>
  <c r="K542" i="4"/>
  <c r="L542" i="4" s="1"/>
  <c r="K541" i="4"/>
  <c r="L541" i="4" s="1"/>
  <c r="K540" i="4"/>
  <c r="L540" i="4" s="1"/>
  <c r="K539" i="4"/>
  <c r="L539" i="4" s="1"/>
  <c r="K538" i="4"/>
  <c r="L538" i="4" s="1"/>
  <c r="K537" i="4"/>
  <c r="L537" i="4" s="1"/>
  <c r="K536" i="4"/>
  <c r="L536" i="4" s="1"/>
  <c r="K535" i="4"/>
  <c r="L535" i="4" s="1"/>
  <c r="K534" i="4"/>
  <c r="L534" i="4" s="1"/>
  <c r="K533" i="4"/>
  <c r="L533" i="4" s="1"/>
  <c r="K532" i="4"/>
  <c r="L532" i="4" s="1"/>
  <c r="K531" i="4"/>
  <c r="L531" i="4" s="1"/>
  <c r="K530" i="4"/>
  <c r="L530" i="4" s="1"/>
  <c r="K529" i="4"/>
  <c r="L529" i="4" s="1"/>
  <c r="K528" i="4"/>
  <c r="L528" i="4" s="1"/>
  <c r="K527" i="4"/>
  <c r="L527" i="4" s="1"/>
  <c r="K526" i="4"/>
  <c r="L526" i="4" s="1"/>
  <c r="K525" i="4"/>
  <c r="L525" i="4" s="1"/>
  <c r="K524" i="4"/>
  <c r="L524" i="4" s="1"/>
  <c r="K523" i="4"/>
  <c r="L523" i="4" s="1"/>
  <c r="K522" i="4"/>
  <c r="L522" i="4" s="1"/>
  <c r="K521" i="4"/>
  <c r="L521" i="4" s="1"/>
  <c r="K520" i="4"/>
  <c r="L520" i="4" s="1"/>
  <c r="K519" i="4"/>
  <c r="L519" i="4" s="1"/>
  <c r="K518" i="4"/>
  <c r="L518" i="4" s="1"/>
  <c r="K517" i="4"/>
  <c r="L517" i="4" s="1"/>
  <c r="K516" i="4"/>
  <c r="L516" i="4" s="1"/>
  <c r="K515" i="4"/>
  <c r="L515" i="4" s="1"/>
  <c r="K514" i="4"/>
  <c r="L514" i="4" s="1"/>
  <c r="K513" i="4"/>
  <c r="L513" i="4" s="1"/>
  <c r="K512" i="4"/>
  <c r="L512" i="4" s="1"/>
  <c r="K511" i="4"/>
  <c r="L511" i="4" s="1"/>
  <c r="K510" i="4"/>
  <c r="L510" i="4" s="1"/>
  <c r="K509" i="4"/>
  <c r="L509" i="4" s="1"/>
  <c r="K508" i="4"/>
  <c r="L508" i="4" s="1"/>
  <c r="K507" i="4"/>
  <c r="L507" i="4" s="1"/>
  <c r="K506" i="4"/>
  <c r="L506" i="4" s="1"/>
  <c r="K505" i="4"/>
  <c r="L505" i="4" s="1"/>
  <c r="K504" i="4"/>
  <c r="L504" i="4" s="1"/>
  <c r="K503" i="4"/>
  <c r="L503" i="4" s="1"/>
  <c r="K502" i="4"/>
  <c r="L502" i="4" s="1"/>
  <c r="K501" i="4"/>
  <c r="L501" i="4" s="1"/>
  <c r="K500" i="4"/>
  <c r="L500" i="4" s="1"/>
  <c r="K499" i="4"/>
  <c r="L499" i="4" s="1"/>
  <c r="K498" i="4"/>
  <c r="L498" i="4" s="1"/>
  <c r="K497" i="4"/>
  <c r="L497" i="4" s="1"/>
  <c r="K496" i="4"/>
  <c r="L496" i="4" s="1"/>
  <c r="K495" i="4"/>
  <c r="L495" i="4" s="1"/>
  <c r="K494" i="4"/>
  <c r="L494" i="4" s="1"/>
  <c r="K493" i="4"/>
  <c r="L493" i="4" s="1"/>
  <c r="K492" i="4"/>
  <c r="L492" i="4" s="1"/>
  <c r="K491" i="4"/>
  <c r="L491" i="4" s="1"/>
  <c r="K490" i="4"/>
  <c r="L490" i="4" s="1"/>
  <c r="K489" i="4"/>
  <c r="L489" i="4" s="1"/>
  <c r="K488" i="4"/>
  <c r="L488" i="4" s="1"/>
  <c r="K487" i="4"/>
  <c r="L487" i="4" s="1"/>
  <c r="K486" i="4"/>
  <c r="L486" i="4" s="1"/>
  <c r="K485" i="4"/>
  <c r="L485" i="4" s="1"/>
  <c r="K484" i="4"/>
  <c r="L484" i="4" s="1"/>
  <c r="K483" i="4"/>
  <c r="L483" i="4" s="1"/>
  <c r="K482" i="4"/>
  <c r="L482" i="4" s="1"/>
  <c r="K481" i="4"/>
  <c r="L481" i="4" s="1"/>
  <c r="K480" i="4"/>
  <c r="L480" i="4" s="1"/>
  <c r="K479" i="4"/>
  <c r="L479" i="4" s="1"/>
  <c r="K478" i="4"/>
  <c r="L478" i="4" s="1"/>
  <c r="K477" i="4"/>
  <c r="L477" i="4" s="1"/>
  <c r="K476" i="4"/>
  <c r="L476" i="4" s="1"/>
  <c r="K475" i="4"/>
  <c r="L475" i="4" s="1"/>
  <c r="K474" i="4"/>
  <c r="L474" i="4" s="1"/>
  <c r="K473" i="4"/>
  <c r="L473" i="4" s="1"/>
  <c r="K472" i="4"/>
  <c r="L472" i="4" s="1"/>
  <c r="K471" i="4"/>
  <c r="L471" i="4" s="1"/>
  <c r="K470" i="4"/>
  <c r="L470" i="4" s="1"/>
  <c r="K469" i="4"/>
  <c r="L469" i="4" s="1"/>
  <c r="K468" i="4"/>
  <c r="L468" i="4" s="1"/>
  <c r="K467" i="4"/>
  <c r="L467" i="4" s="1"/>
  <c r="K466" i="4"/>
  <c r="L466" i="4" s="1"/>
  <c r="K465" i="4"/>
  <c r="L465" i="4" s="1"/>
  <c r="K464" i="4"/>
  <c r="L464" i="4" s="1"/>
  <c r="K463" i="4"/>
  <c r="L463" i="4" s="1"/>
  <c r="K462" i="4"/>
  <c r="L462" i="4" s="1"/>
  <c r="K461" i="4"/>
  <c r="L461" i="4" s="1"/>
  <c r="K460" i="4"/>
  <c r="L460" i="4" s="1"/>
  <c r="K459" i="4"/>
  <c r="L459" i="4" s="1"/>
  <c r="K458" i="4"/>
  <c r="L458" i="4" s="1"/>
  <c r="K457" i="4"/>
  <c r="L457" i="4" s="1"/>
  <c r="K456" i="4"/>
  <c r="L456" i="4" s="1"/>
  <c r="K455" i="4"/>
  <c r="L455" i="4" s="1"/>
  <c r="K454" i="4"/>
  <c r="L454" i="4" s="1"/>
  <c r="K453" i="4"/>
  <c r="L453" i="4" s="1"/>
  <c r="K452" i="4"/>
  <c r="L452" i="4" s="1"/>
  <c r="K451" i="4"/>
  <c r="L451" i="4" s="1"/>
  <c r="K450" i="4"/>
  <c r="L450" i="4" s="1"/>
  <c r="K449" i="4"/>
  <c r="L449" i="4" s="1"/>
  <c r="K448" i="4"/>
  <c r="L448" i="4" s="1"/>
  <c r="K447" i="4"/>
  <c r="L447" i="4" s="1"/>
  <c r="K446" i="4"/>
  <c r="L446" i="4" s="1"/>
  <c r="K445" i="4"/>
  <c r="L445" i="4" s="1"/>
  <c r="K444" i="4"/>
  <c r="L444" i="4" s="1"/>
  <c r="K443" i="4"/>
  <c r="L443" i="4" s="1"/>
  <c r="K442" i="4"/>
  <c r="L442" i="4" s="1"/>
  <c r="K441" i="4"/>
  <c r="L441" i="4" s="1"/>
  <c r="K440" i="4"/>
  <c r="L440" i="4" s="1"/>
  <c r="K439" i="4"/>
  <c r="L439" i="4" s="1"/>
  <c r="K438" i="4"/>
  <c r="L438" i="4" s="1"/>
  <c r="K437" i="4"/>
  <c r="L437" i="4" s="1"/>
  <c r="K436" i="4"/>
  <c r="L436" i="4" s="1"/>
  <c r="K435" i="4"/>
  <c r="L435" i="4" s="1"/>
  <c r="K434" i="4"/>
  <c r="L434" i="4" s="1"/>
  <c r="K433" i="4"/>
  <c r="L433" i="4" s="1"/>
  <c r="K432" i="4"/>
  <c r="L432" i="4" s="1"/>
  <c r="K431" i="4"/>
  <c r="L431" i="4" s="1"/>
  <c r="K430" i="4"/>
  <c r="L430" i="4" s="1"/>
  <c r="K429" i="4"/>
  <c r="L429" i="4" s="1"/>
  <c r="K428" i="4"/>
  <c r="L428" i="4" s="1"/>
  <c r="K427" i="4"/>
  <c r="L427" i="4" s="1"/>
  <c r="K426" i="4"/>
  <c r="L426" i="4" s="1"/>
  <c r="K425" i="4"/>
  <c r="L425" i="4" s="1"/>
  <c r="K424" i="4"/>
  <c r="L424" i="4" s="1"/>
  <c r="K423" i="4"/>
  <c r="L423" i="4" s="1"/>
  <c r="K422" i="4"/>
  <c r="L422" i="4" s="1"/>
  <c r="K421" i="4"/>
  <c r="L421" i="4" s="1"/>
  <c r="K420" i="4"/>
  <c r="L420" i="4" s="1"/>
  <c r="K419" i="4"/>
  <c r="L419" i="4" s="1"/>
  <c r="K418" i="4"/>
  <c r="L418" i="4" s="1"/>
  <c r="K417" i="4"/>
  <c r="L417" i="4" s="1"/>
  <c r="K416" i="4"/>
  <c r="L416" i="4" s="1"/>
  <c r="K415" i="4"/>
  <c r="L415" i="4" s="1"/>
  <c r="K414" i="4"/>
  <c r="L414" i="4" s="1"/>
  <c r="K413" i="4"/>
  <c r="L413" i="4" s="1"/>
  <c r="K412" i="4"/>
  <c r="L412" i="4" s="1"/>
  <c r="K411" i="4"/>
  <c r="L411" i="4" s="1"/>
  <c r="K410" i="4"/>
  <c r="L410" i="4" s="1"/>
  <c r="K409" i="4"/>
  <c r="L409" i="4" s="1"/>
  <c r="K408" i="4"/>
  <c r="L408" i="4" s="1"/>
  <c r="K407" i="4"/>
  <c r="L407" i="4" s="1"/>
  <c r="K406" i="4"/>
  <c r="L406" i="4" s="1"/>
  <c r="K405" i="4"/>
  <c r="L405" i="4" s="1"/>
  <c r="K404" i="4"/>
  <c r="L404" i="4" s="1"/>
  <c r="K403" i="4"/>
  <c r="L403" i="4" s="1"/>
  <c r="K402" i="4"/>
  <c r="L402" i="4" s="1"/>
  <c r="K401" i="4"/>
  <c r="L401" i="4" s="1"/>
  <c r="K400" i="4"/>
  <c r="L400" i="4" s="1"/>
  <c r="K399" i="4"/>
  <c r="L399" i="4" s="1"/>
  <c r="K398" i="4"/>
  <c r="L398" i="4" s="1"/>
  <c r="K397" i="4"/>
  <c r="L397" i="4" s="1"/>
  <c r="K396" i="4"/>
  <c r="L396" i="4" s="1"/>
  <c r="K395" i="4"/>
  <c r="L395" i="4" s="1"/>
  <c r="K394" i="4"/>
  <c r="L394" i="4" s="1"/>
  <c r="K393" i="4"/>
  <c r="L393" i="4" s="1"/>
  <c r="K392" i="4"/>
  <c r="L392" i="4" s="1"/>
  <c r="K391" i="4"/>
  <c r="L391" i="4" s="1"/>
  <c r="K390" i="4"/>
  <c r="L390" i="4" s="1"/>
  <c r="K389" i="4"/>
  <c r="L389" i="4" s="1"/>
  <c r="K388" i="4"/>
  <c r="L388" i="4" s="1"/>
  <c r="K387" i="4"/>
  <c r="L387" i="4" s="1"/>
  <c r="K386" i="4"/>
  <c r="L386" i="4" s="1"/>
  <c r="K385" i="4"/>
  <c r="L385" i="4" s="1"/>
  <c r="K384" i="4"/>
  <c r="L384" i="4" s="1"/>
  <c r="K383" i="4"/>
  <c r="L383" i="4" s="1"/>
  <c r="K382" i="4"/>
  <c r="L382" i="4" s="1"/>
  <c r="K381" i="4"/>
  <c r="L381" i="4" s="1"/>
  <c r="K380" i="4"/>
  <c r="L380" i="4" s="1"/>
  <c r="K379" i="4"/>
  <c r="L379" i="4" s="1"/>
  <c r="K378" i="4"/>
  <c r="L378" i="4" s="1"/>
  <c r="K377" i="4"/>
  <c r="L377" i="4" s="1"/>
  <c r="K376" i="4"/>
  <c r="L376" i="4" s="1"/>
  <c r="K375" i="4"/>
  <c r="L375" i="4" s="1"/>
  <c r="K374" i="4"/>
  <c r="L374" i="4" s="1"/>
  <c r="K373" i="4"/>
  <c r="L373" i="4" s="1"/>
  <c r="K372" i="4"/>
  <c r="L372" i="4" s="1"/>
  <c r="K371" i="4"/>
  <c r="L371" i="4" s="1"/>
  <c r="K370" i="4"/>
  <c r="L370" i="4" s="1"/>
  <c r="K369" i="4"/>
  <c r="L369" i="4" s="1"/>
  <c r="K368" i="4"/>
  <c r="L368" i="4" s="1"/>
  <c r="K367" i="4"/>
  <c r="L367" i="4" s="1"/>
  <c r="K366" i="4"/>
  <c r="L366" i="4" s="1"/>
  <c r="K365" i="4"/>
  <c r="L365" i="4" s="1"/>
  <c r="K364" i="4"/>
  <c r="L364" i="4" s="1"/>
  <c r="K363" i="4"/>
  <c r="L363" i="4" s="1"/>
  <c r="K362" i="4"/>
  <c r="L362" i="4" s="1"/>
  <c r="K361" i="4"/>
  <c r="L361" i="4" s="1"/>
  <c r="K360" i="4"/>
  <c r="L360" i="4" s="1"/>
  <c r="K359" i="4"/>
  <c r="L359" i="4" s="1"/>
  <c r="K358" i="4"/>
  <c r="L358" i="4" s="1"/>
  <c r="K357" i="4"/>
  <c r="L357" i="4" s="1"/>
  <c r="K356" i="4"/>
  <c r="L356" i="4" s="1"/>
  <c r="K355" i="4"/>
  <c r="L355" i="4" s="1"/>
  <c r="K354" i="4"/>
  <c r="L354" i="4" s="1"/>
  <c r="K353" i="4"/>
  <c r="L353" i="4" s="1"/>
  <c r="K352" i="4"/>
  <c r="L352" i="4" s="1"/>
  <c r="K351" i="4"/>
  <c r="L351" i="4" s="1"/>
  <c r="K350" i="4"/>
  <c r="L350" i="4" s="1"/>
  <c r="K349" i="4"/>
  <c r="L349" i="4" s="1"/>
  <c r="K348" i="4"/>
  <c r="L348" i="4" s="1"/>
  <c r="K347" i="4"/>
  <c r="L347" i="4" s="1"/>
  <c r="K346" i="4"/>
  <c r="L346" i="4" s="1"/>
  <c r="K345" i="4"/>
  <c r="L345" i="4" s="1"/>
  <c r="K344" i="4"/>
  <c r="L344" i="4" s="1"/>
  <c r="K343" i="4"/>
  <c r="L343" i="4" s="1"/>
  <c r="K342" i="4"/>
  <c r="L342" i="4" s="1"/>
  <c r="K341" i="4"/>
  <c r="L341" i="4" s="1"/>
  <c r="K340" i="4"/>
  <c r="L340" i="4" s="1"/>
  <c r="K339" i="4"/>
  <c r="L339" i="4" s="1"/>
  <c r="K338" i="4"/>
  <c r="L338" i="4" s="1"/>
  <c r="K337" i="4"/>
  <c r="L337" i="4" s="1"/>
  <c r="K336" i="4"/>
  <c r="L336" i="4" s="1"/>
  <c r="K335" i="4"/>
  <c r="L335" i="4" s="1"/>
  <c r="K334" i="4"/>
  <c r="L334" i="4" s="1"/>
  <c r="K333" i="4"/>
  <c r="L333" i="4" s="1"/>
  <c r="K332" i="4"/>
  <c r="L332" i="4" s="1"/>
  <c r="K331" i="4"/>
  <c r="L331" i="4" s="1"/>
  <c r="K330" i="4"/>
  <c r="L330" i="4" s="1"/>
  <c r="K329" i="4"/>
  <c r="L329" i="4" s="1"/>
  <c r="K328" i="4"/>
  <c r="L328" i="4" s="1"/>
  <c r="K327" i="4"/>
  <c r="L327" i="4" s="1"/>
  <c r="K326" i="4"/>
  <c r="L326" i="4" s="1"/>
  <c r="K325" i="4"/>
  <c r="L325" i="4" s="1"/>
  <c r="K324" i="4"/>
  <c r="L324" i="4" s="1"/>
  <c r="K323" i="4"/>
  <c r="L323" i="4" s="1"/>
  <c r="K322" i="4"/>
  <c r="L322" i="4" s="1"/>
  <c r="K321" i="4"/>
  <c r="L321" i="4" s="1"/>
  <c r="K320" i="4"/>
  <c r="L320" i="4" s="1"/>
  <c r="K319" i="4"/>
  <c r="L319" i="4" s="1"/>
  <c r="K318" i="4"/>
  <c r="L318" i="4" s="1"/>
  <c r="K317" i="4"/>
  <c r="L317" i="4" s="1"/>
  <c r="K316" i="4"/>
  <c r="L316" i="4" s="1"/>
  <c r="K315" i="4"/>
  <c r="L315" i="4" s="1"/>
  <c r="K314" i="4"/>
  <c r="L314" i="4" s="1"/>
  <c r="K313" i="4"/>
  <c r="L313" i="4" s="1"/>
  <c r="K312" i="4"/>
  <c r="L312" i="4" s="1"/>
  <c r="K311" i="4"/>
  <c r="L311" i="4" s="1"/>
  <c r="K310" i="4"/>
  <c r="L310" i="4" s="1"/>
  <c r="K309" i="4"/>
  <c r="L309" i="4" s="1"/>
  <c r="K308" i="4"/>
  <c r="L308" i="4" s="1"/>
  <c r="K307" i="4"/>
  <c r="L307" i="4" s="1"/>
  <c r="K306" i="4"/>
  <c r="L306" i="4" s="1"/>
  <c r="K305" i="4"/>
  <c r="L305" i="4" s="1"/>
  <c r="K304" i="4"/>
  <c r="L304" i="4" s="1"/>
  <c r="K303" i="4"/>
  <c r="L303" i="4" s="1"/>
  <c r="K302" i="4"/>
  <c r="L302" i="4" s="1"/>
  <c r="K301" i="4"/>
  <c r="L301" i="4" s="1"/>
  <c r="K300" i="4"/>
  <c r="L300" i="4" s="1"/>
  <c r="K299" i="4"/>
  <c r="L299" i="4" s="1"/>
  <c r="K298" i="4"/>
  <c r="L298" i="4" s="1"/>
  <c r="K297" i="4"/>
  <c r="L297" i="4" s="1"/>
  <c r="K296" i="4"/>
  <c r="L296" i="4" s="1"/>
  <c r="K295" i="4"/>
  <c r="L295" i="4" s="1"/>
  <c r="K294" i="4"/>
  <c r="L294" i="4" s="1"/>
  <c r="K293" i="4"/>
  <c r="L293" i="4" s="1"/>
  <c r="K292" i="4"/>
  <c r="L292" i="4" s="1"/>
  <c r="K291" i="4"/>
  <c r="L291" i="4" s="1"/>
  <c r="K290" i="4"/>
  <c r="L290" i="4" s="1"/>
  <c r="K289" i="4"/>
  <c r="L289" i="4" s="1"/>
  <c r="K288" i="4"/>
  <c r="L288" i="4" s="1"/>
  <c r="K287" i="4"/>
  <c r="L287" i="4" s="1"/>
  <c r="K286" i="4"/>
  <c r="L286" i="4" s="1"/>
  <c r="K285" i="4"/>
  <c r="L285" i="4" s="1"/>
  <c r="K284" i="4"/>
  <c r="L284" i="4" s="1"/>
  <c r="K283" i="4"/>
  <c r="L283" i="4" s="1"/>
  <c r="K282" i="4"/>
  <c r="L282" i="4" s="1"/>
  <c r="K281" i="4"/>
  <c r="L281" i="4" s="1"/>
  <c r="K280" i="4"/>
  <c r="L280" i="4" s="1"/>
  <c r="K279" i="4"/>
  <c r="L279" i="4" s="1"/>
  <c r="K278" i="4"/>
  <c r="L278" i="4" s="1"/>
  <c r="K277" i="4"/>
  <c r="L277" i="4" s="1"/>
  <c r="K276" i="4"/>
  <c r="L276" i="4" s="1"/>
  <c r="K275" i="4"/>
  <c r="L275" i="4" s="1"/>
  <c r="K274" i="4"/>
  <c r="L274" i="4" s="1"/>
  <c r="K273" i="4"/>
  <c r="L273" i="4" s="1"/>
  <c r="K272" i="4"/>
  <c r="L272" i="4" s="1"/>
  <c r="K271" i="4"/>
  <c r="L271" i="4" s="1"/>
  <c r="K270" i="4"/>
  <c r="L270" i="4" s="1"/>
  <c r="K269" i="4"/>
  <c r="L269" i="4" s="1"/>
  <c r="K268" i="4"/>
  <c r="L268" i="4" s="1"/>
  <c r="K267" i="4"/>
  <c r="L267" i="4" s="1"/>
  <c r="K266" i="4"/>
  <c r="L266" i="4" s="1"/>
  <c r="K265" i="4"/>
  <c r="L265" i="4" s="1"/>
  <c r="K264" i="4"/>
  <c r="L264" i="4" s="1"/>
  <c r="K263" i="4"/>
  <c r="L263" i="4" s="1"/>
  <c r="K262" i="4"/>
  <c r="L262" i="4" s="1"/>
  <c r="K261" i="4"/>
  <c r="L261" i="4" s="1"/>
  <c r="K260" i="4"/>
  <c r="L260" i="4" s="1"/>
  <c r="K259" i="4"/>
  <c r="L259" i="4" s="1"/>
  <c r="K258" i="4"/>
  <c r="L258" i="4" s="1"/>
  <c r="K257" i="4"/>
  <c r="L257" i="4" s="1"/>
  <c r="K256" i="4"/>
  <c r="L256" i="4" s="1"/>
  <c r="K255" i="4"/>
  <c r="L255" i="4" s="1"/>
  <c r="K254" i="4"/>
  <c r="L254" i="4" s="1"/>
  <c r="K253" i="4"/>
  <c r="L253" i="4" s="1"/>
  <c r="K252" i="4"/>
  <c r="L252" i="4" s="1"/>
  <c r="K251" i="4"/>
  <c r="L251" i="4" s="1"/>
  <c r="K250" i="4"/>
  <c r="L250" i="4" s="1"/>
  <c r="K249" i="4"/>
  <c r="L249" i="4" s="1"/>
  <c r="K248" i="4"/>
  <c r="L248" i="4" s="1"/>
  <c r="K247" i="4"/>
  <c r="L247" i="4" s="1"/>
  <c r="K246" i="4"/>
  <c r="L246" i="4" s="1"/>
  <c r="K245" i="4"/>
  <c r="L245" i="4" s="1"/>
  <c r="K244" i="4"/>
  <c r="L244" i="4" s="1"/>
  <c r="K243" i="4"/>
  <c r="L243" i="4" s="1"/>
  <c r="K242" i="4"/>
  <c r="L242" i="4" s="1"/>
  <c r="K241" i="4"/>
  <c r="L241" i="4" s="1"/>
  <c r="K240" i="4"/>
  <c r="L240" i="4" s="1"/>
  <c r="K239" i="4"/>
  <c r="L239" i="4" s="1"/>
  <c r="K238" i="4"/>
  <c r="L238" i="4" s="1"/>
  <c r="K237" i="4"/>
  <c r="L237" i="4" s="1"/>
  <c r="K236" i="4"/>
  <c r="L236" i="4" s="1"/>
  <c r="K235" i="4"/>
  <c r="L235" i="4" s="1"/>
  <c r="K234" i="4"/>
  <c r="L234" i="4" s="1"/>
  <c r="K233" i="4"/>
  <c r="L233" i="4" s="1"/>
  <c r="K232" i="4"/>
  <c r="L232" i="4" s="1"/>
  <c r="K231" i="4"/>
  <c r="L231" i="4" s="1"/>
  <c r="K230" i="4"/>
  <c r="L230" i="4" s="1"/>
  <c r="K229" i="4"/>
  <c r="L229" i="4" s="1"/>
  <c r="K228" i="4"/>
  <c r="L228" i="4" s="1"/>
  <c r="K227" i="4"/>
  <c r="L227" i="4" s="1"/>
  <c r="K226" i="4"/>
  <c r="L226" i="4" s="1"/>
  <c r="K225" i="4"/>
  <c r="L225" i="4" s="1"/>
  <c r="K224" i="4"/>
  <c r="L224" i="4" s="1"/>
  <c r="K223" i="4"/>
  <c r="L223" i="4" s="1"/>
  <c r="K222" i="4"/>
  <c r="L222" i="4" s="1"/>
  <c r="K221" i="4"/>
  <c r="L221" i="4" s="1"/>
  <c r="K220" i="4"/>
  <c r="L220" i="4" s="1"/>
  <c r="K219" i="4"/>
  <c r="L219" i="4" s="1"/>
  <c r="K218" i="4"/>
  <c r="L218" i="4" s="1"/>
  <c r="K217" i="4"/>
  <c r="L217" i="4" s="1"/>
  <c r="K216" i="4"/>
  <c r="L216" i="4" s="1"/>
  <c r="K215" i="4"/>
  <c r="L215" i="4" s="1"/>
  <c r="K214" i="4"/>
  <c r="L214" i="4" s="1"/>
  <c r="K213" i="4"/>
  <c r="L213" i="4" s="1"/>
  <c r="K212" i="4"/>
  <c r="L212" i="4" s="1"/>
  <c r="K211" i="4"/>
  <c r="L211" i="4" s="1"/>
  <c r="K210" i="4"/>
  <c r="L210" i="4" s="1"/>
  <c r="K209" i="4"/>
  <c r="L209" i="4" s="1"/>
  <c r="K208" i="4"/>
  <c r="L208" i="4" s="1"/>
  <c r="K207" i="4"/>
  <c r="L207" i="4" s="1"/>
  <c r="K206" i="4"/>
  <c r="L206" i="4" s="1"/>
  <c r="K205" i="4"/>
  <c r="L205" i="4" s="1"/>
  <c r="K204" i="4"/>
  <c r="L204" i="4" s="1"/>
  <c r="K203" i="4"/>
  <c r="L203" i="4" s="1"/>
  <c r="K202" i="4"/>
  <c r="L202" i="4" s="1"/>
  <c r="K201" i="4"/>
  <c r="L201" i="4" s="1"/>
  <c r="K200" i="4"/>
  <c r="L200" i="4" s="1"/>
  <c r="K199" i="4"/>
  <c r="L199" i="4" s="1"/>
  <c r="K198" i="4"/>
  <c r="L198" i="4" s="1"/>
  <c r="K197" i="4"/>
  <c r="L197" i="4" s="1"/>
  <c r="K196" i="4"/>
  <c r="L196" i="4" s="1"/>
  <c r="K195" i="4"/>
  <c r="L195" i="4" s="1"/>
  <c r="K194" i="4"/>
  <c r="L194" i="4" s="1"/>
  <c r="K193" i="4"/>
  <c r="L193" i="4" s="1"/>
  <c r="K192" i="4"/>
  <c r="L192" i="4" s="1"/>
  <c r="K191" i="4"/>
  <c r="L191" i="4" s="1"/>
  <c r="K190" i="4"/>
  <c r="L190" i="4" s="1"/>
  <c r="K189" i="4"/>
  <c r="L189" i="4" s="1"/>
  <c r="K188" i="4"/>
  <c r="L188" i="4" s="1"/>
  <c r="K187" i="4"/>
  <c r="L187" i="4" s="1"/>
  <c r="K186" i="4"/>
  <c r="L186" i="4" s="1"/>
  <c r="K185" i="4"/>
  <c r="L185" i="4" s="1"/>
  <c r="K184" i="4"/>
  <c r="L184" i="4" s="1"/>
  <c r="K183" i="4"/>
  <c r="L183" i="4" s="1"/>
  <c r="K182" i="4"/>
  <c r="L182" i="4" s="1"/>
  <c r="K181" i="4"/>
  <c r="L181" i="4" s="1"/>
  <c r="K180" i="4"/>
  <c r="L180" i="4" s="1"/>
  <c r="K179" i="4"/>
  <c r="L179" i="4" s="1"/>
  <c r="K178" i="4"/>
  <c r="L178" i="4" s="1"/>
  <c r="K177" i="4"/>
  <c r="L177" i="4" s="1"/>
  <c r="K176" i="4"/>
  <c r="L176" i="4" s="1"/>
  <c r="K175" i="4"/>
  <c r="L175" i="4" s="1"/>
  <c r="K174" i="4"/>
  <c r="L174" i="4" s="1"/>
  <c r="K173" i="4"/>
  <c r="L173" i="4" s="1"/>
  <c r="K172" i="4"/>
  <c r="L172" i="4" s="1"/>
  <c r="K171" i="4"/>
  <c r="L171" i="4" s="1"/>
  <c r="K170" i="4"/>
  <c r="L170" i="4" s="1"/>
  <c r="K169" i="4"/>
  <c r="L169" i="4" s="1"/>
  <c r="K168" i="4"/>
  <c r="L168" i="4" s="1"/>
  <c r="K167" i="4"/>
  <c r="L167" i="4" s="1"/>
  <c r="K166" i="4"/>
  <c r="L166" i="4" s="1"/>
  <c r="K165" i="4"/>
  <c r="L165" i="4" s="1"/>
  <c r="K164" i="4"/>
  <c r="L164" i="4" s="1"/>
  <c r="K163" i="4"/>
  <c r="L163" i="4" s="1"/>
  <c r="K162" i="4"/>
  <c r="L162" i="4" s="1"/>
  <c r="K161" i="4"/>
  <c r="L161" i="4" s="1"/>
  <c r="K160" i="4"/>
  <c r="L160" i="4" s="1"/>
  <c r="K159" i="4"/>
  <c r="L159" i="4" s="1"/>
  <c r="K158" i="4"/>
  <c r="L158" i="4" s="1"/>
  <c r="K157" i="4"/>
  <c r="L157" i="4" s="1"/>
  <c r="K156" i="4"/>
  <c r="L156" i="4" s="1"/>
  <c r="K155" i="4"/>
  <c r="L155" i="4" s="1"/>
  <c r="K154" i="4"/>
  <c r="L154" i="4" s="1"/>
  <c r="K153" i="4"/>
  <c r="L153" i="4" s="1"/>
  <c r="K152" i="4"/>
  <c r="L152" i="4" s="1"/>
  <c r="K151" i="4"/>
  <c r="L151" i="4" s="1"/>
  <c r="K150" i="4"/>
  <c r="L150" i="4" s="1"/>
  <c r="K149" i="4"/>
  <c r="L149" i="4" s="1"/>
  <c r="K148" i="4"/>
  <c r="L148" i="4" s="1"/>
  <c r="K147" i="4"/>
  <c r="L147" i="4" s="1"/>
  <c r="K146" i="4"/>
  <c r="L146" i="4" s="1"/>
  <c r="K145" i="4"/>
  <c r="L145" i="4" s="1"/>
  <c r="K144" i="4"/>
  <c r="L144" i="4" s="1"/>
  <c r="K143" i="4"/>
  <c r="L143" i="4" s="1"/>
  <c r="K142" i="4"/>
  <c r="L142" i="4" s="1"/>
  <c r="K141" i="4"/>
  <c r="L141" i="4" s="1"/>
  <c r="K140" i="4"/>
  <c r="L140" i="4" s="1"/>
  <c r="K139" i="4"/>
  <c r="L139" i="4" s="1"/>
  <c r="K138" i="4"/>
  <c r="L138" i="4" s="1"/>
  <c r="K137" i="4"/>
  <c r="L137" i="4" s="1"/>
  <c r="K136" i="4"/>
  <c r="L136" i="4" s="1"/>
  <c r="K135" i="4"/>
  <c r="L135" i="4" s="1"/>
  <c r="K134" i="4"/>
  <c r="L134" i="4" s="1"/>
  <c r="K133" i="4"/>
  <c r="L133" i="4" s="1"/>
  <c r="K132" i="4"/>
  <c r="L132" i="4" s="1"/>
  <c r="K131" i="4"/>
  <c r="L131" i="4" s="1"/>
  <c r="K130" i="4"/>
  <c r="L130" i="4" s="1"/>
  <c r="K129" i="4"/>
  <c r="L129" i="4" s="1"/>
  <c r="K128" i="4"/>
  <c r="L128" i="4" s="1"/>
  <c r="K127" i="4"/>
  <c r="L127" i="4" s="1"/>
  <c r="K126" i="4"/>
  <c r="L126" i="4" s="1"/>
  <c r="K125" i="4"/>
  <c r="L125" i="4" s="1"/>
  <c r="K124" i="4"/>
  <c r="L124" i="4" s="1"/>
  <c r="K123" i="4"/>
  <c r="L123" i="4" s="1"/>
  <c r="K122" i="4"/>
  <c r="L122" i="4" s="1"/>
  <c r="K121" i="4"/>
  <c r="L121" i="4" s="1"/>
  <c r="K120" i="4"/>
  <c r="L120" i="4" s="1"/>
  <c r="K119" i="4"/>
  <c r="L119" i="4" s="1"/>
  <c r="K118" i="4"/>
  <c r="L118" i="4" s="1"/>
  <c r="K117" i="4"/>
  <c r="L117" i="4" s="1"/>
  <c r="K116" i="4"/>
  <c r="L116" i="4" s="1"/>
  <c r="K115" i="4"/>
  <c r="L115" i="4" s="1"/>
  <c r="K114" i="4"/>
  <c r="L114" i="4" s="1"/>
  <c r="K113" i="4"/>
  <c r="L113" i="4" s="1"/>
  <c r="K112" i="4"/>
  <c r="L112" i="4" s="1"/>
  <c r="K111" i="4"/>
  <c r="L111" i="4" s="1"/>
  <c r="K110" i="4"/>
  <c r="L110" i="4" s="1"/>
  <c r="K109" i="4"/>
  <c r="L109" i="4" s="1"/>
  <c r="K108" i="4"/>
  <c r="L108" i="4" s="1"/>
  <c r="K107" i="4"/>
  <c r="L107" i="4" s="1"/>
  <c r="K106" i="4"/>
  <c r="L106" i="4" s="1"/>
  <c r="K105" i="4"/>
  <c r="L105" i="4" s="1"/>
  <c r="K104" i="4"/>
  <c r="L104" i="4" s="1"/>
  <c r="K103" i="4"/>
  <c r="L103" i="4" s="1"/>
  <c r="K102" i="4"/>
  <c r="L102" i="4" s="1"/>
  <c r="K101" i="4"/>
  <c r="L101" i="4" s="1"/>
  <c r="K100" i="4"/>
  <c r="L100" i="4" s="1"/>
  <c r="K99" i="4"/>
  <c r="L99" i="4" s="1"/>
  <c r="K98" i="4"/>
  <c r="L98" i="4" s="1"/>
  <c r="K97" i="4"/>
  <c r="L97" i="4" s="1"/>
  <c r="K96" i="4"/>
  <c r="L96" i="4" s="1"/>
  <c r="K95" i="4"/>
  <c r="L95" i="4" s="1"/>
  <c r="K94" i="4"/>
  <c r="L94" i="4" s="1"/>
  <c r="K93" i="4"/>
  <c r="L93" i="4" s="1"/>
  <c r="K92" i="4"/>
  <c r="L92" i="4" s="1"/>
  <c r="K91" i="4"/>
  <c r="L91" i="4" s="1"/>
  <c r="K90" i="4"/>
  <c r="L90" i="4" s="1"/>
  <c r="K89" i="4"/>
  <c r="L89" i="4" s="1"/>
  <c r="K88" i="4"/>
  <c r="L88" i="4" s="1"/>
  <c r="K87" i="4"/>
  <c r="L87" i="4" s="1"/>
  <c r="K86" i="4"/>
  <c r="L86" i="4" s="1"/>
  <c r="K85" i="4"/>
  <c r="L85" i="4" s="1"/>
  <c r="K84" i="4"/>
  <c r="L84" i="4" s="1"/>
  <c r="K83" i="4"/>
  <c r="L83" i="4" s="1"/>
  <c r="K82" i="4"/>
  <c r="L82" i="4" s="1"/>
  <c r="K81" i="4"/>
  <c r="L81" i="4" s="1"/>
  <c r="K80" i="4"/>
  <c r="L80" i="4" s="1"/>
  <c r="K79" i="4"/>
  <c r="L79" i="4" s="1"/>
  <c r="K78" i="4"/>
  <c r="L78" i="4" s="1"/>
  <c r="K77" i="4"/>
  <c r="L77" i="4" s="1"/>
  <c r="K76" i="4"/>
  <c r="L76" i="4" s="1"/>
  <c r="K75" i="4"/>
  <c r="L75" i="4" s="1"/>
  <c r="K74" i="4"/>
  <c r="L74" i="4" s="1"/>
  <c r="K73" i="4"/>
  <c r="L73" i="4" s="1"/>
  <c r="K72" i="4"/>
  <c r="L72" i="4" s="1"/>
  <c r="K71" i="4"/>
  <c r="L71" i="4" s="1"/>
  <c r="K70" i="4"/>
  <c r="L70" i="4" s="1"/>
  <c r="K69" i="4"/>
  <c r="L69" i="4" s="1"/>
  <c r="K68" i="4"/>
  <c r="L68" i="4" s="1"/>
  <c r="K67" i="4"/>
  <c r="L67" i="4" s="1"/>
  <c r="K66" i="4"/>
  <c r="L66" i="4" s="1"/>
  <c r="K65" i="4"/>
  <c r="L65" i="4" s="1"/>
  <c r="K64" i="4"/>
  <c r="L64" i="4" s="1"/>
  <c r="K63" i="4"/>
  <c r="L63" i="4" s="1"/>
  <c r="K62" i="4"/>
  <c r="L62" i="4" s="1"/>
  <c r="K61" i="4"/>
  <c r="L61" i="4" s="1"/>
  <c r="K60" i="4"/>
  <c r="L60" i="4" s="1"/>
  <c r="K59" i="4"/>
  <c r="L59" i="4" s="1"/>
  <c r="K58" i="4"/>
  <c r="L58" i="4" s="1"/>
  <c r="K57" i="4"/>
  <c r="L57" i="4" s="1"/>
  <c r="K56" i="4"/>
  <c r="L56" i="4" s="1"/>
  <c r="K55" i="4"/>
  <c r="L55" i="4" s="1"/>
  <c r="K54" i="4"/>
  <c r="L54" i="4" s="1"/>
  <c r="K53" i="4"/>
  <c r="L53" i="4" s="1"/>
  <c r="K52" i="4"/>
  <c r="L52" i="4" s="1"/>
  <c r="K51" i="4"/>
  <c r="L51" i="4" s="1"/>
  <c r="K50" i="4"/>
  <c r="L50" i="4" s="1"/>
  <c r="K49" i="4"/>
  <c r="L49" i="4" s="1"/>
  <c r="K48" i="4"/>
  <c r="L48" i="4" s="1"/>
  <c r="K47" i="4"/>
  <c r="L47" i="4" s="1"/>
  <c r="K46" i="4"/>
  <c r="L46" i="4" s="1"/>
  <c r="K45" i="4"/>
  <c r="L45" i="4" s="1"/>
  <c r="K44" i="4"/>
  <c r="L44" i="4" s="1"/>
  <c r="K43" i="4"/>
  <c r="L43" i="4" s="1"/>
  <c r="K42" i="4"/>
  <c r="L42" i="4" s="1"/>
  <c r="K41" i="4"/>
  <c r="L41" i="4" s="1"/>
  <c r="K40" i="4"/>
  <c r="L40" i="4" s="1"/>
  <c r="K39" i="4"/>
  <c r="L39" i="4" s="1"/>
  <c r="K38" i="4"/>
  <c r="L38" i="4" s="1"/>
  <c r="K37" i="4"/>
  <c r="L37" i="4" s="1"/>
  <c r="K36" i="4"/>
  <c r="L36" i="4" s="1"/>
  <c r="K35" i="4"/>
  <c r="L35" i="4" s="1"/>
  <c r="K34" i="4"/>
  <c r="L34" i="4" s="1"/>
  <c r="K33" i="4"/>
  <c r="L33" i="4" s="1"/>
  <c r="K32" i="4"/>
  <c r="L32" i="4" s="1"/>
  <c r="K31" i="4"/>
  <c r="L31" i="4" s="1"/>
  <c r="K30" i="4"/>
  <c r="L30" i="4" s="1"/>
  <c r="K29" i="4"/>
  <c r="L29" i="4" s="1"/>
  <c r="K28" i="4"/>
  <c r="L28" i="4" s="1"/>
  <c r="K27" i="4"/>
  <c r="L27" i="4" s="1"/>
  <c r="K26" i="4"/>
  <c r="L26" i="4" s="1"/>
  <c r="K25" i="4"/>
  <c r="L25" i="4" s="1"/>
  <c r="K24" i="4"/>
  <c r="L24" i="4" s="1"/>
  <c r="K23" i="4"/>
  <c r="L23" i="4" s="1"/>
  <c r="K22" i="4"/>
  <c r="L22" i="4" s="1"/>
  <c r="K21" i="4"/>
  <c r="L21" i="4" s="1"/>
  <c r="K20" i="4"/>
  <c r="L20" i="4" s="1"/>
  <c r="K19" i="4"/>
  <c r="L19" i="4" s="1"/>
  <c r="K18" i="4"/>
  <c r="L18" i="4" s="1"/>
  <c r="K17" i="4"/>
  <c r="L17" i="4" s="1"/>
  <c r="K16" i="4"/>
  <c r="L16" i="4" s="1"/>
  <c r="K15" i="4"/>
  <c r="L15" i="4" s="1"/>
  <c r="K14" i="4"/>
  <c r="L14" i="4" s="1"/>
  <c r="K13" i="4"/>
  <c r="L13" i="4" s="1"/>
  <c r="K12" i="4"/>
  <c r="L12" i="4" s="1"/>
  <c r="K11" i="4"/>
  <c r="L11" i="4" s="1"/>
  <c r="K10" i="4"/>
  <c r="L10" i="4" s="1"/>
  <c r="K9" i="4"/>
  <c r="L9" i="4" s="1"/>
  <c r="K8" i="4"/>
  <c r="L8" i="4" s="1"/>
  <c r="K7" i="4"/>
  <c r="L7" i="4" s="1"/>
  <c r="K6" i="4"/>
  <c r="L6" i="4" s="1"/>
  <c r="K5" i="4"/>
  <c r="L5" i="4" s="1"/>
  <c r="K4" i="4"/>
  <c r="L4" i="4" s="1"/>
  <c r="K3" i="4"/>
  <c r="L3" i="4" s="1"/>
  <c r="A284" i="5"/>
  <c r="A270" i="5"/>
  <c r="N257" i="5" s="1"/>
  <c r="A256" i="5"/>
  <c r="A242" i="5"/>
  <c r="N229" i="5" s="1"/>
  <c r="A228" i="5"/>
  <c r="A214" i="5"/>
  <c r="N201" i="5" s="1"/>
  <c r="A200" i="5"/>
  <c r="A186" i="5"/>
  <c r="A172" i="5"/>
  <c r="A158" i="5"/>
  <c r="C18" i="14"/>
  <c r="D1" i="5"/>
  <c r="K23" i="17"/>
  <c r="L23" i="17" s="1"/>
  <c r="N22" i="17"/>
  <c r="K22" i="17"/>
  <c r="L22" i="17" s="1"/>
  <c r="N21" i="17"/>
  <c r="K21" i="17"/>
  <c r="L21" i="17" s="1"/>
  <c r="K20" i="17"/>
  <c r="L20" i="17" s="1"/>
  <c r="K19" i="17"/>
  <c r="L19" i="17" s="1"/>
  <c r="N18" i="17"/>
  <c r="K18" i="17"/>
  <c r="L18" i="17" s="1"/>
  <c r="K17" i="17"/>
  <c r="L17" i="17" s="1"/>
  <c r="K16" i="17"/>
  <c r="L16" i="17" s="1"/>
  <c r="K15" i="17"/>
  <c r="L15" i="17" s="1"/>
  <c r="N14" i="17"/>
  <c r="K14" i="17"/>
  <c r="L14" i="17" s="1"/>
  <c r="K13" i="17"/>
  <c r="L13" i="17" s="1"/>
  <c r="K12" i="17"/>
  <c r="L12" i="17" s="1"/>
  <c r="K11" i="17"/>
  <c r="L11" i="17" s="1"/>
  <c r="K10" i="17"/>
  <c r="L10" i="17" s="1"/>
  <c r="K9" i="17"/>
  <c r="L9" i="17" s="1"/>
  <c r="K8" i="17"/>
  <c r="L8" i="17" s="1"/>
  <c r="K7" i="17"/>
  <c r="L7" i="17" s="1"/>
  <c r="K6" i="17"/>
  <c r="L6" i="17" s="1"/>
  <c r="N5" i="17"/>
  <c r="K5" i="17"/>
  <c r="L5" i="17" s="1"/>
  <c r="K4" i="17"/>
  <c r="L4" i="17" s="1"/>
  <c r="A1" i="17"/>
  <c r="G5" i="17"/>
  <c r="G6" i="17" s="1"/>
  <c r="B214" i="5"/>
  <c r="I214" i="5" s="1"/>
  <c r="B213" i="5"/>
  <c r="B212" i="5"/>
  <c r="J212" i="5" s="1"/>
  <c r="B211" i="5"/>
  <c r="L211" i="5" s="1"/>
  <c r="B210" i="5"/>
  <c r="B209" i="5"/>
  <c r="F209" i="5" s="1"/>
  <c r="B208" i="5"/>
  <c r="B207" i="5"/>
  <c r="I207" i="5" s="1"/>
  <c r="B206" i="5"/>
  <c r="B205" i="5"/>
  <c r="J205" i="5" s="1"/>
  <c r="B204" i="5"/>
  <c r="I204" i="5" s="1"/>
  <c r="B203" i="5"/>
  <c r="B202" i="5"/>
  <c r="G202" i="5" s="1"/>
  <c r="B201" i="5"/>
  <c r="B200" i="5"/>
  <c r="H200" i="5" s="1"/>
  <c r="B199" i="5"/>
  <c r="B198" i="5"/>
  <c r="B197" i="5"/>
  <c r="L197" i="5" s="1"/>
  <c r="B196" i="5"/>
  <c r="J196" i="5" s="1"/>
  <c r="B195" i="5"/>
  <c r="B194" i="5"/>
  <c r="B193" i="5"/>
  <c r="K193" i="5" s="1"/>
  <c r="B192" i="5"/>
  <c r="B191" i="5"/>
  <c r="B190" i="5"/>
  <c r="M190" i="5" s="1"/>
  <c r="B189" i="5"/>
  <c r="B188" i="5"/>
  <c r="B187" i="5"/>
  <c r="B186" i="5"/>
  <c r="B185" i="5"/>
  <c r="L185" i="5" s="1"/>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284" i="5"/>
  <c r="G284" i="5" s="1"/>
  <c r="B283" i="5"/>
  <c r="B282" i="5"/>
  <c r="B281" i="5"/>
  <c r="B280" i="5"/>
  <c r="G280" i="5" s="1"/>
  <c r="B279" i="5"/>
  <c r="K279" i="5" s="1"/>
  <c r="B278" i="5"/>
  <c r="B277" i="5"/>
  <c r="B276" i="5"/>
  <c r="B275" i="5"/>
  <c r="B274" i="5"/>
  <c r="B273" i="5"/>
  <c r="B272" i="5"/>
  <c r="B271" i="5"/>
  <c r="B270" i="5"/>
  <c r="J270" i="5" s="1"/>
  <c r="B269" i="5"/>
  <c r="B268" i="5"/>
  <c r="I268" i="5" s="1"/>
  <c r="B267" i="5"/>
  <c r="B266" i="5"/>
  <c r="G266" i="5" s="1"/>
  <c r="B265" i="5"/>
  <c r="B264" i="5"/>
  <c r="I264" i="5" s="1"/>
  <c r="B263" i="5"/>
  <c r="B262" i="5"/>
  <c r="B261" i="5"/>
  <c r="B260" i="5"/>
  <c r="B259" i="5"/>
  <c r="B258" i="5"/>
  <c r="K258" i="5" s="1"/>
  <c r="B257" i="5"/>
  <c r="L257" i="5" s="1"/>
  <c r="B256" i="5"/>
  <c r="B255" i="5"/>
  <c r="B254" i="5"/>
  <c r="B253" i="5"/>
  <c r="B252" i="5"/>
  <c r="K252" i="5" s="1"/>
  <c r="B251" i="5"/>
  <c r="H251" i="5" s="1"/>
  <c r="B250" i="5"/>
  <c r="M250" i="5" s="1"/>
  <c r="B249" i="5"/>
  <c r="B248" i="5"/>
  <c r="B247" i="5"/>
  <c r="B246" i="5"/>
  <c r="B245" i="5"/>
  <c r="B244" i="5"/>
  <c r="G244" i="5" s="1"/>
  <c r="B243" i="5"/>
  <c r="B242" i="5"/>
  <c r="B241" i="5"/>
  <c r="B240" i="5"/>
  <c r="I240" i="5" s="1"/>
  <c r="B239" i="5"/>
  <c r="G239" i="5" s="1"/>
  <c r="B238" i="5"/>
  <c r="M238" i="5" s="1"/>
  <c r="B237" i="5"/>
  <c r="B236" i="5"/>
  <c r="J236" i="5" s="1"/>
  <c r="B235" i="5"/>
  <c r="B234" i="5"/>
  <c r="B233" i="5"/>
  <c r="B232" i="5"/>
  <c r="K232" i="5" s="1"/>
  <c r="B231" i="5"/>
  <c r="B230" i="5"/>
  <c r="B229" i="5"/>
  <c r="L229" i="5" s="1"/>
  <c r="B228" i="5"/>
  <c r="B227" i="5"/>
  <c r="B226" i="5"/>
  <c r="H226" i="5" s="1"/>
  <c r="B225" i="5"/>
  <c r="J225" i="5" s="1"/>
  <c r="B224" i="5"/>
  <c r="B223" i="5"/>
  <c r="L223" i="5" s="1"/>
  <c r="B222" i="5"/>
  <c r="G222" i="5" s="1"/>
  <c r="B221" i="5"/>
  <c r="B220" i="5"/>
  <c r="J220" i="5" s="1"/>
  <c r="B219" i="5"/>
  <c r="B218" i="5"/>
  <c r="B217" i="5"/>
  <c r="B216" i="5"/>
  <c r="B215" i="5"/>
  <c r="B144" i="5"/>
  <c r="I144" i="5" s="1"/>
  <c r="A144" i="5"/>
  <c r="B143" i="5"/>
  <c r="I143" i="5" s="1"/>
  <c r="B142" i="5"/>
  <c r="F142" i="5" s="1"/>
  <c r="B141" i="5"/>
  <c r="I141" i="5" s="1"/>
  <c r="B140" i="5"/>
  <c r="B139" i="5"/>
  <c r="B138" i="5"/>
  <c r="B137" i="5"/>
  <c r="B136" i="5"/>
  <c r="B135" i="5"/>
  <c r="B134" i="5"/>
  <c r="B133" i="5"/>
  <c r="B132" i="5"/>
  <c r="B131" i="5"/>
  <c r="B130" i="5"/>
  <c r="A130" i="5"/>
  <c r="B129" i="5"/>
  <c r="B128" i="5"/>
  <c r="B127" i="5"/>
  <c r="B126" i="5"/>
  <c r="B125" i="5"/>
  <c r="B124" i="5"/>
  <c r="B123" i="5"/>
  <c r="B122" i="5"/>
  <c r="B121" i="5"/>
  <c r="B120" i="5"/>
  <c r="B119" i="5"/>
  <c r="B118" i="5"/>
  <c r="B117" i="5"/>
  <c r="B116" i="5"/>
  <c r="A116" i="5"/>
  <c r="B115" i="5"/>
  <c r="M115" i="5" s="1"/>
  <c r="B114" i="5"/>
  <c r="B113" i="5"/>
  <c r="B112" i="5"/>
  <c r="B111" i="5"/>
  <c r="B110" i="5"/>
  <c r="B109" i="5"/>
  <c r="B108" i="5"/>
  <c r="B107" i="5"/>
  <c r="B106" i="5"/>
  <c r="B105" i="5"/>
  <c r="B104" i="5"/>
  <c r="B103" i="5"/>
  <c r="B102" i="5"/>
  <c r="G102" i="5" s="1"/>
  <c r="A102" i="5"/>
  <c r="B101" i="5"/>
  <c r="L101" i="5" s="1"/>
  <c r="B100" i="5"/>
  <c r="I100" i="5" s="1"/>
  <c r="B99" i="5"/>
  <c r="B98" i="5"/>
  <c r="B97" i="5"/>
  <c r="B96" i="5"/>
  <c r="B95" i="5"/>
  <c r="B94" i="5"/>
  <c r="B93" i="5"/>
  <c r="B92" i="5"/>
  <c r="B91" i="5"/>
  <c r="B90" i="5"/>
  <c r="B89" i="5"/>
  <c r="B88" i="5"/>
  <c r="A88" i="5"/>
  <c r="B87" i="5"/>
  <c r="B86" i="5"/>
  <c r="B85" i="5"/>
  <c r="B84" i="5"/>
  <c r="B83" i="5"/>
  <c r="B82" i="5"/>
  <c r="B81" i="5"/>
  <c r="B80" i="5"/>
  <c r="B79" i="5"/>
  <c r="B78" i="5"/>
  <c r="B77" i="5"/>
  <c r="B76" i="5"/>
  <c r="B75" i="5"/>
  <c r="L89" i="6"/>
  <c r="L88" i="6"/>
  <c r="L87" i="6"/>
  <c r="L86" i="6"/>
  <c r="L85" i="6"/>
  <c r="L84" i="6"/>
  <c r="K86" i="6"/>
  <c r="K85" i="6"/>
  <c r="K84" i="6"/>
  <c r="H101" i="6" s="1"/>
  <c r="J87" i="6"/>
  <c r="J86" i="6"/>
  <c r="J85" i="6"/>
  <c r="J84" i="6"/>
  <c r="H100" i="6"/>
  <c r="B115" i="6"/>
  <c r="B101" i="6"/>
  <c r="D101" i="6" s="1"/>
  <c r="B85" i="6"/>
  <c r="B74" i="5"/>
  <c r="I74" i="5" s="1"/>
  <c r="A74" i="5"/>
  <c r="B73" i="5"/>
  <c r="B72" i="5"/>
  <c r="B71" i="5"/>
  <c r="H71" i="5" s="1"/>
  <c r="B70" i="5"/>
  <c r="B69" i="5"/>
  <c r="B68" i="5"/>
  <c r="B67" i="5"/>
  <c r="B66" i="5"/>
  <c r="B65" i="5"/>
  <c r="B64" i="5"/>
  <c r="B63" i="5"/>
  <c r="B62" i="5"/>
  <c r="B61" i="5"/>
  <c r="B60" i="5"/>
  <c r="J60" i="5" s="1"/>
  <c r="A60" i="5"/>
  <c r="B59" i="5"/>
  <c r="J59" i="5" s="1"/>
  <c r="B58" i="5"/>
  <c r="J58" i="5" s="1"/>
  <c r="B57" i="5"/>
  <c r="G57" i="5" s="1"/>
  <c r="B56" i="5"/>
  <c r="B55" i="5"/>
  <c r="B54" i="5"/>
  <c r="B53" i="5"/>
  <c r="B52" i="5"/>
  <c r="B51" i="5"/>
  <c r="B50" i="5"/>
  <c r="B49" i="5"/>
  <c r="B48" i="5"/>
  <c r="B47" i="5"/>
  <c r="B46" i="5"/>
  <c r="A46" i="5"/>
  <c r="B45" i="5"/>
  <c r="B44" i="5"/>
  <c r="B43" i="5"/>
  <c r="M43" i="5" s="1"/>
  <c r="B42" i="5"/>
  <c r="B41" i="5"/>
  <c r="B40" i="5"/>
  <c r="B39" i="5"/>
  <c r="B38" i="5"/>
  <c r="B37" i="5"/>
  <c r="B36" i="5"/>
  <c r="B35" i="5"/>
  <c r="B34" i="5"/>
  <c r="B33" i="5"/>
  <c r="K1" i="2"/>
  <c r="C37" i="14" s="1"/>
  <c r="H1" i="2"/>
  <c r="C36" i="14" s="1"/>
  <c r="B32" i="5"/>
  <c r="A32" i="5"/>
  <c r="B31" i="5"/>
  <c r="L31" i="5" s="1"/>
  <c r="B30" i="5"/>
  <c r="B29" i="5"/>
  <c r="I29" i="5" s="1"/>
  <c r="B28" i="5"/>
  <c r="B27" i="5"/>
  <c r="B26" i="5"/>
  <c r="B25" i="5"/>
  <c r="B24" i="5"/>
  <c r="B23" i="5"/>
  <c r="B22" i="5"/>
  <c r="B21" i="5"/>
  <c r="B20" i="5"/>
  <c r="B19" i="5"/>
  <c r="C1002" i="11"/>
  <c r="I1001" i="11"/>
  <c r="I1000" i="11"/>
  <c r="J1000" i="11" s="1"/>
  <c r="O1000" i="11" s="1"/>
  <c r="M1000" i="11" s="1"/>
  <c r="I999" i="11"/>
  <c r="I998" i="11"/>
  <c r="J998" i="11" s="1"/>
  <c r="I997" i="11"/>
  <c r="I996" i="11"/>
  <c r="I995" i="11"/>
  <c r="C995" i="11" s="1"/>
  <c r="H995" i="11" s="1"/>
  <c r="D995" i="11" s="1"/>
  <c r="G995" i="11" s="1"/>
  <c r="I994" i="11"/>
  <c r="I993" i="11"/>
  <c r="I992" i="11"/>
  <c r="I991" i="11"/>
  <c r="J991" i="11" s="1"/>
  <c r="I990" i="11"/>
  <c r="I989" i="11"/>
  <c r="J989" i="11" s="1"/>
  <c r="I988" i="11"/>
  <c r="I987" i="11"/>
  <c r="C987" i="11" s="1"/>
  <c r="H987" i="11" s="1"/>
  <c r="D987" i="11" s="1"/>
  <c r="G987" i="11" s="1"/>
  <c r="I986" i="11"/>
  <c r="J986" i="11" s="1"/>
  <c r="I985" i="11"/>
  <c r="I984" i="11"/>
  <c r="C984" i="11" s="1"/>
  <c r="H984" i="11" s="1"/>
  <c r="D984" i="11" s="1"/>
  <c r="G984" i="11" s="1"/>
  <c r="I983" i="11"/>
  <c r="J983" i="11" s="1"/>
  <c r="I982" i="11"/>
  <c r="J982" i="11" s="1"/>
  <c r="I981" i="11"/>
  <c r="C981" i="11" s="1"/>
  <c r="I980" i="11"/>
  <c r="C980" i="11" s="1"/>
  <c r="I979" i="11"/>
  <c r="I978" i="11"/>
  <c r="J978" i="11" s="1"/>
  <c r="O978" i="11" s="1"/>
  <c r="M978" i="11" s="1"/>
  <c r="I977" i="11"/>
  <c r="I976" i="11"/>
  <c r="J976" i="11" s="1"/>
  <c r="O976" i="11" s="1"/>
  <c r="M976" i="11" s="1"/>
  <c r="I975" i="11"/>
  <c r="I974" i="11"/>
  <c r="I973" i="11"/>
  <c r="J973" i="11" s="1"/>
  <c r="I972" i="11"/>
  <c r="I971" i="11"/>
  <c r="C971" i="11" s="1"/>
  <c r="I970" i="11"/>
  <c r="C970" i="11" s="1"/>
  <c r="H970" i="11" s="1"/>
  <c r="D970" i="11" s="1"/>
  <c r="G970" i="11" s="1"/>
  <c r="I969" i="11"/>
  <c r="C969" i="11" s="1"/>
  <c r="I968" i="11"/>
  <c r="J968" i="11" s="1"/>
  <c r="I967" i="11"/>
  <c r="I966" i="11"/>
  <c r="C966" i="11" s="1"/>
  <c r="H966" i="11" s="1"/>
  <c r="D966" i="11" s="1"/>
  <c r="G966" i="11" s="1"/>
  <c r="I965" i="11"/>
  <c r="I964" i="11"/>
  <c r="I963" i="11"/>
  <c r="I962" i="11"/>
  <c r="J962" i="11" s="1"/>
  <c r="I961" i="11"/>
  <c r="C961" i="11" s="1"/>
  <c r="I960" i="11"/>
  <c r="I959" i="11"/>
  <c r="I958" i="11"/>
  <c r="J958" i="11" s="1"/>
  <c r="O958" i="11" s="1"/>
  <c r="M958" i="11" s="1"/>
  <c r="I957" i="11"/>
  <c r="I956" i="11"/>
  <c r="I955" i="11"/>
  <c r="C955" i="11" s="1"/>
  <c r="H955" i="11" s="1"/>
  <c r="D955" i="11" s="1"/>
  <c r="G955" i="11" s="1"/>
  <c r="I954" i="11"/>
  <c r="I953" i="11"/>
  <c r="I952" i="11"/>
  <c r="I951" i="11"/>
  <c r="C951" i="11" s="1"/>
  <c r="I950" i="11"/>
  <c r="I949" i="11"/>
  <c r="I948" i="11"/>
  <c r="J948" i="11" s="1"/>
  <c r="I947" i="11"/>
  <c r="I946" i="11"/>
  <c r="I945" i="11"/>
  <c r="J945" i="11" s="1"/>
  <c r="I944" i="11"/>
  <c r="J944" i="11" s="1"/>
  <c r="O944" i="11" s="1"/>
  <c r="M944" i="11" s="1"/>
  <c r="I943" i="11"/>
  <c r="I942" i="11"/>
  <c r="C942" i="11" s="1"/>
  <c r="H942" i="11" s="1"/>
  <c r="D942" i="11" s="1"/>
  <c r="G942" i="11" s="1"/>
  <c r="I941" i="11"/>
  <c r="J941" i="11" s="1"/>
  <c r="I940" i="11"/>
  <c r="I939" i="11"/>
  <c r="I938" i="11"/>
  <c r="C938" i="11" s="1"/>
  <c r="H938" i="11" s="1"/>
  <c r="D938" i="11" s="1"/>
  <c r="G938" i="11" s="1"/>
  <c r="I937" i="11"/>
  <c r="I936" i="11"/>
  <c r="I935" i="11"/>
  <c r="J935" i="11" s="1"/>
  <c r="I934" i="11"/>
  <c r="J934" i="11" s="1"/>
  <c r="O934" i="11" s="1"/>
  <c r="M934" i="11" s="1"/>
  <c r="I933" i="11"/>
  <c r="J933" i="11" s="1"/>
  <c r="I932" i="11"/>
  <c r="I931" i="11"/>
  <c r="C931" i="11" s="1"/>
  <c r="H931" i="11" s="1"/>
  <c r="D931" i="11" s="1"/>
  <c r="G931" i="11" s="1"/>
  <c r="I930" i="11"/>
  <c r="I929" i="11"/>
  <c r="J929" i="11" s="1"/>
  <c r="I928" i="11"/>
  <c r="I927" i="11"/>
  <c r="I926" i="11"/>
  <c r="I925" i="11"/>
  <c r="J925" i="11" s="1"/>
  <c r="I924" i="11"/>
  <c r="J924" i="11" s="1"/>
  <c r="I923" i="11"/>
  <c r="I922" i="11"/>
  <c r="C922" i="11" s="1"/>
  <c r="H922" i="11" s="1"/>
  <c r="D922" i="11" s="1"/>
  <c r="G922" i="11" s="1"/>
  <c r="I921" i="11"/>
  <c r="J921" i="11" s="1"/>
  <c r="I920" i="11"/>
  <c r="J920" i="11" s="1"/>
  <c r="O920" i="11" s="1"/>
  <c r="M920" i="11" s="1"/>
  <c r="I919" i="11"/>
  <c r="I918" i="11"/>
  <c r="J918" i="11" s="1"/>
  <c r="I917" i="11"/>
  <c r="I916" i="11"/>
  <c r="I915" i="11"/>
  <c r="I914" i="11"/>
  <c r="I913" i="11"/>
  <c r="I912" i="11"/>
  <c r="C912" i="11" s="1"/>
  <c r="H912" i="11" s="1"/>
  <c r="D912" i="11" s="1"/>
  <c r="G912" i="11" s="1"/>
  <c r="I911" i="11"/>
  <c r="I910" i="11"/>
  <c r="I909" i="11"/>
  <c r="I908" i="11"/>
  <c r="I907" i="11"/>
  <c r="I906" i="11"/>
  <c r="I905" i="11"/>
  <c r="I904" i="11"/>
  <c r="J904" i="11" s="1"/>
  <c r="P904" i="11" s="1"/>
  <c r="I903" i="11"/>
  <c r="I902" i="11"/>
  <c r="J902" i="11" s="1"/>
  <c r="O902" i="11" s="1"/>
  <c r="M902" i="11" s="1"/>
  <c r="I901" i="11"/>
  <c r="I900" i="11"/>
  <c r="C900" i="11" s="1"/>
  <c r="H900" i="11" s="1"/>
  <c r="D900" i="11" s="1"/>
  <c r="G900" i="11" s="1"/>
  <c r="I899" i="11"/>
  <c r="I898" i="11"/>
  <c r="C898" i="11" s="1"/>
  <c r="H898" i="11" s="1"/>
  <c r="D898" i="11" s="1"/>
  <c r="G898" i="11" s="1"/>
  <c r="I897" i="11"/>
  <c r="I896" i="11"/>
  <c r="J896" i="11" s="1"/>
  <c r="I895" i="11"/>
  <c r="I894" i="11"/>
  <c r="J894" i="11" s="1"/>
  <c r="I893" i="11"/>
  <c r="J893" i="11" s="1"/>
  <c r="I892" i="11"/>
  <c r="C892" i="11" s="1"/>
  <c r="H892" i="11" s="1"/>
  <c r="D892" i="11" s="1"/>
  <c r="G892" i="11" s="1"/>
  <c r="I891" i="11"/>
  <c r="I890" i="11"/>
  <c r="I889" i="11"/>
  <c r="J889" i="11" s="1"/>
  <c r="I888" i="11"/>
  <c r="C888" i="11" s="1"/>
  <c r="H888" i="11" s="1"/>
  <c r="D888" i="11" s="1"/>
  <c r="G888" i="11" s="1"/>
  <c r="I887" i="11"/>
  <c r="I886" i="11"/>
  <c r="I885" i="11"/>
  <c r="I884" i="11"/>
  <c r="J884" i="11" s="1"/>
  <c r="O884" i="11" s="1"/>
  <c r="M884" i="11" s="1"/>
  <c r="I883" i="11"/>
  <c r="I882" i="11"/>
  <c r="J882" i="11" s="1"/>
  <c r="I881" i="11"/>
  <c r="I880" i="11"/>
  <c r="C880" i="11" s="1"/>
  <c r="H880" i="11" s="1"/>
  <c r="D880" i="11" s="1"/>
  <c r="G880" i="11" s="1"/>
  <c r="I879" i="11"/>
  <c r="I878" i="11"/>
  <c r="I877" i="11"/>
  <c r="I876" i="11"/>
  <c r="J876" i="11" s="1"/>
  <c r="I875" i="11"/>
  <c r="C875" i="11" s="1"/>
  <c r="I874" i="11"/>
  <c r="J874" i="11" s="1"/>
  <c r="I873" i="11"/>
  <c r="I872" i="11"/>
  <c r="C872" i="11" s="1"/>
  <c r="H872" i="11" s="1"/>
  <c r="D872" i="11" s="1"/>
  <c r="G872" i="11" s="1"/>
  <c r="I871" i="11"/>
  <c r="J871" i="11" s="1"/>
  <c r="I870" i="11"/>
  <c r="J870" i="11" s="1"/>
  <c r="O870" i="11" s="1"/>
  <c r="M870" i="11" s="1"/>
  <c r="I869" i="11"/>
  <c r="I868" i="11"/>
  <c r="I867" i="11"/>
  <c r="C867" i="11" s="1"/>
  <c r="I866" i="11"/>
  <c r="I865" i="11"/>
  <c r="I864" i="11"/>
  <c r="J864" i="11" s="1"/>
  <c r="I863" i="11"/>
  <c r="I862" i="11"/>
  <c r="I861" i="11"/>
  <c r="I860" i="11"/>
  <c r="C860" i="11" s="1"/>
  <c r="H860" i="11" s="1"/>
  <c r="D860" i="11" s="1"/>
  <c r="G860" i="11" s="1"/>
  <c r="I859" i="11"/>
  <c r="I858" i="11"/>
  <c r="I857" i="11"/>
  <c r="I856" i="11"/>
  <c r="C856" i="11" s="1"/>
  <c r="H856" i="11" s="1"/>
  <c r="D856" i="11" s="1"/>
  <c r="G856" i="11" s="1"/>
  <c r="I855" i="11"/>
  <c r="I854" i="11"/>
  <c r="I853" i="11"/>
  <c r="I852" i="11"/>
  <c r="I851" i="11"/>
  <c r="I850" i="11"/>
  <c r="J850" i="11" s="1"/>
  <c r="O850" i="11" s="1"/>
  <c r="M850" i="11" s="1"/>
  <c r="I849" i="11"/>
  <c r="I848" i="11"/>
  <c r="I847" i="11"/>
  <c r="J847" i="11" s="1"/>
  <c r="I846" i="11"/>
  <c r="I845" i="11"/>
  <c r="I844" i="11"/>
  <c r="J844" i="11" s="1"/>
  <c r="I843" i="11"/>
  <c r="I842" i="11"/>
  <c r="J842" i="11" s="1"/>
  <c r="I841" i="11"/>
  <c r="I840" i="11"/>
  <c r="I839" i="11"/>
  <c r="I838" i="11"/>
  <c r="C838" i="11" s="1"/>
  <c r="H838" i="11" s="1"/>
  <c r="D838" i="11" s="1"/>
  <c r="G838" i="11" s="1"/>
  <c r="I837" i="11"/>
  <c r="I836" i="11"/>
  <c r="C836" i="11" s="1"/>
  <c r="H836" i="11" s="1"/>
  <c r="D836" i="11" s="1"/>
  <c r="G836" i="11" s="1"/>
  <c r="I835" i="11"/>
  <c r="I834" i="11"/>
  <c r="C834" i="11" s="1"/>
  <c r="H834" i="11" s="1"/>
  <c r="D834" i="11" s="1"/>
  <c r="G834" i="11" s="1"/>
  <c r="I833" i="11"/>
  <c r="C833" i="11" s="1"/>
  <c r="H833" i="11" s="1"/>
  <c r="D833" i="11" s="1"/>
  <c r="G833" i="11" s="1"/>
  <c r="I832" i="11"/>
  <c r="I831" i="11"/>
  <c r="I830" i="11"/>
  <c r="I829" i="11"/>
  <c r="J829" i="11" s="1"/>
  <c r="I828" i="11"/>
  <c r="I827" i="11"/>
  <c r="I826" i="11"/>
  <c r="I825" i="11"/>
  <c r="I824" i="11"/>
  <c r="J824" i="11" s="1"/>
  <c r="O824" i="11" s="1"/>
  <c r="M824" i="11" s="1"/>
  <c r="I823" i="11"/>
  <c r="I822" i="11"/>
  <c r="J822" i="11" s="1"/>
  <c r="O822" i="11" s="1"/>
  <c r="M822" i="11" s="1"/>
  <c r="I821" i="11"/>
  <c r="I820" i="11"/>
  <c r="J820" i="11" s="1"/>
  <c r="I819" i="11"/>
  <c r="C819" i="11" s="1"/>
  <c r="H819" i="11" s="1"/>
  <c r="D819" i="11" s="1"/>
  <c r="G819" i="11" s="1"/>
  <c r="I818" i="11"/>
  <c r="I817" i="11"/>
  <c r="I816" i="11"/>
  <c r="J816" i="11" s="1"/>
  <c r="O816" i="11" s="1"/>
  <c r="M816" i="11" s="1"/>
  <c r="I815" i="11"/>
  <c r="I814" i="11"/>
  <c r="I813" i="11"/>
  <c r="I812" i="11"/>
  <c r="I811" i="11"/>
  <c r="C811" i="11" s="1"/>
  <c r="I810" i="11"/>
  <c r="C810" i="11" s="1"/>
  <c r="H810" i="11" s="1"/>
  <c r="D810" i="11" s="1"/>
  <c r="G810" i="11" s="1"/>
  <c r="I809" i="11"/>
  <c r="C809" i="11" s="1"/>
  <c r="I808" i="11"/>
  <c r="I807" i="11"/>
  <c r="J807" i="11" s="1"/>
  <c r="I806" i="11"/>
  <c r="I805" i="11"/>
  <c r="I804" i="11"/>
  <c r="I803" i="11"/>
  <c r="I802" i="11"/>
  <c r="I801" i="11"/>
  <c r="I800" i="11"/>
  <c r="I799" i="11"/>
  <c r="I798" i="11"/>
  <c r="I797" i="11"/>
  <c r="J797" i="11" s="1"/>
  <c r="I796" i="11"/>
  <c r="J796" i="11" s="1"/>
  <c r="I795" i="11"/>
  <c r="I794" i="11"/>
  <c r="J794" i="11" s="1"/>
  <c r="O794" i="11" s="1"/>
  <c r="M794" i="11" s="1"/>
  <c r="I793" i="11"/>
  <c r="J793" i="11" s="1"/>
  <c r="I792" i="11"/>
  <c r="J792" i="11" s="1"/>
  <c r="I791" i="11"/>
  <c r="I790" i="11"/>
  <c r="I789" i="11"/>
  <c r="I788" i="11"/>
  <c r="C788" i="11" s="1"/>
  <c r="H788" i="11" s="1"/>
  <c r="D788" i="11" s="1"/>
  <c r="G788" i="11" s="1"/>
  <c r="I787" i="11"/>
  <c r="I786" i="11"/>
  <c r="C786" i="11" s="1"/>
  <c r="H786" i="11" s="1"/>
  <c r="D786" i="11" s="1"/>
  <c r="G786" i="11" s="1"/>
  <c r="I785" i="11"/>
  <c r="I784" i="11"/>
  <c r="J784" i="11" s="1"/>
  <c r="O784" i="11" s="1"/>
  <c r="M784" i="11" s="1"/>
  <c r="I783" i="11"/>
  <c r="I782" i="11"/>
  <c r="I781" i="11"/>
  <c r="I780" i="11"/>
  <c r="I779" i="11"/>
  <c r="I778" i="11"/>
  <c r="C778" i="11" s="1"/>
  <c r="H778" i="11" s="1"/>
  <c r="D778" i="11" s="1"/>
  <c r="G778" i="11" s="1"/>
  <c r="I777" i="11"/>
  <c r="I776" i="11"/>
  <c r="C776" i="11" s="1"/>
  <c r="H776" i="11" s="1"/>
  <c r="D776" i="11" s="1"/>
  <c r="G776" i="11" s="1"/>
  <c r="I775" i="11"/>
  <c r="I774" i="11"/>
  <c r="I773" i="11"/>
  <c r="I772" i="11"/>
  <c r="J772" i="11" s="1"/>
  <c r="I771" i="11"/>
  <c r="I770" i="11"/>
  <c r="J770" i="11" s="1"/>
  <c r="P770" i="11" s="1"/>
  <c r="I769" i="11"/>
  <c r="I768" i="11"/>
  <c r="I767" i="11"/>
  <c r="C767" i="11" s="1"/>
  <c r="H767" i="11" s="1"/>
  <c r="D767" i="11" s="1"/>
  <c r="G767" i="11" s="1"/>
  <c r="I766" i="11"/>
  <c r="J766" i="11" s="1"/>
  <c r="O766" i="11" s="1"/>
  <c r="M766" i="11" s="1"/>
  <c r="I765" i="11"/>
  <c r="I764" i="11"/>
  <c r="I763" i="11"/>
  <c r="C763" i="11" s="1"/>
  <c r="H763" i="11" s="1"/>
  <c r="D763" i="11" s="1"/>
  <c r="G763" i="11" s="1"/>
  <c r="I762" i="11"/>
  <c r="J762" i="11" s="1"/>
  <c r="I761" i="11"/>
  <c r="J761" i="11" s="1"/>
  <c r="I760" i="11"/>
  <c r="I759" i="11"/>
  <c r="J759" i="11" s="1"/>
  <c r="I758" i="11"/>
  <c r="I757" i="11"/>
  <c r="C757" i="11" s="1"/>
  <c r="I756" i="11"/>
  <c r="I755" i="11"/>
  <c r="C755" i="11" s="1"/>
  <c r="H755" i="11" s="1"/>
  <c r="D755" i="11" s="1"/>
  <c r="G755" i="11" s="1"/>
  <c r="I754" i="11"/>
  <c r="I753" i="11"/>
  <c r="C753" i="11" s="1"/>
  <c r="I752" i="11"/>
  <c r="C752" i="11" s="1"/>
  <c r="H752" i="11" s="1"/>
  <c r="D752" i="11" s="1"/>
  <c r="G752" i="11" s="1"/>
  <c r="I751" i="11"/>
  <c r="I750" i="11"/>
  <c r="C750" i="11" s="1"/>
  <c r="H750" i="11" s="1"/>
  <c r="D750" i="11" s="1"/>
  <c r="G750" i="11" s="1"/>
  <c r="I749" i="11"/>
  <c r="I748" i="11"/>
  <c r="I747" i="11"/>
  <c r="I746" i="11"/>
  <c r="J746" i="11" s="1"/>
  <c r="O746" i="11" s="1"/>
  <c r="M746" i="11" s="1"/>
  <c r="I745" i="11"/>
  <c r="I744" i="11"/>
  <c r="C744" i="11" s="1"/>
  <c r="H744" i="11" s="1"/>
  <c r="D744" i="11" s="1"/>
  <c r="G744" i="11" s="1"/>
  <c r="I743" i="11"/>
  <c r="I742" i="11"/>
  <c r="I741" i="11"/>
  <c r="I740" i="11"/>
  <c r="I739" i="11"/>
  <c r="I738" i="11"/>
  <c r="J738" i="11" s="1"/>
  <c r="O738" i="11" s="1"/>
  <c r="M738" i="11" s="1"/>
  <c r="I737" i="11"/>
  <c r="I736" i="11"/>
  <c r="C736" i="11" s="1"/>
  <c r="H736" i="11" s="1"/>
  <c r="D736" i="11" s="1"/>
  <c r="G736" i="11" s="1"/>
  <c r="I735" i="11"/>
  <c r="C735" i="11" s="1"/>
  <c r="I734" i="11"/>
  <c r="I733" i="11"/>
  <c r="J733" i="11" s="1"/>
  <c r="I732" i="11"/>
  <c r="I731" i="11"/>
  <c r="I730" i="11"/>
  <c r="J730" i="11" s="1"/>
  <c r="I729" i="11"/>
  <c r="I728" i="11"/>
  <c r="I727" i="11"/>
  <c r="J727" i="11" s="1"/>
  <c r="I726" i="11"/>
  <c r="J726" i="11" s="1"/>
  <c r="O726" i="11" s="1"/>
  <c r="M726" i="11" s="1"/>
  <c r="I725" i="11"/>
  <c r="I724" i="11"/>
  <c r="J724" i="11" s="1"/>
  <c r="P724" i="11" s="1"/>
  <c r="I723" i="11"/>
  <c r="C723" i="11" s="1"/>
  <c r="I722" i="11"/>
  <c r="C722" i="11" s="1"/>
  <c r="H722" i="11" s="1"/>
  <c r="D722" i="11" s="1"/>
  <c r="G722" i="11" s="1"/>
  <c r="I721" i="11"/>
  <c r="C721" i="11" s="1"/>
  <c r="I720" i="11"/>
  <c r="I719" i="11"/>
  <c r="I718" i="11"/>
  <c r="I717" i="11"/>
  <c r="I716" i="11"/>
  <c r="J716" i="11" s="1"/>
  <c r="I715" i="11"/>
  <c r="C715" i="11" s="1"/>
  <c r="I714" i="11"/>
  <c r="J714" i="11" s="1"/>
  <c r="I713" i="11"/>
  <c r="I712" i="11"/>
  <c r="C712" i="11" s="1"/>
  <c r="H712" i="11" s="1"/>
  <c r="D712" i="11" s="1"/>
  <c r="G712" i="11" s="1"/>
  <c r="I711" i="11"/>
  <c r="J711" i="11" s="1"/>
  <c r="I710" i="11"/>
  <c r="C710" i="11" s="1"/>
  <c r="H710" i="11" s="1"/>
  <c r="D710" i="11" s="1"/>
  <c r="G710" i="11" s="1"/>
  <c r="I709" i="11"/>
  <c r="C709" i="11" s="1"/>
  <c r="H709" i="11" s="1"/>
  <c r="D709" i="11" s="1"/>
  <c r="G709" i="11" s="1"/>
  <c r="I708" i="11"/>
  <c r="J708" i="11" s="1"/>
  <c r="O708" i="11" s="1"/>
  <c r="M708" i="11" s="1"/>
  <c r="I707" i="11"/>
  <c r="I706" i="11"/>
  <c r="J706" i="11" s="1"/>
  <c r="I705" i="11"/>
  <c r="I704" i="11"/>
  <c r="J704" i="11" s="1"/>
  <c r="I703" i="11"/>
  <c r="J703" i="11" s="1"/>
  <c r="I702" i="11"/>
  <c r="I701" i="11"/>
  <c r="I700" i="11"/>
  <c r="J700" i="11" s="1"/>
  <c r="I699" i="11"/>
  <c r="I698" i="11"/>
  <c r="C698" i="11" s="1"/>
  <c r="H698" i="11" s="1"/>
  <c r="D698" i="11" s="1"/>
  <c r="G698" i="11" s="1"/>
  <c r="I697" i="11"/>
  <c r="I696" i="11"/>
  <c r="I695" i="11"/>
  <c r="I694" i="11"/>
  <c r="C694" i="11" s="1"/>
  <c r="H694" i="11" s="1"/>
  <c r="D694" i="11" s="1"/>
  <c r="G694" i="11" s="1"/>
  <c r="I693" i="11"/>
  <c r="J693" i="11" s="1"/>
  <c r="I692" i="11"/>
  <c r="C692" i="11" s="1"/>
  <c r="I691" i="11"/>
  <c r="I690" i="11"/>
  <c r="I689" i="11"/>
  <c r="I688" i="11"/>
  <c r="J688" i="11" s="1"/>
  <c r="I687" i="11"/>
  <c r="J687" i="11" s="1"/>
  <c r="I686" i="11"/>
  <c r="C686" i="11" s="1"/>
  <c r="H686" i="11" s="1"/>
  <c r="D686" i="11" s="1"/>
  <c r="G686" i="11" s="1"/>
  <c r="I685" i="11"/>
  <c r="I684" i="11"/>
  <c r="J684" i="11" s="1"/>
  <c r="I683" i="11"/>
  <c r="I682" i="11"/>
  <c r="I681" i="11"/>
  <c r="I680" i="11"/>
  <c r="I679" i="11"/>
  <c r="I678" i="11"/>
  <c r="I677" i="11"/>
  <c r="I676" i="11"/>
  <c r="J676" i="11" s="1"/>
  <c r="O676" i="11" s="1"/>
  <c r="M676" i="11" s="1"/>
  <c r="I675" i="11"/>
  <c r="I674" i="11"/>
  <c r="I673" i="11"/>
  <c r="I672" i="11"/>
  <c r="J672" i="11" s="1"/>
  <c r="I671" i="11"/>
  <c r="C671" i="11" s="1"/>
  <c r="I670" i="11"/>
  <c r="C670" i="11" s="1"/>
  <c r="H670" i="11" s="1"/>
  <c r="D670" i="11" s="1"/>
  <c r="G670" i="11" s="1"/>
  <c r="I669" i="11"/>
  <c r="I668" i="11"/>
  <c r="I667" i="11"/>
  <c r="J667" i="11" s="1"/>
  <c r="I666" i="11"/>
  <c r="C666" i="11" s="1"/>
  <c r="H666" i="11" s="1"/>
  <c r="D666" i="11" s="1"/>
  <c r="G666" i="11" s="1"/>
  <c r="I665" i="11"/>
  <c r="C665" i="11" s="1"/>
  <c r="H665" i="11" s="1"/>
  <c r="D665" i="11" s="1"/>
  <c r="G665" i="11" s="1"/>
  <c r="I664" i="11"/>
  <c r="I663" i="11"/>
  <c r="I662" i="11"/>
  <c r="J662" i="11" s="1"/>
  <c r="O662" i="11" s="1"/>
  <c r="M662" i="11" s="1"/>
  <c r="I661" i="11"/>
  <c r="I660" i="11"/>
  <c r="I659" i="11"/>
  <c r="J659" i="11" s="1"/>
  <c r="I658" i="11"/>
  <c r="I657" i="11"/>
  <c r="C657" i="11" s="1"/>
  <c r="H657" i="11" s="1"/>
  <c r="D657" i="11" s="1"/>
  <c r="G657" i="11" s="1"/>
  <c r="I656" i="11"/>
  <c r="C656" i="11" s="1"/>
  <c r="H656" i="11" s="1"/>
  <c r="D656" i="11" s="1"/>
  <c r="G656" i="11" s="1"/>
  <c r="I655" i="11"/>
  <c r="I654" i="11"/>
  <c r="C654" i="11" s="1"/>
  <c r="H654" i="11" s="1"/>
  <c r="D654" i="11" s="1"/>
  <c r="G654" i="11" s="1"/>
  <c r="I653" i="11"/>
  <c r="I652" i="11"/>
  <c r="J652" i="11" s="1"/>
  <c r="I651" i="11"/>
  <c r="I650" i="11"/>
  <c r="C650" i="11" s="1"/>
  <c r="H650" i="11" s="1"/>
  <c r="D650" i="11" s="1"/>
  <c r="G650" i="11" s="1"/>
  <c r="I649" i="11"/>
  <c r="I648" i="11"/>
  <c r="I647" i="11"/>
  <c r="I646" i="11"/>
  <c r="C646" i="11" s="1"/>
  <c r="H646" i="11" s="1"/>
  <c r="D646" i="11" s="1"/>
  <c r="G646" i="11" s="1"/>
  <c r="I645" i="11"/>
  <c r="I644" i="11"/>
  <c r="J644" i="11" s="1"/>
  <c r="I643" i="11"/>
  <c r="I642" i="11"/>
  <c r="I641" i="11"/>
  <c r="I640" i="11"/>
  <c r="C640" i="11" s="1"/>
  <c r="H640" i="11" s="1"/>
  <c r="D640" i="11" s="1"/>
  <c r="G640" i="11" s="1"/>
  <c r="I639" i="11"/>
  <c r="I638" i="11"/>
  <c r="I637" i="11"/>
  <c r="I636" i="11"/>
  <c r="C636" i="11" s="1"/>
  <c r="H636" i="11" s="1"/>
  <c r="D636" i="11" s="1"/>
  <c r="G636" i="11" s="1"/>
  <c r="I635" i="11"/>
  <c r="I634" i="11"/>
  <c r="J634" i="11" s="1"/>
  <c r="O634" i="11" s="1"/>
  <c r="M634" i="11" s="1"/>
  <c r="I633" i="11"/>
  <c r="I632" i="11"/>
  <c r="I631" i="11"/>
  <c r="I630" i="11"/>
  <c r="J630" i="11" s="1"/>
  <c r="O630" i="11" s="1"/>
  <c r="M630" i="11" s="1"/>
  <c r="I629" i="11"/>
  <c r="I628" i="11"/>
  <c r="I627" i="11"/>
  <c r="C627" i="11" s="1"/>
  <c r="H627" i="11" s="1"/>
  <c r="D627" i="11" s="1"/>
  <c r="G627" i="11" s="1"/>
  <c r="I626" i="11"/>
  <c r="I625" i="11"/>
  <c r="I624" i="11"/>
  <c r="I623" i="11"/>
  <c r="I622" i="11"/>
  <c r="I621" i="11"/>
  <c r="J621" i="11" s="1"/>
  <c r="I620" i="11"/>
  <c r="C620" i="11" s="1"/>
  <c r="H620" i="11" s="1"/>
  <c r="D620" i="11" s="1"/>
  <c r="G620" i="11" s="1"/>
  <c r="I619" i="11"/>
  <c r="I618" i="11"/>
  <c r="J618" i="11" s="1"/>
  <c r="O618" i="11" s="1"/>
  <c r="M618" i="11" s="1"/>
  <c r="I617" i="11"/>
  <c r="C617" i="11" s="1"/>
  <c r="H617" i="11" s="1"/>
  <c r="D617" i="11" s="1"/>
  <c r="G617" i="11" s="1"/>
  <c r="I616" i="11"/>
  <c r="J616" i="11" s="1"/>
  <c r="O616" i="11" s="1"/>
  <c r="M616" i="11" s="1"/>
  <c r="I615" i="11"/>
  <c r="I614" i="11"/>
  <c r="C614" i="11" s="1"/>
  <c r="H614" i="11" s="1"/>
  <c r="D614" i="11" s="1"/>
  <c r="G614" i="11" s="1"/>
  <c r="I613" i="11"/>
  <c r="I612" i="11"/>
  <c r="C612" i="11" s="1"/>
  <c r="H612" i="11" s="1"/>
  <c r="D612" i="11" s="1"/>
  <c r="G612" i="11" s="1"/>
  <c r="I611" i="11"/>
  <c r="I610" i="11"/>
  <c r="J610" i="11" s="1"/>
  <c r="I609" i="11"/>
  <c r="I608" i="11"/>
  <c r="C608" i="11" s="1"/>
  <c r="H608" i="11" s="1"/>
  <c r="D608" i="11" s="1"/>
  <c r="G608" i="11" s="1"/>
  <c r="I607" i="11"/>
  <c r="I606" i="11"/>
  <c r="I605" i="11"/>
  <c r="I604" i="11"/>
  <c r="I603" i="11"/>
  <c r="J603" i="11" s="1"/>
  <c r="I602" i="11"/>
  <c r="J602" i="11" s="1"/>
  <c r="I601" i="11"/>
  <c r="C601" i="11" s="1"/>
  <c r="H601" i="11" s="1"/>
  <c r="D601" i="11" s="1"/>
  <c r="G601" i="11" s="1"/>
  <c r="I600" i="11"/>
  <c r="J600" i="11" s="1"/>
  <c r="P600" i="11" s="1"/>
  <c r="I599" i="11"/>
  <c r="I598" i="11"/>
  <c r="J598" i="11" s="1"/>
  <c r="I597" i="11"/>
  <c r="I596" i="11"/>
  <c r="J596" i="11" s="1"/>
  <c r="I595" i="11"/>
  <c r="I594" i="11"/>
  <c r="I593" i="11"/>
  <c r="J593" i="11" s="1"/>
  <c r="I592" i="11"/>
  <c r="J592" i="11" s="1"/>
  <c r="O592" i="11" s="1"/>
  <c r="M592" i="11" s="1"/>
  <c r="I591" i="11"/>
  <c r="C591" i="11" s="1"/>
  <c r="H591" i="11" s="1"/>
  <c r="D591" i="11" s="1"/>
  <c r="G591" i="11" s="1"/>
  <c r="I590" i="11"/>
  <c r="I589" i="11"/>
  <c r="I588" i="11"/>
  <c r="I587" i="11"/>
  <c r="I586" i="11"/>
  <c r="J586" i="11" s="1"/>
  <c r="I585" i="11"/>
  <c r="I584" i="11"/>
  <c r="C584" i="11" s="1"/>
  <c r="H584" i="11" s="1"/>
  <c r="D584" i="11" s="1"/>
  <c r="G584" i="11" s="1"/>
  <c r="I583" i="11"/>
  <c r="I582" i="11"/>
  <c r="C582" i="11" s="1"/>
  <c r="H582" i="11" s="1"/>
  <c r="D582" i="11" s="1"/>
  <c r="G582" i="11" s="1"/>
  <c r="I581" i="11"/>
  <c r="C581" i="11" s="1"/>
  <c r="H581" i="11" s="1"/>
  <c r="D581" i="11" s="1"/>
  <c r="G581" i="11" s="1"/>
  <c r="I580" i="11"/>
  <c r="I579" i="11"/>
  <c r="I578" i="11"/>
  <c r="C578" i="11" s="1"/>
  <c r="H578" i="11" s="1"/>
  <c r="D578" i="11" s="1"/>
  <c r="G578" i="11" s="1"/>
  <c r="I577" i="11"/>
  <c r="C577" i="11" s="1"/>
  <c r="H577" i="11" s="1"/>
  <c r="D577" i="11" s="1"/>
  <c r="G577" i="11" s="1"/>
  <c r="I576" i="11"/>
  <c r="I575" i="11"/>
  <c r="I574" i="11"/>
  <c r="I573" i="11"/>
  <c r="I572" i="11"/>
  <c r="I571" i="11"/>
  <c r="I570" i="11"/>
  <c r="J570" i="11" s="1"/>
  <c r="I569" i="11"/>
  <c r="I568" i="11"/>
  <c r="I567" i="11"/>
  <c r="C567" i="11" s="1"/>
  <c r="H567" i="11" s="1"/>
  <c r="D567" i="11" s="1"/>
  <c r="G567" i="11" s="1"/>
  <c r="I566" i="11"/>
  <c r="C566" i="11" s="1"/>
  <c r="I565" i="11"/>
  <c r="J565" i="11" s="1"/>
  <c r="I564" i="11"/>
  <c r="I563" i="11"/>
  <c r="I562" i="11"/>
  <c r="I561" i="11"/>
  <c r="I560" i="11"/>
  <c r="I559" i="11"/>
  <c r="I558" i="11"/>
  <c r="C558" i="11" s="1"/>
  <c r="H558" i="11" s="1"/>
  <c r="D558" i="11" s="1"/>
  <c r="G558" i="11" s="1"/>
  <c r="I557" i="11"/>
  <c r="I556" i="11"/>
  <c r="I555" i="11"/>
  <c r="I554" i="11"/>
  <c r="J554" i="11" s="1"/>
  <c r="I553" i="11"/>
  <c r="I552" i="11"/>
  <c r="I551" i="11"/>
  <c r="I550" i="11"/>
  <c r="C550" i="11" s="1"/>
  <c r="H550" i="11" s="1"/>
  <c r="D550" i="11" s="1"/>
  <c r="G550" i="11" s="1"/>
  <c r="I549" i="11"/>
  <c r="I548" i="11"/>
  <c r="I547" i="11"/>
  <c r="I546" i="11"/>
  <c r="I545" i="11"/>
  <c r="I544" i="11"/>
  <c r="I543" i="11"/>
  <c r="I542" i="11"/>
  <c r="I541" i="11"/>
  <c r="C541" i="11" s="1"/>
  <c r="H541" i="11" s="1"/>
  <c r="D541" i="11" s="1"/>
  <c r="G541" i="11" s="1"/>
  <c r="I540" i="11"/>
  <c r="I539" i="11"/>
  <c r="J539" i="11" s="1"/>
  <c r="I538" i="11"/>
  <c r="J538" i="11" s="1"/>
  <c r="O538" i="11" s="1"/>
  <c r="M538" i="11" s="1"/>
  <c r="I537" i="11"/>
  <c r="I536" i="11"/>
  <c r="C536" i="11" s="1"/>
  <c r="H536" i="11" s="1"/>
  <c r="D536" i="11" s="1"/>
  <c r="G536" i="11" s="1"/>
  <c r="I535" i="11"/>
  <c r="I534" i="11"/>
  <c r="J534" i="11" s="1"/>
  <c r="O534" i="11" s="1"/>
  <c r="M534" i="11" s="1"/>
  <c r="I533" i="11"/>
  <c r="J533" i="11" s="1"/>
  <c r="I532" i="11"/>
  <c r="I531" i="11"/>
  <c r="J531" i="11" s="1"/>
  <c r="I530" i="11"/>
  <c r="I529" i="11"/>
  <c r="J529" i="11" s="1"/>
  <c r="I528" i="11"/>
  <c r="J528" i="11" s="1"/>
  <c r="O528" i="11" s="1"/>
  <c r="M528" i="11" s="1"/>
  <c r="I527" i="11"/>
  <c r="I526" i="11"/>
  <c r="I525" i="11"/>
  <c r="J525" i="11" s="1"/>
  <c r="I524" i="11"/>
  <c r="I523" i="11"/>
  <c r="C523" i="11" s="1"/>
  <c r="H523" i="11" s="1"/>
  <c r="D523" i="11" s="1"/>
  <c r="G523" i="11" s="1"/>
  <c r="I522" i="11"/>
  <c r="I521" i="11"/>
  <c r="J521" i="11" s="1"/>
  <c r="I520" i="11"/>
  <c r="J520" i="11" s="1"/>
  <c r="I519" i="11"/>
  <c r="J519" i="11" s="1"/>
  <c r="I518" i="11"/>
  <c r="I517" i="11"/>
  <c r="I516" i="11"/>
  <c r="I515" i="11"/>
  <c r="J515" i="11" s="1"/>
  <c r="I514" i="11"/>
  <c r="I513" i="11"/>
  <c r="I512" i="11"/>
  <c r="J512" i="11" s="1"/>
  <c r="I511" i="11"/>
  <c r="I510" i="11"/>
  <c r="I509" i="11"/>
  <c r="J509" i="11" s="1"/>
  <c r="I508" i="11"/>
  <c r="I507" i="11"/>
  <c r="I506" i="11"/>
  <c r="I505" i="11"/>
  <c r="J505" i="11" s="1"/>
  <c r="I504" i="11"/>
  <c r="I503" i="11"/>
  <c r="J503" i="11" s="1"/>
  <c r="I502" i="11"/>
  <c r="J502" i="11" s="1"/>
  <c r="I501" i="11"/>
  <c r="I500" i="11"/>
  <c r="I499" i="11"/>
  <c r="I498" i="11"/>
  <c r="C498" i="11" s="1"/>
  <c r="H498" i="11" s="1"/>
  <c r="D498" i="11" s="1"/>
  <c r="G498" i="11" s="1"/>
  <c r="I497" i="11"/>
  <c r="I496" i="11"/>
  <c r="C496" i="11" s="1"/>
  <c r="H496" i="11" s="1"/>
  <c r="D496" i="11" s="1"/>
  <c r="G496" i="11" s="1"/>
  <c r="I495" i="11"/>
  <c r="I494" i="11"/>
  <c r="C494" i="11" s="1"/>
  <c r="H494" i="11" s="1"/>
  <c r="D494" i="11" s="1"/>
  <c r="G494" i="11" s="1"/>
  <c r="I493" i="11"/>
  <c r="C493" i="11" s="1"/>
  <c r="H493" i="11" s="1"/>
  <c r="D493" i="11" s="1"/>
  <c r="G493" i="11" s="1"/>
  <c r="I492" i="11"/>
  <c r="J492" i="11" s="1"/>
  <c r="I491" i="11"/>
  <c r="J491" i="11" s="1"/>
  <c r="I490" i="11"/>
  <c r="I489" i="11"/>
  <c r="C489" i="11" s="1"/>
  <c r="H489" i="11" s="1"/>
  <c r="D489" i="11" s="1"/>
  <c r="G489" i="11" s="1"/>
  <c r="I488" i="11"/>
  <c r="J488" i="11" s="1"/>
  <c r="I487" i="11"/>
  <c r="I486" i="11"/>
  <c r="I485" i="11"/>
  <c r="J485" i="11" s="1"/>
  <c r="I484" i="11"/>
  <c r="I483" i="11"/>
  <c r="C483" i="11" s="1"/>
  <c r="H483" i="11" s="1"/>
  <c r="D483" i="11" s="1"/>
  <c r="G483" i="11" s="1"/>
  <c r="I482" i="11"/>
  <c r="C482" i="11" s="1"/>
  <c r="H482" i="11" s="1"/>
  <c r="D482" i="11" s="1"/>
  <c r="G482" i="11" s="1"/>
  <c r="I481" i="11"/>
  <c r="I480" i="11"/>
  <c r="I479" i="11"/>
  <c r="I478" i="11"/>
  <c r="J478" i="11" s="1"/>
  <c r="I477" i="11"/>
  <c r="J477" i="11" s="1"/>
  <c r="I476" i="11"/>
  <c r="I475" i="11"/>
  <c r="I474" i="11"/>
  <c r="I473" i="11"/>
  <c r="I472" i="11"/>
  <c r="J472" i="11" s="1"/>
  <c r="O472" i="11" s="1"/>
  <c r="M472" i="11" s="1"/>
  <c r="I471" i="11"/>
  <c r="J471" i="11" s="1"/>
  <c r="I470" i="11"/>
  <c r="J470" i="11" s="1"/>
  <c r="P470" i="11" s="1"/>
  <c r="I469" i="11"/>
  <c r="C469" i="11" s="1"/>
  <c r="H469" i="11" s="1"/>
  <c r="D469" i="11" s="1"/>
  <c r="G469" i="11" s="1"/>
  <c r="I468" i="11"/>
  <c r="I467" i="11"/>
  <c r="I466" i="11"/>
  <c r="J466" i="11" s="1"/>
  <c r="I465" i="11"/>
  <c r="I464" i="11"/>
  <c r="C464" i="11" s="1"/>
  <c r="H464" i="11" s="1"/>
  <c r="D464" i="11" s="1"/>
  <c r="G464" i="11" s="1"/>
  <c r="I463" i="11"/>
  <c r="C463" i="11" s="1"/>
  <c r="H463" i="11" s="1"/>
  <c r="D463" i="11" s="1"/>
  <c r="G463" i="11" s="1"/>
  <c r="I462" i="11"/>
  <c r="I461" i="11"/>
  <c r="C461" i="11" s="1"/>
  <c r="H461" i="11" s="1"/>
  <c r="D461" i="11" s="1"/>
  <c r="G461" i="11" s="1"/>
  <c r="I460" i="11"/>
  <c r="I459" i="11"/>
  <c r="C459" i="11" s="1"/>
  <c r="H459" i="11" s="1"/>
  <c r="D459" i="11" s="1"/>
  <c r="G459" i="11" s="1"/>
  <c r="I458" i="11"/>
  <c r="I457" i="11"/>
  <c r="I456" i="11"/>
  <c r="C456" i="11" s="1"/>
  <c r="H456" i="11" s="1"/>
  <c r="D456" i="11" s="1"/>
  <c r="G456" i="11" s="1"/>
  <c r="I455" i="11"/>
  <c r="I454" i="11"/>
  <c r="C454" i="11" s="1"/>
  <c r="H454" i="11" s="1"/>
  <c r="D454" i="11" s="1"/>
  <c r="G454" i="11" s="1"/>
  <c r="I453" i="11"/>
  <c r="J453" i="11" s="1"/>
  <c r="I452" i="11"/>
  <c r="J452" i="11" s="1"/>
  <c r="I451" i="11"/>
  <c r="I450" i="11"/>
  <c r="I449" i="11"/>
  <c r="C449" i="11" s="1"/>
  <c r="H449" i="11" s="1"/>
  <c r="D449" i="11" s="1"/>
  <c r="G449" i="11" s="1"/>
  <c r="I448" i="11"/>
  <c r="C448" i="11" s="1"/>
  <c r="H448" i="11" s="1"/>
  <c r="D448" i="11" s="1"/>
  <c r="G448" i="11" s="1"/>
  <c r="I447" i="11"/>
  <c r="I446" i="11"/>
  <c r="I445" i="11"/>
  <c r="J445" i="11" s="1"/>
  <c r="I444" i="11"/>
  <c r="J444" i="11" s="1"/>
  <c r="O444" i="11" s="1"/>
  <c r="M444" i="11" s="1"/>
  <c r="I443" i="11"/>
  <c r="I442" i="11"/>
  <c r="C442" i="11" s="1"/>
  <c r="H442" i="11" s="1"/>
  <c r="D442" i="11" s="1"/>
  <c r="G442" i="11" s="1"/>
  <c r="I441" i="11"/>
  <c r="I440" i="11"/>
  <c r="C440" i="11" s="1"/>
  <c r="H440" i="11" s="1"/>
  <c r="D440" i="11" s="1"/>
  <c r="G440" i="11" s="1"/>
  <c r="I439" i="11"/>
  <c r="C439" i="11" s="1"/>
  <c r="H439" i="11" s="1"/>
  <c r="D439" i="11" s="1"/>
  <c r="G439" i="11" s="1"/>
  <c r="I438" i="11"/>
  <c r="I437" i="11"/>
  <c r="I436" i="11"/>
  <c r="J436" i="11" s="1"/>
  <c r="O436" i="11" s="1"/>
  <c r="M436" i="11" s="1"/>
  <c r="I435" i="11"/>
  <c r="I434" i="11"/>
  <c r="J434" i="11" s="1"/>
  <c r="I433" i="11"/>
  <c r="I432" i="11"/>
  <c r="C432" i="11" s="1"/>
  <c r="H432" i="11" s="1"/>
  <c r="D432" i="11" s="1"/>
  <c r="G432" i="11" s="1"/>
  <c r="I431" i="11"/>
  <c r="I430" i="11"/>
  <c r="I429" i="11"/>
  <c r="I428" i="11"/>
  <c r="I427" i="11"/>
  <c r="I426" i="11"/>
  <c r="J426" i="11" s="1"/>
  <c r="I425" i="11"/>
  <c r="I424" i="11"/>
  <c r="I423" i="11"/>
  <c r="J423" i="11" s="1"/>
  <c r="I422" i="11"/>
  <c r="C422" i="11" s="1"/>
  <c r="H422" i="11" s="1"/>
  <c r="D422" i="11" s="1"/>
  <c r="G422" i="11" s="1"/>
  <c r="I421" i="11"/>
  <c r="I420" i="11"/>
  <c r="I419" i="11"/>
  <c r="J419" i="11" s="1"/>
  <c r="I418" i="11"/>
  <c r="I417" i="11"/>
  <c r="C417" i="11" s="1"/>
  <c r="H417" i="11" s="1"/>
  <c r="D417" i="11" s="1"/>
  <c r="G417" i="11" s="1"/>
  <c r="I416" i="11"/>
  <c r="I415" i="11"/>
  <c r="C415" i="11" s="1"/>
  <c r="H415" i="11" s="1"/>
  <c r="D415" i="11" s="1"/>
  <c r="G415" i="11" s="1"/>
  <c r="I414" i="11"/>
  <c r="I413" i="11"/>
  <c r="I412" i="11"/>
  <c r="J412" i="11" s="1"/>
  <c r="I411" i="11"/>
  <c r="I410" i="11"/>
  <c r="J410" i="11" s="1"/>
  <c r="O410" i="11" s="1"/>
  <c r="M410" i="11" s="1"/>
  <c r="I409" i="11"/>
  <c r="J409" i="11" s="1"/>
  <c r="I408" i="11"/>
  <c r="I407" i="11"/>
  <c r="I406" i="11"/>
  <c r="I405" i="11"/>
  <c r="I404" i="11"/>
  <c r="I403" i="11"/>
  <c r="I402" i="11"/>
  <c r="I401" i="11"/>
  <c r="I400" i="11"/>
  <c r="C400" i="11" s="1"/>
  <c r="H400" i="11" s="1"/>
  <c r="D400" i="11" s="1"/>
  <c r="G400" i="11" s="1"/>
  <c r="I399" i="11"/>
  <c r="I398" i="11"/>
  <c r="J398" i="11" s="1"/>
  <c r="I397" i="11"/>
  <c r="I396" i="11"/>
  <c r="J396" i="11" s="1"/>
  <c r="I395" i="11"/>
  <c r="I394" i="11"/>
  <c r="I393" i="11"/>
  <c r="J393" i="11" s="1"/>
  <c r="I392" i="11"/>
  <c r="C392" i="11" s="1"/>
  <c r="H392" i="11" s="1"/>
  <c r="D392" i="11" s="1"/>
  <c r="G392" i="11" s="1"/>
  <c r="I391" i="11"/>
  <c r="I390" i="11"/>
  <c r="I389" i="11"/>
  <c r="I388" i="11"/>
  <c r="I387" i="11"/>
  <c r="J387" i="11" s="1"/>
  <c r="I386" i="11"/>
  <c r="I385" i="11"/>
  <c r="I384" i="11"/>
  <c r="C384" i="11" s="1"/>
  <c r="H384" i="11" s="1"/>
  <c r="D384" i="11" s="1"/>
  <c r="G384" i="11" s="1"/>
  <c r="I383" i="11"/>
  <c r="I382" i="11"/>
  <c r="I381" i="11"/>
  <c r="C381" i="11" s="1"/>
  <c r="I380" i="11"/>
  <c r="C380" i="11" s="1"/>
  <c r="H380" i="11" s="1"/>
  <c r="D380" i="11" s="1"/>
  <c r="G380" i="11" s="1"/>
  <c r="I379" i="11"/>
  <c r="I378" i="11"/>
  <c r="C378" i="11" s="1"/>
  <c r="H378" i="11" s="1"/>
  <c r="D378" i="11" s="1"/>
  <c r="G378" i="11" s="1"/>
  <c r="I377" i="11"/>
  <c r="I376" i="11"/>
  <c r="J376" i="11" s="1"/>
  <c r="I375" i="11"/>
  <c r="J375" i="11" s="1"/>
  <c r="I374" i="11"/>
  <c r="J374" i="11" s="1"/>
  <c r="I373" i="11"/>
  <c r="I372" i="11"/>
  <c r="J372" i="11" s="1"/>
  <c r="I371" i="11"/>
  <c r="I370" i="11"/>
  <c r="C370" i="11" s="1"/>
  <c r="H370" i="11" s="1"/>
  <c r="D370" i="11" s="1"/>
  <c r="G370" i="11" s="1"/>
  <c r="I369" i="11"/>
  <c r="I368" i="11"/>
  <c r="J368" i="11" s="1"/>
  <c r="O368" i="11" s="1"/>
  <c r="M368" i="11" s="1"/>
  <c r="I367" i="11"/>
  <c r="C367" i="11" s="1"/>
  <c r="H367" i="11" s="1"/>
  <c r="D367" i="11" s="1"/>
  <c r="G367" i="11" s="1"/>
  <c r="I366" i="11"/>
  <c r="I365" i="11"/>
  <c r="I364" i="11"/>
  <c r="I363" i="11"/>
  <c r="I362" i="11"/>
  <c r="J362" i="11" s="1"/>
  <c r="I361" i="11"/>
  <c r="I360" i="11"/>
  <c r="J360" i="11" s="1"/>
  <c r="I359" i="11"/>
  <c r="I358" i="11"/>
  <c r="I357" i="11"/>
  <c r="J357" i="11" s="1"/>
  <c r="I356" i="11"/>
  <c r="I355" i="11"/>
  <c r="I354" i="11"/>
  <c r="J354" i="11" s="1"/>
  <c r="I353" i="11"/>
  <c r="I352" i="11"/>
  <c r="I351" i="11"/>
  <c r="I350" i="11"/>
  <c r="I349" i="11"/>
  <c r="I348" i="11"/>
  <c r="C348" i="11" s="1"/>
  <c r="I347" i="11"/>
  <c r="I346" i="11"/>
  <c r="I345" i="11"/>
  <c r="C345" i="11" s="1"/>
  <c r="H345" i="11" s="1"/>
  <c r="D345" i="11" s="1"/>
  <c r="G345" i="11" s="1"/>
  <c r="I344" i="11"/>
  <c r="C344" i="11" s="1"/>
  <c r="I343" i="11"/>
  <c r="J343" i="11" s="1"/>
  <c r="I342" i="11"/>
  <c r="I341" i="11"/>
  <c r="I340" i="11"/>
  <c r="I339" i="11"/>
  <c r="I338" i="11"/>
  <c r="I337" i="11"/>
  <c r="I336" i="11"/>
  <c r="C336" i="11" s="1"/>
  <c r="H336" i="11" s="1"/>
  <c r="D336" i="11" s="1"/>
  <c r="G336" i="11" s="1"/>
  <c r="I335" i="11"/>
  <c r="I334" i="11"/>
  <c r="J334" i="11" s="1"/>
  <c r="I333" i="11"/>
  <c r="I332" i="11"/>
  <c r="J332" i="11" s="1"/>
  <c r="I331" i="11"/>
  <c r="J331" i="11" s="1"/>
  <c r="I330" i="11"/>
  <c r="I329" i="11"/>
  <c r="J329" i="11" s="1"/>
  <c r="I328" i="11"/>
  <c r="I327" i="11"/>
  <c r="I326" i="11"/>
  <c r="C326" i="11" s="1"/>
  <c r="H326" i="11" s="1"/>
  <c r="D326" i="11" s="1"/>
  <c r="G326" i="11" s="1"/>
  <c r="I325" i="11"/>
  <c r="I324" i="11"/>
  <c r="I323" i="11"/>
  <c r="J323" i="11" s="1"/>
  <c r="I322" i="11"/>
  <c r="J322" i="11" s="1"/>
  <c r="O322" i="11" s="1"/>
  <c r="M322" i="11" s="1"/>
  <c r="I321" i="11"/>
  <c r="I320" i="11"/>
  <c r="C320" i="11" s="1"/>
  <c r="H320" i="11" s="1"/>
  <c r="D320" i="11" s="1"/>
  <c r="G320" i="11" s="1"/>
  <c r="I319" i="11"/>
  <c r="J319" i="11" s="1"/>
  <c r="I318" i="11"/>
  <c r="I317" i="11"/>
  <c r="I316" i="11"/>
  <c r="J316" i="11" s="1"/>
  <c r="O316" i="11" s="1"/>
  <c r="M316" i="11" s="1"/>
  <c r="I315" i="11"/>
  <c r="I314" i="11"/>
  <c r="I313" i="11"/>
  <c r="C313" i="11" s="1"/>
  <c r="H313" i="11" s="1"/>
  <c r="D313" i="11" s="1"/>
  <c r="G313" i="11" s="1"/>
  <c r="I312" i="11"/>
  <c r="I311" i="11"/>
  <c r="I310" i="11"/>
  <c r="I309" i="11"/>
  <c r="C309" i="11" s="1"/>
  <c r="I308" i="11"/>
  <c r="C308" i="11" s="1"/>
  <c r="H308" i="11" s="1"/>
  <c r="D308" i="11" s="1"/>
  <c r="G308" i="11" s="1"/>
  <c r="I307" i="11"/>
  <c r="I306" i="11"/>
  <c r="J306" i="11" s="1"/>
  <c r="P306" i="11" s="1"/>
  <c r="I305" i="11"/>
  <c r="I304" i="11"/>
  <c r="C304" i="11" s="1"/>
  <c r="H304" i="11" s="1"/>
  <c r="D304" i="11" s="1"/>
  <c r="G304" i="11" s="1"/>
  <c r="I303" i="11"/>
  <c r="I302" i="11"/>
  <c r="I301" i="11"/>
  <c r="C301" i="11" s="1"/>
  <c r="H301" i="11" s="1"/>
  <c r="D301" i="11" s="1"/>
  <c r="G301" i="11" s="1"/>
  <c r="I300" i="11"/>
  <c r="J300" i="11" s="1"/>
  <c r="I299" i="11"/>
  <c r="I298" i="11"/>
  <c r="I297" i="11"/>
  <c r="C297" i="11" s="1"/>
  <c r="H297" i="11" s="1"/>
  <c r="D297" i="11" s="1"/>
  <c r="G297" i="11" s="1"/>
  <c r="I296" i="11"/>
  <c r="I295" i="11"/>
  <c r="I294" i="11"/>
  <c r="I293" i="11"/>
  <c r="J293" i="11" s="1"/>
  <c r="I292" i="11"/>
  <c r="I291" i="11"/>
  <c r="I290" i="11"/>
  <c r="I289" i="11"/>
  <c r="C289" i="11" s="1"/>
  <c r="H289" i="11" s="1"/>
  <c r="D289" i="11" s="1"/>
  <c r="G289" i="11" s="1"/>
  <c r="I288" i="11"/>
  <c r="I287" i="11"/>
  <c r="I286" i="11"/>
  <c r="I285" i="11"/>
  <c r="J285" i="11" s="1"/>
  <c r="I284" i="11"/>
  <c r="C284" i="11" s="1"/>
  <c r="H284" i="11" s="1"/>
  <c r="D284" i="11" s="1"/>
  <c r="G284" i="11" s="1"/>
  <c r="I283" i="11"/>
  <c r="I282" i="11"/>
  <c r="I281" i="11"/>
  <c r="C281" i="11" s="1"/>
  <c r="I280" i="11"/>
  <c r="I279" i="11"/>
  <c r="J279" i="11" s="1"/>
  <c r="I278" i="11"/>
  <c r="J278" i="11" s="1"/>
  <c r="I277" i="11"/>
  <c r="I276" i="11"/>
  <c r="J276" i="11" s="1"/>
  <c r="I275" i="11"/>
  <c r="I274" i="11"/>
  <c r="I273" i="11"/>
  <c r="C273" i="11" s="1"/>
  <c r="H273" i="11" s="1"/>
  <c r="D273" i="11" s="1"/>
  <c r="G273" i="11" s="1"/>
  <c r="I272" i="11"/>
  <c r="I271" i="11"/>
  <c r="C271" i="11" s="1"/>
  <c r="H271" i="11" s="1"/>
  <c r="D271" i="11" s="1"/>
  <c r="G271" i="11" s="1"/>
  <c r="I270" i="11"/>
  <c r="I269" i="11"/>
  <c r="I268" i="11"/>
  <c r="I267" i="11"/>
  <c r="J267" i="11" s="1"/>
  <c r="I266" i="11"/>
  <c r="I265" i="11"/>
  <c r="C265" i="11" s="1"/>
  <c r="I264" i="11"/>
  <c r="J264" i="11" s="1"/>
  <c r="O264" i="11" s="1"/>
  <c r="M264" i="11" s="1"/>
  <c r="I263" i="11"/>
  <c r="J263" i="11" s="1"/>
  <c r="I262" i="11"/>
  <c r="I261" i="11"/>
  <c r="J261" i="11" s="1"/>
  <c r="I260" i="11"/>
  <c r="C260" i="11" s="1"/>
  <c r="H260" i="11" s="1"/>
  <c r="D260" i="11" s="1"/>
  <c r="G260" i="11" s="1"/>
  <c r="I259" i="11"/>
  <c r="I258" i="11"/>
  <c r="J258" i="11" s="1"/>
  <c r="I257" i="11"/>
  <c r="C257" i="11" s="1"/>
  <c r="H257" i="11" s="1"/>
  <c r="D257" i="11" s="1"/>
  <c r="G257" i="11" s="1"/>
  <c r="I256" i="11"/>
  <c r="J256" i="11" s="1"/>
  <c r="O256" i="11" s="1"/>
  <c r="M256" i="11" s="1"/>
  <c r="I255" i="11"/>
  <c r="I254" i="11"/>
  <c r="J254" i="11" s="1"/>
  <c r="O254" i="11" s="1"/>
  <c r="M254" i="11" s="1"/>
  <c r="I253" i="11"/>
  <c r="I252" i="11"/>
  <c r="I251" i="11"/>
  <c r="J251" i="11" s="1"/>
  <c r="I250" i="11"/>
  <c r="J250" i="11" s="1"/>
  <c r="P250" i="11" s="1"/>
  <c r="I249" i="11"/>
  <c r="I248" i="11"/>
  <c r="I247" i="11"/>
  <c r="I246" i="11"/>
  <c r="I245" i="11"/>
  <c r="J245" i="11" s="1"/>
  <c r="I244" i="11"/>
  <c r="I243" i="11"/>
  <c r="J243" i="11" s="1"/>
  <c r="I242" i="11"/>
  <c r="C242" i="11" s="1"/>
  <c r="H242" i="11" s="1"/>
  <c r="D242" i="11" s="1"/>
  <c r="G242" i="11" s="1"/>
  <c r="I241" i="11"/>
  <c r="I240" i="11"/>
  <c r="J240" i="11" s="1"/>
  <c r="O240" i="11" s="1"/>
  <c r="M240" i="11" s="1"/>
  <c r="I239" i="11"/>
  <c r="I238" i="11"/>
  <c r="I237" i="11"/>
  <c r="J237" i="11" s="1"/>
  <c r="I236" i="11"/>
  <c r="I235" i="11"/>
  <c r="J235" i="11" s="1"/>
  <c r="I234" i="11"/>
  <c r="I233" i="11"/>
  <c r="C233" i="11" s="1"/>
  <c r="H233" i="11" s="1"/>
  <c r="D233" i="11" s="1"/>
  <c r="G233" i="11" s="1"/>
  <c r="I232" i="11"/>
  <c r="I231" i="11"/>
  <c r="I230" i="11"/>
  <c r="J230" i="11" s="1"/>
  <c r="O230" i="11" s="1"/>
  <c r="M230" i="11" s="1"/>
  <c r="I229" i="11"/>
  <c r="J229" i="11" s="1"/>
  <c r="I228" i="11"/>
  <c r="J228" i="11" s="1"/>
  <c r="I227" i="11"/>
  <c r="I226" i="11"/>
  <c r="C226" i="11" s="1"/>
  <c r="H226" i="11" s="1"/>
  <c r="D226" i="11" s="1"/>
  <c r="G226" i="11" s="1"/>
  <c r="I225" i="11"/>
  <c r="C225" i="11" s="1"/>
  <c r="H225" i="11" s="1"/>
  <c r="D225" i="11" s="1"/>
  <c r="G225" i="11" s="1"/>
  <c r="I224" i="11"/>
  <c r="C224" i="11" s="1"/>
  <c r="H224" i="11" s="1"/>
  <c r="D224" i="11" s="1"/>
  <c r="G224" i="11" s="1"/>
  <c r="I223" i="11"/>
  <c r="I222" i="11"/>
  <c r="I221" i="11"/>
  <c r="C221" i="11" s="1"/>
  <c r="H221" i="11" s="1"/>
  <c r="D221" i="11" s="1"/>
  <c r="G221" i="11" s="1"/>
  <c r="I220" i="11"/>
  <c r="I219" i="11"/>
  <c r="J219" i="11" s="1"/>
  <c r="I218" i="11"/>
  <c r="J218" i="11" s="1"/>
  <c r="I217" i="11"/>
  <c r="J217" i="11" s="1"/>
  <c r="I216" i="11"/>
  <c r="C216" i="11" s="1"/>
  <c r="H216" i="11" s="1"/>
  <c r="D216" i="11" s="1"/>
  <c r="G216" i="11" s="1"/>
  <c r="I215" i="11"/>
  <c r="C215" i="11" s="1"/>
  <c r="H215" i="11" s="1"/>
  <c r="D215" i="11" s="1"/>
  <c r="G215" i="11" s="1"/>
  <c r="I214" i="11"/>
  <c r="I213" i="11"/>
  <c r="I212" i="11"/>
  <c r="I211" i="11"/>
  <c r="J211" i="11" s="1"/>
  <c r="I210" i="11"/>
  <c r="I209" i="11"/>
  <c r="I208" i="11"/>
  <c r="I207" i="11"/>
  <c r="I206" i="11"/>
  <c r="I205" i="11"/>
  <c r="J205" i="11" s="1"/>
  <c r="I204" i="11"/>
  <c r="I203" i="11"/>
  <c r="I202" i="11"/>
  <c r="C202" i="11" s="1"/>
  <c r="H202" i="11" s="1"/>
  <c r="D202" i="11" s="1"/>
  <c r="G202" i="11" s="1"/>
  <c r="I201" i="11"/>
  <c r="I200" i="11"/>
  <c r="I199" i="11"/>
  <c r="J199" i="11" s="1"/>
  <c r="I198" i="11"/>
  <c r="I197" i="11"/>
  <c r="I196" i="11"/>
  <c r="I195" i="11"/>
  <c r="J195" i="11" s="1"/>
  <c r="I194" i="11"/>
  <c r="J194" i="11" s="1"/>
  <c r="I193" i="11"/>
  <c r="C193" i="11" s="1"/>
  <c r="H193" i="11" s="1"/>
  <c r="D193" i="11" s="1"/>
  <c r="G193" i="11" s="1"/>
  <c r="I192" i="11"/>
  <c r="I191" i="11"/>
  <c r="I190" i="11"/>
  <c r="J190" i="11" s="1"/>
  <c r="I189" i="11"/>
  <c r="I188" i="11"/>
  <c r="J188" i="11" s="1"/>
  <c r="I187" i="11"/>
  <c r="I186" i="11"/>
  <c r="I185" i="11"/>
  <c r="I184" i="11"/>
  <c r="C184" i="11" s="1"/>
  <c r="H184" i="11" s="1"/>
  <c r="D184" i="11" s="1"/>
  <c r="G184" i="11" s="1"/>
  <c r="I183" i="11"/>
  <c r="I182" i="11"/>
  <c r="I181" i="11"/>
  <c r="J181" i="11" s="1"/>
  <c r="I180" i="11"/>
  <c r="J180" i="11" s="1"/>
  <c r="P180" i="11" s="1"/>
  <c r="I179" i="11"/>
  <c r="J179" i="11" s="1"/>
  <c r="I178" i="11"/>
  <c r="I177" i="11"/>
  <c r="I176" i="11"/>
  <c r="I175" i="11"/>
  <c r="I174" i="11"/>
  <c r="C174" i="11" s="1"/>
  <c r="H174" i="11" s="1"/>
  <c r="D174" i="11" s="1"/>
  <c r="G174" i="11" s="1"/>
  <c r="I173" i="11"/>
  <c r="I172" i="11"/>
  <c r="J172" i="11" s="1"/>
  <c r="I171" i="11"/>
  <c r="I170" i="11"/>
  <c r="I169" i="11"/>
  <c r="C169" i="11" s="1"/>
  <c r="H169" i="11" s="1"/>
  <c r="D169" i="11" s="1"/>
  <c r="G169" i="11" s="1"/>
  <c r="I168" i="11"/>
  <c r="C168" i="11" s="1"/>
  <c r="H168" i="11" s="1"/>
  <c r="D168" i="11" s="1"/>
  <c r="G168" i="11" s="1"/>
  <c r="I167" i="11"/>
  <c r="I166" i="11"/>
  <c r="I165" i="11"/>
  <c r="I164" i="11"/>
  <c r="I163" i="11"/>
  <c r="J163" i="11" s="1"/>
  <c r="I162" i="11"/>
  <c r="J162" i="11" s="1"/>
  <c r="I161" i="11"/>
  <c r="C161" i="11" s="1"/>
  <c r="H161" i="11" s="1"/>
  <c r="D161" i="11" s="1"/>
  <c r="G161" i="11" s="1"/>
  <c r="I160" i="11"/>
  <c r="J160" i="11" s="1"/>
  <c r="P160" i="11" s="1"/>
  <c r="I159" i="11"/>
  <c r="J159" i="11" s="1"/>
  <c r="I158" i="11"/>
  <c r="C158" i="11" s="1"/>
  <c r="H158" i="11" s="1"/>
  <c r="D158" i="11" s="1"/>
  <c r="G158" i="11" s="1"/>
  <c r="I157" i="11"/>
  <c r="J157" i="11" s="1"/>
  <c r="I156" i="11"/>
  <c r="I155" i="11"/>
  <c r="I154" i="11"/>
  <c r="I153" i="11"/>
  <c r="C153" i="11" s="1"/>
  <c r="I152" i="11"/>
  <c r="I151" i="11"/>
  <c r="C151" i="11" s="1"/>
  <c r="H151" i="11" s="1"/>
  <c r="D151" i="11" s="1"/>
  <c r="G151" i="11" s="1"/>
  <c r="I150" i="11"/>
  <c r="C150" i="11" s="1"/>
  <c r="H150" i="11" s="1"/>
  <c r="D150" i="11" s="1"/>
  <c r="G150" i="11" s="1"/>
  <c r="I149" i="11"/>
  <c r="I148" i="11"/>
  <c r="I147" i="11"/>
  <c r="I146" i="11"/>
  <c r="J146" i="11" s="1"/>
  <c r="I145" i="11"/>
  <c r="I144" i="11"/>
  <c r="I143" i="11"/>
  <c r="C143" i="11" s="1"/>
  <c r="H143" i="11" s="1"/>
  <c r="D143" i="11" s="1"/>
  <c r="G143" i="11" s="1"/>
  <c r="I142" i="11"/>
  <c r="I141" i="11"/>
  <c r="C141" i="11" s="1"/>
  <c r="I140" i="11"/>
  <c r="C140" i="11" s="1"/>
  <c r="H140" i="11" s="1"/>
  <c r="D140" i="11" s="1"/>
  <c r="G140" i="11" s="1"/>
  <c r="I139" i="11"/>
  <c r="J139" i="11" s="1"/>
  <c r="I138" i="11"/>
  <c r="I137" i="11"/>
  <c r="I136" i="11"/>
  <c r="I135" i="11"/>
  <c r="C135" i="11" s="1"/>
  <c r="H135" i="11" s="1"/>
  <c r="D135" i="11" s="1"/>
  <c r="G135" i="11" s="1"/>
  <c r="I134" i="11"/>
  <c r="I133" i="11"/>
  <c r="I132" i="11"/>
  <c r="J132" i="11" s="1"/>
  <c r="I131" i="11"/>
  <c r="I130" i="11"/>
  <c r="C130" i="11" s="1"/>
  <c r="H130" i="11" s="1"/>
  <c r="D130" i="11" s="1"/>
  <c r="G130" i="11" s="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6" i="11"/>
  <c r="I85" i="11"/>
  <c r="I84" i="11"/>
  <c r="I83" i="11"/>
  <c r="I82" i="11"/>
  <c r="I81" i="11"/>
  <c r="I80" i="11"/>
  <c r="I79" i="11"/>
  <c r="I78" i="11"/>
  <c r="I77" i="11"/>
  <c r="I76" i="11"/>
  <c r="I75" i="11"/>
  <c r="I74" i="11"/>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2" i="11"/>
  <c r="I21" i="11"/>
  <c r="I20" i="11"/>
  <c r="I19" i="11"/>
  <c r="I18" i="11"/>
  <c r="I17" i="11"/>
  <c r="I16" i="11"/>
  <c r="I15" i="11"/>
  <c r="I14" i="11"/>
  <c r="I13" i="11"/>
  <c r="I12" i="11"/>
  <c r="I11" i="11"/>
  <c r="I10" i="11"/>
  <c r="I9" i="11"/>
  <c r="I8" i="11"/>
  <c r="I7" i="11"/>
  <c r="I6" i="11"/>
  <c r="I5" i="11"/>
  <c r="I4" i="11"/>
  <c r="I3" i="11"/>
  <c r="C1002" i="10"/>
  <c r="I1001" i="10"/>
  <c r="I1000" i="10"/>
  <c r="I999" i="10"/>
  <c r="I998" i="10"/>
  <c r="J998" i="10" s="1"/>
  <c r="O998" i="10" s="1"/>
  <c r="M998" i="10" s="1"/>
  <c r="I997" i="10"/>
  <c r="I996" i="10"/>
  <c r="I995" i="10"/>
  <c r="I994" i="10"/>
  <c r="I993" i="10"/>
  <c r="I992" i="10"/>
  <c r="J992" i="10" s="1"/>
  <c r="I991" i="10"/>
  <c r="C991" i="10" s="1"/>
  <c r="H991" i="10" s="1"/>
  <c r="D991" i="10" s="1"/>
  <c r="G991" i="10" s="1"/>
  <c r="I990" i="10"/>
  <c r="I989" i="10"/>
  <c r="J989" i="10" s="1"/>
  <c r="I988" i="10"/>
  <c r="I987" i="10"/>
  <c r="I986" i="10"/>
  <c r="I985" i="10"/>
  <c r="I984" i="10"/>
  <c r="I983" i="10"/>
  <c r="I982" i="10"/>
  <c r="I981" i="10"/>
  <c r="I980" i="10"/>
  <c r="J980" i="10" s="1"/>
  <c r="O980" i="10" s="1"/>
  <c r="I979" i="10"/>
  <c r="C979" i="10" s="1"/>
  <c r="H979" i="10" s="1"/>
  <c r="D979" i="10" s="1"/>
  <c r="G979" i="10" s="1"/>
  <c r="I978" i="10"/>
  <c r="I977" i="10"/>
  <c r="I976" i="10"/>
  <c r="I975" i="10"/>
  <c r="I974" i="10"/>
  <c r="I973" i="10"/>
  <c r="C973" i="10" s="1"/>
  <c r="H973" i="10" s="1"/>
  <c r="D973" i="10" s="1"/>
  <c r="G973" i="10" s="1"/>
  <c r="I972" i="10"/>
  <c r="C972" i="10" s="1"/>
  <c r="H972" i="10" s="1"/>
  <c r="D972" i="10" s="1"/>
  <c r="G972" i="10" s="1"/>
  <c r="I971" i="10"/>
  <c r="I970" i="10"/>
  <c r="I969" i="10"/>
  <c r="I968" i="10"/>
  <c r="I967" i="10"/>
  <c r="J967" i="10" s="1"/>
  <c r="I966" i="10"/>
  <c r="J966" i="10" s="1"/>
  <c r="P966" i="10" s="1"/>
  <c r="I965" i="10"/>
  <c r="I964" i="10"/>
  <c r="J964" i="10" s="1"/>
  <c r="I963" i="10"/>
  <c r="J963" i="10" s="1"/>
  <c r="I962" i="10"/>
  <c r="I961" i="10"/>
  <c r="I960" i="10"/>
  <c r="I959" i="10"/>
  <c r="C959" i="10" s="1"/>
  <c r="H959" i="10" s="1"/>
  <c r="D959" i="10" s="1"/>
  <c r="G959" i="10" s="1"/>
  <c r="I958" i="10"/>
  <c r="I957" i="10"/>
  <c r="I956" i="10"/>
  <c r="I955" i="10"/>
  <c r="J955" i="10" s="1"/>
  <c r="I954" i="10"/>
  <c r="I953" i="10"/>
  <c r="I952" i="10"/>
  <c r="I951" i="10"/>
  <c r="I950" i="10"/>
  <c r="I949" i="10"/>
  <c r="I948" i="10"/>
  <c r="J948" i="10" s="1"/>
  <c r="I947" i="10"/>
  <c r="I946" i="10"/>
  <c r="I945" i="10"/>
  <c r="I944" i="10"/>
  <c r="I943" i="10"/>
  <c r="I942" i="10"/>
  <c r="I941" i="10"/>
  <c r="J941" i="10" s="1"/>
  <c r="I940" i="10"/>
  <c r="I939" i="10"/>
  <c r="I938" i="10"/>
  <c r="I937" i="10"/>
  <c r="I936" i="10"/>
  <c r="I935" i="10"/>
  <c r="J935" i="10" s="1"/>
  <c r="I934" i="10"/>
  <c r="J934" i="10" s="1"/>
  <c r="P934" i="10" s="1"/>
  <c r="I933" i="10"/>
  <c r="I932" i="10"/>
  <c r="I931" i="10"/>
  <c r="I930" i="10"/>
  <c r="I929" i="10"/>
  <c r="I928" i="10"/>
  <c r="C928" i="10" s="1"/>
  <c r="H928" i="10" s="1"/>
  <c r="D928" i="10" s="1"/>
  <c r="G928" i="10" s="1"/>
  <c r="I927" i="10"/>
  <c r="C927" i="10" s="1"/>
  <c r="H927" i="10" s="1"/>
  <c r="D927" i="10" s="1"/>
  <c r="G927" i="10" s="1"/>
  <c r="I926" i="10"/>
  <c r="J926" i="10" s="1"/>
  <c r="I925" i="10"/>
  <c r="I924" i="10"/>
  <c r="I923" i="10"/>
  <c r="I922" i="10"/>
  <c r="J922" i="10" s="1"/>
  <c r="O922" i="10" s="1"/>
  <c r="I921" i="10"/>
  <c r="I920" i="10"/>
  <c r="I919" i="10"/>
  <c r="I918" i="10"/>
  <c r="I917" i="10"/>
  <c r="J917" i="10" s="1"/>
  <c r="I916" i="10"/>
  <c r="I915" i="10"/>
  <c r="C915" i="10" s="1"/>
  <c r="H915" i="10" s="1"/>
  <c r="D915" i="10" s="1"/>
  <c r="G915" i="10" s="1"/>
  <c r="I914" i="10"/>
  <c r="I913" i="10"/>
  <c r="J913" i="10" s="1"/>
  <c r="I912" i="10"/>
  <c r="J912" i="10" s="1"/>
  <c r="O912" i="10" s="1"/>
  <c r="M912" i="10" s="1"/>
  <c r="I911" i="10"/>
  <c r="C911" i="10" s="1"/>
  <c r="H911" i="10" s="1"/>
  <c r="D911" i="10" s="1"/>
  <c r="G911" i="10" s="1"/>
  <c r="I910" i="10"/>
  <c r="I909" i="10"/>
  <c r="I908" i="10"/>
  <c r="C908" i="10" s="1"/>
  <c r="H908" i="10" s="1"/>
  <c r="D908" i="10" s="1"/>
  <c r="G908" i="10" s="1"/>
  <c r="I907" i="10"/>
  <c r="I906" i="10"/>
  <c r="I905" i="10"/>
  <c r="J905" i="10" s="1"/>
  <c r="I904" i="10"/>
  <c r="J904" i="10" s="1"/>
  <c r="I903" i="10"/>
  <c r="C903" i="10" s="1"/>
  <c r="H903" i="10" s="1"/>
  <c r="D903" i="10" s="1"/>
  <c r="G903" i="10" s="1"/>
  <c r="I902" i="10"/>
  <c r="I901" i="10"/>
  <c r="I900" i="10"/>
  <c r="I899" i="10"/>
  <c r="I898" i="10"/>
  <c r="I897" i="10"/>
  <c r="I896" i="10"/>
  <c r="J896" i="10" s="1"/>
  <c r="O896" i="10" s="1"/>
  <c r="I895" i="10"/>
  <c r="I894" i="10"/>
  <c r="I893" i="10"/>
  <c r="J893" i="10" s="1"/>
  <c r="I892" i="10"/>
  <c r="I891" i="10"/>
  <c r="I890" i="10"/>
  <c r="I889" i="10"/>
  <c r="C889" i="10" s="1"/>
  <c r="H889" i="10" s="1"/>
  <c r="D889" i="10" s="1"/>
  <c r="G889" i="10" s="1"/>
  <c r="I888" i="10"/>
  <c r="J888" i="10" s="1"/>
  <c r="P888" i="10" s="1"/>
  <c r="I887" i="10"/>
  <c r="I886" i="10"/>
  <c r="J886" i="10" s="1"/>
  <c r="I885" i="10"/>
  <c r="I884" i="10"/>
  <c r="I883" i="10"/>
  <c r="C883" i="10" s="1"/>
  <c r="H883" i="10" s="1"/>
  <c r="D883" i="10" s="1"/>
  <c r="G883" i="10" s="1"/>
  <c r="I882" i="10"/>
  <c r="I881" i="10"/>
  <c r="I880" i="10"/>
  <c r="I879" i="10"/>
  <c r="I878" i="10"/>
  <c r="J878" i="10" s="1"/>
  <c r="P878" i="10" s="1"/>
  <c r="I877" i="10"/>
  <c r="J877" i="10" s="1"/>
  <c r="I876" i="10"/>
  <c r="I875" i="10"/>
  <c r="I874" i="10"/>
  <c r="I873" i="10"/>
  <c r="I872" i="10"/>
  <c r="I871" i="10"/>
  <c r="I870" i="10"/>
  <c r="I869" i="10"/>
  <c r="I868" i="10"/>
  <c r="I867" i="10"/>
  <c r="J867" i="10" s="1"/>
  <c r="I866" i="10"/>
  <c r="I865" i="10"/>
  <c r="I864" i="10"/>
  <c r="J864" i="10" s="1"/>
  <c r="P864" i="10" s="1"/>
  <c r="I863" i="10"/>
  <c r="C863" i="10" s="1"/>
  <c r="I862" i="10"/>
  <c r="I861" i="10"/>
  <c r="I860" i="10"/>
  <c r="I859" i="10"/>
  <c r="I858" i="10"/>
  <c r="I857" i="10"/>
  <c r="I856" i="10"/>
  <c r="I855" i="10"/>
  <c r="I854" i="10"/>
  <c r="I853" i="10"/>
  <c r="I852" i="10"/>
  <c r="I851" i="10"/>
  <c r="I850" i="10"/>
  <c r="J850" i="10" s="1"/>
  <c r="I849" i="10"/>
  <c r="I848" i="10"/>
  <c r="I847" i="10"/>
  <c r="I846" i="10"/>
  <c r="I845" i="10"/>
  <c r="I844" i="10"/>
  <c r="J844" i="10" s="1"/>
  <c r="O844" i="10" s="1"/>
  <c r="M844" i="10" s="1"/>
  <c r="I843" i="10"/>
  <c r="I842" i="10"/>
  <c r="I841" i="10"/>
  <c r="I840" i="10"/>
  <c r="I839" i="10"/>
  <c r="J839" i="10" s="1"/>
  <c r="I838" i="10"/>
  <c r="C838" i="10" s="1"/>
  <c r="H838" i="10" s="1"/>
  <c r="D838" i="10" s="1"/>
  <c r="G838" i="10" s="1"/>
  <c r="I837" i="10"/>
  <c r="I836" i="10"/>
  <c r="I835" i="10"/>
  <c r="I834" i="10"/>
  <c r="I833" i="10"/>
  <c r="J833" i="10" s="1"/>
  <c r="I832" i="10"/>
  <c r="I831" i="10"/>
  <c r="I830" i="10"/>
  <c r="I829" i="10"/>
  <c r="I828" i="10"/>
  <c r="I827" i="10"/>
  <c r="I826" i="10"/>
  <c r="I825" i="10"/>
  <c r="I824" i="10"/>
  <c r="I823" i="10"/>
  <c r="I822" i="10"/>
  <c r="I821" i="10"/>
  <c r="I820" i="10"/>
  <c r="I819" i="10"/>
  <c r="I818" i="10"/>
  <c r="I817" i="10"/>
  <c r="J817" i="10" s="1"/>
  <c r="I816" i="10"/>
  <c r="J816" i="10" s="1"/>
  <c r="O816" i="10" s="1"/>
  <c r="M816" i="10" s="1"/>
  <c r="I815" i="10"/>
  <c r="I814" i="10"/>
  <c r="C814" i="10" s="1"/>
  <c r="H814" i="10" s="1"/>
  <c r="D814" i="10" s="1"/>
  <c r="G814" i="10" s="1"/>
  <c r="I813" i="10"/>
  <c r="J813" i="10" s="1"/>
  <c r="I812" i="10"/>
  <c r="I811" i="10"/>
  <c r="I810" i="10"/>
  <c r="I809" i="10"/>
  <c r="I808" i="10"/>
  <c r="I807" i="10"/>
  <c r="I806" i="10"/>
  <c r="I805" i="10"/>
  <c r="I804" i="10"/>
  <c r="C804" i="10" s="1"/>
  <c r="H804" i="10" s="1"/>
  <c r="D804" i="10" s="1"/>
  <c r="G804" i="10" s="1"/>
  <c r="I803" i="10"/>
  <c r="I802" i="10"/>
  <c r="J802" i="10" s="1"/>
  <c r="O802" i="10" s="1"/>
  <c r="M802" i="10" s="1"/>
  <c r="I801" i="10"/>
  <c r="I800" i="10"/>
  <c r="I799" i="10"/>
  <c r="C799" i="10" s="1"/>
  <c r="H799" i="10" s="1"/>
  <c r="D799" i="10" s="1"/>
  <c r="G799" i="10" s="1"/>
  <c r="I798" i="10"/>
  <c r="I797" i="10"/>
  <c r="I796" i="10"/>
  <c r="I795" i="10"/>
  <c r="I794" i="10"/>
  <c r="I793" i="10"/>
  <c r="I792" i="10"/>
  <c r="I791" i="10"/>
  <c r="I790" i="10"/>
  <c r="I789" i="10"/>
  <c r="I788" i="10"/>
  <c r="I787" i="10"/>
  <c r="I786" i="10"/>
  <c r="I785" i="10"/>
  <c r="I784" i="10"/>
  <c r="I783" i="10"/>
  <c r="C783" i="10" s="1"/>
  <c r="H783" i="10" s="1"/>
  <c r="D783" i="10" s="1"/>
  <c r="G783" i="10" s="1"/>
  <c r="I782" i="10"/>
  <c r="I781" i="10"/>
  <c r="C781" i="10" s="1"/>
  <c r="H781" i="10" s="1"/>
  <c r="D781" i="10" s="1"/>
  <c r="G781" i="10" s="1"/>
  <c r="I780" i="10"/>
  <c r="I779" i="10"/>
  <c r="C779" i="10" s="1"/>
  <c r="H779" i="10" s="1"/>
  <c r="D779" i="10" s="1"/>
  <c r="G779" i="10" s="1"/>
  <c r="I778" i="10"/>
  <c r="I777" i="10"/>
  <c r="I776" i="10"/>
  <c r="I775" i="10"/>
  <c r="I774" i="10"/>
  <c r="I773" i="10"/>
  <c r="J773" i="10" s="1"/>
  <c r="I772" i="10"/>
  <c r="C772" i="10" s="1"/>
  <c r="H772" i="10" s="1"/>
  <c r="D772" i="10" s="1"/>
  <c r="G772" i="10" s="1"/>
  <c r="I771" i="10"/>
  <c r="I770" i="10"/>
  <c r="I769" i="10"/>
  <c r="I768" i="10"/>
  <c r="I767" i="10"/>
  <c r="I766" i="10"/>
  <c r="I765" i="10"/>
  <c r="I764" i="10"/>
  <c r="C764" i="10" s="1"/>
  <c r="H764" i="10" s="1"/>
  <c r="D764" i="10" s="1"/>
  <c r="G764" i="10" s="1"/>
  <c r="I763" i="10"/>
  <c r="C763" i="10" s="1"/>
  <c r="H763" i="10" s="1"/>
  <c r="D763" i="10" s="1"/>
  <c r="G763" i="10" s="1"/>
  <c r="I762" i="10"/>
  <c r="I761" i="10"/>
  <c r="I760" i="10"/>
  <c r="C760" i="10" s="1"/>
  <c r="H760" i="10" s="1"/>
  <c r="D760" i="10" s="1"/>
  <c r="G760" i="10" s="1"/>
  <c r="I759" i="10"/>
  <c r="I758" i="10"/>
  <c r="I757" i="10"/>
  <c r="I756" i="10"/>
  <c r="I755" i="10"/>
  <c r="I754" i="10"/>
  <c r="C754" i="10" s="1"/>
  <c r="H754" i="10" s="1"/>
  <c r="D754" i="10" s="1"/>
  <c r="G754" i="10" s="1"/>
  <c r="I753" i="10"/>
  <c r="I752" i="10"/>
  <c r="I751" i="10"/>
  <c r="I750" i="10"/>
  <c r="I749" i="10"/>
  <c r="I748" i="10"/>
  <c r="J748" i="10" s="1"/>
  <c r="O748" i="10" s="1"/>
  <c r="M748" i="10" s="1"/>
  <c r="I747" i="10"/>
  <c r="I746" i="10"/>
  <c r="I745" i="10"/>
  <c r="I744" i="10"/>
  <c r="J744" i="10" s="1"/>
  <c r="P744" i="10" s="1"/>
  <c r="I743" i="10"/>
  <c r="I742" i="10"/>
  <c r="I741" i="10"/>
  <c r="I740" i="10"/>
  <c r="I739" i="10"/>
  <c r="C739" i="10" s="1"/>
  <c r="I738" i="10"/>
  <c r="I737" i="10"/>
  <c r="I736" i="10"/>
  <c r="C736" i="10" s="1"/>
  <c r="H736" i="10" s="1"/>
  <c r="D736" i="10" s="1"/>
  <c r="G736" i="10" s="1"/>
  <c r="I735" i="10"/>
  <c r="J735" i="10" s="1"/>
  <c r="I734" i="10"/>
  <c r="I733" i="10"/>
  <c r="J733" i="10" s="1"/>
  <c r="I732" i="10"/>
  <c r="I731" i="10"/>
  <c r="I730" i="10"/>
  <c r="I729" i="10"/>
  <c r="I728" i="10"/>
  <c r="I727" i="10"/>
  <c r="C727" i="10" s="1"/>
  <c r="H727" i="10" s="1"/>
  <c r="D727" i="10" s="1"/>
  <c r="G727" i="10" s="1"/>
  <c r="I726" i="10"/>
  <c r="I725" i="10"/>
  <c r="I724" i="10"/>
  <c r="I723" i="10"/>
  <c r="I722" i="10"/>
  <c r="I721" i="10"/>
  <c r="I720" i="10"/>
  <c r="J720" i="10" s="1"/>
  <c r="P720" i="10" s="1"/>
  <c r="I719" i="10"/>
  <c r="J719" i="10" s="1"/>
  <c r="I718" i="10"/>
  <c r="I717" i="10"/>
  <c r="C717" i="10" s="1"/>
  <c r="H717" i="10" s="1"/>
  <c r="D717" i="10" s="1"/>
  <c r="G717" i="10" s="1"/>
  <c r="I716" i="10"/>
  <c r="I715" i="10"/>
  <c r="I714" i="10"/>
  <c r="J714" i="10" s="1"/>
  <c r="O714" i="10" s="1"/>
  <c r="M714" i="10" s="1"/>
  <c r="I713" i="10"/>
  <c r="I712" i="10"/>
  <c r="C712" i="10" s="1"/>
  <c r="H712" i="10" s="1"/>
  <c r="D712" i="10" s="1"/>
  <c r="G712" i="10" s="1"/>
  <c r="I711" i="10"/>
  <c r="J711" i="10" s="1"/>
  <c r="I710" i="10"/>
  <c r="I709" i="10"/>
  <c r="C709" i="10" s="1"/>
  <c r="H709" i="10" s="1"/>
  <c r="D709" i="10" s="1"/>
  <c r="G709" i="10" s="1"/>
  <c r="I708" i="10"/>
  <c r="I707" i="10"/>
  <c r="C707" i="10" s="1"/>
  <c r="H707" i="10" s="1"/>
  <c r="D707" i="10" s="1"/>
  <c r="G707" i="10" s="1"/>
  <c r="I706" i="10"/>
  <c r="I705" i="10"/>
  <c r="C705" i="10" s="1"/>
  <c r="H705" i="10" s="1"/>
  <c r="D705" i="10" s="1"/>
  <c r="G705" i="10" s="1"/>
  <c r="I704" i="10"/>
  <c r="J704" i="10" s="1"/>
  <c r="O704" i="10" s="1"/>
  <c r="M704" i="10" s="1"/>
  <c r="I703" i="10"/>
  <c r="J703" i="10" s="1"/>
  <c r="I702" i="10"/>
  <c r="I701" i="10"/>
  <c r="I700" i="10"/>
  <c r="C700" i="10" s="1"/>
  <c r="H700" i="10" s="1"/>
  <c r="D700" i="10" s="1"/>
  <c r="G700" i="10" s="1"/>
  <c r="I699" i="10"/>
  <c r="I698" i="10"/>
  <c r="I697" i="10"/>
  <c r="I696" i="10"/>
  <c r="I695" i="10"/>
  <c r="C695" i="10" s="1"/>
  <c r="H695" i="10" s="1"/>
  <c r="D695" i="10" s="1"/>
  <c r="G695" i="10" s="1"/>
  <c r="I694" i="10"/>
  <c r="I693" i="10"/>
  <c r="I692" i="10"/>
  <c r="I691" i="10"/>
  <c r="I690" i="10"/>
  <c r="I689" i="10"/>
  <c r="I688" i="10"/>
  <c r="I687" i="10"/>
  <c r="I686" i="10"/>
  <c r="I685" i="10"/>
  <c r="I684" i="10"/>
  <c r="I683" i="10"/>
  <c r="I682" i="10"/>
  <c r="J682" i="10" s="1"/>
  <c r="P682" i="10" s="1"/>
  <c r="I681" i="10"/>
  <c r="I680" i="10"/>
  <c r="I679" i="10"/>
  <c r="C679" i="10" s="1"/>
  <c r="H679" i="10" s="1"/>
  <c r="D679" i="10" s="1"/>
  <c r="G679" i="10" s="1"/>
  <c r="I678" i="10"/>
  <c r="I677" i="10"/>
  <c r="I676" i="10"/>
  <c r="C676" i="10" s="1"/>
  <c r="H676" i="10" s="1"/>
  <c r="D676" i="10" s="1"/>
  <c r="G676" i="10" s="1"/>
  <c r="I675" i="10"/>
  <c r="I674" i="10"/>
  <c r="C674" i="10" s="1"/>
  <c r="H674" i="10" s="1"/>
  <c r="D674" i="10" s="1"/>
  <c r="G674" i="10" s="1"/>
  <c r="I673" i="10"/>
  <c r="I672" i="10"/>
  <c r="J672" i="10" s="1"/>
  <c r="P672" i="10" s="1"/>
  <c r="I671" i="10"/>
  <c r="I670" i="10"/>
  <c r="I669" i="10"/>
  <c r="I668" i="10"/>
  <c r="I667" i="10"/>
  <c r="I666" i="10"/>
  <c r="I665" i="10"/>
  <c r="I664" i="10"/>
  <c r="I663" i="10"/>
  <c r="C663" i="10" s="1"/>
  <c r="H663" i="10" s="1"/>
  <c r="D663" i="10" s="1"/>
  <c r="G663" i="10" s="1"/>
  <c r="I662" i="10"/>
  <c r="I661" i="10"/>
  <c r="I660" i="10"/>
  <c r="J660" i="10" s="1"/>
  <c r="O660" i="10" s="1"/>
  <c r="M660" i="10" s="1"/>
  <c r="I659" i="10"/>
  <c r="J659" i="10" s="1"/>
  <c r="I658" i="10"/>
  <c r="J658" i="10" s="1"/>
  <c r="O658" i="10" s="1"/>
  <c r="M658" i="10" s="1"/>
  <c r="I657" i="10"/>
  <c r="C657" i="10" s="1"/>
  <c r="H657" i="10" s="1"/>
  <c r="D657" i="10" s="1"/>
  <c r="G657" i="10" s="1"/>
  <c r="I656" i="10"/>
  <c r="I655" i="10"/>
  <c r="J655" i="10" s="1"/>
  <c r="I654" i="10"/>
  <c r="I653" i="10"/>
  <c r="I652" i="10"/>
  <c r="C652" i="10" s="1"/>
  <c r="H652" i="10" s="1"/>
  <c r="D652" i="10" s="1"/>
  <c r="G652" i="10" s="1"/>
  <c r="I651" i="10"/>
  <c r="C651" i="10" s="1"/>
  <c r="H651" i="10" s="1"/>
  <c r="D651" i="10" s="1"/>
  <c r="G651" i="10" s="1"/>
  <c r="I650" i="10"/>
  <c r="J650" i="10" s="1"/>
  <c r="I649" i="10"/>
  <c r="I648" i="10"/>
  <c r="I647" i="10"/>
  <c r="I646" i="10"/>
  <c r="I645" i="10"/>
  <c r="I644" i="10"/>
  <c r="J644" i="10" s="1"/>
  <c r="I643" i="10"/>
  <c r="C643" i="10" s="1"/>
  <c r="H643" i="10" s="1"/>
  <c r="D643" i="10" s="1"/>
  <c r="G643" i="10" s="1"/>
  <c r="I642" i="10"/>
  <c r="I641" i="10"/>
  <c r="I640" i="10"/>
  <c r="C640" i="10" s="1"/>
  <c r="H640" i="10" s="1"/>
  <c r="D640" i="10" s="1"/>
  <c r="G640" i="10" s="1"/>
  <c r="I639" i="10"/>
  <c r="J639" i="10" s="1"/>
  <c r="I638" i="10"/>
  <c r="J638" i="10" s="1"/>
  <c r="O638" i="10" s="1"/>
  <c r="M638" i="10" s="1"/>
  <c r="I637" i="10"/>
  <c r="C637" i="10" s="1"/>
  <c r="H637" i="10" s="1"/>
  <c r="D637" i="10" s="1"/>
  <c r="G637" i="10" s="1"/>
  <c r="I636" i="10"/>
  <c r="J636" i="10" s="1"/>
  <c r="I635" i="10"/>
  <c r="I634" i="10"/>
  <c r="I633" i="10"/>
  <c r="I632" i="10"/>
  <c r="C632" i="10" s="1"/>
  <c r="H632" i="10" s="1"/>
  <c r="D632" i="10" s="1"/>
  <c r="G632" i="10" s="1"/>
  <c r="I631" i="10"/>
  <c r="I630" i="10"/>
  <c r="I629" i="10"/>
  <c r="I628" i="10"/>
  <c r="C628" i="10" s="1"/>
  <c r="H628" i="10" s="1"/>
  <c r="D628" i="10" s="1"/>
  <c r="G628" i="10" s="1"/>
  <c r="I627" i="10"/>
  <c r="C627" i="10" s="1"/>
  <c r="H627" i="10" s="1"/>
  <c r="D627" i="10" s="1"/>
  <c r="G627" i="10" s="1"/>
  <c r="I626" i="10"/>
  <c r="C626" i="10" s="1"/>
  <c r="H626" i="10" s="1"/>
  <c r="D626" i="10" s="1"/>
  <c r="G626" i="10" s="1"/>
  <c r="I625" i="10"/>
  <c r="J625" i="10" s="1"/>
  <c r="I624" i="10"/>
  <c r="I623" i="10"/>
  <c r="I622" i="10"/>
  <c r="I621" i="10"/>
  <c r="I620" i="10"/>
  <c r="I619" i="10"/>
  <c r="J619" i="10" s="1"/>
  <c r="I618" i="10"/>
  <c r="C618" i="10" s="1"/>
  <c r="H618" i="10" s="1"/>
  <c r="D618" i="10" s="1"/>
  <c r="G618" i="10" s="1"/>
  <c r="I617" i="10"/>
  <c r="J617" i="10" s="1"/>
  <c r="I616" i="10"/>
  <c r="I615" i="10"/>
  <c r="I614" i="10"/>
  <c r="I613" i="10"/>
  <c r="I612" i="10"/>
  <c r="I611" i="10"/>
  <c r="J611" i="10" s="1"/>
  <c r="I610" i="10"/>
  <c r="C610" i="10" s="1"/>
  <c r="H610" i="10" s="1"/>
  <c r="D610" i="10" s="1"/>
  <c r="G610" i="10" s="1"/>
  <c r="I609" i="10"/>
  <c r="I608" i="10"/>
  <c r="I607" i="10"/>
  <c r="I606" i="10"/>
  <c r="I605" i="10"/>
  <c r="I604" i="10"/>
  <c r="I603" i="10"/>
  <c r="C603" i="10" s="1"/>
  <c r="H603" i="10" s="1"/>
  <c r="D603" i="10" s="1"/>
  <c r="G603" i="10" s="1"/>
  <c r="I602" i="10"/>
  <c r="J602" i="10" s="1"/>
  <c r="O602" i="10" s="1"/>
  <c r="M602" i="10" s="1"/>
  <c r="I601" i="10"/>
  <c r="I600" i="10"/>
  <c r="I599" i="10"/>
  <c r="I598" i="10"/>
  <c r="I597" i="10"/>
  <c r="I596" i="10"/>
  <c r="I595" i="10"/>
  <c r="I594" i="10"/>
  <c r="I593" i="10"/>
  <c r="J593" i="10" s="1"/>
  <c r="I592" i="10"/>
  <c r="I591" i="10"/>
  <c r="I590" i="10"/>
  <c r="I589" i="10"/>
  <c r="I588" i="10"/>
  <c r="I587" i="10"/>
  <c r="I586" i="10"/>
  <c r="I585" i="10"/>
  <c r="C585" i="10" s="1"/>
  <c r="H585" i="10" s="1"/>
  <c r="D585" i="10" s="1"/>
  <c r="G585" i="10" s="1"/>
  <c r="I584" i="10"/>
  <c r="I583" i="10"/>
  <c r="I582" i="10"/>
  <c r="I581" i="10"/>
  <c r="J581" i="10" s="1"/>
  <c r="I580" i="10"/>
  <c r="I579" i="10"/>
  <c r="I578" i="10"/>
  <c r="I577" i="10"/>
  <c r="C577" i="10" s="1"/>
  <c r="I576" i="10"/>
  <c r="I575" i="10"/>
  <c r="I574" i="10"/>
  <c r="I573" i="10"/>
  <c r="I572" i="10"/>
  <c r="I571" i="10"/>
  <c r="I570" i="10"/>
  <c r="I569" i="10"/>
  <c r="C569" i="10" s="1"/>
  <c r="H569" i="10" s="1"/>
  <c r="D569" i="10" s="1"/>
  <c r="G569" i="10" s="1"/>
  <c r="I568" i="10"/>
  <c r="C568" i="10" s="1"/>
  <c r="H568" i="10" s="1"/>
  <c r="D568" i="10" s="1"/>
  <c r="G568" i="10" s="1"/>
  <c r="I567" i="10"/>
  <c r="I566" i="10"/>
  <c r="I565" i="10"/>
  <c r="C565" i="10" s="1"/>
  <c r="H565" i="10" s="1"/>
  <c r="D565" i="10" s="1"/>
  <c r="G565" i="10" s="1"/>
  <c r="I564" i="10"/>
  <c r="I563" i="10"/>
  <c r="I562" i="10"/>
  <c r="C562" i="10" s="1"/>
  <c r="H562" i="10" s="1"/>
  <c r="D562" i="10" s="1"/>
  <c r="G562" i="10" s="1"/>
  <c r="I561" i="10"/>
  <c r="C561" i="10" s="1"/>
  <c r="H561" i="10" s="1"/>
  <c r="D561" i="10" s="1"/>
  <c r="G561" i="10" s="1"/>
  <c r="I560" i="10"/>
  <c r="I559" i="10"/>
  <c r="C559" i="10" s="1"/>
  <c r="H559" i="10" s="1"/>
  <c r="D559" i="10" s="1"/>
  <c r="G559" i="10" s="1"/>
  <c r="I558" i="10"/>
  <c r="J558" i="10" s="1"/>
  <c r="O558" i="10" s="1"/>
  <c r="M558" i="10" s="1"/>
  <c r="I557" i="10"/>
  <c r="I556" i="10"/>
  <c r="I555" i="10"/>
  <c r="I554" i="10"/>
  <c r="C554" i="10" s="1"/>
  <c r="H554" i="10" s="1"/>
  <c r="D554" i="10" s="1"/>
  <c r="G554" i="10" s="1"/>
  <c r="I553" i="10"/>
  <c r="I552" i="10"/>
  <c r="I551" i="10"/>
  <c r="J551" i="10" s="1"/>
  <c r="I550" i="10"/>
  <c r="J550" i="10" s="1"/>
  <c r="I549" i="10"/>
  <c r="I548" i="10"/>
  <c r="C548" i="10" s="1"/>
  <c r="H548" i="10" s="1"/>
  <c r="D548" i="10" s="1"/>
  <c r="G548" i="10" s="1"/>
  <c r="I547" i="10"/>
  <c r="C547" i="10" s="1"/>
  <c r="H547" i="10" s="1"/>
  <c r="D547" i="10" s="1"/>
  <c r="G547" i="10" s="1"/>
  <c r="I546" i="10"/>
  <c r="I545" i="10"/>
  <c r="I544" i="10"/>
  <c r="I543" i="10"/>
  <c r="C543" i="10" s="1"/>
  <c r="H543" i="10" s="1"/>
  <c r="D543" i="10" s="1"/>
  <c r="G543" i="10" s="1"/>
  <c r="I542" i="10"/>
  <c r="I541" i="10"/>
  <c r="I540" i="10"/>
  <c r="J540" i="10" s="1"/>
  <c r="O540" i="10" s="1"/>
  <c r="M540" i="10" s="1"/>
  <c r="I539" i="10"/>
  <c r="C539" i="10" s="1"/>
  <c r="H539" i="10" s="1"/>
  <c r="D539" i="10" s="1"/>
  <c r="G539" i="10" s="1"/>
  <c r="I538" i="10"/>
  <c r="I537" i="10"/>
  <c r="I536" i="10"/>
  <c r="I535" i="10"/>
  <c r="C535" i="10" s="1"/>
  <c r="H535" i="10" s="1"/>
  <c r="D535" i="10" s="1"/>
  <c r="G535" i="10" s="1"/>
  <c r="I534" i="10"/>
  <c r="I533" i="10"/>
  <c r="I532" i="10"/>
  <c r="J532" i="10" s="1"/>
  <c r="I531" i="10"/>
  <c r="I530" i="10"/>
  <c r="I529" i="10"/>
  <c r="I528" i="10"/>
  <c r="I527" i="10"/>
  <c r="I526" i="10"/>
  <c r="I525" i="10"/>
  <c r="I524" i="10"/>
  <c r="I523" i="10"/>
  <c r="I522" i="10"/>
  <c r="J522" i="10" s="1"/>
  <c r="O522" i="10" s="1"/>
  <c r="M522" i="10" s="1"/>
  <c r="I521" i="10"/>
  <c r="I520" i="10"/>
  <c r="I519" i="10"/>
  <c r="I518" i="10"/>
  <c r="I517" i="10"/>
  <c r="I516" i="10"/>
  <c r="J516" i="10" s="1"/>
  <c r="O516" i="10" s="1"/>
  <c r="M516" i="10" s="1"/>
  <c r="I515" i="10"/>
  <c r="I514" i="10"/>
  <c r="J514" i="10" s="1"/>
  <c r="O514" i="10" s="1"/>
  <c r="M514" i="10" s="1"/>
  <c r="I513" i="10"/>
  <c r="C513" i="10" s="1"/>
  <c r="I512" i="10"/>
  <c r="I511" i="10"/>
  <c r="I510" i="10"/>
  <c r="I509" i="10"/>
  <c r="I508" i="10"/>
  <c r="I507" i="10"/>
  <c r="I506" i="10"/>
  <c r="I505" i="10"/>
  <c r="I504" i="10"/>
  <c r="J504" i="10" s="1"/>
  <c r="O504" i="10" s="1"/>
  <c r="M504" i="10" s="1"/>
  <c r="I503" i="10"/>
  <c r="C503" i="10" s="1"/>
  <c r="H503" i="10" s="1"/>
  <c r="D503" i="10" s="1"/>
  <c r="G503" i="10" s="1"/>
  <c r="I502" i="10"/>
  <c r="I501" i="10"/>
  <c r="I500" i="10"/>
  <c r="I499" i="10"/>
  <c r="I498" i="10"/>
  <c r="I497" i="10"/>
  <c r="I496" i="10"/>
  <c r="I495" i="10"/>
  <c r="I494" i="10"/>
  <c r="I493" i="10"/>
  <c r="I492" i="10"/>
  <c r="I491" i="10"/>
  <c r="I490" i="10"/>
  <c r="I489" i="10"/>
  <c r="I488" i="10"/>
  <c r="I487" i="10"/>
  <c r="I486" i="10"/>
  <c r="I485" i="10"/>
  <c r="J485" i="10" s="1"/>
  <c r="I484" i="10"/>
  <c r="J484" i="10" s="1"/>
  <c r="P484" i="10" s="1"/>
  <c r="I483" i="10"/>
  <c r="C483" i="10" s="1"/>
  <c r="H483" i="10" s="1"/>
  <c r="D483" i="10" s="1"/>
  <c r="G483" i="10" s="1"/>
  <c r="I482" i="10"/>
  <c r="J482" i="10" s="1"/>
  <c r="O482" i="10" s="1"/>
  <c r="I481" i="10"/>
  <c r="C481" i="10" s="1"/>
  <c r="I480" i="10"/>
  <c r="I479" i="10"/>
  <c r="I478" i="10"/>
  <c r="I477" i="10"/>
  <c r="I476" i="10"/>
  <c r="I475" i="10"/>
  <c r="I474" i="10"/>
  <c r="J474" i="10" s="1"/>
  <c r="O474" i="10" s="1"/>
  <c r="I473" i="10"/>
  <c r="J473" i="10" s="1"/>
  <c r="O473" i="10" s="1"/>
  <c r="M473" i="10" s="1"/>
  <c r="I472" i="10"/>
  <c r="J472" i="10" s="1"/>
  <c r="P472" i="10" s="1"/>
  <c r="I471" i="10"/>
  <c r="I470" i="10"/>
  <c r="I469" i="10"/>
  <c r="I468" i="10"/>
  <c r="I467" i="10"/>
  <c r="C467" i="10" s="1"/>
  <c r="H467" i="10" s="1"/>
  <c r="D467" i="10" s="1"/>
  <c r="G467" i="10" s="1"/>
  <c r="I466" i="10"/>
  <c r="C466" i="10" s="1"/>
  <c r="H466" i="10" s="1"/>
  <c r="D466" i="10" s="1"/>
  <c r="G466" i="10" s="1"/>
  <c r="I465" i="10"/>
  <c r="I464" i="10"/>
  <c r="I463" i="10"/>
  <c r="I462" i="10"/>
  <c r="I461" i="10"/>
  <c r="C461" i="10" s="1"/>
  <c r="H461" i="10" s="1"/>
  <c r="D461" i="10" s="1"/>
  <c r="G461" i="10" s="1"/>
  <c r="I460" i="10"/>
  <c r="I459" i="10"/>
  <c r="I458" i="10"/>
  <c r="I457" i="10"/>
  <c r="I456" i="10"/>
  <c r="I455" i="10"/>
  <c r="I454" i="10"/>
  <c r="I453" i="10"/>
  <c r="J453" i="10" s="1"/>
  <c r="I452" i="10"/>
  <c r="I451" i="10"/>
  <c r="I450" i="10"/>
  <c r="I449" i="10"/>
  <c r="C449" i="10" s="1"/>
  <c r="H449" i="10" s="1"/>
  <c r="D449" i="10" s="1"/>
  <c r="G449" i="10" s="1"/>
  <c r="I448" i="10"/>
  <c r="I447" i="10"/>
  <c r="I446" i="10"/>
  <c r="I445" i="10"/>
  <c r="I444" i="10"/>
  <c r="I443" i="10"/>
  <c r="I442" i="10"/>
  <c r="I441" i="10"/>
  <c r="J441" i="10" s="1"/>
  <c r="I440" i="10"/>
  <c r="I439" i="10"/>
  <c r="C439" i="10" s="1"/>
  <c r="H439" i="10" s="1"/>
  <c r="D439" i="10" s="1"/>
  <c r="G439" i="10" s="1"/>
  <c r="I438" i="10"/>
  <c r="J438" i="10" s="1"/>
  <c r="O438" i="10" s="1"/>
  <c r="M438" i="10" s="1"/>
  <c r="I437" i="10"/>
  <c r="C437" i="10" s="1"/>
  <c r="I436" i="10"/>
  <c r="I435" i="10"/>
  <c r="I434" i="10"/>
  <c r="C434" i="10" s="1"/>
  <c r="H434" i="10" s="1"/>
  <c r="D434" i="10" s="1"/>
  <c r="G434" i="10" s="1"/>
  <c r="I433" i="10"/>
  <c r="J433" i="10" s="1"/>
  <c r="I432" i="10"/>
  <c r="I431" i="10"/>
  <c r="I430" i="10"/>
  <c r="I429" i="10"/>
  <c r="C429" i="10" s="1"/>
  <c r="H429" i="10" s="1"/>
  <c r="D429" i="10" s="1"/>
  <c r="G429" i="10" s="1"/>
  <c r="I428" i="10"/>
  <c r="I427" i="10"/>
  <c r="C427" i="10" s="1"/>
  <c r="H427" i="10" s="1"/>
  <c r="D427" i="10" s="1"/>
  <c r="G427" i="10" s="1"/>
  <c r="I426" i="10"/>
  <c r="C426" i="10" s="1"/>
  <c r="H426" i="10" s="1"/>
  <c r="D426" i="10" s="1"/>
  <c r="G426" i="10" s="1"/>
  <c r="I425" i="10"/>
  <c r="I424" i="10"/>
  <c r="I423" i="10"/>
  <c r="J423" i="10" s="1"/>
  <c r="I422" i="10"/>
  <c r="C422" i="10" s="1"/>
  <c r="H422" i="10" s="1"/>
  <c r="D422" i="10" s="1"/>
  <c r="G422" i="10" s="1"/>
  <c r="I421" i="10"/>
  <c r="C421" i="10" s="1"/>
  <c r="I420" i="10"/>
  <c r="I419" i="10"/>
  <c r="C419" i="10" s="1"/>
  <c r="H419" i="10" s="1"/>
  <c r="D419" i="10" s="1"/>
  <c r="G419" i="10" s="1"/>
  <c r="I418" i="10"/>
  <c r="I417" i="10"/>
  <c r="I416" i="10"/>
  <c r="I415" i="10"/>
  <c r="I414" i="10"/>
  <c r="I413" i="10"/>
  <c r="C413" i="10" s="1"/>
  <c r="H413" i="10" s="1"/>
  <c r="D413" i="10" s="1"/>
  <c r="G413" i="10" s="1"/>
  <c r="I412" i="10"/>
  <c r="C412" i="10" s="1"/>
  <c r="H412" i="10" s="1"/>
  <c r="D412" i="10" s="1"/>
  <c r="G412" i="10" s="1"/>
  <c r="I411" i="10"/>
  <c r="I410" i="10"/>
  <c r="I409" i="10"/>
  <c r="J409" i="10" s="1"/>
  <c r="I408" i="10"/>
  <c r="I407" i="10"/>
  <c r="C407" i="10" s="1"/>
  <c r="I406" i="10"/>
  <c r="I405" i="10"/>
  <c r="I404" i="10"/>
  <c r="I403" i="10"/>
  <c r="J403" i="10" s="1"/>
  <c r="I402" i="10"/>
  <c r="I401" i="10"/>
  <c r="C401" i="10" s="1"/>
  <c r="H401" i="10" s="1"/>
  <c r="D401" i="10" s="1"/>
  <c r="G401" i="10" s="1"/>
  <c r="I400" i="10"/>
  <c r="I399" i="10"/>
  <c r="J399" i="10" s="1"/>
  <c r="I398" i="10"/>
  <c r="C398" i="10" s="1"/>
  <c r="H398" i="10" s="1"/>
  <c r="D398" i="10" s="1"/>
  <c r="G398" i="10" s="1"/>
  <c r="I397" i="10"/>
  <c r="I396" i="10"/>
  <c r="I395" i="10"/>
  <c r="I394" i="10"/>
  <c r="C394" i="10" s="1"/>
  <c r="H394" i="10" s="1"/>
  <c r="D394" i="10" s="1"/>
  <c r="G394" i="10" s="1"/>
  <c r="I393" i="10"/>
  <c r="I392" i="10"/>
  <c r="I391" i="10"/>
  <c r="I390" i="10"/>
  <c r="J390" i="10" s="1"/>
  <c r="O390" i="10" s="1"/>
  <c r="M390" i="10" s="1"/>
  <c r="I389" i="10"/>
  <c r="J389" i="10" s="1"/>
  <c r="I388" i="10"/>
  <c r="I387" i="10"/>
  <c r="I386" i="10"/>
  <c r="I385" i="10"/>
  <c r="I384" i="10"/>
  <c r="I383" i="10"/>
  <c r="I382" i="10"/>
  <c r="I381" i="10"/>
  <c r="I380" i="10"/>
  <c r="I379" i="10"/>
  <c r="I378" i="10"/>
  <c r="I377" i="10"/>
  <c r="C377" i="10" s="1"/>
  <c r="H377" i="10" s="1"/>
  <c r="D377" i="10" s="1"/>
  <c r="G377" i="10" s="1"/>
  <c r="I376" i="10"/>
  <c r="I375" i="10"/>
  <c r="I374" i="10"/>
  <c r="J374" i="10" s="1"/>
  <c r="O374" i="10" s="1"/>
  <c r="M374" i="10" s="1"/>
  <c r="I373" i="10"/>
  <c r="J373" i="10" s="1"/>
  <c r="I372" i="10"/>
  <c r="I371" i="10"/>
  <c r="I370" i="10"/>
  <c r="I369" i="10"/>
  <c r="J369" i="10" s="1"/>
  <c r="I368" i="10"/>
  <c r="I367" i="10"/>
  <c r="C367" i="10" s="1"/>
  <c r="H367" i="10" s="1"/>
  <c r="D367" i="10" s="1"/>
  <c r="G367" i="10" s="1"/>
  <c r="I366" i="10"/>
  <c r="C366" i="10" s="1"/>
  <c r="H366" i="10" s="1"/>
  <c r="D366" i="10" s="1"/>
  <c r="G366" i="10" s="1"/>
  <c r="I365" i="10"/>
  <c r="I364" i="10"/>
  <c r="I363" i="10"/>
  <c r="I362" i="10"/>
  <c r="I361" i="10"/>
  <c r="I360" i="10"/>
  <c r="I359" i="10"/>
  <c r="I358" i="10"/>
  <c r="I357" i="10"/>
  <c r="I356" i="10"/>
  <c r="I355" i="10"/>
  <c r="I354" i="10"/>
  <c r="I353" i="10"/>
  <c r="I352" i="10"/>
  <c r="I351" i="10"/>
  <c r="I350" i="10"/>
  <c r="I349" i="10"/>
  <c r="I348" i="10"/>
  <c r="I347" i="10"/>
  <c r="I346" i="10"/>
  <c r="I345" i="10"/>
  <c r="I344" i="10"/>
  <c r="I343" i="10"/>
  <c r="I342" i="10"/>
  <c r="I341" i="10"/>
  <c r="I340" i="10"/>
  <c r="C340" i="10" s="1"/>
  <c r="H340" i="10" s="1"/>
  <c r="D340" i="10" s="1"/>
  <c r="G340" i="10" s="1"/>
  <c r="I339" i="10"/>
  <c r="J339" i="10" s="1"/>
  <c r="I338" i="10"/>
  <c r="I337" i="10"/>
  <c r="J337" i="10" s="1"/>
  <c r="I336" i="10"/>
  <c r="I335" i="10"/>
  <c r="I334" i="10"/>
  <c r="I333" i="10"/>
  <c r="I332" i="10"/>
  <c r="I331" i="10"/>
  <c r="J331" i="10" s="1"/>
  <c r="I330" i="10"/>
  <c r="I329" i="10"/>
  <c r="I328" i="10"/>
  <c r="I327" i="10"/>
  <c r="I326" i="10"/>
  <c r="I325" i="10"/>
  <c r="I324" i="10"/>
  <c r="I323" i="10"/>
  <c r="I322" i="10"/>
  <c r="C322" i="10" s="1"/>
  <c r="H322" i="10" s="1"/>
  <c r="D322" i="10" s="1"/>
  <c r="G322" i="10" s="1"/>
  <c r="I321" i="10"/>
  <c r="I320" i="10"/>
  <c r="I319" i="10"/>
  <c r="I318" i="10"/>
  <c r="I317" i="10"/>
  <c r="I316" i="10"/>
  <c r="C316" i="10" s="1"/>
  <c r="H316" i="10" s="1"/>
  <c r="D316" i="10" s="1"/>
  <c r="G316" i="10" s="1"/>
  <c r="I315" i="10"/>
  <c r="I314" i="10"/>
  <c r="I313" i="10"/>
  <c r="I312" i="10"/>
  <c r="I311" i="10"/>
  <c r="I310" i="10"/>
  <c r="I309" i="10"/>
  <c r="I308" i="10"/>
  <c r="C308" i="10" s="1"/>
  <c r="H308" i="10" s="1"/>
  <c r="D308" i="10" s="1"/>
  <c r="G308" i="10" s="1"/>
  <c r="I307" i="10"/>
  <c r="J307" i="10" s="1"/>
  <c r="I306" i="10"/>
  <c r="C306" i="10" s="1"/>
  <c r="H306" i="10" s="1"/>
  <c r="D306" i="10" s="1"/>
  <c r="G306" i="10" s="1"/>
  <c r="I305" i="10"/>
  <c r="I304" i="10"/>
  <c r="C304" i="10" s="1"/>
  <c r="H304" i="10" s="1"/>
  <c r="D304" i="10" s="1"/>
  <c r="G304" i="10" s="1"/>
  <c r="I303" i="10"/>
  <c r="I302" i="10"/>
  <c r="I301" i="10"/>
  <c r="J301" i="10" s="1"/>
  <c r="I300" i="10"/>
  <c r="I299" i="10"/>
  <c r="I298" i="10"/>
  <c r="I297" i="10"/>
  <c r="I296" i="10"/>
  <c r="I295" i="10"/>
  <c r="I294" i="10"/>
  <c r="J294" i="10" s="1"/>
  <c r="I293" i="10"/>
  <c r="I292" i="10"/>
  <c r="I291" i="10"/>
  <c r="I290" i="10"/>
  <c r="I289" i="10"/>
  <c r="I288" i="10"/>
  <c r="J288" i="10" s="1"/>
  <c r="O288" i="10" s="1"/>
  <c r="M288" i="10" s="1"/>
  <c r="I287" i="10"/>
  <c r="I286" i="10"/>
  <c r="C286" i="10" s="1"/>
  <c r="H286" i="10" s="1"/>
  <c r="D286" i="10" s="1"/>
  <c r="G286" i="10" s="1"/>
  <c r="I285" i="10"/>
  <c r="J285" i="10" s="1"/>
  <c r="I284" i="10"/>
  <c r="I283" i="10"/>
  <c r="I282" i="10"/>
  <c r="I281" i="10"/>
  <c r="J281" i="10" s="1"/>
  <c r="I280" i="10"/>
  <c r="I279" i="10"/>
  <c r="C279" i="10" s="1"/>
  <c r="H279" i="10" s="1"/>
  <c r="D279" i="10" s="1"/>
  <c r="G279" i="10" s="1"/>
  <c r="I278" i="10"/>
  <c r="J278" i="10" s="1"/>
  <c r="I277" i="10"/>
  <c r="I276" i="10"/>
  <c r="I275" i="10"/>
  <c r="I274" i="10"/>
  <c r="I273" i="10"/>
  <c r="J273" i="10" s="1"/>
  <c r="I272" i="10"/>
  <c r="J272" i="10" s="1"/>
  <c r="O272" i="10" s="1"/>
  <c r="I271" i="10"/>
  <c r="C271" i="10" s="1"/>
  <c r="H271" i="10" s="1"/>
  <c r="D271" i="10" s="1"/>
  <c r="G271" i="10" s="1"/>
  <c r="I270" i="10"/>
  <c r="C270" i="10" s="1"/>
  <c r="H270" i="10" s="1"/>
  <c r="D270" i="10" s="1"/>
  <c r="G270" i="10" s="1"/>
  <c r="I269" i="10"/>
  <c r="C269" i="10" s="1"/>
  <c r="H269" i="10" s="1"/>
  <c r="D269" i="10" s="1"/>
  <c r="G269" i="10" s="1"/>
  <c r="I268" i="10"/>
  <c r="C268" i="10" s="1"/>
  <c r="H268" i="10" s="1"/>
  <c r="D268" i="10" s="1"/>
  <c r="G268" i="10" s="1"/>
  <c r="I267" i="10"/>
  <c r="I266" i="10"/>
  <c r="C266" i="10" s="1"/>
  <c r="H266" i="10" s="1"/>
  <c r="D266" i="10" s="1"/>
  <c r="G266" i="10" s="1"/>
  <c r="I265" i="10"/>
  <c r="C265" i="10" s="1"/>
  <c r="H265" i="10" s="1"/>
  <c r="D265" i="10" s="1"/>
  <c r="G265" i="10" s="1"/>
  <c r="I264" i="10"/>
  <c r="I263" i="10"/>
  <c r="I262" i="10"/>
  <c r="I261" i="10"/>
  <c r="J261" i="10" s="1"/>
  <c r="I260" i="10"/>
  <c r="I259" i="10"/>
  <c r="J259" i="10" s="1"/>
  <c r="I258" i="10"/>
  <c r="I257" i="10"/>
  <c r="I256" i="10"/>
  <c r="I255" i="10"/>
  <c r="I254" i="10"/>
  <c r="I253" i="10"/>
  <c r="I252" i="10"/>
  <c r="I251" i="10"/>
  <c r="J251" i="10" s="1"/>
  <c r="I250" i="10"/>
  <c r="I249" i="10"/>
  <c r="I248" i="10"/>
  <c r="I247" i="10"/>
  <c r="I246" i="10"/>
  <c r="J246" i="10" s="1"/>
  <c r="I245" i="10"/>
  <c r="I244" i="10"/>
  <c r="I243" i="10"/>
  <c r="I242" i="10"/>
  <c r="I241" i="10"/>
  <c r="I240" i="10"/>
  <c r="I239" i="10"/>
  <c r="C239" i="10" s="1"/>
  <c r="H239" i="10" s="1"/>
  <c r="D239" i="10" s="1"/>
  <c r="G239" i="10" s="1"/>
  <c r="I238" i="10"/>
  <c r="I237" i="10"/>
  <c r="I236" i="10"/>
  <c r="I235" i="10"/>
  <c r="I234" i="10"/>
  <c r="I233" i="10"/>
  <c r="I232" i="10"/>
  <c r="I231" i="10"/>
  <c r="I230" i="10"/>
  <c r="C230" i="10" s="1"/>
  <c r="H230" i="10" s="1"/>
  <c r="D230" i="10" s="1"/>
  <c r="G230" i="10" s="1"/>
  <c r="I229" i="10"/>
  <c r="I228" i="10"/>
  <c r="I227" i="10"/>
  <c r="C227" i="10" s="1"/>
  <c r="H227" i="10" s="1"/>
  <c r="D227" i="10" s="1"/>
  <c r="G227" i="10" s="1"/>
  <c r="I226" i="10"/>
  <c r="I225" i="10"/>
  <c r="I224" i="10"/>
  <c r="I223" i="10"/>
  <c r="I222" i="10"/>
  <c r="J222" i="10" s="1"/>
  <c r="I221" i="10"/>
  <c r="J221" i="10" s="1"/>
  <c r="I220" i="10"/>
  <c r="I219" i="10"/>
  <c r="I218" i="10"/>
  <c r="I217" i="10"/>
  <c r="I216" i="10"/>
  <c r="I215" i="10"/>
  <c r="I214" i="10"/>
  <c r="J214" i="10" s="1"/>
  <c r="I213" i="10"/>
  <c r="I212" i="10"/>
  <c r="I211" i="10"/>
  <c r="I210" i="10"/>
  <c r="C210" i="10" s="1"/>
  <c r="H210" i="10" s="1"/>
  <c r="D210" i="10" s="1"/>
  <c r="G210" i="10" s="1"/>
  <c r="I209" i="10"/>
  <c r="I208" i="10"/>
  <c r="I207" i="10"/>
  <c r="C207" i="10" s="1"/>
  <c r="H207" i="10" s="1"/>
  <c r="D207" i="10" s="1"/>
  <c r="G207" i="10" s="1"/>
  <c r="I206" i="10"/>
  <c r="J206" i="10" s="1"/>
  <c r="P206" i="10" s="1"/>
  <c r="I205" i="10"/>
  <c r="I204" i="10"/>
  <c r="I203" i="10"/>
  <c r="I202" i="10"/>
  <c r="I201" i="10"/>
  <c r="I200" i="10"/>
  <c r="I199" i="10"/>
  <c r="I198" i="10"/>
  <c r="I197" i="10"/>
  <c r="I196" i="10"/>
  <c r="J196" i="10" s="1"/>
  <c r="O196" i="10" s="1"/>
  <c r="M196" i="10" s="1"/>
  <c r="I195" i="10"/>
  <c r="I194" i="10"/>
  <c r="I193" i="10"/>
  <c r="J193" i="10" s="1"/>
  <c r="I192" i="10"/>
  <c r="I191" i="10"/>
  <c r="C191" i="10" s="1"/>
  <c r="H191" i="10" s="1"/>
  <c r="D191" i="10" s="1"/>
  <c r="G191" i="10" s="1"/>
  <c r="I190" i="10"/>
  <c r="I189" i="10"/>
  <c r="I188" i="10"/>
  <c r="I187" i="10"/>
  <c r="I186" i="10"/>
  <c r="I185" i="10"/>
  <c r="I184" i="10"/>
  <c r="I183" i="10"/>
  <c r="C183" i="10" s="1"/>
  <c r="I182" i="10"/>
  <c r="I181" i="10"/>
  <c r="C181" i="10" s="1"/>
  <c r="H181" i="10" s="1"/>
  <c r="D181" i="10" s="1"/>
  <c r="G181" i="10" s="1"/>
  <c r="I180" i="10"/>
  <c r="J180" i="10" s="1"/>
  <c r="O180" i="10" s="1"/>
  <c r="M180" i="10" s="1"/>
  <c r="I179" i="10"/>
  <c r="J179" i="10" s="1"/>
  <c r="I178" i="10"/>
  <c r="J178" i="10" s="1"/>
  <c r="O178" i="10" s="1"/>
  <c r="M178" i="10" s="1"/>
  <c r="I177" i="10"/>
  <c r="I176" i="10"/>
  <c r="I175" i="10"/>
  <c r="I174" i="10"/>
  <c r="C174" i="10" s="1"/>
  <c r="H174" i="10" s="1"/>
  <c r="D174" i="10" s="1"/>
  <c r="G174" i="10" s="1"/>
  <c r="I173" i="10"/>
  <c r="I172" i="10"/>
  <c r="J172" i="10" s="1"/>
  <c r="O172" i="10" s="1"/>
  <c r="M172" i="10" s="1"/>
  <c r="I171" i="10"/>
  <c r="C171" i="10" s="1"/>
  <c r="I170" i="10"/>
  <c r="I169" i="10"/>
  <c r="C169" i="10" s="1"/>
  <c r="H169" i="10" s="1"/>
  <c r="D169" i="10" s="1"/>
  <c r="G169" i="10" s="1"/>
  <c r="I168" i="10"/>
  <c r="I167" i="10"/>
  <c r="C167" i="10" s="1"/>
  <c r="H167" i="10" s="1"/>
  <c r="D167" i="10" s="1"/>
  <c r="G167" i="10" s="1"/>
  <c r="I166" i="10"/>
  <c r="I165" i="10"/>
  <c r="I164" i="10"/>
  <c r="J164" i="10" s="1"/>
  <c r="I163" i="10"/>
  <c r="J163" i="10" s="1"/>
  <c r="I162" i="10"/>
  <c r="I161" i="10"/>
  <c r="I160" i="10"/>
  <c r="I159" i="10"/>
  <c r="I158" i="10"/>
  <c r="C158" i="10" s="1"/>
  <c r="H158" i="10" s="1"/>
  <c r="D158" i="10" s="1"/>
  <c r="G158" i="10" s="1"/>
  <c r="I157" i="10"/>
  <c r="I156" i="10"/>
  <c r="J156" i="10" s="1"/>
  <c r="I155" i="10"/>
  <c r="J155" i="10" s="1"/>
  <c r="I154" i="10"/>
  <c r="I153" i="10"/>
  <c r="I152" i="10"/>
  <c r="I151" i="10"/>
  <c r="I150" i="10"/>
  <c r="J150" i="10" s="1"/>
  <c r="O150" i="10" s="1"/>
  <c r="M150" i="10" s="1"/>
  <c r="I149" i="10"/>
  <c r="I148" i="10"/>
  <c r="C148" i="10" s="1"/>
  <c r="H148" i="10" s="1"/>
  <c r="D148" i="10" s="1"/>
  <c r="G148" i="10" s="1"/>
  <c r="I147" i="10"/>
  <c r="I146" i="10"/>
  <c r="J146" i="10" s="1"/>
  <c r="O146" i="10" s="1"/>
  <c r="M146" i="10" s="1"/>
  <c r="I145" i="10"/>
  <c r="I144" i="10"/>
  <c r="I143" i="10"/>
  <c r="J143" i="10" s="1"/>
  <c r="I142" i="10"/>
  <c r="J142" i="10" s="1"/>
  <c r="I141" i="10"/>
  <c r="I140" i="10"/>
  <c r="C140" i="10" s="1"/>
  <c r="H140" i="10" s="1"/>
  <c r="D140" i="10" s="1"/>
  <c r="G140" i="10" s="1"/>
  <c r="I139" i="10"/>
  <c r="I138" i="10"/>
  <c r="I137" i="10"/>
  <c r="I136" i="10"/>
  <c r="J136" i="10" s="1"/>
  <c r="O136" i="10" s="1"/>
  <c r="M136" i="10" s="1"/>
  <c r="I135" i="10"/>
  <c r="I134" i="10"/>
  <c r="I133" i="10"/>
  <c r="C133" i="10" s="1"/>
  <c r="H133" i="10" s="1"/>
  <c r="D133" i="10" s="1"/>
  <c r="G133" i="10" s="1"/>
  <c r="I132" i="10"/>
  <c r="I131" i="10"/>
  <c r="I130" i="10"/>
  <c r="I129" i="10"/>
  <c r="C129" i="10" s="1"/>
  <c r="H129" i="10" s="1"/>
  <c r="D129" i="10" s="1"/>
  <c r="G129" i="10" s="1"/>
  <c r="I128" i="10"/>
  <c r="C128" i="10" s="1"/>
  <c r="H128" i="10" s="1"/>
  <c r="D128" i="10" s="1"/>
  <c r="G128" i="10" s="1"/>
  <c r="I127" i="10"/>
  <c r="I126" i="10"/>
  <c r="C126" i="10" s="1"/>
  <c r="H126" i="10" s="1"/>
  <c r="D126" i="10" s="1"/>
  <c r="G126" i="10" s="1"/>
  <c r="I125" i="10"/>
  <c r="I124" i="10"/>
  <c r="I123" i="10"/>
  <c r="I122" i="10"/>
  <c r="I121" i="10"/>
  <c r="I120" i="10"/>
  <c r="I119" i="10"/>
  <c r="I118" i="10"/>
  <c r="I117" i="10"/>
  <c r="I116" i="10"/>
  <c r="I115" i="10"/>
  <c r="I114" i="10"/>
  <c r="I113" i="10"/>
  <c r="I112" i="10"/>
  <c r="I111" i="10"/>
  <c r="I110" i="10"/>
  <c r="I109" i="10"/>
  <c r="I108" i="10"/>
  <c r="I107" i="10"/>
  <c r="I106" i="10"/>
  <c r="I105" i="10"/>
  <c r="I104" i="10"/>
  <c r="I103" i="10"/>
  <c r="I102" i="10"/>
  <c r="I101" i="10"/>
  <c r="I100" i="10"/>
  <c r="I99" i="10"/>
  <c r="I98" i="10"/>
  <c r="I97" i="10"/>
  <c r="I96" i="10"/>
  <c r="I95" i="10"/>
  <c r="I94" i="10"/>
  <c r="I93" i="10"/>
  <c r="I92" i="10"/>
  <c r="I91" i="10"/>
  <c r="I90" i="10"/>
  <c r="I89" i="10"/>
  <c r="I88" i="10"/>
  <c r="I87" i="10"/>
  <c r="I86" i="10"/>
  <c r="I85" i="10"/>
  <c r="I84" i="10"/>
  <c r="I83" i="10"/>
  <c r="I82" i="10"/>
  <c r="I81" i="10"/>
  <c r="I80" i="10"/>
  <c r="I79" i="10"/>
  <c r="I78" i="10"/>
  <c r="I77" i="10"/>
  <c r="I76" i="10"/>
  <c r="I75" i="10"/>
  <c r="I74" i="10"/>
  <c r="I73" i="10"/>
  <c r="I72" i="10"/>
  <c r="I71" i="10"/>
  <c r="I70" i="10"/>
  <c r="I69" i="10"/>
  <c r="I68" i="10"/>
  <c r="I67" i="10"/>
  <c r="I66" i="10"/>
  <c r="I65" i="10"/>
  <c r="I64" i="10"/>
  <c r="I63" i="10"/>
  <c r="I62" i="10"/>
  <c r="I61" i="10"/>
  <c r="I60" i="10"/>
  <c r="I59" i="10"/>
  <c r="I58" i="10"/>
  <c r="I57" i="10"/>
  <c r="I56" i="10"/>
  <c r="I55" i="10"/>
  <c r="I54" i="10"/>
  <c r="I53" i="10"/>
  <c r="I52" i="10"/>
  <c r="I51" i="10"/>
  <c r="I50" i="10"/>
  <c r="I49" i="10"/>
  <c r="I48" i="10"/>
  <c r="I47" i="10"/>
  <c r="I46" i="10"/>
  <c r="I45" i="10"/>
  <c r="I44" i="10"/>
  <c r="I43" i="10"/>
  <c r="I42" i="10"/>
  <c r="I41" i="10"/>
  <c r="I40" i="10"/>
  <c r="I39" i="10"/>
  <c r="I38" i="10"/>
  <c r="I37" i="10"/>
  <c r="I36" i="10"/>
  <c r="I35" i="10"/>
  <c r="I34" i="10"/>
  <c r="I33" i="10"/>
  <c r="I32" i="10"/>
  <c r="I31" i="10"/>
  <c r="I30" i="10"/>
  <c r="I29" i="10"/>
  <c r="I28" i="10"/>
  <c r="I27" i="10"/>
  <c r="I26" i="10"/>
  <c r="I25" i="10"/>
  <c r="I24" i="10"/>
  <c r="I23" i="10"/>
  <c r="I22" i="10"/>
  <c r="I21" i="10"/>
  <c r="I20" i="10"/>
  <c r="I19" i="10"/>
  <c r="I18" i="10"/>
  <c r="I17" i="10"/>
  <c r="I16" i="10"/>
  <c r="I15" i="10"/>
  <c r="I14" i="10"/>
  <c r="I13" i="10"/>
  <c r="I12" i="10"/>
  <c r="I11" i="10"/>
  <c r="I10" i="10"/>
  <c r="I9" i="10"/>
  <c r="I8" i="10"/>
  <c r="I7" i="10"/>
  <c r="I6" i="10"/>
  <c r="I5" i="10"/>
  <c r="I4" i="10"/>
  <c r="I3" i="10"/>
  <c r="C1002" i="9"/>
  <c r="I1001" i="9"/>
  <c r="I1000" i="9"/>
  <c r="I999" i="9"/>
  <c r="I998" i="9"/>
  <c r="J998" i="9" s="1"/>
  <c r="P998" i="9" s="1"/>
  <c r="I997" i="9"/>
  <c r="J997" i="9" s="1"/>
  <c r="I996" i="9"/>
  <c r="J996" i="9" s="1"/>
  <c r="I995" i="9"/>
  <c r="I994" i="9"/>
  <c r="I993" i="9"/>
  <c r="I992" i="9"/>
  <c r="I991" i="9"/>
  <c r="I990" i="9"/>
  <c r="C990" i="9" s="1"/>
  <c r="H990" i="9" s="1"/>
  <c r="D990" i="9" s="1"/>
  <c r="G990" i="9" s="1"/>
  <c r="I989" i="9"/>
  <c r="I988" i="9"/>
  <c r="C988" i="9" s="1"/>
  <c r="H988" i="9" s="1"/>
  <c r="D988" i="9" s="1"/>
  <c r="G988" i="9" s="1"/>
  <c r="I987" i="9"/>
  <c r="I986" i="9"/>
  <c r="I985" i="9"/>
  <c r="I984" i="9"/>
  <c r="I983" i="9"/>
  <c r="I982" i="9"/>
  <c r="I981" i="9"/>
  <c r="I980" i="9"/>
  <c r="I979" i="9"/>
  <c r="I978" i="9"/>
  <c r="C978" i="9" s="1"/>
  <c r="H978" i="9" s="1"/>
  <c r="D978" i="9" s="1"/>
  <c r="G978" i="9" s="1"/>
  <c r="I977" i="9"/>
  <c r="I976" i="9"/>
  <c r="I975" i="9"/>
  <c r="I974" i="9"/>
  <c r="I973" i="9"/>
  <c r="I972" i="9"/>
  <c r="I971" i="9"/>
  <c r="I970" i="9"/>
  <c r="I969" i="9"/>
  <c r="I968" i="9"/>
  <c r="J968" i="9" s="1"/>
  <c r="P968" i="9" s="1"/>
  <c r="I967" i="9"/>
  <c r="J967" i="9" s="1"/>
  <c r="I966" i="9"/>
  <c r="I965" i="9"/>
  <c r="C965" i="9" s="1"/>
  <c r="H965" i="9" s="1"/>
  <c r="D965" i="9" s="1"/>
  <c r="G965" i="9" s="1"/>
  <c r="I964" i="9"/>
  <c r="I963" i="9"/>
  <c r="I962" i="9"/>
  <c r="J962" i="9" s="1"/>
  <c r="P962" i="9" s="1"/>
  <c r="I961" i="9"/>
  <c r="J961" i="9" s="1"/>
  <c r="P961" i="9" s="1"/>
  <c r="I960" i="9"/>
  <c r="C960" i="9" s="1"/>
  <c r="H960" i="9" s="1"/>
  <c r="D960" i="9" s="1"/>
  <c r="G960" i="9" s="1"/>
  <c r="I959" i="9"/>
  <c r="I958" i="9"/>
  <c r="J958" i="9" s="1"/>
  <c r="P958" i="9" s="1"/>
  <c r="I957" i="9"/>
  <c r="J957" i="9" s="1"/>
  <c r="I956" i="9"/>
  <c r="I955" i="9"/>
  <c r="I954" i="9"/>
  <c r="I953" i="9"/>
  <c r="I952" i="9"/>
  <c r="C952" i="9" s="1"/>
  <c r="H952" i="9" s="1"/>
  <c r="D952" i="9" s="1"/>
  <c r="G952" i="9" s="1"/>
  <c r="I951" i="9"/>
  <c r="I950" i="9"/>
  <c r="I949" i="9"/>
  <c r="C949" i="9" s="1"/>
  <c r="H949" i="9" s="1"/>
  <c r="D949" i="9" s="1"/>
  <c r="G949" i="9" s="1"/>
  <c r="I948" i="9"/>
  <c r="J948" i="9" s="1"/>
  <c r="I947" i="9"/>
  <c r="C947" i="9" s="1"/>
  <c r="H947" i="9" s="1"/>
  <c r="D947" i="9" s="1"/>
  <c r="G947" i="9" s="1"/>
  <c r="I946" i="9"/>
  <c r="I945" i="9"/>
  <c r="I944" i="9"/>
  <c r="I943" i="9"/>
  <c r="J943" i="9" s="1"/>
  <c r="P943" i="9" s="1"/>
  <c r="I942" i="9"/>
  <c r="C942" i="9" s="1"/>
  <c r="H942" i="9" s="1"/>
  <c r="D942" i="9" s="1"/>
  <c r="G942" i="9" s="1"/>
  <c r="I941" i="9"/>
  <c r="I940" i="9"/>
  <c r="C940" i="9" s="1"/>
  <c r="H940" i="9" s="1"/>
  <c r="D940" i="9" s="1"/>
  <c r="G940" i="9" s="1"/>
  <c r="I939" i="9"/>
  <c r="I938" i="9"/>
  <c r="C938" i="9" s="1"/>
  <c r="H938" i="9" s="1"/>
  <c r="D938" i="9" s="1"/>
  <c r="G938" i="9" s="1"/>
  <c r="I937" i="9"/>
  <c r="I936" i="9"/>
  <c r="I935" i="9"/>
  <c r="I934" i="9"/>
  <c r="I933" i="9"/>
  <c r="I932" i="9"/>
  <c r="J932" i="9" s="1"/>
  <c r="O932" i="9" s="1"/>
  <c r="I931" i="9"/>
  <c r="C931" i="9" s="1"/>
  <c r="H931" i="9" s="1"/>
  <c r="D931" i="9" s="1"/>
  <c r="G931" i="9" s="1"/>
  <c r="I930" i="9"/>
  <c r="I929" i="9"/>
  <c r="I928" i="9"/>
  <c r="I927" i="9"/>
  <c r="I926" i="9"/>
  <c r="I925" i="9"/>
  <c r="I924" i="9"/>
  <c r="J924" i="9" s="1"/>
  <c r="P924" i="9" s="1"/>
  <c r="I923" i="9"/>
  <c r="C923" i="9" s="1"/>
  <c r="H923" i="9" s="1"/>
  <c r="D923" i="9" s="1"/>
  <c r="G923" i="9" s="1"/>
  <c r="I922" i="9"/>
  <c r="I921" i="9"/>
  <c r="J921" i="9" s="1"/>
  <c r="P921" i="9" s="1"/>
  <c r="I920" i="9"/>
  <c r="I919" i="9"/>
  <c r="I918" i="9"/>
  <c r="C918" i="9" s="1"/>
  <c r="H918" i="9" s="1"/>
  <c r="D918" i="9" s="1"/>
  <c r="G918" i="9" s="1"/>
  <c r="I917" i="9"/>
  <c r="I916" i="9"/>
  <c r="I915" i="9"/>
  <c r="I914" i="9"/>
  <c r="I913" i="9"/>
  <c r="J913" i="9" s="1"/>
  <c r="P913" i="9" s="1"/>
  <c r="I912" i="9"/>
  <c r="I911" i="9"/>
  <c r="I910" i="9"/>
  <c r="J910" i="9" s="1"/>
  <c r="P910" i="9" s="1"/>
  <c r="I909" i="9"/>
  <c r="C909" i="9" s="1"/>
  <c r="H909" i="9" s="1"/>
  <c r="D909" i="9" s="1"/>
  <c r="G909" i="9" s="1"/>
  <c r="I908" i="9"/>
  <c r="I907" i="9"/>
  <c r="I906" i="9"/>
  <c r="J906" i="9" s="1"/>
  <c r="P906" i="9" s="1"/>
  <c r="I905" i="9"/>
  <c r="I904" i="9"/>
  <c r="I903" i="9"/>
  <c r="J903" i="9" s="1"/>
  <c r="I902" i="9"/>
  <c r="I901" i="9"/>
  <c r="I900" i="9"/>
  <c r="I899" i="9"/>
  <c r="J899" i="9" s="1"/>
  <c r="I898" i="9"/>
  <c r="I897" i="9"/>
  <c r="I896" i="9"/>
  <c r="C896" i="9" s="1"/>
  <c r="H896" i="9" s="1"/>
  <c r="D896" i="9" s="1"/>
  <c r="G896" i="9" s="1"/>
  <c r="I895" i="9"/>
  <c r="I894" i="9"/>
  <c r="I893" i="9"/>
  <c r="I892" i="9"/>
  <c r="J892" i="9" s="1"/>
  <c r="I891" i="9"/>
  <c r="I890" i="9"/>
  <c r="J890" i="9" s="1"/>
  <c r="O890" i="9" s="1"/>
  <c r="I889" i="9"/>
  <c r="I888" i="9"/>
  <c r="I887" i="9"/>
  <c r="J887" i="9" s="1"/>
  <c r="I886" i="9"/>
  <c r="C886" i="9" s="1"/>
  <c r="H886" i="9" s="1"/>
  <c r="D886" i="9" s="1"/>
  <c r="G886" i="9" s="1"/>
  <c r="I885" i="9"/>
  <c r="I884" i="9"/>
  <c r="I883" i="9"/>
  <c r="I882" i="9"/>
  <c r="J882" i="9" s="1"/>
  <c r="P882" i="9" s="1"/>
  <c r="I881" i="9"/>
  <c r="I880" i="9"/>
  <c r="C880" i="9" s="1"/>
  <c r="H880" i="9" s="1"/>
  <c r="D880" i="9" s="1"/>
  <c r="G880" i="9" s="1"/>
  <c r="I879" i="9"/>
  <c r="I878" i="9"/>
  <c r="I877" i="9"/>
  <c r="I876" i="9"/>
  <c r="I875" i="9"/>
  <c r="I874" i="9"/>
  <c r="J874" i="9" s="1"/>
  <c r="P874" i="9" s="1"/>
  <c r="I873" i="9"/>
  <c r="J873" i="9" s="1"/>
  <c r="I872" i="9"/>
  <c r="C872" i="9" s="1"/>
  <c r="H872" i="9" s="1"/>
  <c r="D872" i="9" s="1"/>
  <c r="G872" i="9" s="1"/>
  <c r="I871" i="9"/>
  <c r="I870" i="9"/>
  <c r="C870" i="9" s="1"/>
  <c r="H870" i="9" s="1"/>
  <c r="D870" i="9" s="1"/>
  <c r="G870" i="9" s="1"/>
  <c r="I869" i="9"/>
  <c r="I868" i="9"/>
  <c r="I867" i="9"/>
  <c r="C867" i="9" s="1"/>
  <c r="H867" i="9" s="1"/>
  <c r="D867" i="9" s="1"/>
  <c r="G867" i="9" s="1"/>
  <c r="I866" i="9"/>
  <c r="I865" i="9"/>
  <c r="C865" i="9" s="1"/>
  <c r="H865" i="9" s="1"/>
  <c r="D865" i="9" s="1"/>
  <c r="G865" i="9" s="1"/>
  <c r="I864" i="9"/>
  <c r="I863" i="9"/>
  <c r="C863" i="9" s="1"/>
  <c r="H863" i="9" s="1"/>
  <c r="D863" i="9" s="1"/>
  <c r="G863" i="9" s="1"/>
  <c r="I862" i="9"/>
  <c r="I861" i="9"/>
  <c r="J861" i="9" s="1"/>
  <c r="I860" i="9"/>
  <c r="C860" i="9" s="1"/>
  <c r="H860" i="9" s="1"/>
  <c r="D860" i="9" s="1"/>
  <c r="G860" i="9" s="1"/>
  <c r="I859" i="9"/>
  <c r="I858" i="9"/>
  <c r="I857" i="9"/>
  <c r="I856" i="9"/>
  <c r="C856" i="9" s="1"/>
  <c r="H856" i="9" s="1"/>
  <c r="D856" i="9" s="1"/>
  <c r="G856" i="9" s="1"/>
  <c r="I855" i="9"/>
  <c r="J855" i="9" s="1"/>
  <c r="I854" i="9"/>
  <c r="I853" i="9"/>
  <c r="C853" i="9" s="1"/>
  <c r="H853" i="9" s="1"/>
  <c r="D853" i="9" s="1"/>
  <c r="G853" i="9" s="1"/>
  <c r="I852" i="9"/>
  <c r="C852" i="9" s="1"/>
  <c r="H852" i="9" s="1"/>
  <c r="D852" i="9" s="1"/>
  <c r="G852" i="9" s="1"/>
  <c r="I851" i="9"/>
  <c r="I850" i="9"/>
  <c r="J850" i="9" s="1"/>
  <c r="O850" i="9" s="1"/>
  <c r="I849" i="9"/>
  <c r="I848" i="9"/>
  <c r="I847" i="9"/>
  <c r="I846" i="9"/>
  <c r="C846" i="9" s="1"/>
  <c r="H846" i="9" s="1"/>
  <c r="D846" i="9" s="1"/>
  <c r="G846" i="9" s="1"/>
  <c r="I845" i="9"/>
  <c r="I844" i="9"/>
  <c r="J844" i="9" s="1"/>
  <c r="I843" i="9"/>
  <c r="I842" i="9"/>
  <c r="I841" i="9"/>
  <c r="J841" i="9" s="1"/>
  <c r="I840" i="9"/>
  <c r="I839" i="9"/>
  <c r="C839" i="9" s="1"/>
  <c r="H839" i="9" s="1"/>
  <c r="D839" i="9" s="1"/>
  <c r="G839" i="9" s="1"/>
  <c r="I838" i="9"/>
  <c r="I837" i="9"/>
  <c r="I836" i="9"/>
  <c r="I835" i="9"/>
  <c r="J835" i="9" s="1"/>
  <c r="I834" i="9"/>
  <c r="I833" i="9"/>
  <c r="I832" i="9"/>
  <c r="J832" i="9" s="1"/>
  <c r="O832" i="9" s="1"/>
  <c r="I831" i="9"/>
  <c r="I830" i="9"/>
  <c r="J830" i="9" s="1"/>
  <c r="I829" i="9"/>
  <c r="I828" i="9"/>
  <c r="I827" i="9"/>
  <c r="I826" i="9"/>
  <c r="I825" i="9"/>
  <c r="I824" i="9"/>
  <c r="I823" i="9"/>
  <c r="I822" i="9"/>
  <c r="I821" i="9"/>
  <c r="C821" i="9" s="1"/>
  <c r="H821" i="9" s="1"/>
  <c r="D821" i="9" s="1"/>
  <c r="G821" i="9" s="1"/>
  <c r="I820" i="9"/>
  <c r="J820" i="9" s="1"/>
  <c r="P820" i="9" s="1"/>
  <c r="I819" i="9"/>
  <c r="I818" i="9"/>
  <c r="I817" i="9"/>
  <c r="I816" i="9"/>
  <c r="J816" i="9" s="1"/>
  <c r="I815" i="9"/>
  <c r="I814" i="9"/>
  <c r="I813" i="9"/>
  <c r="C813" i="9" s="1"/>
  <c r="H813" i="9" s="1"/>
  <c r="D813" i="9" s="1"/>
  <c r="G813" i="9" s="1"/>
  <c r="I812" i="9"/>
  <c r="J812" i="9" s="1"/>
  <c r="P812" i="9" s="1"/>
  <c r="I811" i="9"/>
  <c r="C811" i="9" s="1"/>
  <c r="H811" i="9" s="1"/>
  <c r="D811" i="9" s="1"/>
  <c r="G811" i="9" s="1"/>
  <c r="I810" i="9"/>
  <c r="I809" i="9"/>
  <c r="C809" i="9" s="1"/>
  <c r="H809" i="9" s="1"/>
  <c r="D809" i="9" s="1"/>
  <c r="G809" i="9" s="1"/>
  <c r="I808" i="9"/>
  <c r="I807" i="9"/>
  <c r="I806" i="9"/>
  <c r="I805" i="9"/>
  <c r="J805" i="9" s="1"/>
  <c r="I804" i="9"/>
  <c r="I803" i="9"/>
  <c r="I802" i="9"/>
  <c r="I801" i="9"/>
  <c r="J801" i="9" s="1"/>
  <c r="I800" i="9"/>
  <c r="I799" i="9"/>
  <c r="I798" i="9"/>
  <c r="I797" i="9"/>
  <c r="I796" i="9"/>
  <c r="I795" i="9"/>
  <c r="I794" i="9"/>
  <c r="I793" i="9"/>
  <c r="I792" i="9"/>
  <c r="I791" i="9"/>
  <c r="I790" i="9"/>
  <c r="I789" i="9"/>
  <c r="J789" i="9" s="1"/>
  <c r="I788" i="9"/>
  <c r="I787" i="9"/>
  <c r="I786" i="9"/>
  <c r="I785" i="9"/>
  <c r="I784" i="9"/>
  <c r="J784" i="9" s="1"/>
  <c r="O784" i="9" s="1"/>
  <c r="I783" i="9"/>
  <c r="J783" i="9" s="1"/>
  <c r="I782" i="9"/>
  <c r="I781" i="9"/>
  <c r="J781" i="9" s="1"/>
  <c r="I780" i="9"/>
  <c r="I779" i="9"/>
  <c r="I778" i="9"/>
  <c r="I777" i="9"/>
  <c r="J777" i="9" s="1"/>
  <c r="I776" i="9"/>
  <c r="I775" i="9"/>
  <c r="I774" i="9"/>
  <c r="I773" i="9"/>
  <c r="I772" i="9"/>
  <c r="I771" i="9"/>
  <c r="I770" i="9"/>
  <c r="I769" i="9"/>
  <c r="I768" i="9"/>
  <c r="I767" i="9"/>
  <c r="J767" i="9" s="1"/>
  <c r="I766" i="9"/>
  <c r="I765" i="9"/>
  <c r="I764" i="9"/>
  <c r="I763" i="9"/>
  <c r="I762" i="9"/>
  <c r="I761" i="9"/>
  <c r="I760" i="9"/>
  <c r="I759" i="9"/>
  <c r="I758" i="9"/>
  <c r="I757" i="9"/>
  <c r="I756" i="9"/>
  <c r="I755" i="9"/>
  <c r="I754" i="9"/>
  <c r="I753" i="9"/>
  <c r="J753" i="9" s="1"/>
  <c r="I752" i="9"/>
  <c r="I751" i="9"/>
  <c r="I750" i="9"/>
  <c r="I749" i="9"/>
  <c r="C749" i="9" s="1"/>
  <c r="H749" i="9" s="1"/>
  <c r="D749" i="9" s="1"/>
  <c r="G749" i="9" s="1"/>
  <c r="I748" i="9"/>
  <c r="I747" i="9"/>
  <c r="I746" i="9"/>
  <c r="I745" i="9"/>
  <c r="I744" i="9"/>
  <c r="C744" i="9" s="1"/>
  <c r="H744" i="9" s="1"/>
  <c r="D744" i="9" s="1"/>
  <c r="G744" i="9" s="1"/>
  <c r="I743" i="9"/>
  <c r="I742" i="9"/>
  <c r="I741" i="9"/>
  <c r="C741" i="9" s="1"/>
  <c r="H741" i="9" s="1"/>
  <c r="D741" i="9" s="1"/>
  <c r="G741" i="9" s="1"/>
  <c r="I740" i="9"/>
  <c r="I739" i="9"/>
  <c r="I738" i="9"/>
  <c r="I737" i="9"/>
  <c r="J737" i="9" s="1"/>
  <c r="I736" i="9"/>
  <c r="I735" i="9"/>
  <c r="I734" i="9"/>
  <c r="I733" i="9"/>
  <c r="I732" i="9"/>
  <c r="I731" i="9"/>
  <c r="I730" i="9"/>
  <c r="I729" i="9"/>
  <c r="I728" i="9"/>
  <c r="I727" i="9"/>
  <c r="I726" i="9"/>
  <c r="I725" i="9"/>
  <c r="C725" i="9" s="1"/>
  <c r="H725" i="9" s="1"/>
  <c r="D725" i="9" s="1"/>
  <c r="G725" i="9" s="1"/>
  <c r="I724" i="9"/>
  <c r="I723" i="9"/>
  <c r="I722" i="9"/>
  <c r="I721" i="9"/>
  <c r="I720" i="9"/>
  <c r="I719" i="9"/>
  <c r="I718" i="9"/>
  <c r="I717" i="9"/>
  <c r="J717" i="9" s="1"/>
  <c r="I716" i="9"/>
  <c r="I715" i="9"/>
  <c r="I714" i="9"/>
  <c r="I713" i="9"/>
  <c r="I712" i="9"/>
  <c r="I711" i="9"/>
  <c r="I710" i="9"/>
  <c r="I709" i="9"/>
  <c r="I708" i="9"/>
  <c r="I707" i="9"/>
  <c r="I706" i="9"/>
  <c r="I705" i="9"/>
  <c r="I704" i="9"/>
  <c r="I703" i="9"/>
  <c r="I702" i="9"/>
  <c r="I701" i="9"/>
  <c r="I700" i="9"/>
  <c r="I699" i="9"/>
  <c r="C699" i="9" s="1"/>
  <c r="H699" i="9" s="1"/>
  <c r="D699" i="9" s="1"/>
  <c r="G699" i="9" s="1"/>
  <c r="I698" i="9"/>
  <c r="I697" i="9"/>
  <c r="I696" i="9"/>
  <c r="I695" i="9"/>
  <c r="I694" i="9"/>
  <c r="I693" i="9"/>
  <c r="I692" i="9"/>
  <c r="I691" i="9"/>
  <c r="I690" i="9"/>
  <c r="I689" i="9"/>
  <c r="I688" i="9"/>
  <c r="I687" i="9"/>
  <c r="I686" i="9"/>
  <c r="I685" i="9"/>
  <c r="I684" i="9"/>
  <c r="I683" i="9"/>
  <c r="J683" i="9" s="1"/>
  <c r="I682" i="9"/>
  <c r="I681" i="9"/>
  <c r="I680" i="9"/>
  <c r="I679" i="9"/>
  <c r="I678" i="9"/>
  <c r="I677" i="9"/>
  <c r="C677" i="9" s="1"/>
  <c r="H677" i="9" s="1"/>
  <c r="D677" i="9" s="1"/>
  <c r="G677" i="9" s="1"/>
  <c r="I676" i="9"/>
  <c r="I675" i="9"/>
  <c r="I674" i="9"/>
  <c r="J674" i="9" s="1"/>
  <c r="O674" i="9" s="1"/>
  <c r="I673" i="9"/>
  <c r="I672" i="9"/>
  <c r="J672" i="9" s="1"/>
  <c r="P672" i="9" s="1"/>
  <c r="I671" i="9"/>
  <c r="I670" i="9"/>
  <c r="I669" i="9"/>
  <c r="I668" i="9"/>
  <c r="I667" i="9"/>
  <c r="I666" i="9"/>
  <c r="C666" i="9" s="1"/>
  <c r="H666" i="9" s="1"/>
  <c r="D666" i="9" s="1"/>
  <c r="G666" i="9" s="1"/>
  <c r="I665" i="9"/>
  <c r="I664" i="9"/>
  <c r="I663" i="9"/>
  <c r="I662" i="9"/>
  <c r="I661" i="9"/>
  <c r="C661" i="9" s="1"/>
  <c r="H661" i="9" s="1"/>
  <c r="D661" i="9" s="1"/>
  <c r="G661" i="9" s="1"/>
  <c r="I660" i="9"/>
  <c r="I659" i="9"/>
  <c r="J659" i="9" s="1"/>
  <c r="I658" i="9"/>
  <c r="J658" i="9" s="1"/>
  <c r="I657" i="9"/>
  <c r="I656" i="9"/>
  <c r="I655" i="9"/>
  <c r="I654" i="9"/>
  <c r="I653" i="9"/>
  <c r="I652" i="9"/>
  <c r="J652" i="9" s="1"/>
  <c r="P652" i="9" s="1"/>
  <c r="I651" i="9"/>
  <c r="J651" i="9" s="1"/>
  <c r="I650" i="9"/>
  <c r="C650" i="9" s="1"/>
  <c r="H650" i="9" s="1"/>
  <c r="D650" i="9" s="1"/>
  <c r="G650" i="9" s="1"/>
  <c r="I649" i="9"/>
  <c r="J649" i="9" s="1"/>
  <c r="I648" i="9"/>
  <c r="I647" i="9"/>
  <c r="I646" i="9"/>
  <c r="I645" i="9"/>
  <c r="C645" i="9" s="1"/>
  <c r="I644" i="9"/>
  <c r="J644" i="9" s="1"/>
  <c r="I643" i="9"/>
  <c r="I642" i="9"/>
  <c r="C642" i="9" s="1"/>
  <c r="H642" i="9" s="1"/>
  <c r="D642" i="9" s="1"/>
  <c r="G642" i="9" s="1"/>
  <c r="I641" i="9"/>
  <c r="I640" i="9"/>
  <c r="J640" i="9" s="1"/>
  <c r="I639" i="9"/>
  <c r="I638" i="9"/>
  <c r="J638" i="9" s="1"/>
  <c r="P638" i="9" s="1"/>
  <c r="I637" i="9"/>
  <c r="I636" i="9"/>
  <c r="I635" i="9"/>
  <c r="J635" i="9" s="1"/>
  <c r="I634" i="9"/>
  <c r="I633" i="9"/>
  <c r="J633" i="9" s="1"/>
  <c r="I632" i="9"/>
  <c r="I631" i="9"/>
  <c r="I630" i="9"/>
  <c r="C630" i="9" s="1"/>
  <c r="H630" i="9" s="1"/>
  <c r="D630" i="9" s="1"/>
  <c r="G630" i="9" s="1"/>
  <c r="I629" i="9"/>
  <c r="I628" i="9"/>
  <c r="I627" i="9"/>
  <c r="I626" i="9"/>
  <c r="I625" i="9"/>
  <c r="I624" i="9"/>
  <c r="I623" i="9"/>
  <c r="I622" i="9"/>
  <c r="I621" i="9"/>
  <c r="I620" i="9"/>
  <c r="I619" i="9"/>
  <c r="J619" i="9" s="1"/>
  <c r="I618" i="9"/>
  <c r="I617" i="9"/>
  <c r="I616" i="9"/>
  <c r="I615" i="9"/>
  <c r="I614" i="9"/>
  <c r="I613" i="9"/>
  <c r="I612" i="9"/>
  <c r="I611" i="9"/>
  <c r="I610" i="9"/>
  <c r="I609" i="9"/>
  <c r="C609" i="9" s="1"/>
  <c r="H609" i="9" s="1"/>
  <c r="D609" i="9" s="1"/>
  <c r="G609" i="9" s="1"/>
  <c r="I608" i="9"/>
  <c r="I607" i="9"/>
  <c r="I606" i="9"/>
  <c r="I605" i="9"/>
  <c r="J605" i="9" s="1"/>
  <c r="I604" i="9"/>
  <c r="I603" i="9"/>
  <c r="J603" i="9" s="1"/>
  <c r="I602" i="9"/>
  <c r="I601" i="9"/>
  <c r="J601" i="9" s="1"/>
  <c r="I600" i="9"/>
  <c r="I599" i="9"/>
  <c r="I598" i="9"/>
  <c r="I597" i="9"/>
  <c r="I596" i="9"/>
  <c r="I595" i="9"/>
  <c r="I594" i="9"/>
  <c r="I593" i="9"/>
  <c r="J593" i="9" s="1"/>
  <c r="I592" i="9"/>
  <c r="I591" i="9"/>
  <c r="J591" i="9" s="1"/>
  <c r="I590" i="9"/>
  <c r="I589" i="9"/>
  <c r="I588" i="9"/>
  <c r="I587" i="9"/>
  <c r="I586" i="9"/>
  <c r="I585" i="9"/>
  <c r="J585" i="9" s="1"/>
  <c r="I584" i="9"/>
  <c r="I583" i="9"/>
  <c r="I582" i="9"/>
  <c r="I581" i="9"/>
  <c r="J581" i="9" s="1"/>
  <c r="I580" i="9"/>
  <c r="I579" i="9"/>
  <c r="I578" i="9"/>
  <c r="C578" i="9" s="1"/>
  <c r="H578" i="9" s="1"/>
  <c r="D578" i="9" s="1"/>
  <c r="G578" i="9" s="1"/>
  <c r="I577" i="9"/>
  <c r="I576" i="9"/>
  <c r="I575" i="9"/>
  <c r="J575" i="9" s="1"/>
  <c r="P575" i="9" s="1"/>
  <c r="I574" i="9"/>
  <c r="I573" i="9"/>
  <c r="I572" i="9"/>
  <c r="C572" i="9" s="1"/>
  <c r="H572" i="9" s="1"/>
  <c r="D572" i="9" s="1"/>
  <c r="G572" i="9" s="1"/>
  <c r="I571" i="9"/>
  <c r="I570" i="9"/>
  <c r="C570" i="9" s="1"/>
  <c r="H570" i="9" s="1"/>
  <c r="D570" i="9" s="1"/>
  <c r="G570" i="9" s="1"/>
  <c r="I569" i="9"/>
  <c r="I568" i="9"/>
  <c r="I567" i="9"/>
  <c r="I566" i="9"/>
  <c r="I565" i="9"/>
  <c r="I564" i="9"/>
  <c r="I563" i="9"/>
  <c r="I562" i="9"/>
  <c r="I561" i="9"/>
  <c r="I560" i="9"/>
  <c r="I559" i="9"/>
  <c r="I558" i="9"/>
  <c r="C558" i="9" s="1"/>
  <c r="H558" i="9" s="1"/>
  <c r="D558" i="9" s="1"/>
  <c r="G558" i="9" s="1"/>
  <c r="I557" i="9"/>
  <c r="I556" i="9"/>
  <c r="C556" i="9" s="1"/>
  <c r="H556" i="9" s="1"/>
  <c r="D556" i="9" s="1"/>
  <c r="G556" i="9" s="1"/>
  <c r="I555" i="9"/>
  <c r="I554" i="9"/>
  <c r="I553" i="9"/>
  <c r="I552" i="9"/>
  <c r="I551" i="9"/>
  <c r="I550" i="9"/>
  <c r="C550" i="9" s="1"/>
  <c r="H550" i="9" s="1"/>
  <c r="D550" i="9" s="1"/>
  <c r="G550" i="9" s="1"/>
  <c r="I549" i="9"/>
  <c r="I548" i="9"/>
  <c r="I547" i="9"/>
  <c r="I546" i="9"/>
  <c r="I545" i="9"/>
  <c r="I544" i="9"/>
  <c r="I543" i="9"/>
  <c r="I542" i="9"/>
  <c r="J542" i="9" s="1"/>
  <c r="P542" i="9" s="1"/>
  <c r="I541" i="9"/>
  <c r="C541" i="9" s="1"/>
  <c r="H541" i="9" s="1"/>
  <c r="D541" i="9" s="1"/>
  <c r="G541" i="9" s="1"/>
  <c r="I540" i="9"/>
  <c r="J540" i="9" s="1"/>
  <c r="I539" i="9"/>
  <c r="I538" i="9"/>
  <c r="I537" i="9"/>
  <c r="I536" i="9"/>
  <c r="J536" i="9" s="1"/>
  <c r="I535" i="9"/>
  <c r="I534" i="9"/>
  <c r="J534" i="9" s="1"/>
  <c r="P534" i="9" s="1"/>
  <c r="I533" i="9"/>
  <c r="J533" i="9" s="1"/>
  <c r="I532" i="9"/>
  <c r="I531" i="9"/>
  <c r="I530" i="9"/>
  <c r="I529" i="9"/>
  <c r="J529" i="9" s="1"/>
  <c r="I528" i="9"/>
  <c r="J528" i="9" s="1"/>
  <c r="O528" i="9" s="1"/>
  <c r="I527" i="9"/>
  <c r="C527" i="9" s="1"/>
  <c r="H527" i="9" s="1"/>
  <c r="D527" i="9" s="1"/>
  <c r="G527" i="9" s="1"/>
  <c r="I526" i="9"/>
  <c r="I525" i="9"/>
  <c r="I524" i="9"/>
  <c r="I523" i="9"/>
  <c r="I522" i="9"/>
  <c r="J522" i="9" s="1"/>
  <c r="I521" i="9"/>
  <c r="I520" i="9"/>
  <c r="C520" i="9" s="1"/>
  <c r="H520" i="9" s="1"/>
  <c r="D520" i="9" s="1"/>
  <c r="G520" i="9" s="1"/>
  <c r="I519" i="9"/>
  <c r="I518" i="9"/>
  <c r="I517" i="9"/>
  <c r="J517" i="9" s="1"/>
  <c r="I516" i="9"/>
  <c r="I515" i="9"/>
  <c r="I514" i="9"/>
  <c r="I513" i="9"/>
  <c r="I512" i="9"/>
  <c r="I511" i="9"/>
  <c r="I510" i="9"/>
  <c r="I509" i="9"/>
  <c r="I508" i="9"/>
  <c r="I507" i="9"/>
  <c r="I506" i="9"/>
  <c r="I505" i="9"/>
  <c r="I504" i="9"/>
  <c r="I503" i="9"/>
  <c r="I502" i="9"/>
  <c r="I501" i="9"/>
  <c r="I500" i="9"/>
  <c r="I499" i="9"/>
  <c r="J499" i="9" s="1"/>
  <c r="I498" i="9"/>
  <c r="I497" i="9"/>
  <c r="I496" i="9"/>
  <c r="I495" i="9"/>
  <c r="I494" i="9"/>
  <c r="I493" i="9"/>
  <c r="I492" i="9"/>
  <c r="I491" i="9"/>
  <c r="J491" i="9" s="1"/>
  <c r="I490" i="9"/>
  <c r="I489" i="9"/>
  <c r="J489" i="9" s="1"/>
  <c r="I488" i="9"/>
  <c r="I487" i="9"/>
  <c r="I486" i="9"/>
  <c r="I485" i="9"/>
  <c r="J485" i="9" s="1"/>
  <c r="I484" i="9"/>
  <c r="I483" i="9"/>
  <c r="I482" i="9"/>
  <c r="J482" i="9" s="1"/>
  <c r="P482" i="9" s="1"/>
  <c r="I481" i="9"/>
  <c r="J481" i="9" s="1"/>
  <c r="I480" i="9"/>
  <c r="J480" i="9" s="1"/>
  <c r="O480" i="9" s="1"/>
  <c r="I479" i="9"/>
  <c r="I478" i="9"/>
  <c r="I477" i="9"/>
  <c r="I476" i="9"/>
  <c r="I475" i="9"/>
  <c r="I474" i="9"/>
  <c r="J474" i="9" s="1"/>
  <c r="P474" i="9" s="1"/>
  <c r="I473" i="9"/>
  <c r="I472" i="9"/>
  <c r="I471" i="9"/>
  <c r="C471" i="9" s="1"/>
  <c r="H471" i="9" s="1"/>
  <c r="D471" i="9" s="1"/>
  <c r="G471" i="9" s="1"/>
  <c r="I470" i="9"/>
  <c r="I469" i="9"/>
  <c r="I468" i="9"/>
  <c r="C468" i="9" s="1"/>
  <c r="H468" i="9" s="1"/>
  <c r="D468" i="9" s="1"/>
  <c r="G468" i="9" s="1"/>
  <c r="I467" i="9"/>
  <c r="I466" i="9"/>
  <c r="I465" i="9"/>
  <c r="I464" i="9"/>
  <c r="I463" i="9"/>
  <c r="J463" i="9" s="1"/>
  <c r="I462" i="9"/>
  <c r="I461" i="9"/>
  <c r="J461" i="9" s="1"/>
  <c r="I460" i="9"/>
  <c r="I459" i="9"/>
  <c r="C459" i="9" s="1"/>
  <c r="H459" i="9" s="1"/>
  <c r="D459" i="9" s="1"/>
  <c r="G459" i="9" s="1"/>
  <c r="I458" i="9"/>
  <c r="I457" i="9"/>
  <c r="I456" i="9"/>
  <c r="I455" i="9"/>
  <c r="I454" i="9"/>
  <c r="J454" i="9" s="1"/>
  <c r="P454" i="9" s="1"/>
  <c r="I453" i="9"/>
  <c r="J453" i="9" s="1"/>
  <c r="I452" i="9"/>
  <c r="I451" i="9"/>
  <c r="I450" i="9"/>
  <c r="I449" i="9"/>
  <c r="I448" i="9"/>
  <c r="I447" i="9"/>
  <c r="I446" i="9"/>
  <c r="I445" i="9"/>
  <c r="I444" i="9"/>
  <c r="I443" i="9"/>
  <c r="I442" i="9"/>
  <c r="I441" i="9"/>
  <c r="J441" i="9" s="1"/>
  <c r="I440" i="9"/>
  <c r="J440" i="9" s="1"/>
  <c r="I439" i="9"/>
  <c r="I438" i="9"/>
  <c r="J438" i="9" s="1"/>
  <c r="O438" i="9" s="1"/>
  <c r="I437" i="9"/>
  <c r="I436" i="9"/>
  <c r="C436" i="9" s="1"/>
  <c r="H436" i="9" s="1"/>
  <c r="D436" i="9" s="1"/>
  <c r="G436" i="9" s="1"/>
  <c r="I435" i="9"/>
  <c r="I434" i="9"/>
  <c r="I433" i="9"/>
  <c r="I432" i="9"/>
  <c r="I431" i="9"/>
  <c r="I430" i="9"/>
  <c r="C430" i="9" s="1"/>
  <c r="I429" i="9"/>
  <c r="I428" i="9"/>
  <c r="C428" i="9" s="1"/>
  <c r="H428" i="9" s="1"/>
  <c r="D428" i="9" s="1"/>
  <c r="G428" i="9" s="1"/>
  <c r="I427" i="9"/>
  <c r="I426" i="9"/>
  <c r="C426" i="9" s="1"/>
  <c r="H426" i="9" s="1"/>
  <c r="D426" i="9" s="1"/>
  <c r="G426" i="9" s="1"/>
  <c r="I425" i="9"/>
  <c r="I424" i="9"/>
  <c r="I423" i="9"/>
  <c r="I422" i="9"/>
  <c r="C422" i="9" s="1"/>
  <c r="H422" i="9" s="1"/>
  <c r="D422" i="9" s="1"/>
  <c r="G422" i="9" s="1"/>
  <c r="I421" i="9"/>
  <c r="I420" i="9"/>
  <c r="C420" i="9" s="1"/>
  <c r="H420" i="9" s="1"/>
  <c r="D420" i="9" s="1"/>
  <c r="G420" i="9" s="1"/>
  <c r="I419" i="9"/>
  <c r="C419" i="9" s="1"/>
  <c r="H419" i="9" s="1"/>
  <c r="D419" i="9" s="1"/>
  <c r="G419" i="9" s="1"/>
  <c r="I418" i="9"/>
  <c r="C418" i="9" s="1"/>
  <c r="H418" i="9" s="1"/>
  <c r="D418" i="9" s="1"/>
  <c r="G418" i="9" s="1"/>
  <c r="I417" i="9"/>
  <c r="J417" i="9" s="1"/>
  <c r="I416" i="9"/>
  <c r="I415" i="9"/>
  <c r="J415" i="9" s="1"/>
  <c r="I414" i="9"/>
  <c r="I413" i="9"/>
  <c r="I412" i="9"/>
  <c r="J412" i="9" s="1"/>
  <c r="P412" i="9" s="1"/>
  <c r="I411" i="9"/>
  <c r="C411" i="9" s="1"/>
  <c r="I410" i="9"/>
  <c r="I409" i="9"/>
  <c r="I408" i="9"/>
  <c r="C408" i="9" s="1"/>
  <c r="I407" i="9"/>
  <c r="I406" i="9"/>
  <c r="C406" i="9" s="1"/>
  <c r="H406" i="9" s="1"/>
  <c r="D406" i="9" s="1"/>
  <c r="G406" i="9" s="1"/>
  <c r="I405" i="9"/>
  <c r="I404" i="9"/>
  <c r="J404" i="9" s="1"/>
  <c r="I403" i="9"/>
  <c r="I402" i="9"/>
  <c r="I401" i="9"/>
  <c r="I400" i="9"/>
  <c r="I399" i="9"/>
  <c r="I398" i="9"/>
  <c r="I397" i="9"/>
  <c r="I396" i="9"/>
  <c r="I395" i="9"/>
  <c r="I394" i="9"/>
  <c r="I393" i="9"/>
  <c r="I392" i="9"/>
  <c r="I391" i="9"/>
  <c r="I390" i="9"/>
  <c r="I389" i="9"/>
  <c r="I388" i="9"/>
  <c r="J388" i="9" s="1"/>
  <c r="I387" i="9"/>
  <c r="I386" i="9"/>
  <c r="I385" i="9"/>
  <c r="C385" i="9" s="1"/>
  <c r="H385" i="9" s="1"/>
  <c r="D385" i="9" s="1"/>
  <c r="G385" i="9" s="1"/>
  <c r="I384" i="9"/>
  <c r="C384" i="9" s="1"/>
  <c r="H384" i="9" s="1"/>
  <c r="D384" i="9" s="1"/>
  <c r="G384" i="9" s="1"/>
  <c r="I383" i="9"/>
  <c r="I382" i="9"/>
  <c r="C382" i="9" s="1"/>
  <c r="H382" i="9" s="1"/>
  <c r="D382" i="9" s="1"/>
  <c r="G382" i="9" s="1"/>
  <c r="I381" i="9"/>
  <c r="I380" i="9"/>
  <c r="J380" i="9" s="1"/>
  <c r="P380" i="9" s="1"/>
  <c r="I379" i="9"/>
  <c r="I378" i="9"/>
  <c r="I377" i="9"/>
  <c r="I376" i="9"/>
  <c r="I375" i="9"/>
  <c r="I374" i="9"/>
  <c r="I373" i="9"/>
  <c r="I372" i="9"/>
  <c r="C372" i="9" s="1"/>
  <c r="H372" i="9" s="1"/>
  <c r="D372" i="9" s="1"/>
  <c r="G372" i="9" s="1"/>
  <c r="I371" i="9"/>
  <c r="I370" i="9"/>
  <c r="C370" i="9" s="1"/>
  <c r="H370" i="9" s="1"/>
  <c r="D370" i="9" s="1"/>
  <c r="G370" i="9" s="1"/>
  <c r="I369" i="9"/>
  <c r="I368" i="9"/>
  <c r="C368" i="9" s="1"/>
  <c r="H368" i="9" s="1"/>
  <c r="D368" i="9" s="1"/>
  <c r="G368" i="9" s="1"/>
  <c r="I367" i="9"/>
  <c r="I366" i="9"/>
  <c r="I365" i="9"/>
  <c r="I364" i="9"/>
  <c r="C364" i="9" s="1"/>
  <c r="H364" i="9" s="1"/>
  <c r="D364" i="9" s="1"/>
  <c r="G364" i="9" s="1"/>
  <c r="I363" i="9"/>
  <c r="C363" i="9" s="1"/>
  <c r="H363" i="9" s="1"/>
  <c r="D363" i="9" s="1"/>
  <c r="G363" i="9" s="1"/>
  <c r="I362" i="9"/>
  <c r="I361" i="9"/>
  <c r="I360" i="9"/>
  <c r="I359" i="9"/>
  <c r="J359" i="9" s="1"/>
  <c r="I358" i="9"/>
  <c r="I357" i="9"/>
  <c r="C357" i="9" s="1"/>
  <c r="I356" i="9"/>
  <c r="I355" i="9"/>
  <c r="I354" i="9"/>
  <c r="I353" i="9"/>
  <c r="C353" i="9" s="1"/>
  <c r="I352" i="9"/>
  <c r="I351" i="9"/>
  <c r="I350" i="9"/>
  <c r="J350" i="9" s="1"/>
  <c r="P350" i="9" s="1"/>
  <c r="I349" i="9"/>
  <c r="I348" i="9"/>
  <c r="I347" i="9"/>
  <c r="I346" i="9"/>
  <c r="C346" i="9" s="1"/>
  <c r="H346" i="9" s="1"/>
  <c r="D346" i="9" s="1"/>
  <c r="G346" i="9" s="1"/>
  <c r="I345" i="9"/>
  <c r="C345" i="9" s="1"/>
  <c r="H345" i="9" s="1"/>
  <c r="D345" i="9" s="1"/>
  <c r="G345" i="9" s="1"/>
  <c r="I344" i="9"/>
  <c r="I343" i="9"/>
  <c r="I342" i="9"/>
  <c r="C342" i="9" s="1"/>
  <c r="H342" i="9" s="1"/>
  <c r="D342" i="9" s="1"/>
  <c r="G342" i="9" s="1"/>
  <c r="I341" i="9"/>
  <c r="J341" i="9" s="1"/>
  <c r="I340" i="9"/>
  <c r="J340" i="9" s="1"/>
  <c r="P340" i="9" s="1"/>
  <c r="I339" i="9"/>
  <c r="I338" i="9"/>
  <c r="I337" i="9"/>
  <c r="I336" i="9"/>
  <c r="I335" i="9"/>
  <c r="J335" i="9" s="1"/>
  <c r="I334" i="9"/>
  <c r="I333" i="9"/>
  <c r="I332" i="9"/>
  <c r="C332" i="9" s="1"/>
  <c r="H332" i="9" s="1"/>
  <c r="D332" i="9" s="1"/>
  <c r="G332" i="9" s="1"/>
  <c r="I331" i="9"/>
  <c r="C331" i="9" s="1"/>
  <c r="I330" i="9"/>
  <c r="I329" i="9"/>
  <c r="J329" i="9" s="1"/>
  <c r="I328" i="9"/>
  <c r="I327" i="9"/>
  <c r="I326" i="9"/>
  <c r="I325" i="9"/>
  <c r="I324" i="9"/>
  <c r="C324" i="9" s="1"/>
  <c r="H324" i="9" s="1"/>
  <c r="D324" i="9" s="1"/>
  <c r="G324" i="9" s="1"/>
  <c r="I323" i="9"/>
  <c r="I322" i="9"/>
  <c r="I321" i="9"/>
  <c r="I320" i="9"/>
  <c r="C320" i="9" s="1"/>
  <c r="H320" i="9" s="1"/>
  <c r="D320" i="9" s="1"/>
  <c r="G320" i="9" s="1"/>
  <c r="I319" i="9"/>
  <c r="I318" i="9"/>
  <c r="I317" i="9"/>
  <c r="I316" i="9"/>
  <c r="I315" i="9"/>
  <c r="I314" i="9"/>
  <c r="I313" i="9"/>
  <c r="I312" i="9"/>
  <c r="J312" i="9" s="1"/>
  <c r="I311" i="9"/>
  <c r="I310" i="9"/>
  <c r="I309" i="9"/>
  <c r="J309" i="9" s="1"/>
  <c r="I308" i="9"/>
  <c r="I307" i="9"/>
  <c r="I306" i="9"/>
  <c r="I305" i="9"/>
  <c r="I304" i="9"/>
  <c r="J304" i="9" s="1"/>
  <c r="I303" i="9"/>
  <c r="I302" i="9"/>
  <c r="I301" i="9"/>
  <c r="I300" i="9"/>
  <c r="I299" i="9"/>
  <c r="I298" i="9"/>
  <c r="J298" i="9" s="1"/>
  <c r="P298" i="9" s="1"/>
  <c r="I297" i="9"/>
  <c r="I296" i="9"/>
  <c r="J296" i="9" s="1"/>
  <c r="O296" i="9" s="1"/>
  <c r="I295" i="9"/>
  <c r="C295" i="9" s="1"/>
  <c r="I294" i="9"/>
  <c r="I293" i="9"/>
  <c r="I292" i="9"/>
  <c r="I291" i="9"/>
  <c r="I290" i="9"/>
  <c r="I289" i="9"/>
  <c r="I288" i="9"/>
  <c r="C288" i="9" s="1"/>
  <c r="H288" i="9" s="1"/>
  <c r="D288" i="9" s="1"/>
  <c r="G288" i="9" s="1"/>
  <c r="I287" i="9"/>
  <c r="C287" i="9" s="1"/>
  <c r="H287" i="9" s="1"/>
  <c r="D287" i="9" s="1"/>
  <c r="G287" i="9" s="1"/>
  <c r="I286" i="9"/>
  <c r="C286" i="9" s="1"/>
  <c r="H286" i="9" s="1"/>
  <c r="D286" i="9" s="1"/>
  <c r="G286" i="9" s="1"/>
  <c r="I285" i="9"/>
  <c r="J285" i="9" s="1"/>
  <c r="I284" i="9"/>
  <c r="J284" i="9" s="1"/>
  <c r="P284" i="9" s="1"/>
  <c r="I283" i="9"/>
  <c r="I282" i="9"/>
  <c r="I281" i="9"/>
  <c r="C281" i="9" s="1"/>
  <c r="H281" i="9" s="1"/>
  <c r="D281" i="9" s="1"/>
  <c r="G281" i="9" s="1"/>
  <c r="I280" i="9"/>
  <c r="I279" i="9"/>
  <c r="I278" i="9"/>
  <c r="C278" i="9" s="1"/>
  <c r="H278" i="9" s="1"/>
  <c r="D278" i="9" s="1"/>
  <c r="G278" i="9" s="1"/>
  <c r="I277" i="9"/>
  <c r="I276" i="9"/>
  <c r="I275" i="9"/>
  <c r="C275" i="9" s="1"/>
  <c r="I274" i="9"/>
  <c r="I273" i="9"/>
  <c r="I272" i="9"/>
  <c r="I271" i="9"/>
  <c r="J271" i="9" s="1"/>
  <c r="I270" i="9"/>
  <c r="C270" i="9" s="1"/>
  <c r="H270" i="9" s="1"/>
  <c r="D270" i="9" s="1"/>
  <c r="G270" i="9" s="1"/>
  <c r="I269" i="9"/>
  <c r="I268" i="9"/>
  <c r="I267" i="9"/>
  <c r="I266" i="9"/>
  <c r="I265" i="9"/>
  <c r="I264" i="9"/>
  <c r="I263" i="9"/>
  <c r="I262" i="9"/>
  <c r="I261" i="9"/>
  <c r="I260" i="9"/>
  <c r="I259" i="9"/>
  <c r="C259" i="9" s="1"/>
  <c r="I258" i="9"/>
  <c r="I257" i="9"/>
  <c r="J257" i="9" s="1"/>
  <c r="I256" i="9"/>
  <c r="J256" i="9" s="1"/>
  <c r="P256" i="9" s="1"/>
  <c r="I255" i="9"/>
  <c r="J255" i="9" s="1"/>
  <c r="I254" i="9"/>
  <c r="I253" i="9"/>
  <c r="I252" i="9"/>
  <c r="I251" i="9"/>
  <c r="I250" i="9"/>
  <c r="I249" i="9"/>
  <c r="C249" i="9" s="1"/>
  <c r="H249" i="9" s="1"/>
  <c r="D249" i="9" s="1"/>
  <c r="G249" i="9" s="1"/>
  <c r="I248" i="9"/>
  <c r="C248" i="9" s="1"/>
  <c r="H248" i="9" s="1"/>
  <c r="D248" i="9" s="1"/>
  <c r="G248" i="9" s="1"/>
  <c r="I247" i="9"/>
  <c r="I246" i="9"/>
  <c r="I245" i="9"/>
  <c r="I244" i="9"/>
  <c r="C244" i="9" s="1"/>
  <c r="H244" i="9" s="1"/>
  <c r="D244" i="9" s="1"/>
  <c r="G244" i="9" s="1"/>
  <c r="I243" i="9"/>
  <c r="I242" i="9"/>
  <c r="I241" i="9"/>
  <c r="I240" i="9"/>
  <c r="C240" i="9" s="1"/>
  <c r="H240" i="9" s="1"/>
  <c r="D240" i="9" s="1"/>
  <c r="G240" i="9" s="1"/>
  <c r="I239" i="9"/>
  <c r="I238" i="9"/>
  <c r="C238" i="9" s="1"/>
  <c r="H238" i="9" s="1"/>
  <c r="D238" i="9" s="1"/>
  <c r="G238" i="9" s="1"/>
  <c r="I237" i="9"/>
  <c r="I236" i="9"/>
  <c r="I235" i="9"/>
  <c r="C235" i="9" s="1"/>
  <c r="H235" i="9" s="1"/>
  <c r="D235" i="9" s="1"/>
  <c r="G235" i="9" s="1"/>
  <c r="I234" i="9"/>
  <c r="I233" i="9"/>
  <c r="I232" i="9"/>
  <c r="I231" i="9"/>
  <c r="I230" i="9"/>
  <c r="J230" i="9" s="1"/>
  <c r="O230" i="9" s="1"/>
  <c r="I229" i="9"/>
  <c r="I228" i="9"/>
  <c r="J228" i="9" s="1"/>
  <c r="P228" i="9" s="1"/>
  <c r="I227" i="9"/>
  <c r="J227" i="9" s="1"/>
  <c r="O227" i="9" s="1"/>
  <c r="I226" i="9"/>
  <c r="C226" i="9" s="1"/>
  <c r="H226" i="9" s="1"/>
  <c r="D226" i="9" s="1"/>
  <c r="G226" i="9" s="1"/>
  <c r="I225" i="9"/>
  <c r="I224" i="9"/>
  <c r="I223" i="9"/>
  <c r="I222" i="9"/>
  <c r="I221" i="9"/>
  <c r="I220" i="9"/>
  <c r="I219" i="9"/>
  <c r="I218" i="9"/>
  <c r="C218" i="9" s="1"/>
  <c r="H218" i="9" s="1"/>
  <c r="D218" i="9" s="1"/>
  <c r="G218" i="9" s="1"/>
  <c r="I217" i="9"/>
  <c r="I216" i="9"/>
  <c r="J216" i="9" s="1"/>
  <c r="P216" i="9" s="1"/>
  <c r="I215" i="9"/>
  <c r="I214" i="9"/>
  <c r="I213" i="9"/>
  <c r="I212" i="9"/>
  <c r="I211" i="9"/>
  <c r="I210" i="9"/>
  <c r="J210" i="9" s="1"/>
  <c r="P210" i="9" s="1"/>
  <c r="I209" i="9"/>
  <c r="I208" i="9"/>
  <c r="I207" i="9"/>
  <c r="I206" i="9"/>
  <c r="I205" i="9"/>
  <c r="I204" i="9"/>
  <c r="I203" i="9"/>
  <c r="I202" i="9"/>
  <c r="I201" i="9"/>
  <c r="C201" i="9" s="1"/>
  <c r="H201" i="9" s="1"/>
  <c r="D201" i="9" s="1"/>
  <c r="G201" i="9" s="1"/>
  <c r="I200" i="9"/>
  <c r="C200" i="9" s="1"/>
  <c r="H200" i="9" s="1"/>
  <c r="D200" i="9" s="1"/>
  <c r="G200" i="9" s="1"/>
  <c r="I199" i="9"/>
  <c r="I198" i="9"/>
  <c r="J198" i="9" s="1"/>
  <c r="O198" i="9" s="1"/>
  <c r="I197" i="9"/>
  <c r="I196" i="9"/>
  <c r="I195" i="9"/>
  <c r="I194" i="9"/>
  <c r="J194" i="9" s="1"/>
  <c r="P194" i="9" s="1"/>
  <c r="I193" i="9"/>
  <c r="I192" i="9"/>
  <c r="I191" i="9"/>
  <c r="I190" i="9"/>
  <c r="I189" i="9"/>
  <c r="I188" i="9"/>
  <c r="J188" i="9" s="1"/>
  <c r="P188" i="9" s="1"/>
  <c r="I187" i="9"/>
  <c r="I186" i="9"/>
  <c r="I185" i="9"/>
  <c r="I184" i="9"/>
  <c r="I183" i="9"/>
  <c r="I182" i="9"/>
  <c r="J182" i="9" s="1"/>
  <c r="P182" i="9" s="1"/>
  <c r="I181" i="9"/>
  <c r="J181" i="9" s="1"/>
  <c r="I180" i="9"/>
  <c r="C180" i="9" s="1"/>
  <c r="H180" i="9" s="1"/>
  <c r="D180" i="9" s="1"/>
  <c r="G180" i="9" s="1"/>
  <c r="I179" i="9"/>
  <c r="J179" i="9" s="1"/>
  <c r="I178" i="9"/>
  <c r="I177" i="9"/>
  <c r="I176" i="9"/>
  <c r="I175" i="9"/>
  <c r="I174" i="9"/>
  <c r="I173" i="9"/>
  <c r="C173" i="9" s="1"/>
  <c r="H173" i="9" s="1"/>
  <c r="D173" i="9" s="1"/>
  <c r="G173" i="9" s="1"/>
  <c r="I172" i="9"/>
  <c r="I171" i="9"/>
  <c r="I170" i="9"/>
  <c r="C170" i="9" s="1"/>
  <c r="H170" i="9" s="1"/>
  <c r="D170" i="9" s="1"/>
  <c r="G170" i="9" s="1"/>
  <c r="I169" i="9"/>
  <c r="I168" i="9"/>
  <c r="I167" i="9"/>
  <c r="J167" i="9" s="1"/>
  <c r="I166" i="9"/>
  <c r="C166" i="9" s="1"/>
  <c r="H166" i="9" s="1"/>
  <c r="D166" i="9" s="1"/>
  <c r="G166" i="9" s="1"/>
  <c r="I165" i="9"/>
  <c r="I164" i="9"/>
  <c r="I163" i="9"/>
  <c r="J163" i="9" s="1"/>
  <c r="I162" i="9"/>
  <c r="C162" i="9" s="1"/>
  <c r="H162" i="9" s="1"/>
  <c r="D162" i="9" s="1"/>
  <c r="G162" i="9" s="1"/>
  <c r="I161" i="9"/>
  <c r="I160" i="9"/>
  <c r="J160" i="9" s="1"/>
  <c r="P160" i="9" s="1"/>
  <c r="I159" i="9"/>
  <c r="I158" i="9"/>
  <c r="C158" i="9" s="1"/>
  <c r="H158" i="9" s="1"/>
  <c r="D158" i="9" s="1"/>
  <c r="G158" i="9" s="1"/>
  <c r="I157" i="9"/>
  <c r="I156" i="9"/>
  <c r="I155" i="9"/>
  <c r="J155" i="9" s="1"/>
  <c r="I154" i="9"/>
  <c r="C154" i="9" s="1"/>
  <c r="H154" i="9" s="1"/>
  <c r="D154" i="9" s="1"/>
  <c r="G154" i="9" s="1"/>
  <c r="I153" i="9"/>
  <c r="I152" i="9"/>
  <c r="C152" i="9" s="1"/>
  <c r="H152" i="9" s="1"/>
  <c r="D152" i="9" s="1"/>
  <c r="G152" i="9" s="1"/>
  <c r="I151" i="9"/>
  <c r="I150" i="9"/>
  <c r="I149" i="9"/>
  <c r="I148" i="9"/>
  <c r="C148" i="9" s="1"/>
  <c r="H148" i="9" s="1"/>
  <c r="D148" i="9" s="1"/>
  <c r="G148" i="9" s="1"/>
  <c r="I147" i="9"/>
  <c r="C147" i="9" s="1"/>
  <c r="H147" i="9" s="1"/>
  <c r="D147" i="9" s="1"/>
  <c r="G147" i="9" s="1"/>
  <c r="I146" i="9"/>
  <c r="I145" i="9"/>
  <c r="J145" i="9" s="1"/>
  <c r="I144" i="9"/>
  <c r="C144" i="9" s="1"/>
  <c r="H144" i="9" s="1"/>
  <c r="D144" i="9" s="1"/>
  <c r="G144" i="9" s="1"/>
  <c r="I143" i="9"/>
  <c r="J143" i="9" s="1"/>
  <c r="I142" i="9"/>
  <c r="I141" i="9"/>
  <c r="C141" i="9" s="1"/>
  <c r="H141" i="9" s="1"/>
  <c r="D141" i="9" s="1"/>
  <c r="G141" i="9" s="1"/>
  <c r="I140" i="9"/>
  <c r="I139" i="9"/>
  <c r="I138" i="9"/>
  <c r="I137" i="9"/>
  <c r="I136" i="9"/>
  <c r="I135" i="9"/>
  <c r="I134" i="9"/>
  <c r="I133" i="9"/>
  <c r="I132" i="9"/>
  <c r="I131" i="9"/>
  <c r="I130" i="9"/>
  <c r="I129" i="9"/>
  <c r="I128" i="9"/>
  <c r="I127" i="9"/>
  <c r="C127" i="9" s="1"/>
  <c r="H127" i="9" s="1"/>
  <c r="D127" i="9" s="1"/>
  <c r="G127" i="9" s="1"/>
  <c r="I126" i="9"/>
  <c r="I125" i="9"/>
  <c r="J125" i="9" s="1"/>
  <c r="I124" i="9"/>
  <c r="C124" i="9" s="1"/>
  <c r="H124" i="9" s="1"/>
  <c r="D124" i="9" s="1"/>
  <c r="G124" i="9" s="1"/>
  <c r="I123" i="9"/>
  <c r="I122" i="9"/>
  <c r="C122" i="9" s="1"/>
  <c r="H122" i="9" s="1"/>
  <c r="D122" i="9" s="1"/>
  <c r="G122" i="9" s="1"/>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I17" i="9"/>
  <c r="I16" i="9"/>
  <c r="I15" i="9"/>
  <c r="I14" i="9"/>
  <c r="I13" i="9"/>
  <c r="I12" i="9"/>
  <c r="I11" i="9"/>
  <c r="I10" i="9"/>
  <c r="I9" i="9"/>
  <c r="I8" i="9"/>
  <c r="I7" i="9"/>
  <c r="I6" i="9"/>
  <c r="I5" i="9"/>
  <c r="I4" i="9"/>
  <c r="I3" i="9"/>
  <c r="I1002" i="4"/>
  <c r="J1002" i="4" s="1"/>
  <c r="O1002" i="4" s="1"/>
  <c r="I1001" i="4"/>
  <c r="C1001" i="4" s="1"/>
  <c r="H1001" i="4" s="1"/>
  <c r="D1001" i="4" s="1"/>
  <c r="G1001" i="4" s="1"/>
  <c r="I1000" i="4"/>
  <c r="J1000" i="4" s="1"/>
  <c r="I999" i="4"/>
  <c r="C999" i="4" s="1"/>
  <c r="H999" i="4" s="1"/>
  <c r="D999" i="4" s="1"/>
  <c r="G999" i="4" s="1"/>
  <c r="I998" i="4"/>
  <c r="I997" i="4"/>
  <c r="I996" i="4"/>
  <c r="J996" i="4" s="1"/>
  <c r="O996" i="4" s="1"/>
  <c r="I995" i="4"/>
  <c r="I994" i="4"/>
  <c r="C994" i="4" s="1"/>
  <c r="H994" i="4" s="1"/>
  <c r="D994" i="4" s="1"/>
  <c r="G994" i="4" s="1"/>
  <c r="I993" i="4"/>
  <c r="C993" i="4" s="1"/>
  <c r="H993" i="4" s="1"/>
  <c r="D993" i="4" s="1"/>
  <c r="G993" i="4" s="1"/>
  <c r="I992" i="4"/>
  <c r="I991" i="4"/>
  <c r="I990" i="4"/>
  <c r="I989" i="4"/>
  <c r="C989" i="4" s="1"/>
  <c r="H989" i="4" s="1"/>
  <c r="D989" i="4" s="1"/>
  <c r="G989" i="4" s="1"/>
  <c r="I988" i="4"/>
  <c r="C988" i="4" s="1"/>
  <c r="H988" i="4" s="1"/>
  <c r="D988" i="4" s="1"/>
  <c r="G988" i="4" s="1"/>
  <c r="I987" i="4"/>
  <c r="I986" i="4"/>
  <c r="I985" i="4"/>
  <c r="I984" i="4"/>
  <c r="I983" i="4"/>
  <c r="I982" i="4"/>
  <c r="I981" i="4"/>
  <c r="I980" i="4"/>
  <c r="C980" i="4" s="1"/>
  <c r="H980" i="4" s="1"/>
  <c r="D980" i="4" s="1"/>
  <c r="G980" i="4" s="1"/>
  <c r="I979" i="4"/>
  <c r="I978" i="4"/>
  <c r="C978" i="4" s="1"/>
  <c r="H978" i="4" s="1"/>
  <c r="D978" i="4" s="1"/>
  <c r="G978" i="4" s="1"/>
  <c r="I977" i="4"/>
  <c r="C977" i="4" s="1"/>
  <c r="H977" i="4" s="1"/>
  <c r="D977" i="4" s="1"/>
  <c r="G977" i="4" s="1"/>
  <c r="I976" i="4"/>
  <c r="C976" i="4" s="1"/>
  <c r="H976" i="4" s="1"/>
  <c r="D976" i="4" s="1"/>
  <c r="G976" i="4" s="1"/>
  <c r="I975" i="4"/>
  <c r="J975" i="4" s="1"/>
  <c r="I974" i="4"/>
  <c r="I973" i="4"/>
  <c r="C973" i="4" s="1"/>
  <c r="H973" i="4" s="1"/>
  <c r="D973" i="4" s="1"/>
  <c r="G973" i="4" s="1"/>
  <c r="I972" i="4"/>
  <c r="I971" i="4"/>
  <c r="I970" i="4"/>
  <c r="I969" i="4"/>
  <c r="I968" i="4"/>
  <c r="I967" i="4"/>
  <c r="I966" i="4"/>
  <c r="I965" i="4"/>
  <c r="I964" i="4"/>
  <c r="C964" i="4" s="1"/>
  <c r="H964" i="4" s="1"/>
  <c r="D964" i="4" s="1"/>
  <c r="G964" i="4" s="1"/>
  <c r="I963" i="4"/>
  <c r="I962" i="4"/>
  <c r="C962" i="4" s="1"/>
  <c r="H962" i="4" s="1"/>
  <c r="D962" i="4" s="1"/>
  <c r="G962" i="4" s="1"/>
  <c r="I961" i="4"/>
  <c r="J961" i="4" s="1"/>
  <c r="I960" i="4"/>
  <c r="I959" i="4"/>
  <c r="I958" i="4"/>
  <c r="J958" i="4" s="1"/>
  <c r="I957" i="4"/>
  <c r="C957" i="4" s="1"/>
  <c r="H957" i="4" s="1"/>
  <c r="D957" i="4" s="1"/>
  <c r="G957" i="4" s="1"/>
  <c r="I956" i="4"/>
  <c r="I955" i="4"/>
  <c r="I954" i="4"/>
  <c r="J954" i="4" s="1"/>
  <c r="O954" i="4" s="1"/>
  <c r="I953" i="4"/>
  <c r="I952" i="4"/>
  <c r="I951" i="4"/>
  <c r="C951" i="4" s="1"/>
  <c r="H951" i="4" s="1"/>
  <c r="D951" i="4" s="1"/>
  <c r="G951" i="4" s="1"/>
  <c r="I950" i="4"/>
  <c r="J950" i="4" s="1"/>
  <c r="I949" i="4"/>
  <c r="C949" i="4" s="1"/>
  <c r="H949" i="4" s="1"/>
  <c r="D949" i="4" s="1"/>
  <c r="G949" i="4" s="1"/>
  <c r="I948" i="4"/>
  <c r="I947" i="4"/>
  <c r="I946" i="4"/>
  <c r="I945" i="4"/>
  <c r="C945" i="4" s="1"/>
  <c r="H945" i="4" s="1"/>
  <c r="D945" i="4" s="1"/>
  <c r="G945" i="4" s="1"/>
  <c r="I944" i="4"/>
  <c r="I943" i="4"/>
  <c r="I942" i="4"/>
  <c r="J942" i="4" s="1"/>
  <c r="I941" i="4"/>
  <c r="I940" i="4"/>
  <c r="I939" i="4"/>
  <c r="C939" i="4" s="1"/>
  <c r="H939" i="4" s="1"/>
  <c r="D939" i="4" s="1"/>
  <c r="G939" i="4" s="1"/>
  <c r="I938" i="4"/>
  <c r="I937" i="4"/>
  <c r="I936" i="4"/>
  <c r="I935" i="4"/>
  <c r="C935" i="4" s="1"/>
  <c r="H935" i="4" s="1"/>
  <c r="D935" i="4" s="1"/>
  <c r="G935" i="4" s="1"/>
  <c r="I934" i="4"/>
  <c r="J934" i="4" s="1"/>
  <c r="O934" i="4" s="1"/>
  <c r="I933" i="4"/>
  <c r="I932" i="4"/>
  <c r="I931" i="4"/>
  <c r="J931" i="4" s="1"/>
  <c r="I930" i="4"/>
  <c r="C930" i="4" s="1"/>
  <c r="H930" i="4" s="1"/>
  <c r="D930" i="4" s="1"/>
  <c r="G930" i="4" s="1"/>
  <c r="I929" i="4"/>
  <c r="I928" i="4"/>
  <c r="I927" i="4"/>
  <c r="I926" i="4"/>
  <c r="I925" i="4"/>
  <c r="I924" i="4"/>
  <c r="C924" i="4" s="1"/>
  <c r="H924" i="4" s="1"/>
  <c r="D924" i="4" s="1"/>
  <c r="G924" i="4" s="1"/>
  <c r="I923" i="4"/>
  <c r="I922" i="4"/>
  <c r="C922" i="4" s="1"/>
  <c r="H922" i="4" s="1"/>
  <c r="D922" i="4" s="1"/>
  <c r="G922" i="4" s="1"/>
  <c r="I921" i="4"/>
  <c r="I920" i="4"/>
  <c r="C920" i="4" s="1"/>
  <c r="H920" i="4" s="1"/>
  <c r="D920" i="4" s="1"/>
  <c r="G920" i="4" s="1"/>
  <c r="I919" i="4"/>
  <c r="C919" i="4" s="1"/>
  <c r="H919" i="4" s="1"/>
  <c r="D919" i="4" s="1"/>
  <c r="G919" i="4" s="1"/>
  <c r="I918" i="4"/>
  <c r="I917" i="4"/>
  <c r="I916" i="4"/>
  <c r="I915" i="4"/>
  <c r="I914" i="4"/>
  <c r="I913" i="4"/>
  <c r="I912" i="4"/>
  <c r="C912" i="4" s="1"/>
  <c r="H912" i="4" s="1"/>
  <c r="D912" i="4" s="1"/>
  <c r="G912" i="4" s="1"/>
  <c r="I911" i="4"/>
  <c r="I910" i="4"/>
  <c r="J910" i="4" s="1"/>
  <c r="O910" i="4" s="1"/>
  <c r="I909" i="4"/>
  <c r="I908" i="4"/>
  <c r="J908" i="4" s="1"/>
  <c r="O908" i="4" s="1"/>
  <c r="I907" i="4"/>
  <c r="I906" i="4"/>
  <c r="I905" i="4"/>
  <c r="I904" i="4"/>
  <c r="I903" i="4"/>
  <c r="I902" i="4"/>
  <c r="C902" i="4" s="1"/>
  <c r="H902" i="4" s="1"/>
  <c r="D902" i="4" s="1"/>
  <c r="G902" i="4" s="1"/>
  <c r="I901" i="4"/>
  <c r="C901" i="4" s="1"/>
  <c r="H901" i="4" s="1"/>
  <c r="D901" i="4" s="1"/>
  <c r="G901" i="4" s="1"/>
  <c r="I900" i="4"/>
  <c r="I899" i="4"/>
  <c r="I898" i="4"/>
  <c r="I897" i="4"/>
  <c r="J897" i="4" s="1"/>
  <c r="I896" i="4"/>
  <c r="J896" i="4" s="1"/>
  <c r="I895" i="4"/>
  <c r="I894" i="4"/>
  <c r="I893" i="4"/>
  <c r="C893" i="4" s="1"/>
  <c r="H893" i="4" s="1"/>
  <c r="D893" i="4" s="1"/>
  <c r="G893" i="4" s="1"/>
  <c r="I892" i="4"/>
  <c r="I891" i="4"/>
  <c r="I890" i="4"/>
  <c r="I889" i="4"/>
  <c r="C889" i="4" s="1"/>
  <c r="H889" i="4" s="1"/>
  <c r="D889" i="4" s="1"/>
  <c r="G889" i="4" s="1"/>
  <c r="I888" i="4"/>
  <c r="J888" i="4" s="1"/>
  <c r="I887" i="4"/>
  <c r="C887" i="4" s="1"/>
  <c r="H887" i="4" s="1"/>
  <c r="D887" i="4" s="1"/>
  <c r="G887" i="4" s="1"/>
  <c r="I886" i="4"/>
  <c r="I885" i="4"/>
  <c r="C885" i="4" s="1"/>
  <c r="H885" i="4" s="1"/>
  <c r="D885" i="4" s="1"/>
  <c r="G885" i="4" s="1"/>
  <c r="I884" i="4"/>
  <c r="I883" i="4"/>
  <c r="I882" i="4"/>
  <c r="I881" i="4"/>
  <c r="I880" i="4"/>
  <c r="J880" i="4" s="1"/>
  <c r="I879" i="4"/>
  <c r="I878" i="4"/>
  <c r="C878" i="4" s="1"/>
  <c r="H878" i="4" s="1"/>
  <c r="D878" i="4" s="1"/>
  <c r="G878" i="4" s="1"/>
  <c r="I877" i="4"/>
  <c r="J877" i="4" s="1"/>
  <c r="I876" i="4"/>
  <c r="C876" i="4" s="1"/>
  <c r="H876" i="4" s="1"/>
  <c r="D876" i="4" s="1"/>
  <c r="G876" i="4" s="1"/>
  <c r="I875" i="4"/>
  <c r="C875" i="4" s="1"/>
  <c r="H875" i="4" s="1"/>
  <c r="D875" i="4" s="1"/>
  <c r="G875" i="4" s="1"/>
  <c r="I874" i="4"/>
  <c r="I873" i="4"/>
  <c r="I872" i="4"/>
  <c r="J872" i="4" s="1"/>
  <c r="O872" i="4" s="1"/>
  <c r="I871" i="4"/>
  <c r="J871" i="4" s="1"/>
  <c r="I870" i="4"/>
  <c r="J870" i="4" s="1"/>
  <c r="I869" i="4"/>
  <c r="I868" i="4"/>
  <c r="I867" i="4"/>
  <c r="J867" i="4" s="1"/>
  <c r="I866" i="4"/>
  <c r="C866" i="4" s="1"/>
  <c r="H866" i="4" s="1"/>
  <c r="D866" i="4" s="1"/>
  <c r="G866" i="4" s="1"/>
  <c r="I865" i="4"/>
  <c r="I864" i="4"/>
  <c r="C864" i="4" s="1"/>
  <c r="H864" i="4" s="1"/>
  <c r="D864" i="4" s="1"/>
  <c r="G864" i="4" s="1"/>
  <c r="I863" i="4"/>
  <c r="J863" i="4" s="1"/>
  <c r="I862" i="4"/>
  <c r="I861" i="4"/>
  <c r="C861" i="4" s="1"/>
  <c r="H861" i="4" s="1"/>
  <c r="D861" i="4" s="1"/>
  <c r="G861" i="4" s="1"/>
  <c r="I860" i="4"/>
  <c r="J860" i="4" s="1"/>
  <c r="I859" i="4"/>
  <c r="C859" i="4" s="1"/>
  <c r="H859" i="4" s="1"/>
  <c r="D859" i="4" s="1"/>
  <c r="G859" i="4" s="1"/>
  <c r="I858" i="4"/>
  <c r="C858" i="4" s="1"/>
  <c r="H858" i="4" s="1"/>
  <c r="D858" i="4" s="1"/>
  <c r="G858" i="4" s="1"/>
  <c r="I857" i="4"/>
  <c r="I856" i="4"/>
  <c r="J856" i="4" s="1"/>
  <c r="O856" i="4" s="1"/>
  <c r="I855" i="4"/>
  <c r="C855" i="4" s="1"/>
  <c r="H855" i="4" s="1"/>
  <c r="D855" i="4" s="1"/>
  <c r="G855" i="4" s="1"/>
  <c r="I854" i="4"/>
  <c r="I853" i="4"/>
  <c r="I852" i="4"/>
  <c r="J852" i="4" s="1"/>
  <c r="O852" i="4" s="1"/>
  <c r="I851" i="4"/>
  <c r="I850" i="4"/>
  <c r="I849" i="4"/>
  <c r="I848" i="4"/>
  <c r="I847" i="4"/>
  <c r="I846" i="4"/>
  <c r="C846" i="4" s="1"/>
  <c r="H846" i="4" s="1"/>
  <c r="D846" i="4" s="1"/>
  <c r="G846" i="4" s="1"/>
  <c r="I845" i="4"/>
  <c r="I844" i="4"/>
  <c r="C844" i="4" s="1"/>
  <c r="H844" i="4" s="1"/>
  <c r="D844" i="4" s="1"/>
  <c r="G844" i="4" s="1"/>
  <c r="I843" i="4"/>
  <c r="I842" i="4"/>
  <c r="J842" i="4" s="1"/>
  <c r="I841" i="4"/>
  <c r="C841" i="4" s="1"/>
  <c r="H841" i="4" s="1"/>
  <c r="D841" i="4" s="1"/>
  <c r="G841" i="4" s="1"/>
  <c r="I840" i="4"/>
  <c r="J840" i="4" s="1"/>
  <c r="O840" i="4" s="1"/>
  <c r="I839" i="4"/>
  <c r="I838" i="4"/>
  <c r="J838" i="4" s="1"/>
  <c r="I837" i="4"/>
  <c r="I836" i="4"/>
  <c r="I835" i="4"/>
  <c r="I834" i="4"/>
  <c r="C834" i="4" s="1"/>
  <c r="H834" i="4" s="1"/>
  <c r="D834" i="4" s="1"/>
  <c r="G834" i="4" s="1"/>
  <c r="I833" i="4"/>
  <c r="I832" i="4"/>
  <c r="I831" i="4"/>
  <c r="J831" i="4" s="1"/>
  <c r="I830" i="4"/>
  <c r="J830" i="4" s="1"/>
  <c r="I829" i="4"/>
  <c r="I828" i="4"/>
  <c r="C828" i="4" s="1"/>
  <c r="H828" i="4" s="1"/>
  <c r="D828" i="4" s="1"/>
  <c r="G828" i="4" s="1"/>
  <c r="I827" i="4"/>
  <c r="I826" i="4"/>
  <c r="I825" i="4"/>
  <c r="I824" i="4"/>
  <c r="I823" i="4"/>
  <c r="I822" i="4"/>
  <c r="C822" i="4" s="1"/>
  <c r="H822" i="4" s="1"/>
  <c r="D822" i="4" s="1"/>
  <c r="G822" i="4" s="1"/>
  <c r="I821" i="4"/>
  <c r="I820" i="4"/>
  <c r="J820" i="4" s="1"/>
  <c r="O820" i="4" s="1"/>
  <c r="I819" i="4"/>
  <c r="I818" i="4"/>
  <c r="C818" i="4" s="1"/>
  <c r="H818" i="4" s="1"/>
  <c r="D818" i="4" s="1"/>
  <c r="G818" i="4" s="1"/>
  <c r="I817" i="4"/>
  <c r="I816" i="4"/>
  <c r="J816" i="4" s="1"/>
  <c r="I815" i="4"/>
  <c r="I814" i="4"/>
  <c r="I813" i="4"/>
  <c r="C813" i="4" s="1"/>
  <c r="H813" i="4" s="1"/>
  <c r="D813" i="4" s="1"/>
  <c r="G813" i="4" s="1"/>
  <c r="I812" i="4"/>
  <c r="J812" i="4" s="1"/>
  <c r="O812" i="4" s="1"/>
  <c r="I811" i="4"/>
  <c r="I810" i="4"/>
  <c r="I809" i="4"/>
  <c r="I808" i="4"/>
  <c r="C808" i="4" s="1"/>
  <c r="H808" i="4" s="1"/>
  <c r="D808" i="4" s="1"/>
  <c r="G808" i="4" s="1"/>
  <c r="I807" i="4"/>
  <c r="I806" i="4"/>
  <c r="I805" i="4"/>
  <c r="I804" i="4"/>
  <c r="I803" i="4"/>
  <c r="C803" i="4" s="1"/>
  <c r="H803" i="4" s="1"/>
  <c r="D803" i="4" s="1"/>
  <c r="I802" i="4"/>
  <c r="I801" i="4"/>
  <c r="I800" i="4"/>
  <c r="J800" i="4" s="1"/>
  <c r="P800" i="4" s="1"/>
  <c r="I799" i="4"/>
  <c r="I798" i="4"/>
  <c r="C798" i="4" s="1"/>
  <c r="H798" i="4" s="1"/>
  <c r="D798" i="4" s="1"/>
  <c r="G798" i="4" s="1"/>
  <c r="I797" i="4"/>
  <c r="C797" i="4" s="1"/>
  <c r="H797" i="4" s="1"/>
  <c r="D797" i="4" s="1"/>
  <c r="G797" i="4" s="1"/>
  <c r="I796" i="4"/>
  <c r="J796" i="4" s="1"/>
  <c r="I795" i="4"/>
  <c r="I794" i="4"/>
  <c r="C794" i="4" s="1"/>
  <c r="H794" i="4" s="1"/>
  <c r="D794" i="4" s="1"/>
  <c r="G794" i="4" s="1"/>
  <c r="I793" i="4"/>
  <c r="I792" i="4"/>
  <c r="I791" i="4"/>
  <c r="C791" i="4" s="1"/>
  <c r="H791" i="4" s="1"/>
  <c r="D791" i="4" s="1"/>
  <c r="G791" i="4" s="1"/>
  <c r="I790" i="4"/>
  <c r="J790" i="4" s="1"/>
  <c r="I789" i="4"/>
  <c r="C789" i="4" s="1"/>
  <c r="H789" i="4" s="1"/>
  <c r="D789" i="4" s="1"/>
  <c r="G789" i="4" s="1"/>
  <c r="I788" i="4"/>
  <c r="J788" i="4" s="1"/>
  <c r="O788" i="4" s="1"/>
  <c r="I787" i="4"/>
  <c r="I786" i="4"/>
  <c r="J786" i="4" s="1"/>
  <c r="I785" i="4"/>
  <c r="J785" i="4" s="1"/>
  <c r="I784" i="4"/>
  <c r="I783" i="4"/>
  <c r="I782" i="4"/>
  <c r="I781" i="4"/>
  <c r="I780" i="4"/>
  <c r="I779" i="4"/>
  <c r="I778" i="4"/>
  <c r="C778" i="4" s="1"/>
  <c r="H778" i="4" s="1"/>
  <c r="D778" i="4" s="1"/>
  <c r="G778" i="4" s="1"/>
  <c r="I777" i="4"/>
  <c r="I776" i="4"/>
  <c r="J776" i="4" s="1"/>
  <c r="O776" i="4" s="1"/>
  <c r="I775" i="4"/>
  <c r="I774" i="4"/>
  <c r="I773" i="4"/>
  <c r="I772" i="4"/>
  <c r="C772" i="4" s="1"/>
  <c r="H772" i="4" s="1"/>
  <c r="D772" i="4" s="1"/>
  <c r="G772" i="4" s="1"/>
  <c r="I771" i="4"/>
  <c r="I770" i="4"/>
  <c r="J770" i="4" s="1"/>
  <c r="I769" i="4"/>
  <c r="I768" i="4"/>
  <c r="C768" i="4" s="1"/>
  <c r="H768" i="4" s="1"/>
  <c r="D768" i="4" s="1"/>
  <c r="G768" i="4" s="1"/>
  <c r="I767" i="4"/>
  <c r="I766" i="4"/>
  <c r="C766" i="4" s="1"/>
  <c r="H766" i="4" s="1"/>
  <c r="D766" i="4" s="1"/>
  <c r="G766" i="4" s="1"/>
  <c r="I765" i="4"/>
  <c r="I764" i="4"/>
  <c r="C764" i="4" s="1"/>
  <c r="H764" i="4" s="1"/>
  <c r="D764" i="4" s="1"/>
  <c r="G764" i="4" s="1"/>
  <c r="I763" i="4"/>
  <c r="C763" i="4" s="1"/>
  <c r="H763" i="4" s="1"/>
  <c r="D763" i="4" s="1"/>
  <c r="G763" i="4" s="1"/>
  <c r="I762" i="4"/>
  <c r="C762" i="4" s="1"/>
  <c r="H762" i="4" s="1"/>
  <c r="D762" i="4" s="1"/>
  <c r="G762" i="4" s="1"/>
  <c r="I761" i="4"/>
  <c r="I760" i="4"/>
  <c r="C760" i="4" s="1"/>
  <c r="H760" i="4" s="1"/>
  <c r="D760" i="4" s="1"/>
  <c r="G760" i="4" s="1"/>
  <c r="I759" i="4"/>
  <c r="C759" i="4" s="1"/>
  <c r="H759" i="4" s="1"/>
  <c r="D759" i="4" s="1"/>
  <c r="G759" i="4" s="1"/>
  <c r="I758" i="4"/>
  <c r="I757" i="4"/>
  <c r="I756" i="4"/>
  <c r="J756" i="4" s="1"/>
  <c r="I755" i="4"/>
  <c r="I754" i="4"/>
  <c r="J754" i="4" s="1"/>
  <c r="I753" i="4"/>
  <c r="I752" i="4"/>
  <c r="I751" i="4"/>
  <c r="J751" i="4" s="1"/>
  <c r="I750" i="4"/>
  <c r="C750" i="4" s="1"/>
  <c r="H750" i="4" s="1"/>
  <c r="D750" i="4" s="1"/>
  <c r="G750" i="4" s="1"/>
  <c r="I749" i="4"/>
  <c r="I748" i="4"/>
  <c r="J748" i="4" s="1"/>
  <c r="O748" i="4" s="1"/>
  <c r="I747" i="4"/>
  <c r="I746" i="4"/>
  <c r="I745" i="4"/>
  <c r="I744" i="4"/>
  <c r="C744" i="4" s="1"/>
  <c r="H744" i="4" s="1"/>
  <c r="D744" i="4" s="1"/>
  <c r="G744" i="4" s="1"/>
  <c r="I743" i="4"/>
  <c r="I742" i="4"/>
  <c r="C742" i="4" s="1"/>
  <c r="H742" i="4" s="1"/>
  <c r="D742" i="4" s="1"/>
  <c r="G742" i="4" s="1"/>
  <c r="I741" i="4"/>
  <c r="C741" i="4" s="1"/>
  <c r="H741" i="4" s="1"/>
  <c r="D741" i="4" s="1"/>
  <c r="G741" i="4" s="1"/>
  <c r="I740" i="4"/>
  <c r="J740" i="4" s="1"/>
  <c r="P740" i="4" s="1"/>
  <c r="I739" i="4"/>
  <c r="I738" i="4"/>
  <c r="I737" i="4"/>
  <c r="I736" i="4"/>
  <c r="I735" i="4"/>
  <c r="I734" i="4"/>
  <c r="C734" i="4" s="1"/>
  <c r="H734" i="4" s="1"/>
  <c r="D734" i="4" s="1"/>
  <c r="G734" i="4" s="1"/>
  <c r="I733" i="4"/>
  <c r="C733" i="4" s="1"/>
  <c r="H733" i="4" s="1"/>
  <c r="D733" i="4" s="1"/>
  <c r="G733" i="4" s="1"/>
  <c r="I732" i="4"/>
  <c r="C732" i="4" s="1"/>
  <c r="H732" i="4" s="1"/>
  <c r="D732" i="4" s="1"/>
  <c r="G732" i="4" s="1"/>
  <c r="I731" i="4"/>
  <c r="I730" i="4"/>
  <c r="C730" i="4" s="1"/>
  <c r="H730" i="4" s="1"/>
  <c r="D730" i="4" s="1"/>
  <c r="G730" i="4" s="1"/>
  <c r="I729" i="4"/>
  <c r="I728" i="4"/>
  <c r="C728" i="4" s="1"/>
  <c r="H728" i="4" s="1"/>
  <c r="D728" i="4" s="1"/>
  <c r="G728" i="4" s="1"/>
  <c r="I727" i="4"/>
  <c r="C727" i="4" s="1"/>
  <c r="H727" i="4" s="1"/>
  <c r="D727" i="4" s="1"/>
  <c r="G727" i="4" s="1"/>
  <c r="I726" i="4"/>
  <c r="I725" i="4"/>
  <c r="J725" i="4" s="1"/>
  <c r="I724" i="4"/>
  <c r="I723" i="4"/>
  <c r="I722" i="4"/>
  <c r="J722" i="4" s="1"/>
  <c r="O722" i="4" s="1"/>
  <c r="I721" i="4"/>
  <c r="J721" i="4" s="1"/>
  <c r="I720" i="4"/>
  <c r="I719" i="4"/>
  <c r="I718" i="4"/>
  <c r="J718" i="4" s="1"/>
  <c r="I717" i="4"/>
  <c r="J717" i="4" s="1"/>
  <c r="I716" i="4"/>
  <c r="I715" i="4"/>
  <c r="I714" i="4"/>
  <c r="C714" i="4" s="1"/>
  <c r="H714" i="4" s="1"/>
  <c r="D714" i="4" s="1"/>
  <c r="G714" i="4" s="1"/>
  <c r="I713" i="4"/>
  <c r="I712" i="4"/>
  <c r="C712" i="4" s="1"/>
  <c r="H712" i="4" s="1"/>
  <c r="D712" i="4" s="1"/>
  <c r="G712" i="4" s="1"/>
  <c r="I711" i="4"/>
  <c r="I710" i="4"/>
  <c r="J710" i="4" s="1"/>
  <c r="I709" i="4"/>
  <c r="I708" i="4"/>
  <c r="C708" i="4" s="1"/>
  <c r="H708" i="4" s="1"/>
  <c r="D708" i="4" s="1"/>
  <c r="G708" i="4" s="1"/>
  <c r="I707" i="4"/>
  <c r="J707" i="4" s="1"/>
  <c r="I706" i="4"/>
  <c r="J706" i="4" s="1"/>
  <c r="O706" i="4" s="1"/>
  <c r="I705" i="4"/>
  <c r="I704" i="4"/>
  <c r="C704" i="4" s="1"/>
  <c r="H704" i="4" s="1"/>
  <c r="D704" i="4" s="1"/>
  <c r="G704" i="4" s="1"/>
  <c r="I703" i="4"/>
  <c r="I702" i="4"/>
  <c r="J702" i="4" s="1"/>
  <c r="O702" i="4" s="1"/>
  <c r="I701" i="4"/>
  <c r="I700" i="4"/>
  <c r="C700" i="4" s="1"/>
  <c r="H700" i="4" s="1"/>
  <c r="D700" i="4" s="1"/>
  <c r="G700" i="4" s="1"/>
  <c r="I699" i="4"/>
  <c r="I698" i="4"/>
  <c r="C698" i="4" s="1"/>
  <c r="H698" i="4" s="1"/>
  <c r="D698" i="4" s="1"/>
  <c r="G698" i="4" s="1"/>
  <c r="I697" i="4"/>
  <c r="I696" i="4"/>
  <c r="I695" i="4"/>
  <c r="I694" i="4"/>
  <c r="I693" i="4"/>
  <c r="I692" i="4"/>
  <c r="J692" i="4" s="1"/>
  <c r="I691" i="4"/>
  <c r="J691" i="4" s="1"/>
  <c r="I690" i="4"/>
  <c r="I689" i="4"/>
  <c r="J689" i="4" s="1"/>
  <c r="I688" i="4"/>
  <c r="C688" i="4" s="1"/>
  <c r="H688" i="4" s="1"/>
  <c r="D688" i="4" s="1"/>
  <c r="G688" i="4" s="1"/>
  <c r="I687" i="4"/>
  <c r="I686" i="4"/>
  <c r="I685" i="4"/>
  <c r="C685" i="4" s="1"/>
  <c r="H685" i="4" s="1"/>
  <c r="D685" i="4" s="1"/>
  <c r="G685" i="4" s="1"/>
  <c r="I684" i="4"/>
  <c r="I683" i="4"/>
  <c r="I682" i="4"/>
  <c r="J682" i="4" s="1"/>
  <c r="I681" i="4"/>
  <c r="I680" i="4"/>
  <c r="J680" i="4" s="1"/>
  <c r="I679" i="4"/>
  <c r="C679" i="4" s="1"/>
  <c r="H679" i="4" s="1"/>
  <c r="D679" i="4" s="1"/>
  <c r="G679" i="4" s="1"/>
  <c r="I678" i="4"/>
  <c r="I677" i="4"/>
  <c r="I676" i="4"/>
  <c r="C676" i="4" s="1"/>
  <c r="H676" i="4" s="1"/>
  <c r="D676" i="4" s="1"/>
  <c r="G676" i="4" s="1"/>
  <c r="I675" i="4"/>
  <c r="J675" i="4" s="1"/>
  <c r="I674" i="4"/>
  <c r="I673" i="4"/>
  <c r="C673" i="4" s="1"/>
  <c r="H673" i="4" s="1"/>
  <c r="D673" i="4" s="1"/>
  <c r="G673" i="4" s="1"/>
  <c r="I672" i="4"/>
  <c r="I671" i="4"/>
  <c r="I670" i="4"/>
  <c r="C670" i="4" s="1"/>
  <c r="H670" i="4" s="1"/>
  <c r="D670" i="4" s="1"/>
  <c r="G670" i="4" s="1"/>
  <c r="I669" i="4"/>
  <c r="I668" i="4"/>
  <c r="I667" i="4"/>
  <c r="J667" i="4" s="1"/>
  <c r="I666" i="4"/>
  <c r="J666" i="4" s="1"/>
  <c r="I665" i="4"/>
  <c r="J665" i="4" s="1"/>
  <c r="I664" i="4"/>
  <c r="I663" i="4"/>
  <c r="I662" i="4"/>
  <c r="I661" i="4"/>
  <c r="I660" i="4"/>
  <c r="J660" i="4" s="1"/>
  <c r="I659" i="4"/>
  <c r="I658" i="4"/>
  <c r="C658" i="4" s="1"/>
  <c r="H658" i="4" s="1"/>
  <c r="D658" i="4" s="1"/>
  <c r="G658" i="4" s="1"/>
  <c r="I657" i="4"/>
  <c r="C657" i="4" s="1"/>
  <c r="H657" i="4" s="1"/>
  <c r="D657" i="4" s="1"/>
  <c r="G657" i="4" s="1"/>
  <c r="I656" i="4"/>
  <c r="C656" i="4" s="1"/>
  <c r="H656" i="4" s="1"/>
  <c r="D656" i="4" s="1"/>
  <c r="G656" i="4" s="1"/>
  <c r="I655" i="4"/>
  <c r="I654" i="4"/>
  <c r="C654" i="4" s="1"/>
  <c r="H654" i="4" s="1"/>
  <c r="D654" i="4" s="1"/>
  <c r="G654" i="4" s="1"/>
  <c r="I653" i="4"/>
  <c r="I652" i="4"/>
  <c r="C652" i="4" s="1"/>
  <c r="H652" i="4" s="1"/>
  <c r="D652" i="4" s="1"/>
  <c r="G652" i="4" s="1"/>
  <c r="I651" i="4"/>
  <c r="I650" i="4"/>
  <c r="J650" i="4" s="1"/>
  <c r="I649" i="4"/>
  <c r="C649" i="4" s="1"/>
  <c r="H649" i="4" s="1"/>
  <c r="D649" i="4" s="1"/>
  <c r="G649" i="4" s="1"/>
  <c r="I648" i="4"/>
  <c r="I647" i="4"/>
  <c r="J647" i="4" s="1"/>
  <c r="I646" i="4"/>
  <c r="J646" i="4" s="1"/>
  <c r="I645" i="4"/>
  <c r="I644" i="4"/>
  <c r="J644" i="4" s="1"/>
  <c r="I643" i="4"/>
  <c r="I642" i="4"/>
  <c r="I641" i="4"/>
  <c r="J641" i="4" s="1"/>
  <c r="I640" i="4"/>
  <c r="J640" i="4" s="1"/>
  <c r="O640" i="4" s="1"/>
  <c r="I639" i="4"/>
  <c r="C639" i="4" s="1"/>
  <c r="H639" i="4" s="1"/>
  <c r="D639" i="4" s="1"/>
  <c r="G639" i="4" s="1"/>
  <c r="I638" i="4"/>
  <c r="C638" i="4" s="1"/>
  <c r="H638" i="4" s="1"/>
  <c r="D638" i="4" s="1"/>
  <c r="G638" i="4" s="1"/>
  <c r="I637" i="4"/>
  <c r="J637" i="4" s="1"/>
  <c r="I636" i="4"/>
  <c r="I635" i="4"/>
  <c r="J635" i="4" s="1"/>
  <c r="I634" i="4"/>
  <c r="I633" i="4"/>
  <c r="I632" i="4"/>
  <c r="J632" i="4" s="1"/>
  <c r="O632" i="4" s="1"/>
  <c r="I631" i="4"/>
  <c r="I630" i="4"/>
  <c r="C630" i="4" s="1"/>
  <c r="H630" i="4" s="1"/>
  <c r="D630" i="4" s="1"/>
  <c r="G630" i="4" s="1"/>
  <c r="I629" i="4"/>
  <c r="I628" i="4"/>
  <c r="I627" i="4"/>
  <c r="I626" i="4"/>
  <c r="J626" i="4" s="1"/>
  <c r="I625" i="4"/>
  <c r="I624" i="4"/>
  <c r="I623" i="4"/>
  <c r="I622" i="4"/>
  <c r="I621" i="4"/>
  <c r="I620" i="4"/>
  <c r="I619" i="4"/>
  <c r="C619" i="4" s="1"/>
  <c r="H619" i="4" s="1"/>
  <c r="D619" i="4" s="1"/>
  <c r="G619" i="4" s="1"/>
  <c r="I618" i="4"/>
  <c r="I617" i="4"/>
  <c r="I616" i="4"/>
  <c r="J616" i="4" s="1"/>
  <c r="O616" i="4" s="1"/>
  <c r="I615" i="4"/>
  <c r="J615" i="4" s="1"/>
  <c r="I614" i="4"/>
  <c r="I613" i="4"/>
  <c r="I612" i="4"/>
  <c r="I611" i="4"/>
  <c r="J611" i="4" s="1"/>
  <c r="I610" i="4"/>
  <c r="C610" i="4" s="1"/>
  <c r="H610" i="4" s="1"/>
  <c r="D610" i="4" s="1"/>
  <c r="G610" i="4" s="1"/>
  <c r="I609" i="4"/>
  <c r="I608" i="4"/>
  <c r="C608" i="4" s="1"/>
  <c r="H608" i="4" s="1"/>
  <c r="D608" i="4" s="1"/>
  <c r="G608" i="4" s="1"/>
  <c r="I607" i="4"/>
  <c r="I606" i="4"/>
  <c r="I605" i="4"/>
  <c r="I604" i="4"/>
  <c r="J604" i="4" s="1"/>
  <c r="I603" i="4"/>
  <c r="C603" i="4" s="1"/>
  <c r="H603" i="4" s="1"/>
  <c r="D603" i="4" s="1"/>
  <c r="G603" i="4" s="1"/>
  <c r="I602" i="4"/>
  <c r="I601" i="4"/>
  <c r="I600" i="4"/>
  <c r="I599" i="4"/>
  <c r="C599" i="4" s="1"/>
  <c r="H599" i="4" s="1"/>
  <c r="D599" i="4" s="1"/>
  <c r="G599" i="4" s="1"/>
  <c r="I598" i="4"/>
  <c r="I597" i="4"/>
  <c r="J597" i="4" s="1"/>
  <c r="I596" i="4"/>
  <c r="I595" i="4"/>
  <c r="I594" i="4"/>
  <c r="I593" i="4"/>
  <c r="I592" i="4"/>
  <c r="I591" i="4"/>
  <c r="I590" i="4"/>
  <c r="J590" i="4" s="1"/>
  <c r="I589" i="4"/>
  <c r="J589" i="4" s="1"/>
  <c r="I588" i="4"/>
  <c r="I587" i="4"/>
  <c r="I586" i="4"/>
  <c r="I585" i="4"/>
  <c r="I584" i="4"/>
  <c r="C584" i="4" s="1"/>
  <c r="H584" i="4" s="1"/>
  <c r="D584" i="4" s="1"/>
  <c r="G584" i="4" s="1"/>
  <c r="I583" i="4"/>
  <c r="C583" i="4" s="1"/>
  <c r="H583" i="4" s="1"/>
  <c r="D583" i="4" s="1"/>
  <c r="G583" i="4" s="1"/>
  <c r="I582" i="4"/>
  <c r="I581" i="4"/>
  <c r="C581" i="4" s="1"/>
  <c r="H581" i="4" s="1"/>
  <c r="D581" i="4" s="1"/>
  <c r="G581" i="4" s="1"/>
  <c r="I580" i="4"/>
  <c r="J580" i="4" s="1"/>
  <c r="I579" i="4"/>
  <c r="I578" i="4"/>
  <c r="I577" i="4"/>
  <c r="J577" i="4" s="1"/>
  <c r="I576" i="4"/>
  <c r="I575" i="4"/>
  <c r="I574" i="4"/>
  <c r="C574" i="4" s="1"/>
  <c r="H574" i="4" s="1"/>
  <c r="D574" i="4" s="1"/>
  <c r="G574" i="4" s="1"/>
  <c r="I573" i="4"/>
  <c r="C573" i="4" s="1"/>
  <c r="H573" i="4" s="1"/>
  <c r="D573" i="4" s="1"/>
  <c r="G573" i="4" s="1"/>
  <c r="I572" i="4"/>
  <c r="I571" i="4"/>
  <c r="J571" i="4" s="1"/>
  <c r="I570" i="4"/>
  <c r="I569" i="4"/>
  <c r="I568" i="4"/>
  <c r="I567" i="4"/>
  <c r="C567" i="4" s="1"/>
  <c r="H567" i="4" s="1"/>
  <c r="D567" i="4" s="1"/>
  <c r="G567" i="4" s="1"/>
  <c r="I566" i="4"/>
  <c r="C566" i="4" s="1"/>
  <c r="H566" i="4" s="1"/>
  <c r="D566" i="4" s="1"/>
  <c r="G566" i="4" s="1"/>
  <c r="I565" i="4"/>
  <c r="I564" i="4"/>
  <c r="I563" i="4"/>
  <c r="J563" i="4" s="1"/>
  <c r="I562" i="4"/>
  <c r="J562" i="4" s="1"/>
  <c r="I561" i="4"/>
  <c r="J561" i="4" s="1"/>
  <c r="I560" i="4"/>
  <c r="J560" i="4" s="1"/>
  <c r="O560" i="4" s="1"/>
  <c r="I559" i="4"/>
  <c r="C559" i="4" s="1"/>
  <c r="H559" i="4" s="1"/>
  <c r="D559" i="4" s="1"/>
  <c r="G559" i="4" s="1"/>
  <c r="I558" i="4"/>
  <c r="I557" i="4"/>
  <c r="C557" i="4" s="1"/>
  <c r="H557" i="4" s="1"/>
  <c r="D557" i="4" s="1"/>
  <c r="G557" i="4" s="1"/>
  <c r="I556" i="4"/>
  <c r="C556" i="4" s="1"/>
  <c r="H556" i="4" s="1"/>
  <c r="D556" i="4" s="1"/>
  <c r="G556" i="4" s="1"/>
  <c r="I555" i="4"/>
  <c r="I554" i="4"/>
  <c r="C554" i="4" s="1"/>
  <c r="H554" i="4" s="1"/>
  <c r="D554" i="4" s="1"/>
  <c r="G554" i="4" s="1"/>
  <c r="I553" i="4"/>
  <c r="I552" i="4"/>
  <c r="I551" i="4"/>
  <c r="I550" i="4"/>
  <c r="J550" i="4" s="1"/>
  <c r="I549" i="4"/>
  <c r="I548" i="4"/>
  <c r="I547" i="4"/>
  <c r="I546" i="4"/>
  <c r="I545" i="4"/>
  <c r="I544" i="4"/>
  <c r="I543" i="4"/>
  <c r="I542" i="4"/>
  <c r="J542" i="4" s="1"/>
  <c r="P542" i="4" s="1"/>
  <c r="I541" i="4"/>
  <c r="J541" i="4" s="1"/>
  <c r="I540" i="4"/>
  <c r="I539" i="4"/>
  <c r="C539" i="4" s="1"/>
  <c r="H539" i="4" s="1"/>
  <c r="D539" i="4" s="1"/>
  <c r="G539" i="4" s="1"/>
  <c r="I538" i="4"/>
  <c r="I537" i="4"/>
  <c r="I536" i="4"/>
  <c r="I535" i="4"/>
  <c r="C535" i="4" s="1"/>
  <c r="H535" i="4" s="1"/>
  <c r="D535" i="4" s="1"/>
  <c r="G535" i="4" s="1"/>
  <c r="I534" i="4"/>
  <c r="I533" i="4"/>
  <c r="C533" i="4" s="1"/>
  <c r="H533" i="4" s="1"/>
  <c r="D533" i="4" s="1"/>
  <c r="G533" i="4" s="1"/>
  <c r="I532" i="4"/>
  <c r="I531" i="4"/>
  <c r="I530" i="4"/>
  <c r="I529" i="4"/>
  <c r="C529" i="4" s="1"/>
  <c r="H529" i="4" s="1"/>
  <c r="D529" i="4" s="1"/>
  <c r="G529" i="4" s="1"/>
  <c r="I528" i="4"/>
  <c r="C528" i="4" s="1"/>
  <c r="H528" i="4" s="1"/>
  <c r="D528" i="4" s="1"/>
  <c r="G528" i="4" s="1"/>
  <c r="I527" i="4"/>
  <c r="I526" i="4"/>
  <c r="I525" i="4"/>
  <c r="I524" i="4"/>
  <c r="I523" i="4"/>
  <c r="I522" i="4"/>
  <c r="I521" i="4"/>
  <c r="J521" i="4" s="1"/>
  <c r="I520" i="4"/>
  <c r="I519" i="4"/>
  <c r="C519" i="4" s="1"/>
  <c r="H519" i="4" s="1"/>
  <c r="D519" i="4" s="1"/>
  <c r="G519" i="4" s="1"/>
  <c r="I518" i="4"/>
  <c r="I517" i="4"/>
  <c r="I516" i="4"/>
  <c r="J516" i="4" s="1"/>
  <c r="I515" i="4"/>
  <c r="I514" i="4"/>
  <c r="C514" i="4" s="1"/>
  <c r="H514" i="4" s="1"/>
  <c r="D514" i="4" s="1"/>
  <c r="G514" i="4" s="1"/>
  <c r="I513" i="4"/>
  <c r="J513" i="4" s="1"/>
  <c r="I512" i="4"/>
  <c r="I511" i="4"/>
  <c r="I510" i="4"/>
  <c r="C510" i="4" s="1"/>
  <c r="H510" i="4" s="1"/>
  <c r="D510" i="4" s="1"/>
  <c r="G510" i="4" s="1"/>
  <c r="I509" i="4"/>
  <c r="I508" i="4"/>
  <c r="I507" i="4"/>
  <c r="C507" i="4" s="1"/>
  <c r="H507" i="4" s="1"/>
  <c r="D507" i="4" s="1"/>
  <c r="G507" i="4" s="1"/>
  <c r="I506" i="4"/>
  <c r="J506" i="4" s="1"/>
  <c r="O506" i="4" s="1"/>
  <c r="I505" i="4"/>
  <c r="I504" i="4"/>
  <c r="J504" i="4" s="1"/>
  <c r="I503" i="4"/>
  <c r="I502" i="4"/>
  <c r="I501" i="4"/>
  <c r="I500" i="4"/>
  <c r="J500" i="4" s="1"/>
  <c r="O500" i="4" s="1"/>
  <c r="I499" i="4"/>
  <c r="J499" i="4" s="1"/>
  <c r="I498" i="4"/>
  <c r="I497" i="4"/>
  <c r="C497" i="4" s="1"/>
  <c r="H497" i="4" s="1"/>
  <c r="D497" i="4" s="1"/>
  <c r="G497" i="4" s="1"/>
  <c r="I496" i="4"/>
  <c r="I495" i="4"/>
  <c r="J495" i="4" s="1"/>
  <c r="I494" i="4"/>
  <c r="C494" i="4" s="1"/>
  <c r="H494" i="4" s="1"/>
  <c r="D494" i="4" s="1"/>
  <c r="G494" i="4" s="1"/>
  <c r="I493" i="4"/>
  <c r="I492" i="4"/>
  <c r="C492" i="4" s="1"/>
  <c r="H492" i="4" s="1"/>
  <c r="D492" i="4" s="1"/>
  <c r="G492" i="4" s="1"/>
  <c r="I491" i="4"/>
  <c r="I490" i="4"/>
  <c r="I489" i="4"/>
  <c r="I488" i="4"/>
  <c r="J488" i="4" s="1"/>
  <c r="I487" i="4"/>
  <c r="J487" i="4" s="1"/>
  <c r="I486" i="4"/>
  <c r="C486" i="4" s="1"/>
  <c r="H486" i="4" s="1"/>
  <c r="D486" i="4" s="1"/>
  <c r="G486" i="4" s="1"/>
  <c r="I485" i="4"/>
  <c r="C485" i="4" s="1"/>
  <c r="H485" i="4" s="1"/>
  <c r="D485" i="4" s="1"/>
  <c r="G485" i="4" s="1"/>
  <c r="I484" i="4"/>
  <c r="J484" i="4" s="1"/>
  <c r="I483" i="4"/>
  <c r="I482" i="4"/>
  <c r="I481" i="4"/>
  <c r="I480" i="4"/>
  <c r="I479" i="4"/>
  <c r="I478" i="4"/>
  <c r="I477" i="4"/>
  <c r="C477" i="4" s="1"/>
  <c r="H477" i="4" s="1"/>
  <c r="D477" i="4" s="1"/>
  <c r="G477" i="4" s="1"/>
  <c r="I476" i="4"/>
  <c r="J476" i="4" s="1"/>
  <c r="O476" i="4" s="1"/>
  <c r="I475" i="4"/>
  <c r="I474" i="4"/>
  <c r="I473" i="4"/>
  <c r="J473" i="4" s="1"/>
  <c r="I472" i="4"/>
  <c r="I471" i="4"/>
  <c r="C471" i="4" s="1"/>
  <c r="H471" i="4" s="1"/>
  <c r="D471" i="4" s="1"/>
  <c r="G471" i="4" s="1"/>
  <c r="I470" i="4"/>
  <c r="I469" i="4"/>
  <c r="C469" i="4" s="1"/>
  <c r="H469" i="4" s="1"/>
  <c r="D469" i="4" s="1"/>
  <c r="G469" i="4" s="1"/>
  <c r="I468" i="4"/>
  <c r="I467" i="4"/>
  <c r="J467" i="4" s="1"/>
  <c r="I466" i="4"/>
  <c r="I465" i="4"/>
  <c r="C465" i="4" s="1"/>
  <c r="H465" i="4" s="1"/>
  <c r="D465" i="4" s="1"/>
  <c r="G465" i="4" s="1"/>
  <c r="I464" i="4"/>
  <c r="C464" i="4" s="1"/>
  <c r="H464" i="4" s="1"/>
  <c r="D464" i="4" s="1"/>
  <c r="G464" i="4" s="1"/>
  <c r="I463" i="4"/>
  <c r="I462" i="4"/>
  <c r="I461" i="4"/>
  <c r="C461" i="4" s="1"/>
  <c r="H461" i="4" s="1"/>
  <c r="D461" i="4" s="1"/>
  <c r="G461" i="4" s="1"/>
  <c r="I460" i="4"/>
  <c r="I459" i="4"/>
  <c r="C459" i="4" s="1"/>
  <c r="H459" i="4" s="1"/>
  <c r="D459" i="4" s="1"/>
  <c r="G459" i="4" s="1"/>
  <c r="I458" i="4"/>
  <c r="I457" i="4"/>
  <c r="I456" i="4"/>
  <c r="I455" i="4"/>
  <c r="I454" i="4"/>
  <c r="J454" i="4" s="1"/>
  <c r="I453" i="4"/>
  <c r="C453" i="4" s="1"/>
  <c r="H453" i="4" s="1"/>
  <c r="D453" i="4" s="1"/>
  <c r="G453" i="4" s="1"/>
  <c r="I452" i="4"/>
  <c r="C452" i="4" s="1"/>
  <c r="H452" i="4" s="1"/>
  <c r="D452" i="4" s="1"/>
  <c r="G452" i="4" s="1"/>
  <c r="I451" i="4"/>
  <c r="I450" i="4"/>
  <c r="C450" i="4" s="1"/>
  <c r="H450" i="4" s="1"/>
  <c r="D450" i="4" s="1"/>
  <c r="G450" i="4" s="1"/>
  <c r="I449" i="4"/>
  <c r="C449" i="4" s="1"/>
  <c r="H449" i="4" s="1"/>
  <c r="D449" i="4" s="1"/>
  <c r="G449" i="4" s="1"/>
  <c r="I448" i="4"/>
  <c r="J448" i="4" s="1"/>
  <c r="O448" i="4" s="1"/>
  <c r="I447" i="4"/>
  <c r="I446" i="4"/>
  <c r="C446" i="4" s="1"/>
  <c r="H446" i="4" s="1"/>
  <c r="D446" i="4" s="1"/>
  <c r="G446" i="4" s="1"/>
  <c r="I445" i="4"/>
  <c r="I444" i="4"/>
  <c r="I443" i="4"/>
  <c r="I442" i="4"/>
  <c r="J442" i="4" s="1"/>
  <c r="I441" i="4"/>
  <c r="I440" i="4"/>
  <c r="I439" i="4"/>
  <c r="I438" i="4"/>
  <c r="I437" i="4"/>
  <c r="I436" i="4"/>
  <c r="I435" i="4"/>
  <c r="I434" i="4"/>
  <c r="I433" i="4"/>
  <c r="C433" i="4" s="1"/>
  <c r="H433" i="4" s="1"/>
  <c r="D433" i="4" s="1"/>
  <c r="G433" i="4" s="1"/>
  <c r="I432" i="4"/>
  <c r="C432" i="4" s="1"/>
  <c r="H432" i="4" s="1"/>
  <c r="D432" i="4" s="1"/>
  <c r="G432" i="4" s="1"/>
  <c r="I431" i="4"/>
  <c r="I430" i="4"/>
  <c r="I429" i="4"/>
  <c r="I428" i="4"/>
  <c r="J428" i="4" s="1"/>
  <c r="O428" i="4" s="1"/>
  <c r="I427" i="4"/>
  <c r="J427" i="4" s="1"/>
  <c r="I426" i="4"/>
  <c r="C426" i="4" s="1"/>
  <c r="H426" i="4" s="1"/>
  <c r="D426" i="4" s="1"/>
  <c r="G426" i="4" s="1"/>
  <c r="I425" i="4"/>
  <c r="J425" i="4" s="1"/>
  <c r="I424" i="4"/>
  <c r="C424" i="4" s="1"/>
  <c r="H424" i="4" s="1"/>
  <c r="D424" i="4" s="1"/>
  <c r="G424" i="4" s="1"/>
  <c r="I423" i="4"/>
  <c r="C423" i="4" s="1"/>
  <c r="H423" i="4" s="1"/>
  <c r="D423" i="4" s="1"/>
  <c r="G423" i="4" s="1"/>
  <c r="I422" i="4"/>
  <c r="C422" i="4" s="1"/>
  <c r="H422" i="4" s="1"/>
  <c r="D422" i="4" s="1"/>
  <c r="G422" i="4" s="1"/>
  <c r="I421" i="4"/>
  <c r="I420" i="4"/>
  <c r="J420" i="4" s="1"/>
  <c r="O420" i="4" s="1"/>
  <c r="I419" i="4"/>
  <c r="I418" i="4"/>
  <c r="I417" i="4"/>
  <c r="C417" i="4" s="1"/>
  <c r="H417" i="4" s="1"/>
  <c r="D417" i="4" s="1"/>
  <c r="G417" i="4" s="1"/>
  <c r="I416" i="4"/>
  <c r="I415" i="4"/>
  <c r="C415" i="4" s="1"/>
  <c r="H415" i="4" s="1"/>
  <c r="D415" i="4" s="1"/>
  <c r="G415" i="4" s="1"/>
  <c r="I414" i="4"/>
  <c r="J414" i="4" s="1"/>
  <c r="I413" i="4"/>
  <c r="I412" i="4"/>
  <c r="C412" i="4" s="1"/>
  <c r="H412" i="4" s="1"/>
  <c r="D412" i="4" s="1"/>
  <c r="G412" i="4" s="1"/>
  <c r="I411" i="4"/>
  <c r="I410" i="4"/>
  <c r="J410" i="4" s="1"/>
  <c r="I409" i="4"/>
  <c r="C409" i="4" s="1"/>
  <c r="H409" i="4" s="1"/>
  <c r="D409" i="4" s="1"/>
  <c r="G409" i="4" s="1"/>
  <c r="I408" i="4"/>
  <c r="I407" i="4"/>
  <c r="I406" i="4"/>
  <c r="C406" i="4" s="1"/>
  <c r="H406" i="4" s="1"/>
  <c r="D406" i="4" s="1"/>
  <c r="G406" i="4" s="1"/>
  <c r="I405" i="4"/>
  <c r="I404" i="4"/>
  <c r="I403" i="4"/>
  <c r="I402" i="4"/>
  <c r="J402" i="4" s="1"/>
  <c r="I401" i="4"/>
  <c r="I400" i="4"/>
  <c r="C400" i="4" s="1"/>
  <c r="H400" i="4" s="1"/>
  <c r="D400" i="4" s="1"/>
  <c r="G400" i="4" s="1"/>
  <c r="I399" i="4"/>
  <c r="I398" i="4"/>
  <c r="C398" i="4" s="1"/>
  <c r="H398" i="4" s="1"/>
  <c r="D398" i="4" s="1"/>
  <c r="G398" i="4" s="1"/>
  <c r="I397" i="4"/>
  <c r="I396" i="4"/>
  <c r="J396" i="4" s="1"/>
  <c r="O396" i="4" s="1"/>
  <c r="I395" i="4"/>
  <c r="I394" i="4"/>
  <c r="I393" i="4"/>
  <c r="I392" i="4"/>
  <c r="C392" i="4" s="1"/>
  <c r="H392" i="4" s="1"/>
  <c r="D392" i="4" s="1"/>
  <c r="G392" i="4" s="1"/>
  <c r="I391" i="4"/>
  <c r="I390" i="4"/>
  <c r="C390" i="4" s="1"/>
  <c r="H390" i="4" s="1"/>
  <c r="D390" i="4" s="1"/>
  <c r="G390" i="4" s="1"/>
  <c r="I389" i="4"/>
  <c r="I388" i="4"/>
  <c r="I387" i="4"/>
  <c r="I386" i="4"/>
  <c r="C386" i="4" s="1"/>
  <c r="H386" i="4" s="1"/>
  <c r="D386" i="4" s="1"/>
  <c r="G386" i="4" s="1"/>
  <c r="I385" i="4"/>
  <c r="J385" i="4" s="1"/>
  <c r="I384" i="4"/>
  <c r="I383" i="4"/>
  <c r="I382" i="4"/>
  <c r="C382" i="4" s="1"/>
  <c r="H382" i="4" s="1"/>
  <c r="D382" i="4" s="1"/>
  <c r="G382" i="4" s="1"/>
  <c r="I381" i="4"/>
  <c r="I380" i="4"/>
  <c r="C380" i="4" s="1"/>
  <c r="H380" i="4" s="1"/>
  <c r="D380" i="4" s="1"/>
  <c r="G380" i="4" s="1"/>
  <c r="I379" i="4"/>
  <c r="I378" i="4"/>
  <c r="I377" i="4"/>
  <c r="J377" i="4" s="1"/>
  <c r="I376" i="4"/>
  <c r="C376" i="4" s="1"/>
  <c r="H376" i="4" s="1"/>
  <c r="D376" i="4" s="1"/>
  <c r="G376" i="4" s="1"/>
  <c r="I375" i="4"/>
  <c r="J375" i="4" s="1"/>
  <c r="I374" i="4"/>
  <c r="I373" i="4"/>
  <c r="C373" i="4" s="1"/>
  <c r="H373" i="4" s="1"/>
  <c r="D373" i="4" s="1"/>
  <c r="G373" i="4" s="1"/>
  <c r="I372" i="4"/>
  <c r="J372" i="4" s="1"/>
  <c r="I371" i="4"/>
  <c r="I370" i="4"/>
  <c r="I369" i="4"/>
  <c r="C369" i="4" s="1"/>
  <c r="H369" i="4" s="1"/>
  <c r="D369" i="4" s="1"/>
  <c r="G369" i="4" s="1"/>
  <c r="I368" i="4"/>
  <c r="C368" i="4" s="1"/>
  <c r="H368" i="4" s="1"/>
  <c r="D368" i="4" s="1"/>
  <c r="G368" i="4" s="1"/>
  <c r="I367" i="4"/>
  <c r="I366" i="4"/>
  <c r="I365" i="4"/>
  <c r="J365" i="4" s="1"/>
  <c r="I364" i="4"/>
  <c r="I363" i="4"/>
  <c r="C363" i="4" s="1"/>
  <c r="H363" i="4" s="1"/>
  <c r="D363" i="4" s="1"/>
  <c r="G363" i="4" s="1"/>
  <c r="I362" i="4"/>
  <c r="C362" i="4" s="1"/>
  <c r="H362" i="4" s="1"/>
  <c r="D362" i="4" s="1"/>
  <c r="G362" i="4" s="1"/>
  <c r="I361" i="4"/>
  <c r="I360" i="4"/>
  <c r="I359" i="4"/>
  <c r="I358" i="4"/>
  <c r="J358" i="4" s="1"/>
  <c r="I357" i="4"/>
  <c r="I356" i="4"/>
  <c r="C356" i="4" s="1"/>
  <c r="H356" i="4" s="1"/>
  <c r="D356" i="4" s="1"/>
  <c r="G356" i="4" s="1"/>
  <c r="I355" i="4"/>
  <c r="I354" i="4"/>
  <c r="I353" i="4"/>
  <c r="C353" i="4" s="1"/>
  <c r="H353" i="4" s="1"/>
  <c r="D353" i="4" s="1"/>
  <c r="G353" i="4" s="1"/>
  <c r="I352" i="4"/>
  <c r="C352" i="4" s="1"/>
  <c r="H352" i="4" s="1"/>
  <c r="D352" i="4" s="1"/>
  <c r="G352" i="4" s="1"/>
  <c r="I351" i="4"/>
  <c r="I350" i="4"/>
  <c r="I349" i="4"/>
  <c r="I348" i="4"/>
  <c r="I347" i="4"/>
  <c r="I346" i="4"/>
  <c r="C346" i="4" s="1"/>
  <c r="H346" i="4" s="1"/>
  <c r="D346" i="4" s="1"/>
  <c r="G346" i="4" s="1"/>
  <c r="I345" i="4"/>
  <c r="I344" i="4"/>
  <c r="I343" i="4"/>
  <c r="I342" i="4"/>
  <c r="C342" i="4" s="1"/>
  <c r="H342" i="4" s="1"/>
  <c r="D342" i="4" s="1"/>
  <c r="G342" i="4" s="1"/>
  <c r="I341" i="4"/>
  <c r="I340" i="4"/>
  <c r="J340" i="4" s="1"/>
  <c r="I339" i="4"/>
  <c r="C339" i="4" s="1"/>
  <c r="H339" i="4" s="1"/>
  <c r="D339" i="4" s="1"/>
  <c r="G339" i="4" s="1"/>
  <c r="I338" i="4"/>
  <c r="I337" i="4"/>
  <c r="I336" i="4"/>
  <c r="C336" i="4" s="1"/>
  <c r="H336" i="4" s="1"/>
  <c r="D336" i="4" s="1"/>
  <c r="G336" i="4" s="1"/>
  <c r="I335" i="4"/>
  <c r="I334" i="4"/>
  <c r="I333" i="4"/>
  <c r="C333" i="4" s="1"/>
  <c r="H333" i="4" s="1"/>
  <c r="D333" i="4" s="1"/>
  <c r="G333" i="4" s="1"/>
  <c r="I332" i="4"/>
  <c r="I331" i="4"/>
  <c r="C331" i="4" s="1"/>
  <c r="H331" i="4" s="1"/>
  <c r="D331" i="4" s="1"/>
  <c r="G331" i="4" s="1"/>
  <c r="I330" i="4"/>
  <c r="J330" i="4" s="1"/>
  <c r="O330" i="4" s="1"/>
  <c r="I329" i="4"/>
  <c r="C329" i="4" s="1"/>
  <c r="H329" i="4" s="1"/>
  <c r="D329" i="4" s="1"/>
  <c r="G329" i="4" s="1"/>
  <c r="I328" i="4"/>
  <c r="C328" i="4" s="1"/>
  <c r="H328" i="4" s="1"/>
  <c r="D328" i="4" s="1"/>
  <c r="G328" i="4" s="1"/>
  <c r="I327" i="4"/>
  <c r="I326" i="4"/>
  <c r="I325" i="4"/>
  <c r="I324" i="4"/>
  <c r="C324" i="4" s="1"/>
  <c r="H324" i="4" s="1"/>
  <c r="D324" i="4" s="1"/>
  <c r="G324" i="4" s="1"/>
  <c r="I323" i="4"/>
  <c r="I322" i="4"/>
  <c r="I321" i="4"/>
  <c r="I320" i="4"/>
  <c r="C320" i="4" s="1"/>
  <c r="H320" i="4" s="1"/>
  <c r="D320" i="4" s="1"/>
  <c r="G320" i="4" s="1"/>
  <c r="I319" i="4"/>
  <c r="I318" i="4"/>
  <c r="I317" i="4"/>
  <c r="C317" i="4" s="1"/>
  <c r="H317" i="4" s="1"/>
  <c r="D317" i="4" s="1"/>
  <c r="G317" i="4" s="1"/>
  <c r="I316" i="4"/>
  <c r="I315" i="4"/>
  <c r="I314" i="4"/>
  <c r="I313" i="4"/>
  <c r="J313" i="4" s="1"/>
  <c r="I312" i="4"/>
  <c r="I311" i="4"/>
  <c r="I310" i="4"/>
  <c r="J310" i="4" s="1"/>
  <c r="I309" i="4"/>
  <c r="I308" i="4"/>
  <c r="I307" i="4"/>
  <c r="J307" i="4" s="1"/>
  <c r="I306" i="4"/>
  <c r="I305" i="4"/>
  <c r="I304" i="4"/>
  <c r="C304" i="4" s="1"/>
  <c r="H304" i="4" s="1"/>
  <c r="D304" i="4" s="1"/>
  <c r="G304" i="4" s="1"/>
  <c r="I303" i="4"/>
  <c r="I302" i="4"/>
  <c r="I301" i="4"/>
  <c r="I300" i="4"/>
  <c r="I299" i="4"/>
  <c r="C299" i="4" s="1"/>
  <c r="H299" i="4" s="1"/>
  <c r="D299" i="4" s="1"/>
  <c r="G299" i="4" s="1"/>
  <c r="I298" i="4"/>
  <c r="I297" i="4"/>
  <c r="I296" i="4"/>
  <c r="J296" i="4" s="1"/>
  <c r="I295" i="4"/>
  <c r="I294" i="4"/>
  <c r="C294" i="4" s="1"/>
  <c r="H294" i="4" s="1"/>
  <c r="D294" i="4" s="1"/>
  <c r="G294" i="4" s="1"/>
  <c r="I293" i="4"/>
  <c r="I292" i="4"/>
  <c r="I291" i="4"/>
  <c r="I290" i="4"/>
  <c r="C290" i="4" s="1"/>
  <c r="H290" i="4" s="1"/>
  <c r="D290" i="4" s="1"/>
  <c r="G290" i="4" s="1"/>
  <c r="I289" i="4"/>
  <c r="I288" i="4"/>
  <c r="I287" i="4"/>
  <c r="I286" i="4"/>
  <c r="I285" i="4"/>
  <c r="I284" i="4"/>
  <c r="J284" i="4" s="1"/>
  <c r="I283" i="4"/>
  <c r="I282" i="4"/>
  <c r="C282" i="4" s="1"/>
  <c r="H282" i="4" s="1"/>
  <c r="D282" i="4" s="1"/>
  <c r="G282" i="4" s="1"/>
  <c r="I281" i="4"/>
  <c r="J281" i="4" s="1"/>
  <c r="I280" i="4"/>
  <c r="I279" i="4"/>
  <c r="I278" i="4"/>
  <c r="I277" i="4"/>
  <c r="I276" i="4"/>
  <c r="J276" i="4" s="1"/>
  <c r="I275" i="4"/>
  <c r="C275" i="4" s="1"/>
  <c r="H275" i="4" s="1"/>
  <c r="D275" i="4" s="1"/>
  <c r="G275" i="4" s="1"/>
  <c r="I274" i="4"/>
  <c r="C274" i="4" s="1"/>
  <c r="H274" i="4" s="1"/>
  <c r="D274" i="4" s="1"/>
  <c r="G274" i="4" s="1"/>
  <c r="I273" i="4"/>
  <c r="C273" i="4" s="1"/>
  <c r="H273" i="4" s="1"/>
  <c r="D273" i="4" s="1"/>
  <c r="G273" i="4" s="1"/>
  <c r="I272" i="4"/>
  <c r="I271" i="4"/>
  <c r="I270" i="4"/>
  <c r="I269" i="4"/>
  <c r="I268" i="4"/>
  <c r="I267" i="4"/>
  <c r="C267" i="4" s="1"/>
  <c r="H267" i="4" s="1"/>
  <c r="D267" i="4" s="1"/>
  <c r="G267" i="4" s="1"/>
  <c r="I266" i="4"/>
  <c r="I265" i="4"/>
  <c r="I264" i="4"/>
  <c r="J264" i="4" s="1"/>
  <c r="P264" i="4" s="1"/>
  <c r="I263" i="4"/>
  <c r="C263" i="4" s="1"/>
  <c r="H263" i="4" s="1"/>
  <c r="D263" i="4" s="1"/>
  <c r="G263" i="4" s="1"/>
  <c r="I262" i="4"/>
  <c r="C262" i="4" s="1"/>
  <c r="H262" i="4" s="1"/>
  <c r="D262" i="4" s="1"/>
  <c r="G262" i="4" s="1"/>
  <c r="I261" i="4"/>
  <c r="C261" i="4" s="1"/>
  <c r="H261" i="4" s="1"/>
  <c r="D261" i="4" s="1"/>
  <c r="G261" i="4" s="1"/>
  <c r="I260" i="4"/>
  <c r="J260" i="4" s="1"/>
  <c r="P260" i="4" s="1"/>
  <c r="I259" i="4"/>
  <c r="I258" i="4"/>
  <c r="C258" i="4" s="1"/>
  <c r="H258" i="4" s="1"/>
  <c r="D258" i="4" s="1"/>
  <c r="G258" i="4" s="1"/>
  <c r="I257" i="4"/>
  <c r="J257" i="4" s="1"/>
  <c r="I256" i="4"/>
  <c r="J256" i="4" s="1"/>
  <c r="O256" i="4" s="1"/>
  <c r="I255" i="4"/>
  <c r="I254" i="4"/>
  <c r="I253" i="4"/>
  <c r="I252" i="4"/>
  <c r="C252" i="4" s="1"/>
  <c r="H252" i="4" s="1"/>
  <c r="D252" i="4" s="1"/>
  <c r="G252" i="4" s="1"/>
  <c r="I251" i="4"/>
  <c r="J251" i="4" s="1"/>
  <c r="I250" i="4"/>
  <c r="J250" i="4" s="1"/>
  <c r="O250" i="4" s="1"/>
  <c r="I249" i="4"/>
  <c r="C249" i="4" s="1"/>
  <c r="H249" i="4" s="1"/>
  <c r="D249" i="4" s="1"/>
  <c r="G249" i="4" s="1"/>
  <c r="I248" i="4"/>
  <c r="C248" i="4" s="1"/>
  <c r="H248" i="4" s="1"/>
  <c r="D248" i="4" s="1"/>
  <c r="G248" i="4" s="1"/>
  <c r="I247" i="4"/>
  <c r="C247" i="4" s="1"/>
  <c r="H247" i="4" s="1"/>
  <c r="D247" i="4" s="1"/>
  <c r="G247" i="4" s="1"/>
  <c r="I246" i="4"/>
  <c r="I245" i="4"/>
  <c r="C245" i="4" s="1"/>
  <c r="H245" i="4" s="1"/>
  <c r="D245" i="4" s="1"/>
  <c r="G245" i="4" s="1"/>
  <c r="I244" i="4"/>
  <c r="C244" i="4" s="1"/>
  <c r="H244" i="4" s="1"/>
  <c r="D244" i="4" s="1"/>
  <c r="G244" i="4" s="1"/>
  <c r="I243" i="4"/>
  <c r="I242" i="4"/>
  <c r="C242" i="4" s="1"/>
  <c r="H242" i="4" s="1"/>
  <c r="D242" i="4" s="1"/>
  <c r="G242" i="4" s="1"/>
  <c r="I241" i="4"/>
  <c r="I240" i="4"/>
  <c r="I239" i="4"/>
  <c r="I238" i="4"/>
  <c r="I237" i="4"/>
  <c r="I236" i="4"/>
  <c r="I235" i="4"/>
  <c r="I234" i="4"/>
  <c r="I233" i="4"/>
  <c r="I232" i="4"/>
  <c r="I231" i="4"/>
  <c r="I230" i="4"/>
  <c r="C230" i="4" s="1"/>
  <c r="H230" i="4" s="1"/>
  <c r="D230" i="4" s="1"/>
  <c r="G230" i="4" s="1"/>
  <c r="I229" i="4"/>
  <c r="I228" i="4"/>
  <c r="J228" i="4" s="1"/>
  <c r="O228" i="4" s="1"/>
  <c r="I227" i="4"/>
  <c r="I226" i="4"/>
  <c r="C226" i="4" s="1"/>
  <c r="H226" i="4" s="1"/>
  <c r="D226" i="4" s="1"/>
  <c r="G226" i="4" s="1"/>
  <c r="I225" i="4"/>
  <c r="I224" i="4"/>
  <c r="I223" i="4"/>
  <c r="I222" i="4"/>
  <c r="I221" i="4"/>
  <c r="J221" i="4" s="1"/>
  <c r="I220" i="4"/>
  <c r="I219" i="4"/>
  <c r="I218" i="4"/>
  <c r="J218" i="4" s="1"/>
  <c r="I217" i="4"/>
  <c r="I216" i="4"/>
  <c r="J216" i="4" s="1"/>
  <c r="I215" i="4"/>
  <c r="C215" i="4" s="1"/>
  <c r="H215" i="4" s="1"/>
  <c r="D215" i="4" s="1"/>
  <c r="G215" i="4" s="1"/>
  <c r="I214" i="4"/>
  <c r="I213" i="4"/>
  <c r="I212" i="4"/>
  <c r="I211" i="4"/>
  <c r="I210" i="4"/>
  <c r="C210" i="4" s="1"/>
  <c r="H210" i="4" s="1"/>
  <c r="D210" i="4" s="1"/>
  <c r="G210" i="4" s="1"/>
  <c r="I209" i="4"/>
  <c r="J209" i="4" s="1"/>
  <c r="I208" i="4"/>
  <c r="J208" i="4" s="1"/>
  <c r="I207" i="4"/>
  <c r="I206" i="4"/>
  <c r="C206" i="4" s="1"/>
  <c r="H206" i="4" s="1"/>
  <c r="D206" i="4" s="1"/>
  <c r="G206" i="4" s="1"/>
  <c r="I205" i="4"/>
  <c r="J205" i="4" s="1"/>
  <c r="I204" i="4"/>
  <c r="I203" i="4"/>
  <c r="I202" i="4"/>
  <c r="C202" i="4" s="1"/>
  <c r="H202" i="4" s="1"/>
  <c r="D202" i="4" s="1"/>
  <c r="G202" i="4" s="1"/>
  <c r="I201" i="4"/>
  <c r="I200" i="4"/>
  <c r="C200" i="4" s="1"/>
  <c r="H200" i="4" s="1"/>
  <c r="D200" i="4" s="1"/>
  <c r="G200" i="4" s="1"/>
  <c r="I199" i="4"/>
  <c r="I198" i="4"/>
  <c r="I197" i="4"/>
  <c r="I196" i="4"/>
  <c r="I195" i="4"/>
  <c r="I194" i="4"/>
  <c r="J194" i="4" s="1"/>
  <c r="O194" i="4" s="1"/>
  <c r="I193" i="4"/>
  <c r="I192" i="4"/>
  <c r="J192" i="4" s="1"/>
  <c r="I191" i="4"/>
  <c r="J191" i="4" s="1"/>
  <c r="I190" i="4"/>
  <c r="J190" i="4" s="1"/>
  <c r="I189" i="4"/>
  <c r="I188" i="4"/>
  <c r="J188" i="4" s="1"/>
  <c r="I187" i="4"/>
  <c r="C187" i="4" s="1"/>
  <c r="H187" i="4" s="1"/>
  <c r="D187" i="4" s="1"/>
  <c r="G187" i="4" s="1"/>
  <c r="I186" i="4"/>
  <c r="I185" i="4"/>
  <c r="J185" i="4" s="1"/>
  <c r="I184" i="4"/>
  <c r="I183" i="4"/>
  <c r="I182" i="4"/>
  <c r="J182" i="4" s="1"/>
  <c r="P182" i="4" s="1"/>
  <c r="I181" i="4"/>
  <c r="I180" i="4"/>
  <c r="I179" i="4"/>
  <c r="I178" i="4"/>
  <c r="I177" i="4"/>
  <c r="I176" i="4"/>
  <c r="C176" i="4" s="1"/>
  <c r="H176" i="4" s="1"/>
  <c r="D176" i="4" s="1"/>
  <c r="G176" i="4" s="1"/>
  <c r="I175" i="4"/>
  <c r="I174" i="4"/>
  <c r="C174" i="4" s="1"/>
  <c r="H174" i="4" s="1"/>
  <c r="D174" i="4" s="1"/>
  <c r="G174" i="4" s="1"/>
  <c r="I173" i="4"/>
  <c r="I172" i="4"/>
  <c r="I171" i="4"/>
  <c r="I170" i="4"/>
  <c r="I169" i="4"/>
  <c r="I168" i="4"/>
  <c r="I167" i="4"/>
  <c r="J167" i="4" s="1"/>
  <c r="I166" i="4"/>
  <c r="I165" i="4"/>
  <c r="I164" i="4"/>
  <c r="I163" i="4"/>
  <c r="I162" i="4"/>
  <c r="I161" i="4"/>
  <c r="J161" i="4" s="1"/>
  <c r="I160" i="4"/>
  <c r="I159" i="4"/>
  <c r="C159" i="4" s="1"/>
  <c r="H159" i="4" s="1"/>
  <c r="D159" i="4" s="1"/>
  <c r="G159" i="4" s="1"/>
  <c r="I158" i="4"/>
  <c r="I157" i="4"/>
  <c r="I156" i="4"/>
  <c r="I155" i="4"/>
  <c r="I154" i="4"/>
  <c r="J154" i="4" s="1"/>
  <c r="I153" i="4"/>
  <c r="I152" i="4"/>
  <c r="I151" i="4"/>
  <c r="C151" i="4" s="1"/>
  <c r="H151" i="4" s="1"/>
  <c r="D151" i="4" s="1"/>
  <c r="G151" i="4" s="1"/>
  <c r="I150" i="4"/>
  <c r="I149" i="4"/>
  <c r="C149" i="4" s="1"/>
  <c r="H149" i="4" s="1"/>
  <c r="D149" i="4" s="1"/>
  <c r="G149" i="4" s="1"/>
  <c r="I148" i="4"/>
  <c r="I147" i="4"/>
  <c r="I146" i="4"/>
  <c r="J146" i="4" s="1"/>
  <c r="I145" i="4"/>
  <c r="C145" i="4" s="1"/>
  <c r="H145" i="4" s="1"/>
  <c r="D145" i="4" s="1"/>
  <c r="G145" i="4" s="1"/>
  <c r="I144" i="4"/>
  <c r="I143" i="4"/>
  <c r="I142" i="4"/>
  <c r="I141" i="4"/>
  <c r="I140" i="4"/>
  <c r="J140" i="4" s="1"/>
  <c r="P140" i="4" s="1"/>
  <c r="I139" i="4"/>
  <c r="I138" i="4"/>
  <c r="I137" i="4"/>
  <c r="I136" i="4"/>
  <c r="I135" i="4"/>
  <c r="C135" i="4" s="1"/>
  <c r="H135" i="4" s="1"/>
  <c r="D135" i="4" s="1"/>
  <c r="G135" i="4" s="1"/>
  <c r="I134" i="4"/>
  <c r="I133" i="4"/>
  <c r="I132" i="4"/>
  <c r="I131" i="4"/>
  <c r="I130" i="4"/>
  <c r="I129" i="4"/>
  <c r="I128" i="4"/>
  <c r="I127" i="4"/>
  <c r="I126" i="4"/>
  <c r="I125" i="4"/>
  <c r="I124" i="4"/>
  <c r="I123" i="4"/>
  <c r="I122" i="4"/>
  <c r="I121" i="4"/>
  <c r="I120" i="4"/>
  <c r="I119" i="4"/>
  <c r="I118" i="4"/>
  <c r="I117" i="4"/>
  <c r="I116" i="4"/>
  <c r="I115" i="4"/>
  <c r="I114" i="4"/>
  <c r="I113" i="4"/>
  <c r="I112" i="4"/>
  <c r="I111" i="4"/>
  <c r="I110" i="4"/>
  <c r="I109" i="4"/>
  <c r="I108" i="4"/>
  <c r="I107" i="4"/>
  <c r="I106" i="4"/>
  <c r="I105" i="4"/>
  <c r="I104" i="4"/>
  <c r="I103" i="4"/>
  <c r="I102" i="4"/>
  <c r="I101" i="4"/>
  <c r="I100" i="4"/>
  <c r="I99" i="4"/>
  <c r="I98" i="4"/>
  <c r="I97" i="4"/>
  <c r="I96" i="4"/>
  <c r="I95" i="4"/>
  <c r="I94" i="4"/>
  <c r="I93" i="4"/>
  <c r="I92" i="4"/>
  <c r="I91" i="4"/>
  <c r="I90" i="4"/>
  <c r="I89" i="4"/>
  <c r="I88" i="4"/>
  <c r="I87" i="4"/>
  <c r="I86" i="4"/>
  <c r="I85" i="4"/>
  <c r="I84" i="4"/>
  <c r="I83" i="4"/>
  <c r="I82" i="4"/>
  <c r="I81" i="4"/>
  <c r="I80" i="4"/>
  <c r="I79" i="4"/>
  <c r="I78" i="4"/>
  <c r="I77" i="4"/>
  <c r="I76" i="4"/>
  <c r="I75" i="4"/>
  <c r="I74" i="4"/>
  <c r="I73" i="4"/>
  <c r="I72" i="4"/>
  <c r="I71" i="4"/>
  <c r="I70" i="4"/>
  <c r="I69" i="4"/>
  <c r="I68" i="4"/>
  <c r="I67" i="4"/>
  <c r="I66" i="4"/>
  <c r="I65" i="4"/>
  <c r="I64" i="4"/>
  <c r="I63" i="4"/>
  <c r="I62" i="4"/>
  <c r="I61" i="4"/>
  <c r="I60" i="4"/>
  <c r="I59" i="4"/>
  <c r="I58" i="4"/>
  <c r="I57" i="4"/>
  <c r="I56" i="4"/>
  <c r="I55" i="4"/>
  <c r="I54" i="4"/>
  <c r="I53" i="4"/>
  <c r="I52" i="4"/>
  <c r="I51" i="4"/>
  <c r="I50" i="4"/>
  <c r="I49" i="4"/>
  <c r="I48" i="4"/>
  <c r="I47" i="4"/>
  <c r="I46" i="4"/>
  <c r="I45" i="4"/>
  <c r="I44" i="4"/>
  <c r="I43" i="4"/>
  <c r="I42" i="4"/>
  <c r="I41" i="4"/>
  <c r="I40" i="4"/>
  <c r="I39" i="4"/>
  <c r="I38" i="4"/>
  <c r="I37" i="4"/>
  <c r="I36" i="4"/>
  <c r="I35" i="4"/>
  <c r="I34" i="4"/>
  <c r="I33" i="4"/>
  <c r="I32" i="4"/>
  <c r="I31" i="4"/>
  <c r="I30" i="4"/>
  <c r="I29" i="4"/>
  <c r="I28" i="4"/>
  <c r="I27" i="4"/>
  <c r="I26" i="4"/>
  <c r="I25" i="4"/>
  <c r="I24" i="4"/>
  <c r="I23" i="4"/>
  <c r="I22" i="4"/>
  <c r="I21" i="4"/>
  <c r="I20" i="4"/>
  <c r="I19" i="4"/>
  <c r="I18" i="4"/>
  <c r="I17" i="4"/>
  <c r="I16" i="4"/>
  <c r="I15" i="4"/>
  <c r="I14" i="4"/>
  <c r="I13" i="4"/>
  <c r="I12" i="4"/>
  <c r="I11" i="4"/>
  <c r="I10" i="4"/>
  <c r="I9" i="4"/>
  <c r="I8" i="4"/>
  <c r="I7" i="4"/>
  <c r="I6" i="4"/>
  <c r="I5" i="4"/>
  <c r="I4" i="4"/>
  <c r="I3" i="4"/>
  <c r="B18" i="5"/>
  <c r="B17" i="5"/>
  <c r="B16" i="5"/>
  <c r="J16" i="5" s="1"/>
  <c r="B15" i="5"/>
  <c r="F15" i="5" s="1"/>
  <c r="B14" i="5"/>
  <c r="B13" i="5"/>
  <c r="B12" i="5"/>
  <c r="B11" i="5"/>
  <c r="B10" i="5"/>
  <c r="B9" i="5"/>
  <c r="B8" i="5"/>
  <c r="B7" i="5"/>
  <c r="B6" i="5"/>
  <c r="B5" i="5"/>
  <c r="A1001" i="1"/>
  <c r="A1000" i="1"/>
  <c r="A999" i="1"/>
  <c r="A998" i="1"/>
  <c r="A997" i="1"/>
  <c r="A996" i="1"/>
  <c r="A995" i="1"/>
  <c r="A994" i="1"/>
  <c r="A993" i="1"/>
  <c r="A992" i="1"/>
  <c r="A991" i="1"/>
  <c r="A990" i="1"/>
  <c r="A989" i="1"/>
  <c r="A988" i="1"/>
  <c r="M988" i="1" s="1"/>
  <c r="A987" i="1"/>
  <c r="AA987" i="1" s="1"/>
  <c r="A986" i="1"/>
  <c r="N986" i="1"/>
  <c r="A985" i="1"/>
  <c r="A984" i="1"/>
  <c r="A983" i="1"/>
  <c r="A982" i="1"/>
  <c r="M982" i="1" s="1"/>
  <c r="A981" i="1"/>
  <c r="A980" i="1"/>
  <c r="A979" i="1"/>
  <c r="AA979" i="1" s="1"/>
  <c r="A978" i="1"/>
  <c r="O978" i="1" s="1"/>
  <c r="A977" i="1"/>
  <c r="A976" i="1"/>
  <c r="A975" i="1"/>
  <c r="A974" i="1"/>
  <c r="A973" i="1"/>
  <c r="A972" i="1"/>
  <c r="A971" i="1"/>
  <c r="A970" i="1"/>
  <c r="N970" i="1"/>
  <c r="A969" i="1"/>
  <c r="A968" i="1"/>
  <c r="A967" i="1"/>
  <c r="A966" i="1"/>
  <c r="A965" i="1"/>
  <c r="A964" i="1"/>
  <c r="A963" i="1"/>
  <c r="AA963" i="1"/>
  <c r="C963" i="1" s="1"/>
  <c r="A962" i="1"/>
  <c r="AA962" i="1" s="1"/>
  <c r="G962" i="1" s="1"/>
  <c r="D962" i="1" s="1"/>
  <c r="A961" i="1"/>
  <c r="A960" i="1"/>
  <c r="A959" i="1"/>
  <c r="A958" i="1"/>
  <c r="A957" i="1"/>
  <c r="A956" i="1"/>
  <c r="A955" i="1"/>
  <c r="M955" i="1" s="1"/>
  <c r="A954" i="1"/>
  <c r="A953" i="1"/>
  <c r="A952" i="1"/>
  <c r="A951" i="1"/>
  <c r="A950" i="1"/>
  <c r="A949" i="1"/>
  <c r="A948" i="1"/>
  <c r="A947" i="1"/>
  <c r="A946" i="1"/>
  <c r="A945" i="1"/>
  <c r="A944" i="1"/>
  <c r="A943" i="1"/>
  <c r="A942" i="1"/>
  <c r="A941" i="1"/>
  <c r="A940" i="1"/>
  <c r="A939" i="1"/>
  <c r="P939" i="1"/>
  <c r="A938" i="1"/>
  <c r="M938" i="1"/>
  <c r="A937" i="1"/>
  <c r="A936" i="1"/>
  <c r="A935" i="1"/>
  <c r="A934" i="1"/>
  <c r="A933" i="1"/>
  <c r="A932" i="1"/>
  <c r="A931" i="1"/>
  <c r="M931" i="1"/>
  <c r="A930" i="1"/>
  <c r="M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M899" i="1"/>
  <c r="A898" i="1"/>
  <c r="A897" i="1"/>
  <c r="A896" i="1"/>
  <c r="A895" i="1"/>
  <c r="A894" i="1"/>
  <c r="A893" i="1"/>
  <c r="A892" i="1"/>
  <c r="A891" i="1"/>
  <c r="AA891" i="1" s="1"/>
  <c r="A890" i="1"/>
  <c r="O890" i="1" s="1"/>
  <c r="A889" i="1"/>
  <c r="A888" i="1"/>
  <c r="N888" i="1"/>
  <c r="A887" i="1"/>
  <c r="A886" i="1"/>
  <c r="A885" i="1"/>
  <c r="A884" i="1"/>
  <c r="A883" i="1"/>
  <c r="M883" i="1"/>
  <c r="A882" i="1"/>
  <c r="A881" i="1"/>
  <c r="A880" i="1"/>
  <c r="N880" i="1"/>
  <c r="A879" i="1"/>
  <c r="A878" i="1"/>
  <c r="A877" i="1"/>
  <c r="A876" i="1"/>
  <c r="A875" i="1"/>
  <c r="A874" i="1"/>
  <c r="M874" i="1" s="1"/>
  <c r="A873" i="1"/>
  <c r="A872" i="1"/>
  <c r="A871" i="1"/>
  <c r="A870" i="1"/>
  <c r="N870" i="1"/>
  <c r="A869" i="1"/>
  <c r="A868" i="1"/>
  <c r="A867" i="1"/>
  <c r="A866" i="1"/>
  <c r="A865" i="1"/>
  <c r="A864" i="1"/>
  <c r="A863" i="1"/>
  <c r="A862" i="1"/>
  <c r="A861" i="1"/>
  <c r="A860" i="1"/>
  <c r="A859" i="1"/>
  <c r="A858" i="1"/>
  <c r="M858" i="1" s="1"/>
  <c r="A857" i="1"/>
  <c r="A856" i="1"/>
  <c r="N856" i="1"/>
  <c r="A855" i="1"/>
  <c r="A854" i="1"/>
  <c r="A853" i="1"/>
  <c r="A852" i="1"/>
  <c r="A851" i="1"/>
  <c r="N851" i="1"/>
  <c r="A850" i="1"/>
  <c r="A849" i="1"/>
  <c r="N849" i="1" s="1"/>
  <c r="A848" i="1"/>
  <c r="A847" i="1"/>
  <c r="A846" i="1"/>
  <c r="A845" i="1"/>
  <c r="O845" i="1"/>
  <c r="A844" i="1"/>
  <c r="AA844" i="1"/>
  <c r="B844" i="1" s="1"/>
  <c r="A843" i="1"/>
  <c r="A842" i="1"/>
  <c r="A841" i="1"/>
  <c r="N841" i="1"/>
  <c r="A840" i="1"/>
  <c r="A839" i="1"/>
  <c r="A838" i="1"/>
  <c r="P838" i="1"/>
  <c r="A837" i="1"/>
  <c r="P837" i="1"/>
  <c r="A836" i="1"/>
  <c r="A835" i="1"/>
  <c r="A834" i="1"/>
  <c r="A833" i="1"/>
  <c r="N833" i="1" s="1"/>
  <c r="A832" i="1"/>
  <c r="A831" i="1"/>
  <c r="A830" i="1"/>
  <c r="A829" i="1"/>
  <c r="O829" i="1"/>
  <c r="A828" i="1"/>
  <c r="A827" i="1"/>
  <c r="A826" i="1"/>
  <c r="A825" i="1"/>
  <c r="N825" i="1" s="1"/>
  <c r="A824" i="1"/>
  <c r="A823" i="1"/>
  <c r="A822" i="1"/>
  <c r="A821" i="1"/>
  <c r="P821" i="1"/>
  <c r="A820" i="1"/>
  <c r="A819" i="1"/>
  <c r="M819" i="1" s="1"/>
  <c r="A818" i="1"/>
  <c r="AA818" i="1" s="1"/>
  <c r="A817" i="1"/>
  <c r="A816" i="1"/>
  <c r="A815" i="1"/>
  <c r="A814" i="1"/>
  <c r="A813" i="1"/>
  <c r="A812" i="1"/>
  <c r="A811" i="1"/>
  <c r="AA811" i="1" s="1"/>
  <c r="A810" i="1"/>
  <c r="P810" i="1" s="1"/>
  <c r="A809" i="1"/>
  <c r="A808" i="1"/>
  <c r="A807" i="1"/>
  <c r="A806" i="1"/>
  <c r="A805" i="1"/>
  <c r="A804" i="1"/>
  <c r="A803" i="1"/>
  <c r="A802" i="1"/>
  <c r="A801" i="1"/>
  <c r="A800" i="1"/>
  <c r="A799" i="1"/>
  <c r="A798" i="1"/>
  <c r="A797" i="1"/>
  <c r="A796" i="1"/>
  <c r="A795" i="1"/>
  <c r="A794" i="1"/>
  <c r="A793" i="1"/>
  <c r="A792" i="1"/>
  <c r="A791" i="1"/>
  <c r="A790" i="1"/>
  <c r="A789" i="1"/>
  <c r="A788" i="1"/>
  <c r="A787" i="1"/>
  <c r="P787" i="1" s="1"/>
  <c r="A786" i="1"/>
  <c r="A785" i="1"/>
  <c r="A784" i="1"/>
  <c r="A783" i="1"/>
  <c r="A782" i="1"/>
  <c r="A781" i="1"/>
  <c r="P781" i="1"/>
  <c r="A780" i="1"/>
  <c r="A779" i="1"/>
  <c r="A778" i="1"/>
  <c r="A777" i="1"/>
  <c r="A776" i="1"/>
  <c r="A775" i="1"/>
  <c r="A774" i="1"/>
  <c r="A773" i="1"/>
  <c r="AA773" i="1" s="1"/>
  <c r="A772" i="1"/>
  <c r="A771" i="1"/>
  <c r="P771" i="1"/>
  <c r="A770" i="1"/>
  <c r="M770" i="1"/>
  <c r="A769" i="1"/>
  <c r="A768" i="1"/>
  <c r="A767" i="1"/>
  <c r="A766" i="1"/>
  <c r="A765" i="1"/>
  <c r="A764" i="1"/>
  <c r="A763" i="1"/>
  <c r="P763" i="1"/>
  <c r="A762" i="1"/>
  <c r="A761" i="1"/>
  <c r="A760" i="1"/>
  <c r="AA760" i="1"/>
  <c r="G760" i="1" s="1"/>
  <c r="D760" i="1" s="1"/>
  <c r="A759" i="1"/>
  <c r="A758" i="1"/>
  <c r="A757" i="1"/>
  <c r="A756" i="1"/>
  <c r="A755" i="1"/>
  <c r="N755" i="1"/>
  <c r="A754" i="1"/>
  <c r="A753" i="1"/>
  <c r="A752" i="1"/>
  <c r="M752" i="1"/>
  <c r="A751" i="1"/>
  <c r="AA751" i="1"/>
  <c r="G751" i="1" s="1"/>
  <c r="D751" i="1" s="1"/>
  <c r="A750" i="1"/>
  <c r="A749" i="1"/>
  <c r="A748" i="1"/>
  <c r="A747" i="1"/>
  <c r="A746" i="1"/>
  <c r="A745" i="1"/>
  <c r="A744" i="1"/>
  <c r="A743" i="1"/>
  <c r="A742" i="1"/>
  <c r="A741" i="1"/>
  <c r="A740" i="1"/>
  <c r="A739" i="1"/>
  <c r="AA739" i="1" s="1"/>
  <c r="A738" i="1"/>
  <c r="P738" i="1" s="1"/>
  <c r="A737" i="1"/>
  <c r="M737" i="1" s="1"/>
  <c r="A736" i="1"/>
  <c r="A735" i="1"/>
  <c r="A734" i="1"/>
  <c r="A733" i="1"/>
  <c r="A732" i="1"/>
  <c r="A731" i="1"/>
  <c r="A730" i="1"/>
  <c r="A729" i="1"/>
  <c r="P729" i="1"/>
  <c r="A728" i="1"/>
  <c r="A727" i="1"/>
  <c r="A726" i="1"/>
  <c r="A725" i="1"/>
  <c r="M725" i="1" s="1"/>
  <c r="A724" i="1"/>
  <c r="A723" i="1"/>
  <c r="P723" i="1"/>
  <c r="A722" i="1"/>
  <c r="A721" i="1"/>
  <c r="A720" i="1"/>
  <c r="A719" i="1"/>
  <c r="A718" i="1"/>
  <c r="N718" i="1"/>
  <c r="A717" i="1"/>
  <c r="AA717" i="1"/>
  <c r="A716" i="1"/>
  <c r="A715" i="1"/>
  <c r="A714" i="1"/>
  <c r="N714" i="1"/>
  <c r="A713" i="1"/>
  <c r="A712" i="1"/>
  <c r="A711" i="1"/>
  <c r="AA711" i="1"/>
  <c r="A710" i="1"/>
  <c r="A709" i="1"/>
  <c r="A708" i="1"/>
  <c r="A707" i="1"/>
  <c r="P707" i="1" s="1"/>
  <c r="A706" i="1"/>
  <c r="A705" i="1"/>
  <c r="A704" i="1"/>
  <c r="A703" i="1"/>
  <c r="A702" i="1"/>
  <c r="A701" i="1"/>
  <c r="A700" i="1"/>
  <c r="A699" i="1"/>
  <c r="A698" i="1"/>
  <c r="A697" i="1"/>
  <c r="A696" i="1"/>
  <c r="P696" i="1" s="1"/>
  <c r="A695" i="1"/>
  <c r="A694" i="1"/>
  <c r="A693" i="1"/>
  <c r="A692" i="1"/>
  <c r="A691" i="1"/>
  <c r="O691" i="1" s="1"/>
  <c r="A690" i="1"/>
  <c r="A689" i="1"/>
  <c r="A688" i="1"/>
  <c r="A687" i="1"/>
  <c r="A686" i="1"/>
  <c r="A685" i="1"/>
  <c r="A684" i="1"/>
  <c r="A683" i="1"/>
  <c r="A682" i="1"/>
  <c r="A681" i="1"/>
  <c r="A680" i="1"/>
  <c r="A679" i="1"/>
  <c r="A678" i="1"/>
  <c r="A677" i="1"/>
  <c r="A676" i="1"/>
  <c r="A675" i="1"/>
  <c r="P675" i="1"/>
  <c r="A674" i="1"/>
  <c r="N674" i="1"/>
  <c r="A673" i="1"/>
  <c r="A672" i="1"/>
  <c r="A671" i="1"/>
  <c r="A670" i="1"/>
  <c r="N670" i="1" s="1"/>
  <c r="A669" i="1"/>
  <c r="A668" i="1"/>
  <c r="A667" i="1"/>
  <c r="A666" i="1"/>
  <c r="A665" i="1"/>
  <c r="A664" i="1"/>
  <c r="A663" i="1"/>
  <c r="A662" i="1"/>
  <c r="A661" i="1"/>
  <c r="A660" i="1"/>
  <c r="A659" i="1"/>
  <c r="A658" i="1"/>
  <c r="N658" i="1"/>
  <c r="A657" i="1"/>
  <c r="N657" i="1"/>
  <c r="A656" i="1"/>
  <c r="A655" i="1"/>
  <c r="A654" i="1"/>
  <c r="AA654" i="1"/>
  <c r="C654" i="1" s="1"/>
  <c r="A653" i="1"/>
  <c r="N653" i="1"/>
  <c r="A652" i="1"/>
  <c r="A651" i="1"/>
  <c r="A650" i="1"/>
  <c r="AA650" i="1"/>
  <c r="G650" i="1" s="1"/>
  <c r="D650" i="1" s="1"/>
  <c r="A649" i="1"/>
  <c r="A648" i="1"/>
  <c r="A647" i="1"/>
  <c r="A646" i="1"/>
  <c r="N646" i="1" s="1"/>
  <c r="A645" i="1"/>
  <c r="A644" i="1"/>
  <c r="P644" i="1"/>
  <c r="A643" i="1"/>
  <c r="A642" i="1"/>
  <c r="A641" i="1"/>
  <c r="A640" i="1"/>
  <c r="A639" i="1"/>
  <c r="A638" i="1"/>
  <c r="P638" i="1" s="1"/>
  <c r="A637" i="1"/>
  <c r="A636" i="1"/>
  <c r="A635" i="1"/>
  <c r="A634" i="1"/>
  <c r="A633" i="1"/>
  <c r="A632" i="1"/>
  <c r="A631" i="1"/>
  <c r="A630" i="1"/>
  <c r="A629" i="1"/>
  <c r="A628" i="1"/>
  <c r="A627" i="1"/>
  <c r="A626" i="1"/>
  <c r="A625" i="1"/>
  <c r="O625" i="1" s="1"/>
  <c r="A624" i="1"/>
  <c r="A623" i="1"/>
  <c r="A622" i="1"/>
  <c r="N622" i="1" s="1"/>
  <c r="A621" i="1"/>
  <c r="A620" i="1"/>
  <c r="A619" i="1"/>
  <c r="A618" i="1"/>
  <c r="A617" i="1"/>
  <c r="A616" i="1"/>
  <c r="A615" i="1"/>
  <c r="A614" i="1"/>
  <c r="A613" i="1"/>
  <c r="A612" i="1"/>
  <c r="A611" i="1"/>
  <c r="P611" i="1" s="1"/>
  <c r="A610" i="1"/>
  <c r="A609" i="1"/>
  <c r="A608" i="1"/>
  <c r="A607" i="1"/>
  <c r="A606" i="1"/>
  <c r="A605" i="1"/>
  <c r="A604" i="1"/>
  <c r="A603" i="1"/>
  <c r="A602" i="1"/>
  <c r="A601" i="1"/>
  <c r="A600" i="1"/>
  <c r="A599" i="1"/>
  <c r="A598" i="1"/>
  <c r="A597" i="1"/>
  <c r="A596" i="1"/>
  <c r="A595" i="1"/>
  <c r="AA595" i="1"/>
  <c r="E595" i="1" s="1"/>
  <c r="A594" i="1"/>
  <c r="A593" i="1"/>
  <c r="A592" i="1"/>
  <c r="A591" i="1"/>
  <c r="A590" i="1"/>
  <c r="A589" i="1"/>
  <c r="A588" i="1"/>
  <c r="A587" i="1"/>
  <c r="M587" i="1" s="1"/>
  <c r="A586" i="1"/>
  <c r="O586" i="1" s="1"/>
  <c r="A585" i="1"/>
  <c r="A584" i="1"/>
  <c r="A583" i="1"/>
  <c r="A582" i="1"/>
  <c r="A581" i="1"/>
  <c r="A580" i="1"/>
  <c r="M580" i="1"/>
  <c r="A579" i="1"/>
  <c r="AA579" i="1"/>
  <c r="F579" i="1" s="1"/>
  <c r="A578" i="1"/>
  <c r="A577" i="1"/>
  <c r="A576" i="1"/>
  <c r="A575" i="1"/>
  <c r="A574" i="1"/>
  <c r="A573" i="1"/>
  <c r="A572" i="1"/>
  <c r="A571" i="1"/>
  <c r="A570" i="1"/>
  <c r="A569" i="1"/>
  <c r="A568" i="1"/>
  <c r="A567" i="1"/>
  <c r="A566" i="1"/>
  <c r="A565" i="1"/>
  <c r="A564" i="1"/>
  <c r="A563" i="1"/>
  <c r="A562" i="1"/>
  <c r="O562" i="1"/>
  <c r="A561" i="1"/>
  <c r="A560" i="1"/>
  <c r="A559" i="1"/>
  <c r="A558" i="1"/>
  <c r="A557" i="1"/>
  <c r="A556" i="1"/>
  <c r="A555" i="1"/>
  <c r="N555" i="1"/>
  <c r="A554" i="1"/>
  <c r="A553" i="1"/>
  <c r="A552" i="1"/>
  <c r="A551" i="1"/>
  <c r="A550" i="1"/>
  <c r="A549" i="1"/>
  <c r="A548" i="1"/>
  <c r="A547" i="1"/>
  <c r="N547" i="1" s="1"/>
  <c r="A546" i="1"/>
  <c r="A545" i="1"/>
  <c r="A544" i="1"/>
  <c r="A543" i="1"/>
  <c r="A542" i="1"/>
  <c r="A541" i="1"/>
  <c r="A540" i="1"/>
  <c r="A539" i="1"/>
  <c r="A538" i="1"/>
  <c r="A537" i="1"/>
  <c r="A536" i="1"/>
  <c r="A535" i="1"/>
  <c r="A534" i="1"/>
  <c r="A533" i="1"/>
  <c r="A532" i="1"/>
  <c r="A531" i="1"/>
  <c r="A530" i="1"/>
  <c r="A529" i="1"/>
  <c r="A528" i="1"/>
  <c r="A527" i="1"/>
  <c r="A526" i="1"/>
  <c r="A525" i="1"/>
  <c r="A524" i="1"/>
  <c r="A523" i="1"/>
  <c r="N523" i="1"/>
  <c r="A522" i="1"/>
  <c r="A521" i="1"/>
  <c r="A520" i="1"/>
  <c r="A519" i="1"/>
  <c r="A518" i="1"/>
  <c r="A517" i="1"/>
  <c r="A516" i="1"/>
  <c r="A515" i="1"/>
  <c r="A514" i="1"/>
  <c r="A513" i="1"/>
  <c r="A512" i="1"/>
  <c r="A511" i="1"/>
  <c r="A510" i="1"/>
  <c r="A509" i="1"/>
  <c r="A508" i="1"/>
  <c r="A507" i="1"/>
  <c r="N507" i="1" s="1"/>
  <c r="A506" i="1"/>
  <c r="A505" i="1"/>
  <c r="O505" i="1"/>
  <c r="A504" i="1"/>
  <c r="A503" i="1"/>
  <c r="A502" i="1"/>
  <c r="A501" i="1"/>
  <c r="A500" i="1"/>
  <c r="A499" i="1"/>
  <c r="A498" i="1"/>
  <c r="P498" i="1"/>
  <c r="A497" i="1"/>
  <c r="A496" i="1"/>
  <c r="A495" i="1"/>
  <c r="A494" i="1"/>
  <c r="A493" i="1"/>
  <c r="A492" i="1"/>
  <c r="O492" i="1" s="1"/>
  <c r="A491" i="1"/>
  <c r="P491" i="1" s="1"/>
  <c r="A490" i="1"/>
  <c r="A489" i="1"/>
  <c r="A488" i="1"/>
  <c r="A487" i="1"/>
  <c r="A486" i="1"/>
  <c r="A485" i="1"/>
  <c r="A484" i="1"/>
  <c r="A483" i="1"/>
  <c r="A482" i="1"/>
  <c r="A481" i="1"/>
  <c r="A480" i="1"/>
  <c r="A479" i="1"/>
  <c r="A478" i="1"/>
  <c r="A477" i="1"/>
  <c r="A476" i="1"/>
  <c r="AA476" i="1" s="1"/>
  <c r="B476" i="1" s="1"/>
  <c r="A475" i="1"/>
  <c r="A474" i="1"/>
  <c r="A473" i="1"/>
  <c r="A472" i="1"/>
  <c r="A471" i="1"/>
  <c r="A470" i="1"/>
  <c r="A469" i="1"/>
  <c r="A468" i="1"/>
  <c r="A467" i="1"/>
  <c r="A466" i="1"/>
  <c r="A465" i="1"/>
  <c r="A464" i="1"/>
  <c r="A463" i="1"/>
  <c r="A462" i="1"/>
  <c r="A461" i="1"/>
  <c r="A460" i="1"/>
  <c r="O460" i="1"/>
  <c r="A459" i="1"/>
  <c r="A458" i="1"/>
  <c r="A457" i="1"/>
  <c r="A456" i="1"/>
  <c r="O456" i="1" s="1"/>
  <c r="A455" i="1"/>
  <c r="A454" i="1"/>
  <c r="A453" i="1"/>
  <c r="A452" i="1"/>
  <c r="A451" i="1"/>
  <c r="N451" i="1" s="1"/>
  <c r="A450" i="1"/>
  <c r="P450" i="1" s="1"/>
  <c r="A449" i="1"/>
  <c r="A448" i="1"/>
  <c r="A447" i="1"/>
  <c r="A446" i="1"/>
  <c r="A445" i="1"/>
  <c r="A444" i="1"/>
  <c r="A443" i="1"/>
  <c r="A442" i="1"/>
  <c r="A441" i="1"/>
  <c r="A440" i="1"/>
  <c r="A439" i="1"/>
  <c r="A438" i="1"/>
  <c r="O438" i="1"/>
  <c r="A437" i="1"/>
  <c r="A436" i="1"/>
  <c r="A435" i="1"/>
  <c r="N435" i="1"/>
  <c r="A434" i="1"/>
  <c r="A433" i="1"/>
  <c r="A432" i="1"/>
  <c r="A431" i="1"/>
  <c r="A430" i="1"/>
  <c r="O430" i="1"/>
  <c r="A429" i="1"/>
  <c r="A428" i="1"/>
  <c r="A427" i="1"/>
  <c r="A426" i="1"/>
  <c r="A425" i="1"/>
  <c r="A424" i="1"/>
  <c r="A423" i="1"/>
  <c r="A422" i="1"/>
  <c r="A421" i="1"/>
  <c r="O421" i="1"/>
  <c r="A420" i="1"/>
  <c r="A419" i="1"/>
  <c r="A418" i="1"/>
  <c r="A417" i="1"/>
  <c r="A416" i="1"/>
  <c r="A415" i="1"/>
  <c r="A414" i="1"/>
  <c r="A413" i="1"/>
  <c r="N413" i="1" s="1"/>
  <c r="A412" i="1"/>
  <c r="A411" i="1"/>
  <c r="O411" i="1"/>
  <c r="A410" i="1"/>
  <c r="A409" i="1"/>
  <c r="A408" i="1"/>
  <c r="A407" i="1"/>
  <c r="P407" i="1" s="1"/>
  <c r="A406" i="1"/>
  <c r="O406" i="1" s="1"/>
  <c r="A405" i="1"/>
  <c r="A404" i="1"/>
  <c r="A403" i="1"/>
  <c r="A402" i="1"/>
  <c r="A401" i="1"/>
  <c r="A400" i="1"/>
  <c r="A399" i="1"/>
  <c r="M399" i="1" s="1"/>
  <c r="A398" i="1"/>
  <c r="A397" i="1"/>
  <c r="A396" i="1"/>
  <c r="A395" i="1"/>
  <c r="A394" i="1"/>
  <c r="AA394" i="1" s="1"/>
  <c r="A393" i="1"/>
  <c r="A392" i="1"/>
  <c r="A391" i="1"/>
  <c r="N391" i="1" s="1"/>
  <c r="A390" i="1"/>
  <c r="AA390" i="1" s="1"/>
  <c r="A389" i="1"/>
  <c r="A388" i="1"/>
  <c r="A387" i="1"/>
  <c r="A386" i="1"/>
  <c r="A385" i="1"/>
  <c r="A384" i="1"/>
  <c r="N384" i="1" s="1"/>
  <c r="A383" i="1"/>
  <c r="A382" i="1"/>
  <c r="N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O331" i="1"/>
  <c r="A330" i="1"/>
  <c r="A329" i="1"/>
  <c r="A328" i="1"/>
  <c r="A327" i="1"/>
  <c r="A326" i="1"/>
  <c r="A325" i="1"/>
  <c r="A324" i="1"/>
  <c r="A323" i="1"/>
  <c r="A322" i="1"/>
  <c r="P322" i="1"/>
  <c r="A321" i="1"/>
  <c r="A320" i="1"/>
  <c r="A319" i="1"/>
  <c r="A318" i="1"/>
  <c r="A317" i="1"/>
  <c r="A316" i="1"/>
  <c r="A315" i="1"/>
  <c r="A314" i="1"/>
  <c r="A313" i="1"/>
  <c r="A312" i="1"/>
  <c r="A311" i="1"/>
  <c r="A310" i="1"/>
  <c r="N310" i="1" s="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N270" i="1"/>
  <c r="A269" i="1"/>
  <c r="A268" i="1"/>
  <c r="A267" i="1"/>
  <c r="A266" i="1"/>
  <c r="A265" i="1"/>
  <c r="A264" i="1"/>
  <c r="A263" i="1"/>
  <c r="A262" i="1"/>
  <c r="N262" i="1" s="1"/>
  <c r="A261" i="1"/>
  <c r="A260" i="1"/>
  <c r="O260" i="1"/>
  <c r="A259" i="1"/>
  <c r="A258" i="1"/>
  <c r="A257" i="1"/>
  <c r="A256" i="1"/>
  <c r="A255" i="1"/>
  <c r="A254" i="1"/>
  <c r="AA254" i="1" s="1"/>
  <c r="A253" i="1"/>
  <c r="A252" i="1"/>
  <c r="A251" i="1"/>
  <c r="M251" i="1" s="1"/>
  <c r="A250" i="1"/>
  <c r="A249" i="1"/>
  <c r="A248" i="1"/>
  <c r="A247" i="1"/>
  <c r="A246" i="1"/>
  <c r="A245" i="1"/>
  <c r="A244" i="1"/>
  <c r="A243" i="1"/>
  <c r="A242" i="1"/>
  <c r="A241" i="1"/>
  <c r="P241" i="1"/>
  <c r="A240" i="1"/>
  <c r="A239" i="1"/>
  <c r="A238" i="1"/>
  <c r="A237" i="1"/>
  <c r="A236" i="1"/>
  <c r="A235" i="1"/>
  <c r="O235" i="1" s="1"/>
  <c r="A234" i="1"/>
  <c r="A233" i="1"/>
  <c r="A232" i="1"/>
  <c r="A231" i="1"/>
  <c r="A230" i="1"/>
  <c r="A229" i="1"/>
  <c r="A228" i="1"/>
  <c r="A227" i="1"/>
  <c r="A226" i="1"/>
  <c r="A225" i="1"/>
  <c r="A224" i="1"/>
  <c r="A223" i="1"/>
  <c r="A222" i="1"/>
  <c r="A221" i="1"/>
  <c r="A220" i="1"/>
  <c r="A219" i="1"/>
  <c r="A218" i="1"/>
  <c r="A217" i="1"/>
  <c r="A216" i="1"/>
  <c r="A215" i="1"/>
  <c r="N215" i="1"/>
  <c r="A214" i="1"/>
  <c r="A213" i="1"/>
  <c r="A212" i="1"/>
  <c r="A211" i="1"/>
  <c r="A210" i="1"/>
  <c r="A209" i="1"/>
  <c r="A208" i="1"/>
  <c r="A207" i="1"/>
  <c r="N207" i="1" s="1"/>
  <c r="A206" i="1"/>
  <c r="A205" i="1"/>
  <c r="A204" i="1"/>
  <c r="A203" i="1"/>
  <c r="A202" i="1"/>
  <c r="A201" i="1"/>
  <c r="A200" i="1"/>
  <c r="P200" i="1" s="1"/>
  <c r="A199" i="1"/>
  <c r="P199" i="1"/>
  <c r="A198" i="1"/>
  <c r="A197" i="1"/>
  <c r="N197" i="1" s="1"/>
  <c r="A196" i="1"/>
  <c r="A195" i="1"/>
  <c r="A194" i="1"/>
  <c r="A193" i="1"/>
  <c r="M193" i="1" s="1"/>
  <c r="A192" i="1"/>
  <c r="A191" i="1"/>
  <c r="A190" i="1"/>
  <c r="A189" i="1"/>
  <c r="M189" i="1" s="1"/>
  <c r="A188" i="1"/>
  <c r="A187" i="1"/>
  <c r="A186" i="1"/>
  <c r="A185" i="1"/>
  <c r="N185" i="1" s="1"/>
  <c r="A184" i="1"/>
  <c r="A183" i="1"/>
  <c r="M183" i="1" s="1"/>
  <c r="A182" i="1"/>
  <c r="A181" i="1"/>
  <c r="M181" i="1" s="1"/>
  <c r="A180" i="1"/>
  <c r="A179" i="1"/>
  <c r="A178" i="1"/>
  <c r="A177" i="1"/>
  <c r="A176" i="1"/>
  <c r="M176" i="1" s="1"/>
  <c r="A175" i="1"/>
  <c r="A174" i="1"/>
  <c r="A173" i="1"/>
  <c r="N173" i="1"/>
  <c r="A172" i="1"/>
  <c r="A171" i="1"/>
  <c r="A170" i="1"/>
  <c r="A169" i="1"/>
  <c r="N169" i="1" s="1"/>
  <c r="A168" i="1"/>
  <c r="A167" i="1"/>
  <c r="P167" i="1" s="1"/>
  <c r="A166" i="1"/>
  <c r="A165" i="1"/>
  <c r="N165" i="1" s="1"/>
  <c r="A164" i="1"/>
  <c r="A163" i="1"/>
  <c r="A162" i="1"/>
  <c r="A161" i="1"/>
  <c r="A160" i="1"/>
  <c r="M160" i="1" s="1"/>
  <c r="A159" i="1"/>
  <c r="A158" i="1"/>
  <c r="A157" i="1"/>
  <c r="P157" i="1"/>
  <c r="A156" i="1"/>
  <c r="A155" i="1"/>
  <c r="A154" i="1"/>
  <c r="A153" i="1"/>
  <c r="N153" i="1" s="1"/>
  <c r="A152" i="1"/>
  <c r="A151" i="1"/>
  <c r="A150" i="1"/>
  <c r="A149" i="1"/>
  <c r="AA149" i="1" s="1"/>
  <c r="A148" i="1"/>
  <c r="A147" i="1"/>
  <c r="A146" i="1"/>
  <c r="A145" i="1"/>
  <c r="A144" i="1"/>
  <c r="A143" i="1"/>
  <c r="AA143" i="1"/>
  <c r="A142" i="1"/>
  <c r="A141" i="1"/>
  <c r="N141" i="1" s="1"/>
  <c r="A140" i="1"/>
  <c r="A139" i="1"/>
  <c r="A138" i="1"/>
  <c r="A137" i="1"/>
  <c r="M137" i="1" s="1"/>
  <c r="A136" i="1"/>
  <c r="P136" i="1" s="1"/>
  <c r="A135" i="1"/>
  <c r="A134" i="1"/>
  <c r="A133" i="1"/>
  <c r="M133" i="1" s="1"/>
  <c r="A132" i="1"/>
  <c r="A131" i="1"/>
  <c r="M131" i="1" s="1"/>
  <c r="A130" i="1"/>
  <c r="A129" i="1"/>
  <c r="N129" i="1" s="1"/>
  <c r="A128" i="1"/>
  <c r="O128" i="1" s="1"/>
  <c r="A127" i="1"/>
  <c r="M127" i="1" s="1"/>
  <c r="A126" i="1"/>
  <c r="A125" i="1"/>
  <c r="M125" i="1" s="1"/>
  <c r="A124" i="1"/>
  <c r="M124" i="1" s="1"/>
  <c r="A123" i="1"/>
  <c r="A122" i="1"/>
  <c r="AA122" i="1" s="1"/>
  <c r="A121" i="1"/>
  <c r="N121" i="1" s="1"/>
  <c r="A120" i="1"/>
  <c r="O120" i="1" s="1"/>
  <c r="A119" i="1"/>
  <c r="M119" i="1" s="1"/>
  <c r="A118" i="1"/>
  <c r="M118" i="1" s="1"/>
  <c r="A117" i="1"/>
  <c r="O117" i="1" s="1"/>
  <c r="A116" i="1"/>
  <c r="O116" i="1" s="1"/>
  <c r="A115" i="1"/>
  <c r="A114" i="1"/>
  <c r="P114" i="1" s="1"/>
  <c r="A113" i="1"/>
  <c r="A112" i="1"/>
  <c r="M112" i="1" s="1"/>
  <c r="A111" i="1"/>
  <c r="A110" i="1"/>
  <c r="A109" i="1"/>
  <c r="N109" i="1" s="1"/>
  <c r="A108" i="1"/>
  <c r="A107" i="1"/>
  <c r="A106" i="1"/>
  <c r="A105" i="1"/>
  <c r="A104" i="1"/>
  <c r="N104" i="1" s="1"/>
  <c r="A103" i="1"/>
  <c r="P103" i="1" s="1"/>
  <c r="A102" i="1"/>
  <c r="O102" i="1"/>
  <c r="A101" i="1"/>
  <c r="A100" i="1"/>
  <c r="O100" i="1" s="1"/>
  <c r="A99" i="1"/>
  <c r="A98" i="1"/>
  <c r="AA98" i="1" s="1"/>
  <c r="A97" i="1"/>
  <c r="A96" i="1"/>
  <c r="O96" i="1" s="1"/>
  <c r="A95" i="1"/>
  <c r="M95" i="1"/>
  <c r="A94" i="1"/>
  <c r="A93" i="1"/>
  <c r="O93" i="1" s="1"/>
  <c r="A92" i="1"/>
  <c r="A91" i="1"/>
  <c r="P91" i="1" s="1"/>
  <c r="A90" i="1"/>
  <c r="A89" i="1"/>
  <c r="A88" i="1"/>
  <c r="N88" i="1" s="1"/>
  <c r="A87" i="1"/>
  <c r="O87" i="1" s="1"/>
  <c r="A86" i="1"/>
  <c r="A85" i="1"/>
  <c r="A84" i="1"/>
  <c r="A83" i="1"/>
  <c r="A82" i="1"/>
  <c r="M82" i="1" s="1"/>
  <c r="A81" i="1"/>
  <c r="A80" i="1"/>
  <c r="A79" i="1"/>
  <c r="P79" i="1" s="1"/>
  <c r="A78" i="1"/>
  <c r="A77" i="1"/>
  <c r="A76" i="1"/>
  <c r="A75" i="1"/>
  <c r="A74" i="1"/>
  <c r="A73" i="1"/>
  <c r="A72" i="1"/>
  <c r="N72" i="1" s="1"/>
  <c r="A71" i="1"/>
  <c r="A70" i="1"/>
  <c r="P70" i="1" s="1"/>
  <c r="A69" i="1"/>
  <c r="AA69" i="1"/>
  <c r="A68" i="1"/>
  <c r="A67" i="1"/>
  <c r="AA67" i="1" s="1"/>
  <c r="E67" i="1" s="1"/>
  <c r="A66" i="1"/>
  <c r="A65" i="1"/>
  <c r="A64" i="1"/>
  <c r="A63" i="1"/>
  <c r="N63" i="1" s="1"/>
  <c r="A62" i="1"/>
  <c r="A61" i="1"/>
  <c r="A60" i="1"/>
  <c r="A59" i="1"/>
  <c r="A58" i="1"/>
  <c r="A57" i="1"/>
  <c r="O57" i="1" s="1"/>
  <c r="A56" i="1"/>
  <c r="N56" i="1" s="1"/>
  <c r="A55" i="1"/>
  <c r="M55" i="1" s="1"/>
  <c r="A54" i="1"/>
  <c r="O54" i="1" s="1"/>
  <c r="A53" i="1"/>
  <c r="N53" i="1" s="1"/>
  <c r="A52" i="1"/>
  <c r="A51" i="1"/>
  <c r="A50" i="1"/>
  <c r="A49" i="1"/>
  <c r="O49" i="1" s="1"/>
  <c r="A48" i="1"/>
  <c r="O48" i="1" s="1"/>
  <c r="A47" i="1"/>
  <c r="O47" i="1" s="1"/>
  <c r="A46" i="1"/>
  <c r="O46" i="1" s="1"/>
  <c r="A45" i="1"/>
  <c r="A44" i="1"/>
  <c r="A43" i="1"/>
  <c r="A42" i="1"/>
  <c r="A41" i="1"/>
  <c r="N41" i="1" s="1"/>
  <c r="A40" i="1"/>
  <c r="A39" i="1"/>
  <c r="AA39" i="1" s="1"/>
  <c r="C39" i="1" s="1"/>
  <c r="A38" i="1"/>
  <c r="O38" i="1" s="1"/>
  <c r="A37" i="1"/>
  <c r="O37" i="1" s="1"/>
  <c r="A36" i="1"/>
  <c r="A35" i="1"/>
  <c r="A34" i="1"/>
  <c r="A33" i="1"/>
  <c r="N33" i="1" s="1"/>
  <c r="A32" i="1"/>
  <c r="A31" i="1"/>
  <c r="M31" i="1" s="1"/>
  <c r="A30" i="1"/>
  <c r="P30" i="1" s="1"/>
  <c r="A29" i="1"/>
  <c r="P29" i="1" s="1"/>
  <c r="A28" i="1"/>
  <c r="A27" i="1"/>
  <c r="A26" i="1"/>
  <c r="A25" i="1"/>
  <c r="P25" i="1" s="1"/>
  <c r="A24" i="1"/>
  <c r="N24" i="1" s="1"/>
  <c r="A23" i="1"/>
  <c r="AA23" i="1" s="1"/>
  <c r="A22" i="1"/>
  <c r="P22" i="1" s="1"/>
  <c r="A21" i="1"/>
  <c r="A20" i="1"/>
  <c r="A19" i="1"/>
  <c r="AA19" i="1" s="1"/>
  <c r="C19" i="1" s="1"/>
  <c r="A18" i="1"/>
  <c r="A17" i="1"/>
  <c r="A16" i="1"/>
  <c r="O16" i="1" s="1"/>
  <c r="A15" i="1"/>
  <c r="O15" i="1" s="1"/>
  <c r="A14" i="1"/>
  <c r="AA14" i="1" s="1"/>
  <c r="A13" i="1"/>
  <c r="AA13" i="1" s="1"/>
  <c r="A12" i="1"/>
  <c r="A11" i="1"/>
  <c r="A10" i="1"/>
  <c r="A9" i="1"/>
  <c r="A8" i="1"/>
  <c r="AA8" i="1" s="1"/>
  <c r="C8" i="1" s="1"/>
  <c r="A7" i="1"/>
  <c r="A6" i="1"/>
  <c r="N6" i="1" s="1"/>
  <c r="A5" i="1"/>
  <c r="A4" i="1"/>
  <c r="N4" i="1" s="1"/>
  <c r="A3" i="1"/>
  <c r="A2" i="1"/>
  <c r="A18" i="5"/>
  <c r="G5" i="12"/>
  <c r="B65" i="6"/>
  <c r="E65" i="6"/>
  <c r="H65" i="6"/>
  <c r="K65" i="6"/>
  <c r="B66" i="6"/>
  <c r="E66" i="6"/>
  <c r="H66" i="6"/>
  <c r="K66" i="6"/>
  <c r="B67" i="6"/>
  <c r="E67" i="6"/>
  <c r="H67" i="6"/>
  <c r="K67" i="6"/>
  <c r="B72" i="6"/>
  <c r="E72" i="6"/>
  <c r="H72" i="6"/>
  <c r="K72" i="6"/>
  <c r="B73" i="6"/>
  <c r="E73" i="6"/>
  <c r="H73" i="6"/>
  <c r="K73" i="6"/>
  <c r="B74" i="6"/>
  <c r="E74" i="6"/>
  <c r="H74" i="6"/>
  <c r="K74" i="6"/>
  <c r="AB4" i="1"/>
  <c r="P15" i="1"/>
  <c r="AA16" i="1"/>
  <c r="G16" i="1" s="1"/>
  <c r="D16" i="1" s="1"/>
  <c r="N21" i="1"/>
  <c r="O24" i="1"/>
  <c r="P31" i="1"/>
  <c r="P33" i="1"/>
  <c r="O40" i="1"/>
  <c r="N47" i="1"/>
  <c r="AA47" i="1"/>
  <c r="B47" i="1" s="1"/>
  <c r="P49" i="1"/>
  <c r="AA55" i="1"/>
  <c r="M56" i="1"/>
  <c r="O56" i="1"/>
  <c r="AA56" i="1"/>
  <c r="E56" i="1" s="1"/>
  <c r="N64" i="1"/>
  <c r="O64" i="1"/>
  <c r="P64" i="1"/>
  <c r="O71" i="1"/>
  <c r="P71" i="1"/>
  <c r="O72" i="1"/>
  <c r="AA72" i="1"/>
  <c r="E72" i="1" s="1"/>
  <c r="M88" i="1"/>
  <c r="O88" i="1"/>
  <c r="AA88" i="1"/>
  <c r="B88" i="1" s="1"/>
  <c r="N95" i="1"/>
  <c r="O95" i="1"/>
  <c r="P95" i="1"/>
  <c r="M103" i="1"/>
  <c r="AA103" i="1"/>
  <c r="E103" i="1" s="1"/>
  <c r="N111" i="1"/>
  <c r="M113" i="1"/>
  <c r="N113" i="1"/>
  <c r="O113" i="1"/>
  <c r="P113" i="1"/>
  <c r="AA113" i="1"/>
  <c r="G113" i="1" s="1"/>
  <c r="D113" i="1" s="1"/>
  <c r="M117" i="1"/>
  <c r="P117" i="1"/>
  <c r="AA119" i="1"/>
  <c r="B119" i="1" s="1"/>
  <c r="M121" i="1"/>
  <c r="O121" i="1"/>
  <c r="AA121" i="1"/>
  <c r="O125" i="1"/>
  <c r="AA125" i="1"/>
  <c r="AA127" i="1"/>
  <c r="M128" i="1"/>
  <c r="M129" i="1"/>
  <c r="O129" i="1"/>
  <c r="AA129" i="1"/>
  <c r="C129" i="1" s="1"/>
  <c r="N133" i="1"/>
  <c r="P133" i="1"/>
  <c r="P135" i="1"/>
  <c r="N137" i="1"/>
  <c r="P137" i="1"/>
  <c r="M141" i="1"/>
  <c r="O141" i="1"/>
  <c r="AA141" i="1"/>
  <c r="C141" i="1" s="1"/>
  <c r="N143" i="1"/>
  <c r="M145" i="1"/>
  <c r="N145" i="1"/>
  <c r="O145" i="1"/>
  <c r="P145" i="1"/>
  <c r="AA145" i="1"/>
  <c r="M149" i="1"/>
  <c r="O149" i="1"/>
  <c r="P151" i="1"/>
  <c r="N152" i="1"/>
  <c r="O152" i="1"/>
  <c r="M153" i="1"/>
  <c r="O153" i="1"/>
  <c r="AA153" i="1"/>
  <c r="G153" i="1" s="1"/>
  <c r="D153" i="1" s="1"/>
  <c r="M157" i="1"/>
  <c r="N157" i="1"/>
  <c r="O157" i="1"/>
  <c r="AA157" i="1"/>
  <c r="C157" i="1" s="1"/>
  <c r="P159" i="1"/>
  <c r="N160" i="1"/>
  <c r="M161" i="1"/>
  <c r="N161" i="1"/>
  <c r="O161" i="1"/>
  <c r="P161" i="1"/>
  <c r="AA161" i="1"/>
  <c r="C161" i="1" s="1"/>
  <c r="M165" i="1"/>
  <c r="P165" i="1"/>
  <c r="M169" i="1"/>
  <c r="O169" i="1"/>
  <c r="AA169" i="1"/>
  <c r="M173" i="1"/>
  <c r="O173" i="1"/>
  <c r="P173" i="1"/>
  <c r="AA173" i="1"/>
  <c r="G173" i="1" s="1"/>
  <c r="D173" i="1" s="1"/>
  <c r="O175" i="1"/>
  <c r="N176" i="1"/>
  <c r="M177" i="1"/>
  <c r="N177" i="1"/>
  <c r="O177" i="1"/>
  <c r="P177" i="1"/>
  <c r="AA177" i="1"/>
  <c r="E177" i="1" s="1"/>
  <c r="N181" i="1"/>
  <c r="P181" i="1"/>
  <c r="AA183" i="1"/>
  <c r="C183" i="1" s="1"/>
  <c r="O184" i="1"/>
  <c r="AA184" i="1"/>
  <c r="M185" i="1"/>
  <c r="O185" i="1"/>
  <c r="AA185" i="1"/>
  <c r="G185" i="1" s="1"/>
  <c r="D185" i="1" s="1"/>
  <c r="X185" i="5" s="1"/>
  <c r="N189" i="1"/>
  <c r="P189" i="1"/>
  <c r="N191" i="1"/>
  <c r="N193" i="1"/>
  <c r="P193" i="1"/>
  <c r="M197" i="1"/>
  <c r="O197" i="1"/>
  <c r="AA197" i="1"/>
  <c r="AA200" i="1"/>
  <c r="E200" i="5"/>
  <c r="M201" i="1"/>
  <c r="N201" i="1"/>
  <c r="O201" i="1"/>
  <c r="P201" i="1"/>
  <c r="AA201" i="1"/>
  <c r="C201" i="1" s="1"/>
  <c r="M205" i="1"/>
  <c r="N205" i="1"/>
  <c r="O205" i="1"/>
  <c r="P205" i="1"/>
  <c r="AA205" i="1"/>
  <c r="M209" i="1"/>
  <c r="N209" i="1"/>
  <c r="O209" i="1"/>
  <c r="P209" i="1"/>
  <c r="AA209" i="1"/>
  <c r="M213" i="1"/>
  <c r="N213" i="1"/>
  <c r="O213" i="1"/>
  <c r="P213" i="1"/>
  <c r="AA213" i="1"/>
  <c r="E213" i="1" s="1"/>
  <c r="P216" i="1"/>
  <c r="AA216" i="1"/>
  <c r="E216" i="1" s="1"/>
  <c r="M217" i="1"/>
  <c r="N217" i="1"/>
  <c r="O217" i="1"/>
  <c r="P217" i="1"/>
  <c r="AA217" i="1"/>
  <c r="M221" i="1"/>
  <c r="N221" i="1"/>
  <c r="O221" i="1"/>
  <c r="P221" i="1"/>
  <c r="AA221" i="1"/>
  <c r="G221" i="1" s="1"/>
  <c r="D221" i="1" s="1"/>
  <c r="X221" i="5" s="1"/>
  <c r="P223" i="1"/>
  <c r="AA224" i="1"/>
  <c r="G224" i="1" s="1"/>
  <c r="D224" i="1" s="1"/>
  <c r="E224" i="5"/>
  <c r="M225" i="1"/>
  <c r="N225" i="1"/>
  <c r="O225" i="1"/>
  <c r="P225" i="1"/>
  <c r="AA225" i="1"/>
  <c r="M229" i="1"/>
  <c r="N229" i="1"/>
  <c r="O229" i="1"/>
  <c r="P229" i="1"/>
  <c r="AA229" i="1"/>
  <c r="N231" i="1"/>
  <c r="M233" i="1"/>
  <c r="N233" i="1"/>
  <c r="O233" i="1"/>
  <c r="P233" i="1"/>
  <c r="AA233" i="1"/>
  <c r="C233" i="1" s="1"/>
  <c r="AA239" i="1"/>
  <c r="M240" i="1"/>
  <c r="N240" i="1"/>
  <c r="O240" i="1"/>
  <c r="P240" i="1"/>
  <c r="AA240" i="1"/>
  <c r="C240" i="1" s="1"/>
  <c r="M241" i="1"/>
  <c r="N241" i="1"/>
  <c r="O241" i="1"/>
  <c r="AA241" i="1"/>
  <c r="F241" i="1" s="1"/>
  <c r="AA246" i="1"/>
  <c r="AA247" i="1"/>
  <c r="M248" i="1"/>
  <c r="N248" i="1"/>
  <c r="O248" i="1"/>
  <c r="P248" i="1"/>
  <c r="AA248" i="1"/>
  <c r="B248" i="1" s="1"/>
  <c r="M249" i="1"/>
  <c r="N249" i="1"/>
  <c r="O249" i="1"/>
  <c r="P249" i="1"/>
  <c r="AA249" i="1"/>
  <c r="G249" i="1" s="1"/>
  <c r="D249" i="1" s="1"/>
  <c r="X249" i="5" s="1"/>
  <c r="M253" i="1"/>
  <c r="AA253" i="1"/>
  <c r="C253" i="1" s="1"/>
  <c r="M255" i="1"/>
  <c r="N255" i="1"/>
  <c r="O255" i="1"/>
  <c r="P255" i="1"/>
  <c r="AA255" i="1"/>
  <c r="M256" i="1"/>
  <c r="N256" i="1"/>
  <c r="O256" i="1"/>
  <c r="P256" i="1"/>
  <c r="AA256" i="1"/>
  <c r="N257" i="1"/>
  <c r="P261" i="1"/>
  <c r="M263" i="1"/>
  <c r="N263" i="1"/>
  <c r="O263" i="1"/>
  <c r="P263" i="1"/>
  <c r="AA263" i="1"/>
  <c r="F263" i="1" s="1"/>
  <c r="M264" i="1"/>
  <c r="N264" i="1"/>
  <c r="O264" i="1"/>
  <c r="P264" i="1"/>
  <c r="AA264" i="1"/>
  <c r="G264" i="1" s="1"/>
  <c r="D264" i="1" s="1"/>
  <c r="O265" i="1"/>
  <c r="N269" i="1"/>
  <c r="O270" i="1"/>
  <c r="M271" i="1"/>
  <c r="N271" i="1"/>
  <c r="O271" i="1"/>
  <c r="P271" i="1"/>
  <c r="AA271" i="1"/>
  <c r="C271" i="1" s="1"/>
  <c r="M272" i="1"/>
  <c r="N272" i="1"/>
  <c r="O272" i="1"/>
  <c r="P272" i="1"/>
  <c r="AA272" i="1"/>
  <c r="F272" i="1" s="1"/>
  <c r="M273" i="1"/>
  <c r="AA273" i="1"/>
  <c r="G273" i="1" s="1"/>
  <c r="D273" i="1" s="1"/>
  <c r="X273" i="5" s="1"/>
  <c r="O277" i="1"/>
  <c r="M279" i="1"/>
  <c r="N279" i="1"/>
  <c r="O279" i="1"/>
  <c r="P279" i="1"/>
  <c r="AA279" i="1"/>
  <c r="F279" i="1" s="1"/>
  <c r="M280" i="1"/>
  <c r="N280" i="1"/>
  <c r="O280" i="1"/>
  <c r="P280" i="1"/>
  <c r="AA280" i="1"/>
  <c r="P281" i="1"/>
  <c r="O285" i="1"/>
  <c r="M287" i="1"/>
  <c r="N287" i="1"/>
  <c r="O287" i="1"/>
  <c r="P287" i="1"/>
  <c r="AA287" i="1"/>
  <c r="M288" i="1"/>
  <c r="N288" i="1"/>
  <c r="O288" i="1"/>
  <c r="P288" i="1"/>
  <c r="AA288" i="1"/>
  <c r="O289" i="1"/>
  <c r="N293" i="1"/>
  <c r="M295" i="1"/>
  <c r="N295" i="1"/>
  <c r="O295" i="1"/>
  <c r="P295" i="1"/>
  <c r="AA295" i="1"/>
  <c r="M296" i="1"/>
  <c r="N296" i="1"/>
  <c r="O296" i="1"/>
  <c r="P296" i="1"/>
  <c r="AA296" i="1"/>
  <c r="C296" i="1" s="1"/>
  <c r="N297" i="1"/>
  <c r="M301" i="1"/>
  <c r="AA301" i="1"/>
  <c r="F301" i="1" s="1"/>
  <c r="P302" i="1"/>
  <c r="M303" i="1"/>
  <c r="N303" i="1"/>
  <c r="O303" i="1"/>
  <c r="P303" i="1"/>
  <c r="AA303" i="1"/>
  <c r="M304" i="1"/>
  <c r="N304" i="1"/>
  <c r="O304" i="1"/>
  <c r="P304" i="1"/>
  <c r="AA304" i="1"/>
  <c r="M305" i="1"/>
  <c r="AA305" i="1"/>
  <c r="P309" i="1"/>
  <c r="M311" i="1"/>
  <c r="N311" i="1"/>
  <c r="O311" i="1"/>
  <c r="P311" i="1"/>
  <c r="AA311" i="1"/>
  <c r="E311" i="1" s="1"/>
  <c r="M312" i="1"/>
  <c r="N312" i="1"/>
  <c r="O312" i="1"/>
  <c r="P312" i="1"/>
  <c r="AA312" i="1"/>
  <c r="G312" i="1" s="1"/>
  <c r="D312" i="1" s="1"/>
  <c r="M313" i="1"/>
  <c r="AA313" i="1"/>
  <c r="O317" i="1"/>
  <c r="M319" i="1"/>
  <c r="N319" i="1"/>
  <c r="O319" i="1"/>
  <c r="P319" i="1"/>
  <c r="AA319" i="1"/>
  <c r="M320" i="1"/>
  <c r="N320" i="1"/>
  <c r="O320" i="1"/>
  <c r="P320" i="1"/>
  <c r="AA320" i="1"/>
  <c r="C320" i="1" s="1"/>
  <c r="N321" i="1"/>
  <c r="N325" i="1"/>
  <c r="O325" i="1"/>
  <c r="AA325" i="1"/>
  <c r="M326" i="1"/>
  <c r="M327" i="1"/>
  <c r="N327" i="1"/>
  <c r="O327" i="1"/>
  <c r="P327" i="1"/>
  <c r="AA327" i="1"/>
  <c r="N328" i="1"/>
  <c r="M329" i="1"/>
  <c r="N329" i="1"/>
  <c r="O329" i="1"/>
  <c r="P329" i="1"/>
  <c r="AA329" i="1"/>
  <c r="C329" i="1" s="1"/>
  <c r="M333" i="1"/>
  <c r="N333" i="1"/>
  <c r="O333" i="1"/>
  <c r="P333" i="1"/>
  <c r="AA333" i="1"/>
  <c r="O334" i="1"/>
  <c r="M336" i="1"/>
  <c r="N336" i="1"/>
  <c r="O336" i="1"/>
  <c r="P336" i="1"/>
  <c r="AA336" i="1"/>
  <c r="M337" i="1"/>
  <c r="N337" i="1"/>
  <c r="O337" i="1"/>
  <c r="P337" i="1"/>
  <c r="AA337" i="1"/>
  <c r="M341" i="1"/>
  <c r="N341" i="1"/>
  <c r="O341" i="1"/>
  <c r="P341" i="1"/>
  <c r="AA341" i="1"/>
  <c r="M344" i="1"/>
  <c r="N344" i="1"/>
  <c r="O344" i="1"/>
  <c r="P344" i="1"/>
  <c r="AA344" i="1"/>
  <c r="M345" i="1"/>
  <c r="N345" i="1"/>
  <c r="O345" i="1"/>
  <c r="P345" i="1"/>
  <c r="AA345" i="1"/>
  <c r="G345" i="1" s="1"/>
  <c r="D345" i="1" s="1"/>
  <c r="X345" i="5" s="1"/>
  <c r="M349" i="1"/>
  <c r="N349" i="1"/>
  <c r="O349" i="1"/>
  <c r="P349" i="1"/>
  <c r="AA349" i="1"/>
  <c r="P350" i="1"/>
  <c r="M352" i="1"/>
  <c r="N352" i="1"/>
  <c r="O352" i="1"/>
  <c r="P352" i="1"/>
  <c r="AA352" i="1"/>
  <c r="M353" i="1"/>
  <c r="N353" i="1"/>
  <c r="O353" i="1"/>
  <c r="P353" i="1"/>
  <c r="AA353" i="1"/>
  <c r="G353" i="1" s="1"/>
  <c r="D353" i="1" s="1"/>
  <c r="X353" i="5" s="1"/>
  <c r="AJ353" i="5" s="1"/>
  <c r="S353" i="5" s="1"/>
  <c r="M357" i="1"/>
  <c r="N357" i="1"/>
  <c r="O357" i="1"/>
  <c r="P357" i="1"/>
  <c r="AA357" i="1"/>
  <c r="M360" i="1"/>
  <c r="N360" i="1"/>
  <c r="O360" i="1"/>
  <c r="P360" i="1"/>
  <c r="AA360" i="1"/>
  <c r="M361" i="1"/>
  <c r="N361" i="1"/>
  <c r="O361" i="1"/>
  <c r="P361" i="1"/>
  <c r="AA361" i="1"/>
  <c r="M365" i="1"/>
  <c r="N365" i="1"/>
  <c r="O365" i="1"/>
  <c r="P365" i="1"/>
  <c r="AA365" i="1"/>
  <c r="M366" i="1"/>
  <c r="M368" i="1"/>
  <c r="N368" i="1"/>
  <c r="O368" i="1"/>
  <c r="P368" i="1"/>
  <c r="AA368" i="1"/>
  <c r="M369" i="1"/>
  <c r="N369" i="1"/>
  <c r="O369" i="1"/>
  <c r="P369" i="1"/>
  <c r="AA369" i="1"/>
  <c r="F369" i="1" s="1"/>
  <c r="M373" i="1"/>
  <c r="N373" i="1"/>
  <c r="O373" i="1"/>
  <c r="P373" i="1"/>
  <c r="AA373" i="1"/>
  <c r="C373" i="1" s="1"/>
  <c r="M376" i="1"/>
  <c r="N376" i="1"/>
  <c r="O376" i="1"/>
  <c r="P376" i="1"/>
  <c r="AA376" i="1"/>
  <c r="M377" i="1"/>
  <c r="N377" i="1"/>
  <c r="O377" i="1"/>
  <c r="P377" i="1"/>
  <c r="AA377" i="1"/>
  <c r="M381" i="1"/>
  <c r="N381" i="1"/>
  <c r="O381" i="1"/>
  <c r="P381" i="1"/>
  <c r="AA381" i="1"/>
  <c r="F381" i="1" s="1"/>
  <c r="M383" i="1"/>
  <c r="N383" i="1"/>
  <c r="O383" i="1"/>
  <c r="P383" i="1"/>
  <c r="AA383" i="1"/>
  <c r="O384" i="1"/>
  <c r="AA384" i="1"/>
  <c r="C384" i="1" s="1"/>
  <c r="M385" i="1"/>
  <c r="N385" i="1"/>
  <c r="O385" i="1"/>
  <c r="P385" i="1"/>
  <c r="AA385" i="1"/>
  <c r="M389" i="1"/>
  <c r="N389" i="1"/>
  <c r="O389" i="1"/>
  <c r="P389" i="1"/>
  <c r="AA389" i="1"/>
  <c r="F389" i="1" s="1"/>
  <c r="O391" i="1"/>
  <c r="M392" i="1"/>
  <c r="N392" i="1"/>
  <c r="O392" i="1"/>
  <c r="P392" i="1"/>
  <c r="AA392" i="1"/>
  <c r="G392" i="1" s="1"/>
  <c r="D392" i="1" s="1"/>
  <c r="X392" i="5" s="1"/>
  <c r="M397" i="1"/>
  <c r="N397" i="1"/>
  <c r="O397" i="1"/>
  <c r="P397" i="1"/>
  <c r="AA397" i="1"/>
  <c r="N399" i="1"/>
  <c r="M400" i="1"/>
  <c r="O400" i="1"/>
  <c r="AA400" i="1"/>
  <c r="C400" i="1" s="1"/>
  <c r="M401" i="1"/>
  <c r="N401" i="1"/>
  <c r="O401" i="1"/>
  <c r="P401" i="1"/>
  <c r="AA401" i="1"/>
  <c r="M405" i="1"/>
  <c r="N405" i="1"/>
  <c r="O405" i="1"/>
  <c r="P405" i="1"/>
  <c r="AA405" i="1"/>
  <c r="O407" i="1"/>
  <c r="M408" i="1"/>
  <c r="O408" i="1"/>
  <c r="AA408" i="1"/>
  <c r="M409" i="1"/>
  <c r="N409" i="1"/>
  <c r="O409" i="1"/>
  <c r="P409" i="1"/>
  <c r="AA409" i="1"/>
  <c r="C409" i="1" s="1"/>
  <c r="M413" i="1"/>
  <c r="M414" i="1"/>
  <c r="AA414" i="1"/>
  <c r="B414" i="1" s="1"/>
  <c r="M415" i="1"/>
  <c r="N415" i="1"/>
  <c r="P415" i="1"/>
  <c r="M416" i="1"/>
  <c r="N416" i="1"/>
  <c r="O416" i="1"/>
  <c r="P416" i="1"/>
  <c r="AA416" i="1"/>
  <c r="O417" i="1"/>
  <c r="M421" i="1"/>
  <c r="P421" i="1"/>
  <c r="M423" i="1"/>
  <c r="O423" i="1"/>
  <c r="AA423" i="1"/>
  <c r="G423" i="1" s="1"/>
  <c r="D423" i="1" s="1"/>
  <c r="M424" i="1"/>
  <c r="N424" i="1"/>
  <c r="O424" i="1"/>
  <c r="P424" i="1"/>
  <c r="AA424" i="1"/>
  <c r="G424" i="1" s="1"/>
  <c r="D424" i="1" s="1"/>
  <c r="AA425" i="1"/>
  <c r="B425" i="1" s="1"/>
  <c r="N429" i="1"/>
  <c r="O429" i="1"/>
  <c r="N431" i="1"/>
  <c r="P431" i="1"/>
  <c r="M432" i="1"/>
  <c r="N432" i="1"/>
  <c r="O432" i="1"/>
  <c r="P432" i="1"/>
  <c r="AA432" i="1"/>
  <c r="M437" i="1"/>
  <c r="AA437" i="1"/>
  <c r="M439" i="1"/>
  <c r="O439" i="1"/>
  <c r="M440" i="1"/>
  <c r="N440" i="1"/>
  <c r="O440" i="1"/>
  <c r="P440" i="1"/>
  <c r="AA440" i="1"/>
  <c r="M441" i="1"/>
  <c r="N441" i="1"/>
  <c r="O441" i="1"/>
  <c r="P441" i="1"/>
  <c r="AA441" i="1"/>
  <c r="B441" i="1" s="1"/>
  <c r="M445" i="1"/>
  <c r="N445" i="1"/>
  <c r="O445" i="1"/>
  <c r="P445" i="1"/>
  <c r="AA445" i="1"/>
  <c r="O446" i="1"/>
  <c r="O447" i="1"/>
  <c r="M448" i="1"/>
  <c r="N448" i="1"/>
  <c r="O448" i="1"/>
  <c r="P448" i="1"/>
  <c r="AA448" i="1"/>
  <c r="M449" i="1"/>
  <c r="N449" i="1"/>
  <c r="O449" i="1"/>
  <c r="P449" i="1"/>
  <c r="AA449" i="1"/>
  <c r="E449" i="1" s="1"/>
  <c r="M454" i="1"/>
  <c r="M455" i="1"/>
  <c r="N455" i="1"/>
  <c r="O455" i="1"/>
  <c r="P455" i="1"/>
  <c r="AA455" i="1"/>
  <c r="M456" i="1"/>
  <c r="N456" i="1"/>
  <c r="P456" i="1"/>
  <c r="AA456" i="1"/>
  <c r="M457" i="1"/>
  <c r="N457" i="1"/>
  <c r="O457" i="1"/>
  <c r="P457" i="1"/>
  <c r="AA457" i="1"/>
  <c r="M461" i="1"/>
  <c r="N462" i="1"/>
  <c r="O462" i="1"/>
  <c r="M463" i="1"/>
  <c r="N463" i="1"/>
  <c r="O463" i="1"/>
  <c r="P463" i="1"/>
  <c r="AA463" i="1"/>
  <c r="F463" i="1" s="1"/>
  <c r="M464" i="1"/>
  <c r="N464" i="1"/>
  <c r="O464" i="1"/>
  <c r="P464" i="1"/>
  <c r="AA464" i="1"/>
  <c r="F464" i="1" s="1"/>
  <c r="P465" i="1"/>
  <c r="AA465" i="1"/>
  <c r="M469" i="1"/>
  <c r="M470" i="1"/>
  <c r="AA470" i="1"/>
  <c r="M471" i="1"/>
  <c r="N471" i="1"/>
  <c r="O471" i="1"/>
  <c r="P471" i="1"/>
  <c r="AA471" i="1"/>
  <c r="M472" i="1"/>
  <c r="N472" i="1"/>
  <c r="O472" i="1"/>
  <c r="P472" i="1"/>
  <c r="AA472" i="1"/>
  <c r="G472" i="1" s="1"/>
  <c r="D472" i="1" s="1"/>
  <c r="X472" i="5" s="1"/>
  <c r="M473" i="1"/>
  <c r="AA473" i="1"/>
  <c r="O478" i="1"/>
  <c r="M479" i="1"/>
  <c r="N479" i="1"/>
  <c r="O479" i="1"/>
  <c r="P479" i="1"/>
  <c r="AA479" i="1"/>
  <c r="E479" i="1" s="1"/>
  <c r="M480" i="1"/>
  <c r="N480" i="1"/>
  <c r="O480" i="1"/>
  <c r="P480" i="1"/>
  <c r="AA480" i="1"/>
  <c r="F480" i="1" s="1"/>
  <c r="M481" i="1"/>
  <c r="N481" i="1"/>
  <c r="N486" i="1"/>
  <c r="AA486" i="1"/>
  <c r="M487" i="1"/>
  <c r="N487" i="1"/>
  <c r="O487" i="1"/>
  <c r="P487" i="1"/>
  <c r="AA487" i="1"/>
  <c r="C487" i="1" s="1"/>
  <c r="M488" i="1"/>
  <c r="N488" i="1"/>
  <c r="O488" i="1"/>
  <c r="P488" i="1"/>
  <c r="AA488" i="1"/>
  <c r="G488" i="1" s="1"/>
  <c r="D488" i="1" s="1"/>
  <c r="M489" i="1"/>
  <c r="N489" i="1"/>
  <c r="M493" i="1"/>
  <c r="N493" i="1"/>
  <c r="O493" i="1"/>
  <c r="P493" i="1"/>
  <c r="AA493" i="1"/>
  <c r="F493" i="1" s="1"/>
  <c r="N494" i="1"/>
  <c r="O494" i="1"/>
  <c r="M495" i="1"/>
  <c r="N495" i="1"/>
  <c r="O495" i="1"/>
  <c r="P495" i="1"/>
  <c r="AA495" i="1"/>
  <c r="O496" i="1"/>
  <c r="P496" i="1"/>
  <c r="M497" i="1"/>
  <c r="N497" i="1"/>
  <c r="O497" i="1"/>
  <c r="P497" i="1"/>
  <c r="AA497" i="1"/>
  <c r="G497" i="1" s="1"/>
  <c r="D497" i="1" s="1"/>
  <c r="M501" i="1"/>
  <c r="N501" i="1"/>
  <c r="O501" i="1"/>
  <c r="P501" i="1"/>
  <c r="AA501" i="1"/>
  <c r="F501" i="1" s="1"/>
  <c r="M503" i="1"/>
  <c r="N503" i="1"/>
  <c r="O503" i="1"/>
  <c r="P503" i="1"/>
  <c r="AA503" i="1"/>
  <c r="M504" i="1"/>
  <c r="N504" i="1"/>
  <c r="O504" i="1"/>
  <c r="P504" i="1"/>
  <c r="AA504" i="1"/>
  <c r="B504" i="1" s="1"/>
  <c r="M505" i="1"/>
  <c r="N505" i="1"/>
  <c r="P505" i="1"/>
  <c r="AA505" i="1"/>
  <c r="B505" i="1" s="1"/>
  <c r="M509" i="1"/>
  <c r="N509" i="1"/>
  <c r="O509" i="1"/>
  <c r="P509" i="1"/>
  <c r="AA509" i="1"/>
  <c r="P510" i="1"/>
  <c r="M511" i="1"/>
  <c r="N511" i="1"/>
  <c r="M512" i="1"/>
  <c r="N512" i="1"/>
  <c r="O512" i="1"/>
  <c r="P512" i="1"/>
  <c r="AA512" i="1"/>
  <c r="B512" i="1" s="1"/>
  <c r="P513" i="1"/>
  <c r="AA513" i="1"/>
  <c r="B513" i="1" s="1"/>
  <c r="M517" i="1"/>
  <c r="N517" i="1"/>
  <c r="O517" i="1"/>
  <c r="P517" i="1"/>
  <c r="AA517" i="1"/>
  <c r="O518" i="1"/>
  <c r="M519" i="1"/>
  <c r="N519" i="1"/>
  <c r="P519" i="1"/>
  <c r="M520" i="1"/>
  <c r="N520" i="1"/>
  <c r="O520" i="1"/>
  <c r="P520" i="1"/>
  <c r="AA520" i="1"/>
  <c r="C520" i="1" s="1"/>
  <c r="N521" i="1"/>
  <c r="O521" i="1"/>
  <c r="M525" i="1"/>
  <c r="N525" i="1"/>
  <c r="O525" i="1"/>
  <c r="P525" i="1"/>
  <c r="AA525" i="1"/>
  <c r="C525" i="1" s="1"/>
  <c r="M526" i="1"/>
  <c r="M527" i="1"/>
  <c r="N527" i="1"/>
  <c r="O527" i="1"/>
  <c r="P527" i="1"/>
  <c r="AA527" i="1"/>
  <c r="AA528" i="1"/>
  <c r="M529" i="1"/>
  <c r="N529" i="1"/>
  <c r="O529" i="1"/>
  <c r="P529" i="1"/>
  <c r="AA529" i="1"/>
  <c r="F529" i="1" s="1"/>
  <c r="M533" i="1"/>
  <c r="N533" i="1"/>
  <c r="O533" i="1"/>
  <c r="P533" i="1"/>
  <c r="AA533" i="1"/>
  <c r="M535" i="1"/>
  <c r="N535" i="1"/>
  <c r="O535" i="1"/>
  <c r="P535" i="1"/>
  <c r="AA535" i="1"/>
  <c r="E535" i="1" s="1"/>
  <c r="M536" i="1"/>
  <c r="N536" i="1"/>
  <c r="M537" i="1"/>
  <c r="N537" i="1"/>
  <c r="O537" i="1"/>
  <c r="P537" i="1"/>
  <c r="AA537" i="1"/>
  <c r="M541" i="1"/>
  <c r="N541" i="1"/>
  <c r="O541" i="1"/>
  <c r="P541" i="1"/>
  <c r="AA541" i="1"/>
  <c r="F541" i="1" s="1"/>
  <c r="M543" i="1"/>
  <c r="N543" i="1"/>
  <c r="O543" i="1"/>
  <c r="P543" i="1"/>
  <c r="AA543" i="1"/>
  <c r="B543" i="1" s="1"/>
  <c r="M545" i="1"/>
  <c r="N545" i="1"/>
  <c r="O545" i="1"/>
  <c r="P545" i="1"/>
  <c r="AA545" i="1"/>
  <c r="G545" i="1" s="1"/>
  <c r="D545" i="1" s="1"/>
  <c r="M550" i="1"/>
  <c r="AA550" i="1"/>
  <c r="N551" i="1"/>
  <c r="O551" i="1"/>
  <c r="M552" i="1"/>
  <c r="N552" i="1"/>
  <c r="O552" i="1"/>
  <c r="P552" i="1"/>
  <c r="AA552" i="1"/>
  <c r="M553" i="1"/>
  <c r="N553" i="1"/>
  <c r="O553" i="1"/>
  <c r="P553" i="1"/>
  <c r="AA553" i="1"/>
  <c r="C553" i="1" s="1"/>
  <c r="M557" i="1"/>
  <c r="N557" i="1"/>
  <c r="O557" i="1"/>
  <c r="P557" i="1"/>
  <c r="AA557" i="1"/>
  <c r="N558" i="1"/>
  <c r="AA558" i="1"/>
  <c r="G558" i="1" s="1"/>
  <c r="D558" i="1" s="1"/>
  <c r="M559" i="1"/>
  <c r="N559" i="1"/>
  <c r="O559" i="1"/>
  <c r="P559" i="1"/>
  <c r="AA559" i="1"/>
  <c r="C559" i="1" s="1"/>
  <c r="M560" i="1"/>
  <c r="N560" i="1"/>
  <c r="O560" i="1"/>
  <c r="P560" i="1"/>
  <c r="AA560" i="1"/>
  <c r="M561" i="1"/>
  <c r="N561" i="1"/>
  <c r="O561" i="1"/>
  <c r="P561" i="1"/>
  <c r="AA561" i="1"/>
  <c r="F561" i="1" s="1"/>
  <c r="N564" i="1"/>
  <c r="O566" i="1"/>
  <c r="P566" i="1"/>
  <c r="M567" i="1"/>
  <c r="N567" i="1"/>
  <c r="O567" i="1"/>
  <c r="P567" i="1"/>
  <c r="AA567" i="1"/>
  <c r="B567" i="1" s="1"/>
  <c r="M568" i="1"/>
  <c r="N568" i="1"/>
  <c r="O568" i="1"/>
  <c r="P568" i="1"/>
  <c r="AA568" i="1"/>
  <c r="B568" i="1" s="1"/>
  <c r="M569" i="1"/>
  <c r="N569" i="1"/>
  <c r="O569" i="1"/>
  <c r="P569" i="1"/>
  <c r="AA569" i="1"/>
  <c r="E569" i="1" s="1"/>
  <c r="M573" i="1"/>
  <c r="O573" i="1"/>
  <c r="P573" i="1"/>
  <c r="M574" i="1"/>
  <c r="O574" i="1"/>
  <c r="AA574" i="1"/>
  <c r="M575" i="1"/>
  <c r="N575" i="1"/>
  <c r="O575" i="1"/>
  <c r="P575" i="1"/>
  <c r="AA575" i="1"/>
  <c r="M576" i="1"/>
  <c r="N576" i="1"/>
  <c r="O576" i="1"/>
  <c r="P576" i="1"/>
  <c r="AA576" i="1"/>
  <c r="B576" i="1" s="1"/>
  <c r="M577" i="1"/>
  <c r="N577" i="1"/>
  <c r="O577" i="1"/>
  <c r="P577" i="1"/>
  <c r="AA577" i="1"/>
  <c r="E577" i="1" s="1"/>
  <c r="M581" i="1"/>
  <c r="N581" i="1"/>
  <c r="O581" i="1"/>
  <c r="P581" i="1"/>
  <c r="AA581" i="1"/>
  <c r="E581" i="1" s="1"/>
  <c r="N582" i="1"/>
  <c r="AA582" i="1"/>
  <c r="M583" i="1"/>
  <c r="N583" i="1"/>
  <c r="O583" i="1"/>
  <c r="P583" i="1"/>
  <c r="AA583" i="1"/>
  <c r="M584" i="1"/>
  <c r="N584" i="1"/>
  <c r="O584" i="1"/>
  <c r="P584" i="1"/>
  <c r="AA584" i="1"/>
  <c r="B584" i="1" s="1"/>
  <c r="M585" i="1"/>
  <c r="N585" i="1"/>
  <c r="O585" i="1"/>
  <c r="P585" i="1"/>
  <c r="AA585" i="1"/>
  <c r="M589" i="1"/>
  <c r="N589" i="1"/>
  <c r="O589" i="1"/>
  <c r="P589" i="1"/>
  <c r="AA589" i="1"/>
  <c r="G589" i="1" s="1"/>
  <c r="D589" i="1" s="1"/>
  <c r="O590" i="1"/>
  <c r="P590" i="1"/>
  <c r="M591" i="1"/>
  <c r="N591" i="1"/>
  <c r="O591" i="1"/>
  <c r="P591" i="1"/>
  <c r="AA591" i="1"/>
  <c r="M592" i="1"/>
  <c r="AA592" i="1"/>
  <c r="M593" i="1"/>
  <c r="N593" i="1"/>
  <c r="O593" i="1"/>
  <c r="P593" i="1"/>
  <c r="AA593" i="1"/>
  <c r="F593" i="1" s="1"/>
  <c r="M597" i="1"/>
  <c r="N597" i="1"/>
  <c r="O597" i="1"/>
  <c r="P597" i="1"/>
  <c r="AA597" i="1"/>
  <c r="C597" i="1" s="1"/>
  <c r="M598" i="1"/>
  <c r="N598" i="1"/>
  <c r="P598" i="1"/>
  <c r="P599" i="1"/>
  <c r="M600" i="1"/>
  <c r="N600" i="1"/>
  <c r="M601" i="1"/>
  <c r="N601" i="1"/>
  <c r="O601" i="1"/>
  <c r="P601" i="1"/>
  <c r="AA601" i="1"/>
  <c r="C601" i="1" s="1"/>
  <c r="M605" i="1"/>
  <c r="N605" i="1"/>
  <c r="O605" i="1"/>
  <c r="P605" i="1"/>
  <c r="AA605" i="1"/>
  <c r="F605" i="1" s="1"/>
  <c r="M606" i="1"/>
  <c r="O606" i="1"/>
  <c r="AA606" i="1"/>
  <c r="P607" i="1"/>
  <c r="AA607" i="1"/>
  <c r="C607" i="1" s="1"/>
  <c r="N608" i="1"/>
  <c r="M609" i="1"/>
  <c r="N609" i="1"/>
  <c r="O609" i="1"/>
  <c r="P609" i="1"/>
  <c r="AA609" i="1"/>
  <c r="E609" i="1" s="1"/>
  <c r="M613" i="1"/>
  <c r="N613" i="1"/>
  <c r="O613" i="1"/>
  <c r="P613" i="1"/>
  <c r="AA613" i="1"/>
  <c r="M616" i="1"/>
  <c r="N616" i="1"/>
  <c r="O616" i="1"/>
  <c r="P616" i="1"/>
  <c r="AA616" i="1"/>
  <c r="M617" i="1"/>
  <c r="N617" i="1"/>
  <c r="O617" i="1"/>
  <c r="P617" i="1"/>
  <c r="AA617" i="1"/>
  <c r="E617" i="1" s="1"/>
  <c r="M621" i="1"/>
  <c r="N621" i="1"/>
  <c r="O621" i="1"/>
  <c r="P621" i="1"/>
  <c r="AA621" i="1"/>
  <c r="M622" i="1"/>
  <c r="M623" i="1"/>
  <c r="N623" i="1"/>
  <c r="O623" i="1"/>
  <c r="P623" i="1"/>
  <c r="AA623" i="1"/>
  <c r="M624" i="1"/>
  <c r="N624" i="1"/>
  <c r="O624" i="1"/>
  <c r="P624" i="1"/>
  <c r="AA624" i="1"/>
  <c r="E624" i="1" s="1"/>
  <c r="M625" i="1"/>
  <c r="N625" i="1"/>
  <c r="P625" i="1"/>
  <c r="AA625" i="1"/>
  <c r="B625" i="1" s="1"/>
  <c r="M631" i="1"/>
  <c r="N631" i="1"/>
  <c r="O631" i="1"/>
  <c r="P631" i="1"/>
  <c r="AA631" i="1"/>
  <c r="M632" i="1"/>
  <c r="N632" i="1"/>
  <c r="O632" i="1"/>
  <c r="P632" i="1"/>
  <c r="AA632" i="1"/>
  <c r="C632" i="1" s="1"/>
  <c r="N633" i="1"/>
  <c r="O633" i="1"/>
  <c r="AA633" i="1"/>
  <c r="F633" i="1" s="1"/>
  <c r="N638" i="1"/>
  <c r="M639" i="1"/>
  <c r="N639" i="1"/>
  <c r="O639" i="1"/>
  <c r="P639" i="1"/>
  <c r="AA639" i="1"/>
  <c r="E639" i="1" s="1"/>
  <c r="N640" i="1"/>
  <c r="O640" i="1"/>
  <c r="AA640" i="1"/>
  <c r="B640" i="1" s="1"/>
  <c r="M641" i="1"/>
  <c r="N641" i="1"/>
  <c r="O641" i="1"/>
  <c r="P641" i="1"/>
  <c r="AA641" i="1"/>
  <c r="M646" i="1"/>
  <c r="N647" i="1"/>
  <c r="O647" i="1"/>
  <c r="AA647" i="1"/>
  <c r="C647" i="1" s="1"/>
  <c r="M648" i="1"/>
  <c r="N648" i="1"/>
  <c r="O648" i="1"/>
  <c r="P648" i="1"/>
  <c r="AA648" i="1"/>
  <c r="B648" i="1" s="1"/>
  <c r="M649" i="1"/>
  <c r="N649" i="1"/>
  <c r="O649" i="1"/>
  <c r="P649" i="1"/>
  <c r="AA649" i="1"/>
  <c r="C649" i="1" s="1"/>
  <c r="M653" i="1"/>
  <c r="AA653" i="1"/>
  <c r="F653" i="1" s="1"/>
  <c r="M654" i="1"/>
  <c r="O654" i="1"/>
  <c r="M655" i="1"/>
  <c r="N655" i="1"/>
  <c r="M656" i="1"/>
  <c r="N656" i="1"/>
  <c r="O656" i="1"/>
  <c r="P656" i="1"/>
  <c r="AA656" i="1"/>
  <c r="B656" i="1" s="1"/>
  <c r="M657" i="1"/>
  <c r="AA657" i="1"/>
  <c r="M661" i="1"/>
  <c r="O661" i="1"/>
  <c r="P661" i="1"/>
  <c r="N662" i="1"/>
  <c r="P662" i="1"/>
  <c r="M663" i="1"/>
  <c r="N663" i="1"/>
  <c r="O663" i="1"/>
  <c r="P663" i="1"/>
  <c r="AA663" i="1"/>
  <c r="M664" i="1"/>
  <c r="N664" i="1"/>
  <c r="O664" i="1"/>
  <c r="P664" i="1"/>
  <c r="AA664" i="1"/>
  <c r="G664" i="1" s="1"/>
  <c r="D664" i="1" s="1"/>
  <c r="N669" i="1"/>
  <c r="O669" i="1"/>
  <c r="AA669" i="1"/>
  <c r="M670" i="1"/>
  <c r="O670" i="1"/>
  <c r="P670" i="1"/>
  <c r="AA670" i="1"/>
  <c r="M671" i="1"/>
  <c r="N671" i="1"/>
  <c r="O671" i="1"/>
  <c r="P671" i="1"/>
  <c r="AA671" i="1"/>
  <c r="C671" i="1" s="1"/>
  <c r="M672" i="1"/>
  <c r="N672" i="1"/>
  <c r="O672" i="1"/>
  <c r="P672" i="1"/>
  <c r="AA672" i="1"/>
  <c r="M673" i="1"/>
  <c r="N673" i="1"/>
  <c r="O673" i="1"/>
  <c r="P673" i="1"/>
  <c r="AA673" i="1"/>
  <c r="G673" i="1" s="1"/>
  <c r="D673" i="1" s="1"/>
  <c r="M677" i="1"/>
  <c r="N677" i="1"/>
  <c r="O677" i="1"/>
  <c r="P677" i="1"/>
  <c r="AA677" i="1"/>
  <c r="E677" i="1" s="1"/>
  <c r="M678" i="1"/>
  <c r="N678" i="1"/>
  <c r="O678" i="1"/>
  <c r="P678" i="1"/>
  <c r="AA678" i="1"/>
  <c r="M679" i="1"/>
  <c r="N679" i="1"/>
  <c r="O679" i="1"/>
  <c r="P679" i="1"/>
  <c r="AA679" i="1"/>
  <c r="F679" i="1" s="1"/>
  <c r="M680" i="1"/>
  <c r="N680" i="1"/>
  <c r="O680" i="1"/>
  <c r="P680" i="1"/>
  <c r="AA680" i="1"/>
  <c r="AA681" i="1"/>
  <c r="C681" i="1" s="1"/>
  <c r="M685" i="1"/>
  <c r="N685" i="1"/>
  <c r="O685" i="1"/>
  <c r="P685" i="1"/>
  <c r="AA685" i="1"/>
  <c r="G685" i="1" s="1"/>
  <c r="D685" i="1" s="1"/>
  <c r="M686" i="1"/>
  <c r="N686" i="1"/>
  <c r="O686" i="1"/>
  <c r="P686" i="1"/>
  <c r="AA686" i="1"/>
  <c r="G686" i="1" s="1"/>
  <c r="D686" i="1" s="1"/>
  <c r="M687" i="1"/>
  <c r="N687" i="1"/>
  <c r="O687" i="1"/>
  <c r="P687" i="1"/>
  <c r="AA687" i="1"/>
  <c r="M688" i="1"/>
  <c r="O688" i="1"/>
  <c r="P688" i="1"/>
  <c r="M689" i="1"/>
  <c r="N689" i="1"/>
  <c r="O689" i="1"/>
  <c r="P689" i="1"/>
  <c r="AA689" i="1"/>
  <c r="C689" i="1" s="1"/>
  <c r="M693" i="1"/>
  <c r="N693" i="1"/>
  <c r="O693" i="1"/>
  <c r="P693" i="1"/>
  <c r="AA693" i="1"/>
  <c r="M694" i="1"/>
  <c r="N694" i="1"/>
  <c r="O694" i="1"/>
  <c r="P694" i="1"/>
  <c r="AA694" i="1"/>
  <c r="N695" i="1"/>
  <c r="P695" i="1"/>
  <c r="AA695" i="1"/>
  <c r="G695" i="1" s="1"/>
  <c r="D695" i="1" s="1"/>
  <c r="M696" i="1"/>
  <c r="N696" i="1"/>
  <c r="O696" i="1"/>
  <c r="AA696" i="1"/>
  <c r="M697" i="1"/>
  <c r="N697" i="1"/>
  <c r="O697" i="1"/>
  <c r="P697" i="1"/>
  <c r="AA697" i="1"/>
  <c r="E697" i="1" s="1"/>
  <c r="M701" i="1"/>
  <c r="N701" i="1"/>
  <c r="O701" i="1"/>
  <c r="P701" i="1"/>
  <c r="AA701" i="1"/>
  <c r="M702" i="1"/>
  <c r="N702" i="1"/>
  <c r="O702" i="1"/>
  <c r="P702" i="1"/>
  <c r="AA702" i="1"/>
  <c r="M703" i="1"/>
  <c r="N703" i="1"/>
  <c r="O703" i="1"/>
  <c r="P703" i="1"/>
  <c r="AA703" i="1"/>
  <c r="B703" i="1" s="1"/>
  <c r="N704" i="1"/>
  <c r="P704" i="1"/>
  <c r="AA704" i="1"/>
  <c r="F704" i="1" s="1"/>
  <c r="M705" i="1"/>
  <c r="N705" i="1"/>
  <c r="O705" i="1"/>
  <c r="P705" i="1"/>
  <c r="AA705" i="1"/>
  <c r="M709" i="1"/>
  <c r="N709" i="1"/>
  <c r="O709" i="1"/>
  <c r="P709" i="1"/>
  <c r="AA709" i="1"/>
  <c r="B709" i="1" s="1"/>
  <c r="M710" i="1"/>
  <c r="O710" i="1"/>
  <c r="AA710" i="1"/>
  <c r="B710" i="1" s="1"/>
  <c r="M711" i="1"/>
  <c r="N711" i="1"/>
  <c r="O711" i="1"/>
  <c r="P711" i="1"/>
  <c r="M712" i="1"/>
  <c r="N712" i="1"/>
  <c r="O712" i="1"/>
  <c r="P712" i="1"/>
  <c r="AA712" i="1"/>
  <c r="M713" i="1"/>
  <c r="N713" i="1"/>
  <c r="O713" i="1"/>
  <c r="P713" i="1"/>
  <c r="AA713" i="1"/>
  <c r="F713" i="1" s="1"/>
  <c r="O716" i="1"/>
  <c r="M717" i="1"/>
  <c r="N717" i="1"/>
  <c r="O717" i="1"/>
  <c r="P717" i="1"/>
  <c r="M718" i="1"/>
  <c r="O718" i="1"/>
  <c r="P718" i="1"/>
  <c r="AA718" i="1"/>
  <c r="F718" i="1" s="1"/>
  <c r="M719" i="1"/>
  <c r="N719" i="1"/>
  <c r="O719" i="1"/>
  <c r="P719" i="1"/>
  <c r="AA719" i="1"/>
  <c r="G719" i="1" s="1"/>
  <c r="D719" i="1" s="1"/>
  <c r="M720" i="1"/>
  <c r="N720" i="1"/>
  <c r="O720" i="1"/>
  <c r="P720" i="1"/>
  <c r="AA720" i="1"/>
  <c r="F720" i="1" s="1"/>
  <c r="N721" i="1"/>
  <c r="P721" i="1"/>
  <c r="P725" i="1"/>
  <c r="M726" i="1"/>
  <c r="N726" i="1"/>
  <c r="O726" i="1"/>
  <c r="P726" i="1"/>
  <c r="AA726" i="1"/>
  <c r="E726" i="1" s="1"/>
  <c r="M727" i="1"/>
  <c r="M728" i="1"/>
  <c r="N728" i="1"/>
  <c r="O728" i="1"/>
  <c r="P728" i="1"/>
  <c r="AA728" i="1"/>
  <c r="C728" i="1" s="1"/>
  <c r="O729" i="1"/>
  <c r="P734" i="1"/>
  <c r="AA734" i="1"/>
  <c r="M735" i="1"/>
  <c r="N735" i="1"/>
  <c r="O735" i="1"/>
  <c r="P735" i="1"/>
  <c r="AA735" i="1"/>
  <c r="E735" i="1" s="1"/>
  <c r="M736" i="1"/>
  <c r="N736" i="1"/>
  <c r="O736" i="1"/>
  <c r="P736" i="1"/>
  <c r="AA736" i="1"/>
  <c r="C736" i="1" s="1"/>
  <c r="P737" i="1"/>
  <c r="M740" i="1"/>
  <c r="M741" i="1"/>
  <c r="N741" i="1"/>
  <c r="O741" i="1"/>
  <c r="P741" i="1"/>
  <c r="AA741" i="1"/>
  <c r="E741" i="1" s="1"/>
  <c r="M742" i="1"/>
  <c r="N742" i="1"/>
  <c r="O742" i="1"/>
  <c r="P742" i="1"/>
  <c r="AA742" i="1"/>
  <c r="G742" i="1" s="1"/>
  <c r="D742" i="1" s="1"/>
  <c r="M743" i="1"/>
  <c r="N743" i="1"/>
  <c r="O743" i="1"/>
  <c r="P743" i="1"/>
  <c r="AA743" i="1"/>
  <c r="N744" i="1"/>
  <c r="P744" i="1"/>
  <c r="AA744" i="1"/>
  <c r="M745" i="1"/>
  <c r="N745" i="1"/>
  <c r="O745" i="1"/>
  <c r="P745" i="1"/>
  <c r="AA745" i="1"/>
  <c r="M749" i="1"/>
  <c r="N749" i="1"/>
  <c r="O749" i="1"/>
  <c r="P749" i="1"/>
  <c r="AA749" i="1"/>
  <c r="M750" i="1"/>
  <c r="N750" i="1"/>
  <c r="O750" i="1"/>
  <c r="P750" i="1"/>
  <c r="AA750" i="1"/>
  <c r="G750" i="1" s="1"/>
  <c r="D750" i="1" s="1"/>
  <c r="M751" i="1"/>
  <c r="N751" i="1"/>
  <c r="O751" i="1"/>
  <c r="P751" i="1"/>
  <c r="N752" i="1"/>
  <c r="O752" i="1"/>
  <c r="P752" i="1"/>
  <c r="AA752" i="1"/>
  <c r="G752" i="1" s="1"/>
  <c r="D752" i="1" s="1"/>
  <c r="M753" i="1"/>
  <c r="N753" i="1"/>
  <c r="O753" i="1"/>
  <c r="P753" i="1"/>
  <c r="AA753" i="1"/>
  <c r="C753" i="1" s="1"/>
  <c r="M757" i="1"/>
  <c r="N757" i="1"/>
  <c r="O757" i="1"/>
  <c r="P757" i="1"/>
  <c r="AA757" i="1"/>
  <c r="F757" i="1" s="1"/>
  <c r="M758" i="1"/>
  <c r="N758" i="1"/>
  <c r="O758" i="1"/>
  <c r="P758" i="1"/>
  <c r="AA758" i="1"/>
  <c r="G758" i="1" s="1"/>
  <c r="D758" i="1" s="1"/>
  <c r="M759" i="1"/>
  <c r="O759" i="1"/>
  <c r="AA759" i="1"/>
  <c r="M760" i="1"/>
  <c r="N760" i="1"/>
  <c r="O760" i="1"/>
  <c r="P760" i="1"/>
  <c r="M761" i="1"/>
  <c r="N761" i="1"/>
  <c r="O761" i="1"/>
  <c r="P761" i="1"/>
  <c r="AA761" i="1"/>
  <c r="O764" i="1"/>
  <c r="AA764" i="1"/>
  <c r="M765" i="1"/>
  <c r="N765" i="1"/>
  <c r="O765" i="1"/>
  <c r="P765" i="1"/>
  <c r="AA765" i="1"/>
  <c r="M766" i="1"/>
  <c r="N766" i="1"/>
  <c r="P766" i="1"/>
  <c r="M767" i="1"/>
  <c r="N767" i="1"/>
  <c r="O767" i="1"/>
  <c r="P767" i="1"/>
  <c r="AA767" i="1"/>
  <c r="M768" i="1"/>
  <c r="N768" i="1"/>
  <c r="O768" i="1"/>
  <c r="P768" i="1"/>
  <c r="AA768" i="1"/>
  <c r="G768" i="1" s="1"/>
  <c r="D768" i="1" s="1"/>
  <c r="N769" i="1"/>
  <c r="P769" i="1"/>
  <c r="M773" i="1"/>
  <c r="N773" i="1"/>
  <c r="O773" i="1"/>
  <c r="P773" i="1"/>
  <c r="M774" i="1"/>
  <c r="N774" i="1"/>
  <c r="O774" i="1"/>
  <c r="P774" i="1"/>
  <c r="AA774" i="1"/>
  <c r="F774" i="1" s="1"/>
  <c r="M775" i="1"/>
  <c r="N775" i="1"/>
  <c r="O775" i="1"/>
  <c r="P775" i="1"/>
  <c r="AA775" i="1"/>
  <c r="G775" i="1" s="1"/>
  <c r="D775" i="1" s="1"/>
  <c r="M776" i="1"/>
  <c r="P777" i="1"/>
  <c r="M781" i="1"/>
  <c r="N781" i="1"/>
  <c r="O781" i="1"/>
  <c r="AA781" i="1"/>
  <c r="M782" i="1"/>
  <c r="N782" i="1"/>
  <c r="O782" i="1"/>
  <c r="P782" i="1"/>
  <c r="AA782" i="1"/>
  <c r="M783" i="1"/>
  <c r="N783" i="1"/>
  <c r="O783" i="1"/>
  <c r="P783" i="1"/>
  <c r="AA783" i="1"/>
  <c r="M784" i="1"/>
  <c r="AA785" i="1"/>
  <c r="M789" i="1"/>
  <c r="N789" i="1"/>
  <c r="O789" i="1"/>
  <c r="P789" i="1"/>
  <c r="AA789" i="1"/>
  <c r="M790" i="1"/>
  <c r="N790" i="1"/>
  <c r="O790" i="1"/>
  <c r="P790" i="1"/>
  <c r="AA790" i="1"/>
  <c r="M793" i="1"/>
  <c r="N793" i="1"/>
  <c r="O793" i="1"/>
  <c r="P793" i="1"/>
  <c r="AA793" i="1"/>
  <c r="AA795" i="1"/>
  <c r="E795" i="1" s="1"/>
  <c r="M797" i="1"/>
  <c r="N797" i="1"/>
  <c r="O797" i="1"/>
  <c r="P797" i="1"/>
  <c r="AA797" i="1"/>
  <c r="G797" i="1" s="1"/>
  <c r="D797" i="1" s="1"/>
  <c r="M798" i="1"/>
  <c r="N798" i="1"/>
  <c r="O798" i="1"/>
  <c r="P798" i="1"/>
  <c r="AA798" i="1"/>
  <c r="G798" i="1" s="1"/>
  <c r="D798" i="1" s="1"/>
  <c r="M800" i="1"/>
  <c r="N800" i="1"/>
  <c r="O800" i="1"/>
  <c r="M801" i="1"/>
  <c r="N801" i="1"/>
  <c r="O801" i="1"/>
  <c r="P801" i="1"/>
  <c r="AA801" i="1"/>
  <c r="AA804" i="1"/>
  <c r="F804" i="1" s="1"/>
  <c r="M805" i="1"/>
  <c r="N805" i="1"/>
  <c r="O805" i="1"/>
  <c r="P805" i="1"/>
  <c r="AA805" i="1"/>
  <c r="E805" i="1" s="1"/>
  <c r="M806" i="1"/>
  <c r="N806" i="1"/>
  <c r="O806" i="1"/>
  <c r="P806" i="1"/>
  <c r="AA806" i="1"/>
  <c r="N808" i="1"/>
  <c r="M809" i="1"/>
  <c r="N809" i="1"/>
  <c r="O809" i="1"/>
  <c r="P809" i="1"/>
  <c r="AA809" i="1"/>
  <c r="M812" i="1"/>
  <c r="N814" i="1"/>
  <c r="O814" i="1"/>
  <c r="P814" i="1"/>
  <c r="M815" i="1"/>
  <c r="N815" i="1"/>
  <c r="O815" i="1"/>
  <c r="P815" i="1"/>
  <c r="AA815" i="1"/>
  <c r="B815" i="1" s="1"/>
  <c r="M816" i="1"/>
  <c r="N816" i="1"/>
  <c r="O816" i="1"/>
  <c r="P816" i="1"/>
  <c r="AA816" i="1"/>
  <c r="M817" i="1"/>
  <c r="N817" i="1"/>
  <c r="O817" i="1"/>
  <c r="P817" i="1"/>
  <c r="AA817" i="1"/>
  <c r="E817" i="1" s="1"/>
  <c r="M821" i="1"/>
  <c r="N821" i="1"/>
  <c r="O821" i="1"/>
  <c r="AA821" i="1"/>
  <c r="G821" i="1" s="1"/>
  <c r="D821" i="1" s="1"/>
  <c r="M822" i="1"/>
  <c r="N822" i="1"/>
  <c r="O822" i="1"/>
  <c r="P822" i="1"/>
  <c r="AA822" i="1"/>
  <c r="F822" i="1" s="1"/>
  <c r="M823" i="1"/>
  <c r="N823" i="1"/>
  <c r="O823" i="1"/>
  <c r="P823" i="1"/>
  <c r="AA823" i="1"/>
  <c r="G823" i="1" s="1"/>
  <c r="D823" i="1" s="1"/>
  <c r="M824" i="1"/>
  <c r="N824" i="1"/>
  <c r="O824" i="1"/>
  <c r="P824" i="1"/>
  <c r="AA824" i="1"/>
  <c r="F824" i="1" s="1"/>
  <c r="M825" i="1"/>
  <c r="O825" i="1"/>
  <c r="P825" i="1"/>
  <c r="AA825" i="1"/>
  <c r="P828" i="1"/>
  <c r="M829" i="1"/>
  <c r="N829" i="1"/>
  <c r="P829" i="1"/>
  <c r="AA829" i="1"/>
  <c r="G829" i="1" s="1"/>
  <c r="D829" i="1" s="1"/>
  <c r="M830" i="1"/>
  <c r="N830" i="1"/>
  <c r="O830" i="1"/>
  <c r="P830" i="1"/>
  <c r="AA830" i="1"/>
  <c r="M831" i="1"/>
  <c r="N831" i="1"/>
  <c r="O831" i="1"/>
  <c r="P831" i="1"/>
  <c r="AA831" i="1"/>
  <c r="F831" i="1" s="1"/>
  <c r="M832" i="1"/>
  <c r="N832" i="1"/>
  <c r="O832" i="1"/>
  <c r="P832" i="1"/>
  <c r="AA832" i="1"/>
  <c r="G832" i="1" s="1"/>
  <c r="D832" i="1" s="1"/>
  <c r="M833" i="1"/>
  <c r="O833" i="1"/>
  <c r="P833" i="1"/>
  <c r="AA833" i="1"/>
  <c r="C833" i="1" s="1"/>
  <c r="M837" i="1"/>
  <c r="N837" i="1"/>
  <c r="O837" i="1"/>
  <c r="AA837" i="1"/>
  <c r="G837" i="1" s="1"/>
  <c r="D837" i="1" s="1"/>
  <c r="M838" i="1"/>
  <c r="N838" i="1"/>
  <c r="O838" i="1"/>
  <c r="AA838" i="1"/>
  <c r="M839" i="1"/>
  <c r="N839" i="1"/>
  <c r="O839" i="1"/>
  <c r="P839" i="1"/>
  <c r="AA839" i="1"/>
  <c r="M840" i="1"/>
  <c r="N840" i="1"/>
  <c r="O840" i="1"/>
  <c r="P840" i="1"/>
  <c r="AA840" i="1"/>
  <c r="M841" i="1"/>
  <c r="O841" i="1"/>
  <c r="P841" i="1"/>
  <c r="AA841" i="1"/>
  <c r="B841" i="1" s="1"/>
  <c r="M845" i="1"/>
  <c r="N845" i="1"/>
  <c r="P845" i="1"/>
  <c r="AA845" i="1"/>
  <c r="M846" i="1"/>
  <c r="N846" i="1"/>
  <c r="O846" i="1"/>
  <c r="P846" i="1"/>
  <c r="AA846" i="1"/>
  <c r="G846" i="1" s="1"/>
  <c r="D846" i="1" s="1"/>
  <c r="M847" i="1"/>
  <c r="N847" i="1"/>
  <c r="M848" i="1"/>
  <c r="N848" i="1"/>
  <c r="O848" i="1"/>
  <c r="P848" i="1"/>
  <c r="AA848" i="1"/>
  <c r="M849" i="1"/>
  <c r="O849" i="1"/>
  <c r="P849" i="1"/>
  <c r="AA849" i="1"/>
  <c r="E849" i="1" s="1"/>
  <c r="O852" i="1"/>
  <c r="P852" i="1"/>
  <c r="M854" i="1"/>
  <c r="N854" i="1"/>
  <c r="O854" i="1"/>
  <c r="P854" i="1"/>
  <c r="AA854" i="1"/>
  <c r="G854" i="1" s="1"/>
  <c r="D854" i="1" s="1"/>
  <c r="M855" i="1"/>
  <c r="N855" i="1"/>
  <c r="O855" i="1"/>
  <c r="P855" i="1"/>
  <c r="AA855" i="1"/>
  <c r="G855" i="1" s="1"/>
  <c r="D855" i="1" s="1"/>
  <c r="M856" i="1"/>
  <c r="O856" i="1"/>
  <c r="P856" i="1"/>
  <c r="AA856" i="1"/>
  <c r="E856" i="1" s="1"/>
  <c r="M857" i="1"/>
  <c r="N857" i="1"/>
  <c r="O857" i="1"/>
  <c r="P857" i="1"/>
  <c r="AA857" i="1"/>
  <c r="M861" i="1"/>
  <c r="N861" i="1"/>
  <c r="O861" i="1"/>
  <c r="P861" i="1"/>
  <c r="AA861" i="1"/>
  <c r="O862" i="1"/>
  <c r="P862" i="1"/>
  <c r="AA862" i="1"/>
  <c r="M863" i="1"/>
  <c r="N863" i="1"/>
  <c r="O863" i="1"/>
  <c r="P863" i="1"/>
  <c r="AA863" i="1"/>
  <c r="G863" i="1" s="1"/>
  <c r="D863" i="1" s="1"/>
  <c r="M864" i="1"/>
  <c r="N864" i="1"/>
  <c r="O864" i="1"/>
  <c r="P864" i="1"/>
  <c r="AA864" i="1"/>
  <c r="G864" i="1" s="1"/>
  <c r="D864" i="1" s="1"/>
  <c r="M865" i="1"/>
  <c r="N865" i="1"/>
  <c r="O865" i="1"/>
  <c r="P865" i="1"/>
  <c r="AA865" i="1"/>
  <c r="F865" i="1" s="1"/>
  <c r="AA868" i="1"/>
  <c r="M869" i="1"/>
  <c r="N869" i="1"/>
  <c r="O869" i="1"/>
  <c r="P869" i="1"/>
  <c r="AA869" i="1"/>
  <c r="B869" i="1" s="1"/>
  <c r="M870" i="1"/>
  <c r="O870" i="1"/>
  <c r="P870" i="1"/>
  <c r="AA870" i="1"/>
  <c r="G870" i="1" s="1"/>
  <c r="D870" i="1" s="1"/>
  <c r="M871" i="1"/>
  <c r="N871" i="1"/>
  <c r="O871" i="1"/>
  <c r="P871" i="1"/>
  <c r="AA871" i="1"/>
  <c r="B871" i="1" s="1"/>
  <c r="M872" i="1"/>
  <c r="N872" i="1"/>
  <c r="O872" i="1"/>
  <c r="P872" i="1"/>
  <c r="AA872" i="1"/>
  <c r="M873" i="1"/>
  <c r="N873" i="1"/>
  <c r="O873" i="1"/>
  <c r="P873" i="1"/>
  <c r="AA873" i="1"/>
  <c r="M877" i="1"/>
  <c r="N877" i="1"/>
  <c r="O877" i="1"/>
  <c r="P877" i="1"/>
  <c r="AA877" i="1"/>
  <c r="M878" i="1"/>
  <c r="N878" i="1"/>
  <c r="O878" i="1"/>
  <c r="P878" i="1"/>
  <c r="AA878" i="1"/>
  <c r="M879" i="1"/>
  <c r="N879" i="1"/>
  <c r="O879" i="1"/>
  <c r="P879" i="1"/>
  <c r="AA879" i="1"/>
  <c r="M880" i="1"/>
  <c r="O880" i="1"/>
  <c r="P880" i="1"/>
  <c r="AA880" i="1"/>
  <c r="F880" i="1" s="1"/>
  <c r="M881" i="1"/>
  <c r="N881" i="1"/>
  <c r="O881" i="1"/>
  <c r="P881" i="1"/>
  <c r="AA881" i="1"/>
  <c r="AA884" i="1"/>
  <c r="F884" i="1" s="1"/>
  <c r="M885" i="1"/>
  <c r="N885" i="1"/>
  <c r="O885" i="1"/>
  <c r="P885" i="1"/>
  <c r="AA885" i="1"/>
  <c r="E885" i="1" s="1"/>
  <c r="M886" i="1"/>
  <c r="N886" i="1"/>
  <c r="O886" i="1"/>
  <c r="P886" i="1"/>
  <c r="AA886" i="1"/>
  <c r="F886" i="1" s="1"/>
  <c r="M887" i="1"/>
  <c r="N887" i="1"/>
  <c r="O887" i="1"/>
  <c r="P887" i="1"/>
  <c r="AA887" i="1"/>
  <c r="G887" i="1" s="1"/>
  <c r="D887" i="1" s="1"/>
  <c r="M888" i="1"/>
  <c r="O888" i="1"/>
  <c r="P888" i="1"/>
  <c r="AA888" i="1"/>
  <c r="F888" i="1" s="1"/>
  <c r="M889" i="1"/>
  <c r="N889" i="1"/>
  <c r="O889" i="1"/>
  <c r="P889" i="1"/>
  <c r="AA889" i="1"/>
  <c r="C889" i="1" s="1"/>
  <c r="M893" i="1"/>
  <c r="N893" i="1"/>
  <c r="O893" i="1"/>
  <c r="P893" i="1"/>
  <c r="AA893" i="1"/>
  <c r="G893" i="1" s="1"/>
  <c r="D893" i="1" s="1"/>
  <c r="M894" i="1"/>
  <c r="N894" i="1"/>
  <c r="O894" i="1"/>
  <c r="P894" i="1"/>
  <c r="AA894" i="1"/>
  <c r="F894" i="1" s="1"/>
  <c r="M896" i="1"/>
  <c r="N896" i="1"/>
  <c r="O896" i="1"/>
  <c r="P896" i="1"/>
  <c r="AA896" i="1"/>
  <c r="M897" i="1"/>
  <c r="N897" i="1"/>
  <c r="O897" i="1"/>
  <c r="P897" i="1"/>
  <c r="AA897" i="1"/>
  <c r="E897" i="1" s="1"/>
  <c r="M901" i="1"/>
  <c r="N901" i="1"/>
  <c r="O901" i="1"/>
  <c r="P901" i="1"/>
  <c r="AA901" i="1"/>
  <c r="M903" i="1"/>
  <c r="N903" i="1"/>
  <c r="O903" i="1"/>
  <c r="P903" i="1"/>
  <c r="AA903" i="1"/>
  <c r="M904" i="1"/>
  <c r="N904" i="1"/>
  <c r="O904" i="1"/>
  <c r="P904" i="1"/>
  <c r="AA904" i="1"/>
  <c r="B904" i="1" s="1"/>
  <c r="M905" i="1"/>
  <c r="N905" i="1"/>
  <c r="O905" i="1"/>
  <c r="P905" i="1"/>
  <c r="AA905" i="1"/>
  <c r="B905" i="1" s="1"/>
  <c r="O908" i="1"/>
  <c r="P908" i="1"/>
  <c r="M909" i="1"/>
  <c r="N909" i="1"/>
  <c r="O909" i="1"/>
  <c r="P909" i="1"/>
  <c r="AA909" i="1"/>
  <c r="F909" i="1" s="1"/>
  <c r="M911" i="1"/>
  <c r="N911" i="1"/>
  <c r="O911" i="1"/>
  <c r="P911" i="1"/>
  <c r="AA911" i="1"/>
  <c r="G911" i="1" s="1"/>
  <c r="D911" i="1" s="1"/>
  <c r="M912" i="1"/>
  <c r="N912" i="1"/>
  <c r="O912" i="1"/>
  <c r="P912" i="1"/>
  <c r="AA912" i="1"/>
  <c r="M913" i="1"/>
  <c r="N913" i="1"/>
  <c r="O913" i="1"/>
  <c r="P913" i="1"/>
  <c r="AA913" i="1"/>
  <c r="O915" i="1"/>
  <c r="P915" i="1"/>
  <c r="M917" i="1"/>
  <c r="N917" i="1"/>
  <c r="O917" i="1"/>
  <c r="P917" i="1"/>
  <c r="AA917" i="1"/>
  <c r="M919" i="1"/>
  <c r="N919" i="1"/>
  <c r="O919" i="1"/>
  <c r="P919" i="1"/>
  <c r="AA919" i="1"/>
  <c r="M920" i="1"/>
  <c r="N920" i="1"/>
  <c r="O920" i="1"/>
  <c r="P920" i="1"/>
  <c r="AA920" i="1"/>
  <c r="G920" i="1" s="1"/>
  <c r="D920" i="1" s="1"/>
  <c r="M921" i="1"/>
  <c r="N921" i="1"/>
  <c r="O921" i="1"/>
  <c r="P921" i="1"/>
  <c r="AA921" i="1"/>
  <c r="O924" i="1"/>
  <c r="AA924" i="1"/>
  <c r="F924" i="1" s="1"/>
  <c r="M925" i="1"/>
  <c r="N925" i="1"/>
  <c r="O925" i="1"/>
  <c r="P925" i="1"/>
  <c r="AA925" i="1"/>
  <c r="C925" i="1" s="1"/>
  <c r="M927" i="1"/>
  <c r="N927" i="1"/>
  <c r="O927" i="1"/>
  <c r="P927" i="1"/>
  <c r="AA927" i="1"/>
  <c r="M928" i="1"/>
  <c r="N928" i="1"/>
  <c r="O928" i="1"/>
  <c r="P928" i="1"/>
  <c r="AA928" i="1"/>
  <c r="C928" i="1" s="1"/>
  <c r="M929" i="1"/>
  <c r="N929" i="1"/>
  <c r="O929" i="1"/>
  <c r="P929" i="1"/>
  <c r="AA929" i="1"/>
  <c r="F929" i="1" s="1"/>
  <c r="M933" i="1"/>
  <c r="N933" i="1"/>
  <c r="O933" i="1"/>
  <c r="P933" i="1"/>
  <c r="AA933" i="1"/>
  <c r="F933" i="1" s="1"/>
  <c r="M934" i="1"/>
  <c r="N934" i="1"/>
  <c r="O934" i="1"/>
  <c r="P934" i="1"/>
  <c r="AA934" i="1"/>
  <c r="M935" i="1"/>
  <c r="N935" i="1"/>
  <c r="O935" i="1"/>
  <c r="P935" i="1"/>
  <c r="AA935" i="1"/>
  <c r="B935" i="1" s="1"/>
  <c r="M936" i="1"/>
  <c r="N936" i="1"/>
  <c r="O936" i="1"/>
  <c r="P936" i="1"/>
  <c r="AA936" i="1"/>
  <c r="M937" i="1"/>
  <c r="N937" i="1"/>
  <c r="O937" i="1"/>
  <c r="P937" i="1"/>
  <c r="AA937" i="1"/>
  <c r="F937" i="1" s="1"/>
  <c r="M941" i="1"/>
  <c r="N941" i="1"/>
  <c r="O941" i="1"/>
  <c r="P941" i="1"/>
  <c r="AA941" i="1"/>
  <c r="M942" i="1"/>
  <c r="N942" i="1"/>
  <c r="O942" i="1"/>
  <c r="P942" i="1"/>
  <c r="AA942" i="1"/>
  <c r="M943" i="1"/>
  <c r="N943" i="1"/>
  <c r="O943" i="1"/>
  <c r="P943" i="1"/>
  <c r="AA943" i="1"/>
  <c r="F943" i="1" s="1"/>
  <c r="M944" i="1"/>
  <c r="N944" i="1"/>
  <c r="O944" i="1"/>
  <c r="P944" i="1"/>
  <c r="AA944" i="1"/>
  <c r="M945" i="1"/>
  <c r="N945" i="1"/>
  <c r="O945" i="1"/>
  <c r="P945" i="1"/>
  <c r="AA945" i="1"/>
  <c r="G945" i="1" s="1"/>
  <c r="D945" i="1" s="1"/>
  <c r="M949" i="1"/>
  <c r="N949" i="1"/>
  <c r="O949" i="1"/>
  <c r="P949" i="1"/>
  <c r="AA949" i="1"/>
  <c r="M950" i="1"/>
  <c r="N950" i="1"/>
  <c r="O950" i="1"/>
  <c r="P950" i="1"/>
  <c r="AA950" i="1"/>
  <c r="M951" i="1"/>
  <c r="N951" i="1"/>
  <c r="O951" i="1"/>
  <c r="P951" i="1"/>
  <c r="AA951" i="1"/>
  <c r="E951" i="1" s="1"/>
  <c r="M952" i="1"/>
  <c r="N952" i="1"/>
  <c r="O952" i="1"/>
  <c r="P952" i="1"/>
  <c r="AA952" i="1"/>
  <c r="F952" i="1" s="1"/>
  <c r="M953" i="1"/>
  <c r="N953" i="1"/>
  <c r="O953" i="1"/>
  <c r="P953" i="1"/>
  <c r="AA953" i="1"/>
  <c r="P956" i="1"/>
  <c r="M957" i="1"/>
  <c r="N957" i="1"/>
  <c r="O957" i="1"/>
  <c r="P957" i="1"/>
  <c r="AA957" i="1"/>
  <c r="F957" i="1" s="1"/>
  <c r="M958" i="1"/>
  <c r="N958" i="1"/>
  <c r="O958" i="1"/>
  <c r="P958" i="1"/>
  <c r="AA958" i="1"/>
  <c r="M959" i="1"/>
  <c r="N959" i="1"/>
  <c r="O959" i="1"/>
  <c r="P959" i="1"/>
  <c r="AA959" i="1"/>
  <c r="M960" i="1"/>
  <c r="N960" i="1"/>
  <c r="O960" i="1"/>
  <c r="P960" i="1"/>
  <c r="AA960" i="1"/>
  <c r="M965" i="1"/>
  <c r="N965" i="1"/>
  <c r="O965" i="1"/>
  <c r="P965" i="1"/>
  <c r="AA965" i="1"/>
  <c r="F965" i="1" s="1"/>
  <c r="M966" i="1"/>
  <c r="N966" i="1"/>
  <c r="O966" i="1"/>
  <c r="P966" i="1"/>
  <c r="AA966" i="1"/>
  <c r="M967" i="1"/>
  <c r="N967" i="1"/>
  <c r="O967" i="1"/>
  <c r="P967" i="1"/>
  <c r="AA967" i="1"/>
  <c r="N968" i="1"/>
  <c r="P972" i="1"/>
  <c r="M973" i="1"/>
  <c r="N973" i="1"/>
  <c r="O973" i="1"/>
  <c r="P973" i="1"/>
  <c r="AA973" i="1"/>
  <c r="M974" i="1"/>
  <c r="N974" i="1"/>
  <c r="O974" i="1"/>
  <c r="P974" i="1"/>
  <c r="AA974" i="1"/>
  <c r="C974" i="1" s="1"/>
  <c r="M975" i="1"/>
  <c r="N975" i="1"/>
  <c r="O975" i="1"/>
  <c r="P975" i="1"/>
  <c r="AA975" i="1"/>
  <c r="M977" i="1"/>
  <c r="N977" i="1"/>
  <c r="O977" i="1"/>
  <c r="P977" i="1"/>
  <c r="AA977" i="1"/>
  <c r="C977" i="1" s="1"/>
  <c r="N979" i="1"/>
  <c r="O979" i="1"/>
  <c r="M980" i="1"/>
  <c r="N980" i="1"/>
  <c r="M981" i="1"/>
  <c r="N981" i="1"/>
  <c r="O981" i="1"/>
  <c r="P981" i="1"/>
  <c r="AA981" i="1"/>
  <c r="N982" i="1"/>
  <c r="O982" i="1"/>
  <c r="P982" i="1"/>
  <c r="AA982" i="1"/>
  <c r="F982" i="1" s="1"/>
  <c r="M983" i="1"/>
  <c r="N983" i="1"/>
  <c r="O983" i="1"/>
  <c r="P983" i="1"/>
  <c r="AA983" i="1"/>
  <c r="M984" i="1"/>
  <c r="N984" i="1"/>
  <c r="O984" i="1"/>
  <c r="P984" i="1"/>
  <c r="AA984" i="1"/>
  <c r="E984" i="1" s="1"/>
  <c r="P985" i="1"/>
  <c r="AA985" i="1"/>
  <c r="O987" i="1"/>
  <c r="P987" i="1"/>
  <c r="M989" i="1"/>
  <c r="N989" i="1"/>
  <c r="O989" i="1"/>
  <c r="P989" i="1"/>
  <c r="AA989" i="1"/>
  <c r="B989" i="1" s="1"/>
  <c r="M990" i="1"/>
  <c r="N990" i="1"/>
  <c r="O990" i="1"/>
  <c r="P990" i="1"/>
  <c r="AA990" i="1"/>
  <c r="C990" i="1" s="1"/>
  <c r="N991" i="1"/>
  <c r="O991" i="1"/>
  <c r="P991" i="1"/>
  <c r="M992" i="1"/>
  <c r="N992" i="1"/>
  <c r="O992" i="1"/>
  <c r="P992" i="1"/>
  <c r="AA992" i="1"/>
  <c r="F992" i="1" s="1"/>
  <c r="M993" i="1"/>
  <c r="N993" i="1"/>
  <c r="O993" i="1"/>
  <c r="P993" i="1"/>
  <c r="AA993" i="1"/>
  <c r="P996" i="1"/>
  <c r="M997" i="1"/>
  <c r="N997" i="1"/>
  <c r="O997" i="1"/>
  <c r="P997" i="1"/>
  <c r="AA997" i="1"/>
  <c r="G997" i="1" s="1"/>
  <c r="D997" i="1" s="1"/>
  <c r="M998" i="1"/>
  <c r="N998" i="1"/>
  <c r="O998" i="1"/>
  <c r="P998" i="1"/>
  <c r="AA998" i="1"/>
  <c r="M999" i="1"/>
  <c r="AA999" i="1"/>
  <c r="F999" i="1" s="1"/>
  <c r="M1000" i="1"/>
  <c r="N1000" i="1"/>
  <c r="O1000" i="1"/>
  <c r="P1000" i="1"/>
  <c r="AA1000" i="1"/>
  <c r="B1000" i="1" s="1"/>
  <c r="M1001" i="1"/>
  <c r="N1001" i="1"/>
  <c r="O1001" i="1"/>
  <c r="P1001" i="1"/>
  <c r="AA1001" i="1"/>
  <c r="E1001" i="1" s="1"/>
  <c r="G4" i="8"/>
  <c r="G5" i="8"/>
  <c r="G6" i="8"/>
  <c r="I4" i="7"/>
  <c r="I5" i="7"/>
  <c r="I6" i="7"/>
  <c r="A1" i="11"/>
  <c r="F3" i="11"/>
  <c r="F4" i="11"/>
  <c r="L4" i="11"/>
  <c r="F5" i="11"/>
  <c r="F6" i="11"/>
  <c r="L6" i="11"/>
  <c r="F7" i="11"/>
  <c r="L7" i="11"/>
  <c r="F8" i="11"/>
  <c r="L8" i="11"/>
  <c r="F9" i="11"/>
  <c r="L9" i="11"/>
  <c r="F10" i="11"/>
  <c r="F11" i="11"/>
  <c r="F12" i="11"/>
  <c r="L12" i="11"/>
  <c r="F13" i="11"/>
  <c r="F14" i="11"/>
  <c r="L14" i="11"/>
  <c r="F15" i="11"/>
  <c r="L15" i="11"/>
  <c r="F16" i="11"/>
  <c r="L16" i="11"/>
  <c r="F17" i="11"/>
  <c r="L17" i="11"/>
  <c r="F18" i="11"/>
  <c r="F19" i="11"/>
  <c r="F20" i="11"/>
  <c r="L20" i="11"/>
  <c r="F21" i="11"/>
  <c r="L21" i="11"/>
  <c r="F22" i="11"/>
  <c r="L22" i="11"/>
  <c r="F23" i="11"/>
  <c r="L23" i="11"/>
  <c r="F24" i="11"/>
  <c r="L24" i="11"/>
  <c r="F25" i="11"/>
  <c r="L25" i="11"/>
  <c r="F26" i="11"/>
  <c r="F27" i="11"/>
  <c r="L27" i="11"/>
  <c r="F28" i="11"/>
  <c r="L28" i="11"/>
  <c r="F29" i="11"/>
  <c r="F30" i="11"/>
  <c r="L30" i="11"/>
  <c r="F31" i="11"/>
  <c r="L31" i="11"/>
  <c r="F32" i="11"/>
  <c r="L32" i="11"/>
  <c r="F33" i="11"/>
  <c r="L33" i="11"/>
  <c r="F34" i="11"/>
  <c r="F35" i="11"/>
  <c r="L35" i="11"/>
  <c r="F36" i="11"/>
  <c r="L36" i="11"/>
  <c r="F37" i="11"/>
  <c r="F38" i="11"/>
  <c r="L38" i="11"/>
  <c r="F39" i="11"/>
  <c r="L39" i="11"/>
  <c r="F40" i="11"/>
  <c r="L40" i="11"/>
  <c r="F41" i="11"/>
  <c r="L41" i="11"/>
  <c r="F42" i="11"/>
  <c r="F43" i="11"/>
  <c r="F44" i="11"/>
  <c r="L44" i="11"/>
  <c r="F45" i="11"/>
  <c r="F46" i="11"/>
  <c r="L46" i="11"/>
  <c r="F47" i="11"/>
  <c r="L47" i="11"/>
  <c r="F48" i="11"/>
  <c r="L48" i="11"/>
  <c r="F49" i="11"/>
  <c r="L49" i="11"/>
  <c r="F50" i="11"/>
  <c r="F51" i="11"/>
  <c r="L51" i="11"/>
  <c r="F52" i="11"/>
  <c r="L52" i="11"/>
  <c r="F53" i="11"/>
  <c r="F54" i="11"/>
  <c r="L54" i="11"/>
  <c r="F55" i="11"/>
  <c r="L55" i="11"/>
  <c r="F56" i="11"/>
  <c r="L56" i="11"/>
  <c r="F57" i="11"/>
  <c r="L57" i="11"/>
  <c r="F58" i="11"/>
  <c r="F59" i="11"/>
  <c r="F60" i="11"/>
  <c r="L60" i="11"/>
  <c r="F61" i="11"/>
  <c r="L61" i="11"/>
  <c r="F62" i="11"/>
  <c r="L62" i="11"/>
  <c r="F63" i="11"/>
  <c r="L63" i="11"/>
  <c r="F64" i="11"/>
  <c r="L64" i="11"/>
  <c r="F65" i="11"/>
  <c r="L65" i="11"/>
  <c r="F66" i="11"/>
  <c r="F67" i="11"/>
  <c r="F68" i="11"/>
  <c r="L68" i="11"/>
  <c r="F69" i="11"/>
  <c r="F70" i="11"/>
  <c r="L70" i="11"/>
  <c r="F71" i="11"/>
  <c r="L71" i="11"/>
  <c r="F72" i="11"/>
  <c r="L72" i="11"/>
  <c r="F73" i="11"/>
  <c r="L73" i="11"/>
  <c r="F74" i="11"/>
  <c r="F75" i="11"/>
  <c r="F76" i="11"/>
  <c r="L76" i="11"/>
  <c r="F77" i="11"/>
  <c r="F78" i="11"/>
  <c r="L78" i="11"/>
  <c r="F79" i="11"/>
  <c r="L79" i="11"/>
  <c r="F80" i="11"/>
  <c r="L80" i="11"/>
  <c r="F81" i="11"/>
  <c r="L81" i="11"/>
  <c r="F82" i="11"/>
  <c r="F83" i="11"/>
  <c r="F84" i="11"/>
  <c r="L84" i="11"/>
  <c r="F85" i="11"/>
  <c r="L85" i="11"/>
  <c r="F86" i="11"/>
  <c r="L86" i="11"/>
  <c r="F87" i="11"/>
  <c r="L87" i="11"/>
  <c r="F88" i="11"/>
  <c r="L88" i="11"/>
  <c r="F89" i="11"/>
  <c r="L89" i="11"/>
  <c r="F90" i="11"/>
  <c r="F91" i="11"/>
  <c r="L91" i="11"/>
  <c r="F92" i="11"/>
  <c r="L92" i="11"/>
  <c r="F93" i="11"/>
  <c r="F94" i="11"/>
  <c r="L94" i="11"/>
  <c r="F95" i="11"/>
  <c r="L95" i="11"/>
  <c r="F96" i="11"/>
  <c r="L96" i="11"/>
  <c r="F97" i="11"/>
  <c r="L97" i="11"/>
  <c r="F98" i="11"/>
  <c r="F99" i="11"/>
  <c r="L99" i="11"/>
  <c r="F100" i="11"/>
  <c r="L100" i="11"/>
  <c r="F101" i="11"/>
  <c r="F102" i="11"/>
  <c r="L102" i="11"/>
  <c r="F103" i="11"/>
  <c r="L103" i="11"/>
  <c r="F104" i="11"/>
  <c r="L104" i="11"/>
  <c r="F105" i="11"/>
  <c r="L105" i="11"/>
  <c r="F106" i="11"/>
  <c r="F107" i="11"/>
  <c r="F108" i="11"/>
  <c r="L108" i="11"/>
  <c r="F109" i="11"/>
  <c r="F110" i="11"/>
  <c r="L110" i="11"/>
  <c r="F111" i="11"/>
  <c r="L111" i="11"/>
  <c r="F112" i="11"/>
  <c r="L112" i="11"/>
  <c r="F113" i="11"/>
  <c r="L113" i="11"/>
  <c r="F114" i="11"/>
  <c r="F115" i="11"/>
  <c r="L115" i="11"/>
  <c r="F116" i="11"/>
  <c r="L116" i="11"/>
  <c r="F117" i="11"/>
  <c r="F118" i="11"/>
  <c r="L118" i="11"/>
  <c r="F119" i="11"/>
  <c r="L119" i="11"/>
  <c r="F120" i="11"/>
  <c r="L120" i="11"/>
  <c r="F121" i="11"/>
  <c r="L121" i="11"/>
  <c r="F122" i="11"/>
  <c r="F123" i="11"/>
  <c r="F124" i="11"/>
  <c r="L124" i="11"/>
  <c r="F125" i="11"/>
  <c r="L125" i="11"/>
  <c r="F126" i="11"/>
  <c r="L126" i="11"/>
  <c r="F127" i="11"/>
  <c r="L127" i="11"/>
  <c r="F128" i="11"/>
  <c r="L128" i="11"/>
  <c r="F129" i="11"/>
  <c r="L129" i="11"/>
  <c r="F130" i="11"/>
  <c r="F131" i="11"/>
  <c r="F132" i="11"/>
  <c r="L132" i="11"/>
  <c r="F133" i="11"/>
  <c r="F134" i="11"/>
  <c r="L134" i="11"/>
  <c r="F135" i="11"/>
  <c r="L135" i="11"/>
  <c r="F136" i="11"/>
  <c r="L136" i="11"/>
  <c r="F137" i="11"/>
  <c r="L137" i="11"/>
  <c r="F138" i="11"/>
  <c r="F139" i="11"/>
  <c r="F140" i="11"/>
  <c r="L140" i="11"/>
  <c r="F141" i="11"/>
  <c r="F142" i="11"/>
  <c r="L142" i="11"/>
  <c r="F143" i="11"/>
  <c r="L143" i="11"/>
  <c r="F144" i="11"/>
  <c r="L144" i="11"/>
  <c r="F145" i="11"/>
  <c r="L145" i="11"/>
  <c r="F146" i="11"/>
  <c r="F147" i="11"/>
  <c r="F148" i="11"/>
  <c r="L148" i="11"/>
  <c r="F149" i="11"/>
  <c r="L149" i="11"/>
  <c r="F150" i="11"/>
  <c r="L150" i="11"/>
  <c r="F151" i="11"/>
  <c r="L151" i="11"/>
  <c r="F152" i="11"/>
  <c r="L152" i="11"/>
  <c r="F153" i="11"/>
  <c r="L153" i="11"/>
  <c r="F154" i="11"/>
  <c r="F155" i="11"/>
  <c r="L155" i="11"/>
  <c r="F156" i="11"/>
  <c r="L156" i="11"/>
  <c r="F157" i="11"/>
  <c r="F158" i="11"/>
  <c r="L158" i="11"/>
  <c r="F159" i="11"/>
  <c r="L159" i="11"/>
  <c r="F160" i="11"/>
  <c r="L160" i="11"/>
  <c r="F161" i="11"/>
  <c r="L161" i="11"/>
  <c r="F162" i="11"/>
  <c r="F163" i="11"/>
  <c r="L163" i="11"/>
  <c r="F164" i="11"/>
  <c r="L164" i="11"/>
  <c r="F165" i="11"/>
  <c r="F166" i="11"/>
  <c r="L166" i="11"/>
  <c r="F167" i="11"/>
  <c r="L167" i="11"/>
  <c r="F168" i="11"/>
  <c r="L168" i="11"/>
  <c r="F169" i="11"/>
  <c r="L169" i="11"/>
  <c r="F170" i="11"/>
  <c r="F171" i="11"/>
  <c r="F172" i="11"/>
  <c r="L172" i="11"/>
  <c r="F173" i="11"/>
  <c r="F174" i="11"/>
  <c r="L174" i="11"/>
  <c r="F175" i="11"/>
  <c r="L175" i="11"/>
  <c r="F176" i="11"/>
  <c r="L176" i="11"/>
  <c r="F177" i="11"/>
  <c r="L177" i="11"/>
  <c r="F178" i="11"/>
  <c r="F179" i="11"/>
  <c r="L179" i="11"/>
  <c r="F180" i="11"/>
  <c r="L180" i="11"/>
  <c r="F181" i="11"/>
  <c r="F182" i="11"/>
  <c r="L182" i="11"/>
  <c r="F183" i="11"/>
  <c r="L183" i="11"/>
  <c r="F184" i="11"/>
  <c r="L184" i="11"/>
  <c r="F185" i="11"/>
  <c r="L185" i="11"/>
  <c r="F186" i="11"/>
  <c r="F187" i="11"/>
  <c r="F188" i="11"/>
  <c r="L188" i="11"/>
  <c r="F189" i="11"/>
  <c r="L189" i="11"/>
  <c r="F190" i="11"/>
  <c r="L190" i="11"/>
  <c r="F191" i="11"/>
  <c r="L191" i="11"/>
  <c r="F192" i="11"/>
  <c r="L192" i="11"/>
  <c r="F193" i="11"/>
  <c r="L193" i="11"/>
  <c r="F194" i="11"/>
  <c r="F195" i="11"/>
  <c r="F196" i="11"/>
  <c r="L196" i="11"/>
  <c r="F197" i="11"/>
  <c r="F198" i="11"/>
  <c r="L198" i="11"/>
  <c r="F199" i="11"/>
  <c r="L199" i="11"/>
  <c r="F200" i="11"/>
  <c r="L200" i="11"/>
  <c r="F201" i="11"/>
  <c r="L201" i="11"/>
  <c r="F202" i="11"/>
  <c r="F203" i="11"/>
  <c r="F204" i="11"/>
  <c r="L204" i="11"/>
  <c r="F205" i="11"/>
  <c r="F206" i="11"/>
  <c r="L206" i="11"/>
  <c r="F207" i="11"/>
  <c r="L207" i="11"/>
  <c r="F208" i="11"/>
  <c r="L208" i="11"/>
  <c r="F209" i="11"/>
  <c r="L209" i="11"/>
  <c r="F210" i="11"/>
  <c r="F211" i="11"/>
  <c r="F212" i="11"/>
  <c r="L212" i="11"/>
  <c r="F213" i="11"/>
  <c r="L213" i="11"/>
  <c r="F214" i="11"/>
  <c r="L214" i="11"/>
  <c r="F215" i="11"/>
  <c r="L215" i="11"/>
  <c r="F216" i="11"/>
  <c r="L216" i="11"/>
  <c r="F217" i="11"/>
  <c r="L217" i="11"/>
  <c r="F218" i="11"/>
  <c r="F219" i="11"/>
  <c r="L219" i="11"/>
  <c r="F220" i="11"/>
  <c r="L220" i="11"/>
  <c r="F221" i="11"/>
  <c r="F222" i="11"/>
  <c r="L222" i="11"/>
  <c r="F223" i="11"/>
  <c r="L223" i="11"/>
  <c r="F224" i="11"/>
  <c r="L224" i="11"/>
  <c r="F225" i="11"/>
  <c r="L225" i="11"/>
  <c r="F226" i="11"/>
  <c r="F227" i="11"/>
  <c r="L227" i="11"/>
  <c r="F228" i="11"/>
  <c r="L228" i="11"/>
  <c r="F229" i="11"/>
  <c r="F230" i="11"/>
  <c r="L230" i="11"/>
  <c r="F231" i="11"/>
  <c r="L231" i="11"/>
  <c r="F232" i="11"/>
  <c r="L232" i="11"/>
  <c r="F233" i="11"/>
  <c r="L233" i="11"/>
  <c r="F234" i="11"/>
  <c r="F235" i="11"/>
  <c r="F236" i="11"/>
  <c r="L236" i="11"/>
  <c r="F237" i="11"/>
  <c r="F238" i="11"/>
  <c r="L238" i="11"/>
  <c r="F239" i="11"/>
  <c r="L239" i="11"/>
  <c r="F240" i="11"/>
  <c r="L240" i="11"/>
  <c r="F241" i="11"/>
  <c r="L241" i="11"/>
  <c r="F242" i="11"/>
  <c r="F243" i="11"/>
  <c r="L243" i="11"/>
  <c r="F244" i="11"/>
  <c r="L244" i="11"/>
  <c r="F245" i="11"/>
  <c r="F246" i="11"/>
  <c r="L246" i="11"/>
  <c r="F247" i="11"/>
  <c r="L247" i="11"/>
  <c r="F248" i="11"/>
  <c r="L248" i="11"/>
  <c r="F249" i="11"/>
  <c r="L249" i="11"/>
  <c r="F250" i="11"/>
  <c r="F251" i="11"/>
  <c r="F252" i="11"/>
  <c r="L252" i="11"/>
  <c r="F253" i="11"/>
  <c r="L253" i="11"/>
  <c r="F254" i="11"/>
  <c r="L254" i="11"/>
  <c r="F255" i="11"/>
  <c r="L255" i="11"/>
  <c r="F256" i="11"/>
  <c r="L256" i="11"/>
  <c r="F257" i="11"/>
  <c r="L257" i="11"/>
  <c r="F258" i="11"/>
  <c r="F259" i="11"/>
  <c r="F260" i="11"/>
  <c r="L260" i="11"/>
  <c r="F261" i="11"/>
  <c r="F262" i="11"/>
  <c r="L262" i="11"/>
  <c r="F263" i="11"/>
  <c r="L263" i="11"/>
  <c r="F264" i="11"/>
  <c r="L264" i="11"/>
  <c r="F265" i="11"/>
  <c r="L265" i="11"/>
  <c r="F266" i="11"/>
  <c r="F267" i="11"/>
  <c r="F268" i="11"/>
  <c r="L268" i="11"/>
  <c r="F269" i="11"/>
  <c r="F270" i="11"/>
  <c r="L270" i="11"/>
  <c r="F271" i="11"/>
  <c r="L271" i="11"/>
  <c r="F272" i="11"/>
  <c r="L272" i="11"/>
  <c r="F273" i="11"/>
  <c r="L273" i="11"/>
  <c r="F274" i="11"/>
  <c r="F275" i="11"/>
  <c r="F276" i="11"/>
  <c r="L276" i="11"/>
  <c r="F277" i="11"/>
  <c r="L277" i="11"/>
  <c r="F278" i="11"/>
  <c r="L278" i="11"/>
  <c r="F279" i="11"/>
  <c r="L279" i="11"/>
  <c r="F280" i="11"/>
  <c r="L280" i="11"/>
  <c r="F281" i="11"/>
  <c r="L281" i="11"/>
  <c r="F282" i="11"/>
  <c r="F283" i="11"/>
  <c r="L283" i="11"/>
  <c r="F284" i="11"/>
  <c r="L284" i="11"/>
  <c r="F285" i="11"/>
  <c r="F286" i="11"/>
  <c r="L286" i="11"/>
  <c r="F287" i="11"/>
  <c r="L287" i="11"/>
  <c r="F288" i="11"/>
  <c r="L288" i="11"/>
  <c r="F289" i="11"/>
  <c r="L289" i="11"/>
  <c r="F290" i="11"/>
  <c r="F291" i="11"/>
  <c r="L291" i="11"/>
  <c r="F292" i="11"/>
  <c r="L292" i="11"/>
  <c r="F293" i="11"/>
  <c r="F294" i="11"/>
  <c r="L294" i="11"/>
  <c r="F295" i="11"/>
  <c r="L295" i="11"/>
  <c r="F296" i="11"/>
  <c r="L296" i="11"/>
  <c r="F297" i="11"/>
  <c r="L297" i="11"/>
  <c r="F298" i="11"/>
  <c r="F299" i="11"/>
  <c r="F300" i="11"/>
  <c r="L300" i="11"/>
  <c r="F301" i="11"/>
  <c r="F302" i="11"/>
  <c r="L302" i="11"/>
  <c r="F303" i="11"/>
  <c r="L303" i="11"/>
  <c r="F304" i="11"/>
  <c r="L304" i="11"/>
  <c r="F305" i="11"/>
  <c r="L305" i="11"/>
  <c r="F306" i="11"/>
  <c r="F307" i="11"/>
  <c r="L307" i="11"/>
  <c r="F308" i="11"/>
  <c r="L308" i="11"/>
  <c r="F309" i="11"/>
  <c r="F310" i="11"/>
  <c r="L310" i="11"/>
  <c r="F311" i="11"/>
  <c r="L311" i="11"/>
  <c r="F312" i="11"/>
  <c r="L312" i="11"/>
  <c r="F313" i="11"/>
  <c r="L313" i="11"/>
  <c r="F314" i="11"/>
  <c r="F315" i="11"/>
  <c r="F316" i="11"/>
  <c r="L316" i="11"/>
  <c r="F317" i="11"/>
  <c r="L317" i="11"/>
  <c r="F318" i="11"/>
  <c r="L318" i="11"/>
  <c r="F319" i="11"/>
  <c r="L319" i="11"/>
  <c r="F320" i="11"/>
  <c r="L320" i="11"/>
  <c r="F321" i="11"/>
  <c r="L321" i="11"/>
  <c r="F322" i="11"/>
  <c r="F323" i="11"/>
  <c r="F324" i="11"/>
  <c r="L324" i="11"/>
  <c r="F325" i="11"/>
  <c r="F326" i="11"/>
  <c r="L326" i="11"/>
  <c r="F327" i="11"/>
  <c r="L327" i="11"/>
  <c r="F328" i="11"/>
  <c r="L328" i="11"/>
  <c r="F329" i="11"/>
  <c r="L329" i="11"/>
  <c r="F330" i="11"/>
  <c r="F331" i="11"/>
  <c r="F332" i="11"/>
  <c r="L332" i="11"/>
  <c r="F333" i="11"/>
  <c r="F334" i="11"/>
  <c r="L334" i="11"/>
  <c r="F335" i="11"/>
  <c r="L335" i="11"/>
  <c r="F336" i="11"/>
  <c r="L336" i="11"/>
  <c r="F337" i="11"/>
  <c r="L337" i="11"/>
  <c r="F338" i="11"/>
  <c r="F339" i="11"/>
  <c r="F340" i="11"/>
  <c r="L340" i="11"/>
  <c r="F341" i="11"/>
  <c r="L341" i="11"/>
  <c r="F342" i="11"/>
  <c r="L342" i="11"/>
  <c r="F343" i="11"/>
  <c r="L343" i="11"/>
  <c r="F344" i="11"/>
  <c r="L344" i="11"/>
  <c r="F345" i="11"/>
  <c r="L345" i="11"/>
  <c r="F346" i="11"/>
  <c r="F347" i="11"/>
  <c r="L347" i="11"/>
  <c r="F348" i="11"/>
  <c r="L348" i="11"/>
  <c r="F349" i="11"/>
  <c r="F350" i="11"/>
  <c r="L350" i="11"/>
  <c r="F351" i="11"/>
  <c r="L351" i="11"/>
  <c r="F352" i="11"/>
  <c r="L352" i="11"/>
  <c r="F353" i="11"/>
  <c r="L353" i="11"/>
  <c r="F354" i="11"/>
  <c r="F355" i="11"/>
  <c r="L355" i="11"/>
  <c r="F356" i="11"/>
  <c r="L356" i="11"/>
  <c r="F357" i="11"/>
  <c r="F358" i="11"/>
  <c r="L358" i="11"/>
  <c r="F359" i="11"/>
  <c r="L359" i="11"/>
  <c r="F360" i="11"/>
  <c r="L360" i="11"/>
  <c r="F361" i="11"/>
  <c r="L361" i="11"/>
  <c r="F362" i="11"/>
  <c r="F363" i="11"/>
  <c r="F364" i="11"/>
  <c r="L364" i="11"/>
  <c r="F365" i="11"/>
  <c r="F366" i="11"/>
  <c r="L366" i="11"/>
  <c r="F367" i="11"/>
  <c r="L367" i="11"/>
  <c r="F368" i="11"/>
  <c r="L368" i="11"/>
  <c r="F369" i="11"/>
  <c r="L369" i="11"/>
  <c r="F370" i="11"/>
  <c r="F371" i="11"/>
  <c r="L371" i="11"/>
  <c r="F372" i="11"/>
  <c r="L372" i="11"/>
  <c r="F373" i="11"/>
  <c r="F374" i="11"/>
  <c r="L374" i="11"/>
  <c r="F375" i="11"/>
  <c r="L375" i="11"/>
  <c r="F376" i="11"/>
  <c r="L376" i="11"/>
  <c r="F377" i="11"/>
  <c r="L377" i="11"/>
  <c r="F378" i="11"/>
  <c r="F379" i="11"/>
  <c r="F380" i="11"/>
  <c r="L380" i="11"/>
  <c r="F381" i="11"/>
  <c r="L381" i="11"/>
  <c r="F382" i="11"/>
  <c r="L382" i="11"/>
  <c r="F383" i="11"/>
  <c r="L383" i="11"/>
  <c r="F384" i="11"/>
  <c r="L384" i="11"/>
  <c r="F385" i="11"/>
  <c r="L385" i="11"/>
  <c r="F386" i="11"/>
  <c r="F387" i="11"/>
  <c r="F388" i="11"/>
  <c r="L388" i="11"/>
  <c r="F389" i="11"/>
  <c r="F390" i="11"/>
  <c r="L390" i="11"/>
  <c r="F391" i="11"/>
  <c r="L391" i="11"/>
  <c r="F392" i="11"/>
  <c r="L392" i="11"/>
  <c r="F393" i="11"/>
  <c r="L393" i="11"/>
  <c r="F394" i="11"/>
  <c r="F395" i="11"/>
  <c r="F396" i="11"/>
  <c r="L396" i="11"/>
  <c r="F397" i="11"/>
  <c r="F398" i="11"/>
  <c r="L398" i="11"/>
  <c r="F399" i="11"/>
  <c r="L399" i="11"/>
  <c r="F400" i="11"/>
  <c r="L400" i="11"/>
  <c r="F401" i="11"/>
  <c r="L401" i="11"/>
  <c r="F402" i="11"/>
  <c r="F403" i="11"/>
  <c r="F404" i="11"/>
  <c r="L404" i="11"/>
  <c r="F405" i="11"/>
  <c r="L405" i="11"/>
  <c r="F406" i="11"/>
  <c r="L406" i="11"/>
  <c r="F407" i="11"/>
  <c r="L407" i="11"/>
  <c r="F408" i="11"/>
  <c r="L408" i="11"/>
  <c r="F409" i="11"/>
  <c r="L409" i="11"/>
  <c r="F410" i="11"/>
  <c r="F411" i="11"/>
  <c r="L411" i="11"/>
  <c r="F412" i="11"/>
  <c r="L412" i="11"/>
  <c r="F413" i="11"/>
  <c r="F414" i="11"/>
  <c r="L414" i="11"/>
  <c r="F415" i="11"/>
  <c r="L415" i="11"/>
  <c r="F416" i="11"/>
  <c r="L416" i="11"/>
  <c r="F417" i="11"/>
  <c r="L417" i="11"/>
  <c r="F418" i="11"/>
  <c r="F419" i="11"/>
  <c r="L419" i="11"/>
  <c r="F420" i="11"/>
  <c r="L420" i="11"/>
  <c r="F421" i="11"/>
  <c r="F422" i="11"/>
  <c r="L422" i="11"/>
  <c r="F423" i="11"/>
  <c r="L423" i="11"/>
  <c r="F424" i="11"/>
  <c r="L424" i="11"/>
  <c r="F425" i="11"/>
  <c r="L425" i="11"/>
  <c r="F426" i="11"/>
  <c r="F427" i="11"/>
  <c r="F428" i="11"/>
  <c r="L428" i="11"/>
  <c r="F429" i="11"/>
  <c r="F430" i="11"/>
  <c r="L430" i="11"/>
  <c r="F431" i="11"/>
  <c r="L431" i="11"/>
  <c r="F432" i="11"/>
  <c r="L432" i="11"/>
  <c r="F433" i="11"/>
  <c r="L433" i="11"/>
  <c r="F434" i="11"/>
  <c r="F435" i="11"/>
  <c r="L435" i="11"/>
  <c r="F436" i="11"/>
  <c r="L436" i="11"/>
  <c r="F437" i="11"/>
  <c r="F438" i="11"/>
  <c r="L438" i="11"/>
  <c r="F439" i="11"/>
  <c r="L439" i="11"/>
  <c r="F440" i="11"/>
  <c r="L440" i="11"/>
  <c r="F441" i="11"/>
  <c r="L441" i="11"/>
  <c r="F442" i="11"/>
  <c r="F443" i="11"/>
  <c r="F444" i="11"/>
  <c r="L444" i="11"/>
  <c r="F445" i="11"/>
  <c r="L445" i="11"/>
  <c r="F446" i="11"/>
  <c r="L446" i="11"/>
  <c r="F447" i="11"/>
  <c r="L447" i="11"/>
  <c r="F448" i="11"/>
  <c r="L448" i="11"/>
  <c r="F449" i="11"/>
  <c r="L449" i="11"/>
  <c r="F450" i="11"/>
  <c r="F451" i="11"/>
  <c r="F452" i="11"/>
  <c r="L452" i="11"/>
  <c r="F453" i="11"/>
  <c r="F454" i="11"/>
  <c r="L454" i="11"/>
  <c r="F455" i="11"/>
  <c r="L455" i="11"/>
  <c r="F456" i="11"/>
  <c r="L456" i="11"/>
  <c r="F457" i="11"/>
  <c r="L457" i="11"/>
  <c r="F458" i="11"/>
  <c r="F459" i="11"/>
  <c r="F460" i="11"/>
  <c r="L460" i="11"/>
  <c r="F461" i="11"/>
  <c r="F462" i="11"/>
  <c r="L462" i="11"/>
  <c r="F463" i="11"/>
  <c r="L463" i="11"/>
  <c r="F464" i="11"/>
  <c r="L464" i="11"/>
  <c r="F465" i="11"/>
  <c r="L465" i="11"/>
  <c r="F466" i="11"/>
  <c r="F467" i="11"/>
  <c r="F468" i="11"/>
  <c r="L468" i="11"/>
  <c r="F469" i="11"/>
  <c r="L469" i="11"/>
  <c r="F470" i="11"/>
  <c r="L470" i="11"/>
  <c r="F471" i="11"/>
  <c r="L471" i="11"/>
  <c r="F472" i="11"/>
  <c r="L472" i="11"/>
  <c r="F473" i="11"/>
  <c r="L473" i="11"/>
  <c r="F474" i="11"/>
  <c r="F475" i="11"/>
  <c r="L475" i="11"/>
  <c r="F476" i="11"/>
  <c r="L476" i="11"/>
  <c r="F477" i="11"/>
  <c r="F478" i="11"/>
  <c r="L478" i="11"/>
  <c r="F479" i="11"/>
  <c r="L479" i="11"/>
  <c r="F480" i="11"/>
  <c r="L480" i="11"/>
  <c r="F481" i="11"/>
  <c r="L481" i="11"/>
  <c r="F482" i="11"/>
  <c r="F483" i="11"/>
  <c r="L483" i="11"/>
  <c r="F484" i="11"/>
  <c r="L484" i="11"/>
  <c r="F485" i="11"/>
  <c r="F486" i="11"/>
  <c r="L486" i="11"/>
  <c r="F487" i="11"/>
  <c r="L487" i="11"/>
  <c r="F488" i="11"/>
  <c r="L488" i="11"/>
  <c r="F489" i="11"/>
  <c r="L489" i="11"/>
  <c r="F490" i="11"/>
  <c r="F491" i="11"/>
  <c r="F492" i="11"/>
  <c r="L492" i="11"/>
  <c r="F493" i="11"/>
  <c r="F494" i="11"/>
  <c r="L494" i="11"/>
  <c r="F495" i="11"/>
  <c r="L495" i="11"/>
  <c r="F496" i="11"/>
  <c r="L496" i="11"/>
  <c r="F497" i="11"/>
  <c r="L497" i="11"/>
  <c r="F498" i="11"/>
  <c r="F499" i="11"/>
  <c r="L499" i="11"/>
  <c r="F500" i="11"/>
  <c r="L500" i="11"/>
  <c r="F501" i="11"/>
  <c r="F502" i="11"/>
  <c r="L502" i="11"/>
  <c r="F503" i="11"/>
  <c r="L503" i="11"/>
  <c r="F504" i="11"/>
  <c r="L504" i="11"/>
  <c r="F505" i="11"/>
  <c r="L505" i="11"/>
  <c r="F506" i="11"/>
  <c r="F507" i="11"/>
  <c r="F508" i="11"/>
  <c r="L508" i="11"/>
  <c r="F509" i="11"/>
  <c r="L509" i="11"/>
  <c r="F510" i="11"/>
  <c r="L510" i="11"/>
  <c r="F511" i="11"/>
  <c r="L511" i="11"/>
  <c r="F512" i="11"/>
  <c r="L512" i="11"/>
  <c r="F513" i="11"/>
  <c r="L513" i="11"/>
  <c r="F514" i="11"/>
  <c r="F515" i="11"/>
  <c r="F516" i="11"/>
  <c r="L516" i="11"/>
  <c r="F517" i="11"/>
  <c r="F518" i="11"/>
  <c r="L518" i="11"/>
  <c r="F519" i="11"/>
  <c r="L519" i="11"/>
  <c r="F520" i="11"/>
  <c r="L520" i="11"/>
  <c r="F521" i="11"/>
  <c r="L521" i="11"/>
  <c r="F522" i="11"/>
  <c r="F523" i="11"/>
  <c r="F524" i="11"/>
  <c r="L524" i="11"/>
  <c r="F525" i="11"/>
  <c r="F526" i="11"/>
  <c r="L526" i="11"/>
  <c r="F527" i="11"/>
  <c r="L527" i="11"/>
  <c r="F528" i="11"/>
  <c r="L528" i="11"/>
  <c r="F529" i="11"/>
  <c r="L529" i="11"/>
  <c r="F530" i="11"/>
  <c r="F531" i="11"/>
  <c r="F532" i="11"/>
  <c r="L532" i="11"/>
  <c r="F533" i="11"/>
  <c r="L533" i="11"/>
  <c r="F534" i="11"/>
  <c r="L534" i="11"/>
  <c r="F535" i="11"/>
  <c r="L535" i="11"/>
  <c r="F536" i="11"/>
  <c r="L536" i="11"/>
  <c r="F537" i="11"/>
  <c r="L537" i="11"/>
  <c r="F538" i="11"/>
  <c r="F539" i="11"/>
  <c r="L539" i="11"/>
  <c r="F540" i="11"/>
  <c r="L540" i="11"/>
  <c r="F541" i="11"/>
  <c r="F542" i="11"/>
  <c r="L542" i="11"/>
  <c r="F543" i="11"/>
  <c r="L543" i="11"/>
  <c r="F544" i="11"/>
  <c r="L544" i="11"/>
  <c r="F545" i="11"/>
  <c r="L545" i="11"/>
  <c r="F546" i="11"/>
  <c r="F547" i="11"/>
  <c r="L547" i="11"/>
  <c r="F548" i="11"/>
  <c r="L548" i="11"/>
  <c r="F549" i="11"/>
  <c r="F550" i="11"/>
  <c r="L550" i="11"/>
  <c r="F551" i="11"/>
  <c r="L551" i="11"/>
  <c r="F552" i="11"/>
  <c r="L552" i="11"/>
  <c r="F553" i="11"/>
  <c r="L553" i="11"/>
  <c r="F554" i="11"/>
  <c r="F555" i="11"/>
  <c r="F556" i="11"/>
  <c r="L556" i="11"/>
  <c r="F557" i="11"/>
  <c r="F558" i="11"/>
  <c r="L558" i="11"/>
  <c r="F559" i="11"/>
  <c r="L559" i="11"/>
  <c r="F560" i="11"/>
  <c r="L560" i="11"/>
  <c r="F561" i="11"/>
  <c r="L561" i="11"/>
  <c r="F562" i="11"/>
  <c r="F563" i="11"/>
  <c r="L563" i="11"/>
  <c r="F564" i="11"/>
  <c r="L564" i="11"/>
  <c r="F565" i="11"/>
  <c r="F566" i="11"/>
  <c r="L566" i="11"/>
  <c r="F567" i="11"/>
  <c r="L567" i="11"/>
  <c r="F568" i="11"/>
  <c r="L568" i="11"/>
  <c r="F569" i="11"/>
  <c r="L569" i="11"/>
  <c r="F570" i="11"/>
  <c r="F571" i="11"/>
  <c r="F572" i="11"/>
  <c r="L572" i="11"/>
  <c r="F573" i="11"/>
  <c r="L573" i="11"/>
  <c r="F574" i="11"/>
  <c r="L574" i="11"/>
  <c r="F575" i="11"/>
  <c r="L575" i="11"/>
  <c r="F576" i="11"/>
  <c r="L576" i="11"/>
  <c r="F577" i="11"/>
  <c r="L577" i="11"/>
  <c r="F578" i="11"/>
  <c r="F579" i="11"/>
  <c r="F580" i="11"/>
  <c r="L580" i="11"/>
  <c r="F581" i="11"/>
  <c r="F582" i="11"/>
  <c r="L582" i="11"/>
  <c r="F583" i="11"/>
  <c r="L583" i="11"/>
  <c r="F584" i="11"/>
  <c r="L584" i="11"/>
  <c r="F585" i="11"/>
  <c r="L585" i="11"/>
  <c r="F586" i="11"/>
  <c r="F587" i="11"/>
  <c r="F588" i="11"/>
  <c r="L588" i="11"/>
  <c r="F589" i="11"/>
  <c r="F590" i="11"/>
  <c r="L590" i="11"/>
  <c r="F591" i="11"/>
  <c r="L591" i="11"/>
  <c r="F592" i="11"/>
  <c r="L592" i="11"/>
  <c r="F593" i="11"/>
  <c r="L593" i="11"/>
  <c r="F594" i="11"/>
  <c r="F595" i="11"/>
  <c r="F596" i="11"/>
  <c r="L596" i="11"/>
  <c r="F597" i="11"/>
  <c r="L597" i="11"/>
  <c r="F598" i="11"/>
  <c r="L598" i="11"/>
  <c r="F599" i="11"/>
  <c r="L599" i="11"/>
  <c r="F600" i="11"/>
  <c r="L600" i="11"/>
  <c r="F601" i="11"/>
  <c r="L601" i="11"/>
  <c r="F602" i="11"/>
  <c r="F603" i="11"/>
  <c r="L603" i="11"/>
  <c r="F604" i="11"/>
  <c r="L604" i="11"/>
  <c r="F605" i="11"/>
  <c r="F606" i="11"/>
  <c r="L606" i="11"/>
  <c r="F607" i="11"/>
  <c r="L607" i="11"/>
  <c r="F608" i="11"/>
  <c r="L608" i="11"/>
  <c r="F609" i="11"/>
  <c r="L609" i="11"/>
  <c r="F610" i="11"/>
  <c r="F611" i="11"/>
  <c r="L611" i="11"/>
  <c r="F612" i="11"/>
  <c r="L612" i="11"/>
  <c r="F613" i="11"/>
  <c r="F614" i="11"/>
  <c r="L614" i="11"/>
  <c r="F615" i="11"/>
  <c r="L615" i="11"/>
  <c r="F616" i="11"/>
  <c r="L616" i="11"/>
  <c r="F617" i="11"/>
  <c r="L617" i="11"/>
  <c r="F618" i="11"/>
  <c r="F619" i="11"/>
  <c r="F620" i="11"/>
  <c r="L620" i="11"/>
  <c r="F621" i="11"/>
  <c r="F622" i="11"/>
  <c r="L622" i="11"/>
  <c r="F623" i="11"/>
  <c r="L623" i="11"/>
  <c r="F624" i="11"/>
  <c r="L624" i="11"/>
  <c r="F625" i="11"/>
  <c r="L625" i="11"/>
  <c r="F626" i="11"/>
  <c r="F627" i="11"/>
  <c r="L627" i="11"/>
  <c r="F628" i="11"/>
  <c r="L628" i="11"/>
  <c r="F629" i="11"/>
  <c r="F630" i="11"/>
  <c r="L630" i="11"/>
  <c r="F631" i="11"/>
  <c r="L631" i="11"/>
  <c r="F632" i="11"/>
  <c r="L632" i="11"/>
  <c r="F633" i="11"/>
  <c r="L633" i="11"/>
  <c r="F634" i="11"/>
  <c r="F635" i="11"/>
  <c r="F636" i="11"/>
  <c r="L636" i="11"/>
  <c r="F637" i="11"/>
  <c r="L637" i="11"/>
  <c r="F638" i="11"/>
  <c r="L638" i="11"/>
  <c r="F639" i="11"/>
  <c r="L639" i="11"/>
  <c r="F640" i="11"/>
  <c r="L640" i="11"/>
  <c r="F641" i="11"/>
  <c r="L641" i="11"/>
  <c r="F642" i="11"/>
  <c r="F643" i="11"/>
  <c r="F644" i="11"/>
  <c r="L644" i="11"/>
  <c r="F645" i="11"/>
  <c r="F646" i="11"/>
  <c r="L646" i="11"/>
  <c r="F647" i="11"/>
  <c r="L647" i="11"/>
  <c r="F648" i="11"/>
  <c r="L648" i="11"/>
  <c r="F649" i="11"/>
  <c r="L649" i="11"/>
  <c r="F650" i="11"/>
  <c r="F651" i="11"/>
  <c r="F652" i="11"/>
  <c r="L652" i="11"/>
  <c r="F653" i="11"/>
  <c r="F654" i="11"/>
  <c r="L654" i="11"/>
  <c r="F655" i="11"/>
  <c r="L655" i="11"/>
  <c r="F656" i="11"/>
  <c r="L656" i="11"/>
  <c r="F657" i="11"/>
  <c r="L657" i="11"/>
  <c r="F658" i="11"/>
  <c r="F659" i="11"/>
  <c r="F660" i="11"/>
  <c r="L660" i="11"/>
  <c r="F661" i="11"/>
  <c r="L661" i="11"/>
  <c r="F662" i="11"/>
  <c r="L662" i="11"/>
  <c r="F663" i="11"/>
  <c r="L663" i="11"/>
  <c r="F664" i="11"/>
  <c r="L664" i="11"/>
  <c r="F665" i="11"/>
  <c r="L665" i="11"/>
  <c r="F666" i="11"/>
  <c r="F667" i="11"/>
  <c r="L667" i="11"/>
  <c r="F668" i="11"/>
  <c r="L668" i="11"/>
  <c r="F669" i="11"/>
  <c r="F670" i="11"/>
  <c r="L670" i="11"/>
  <c r="F671" i="11"/>
  <c r="L671" i="11"/>
  <c r="F672" i="11"/>
  <c r="L672" i="11"/>
  <c r="F673" i="11"/>
  <c r="L673" i="11"/>
  <c r="F674" i="11"/>
  <c r="F675" i="11"/>
  <c r="L675" i="11"/>
  <c r="F676" i="11"/>
  <c r="L676" i="11"/>
  <c r="F677" i="11"/>
  <c r="F678" i="11"/>
  <c r="L678" i="11"/>
  <c r="F679" i="11"/>
  <c r="L679" i="11"/>
  <c r="F680" i="11"/>
  <c r="L680" i="11"/>
  <c r="F681" i="11"/>
  <c r="L681" i="11"/>
  <c r="F682" i="11"/>
  <c r="F683" i="11"/>
  <c r="F684" i="11"/>
  <c r="L684" i="11"/>
  <c r="F685" i="11"/>
  <c r="F686" i="11"/>
  <c r="L686" i="11"/>
  <c r="F687" i="11"/>
  <c r="L687" i="11"/>
  <c r="F688" i="11"/>
  <c r="L688" i="11"/>
  <c r="F689" i="11"/>
  <c r="L689" i="11"/>
  <c r="F690" i="11"/>
  <c r="F691" i="11"/>
  <c r="F692" i="11"/>
  <c r="L692" i="11"/>
  <c r="F693" i="11"/>
  <c r="F694" i="11"/>
  <c r="L694" i="11"/>
  <c r="F695" i="11"/>
  <c r="L695" i="11"/>
  <c r="F696" i="11"/>
  <c r="L696" i="11"/>
  <c r="F697" i="11"/>
  <c r="L697" i="11"/>
  <c r="F698" i="11"/>
  <c r="F699" i="11"/>
  <c r="F700" i="11"/>
  <c r="L700" i="11"/>
  <c r="F701" i="11"/>
  <c r="F702" i="11"/>
  <c r="L702" i="11"/>
  <c r="F703" i="11"/>
  <c r="L703" i="11"/>
  <c r="F704" i="11"/>
  <c r="L704" i="11"/>
  <c r="F705" i="11"/>
  <c r="L705" i="11"/>
  <c r="F706" i="11"/>
  <c r="F707" i="11"/>
  <c r="F708" i="11"/>
  <c r="L708" i="11"/>
  <c r="F709" i="11"/>
  <c r="F710" i="11"/>
  <c r="L710" i="11"/>
  <c r="F711" i="11"/>
  <c r="L711" i="11"/>
  <c r="F712" i="11"/>
  <c r="L712" i="11"/>
  <c r="F713" i="11"/>
  <c r="L713" i="11"/>
  <c r="F714" i="11"/>
  <c r="F715" i="11"/>
  <c r="F716" i="11"/>
  <c r="L716" i="11"/>
  <c r="F717" i="11"/>
  <c r="F718" i="11"/>
  <c r="L718" i="11"/>
  <c r="F719" i="11"/>
  <c r="L719" i="11"/>
  <c r="F720" i="11"/>
  <c r="L720" i="11"/>
  <c r="F721" i="11"/>
  <c r="L721" i="11"/>
  <c r="F722" i="11"/>
  <c r="F723" i="11"/>
  <c r="F724" i="11"/>
  <c r="L724" i="11"/>
  <c r="F725" i="11"/>
  <c r="F726" i="11"/>
  <c r="L726" i="11"/>
  <c r="F727" i="11"/>
  <c r="L727" i="11"/>
  <c r="F728" i="11"/>
  <c r="L728" i="11"/>
  <c r="F729" i="11"/>
  <c r="L729" i="11"/>
  <c r="F730" i="11"/>
  <c r="F731" i="11"/>
  <c r="F732" i="11"/>
  <c r="L732" i="11"/>
  <c r="F733" i="11"/>
  <c r="F734" i="11"/>
  <c r="L734" i="11"/>
  <c r="F735" i="11"/>
  <c r="L735" i="11"/>
  <c r="F736" i="11"/>
  <c r="L736" i="11"/>
  <c r="F737" i="11"/>
  <c r="L737" i="11"/>
  <c r="F738" i="11"/>
  <c r="F739" i="11"/>
  <c r="F740" i="11"/>
  <c r="L740" i="11"/>
  <c r="F741" i="11"/>
  <c r="F742" i="11"/>
  <c r="L742" i="11"/>
  <c r="F743" i="11"/>
  <c r="L743" i="11"/>
  <c r="F744" i="11"/>
  <c r="L744" i="11"/>
  <c r="F745" i="11"/>
  <c r="L745" i="11"/>
  <c r="F746" i="11"/>
  <c r="F747" i="11"/>
  <c r="F748" i="11"/>
  <c r="L748" i="11"/>
  <c r="F749" i="11"/>
  <c r="F750" i="11"/>
  <c r="L750" i="11"/>
  <c r="F751" i="11"/>
  <c r="L751" i="11"/>
  <c r="F752" i="11"/>
  <c r="L752" i="11"/>
  <c r="F753" i="11"/>
  <c r="L753" i="11"/>
  <c r="F754" i="11"/>
  <c r="F755" i="11"/>
  <c r="F756" i="11"/>
  <c r="L756" i="11"/>
  <c r="F757" i="11"/>
  <c r="F758" i="11"/>
  <c r="L758" i="11"/>
  <c r="F759" i="11"/>
  <c r="L759" i="11"/>
  <c r="F760" i="11"/>
  <c r="L760" i="11"/>
  <c r="F761" i="11"/>
  <c r="L761" i="11"/>
  <c r="F762" i="11"/>
  <c r="F763" i="11"/>
  <c r="F764" i="11"/>
  <c r="L764" i="11"/>
  <c r="F765" i="11"/>
  <c r="F766" i="11"/>
  <c r="L766" i="11"/>
  <c r="F767" i="11"/>
  <c r="L767" i="11"/>
  <c r="F768" i="11"/>
  <c r="L768" i="11"/>
  <c r="F769" i="11"/>
  <c r="L769" i="11"/>
  <c r="F770" i="11"/>
  <c r="F771" i="11"/>
  <c r="F772" i="11"/>
  <c r="L772" i="11"/>
  <c r="F773" i="11"/>
  <c r="F774" i="11"/>
  <c r="L774" i="11"/>
  <c r="F775" i="11"/>
  <c r="L775" i="11"/>
  <c r="F776" i="11"/>
  <c r="L776" i="11"/>
  <c r="F777" i="11"/>
  <c r="L777" i="11"/>
  <c r="F778" i="11"/>
  <c r="F779" i="11"/>
  <c r="F780" i="11"/>
  <c r="L780" i="11"/>
  <c r="F781" i="11"/>
  <c r="F782" i="11"/>
  <c r="L782" i="11"/>
  <c r="F783" i="11"/>
  <c r="L783" i="11"/>
  <c r="F784" i="11"/>
  <c r="L784" i="11"/>
  <c r="F785" i="11"/>
  <c r="L785" i="11"/>
  <c r="F786" i="11"/>
  <c r="F787" i="11"/>
  <c r="F788" i="11"/>
  <c r="L788" i="11"/>
  <c r="F789" i="11"/>
  <c r="F790" i="11"/>
  <c r="L790" i="11"/>
  <c r="F791" i="11"/>
  <c r="L791" i="11"/>
  <c r="F792" i="11"/>
  <c r="L792" i="11"/>
  <c r="F793" i="11"/>
  <c r="L793" i="11"/>
  <c r="F794" i="11"/>
  <c r="F795" i="11"/>
  <c r="F796" i="11"/>
  <c r="L796" i="11"/>
  <c r="F797" i="11"/>
  <c r="F798" i="11"/>
  <c r="L798" i="11"/>
  <c r="F799" i="11"/>
  <c r="L799" i="11"/>
  <c r="F800" i="11"/>
  <c r="L800" i="11"/>
  <c r="F801" i="11"/>
  <c r="L801" i="11"/>
  <c r="F802" i="11"/>
  <c r="F803" i="11"/>
  <c r="F804" i="11"/>
  <c r="L804" i="11"/>
  <c r="F805" i="11"/>
  <c r="F806" i="11"/>
  <c r="L806" i="11"/>
  <c r="F807" i="11"/>
  <c r="L807" i="11"/>
  <c r="F808" i="11"/>
  <c r="L808" i="11"/>
  <c r="F809" i="11"/>
  <c r="L809" i="11"/>
  <c r="F810" i="11"/>
  <c r="F811" i="11"/>
  <c r="F812" i="11"/>
  <c r="L812" i="11"/>
  <c r="F813" i="11"/>
  <c r="F814" i="11"/>
  <c r="L814" i="11"/>
  <c r="F815" i="11"/>
  <c r="L815" i="11"/>
  <c r="F816" i="11"/>
  <c r="L816" i="11"/>
  <c r="F817" i="11"/>
  <c r="L817" i="11"/>
  <c r="F818" i="11"/>
  <c r="F819" i="11"/>
  <c r="F820" i="11"/>
  <c r="L820" i="11"/>
  <c r="F821" i="11"/>
  <c r="F822" i="11"/>
  <c r="L822" i="11"/>
  <c r="F823" i="11"/>
  <c r="L823" i="11"/>
  <c r="F824" i="11"/>
  <c r="L824" i="11"/>
  <c r="F825" i="11"/>
  <c r="L825" i="11"/>
  <c r="F826" i="11"/>
  <c r="F827" i="11"/>
  <c r="F828" i="11"/>
  <c r="L828" i="11"/>
  <c r="F829" i="11"/>
  <c r="F830" i="11"/>
  <c r="L830" i="11"/>
  <c r="F831" i="11"/>
  <c r="L831" i="11"/>
  <c r="F832" i="11"/>
  <c r="L832" i="11"/>
  <c r="F833" i="11"/>
  <c r="L833" i="11"/>
  <c r="F834" i="11"/>
  <c r="F835" i="11"/>
  <c r="F836" i="11"/>
  <c r="L836" i="11"/>
  <c r="F837" i="11"/>
  <c r="F838" i="11"/>
  <c r="L838" i="11"/>
  <c r="F839" i="11"/>
  <c r="L839" i="11"/>
  <c r="F840" i="11"/>
  <c r="L840" i="11"/>
  <c r="F841" i="11"/>
  <c r="L841" i="11"/>
  <c r="F842" i="11"/>
  <c r="F843" i="11"/>
  <c r="F844" i="11"/>
  <c r="L844" i="11"/>
  <c r="F845" i="11"/>
  <c r="F846" i="11"/>
  <c r="L846" i="11"/>
  <c r="F847" i="11"/>
  <c r="L847" i="11"/>
  <c r="F848" i="11"/>
  <c r="L848" i="11"/>
  <c r="F849" i="11"/>
  <c r="L849" i="11"/>
  <c r="F850" i="11"/>
  <c r="F851" i="11"/>
  <c r="F852" i="11"/>
  <c r="L852" i="11"/>
  <c r="F853" i="11"/>
  <c r="F854" i="11"/>
  <c r="L854" i="11"/>
  <c r="F855" i="11"/>
  <c r="L855" i="11"/>
  <c r="F856" i="11"/>
  <c r="L856" i="11"/>
  <c r="F857" i="11"/>
  <c r="L857" i="11"/>
  <c r="F858" i="11"/>
  <c r="F859" i="11"/>
  <c r="F860" i="11"/>
  <c r="L860" i="11"/>
  <c r="F861" i="11"/>
  <c r="F862" i="11"/>
  <c r="L862" i="11"/>
  <c r="F863" i="11"/>
  <c r="L863" i="11"/>
  <c r="F864" i="11"/>
  <c r="L864" i="11"/>
  <c r="F865" i="11"/>
  <c r="L865" i="11"/>
  <c r="F866" i="11"/>
  <c r="F867" i="11"/>
  <c r="F868" i="11"/>
  <c r="L868" i="11"/>
  <c r="F869" i="11"/>
  <c r="F870" i="11"/>
  <c r="L870" i="11"/>
  <c r="F871" i="11"/>
  <c r="L871" i="11"/>
  <c r="F872" i="11"/>
  <c r="L872" i="11"/>
  <c r="F873" i="11"/>
  <c r="L873" i="11"/>
  <c r="F874" i="11"/>
  <c r="F875" i="11"/>
  <c r="F876" i="11"/>
  <c r="L876" i="11"/>
  <c r="F877" i="11"/>
  <c r="F878" i="11"/>
  <c r="L878" i="11"/>
  <c r="F879" i="11"/>
  <c r="L879" i="11"/>
  <c r="F880" i="11"/>
  <c r="L880" i="11"/>
  <c r="F881" i="11"/>
  <c r="L881" i="11"/>
  <c r="F882" i="11"/>
  <c r="F883" i="11"/>
  <c r="F884" i="11"/>
  <c r="L884" i="11"/>
  <c r="F885" i="11"/>
  <c r="F886" i="11"/>
  <c r="L886" i="11"/>
  <c r="F887" i="11"/>
  <c r="L887" i="11"/>
  <c r="F888" i="11"/>
  <c r="L888" i="11"/>
  <c r="F889" i="11"/>
  <c r="L889" i="11"/>
  <c r="F890" i="11"/>
  <c r="F891" i="11"/>
  <c r="F892" i="11"/>
  <c r="L892" i="11"/>
  <c r="F893" i="11"/>
  <c r="F894" i="11"/>
  <c r="L894" i="11"/>
  <c r="F895" i="11"/>
  <c r="L895" i="11"/>
  <c r="F896" i="11"/>
  <c r="L896" i="11"/>
  <c r="F897" i="11"/>
  <c r="L897" i="11"/>
  <c r="F898" i="11"/>
  <c r="F899" i="11"/>
  <c r="F900" i="11"/>
  <c r="L900" i="11"/>
  <c r="F901" i="11"/>
  <c r="F902" i="11"/>
  <c r="L902" i="11"/>
  <c r="F903" i="11"/>
  <c r="L903" i="11"/>
  <c r="F904" i="11"/>
  <c r="L904" i="11"/>
  <c r="F905" i="11"/>
  <c r="L905" i="11"/>
  <c r="F906" i="11"/>
  <c r="F907" i="11"/>
  <c r="F908" i="11"/>
  <c r="L908" i="11"/>
  <c r="F909" i="11"/>
  <c r="F910" i="11"/>
  <c r="L910" i="11"/>
  <c r="F911" i="11"/>
  <c r="L911" i="11"/>
  <c r="F912" i="11"/>
  <c r="L912" i="11"/>
  <c r="F913" i="11"/>
  <c r="L913" i="11"/>
  <c r="F914" i="11"/>
  <c r="F915" i="11"/>
  <c r="F916" i="11"/>
  <c r="L916" i="11"/>
  <c r="F917" i="11"/>
  <c r="F918" i="11"/>
  <c r="L918" i="11"/>
  <c r="F919" i="11"/>
  <c r="L919" i="11"/>
  <c r="F920" i="11"/>
  <c r="L920" i="11"/>
  <c r="F921" i="11"/>
  <c r="L921" i="11"/>
  <c r="F922" i="11"/>
  <c r="F923" i="11"/>
  <c r="F924" i="11"/>
  <c r="L924" i="11"/>
  <c r="F925" i="11"/>
  <c r="F926" i="11"/>
  <c r="L926" i="11"/>
  <c r="F927" i="11"/>
  <c r="L927" i="11"/>
  <c r="F928" i="11"/>
  <c r="L928" i="11"/>
  <c r="F929" i="11"/>
  <c r="L929" i="11"/>
  <c r="F930" i="11"/>
  <c r="F931" i="11"/>
  <c r="F932" i="11"/>
  <c r="L932" i="11"/>
  <c r="F933" i="11"/>
  <c r="F934" i="11"/>
  <c r="L934" i="11"/>
  <c r="F935" i="11"/>
  <c r="L935" i="11"/>
  <c r="F936" i="11"/>
  <c r="L936" i="11"/>
  <c r="F937" i="11"/>
  <c r="L937" i="11"/>
  <c r="F938" i="11"/>
  <c r="F939" i="11"/>
  <c r="F940" i="11"/>
  <c r="L940" i="11"/>
  <c r="F941" i="11"/>
  <c r="F942" i="11"/>
  <c r="L942" i="11"/>
  <c r="F943" i="11"/>
  <c r="L943" i="11"/>
  <c r="F944" i="11"/>
  <c r="L944" i="11"/>
  <c r="F945" i="11"/>
  <c r="L945" i="11"/>
  <c r="F946" i="11"/>
  <c r="F947" i="11"/>
  <c r="F948" i="11"/>
  <c r="L948" i="11"/>
  <c r="F949" i="11"/>
  <c r="F950" i="11"/>
  <c r="L950" i="11"/>
  <c r="F951" i="11"/>
  <c r="L951" i="11"/>
  <c r="F952" i="11"/>
  <c r="L952" i="11"/>
  <c r="F953" i="11"/>
  <c r="L953" i="11"/>
  <c r="F954" i="11"/>
  <c r="F955" i="11"/>
  <c r="F956" i="11"/>
  <c r="L956" i="11"/>
  <c r="F957" i="11"/>
  <c r="F958" i="11"/>
  <c r="L958" i="11"/>
  <c r="F959" i="11"/>
  <c r="L959" i="11"/>
  <c r="F960" i="11"/>
  <c r="L960" i="11"/>
  <c r="F961" i="11"/>
  <c r="L961" i="11"/>
  <c r="F962" i="11"/>
  <c r="F963" i="11"/>
  <c r="F964" i="11"/>
  <c r="L964" i="11"/>
  <c r="F965" i="11"/>
  <c r="F966" i="11"/>
  <c r="L966" i="11"/>
  <c r="F967" i="11"/>
  <c r="L967" i="11"/>
  <c r="F968" i="11"/>
  <c r="L968" i="11"/>
  <c r="F969" i="11"/>
  <c r="L969" i="11"/>
  <c r="F970" i="11"/>
  <c r="F971" i="11"/>
  <c r="F972" i="11"/>
  <c r="L972" i="11"/>
  <c r="F973" i="11"/>
  <c r="F974" i="11"/>
  <c r="L974" i="11"/>
  <c r="F975" i="11"/>
  <c r="L975" i="11"/>
  <c r="F976" i="11"/>
  <c r="L976" i="11"/>
  <c r="F977" i="11"/>
  <c r="L977" i="11"/>
  <c r="F978" i="11"/>
  <c r="F979" i="11"/>
  <c r="F980" i="11"/>
  <c r="L980" i="11"/>
  <c r="F981" i="11"/>
  <c r="F982" i="11"/>
  <c r="L982" i="11"/>
  <c r="F983" i="11"/>
  <c r="L983" i="11"/>
  <c r="F984" i="11"/>
  <c r="L984" i="11"/>
  <c r="F985" i="11"/>
  <c r="L985" i="11"/>
  <c r="F986" i="11"/>
  <c r="F987" i="11"/>
  <c r="F988" i="11"/>
  <c r="L988" i="11"/>
  <c r="F989" i="11"/>
  <c r="F990" i="11"/>
  <c r="L990" i="11"/>
  <c r="F991" i="11"/>
  <c r="L991" i="11"/>
  <c r="F992" i="11"/>
  <c r="L992" i="11"/>
  <c r="F993" i="11"/>
  <c r="L993" i="11"/>
  <c r="F994" i="11"/>
  <c r="F995" i="11"/>
  <c r="F996" i="11"/>
  <c r="L996" i="11"/>
  <c r="F997" i="11"/>
  <c r="F998" i="11"/>
  <c r="L998" i="11"/>
  <c r="F999" i="11"/>
  <c r="L999" i="11"/>
  <c r="F1000" i="11"/>
  <c r="L1000" i="11"/>
  <c r="F1001" i="11"/>
  <c r="L1001" i="11"/>
  <c r="A1" i="10"/>
  <c r="F3" i="10"/>
  <c r="L3" i="10"/>
  <c r="F4" i="10"/>
  <c r="L4" i="10"/>
  <c r="F5" i="10"/>
  <c r="L5" i="10"/>
  <c r="F6" i="10"/>
  <c r="L6" i="10"/>
  <c r="F7" i="10"/>
  <c r="L7" i="10"/>
  <c r="F8" i="10"/>
  <c r="L8" i="10"/>
  <c r="F9" i="10"/>
  <c r="L9" i="10"/>
  <c r="F10" i="10"/>
  <c r="F11" i="10"/>
  <c r="F12" i="10"/>
  <c r="L12" i="10"/>
  <c r="F13" i="10"/>
  <c r="L13" i="10"/>
  <c r="F14" i="10"/>
  <c r="L14" i="10"/>
  <c r="F15" i="10"/>
  <c r="L15" i="10"/>
  <c r="F16" i="10"/>
  <c r="L16" i="10"/>
  <c r="F17" i="10"/>
  <c r="L17" i="10"/>
  <c r="F18" i="10"/>
  <c r="F19" i="10"/>
  <c r="F20" i="10"/>
  <c r="L20" i="10"/>
  <c r="F21" i="10"/>
  <c r="L21" i="10"/>
  <c r="F22" i="10"/>
  <c r="L22" i="10"/>
  <c r="F23" i="10"/>
  <c r="L23" i="10"/>
  <c r="F24" i="10"/>
  <c r="L24" i="10"/>
  <c r="F25" i="10"/>
  <c r="L25" i="10"/>
  <c r="F26" i="10"/>
  <c r="F27" i="10"/>
  <c r="F28" i="10"/>
  <c r="L28" i="10"/>
  <c r="F29" i="10"/>
  <c r="L29" i="10"/>
  <c r="F30" i="10"/>
  <c r="L30" i="10"/>
  <c r="F31" i="10"/>
  <c r="L31" i="10"/>
  <c r="F32" i="10"/>
  <c r="L32" i="10"/>
  <c r="F33" i="10"/>
  <c r="L33" i="10"/>
  <c r="F34" i="10"/>
  <c r="F35" i="10"/>
  <c r="F36" i="10"/>
  <c r="L36" i="10"/>
  <c r="F37" i="10"/>
  <c r="L37" i="10"/>
  <c r="F38" i="10"/>
  <c r="L38" i="10"/>
  <c r="F39" i="10"/>
  <c r="L39" i="10"/>
  <c r="F40" i="10"/>
  <c r="L40" i="10"/>
  <c r="F41" i="10"/>
  <c r="L41" i="10"/>
  <c r="F42" i="10"/>
  <c r="F43" i="10"/>
  <c r="F44" i="10"/>
  <c r="L44" i="10"/>
  <c r="F45" i="10"/>
  <c r="L45" i="10"/>
  <c r="F46" i="10"/>
  <c r="L46" i="10"/>
  <c r="F47" i="10"/>
  <c r="L47" i="10"/>
  <c r="F48" i="10"/>
  <c r="L48" i="10"/>
  <c r="F49" i="10"/>
  <c r="L49" i="10"/>
  <c r="F50" i="10"/>
  <c r="F51" i="10"/>
  <c r="F52" i="10"/>
  <c r="L52" i="10"/>
  <c r="F53" i="10"/>
  <c r="L53" i="10"/>
  <c r="F54" i="10"/>
  <c r="L54" i="10"/>
  <c r="F55" i="10"/>
  <c r="L55" i="10"/>
  <c r="F56" i="10"/>
  <c r="L56" i="10"/>
  <c r="F57" i="10"/>
  <c r="L57" i="10"/>
  <c r="F58" i="10"/>
  <c r="F59" i="10"/>
  <c r="F60" i="10"/>
  <c r="L60" i="10"/>
  <c r="F61" i="10"/>
  <c r="L61" i="10"/>
  <c r="F62" i="10"/>
  <c r="L62" i="10"/>
  <c r="F63" i="10"/>
  <c r="L63" i="10"/>
  <c r="F64" i="10"/>
  <c r="L64" i="10"/>
  <c r="F65" i="10"/>
  <c r="L65" i="10"/>
  <c r="F66" i="10"/>
  <c r="F67" i="10"/>
  <c r="F68" i="10"/>
  <c r="L68" i="10"/>
  <c r="F69" i="10"/>
  <c r="L69" i="10"/>
  <c r="F70" i="10"/>
  <c r="L70" i="10"/>
  <c r="F71" i="10"/>
  <c r="L71" i="10"/>
  <c r="F72" i="10"/>
  <c r="L72" i="10"/>
  <c r="F73" i="10"/>
  <c r="L73" i="10"/>
  <c r="F74" i="10"/>
  <c r="F75" i="10"/>
  <c r="F76" i="10"/>
  <c r="L76" i="10"/>
  <c r="F77" i="10"/>
  <c r="L77" i="10"/>
  <c r="F78" i="10"/>
  <c r="L78" i="10"/>
  <c r="F79" i="10"/>
  <c r="L79" i="10"/>
  <c r="F80" i="10"/>
  <c r="L80" i="10"/>
  <c r="F81" i="10"/>
  <c r="L81" i="10"/>
  <c r="F82" i="10"/>
  <c r="F83" i="10"/>
  <c r="F84" i="10"/>
  <c r="L84" i="10"/>
  <c r="F85" i="10"/>
  <c r="L85" i="10"/>
  <c r="F86" i="10"/>
  <c r="L86" i="10"/>
  <c r="F87" i="10"/>
  <c r="L87" i="10"/>
  <c r="F88" i="10"/>
  <c r="L88" i="10"/>
  <c r="F89" i="10"/>
  <c r="L89" i="10"/>
  <c r="F90" i="10"/>
  <c r="F91" i="10"/>
  <c r="F92" i="10"/>
  <c r="L92" i="10"/>
  <c r="F93" i="10"/>
  <c r="L93" i="10"/>
  <c r="F94" i="10"/>
  <c r="L94" i="10"/>
  <c r="F95" i="10"/>
  <c r="L95" i="10"/>
  <c r="F96" i="10"/>
  <c r="L96" i="10"/>
  <c r="F97" i="10"/>
  <c r="L97" i="10"/>
  <c r="F98" i="10"/>
  <c r="F99" i="10"/>
  <c r="F100" i="10"/>
  <c r="L100" i="10"/>
  <c r="F101" i="10"/>
  <c r="L101" i="10"/>
  <c r="F102" i="10"/>
  <c r="L102" i="10"/>
  <c r="F103" i="10"/>
  <c r="L103" i="10"/>
  <c r="F104" i="10"/>
  <c r="L104" i="10"/>
  <c r="F105" i="10"/>
  <c r="L105" i="10"/>
  <c r="F106" i="10"/>
  <c r="F107" i="10"/>
  <c r="F108" i="10"/>
  <c r="L108" i="10"/>
  <c r="F109" i="10"/>
  <c r="L109" i="10"/>
  <c r="F110" i="10"/>
  <c r="L110" i="10"/>
  <c r="F111" i="10"/>
  <c r="L111" i="10"/>
  <c r="F112" i="10"/>
  <c r="L112" i="10"/>
  <c r="F113" i="10"/>
  <c r="L113" i="10"/>
  <c r="F114" i="10"/>
  <c r="F115" i="10"/>
  <c r="F116" i="10"/>
  <c r="L116" i="10"/>
  <c r="F117" i="10"/>
  <c r="L117" i="10"/>
  <c r="F118" i="10"/>
  <c r="L118" i="10"/>
  <c r="F119" i="10"/>
  <c r="L119" i="10"/>
  <c r="F120" i="10"/>
  <c r="L120" i="10"/>
  <c r="F121" i="10"/>
  <c r="L121" i="10"/>
  <c r="F122" i="10"/>
  <c r="F123" i="10"/>
  <c r="F124" i="10"/>
  <c r="L124" i="10"/>
  <c r="F125" i="10"/>
  <c r="L125" i="10"/>
  <c r="F126" i="10"/>
  <c r="L126" i="10"/>
  <c r="F127" i="10"/>
  <c r="L127" i="10"/>
  <c r="F128" i="10"/>
  <c r="L128" i="10"/>
  <c r="F129" i="10"/>
  <c r="L129" i="10"/>
  <c r="F130" i="10"/>
  <c r="F131" i="10"/>
  <c r="F132" i="10"/>
  <c r="L132" i="10"/>
  <c r="F133" i="10"/>
  <c r="L133" i="10"/>
  <c r="F134" i="10"/>
  <c r="L134" i="10"/>
  <c r="F135" i="10"/>
  <c r="L135" i="10"/>
  <c r="F136" i="10"/>
  <c r="L136" i="10"/>
  <c r="F137" i="10"/>
  <c r="L137" i="10"/>
  <c r="F138" i="10"/>
  <c r="F139" i="10"/>
  <c r="F140" i="10"/>
  <c r="L140" i="10"/>
  <c r="F141" i="10"/>
  <c r="L141" i="10"/>
  <c r="F142" i="10"/>
  <c r="L142" i="10"/>
  <c r="F143" i="10"/>
  <c r="L143" i="10"/>
  <c r="F144" i="10"/>
  <c r="L144" i="10"/>
  <c r="F145" i="10"/>
  <c r="L145" i="10"/>
  <c r="F146" i="10"/>
  <c r="F147" i="10"/>
  <c r="F148" i="10"/>
  <c r="L148" i="10"/>
  <c r="F149" i="10"/>
  <c r="L149" i="10"/>
  <c r="F150" i="10"/>
  <c r="L150" i="10"/>
  <c r="F151" i="10"/>
  <c r="L151" i="10"/>
  <c r="F152" i="10"/>
  <c r="L152" i="10"/>
  <c r="F153" i="10"/>
  <c r="L153" i="10"/>
  <c r="F154" i="10"/>
  <c r="F155" i="10"/>
  <c r="F156" i="10"/>
  <c r="L156" i="10"/>
  <c r="F157" i="10"/>
  <c r="L157" i="10"/>
  <c r="F158" i="10"/>
  <c r="L158" i="10"/>
  <c r="F159" i="10"/>
  <c r="L159" i="10"/>
  <c r="F160" i="10"/>
  <c r="L160" i="10"/>
  <c r="F161" i="10"/>
  <c r="L161" i="10"/>
  <c r="F162" i="10"/>
  <c r="F163" i="10"/>
  <c r="F164" i="10"/>
  <c r="L164" i="10"/>
  <c r="F165" i="10"/>
  <c r="L165" i="10"/>
  <c r="F166" i="10"/>
  <c r="L166" i="10"/>
  <c r="F167" i="10"/>
  <c r="L167" i="10"/>
  <c r="F168" i="10"/>
  <c r="L168" i="10"/>
  <c r="F169" i="10"/>
  <c r="L169" i="10"/>
  <c r="F170" i="10"/>
  <c r="F171" i="10"/>
  <c r="F172" i="10"/>
  <c r="L172" i="10"/>
  <c r="F173" i="10"/>
  <c r="L173" i="10"/>
  <c r="F174" i="10"/>
  <c r="L174" i="10"/>
  <c r="F175" i="10"/>
  <c r="L175" i="10"/>
  <c r="F176" i="10"/>
  <c r="L176" i="10"/>
  <c r="F177" i="10"/>
  <c r="L177" i="10"/>
  <c r="F178" i="10"/>
  <c r="F179" i="10"/>
  <c r="F180" i="10"/>
  <c r="L180" i="10"/>
  <c r="F181" i="10"/>
  <c r="L181" i="10"/>
  <c r="F182" i="10"/>
  <c r="L182" i="10"/>
  <c r="F183" i="10"/>
  <c r="L183" i="10"/>
  <c r="F184" i="10"/>
  <c r="L184" i="10"/>
  <c r="F185" i="10"/>
  <c r="L185" i="10"/>
  <c r="F186" i="10"/>
  <c r="F187" i="10"/>
  <c r="F188" i="10"/>
  <c r="L188" i="10"/>
  <c r="F189" i="10"/>
  <c r="L189" i="10"/>
  <c r="F190" i="10"/>
  <c r="L190" i="10"/>
  <c r="F191" i="10"/>
  <c r="L191" i="10"/>
  <c r="F192" i="10"/>
  <c r="L192" i="10"/>
  <c r="F193" i="10"/>
  <c r="L193" i="10"/>
  <c r="F194" i="10"/>
  <c r="F195" i="10"/>
  <c r="F196" i="10"/>
  <c r="L196" i="10"/>
  <c r="F197" i="10"/>
  <c r="L197" i="10"/>
  <c r="F198" i="10"/>
  <c r="L198" i="10"/>
  <c r="F199" i="10"/>
  <c r="L199" i="10"/>
  <c r="F200" i="10"/>
  <c r="L200" i="10"/>
  <c r="F201" i="10"/>
  <c r="L201" i="10"/>
  <c r="F202" i="10"/>
  <c r="F203" i="10"/>
  <c r="F204" i="10"/>
  <c r="L204" i="10"/>
  <c r="F205" i="10"/>
  <c r="L205" i="10"/>
  <c r="F206" i="10"/>
  <c r="L206" i="10"/>
  <c r="F207" i="10"/>
  <c r="L207" i="10"/>
  <c r="F208" i="10"/>
  <c r="L208" i="10"/>
  <c r="F209" i="10"/>
  <c r="L209" i="10"/>
  <c r="F210" i="10"/>
  <c r="F211" i="10"/>
  <c r="F212" i="10"/>
  <c r="L212" i="10"/>
  <c r="F213" i="10"/>
  <c r="L213" i="10"/>
  <c r="F214" i="10"/>
  <c r="L214" i="10"/>
  <c r="F215" i="10"/>
  <c r="L215" i="10"/>
  <c r="F216" i="10"/>
  <c r="L216" i="10"/>
  <c r="F217" i="10"/>
  <c r="L217" i="10"/>
  <c r="F218" i="10"/>
  <c r="F219" i="10"/>
  <c r="F220" i="10"/>
  <c r="L220" i="10"/>
  <c r="F221" i="10"/>
  <c r="L221" i="10"/>
  <c r="F222" i="10"/>
  <c r="L222" i="10"/>
  <c r="F223" i="10"/>
  <c r="L223" i="10"/>
  <c r="F224" i="10"/>
  <c r="L224" i="10"/>
  <c r="F225" i="10"/>
  <c r="L225" i="10"/>
  <c r="F226" i="10"/>
  <c r="F227" i="10"/>
  <c r="F228" i="10"/>
  <c r="L228" i="10"/>
  <c r="F229" i="10"/>
  <c r="L229" i="10"/>
  <c r="F230" i="10"/>
  <c r="L230" i="10"/>
  <c r="F231" i="10"/>
  <c r="L231" i="10"/>
  <c r="F232" i="10"/>
  <c r="L232" i="10"/>
  <c r="F233" i="10"/>
  <c r="L233" i="10"/>
  <c r="F234" i="10"/>
  <c r="F235" i="10"/>
  <c r="F236" i="10"/>
  <c r="L236" i="10"/>
  <c r="F237" i="10"/>
  <c r="L237" i="10"/>
  <c r="F238" i="10"/>
  <c r="L238" i="10"/>
  <c r="F239" i="10"/>
  <c r="L239" i="10"/>
  <c r="F240" i="10"/>
  <c r="L240" i="10"/>
  <c r="F241" i="10"/>
  <c r="L241" i="10"/>
  <c r="F242" i="10"/>
  <c r="F243" i="10"/>
  <c r="F244" i="10"/>
  <c r="L244" i="10"/>
  <c r="F245" i="10"/>
  <c r="L245" i="10"/>
  <c r="F246" i="10"/>
  <c r="L246" i="10"/>
  <c r="F247" i="10"/>
  <c r="L247" i="10"/>
  <c r="F248" i="10"/>
  <c r="L248" i="10"/>
  <c r="F249" i="10"/>
  <c r="L249" i="10"/>
  <c r="F250" i="10"/>
  <c r="F251" i="10"/>
  <c r="F252" i="10"/>
  <c r="L252" i="10"/>
  <c r="F253" i="10"/>
  <c r="L253" i="10"/>
  <c r="F254" i="10"/>
  <c r="L254" i="10"/>
  <c r="F255" i="10"/>
  <c r="L255" i="10"/>
  <c r="F256" i="10"/>
  <c r="L256" i="10"/>
  <c r="F257" i="10"/>
  <c r="L257" i="10"/>
  <c r="F258" i="10"/>
  <c r="F259" i="10"/>
  <c r="F260" i="10"/>
  <c r="L260" i="10"/>
  <c r="F261" i="10"/>
  <c r="L261" i="10"/>
  <c r="F262" i="10"/>
  <c r="L262" i="10"/>
  <c r="F263" i="10"/>
  <c r="L263" i="10"/>
  <c r="F264" i="10"/>
  <c r="L264" i="10"/>
  <c r="F265" i="10"/>
  <c r="L265" i="10"/>
  <c r="F266" i="10"/>
  <c r="F267" i="10"/>
  <c r="F268" i="10"/>
  <c r="L268" i="10"/>
  <c r="F269" i="10"/>
  <c r="L269" i="10"/>
  <c r="F270" i="10"/>
  <c r="L270" i="10"/>
  <c r="F271" i="10"/>
  <c r="L271" i="10"/>
  <c r="F272" i="10"/>
  <c r="L272" i="10"/>
  <c r="F273" i="10"/>
  <c r="L273" i="10"/>
  <c r="F274" i="10"/>
  <c r="F275" i="10"/>
  <c r="F276" i="10"/>
  <c r="L276" i="10"/>
  <c r="F277" i="10"/>
  <c r="L277" i="10"/>
  <c r="F278" i="10"/>
  <c r="L278" i="10"/>
  <c r="F279" i="10"/>
  <c r="L279" i="10"/>
  <c r="F280" i="10"/>
  <c r="L280" i="10"/>
  <c r="F281" i="10"/>
  <c r="L281" i="10"/>
  <c r="F282" i="10"/>
  <c r="F283" i="10"/>
  <c r="F284" i="10"/>
  <c r="L284" i="10"/>
  <c r="F285" i="10"/>
  <c r="L285" i="10"/>
  <c r="F286" i="10"/>
  <c r="L286" i="10"/>
  <c r="F287" i="10"/>
  <c r="L287" i="10"/>
  <c r="F288" i="10"/>
  <c r="L288" i="10"/>
  <c r="F289" i="10"/>
  <c r="L289" i="10"/>
  <c r="F290" i="10"/>
  <c r="F291" i="10"/>
  <c r="F292" i="10"/>
  <c r="L292" i="10"/>
  <c r="F293" i="10"/>
  <c r="L293" i="10"/>
  <c r="F294" i="10"/>
  <c r="L294" i="10"/>
  <c r="F295" i="10"/>
  <c r="L295" i="10"/>
  <c r="F296" i="10"/>
  <c r="L296" i="10"/>
  <c r="F297" i="10"/>
  <c r="L297" i="10"/>
  <c r="F298" i="10"/>
  <c r="F299" i="10"/>
  <c r="F300" i="10"/>
  <c r="L300" i="10"/>
  <c r="F301" i="10"/>
  <c r="L301" i="10"/>
  <c r="F302" i="10"/>
  <c r="L302" i="10"/>
  <c r="F303" i="10"/>
  <c r="L303" i="10"/>
  <c r="F304" i="10"/>
  <c r="L304" i="10"/>
  <c r="F305" i="10"/>
  <c r="L305" i="10"/>
  <c r="F306" i="10"/>
  <c r="F307" i="10"/>
  <c r="F308" i="10"/>
  <c r="L308" i="10"/>
  <c r="F309" i="10"/>
  <c r="L309" i="10"/>
  <c r="F310" i="10"/>
  <c r="L310" i="10"/>
  <c r="F311" i="10"/>
  <c r="L311" i="10"/>
  <c r="F312" i="10"/>
  <c r="L312" i="10"/>
  <c r="F313" i="10"/>
  <c r="L313" i="10"/>
  <c r="F314" i="10"/>
  <c r="F315" i="10"/>
  <c r="F316" i="10"/>
  <c r="L316" i="10"/>
  <c r="F317" i="10"/>
  <c r="L317" i="10"/>
  <c r="F318" i="10"/>
  <c r="L318" i="10"/>
  <c r="F319" i="10"/>
  <c r="L319" i="10"/>
  <c r="F320" i="10"/>
  <c r="L320" i="10"/>
  <c r="F321" i="10"/>
  <c r="L321" i="10"/>
  <c r="F322" i="10"/>
  <c r="F323" i="10"/>
  <c r="F324" i="10"/>
  <c r="L324" i="10"/>
  <c r="F325" i="10"/>
  <c r="L325" i="10"/>
  <c r="F326" i="10"/>
  <c r="L326" i="10"/>
  <c r="F327" i="10"/>
  <c r="L327" i="10"/>
  <c r="F328" i="10"/>
  <c r="L328" i="10"/>
  <c r="F329" i="10"/>
  <c r="L329" i="10"/>
  <c r="F330" i="10"/>
  <c r="F331" i="10"/>
  <c r="F332" i="10"/>
  <c r="L332" i="10"/>
  <c r="F333" i="10"/>
  <c r="L333" i="10"/>
  <c r="F334" i="10"/>
  <c r="L334" i="10"/>
  <c r="F335" i="10"/>
  <c r="L335" i="10"/>
  <c r="F336" i="10"/>
  <c r="L336" i="10"/>
  <c r="F337" i="10"/>
  <c r="L337" i="10"/>
  <c r="F338" i="10"/>
  <c r="F339" i="10"/>
  <c r="F340" i="10"/>
  <c r="L340" i="10"/>
  <c r="F341" i="10"/>
  <c r="L341" i="10"/>
  <c r="F342" i="10"/>
  <c r="L342" i="10"/>
  <c r="F343" i="10"/>
  <c r="L343" i="10"/>
  <c r="F344" i="10"/>
  <c r="L344" i="10"/>
  <c r="F345" i="10"/>
  <c r="L345" i="10"/>
  <c r="F346" i="10"/>
  <c r="F347" i="10"/>
  <c r="F348" i="10"/>
  <c r="L348" i="10"/>
  <c r="F349" i="10"/>
  <c r="L349" i="10"/>
  <c r="F350" i="10"/>
  <c r="L350" i="10"/>
  <c r="F351" i="10"/>
  <c r="L351" i="10"/>
  <c r="F352" i="10"/>
  <c r="L352" i="10"/>
  <c r="F353" i="10"/>
  <c r="L353" i="10"/>
  <c r="F354" i="10"/>
  <c r="F355" i="10"/>
  <c r="F356" i="10"/>
  <c r="L356" i="10"/>
  <c r="F357" i="10"/>
  <c r="L357" i="10"/>
  <c r="F358" i="10"/>
  <c r="L358" i="10"/>
  <c r="F359" i="10"/>
  <c r="L359" i="10"/>
  <c r="F360" i="10"/>
  <c r="L360" i="10"/>
  <c r="F361" i="10"/>
  <c r="L361" i="10"/>
  <c r="F362" i="10"/>
  <c r="F363" i="10"/>
  <c r="F364" i="10"/>
  <c r="L364" i="10"/>
  <c r="F365" i="10"/>
  <c r="L365" i="10"/>
  <c r="F366" i="10"/>
  <c r="L366" i="10"/>
  <c r="F367" i="10"/>
  <c r="L367" i="10"/>
  <c r="F368" i="10"/>
  <c r="L368" i="10"/>
  <c r="F369" i="10"/>
  <c r="L369" i="10"/>
  <c r="F370" i="10"/>
  <c r="F371" i="10"/>
  <c r="F372" i="10"/>
  <c r="L372" i="10"/>
  <c r="F373" i="10"/>
  <c r="L373" i="10"/>
  <c r="F374" i="10"/>
  <c r="L374" i="10"/>
  <c r="F375" i="10"/>
  <c r="L375" i="10"/>
  <c r="F376" i="10"/>
  <c r="L376" i="10"/>
  <c r="F377" i="10"/>
  <c r="L377" i="10"/>
  <c r="F378" i="10"/>
  <c r="F379" i="10"/>
  <c r="F380" i="10"/>
  <c r="L380" i="10"/>
  <c r="F381" i="10"/>
  <c r="L381" i="10"/>
  <c r="F382" i="10"/>
  <c r="L382" i="10"/>
  <c r="F383" i="10"/>
  <c r="L383" i="10"/>
  <c r="F384" i="10"/>
  <c r="L384" i="10"/>
  <c r="F385" i="10"/>
  <c r="L385" i="10"/>
  <c r="F386" i="10"/>
  <c r="F387" i="10"/>
  <c r="F388" i="10"/>
  <c r="L388" i="10"/>
  <c r="F389" i="10"/>
  <c r="L389" i="10"/>
  <c r="F390" i="10"/>
  <c r="L390" i="10"/>
  <c r="F391" i="10"/>
  <c r="L391" i="10"/>
  <c r="F392" i="10"/>
  <c r="L392" i="10"/>
  <c r="F393" i="10"/>
  <c r="L393" i="10"/>
  <c r="F394" i="10"/>
  <c r="F395" i="10"/>
  <c r="F396" i="10"/>
  <c r="L396" i="10"/>
  <c r="F397" i="10"/>
  <c r="L397" i="10"/>
  <c r="F398" i="10"/>
  <c r="L398" i="10"/>
  <c r="F399" i="10"/>
  <c r="L399" i="10"/>
  <c r="F400" i="10"/>
  <c r="L400" i="10"/>
  <c r="F401" i="10"/>
  <c r="L401" i="10"/>
  <c r="F402" i="10"/>
  <c r="F403" i="10"/>
  <c r="F404" i="10"/>
  <c r="L404" i="10"/>
  <c r="F405" i="10"/>
  <c r="L405" i="10"/>
  <c r="F406" i="10"/>
  <c r="L406" i="10"/>
  <c r="F407" i="10"/>
  <c r="L407" i="10"/>
  <c r="F408" i="10"/>
  <c r="L408" i="10"/>
  <c r="F409" i="10"/>
  <c r="L409" i="10"/>
  <c r="F410" i="10"/>
  <c r="F411" i="10"/>
  <c r="F412" i="10"/>
  <c r="L412" i="10"/>
  <c r="F413" i="10"/>
  <c r="L413" i="10"/>
  <c r="F414" i="10"/>
  <c r="L414" i="10"/>
  <c r="F415" i="10"/>
  <c r="L415" i="10"/>
  <c r="F416" i="10"/>
  <c r="L416" i="10"/>
  <c r="F417" i="10"/>
  <c r="L417" i="10"/>
  <c r="F418" i="10"/>
  <c r="F419" i="10"/>
  <c r="F420" i="10"/>
  <c r="L420" i="10"/>
  <c r="F421" i="10"/>
  <c r="L421" i="10"/>
  <c r="F422" i="10"/>
  <c r="L422" i="10"/>
  <c r="F423" i="10"/>
  <c r="L423" i="10"/>
  <c r="F424" i="10"/>
  <c r="L424" i="10"/>
  <c r="F425" i="10"/>
  <c r="L425" i="10"/>
  <c r="F426" i="10"/>
  <c r="F427" i="10"/>
  <c r="F428" i="10"/>
  <c r="L428" i="10"/>
  <c r="F429" i="10"/>
  <c r="L429" i="10"/>
  <c r="F430" i="10"/>
  <c r="L430" i="10"/>
  <c r="F431" i="10"/>
  <c r="L431" i="10"/>
  <c r="F432" i="10"/>
  <c r="L432" i="10"/>
  <c r="F433" i="10"/>
  <c r="L433" i="10"/>
  <c r="F434" i="10"/>
  <c r="F435" i="10"/>
  <c r="F436" i="10"/>
  <c r="L436" i="10"/>
  <c r="F437" i="10"/>
  <c r="L437" i="10"/>
  <c r="F438" i="10"/>
  <c r="L438" i="10"/>
  <c r="F439" i="10"/>
  <c r="L439" i="10"/>
  <c r="F440" i="10"/>
  <c r="L440" i="10"/>
  <c r="F441" i="10"/>
  <c r="L441" i="10"/>
  <c r="F442" i="10"/>
  <c r="F443" i="10"/>
  <c r="F444" i="10"/>
  <c r="L444" i="10"/>
  <c r="F445" i="10"/>
  <c r="L445" i="10"/>
  <c r="F446" i="10"/>
  <c r="L446" i="10"/>
  <c r="F447" i="10"/>
  <c r="L447" i="10"/>
  <c r="F448" i="10"/>
  <c r="L448" i="10"/>
  <c r="F449" i="10"/>
  <c r="L449" i="10"/>
  <c r="F450" i="10"/>
  <c r="F451" i="10"/>
  <c r="F452" i="10"/>
  <c r="L452" i="10"/>
  <c r="F453" i="10"/>
  <c r="L453" i="10"/>
  <c r="F454" i="10"/>
  <c r="L454" i="10"/>
  <c r="F455" i="10"/>
  <c r="L455" i="10"/>
  <c r="F456" i="10"/>
  <c r="L456" i="10"/>
  <c r="F457" i="10"/>
  <c r="L457" i="10"/>
  <c r="F458" i="10"/>
  <c r="F459" i="10"/>
  <c r="F460" i="10"/>
  <c r="L460" i="10"/>
  <c r="F461" i="10"/>
  <c r="L461" i="10"/>
  <c r="F462" i="10"/>
  <c r="L462" i="10"/>
  <c r="F463" i="10"/>
  <c r="L463" i="10"/>
  <c r="F464" i="10"/>
  <c r="L464" i="10"/>
  <c r="F465" i="10"/>
  <c r="L465" i="10"/>
  <c r="F466" i="10"/>
  <c r="F467" i="10"/>
  <c r="F468" i="10"/>
  <c r="L468" i="10"/>
  <c r="F469" i="10"/>
  <c r="L469" i="10"/>
  <c r="F470" i="10"/>
  <c r="L470" i="10"/>
  <c r="F471" i="10"/>
  <c r="L471" i="10"/>
  <c r="F472" i="10"/>
  <c r="L472" i="10"/>
  <c r="F473" i="10"/>
  <c r="L473" i="10"/>
  <c r="F474" i="10"/>
  <c r="F475" i="10"/>
  <c r="F476" i="10"/>
  <c r="L476" i="10"/>
  <c r="F477" i="10"/>
  <c r="L477" i="10"/>
  <c r="F478" i="10"/>
  <c r="L478" i="10"/>
  <c r="F479" i="10"/>
  <c r="L479" i="10"/>
  <c r="F480" i="10"/>
  <c r="L480" i="10"/>
  <c r="F481" i="10"/>
  <c r="L481" i="10"/>
  <c r="F482" i="10"/>
  <c r="F483" i="10"/>
  <c r="F484" i="10"/>
  <c r="L484" i="10"/>
  <c r="F485" i="10"/>
  <c r="L485" i="10"/>
  <c r="F486" i="10"/>
  <c r="L486" i="10"/>
  <c r="F487" i="10"/>
  <c r="L487" i="10"/>
  <c r="F488" i="10"/>
  <c r="L488" i="10"/>
  <c r="F489" i="10"/>
  <c r="L489" i="10"/>
  <c r="F490" i="10"/>
  <c r="F491" i="10"/>
  <c r="F492" i="10"/>
  <c r="L492" i="10"/>
  <c r="F493" i="10"/>
  <c r="L493" i="10"/>
  <c r="F494" i="10"/>
  <c r="L494" i="10"/>
  <c r="F495" i="10"/>
  <c r="L495" i="10"/>
  <c r="F496" i="10"/>
  <c r="L496" i="10"/>
  <c r="F497" i="10"/>
  <c r="L497" i="10"/>
  <c r="F498" i="10"/>
  <c r="F499" i="10"/>
  <c r="F500" i="10"/>
  <c r="L500" i="10"/>
  <c r="F501" i="10"/>
  <c r="L501" i="10"/>
  <c r="F502" i="10"/>
  <c r="L502" i="10"/>
  <c r="F503" i="10"/>
  <c r="L503" i="10"/>
  <c r="F504" i="10"/>
  <c r="L504" i="10"/>
  <c r="F505" i="10"/>
  <c r="L505" i="10"/>
  <c r="F506" i="10"/>
  <c r="F507" i="10"/>
  <c r="F508" i="10"/>
  <c r="L508" i="10"/>
  <c r="F509" i="10"/>
  <c r="L509" i="10"/>
  <c r="F510" i="10"/>
  <c r="L510" i="10"/>
  <c r="F511" i="10"/>
  <c r="L511" i="10"/>
  <c r="F512" i="10"/>
  <c r="L512" i="10"/>
  <c r="F513" i="10"/>
  <c r="L513" i="10"/>
  <c r="F514" i="10"/>
  <c r="F515" i="10"/>
  <c r="F516" i="10"/>
  <c r="L516" i="10"/>
  <c r="F517" i="10"/>
  <c r="L517" i="10"/>
  <c r="F518" i="10"/>
  <c r="L518" i="10"/>
  <c r="F519" i="10"/>
  <c r="L519" i="10"/>
  <c r="F520" i="10"/>
  <c r="L520" i="10"/>
  <c r="F521" i="10"/>
  <c r="L521" i="10"/>
  <c r="F522" i="10"/>
  <c r="F523" i="10"/>
  <c r="F524" i="10"/>
  <c r="L524" i="10"/>
  <c r="F525" i="10"/>
  <c r="L525" i="10"/>
  <c r="F526" i="10"/>
  <c r="L526" i="10"/>
  <c r="F527" i="10"/>
  <c r="L527" i="10"/>
  <c r="F528" i="10"/>
  <c r="L528" i="10"/>
  <c r="F529" i="10"/>
  <c r="L529" i="10"/>
  <c r="F530" i="10"/>
  <c r="F531" i="10"/>
  <c r="F532" i="10"/>
  <c r="L532" i="10"/>
  <c r="F533" i="10"/>
  <c r="L533" i="10"/>
  <c r="F534" i="10"/>
  <c r="L534" i="10"/>
  <c r="F535" i="10"/>
  <c r="L535" i="10"/>
  <c r="F536" i="10"/>
  <c r="L536" i="10"/>
  <c r="F537" i="10"/>
  <c r="L537" i="10"/>
  <c r="F538" i="10"/>
  <c r="F539" i="10"/>
  <c r="F540" i="10"/>
  <c r="L540" i="10"/>
  <c r="F541" i="10"/>
  <c r="L541" i="10"/>
  <c r="F542" i="10"/>
  <c r="L542" i="10"/>
  <c r="F543" i="10"/>
  <c r="L543" i="10"/>
  <c r="F544" i="10"/>
  <c r="L544" i="10"/>
  <c r="F545" i="10"/>
  <c r="L545" i="10"/>
  <c r="F546" i="10"/>
  <c r="F547" i="10"/>
  <c r="F548" i="10"/>
  <c r="L548" i="10"/>
  <c r="F549" i="10"/>
  <c r="L549" i="10"/>
  <c r="F550" i="10"/>
  <c r="L550" i="10"/>
  <c r="F551" i="10"/>
  <c r="L551" i="10"/>
  <c r="F552" i="10"/>
  <c r="L552" i="10"/>
  <c r="F553" i="10"/>
  <c r="L553" i="10"/>
  <c r="F554" i="10"/>
  <c r="F555" i="10"/>
  <c r="F556" i="10"/>
  <c r="L556" i="10"/>
  <c r="F557" i="10"/>
  <c r="L557" i="10"/>
  <c r="F558" i="10"/>
  <c r="L558" i="10"/>
  <c r="F559" i="10"/>
  <c r="L559" i="10"/>
  <c r="F560" i="10"/>
  <c r="L560" i="10"/>
  <c r="F561" i="10"/>
  <c r="L561" i="10"/>
  <c r="F562" i="10"/>
  <c r="F563" i="10"/>
  <c r="F564" i="10"/>
  <c r="L564" i="10"/>
  <c r="F565" i="10"/>
  <c r="L565" i="10"/>
  <c r="F566" i="10"/>
  <c r="L566" i="10"/>
  <c r="F567" i="10"/>
  <c r="L567" i="10"/>
  <c r="F568" i="10"/>
  <c r="L568" i="10"/>
  <c r="F569" i="10"/>
  <c r="L569" i="10"/>
  <c r="F570" i="10"/>
  <c r="F571" i="10"/>
  <c r="F572" i="10"/>
  <c r="L572" i="10"/>
  <c r="F573" i="10"/>
  <c r="L573" i="10"/>
  <c r="F574" i="10"/>
  <c r="L574" i="10"/>
  <c r="F575" i="10"/>
  <c r="L575" i="10"/>
  <c r="F576" i="10"/>
  <c r="L576" i="10"/>
  <c r="F577" i="10"/>
  <c r="L577" i="10"/>
  <c r="F578" i="10"/>
  <c r="F579" i="10"/>
  <c r="F580" i="10"/>
  <c r="L580" i="10"/>
  <c r="F581" i="10"/>
  <c r="L581" i="10"/>
  <c r="F582" i="10"/>
  <c r="L582" i="10"/>
  <c r="F583" i="10"/>
  <c r="L583" i="10"/>
  <c r="F584" i="10"/>
  <c r="L584" i="10"/>
  <c r="F585" i="10"/>
  <c r="L585" i="10"/>
  <c r="F586" i="10"/>
  <c r="F587" i="10"/>
  <c r="F588" i="10"/>
  <c r="L588" i="10"/>
  <c r="F589" i="10"/>
  <c r="L589" i="10"/>
  <c r="F590" i="10"/>
  <c r="L590" i="10"/>
  <c r="F591" i="10"/>
  <c r="L591" i="10"/>
  <c r="F592" i="10"/>
  <c r="L592" i="10"/>
  <c r="F593" i="10"/>
  <c r="L593" i="10"/>
  <c r="F594" i="10"/>
  <c r="F595" i="10"/>
  <c r="F596" i="10"/>
  <c r="L596" i="10"/>
  <c r="F597" i="10"/>
  <c r="L597" i="10"/>
  <c r="F598" i="10"/>
  <c r="L598" i="10"/>
  <c r="F599" i="10"/>
  <c r="L599" i="10"/>
  <c r="F600" i="10"/>
  <c r="L600" i="10"/>
  <c r="F601" i="10"/>
  <c r="L601" i="10"/>
  <c r="F602" i="10"/>
  <c r="F603" i="10"/>
  <c r="F604" i="10"/>
  <c r="L604" i="10"/>
  <c r="F605" i="10"/>
  <c r="L605" i="10"/>
  <c r="F606" i="10"/>
  <c r="L606" i="10"/>
  <c r="F607" i="10"/>
  <c r="L607" i="10"/>
  <c r="F608" i="10"/>
  <c r="L608" i="10"/>
  <c r="F609" i="10"/>
  <c r="L609" i="10"/>
  <c r="F610" i="10"/>
  <c r="F611" i="10"/>
  <c r="F612" i="10"/>
  <c r="L612" i="10"/>
  <c r="F613" i="10"/>
  <c r="L613" i="10"/>
  <c r="F614" i="10"/>
  <c r="L614" i="10"/>
  <c r="F615" i="10"/>
  <c r="L615" i="10"/>
  <c r="F616" i="10"/>
  <c r="L616" i="10"/>
  <c r="F617" i="10"/>
  <c r="L617" i="10"/>
  <c r="F618" i="10"/>
  <c r="L618" i="10"/>
  <c r="F619" i="10"/>
  <c r="F620" i="10"/>
  <c r="L620" i="10"/>
  <c r="F621" i="10"/>
  <c r="L621" i="10"/>
  <c r="F622" i="10"/>
  <c r="L622" i="10"/>
  <c r="F623" i="10"/>
  <c r="L623" i="10"/>
  <c r="F624" i="10"/>
  <c r="L624" i="10"/>
  <c r="F625" i="10"/>
  <c r="L625" i="10"/>
  <c r="F626" i="10"/>
  <c r="F627" i="10"/>
  <c r="F628" i="10"/>
  <c r="L628" i="10"/>
  <c r="F629" i="10"/>
  <c r="L629" i="10"/>
  <c r="F630" i="10"/>
  <c r="L630" i="10"/>
  <c r="F631" i="10"/>
  <c r="L631" i="10"/>
  <c r="F632" i="10"/>
  <c r="L632" i="10"/>
  <c r="F633" i="10"/>
  <c r="L633" i="10"/>
  <c r="F634" i="10"/>
  <c r="F635" i="10"/>
  <c r="F636" i="10"/>
  <c r="L636" i="10"/>
  <c r="F637" i="10"/>
  <c r="L637" i="10"/>
  <c r="F638" i="10"/>
  <c r="L638" i="10"/>
  <c r="F639" i="10"/>
  <c r="L639" i="10"/>
  <c r="F640" i="10"/>
  <c r="L640" i="10"/>
  <c r="F641" i="10"/>
  <c r="L641" i="10"/>
  <c r="F642" i="10"/>
  <c r="F643" i="10"/>
  <c r="F644" i="10"/>
  <c r="L644" i="10"/>
  <c r="F645" i="10"/>
  <c r="L645" i="10"/>
  <c r="F646" i="10"/>
  <c r="L646" i="10"/>
  <c r="F647" i="10"/>
  <c r="L647" i="10"/>
  <c r="F648" i="10"/>
  <c r="L648" i="10"/>
  <c r="F649" i="10"/>
  <c r="L649" i="10"/>
  <c r="F650" i="10"/>
  <c r="F651" i="10"/>
  <c r="F652" i="10"/>
  <c r="L652" i="10"/>
  <c r="F653" i="10"/>
  <c r="L653" i="10"/>
  <c r="F654" i="10"/>
  <c r="L654" i="10"/>
  <c r="F655" i="10"/>
  <c r="L655" i="10"/>
  <c r="F656" i="10"/>
  <c r="L656" i="10"/>
  <c r="F657" i="10"/>
  <c r="L657" i="10"/>
  <c r="F658" i="10"/>
  <c r="F659" i="10"/>
  <c r="F660" i="10"/>
  <c r="L660" i="10"/>
  <c r="F661" i="10"/>
  <c r="L661" i="10"/>
  <c r="F662" i="10"/>
  <c r="L662" i="10"/>
  <c r="F663" i="10"/>
  <c r="L663" i="10"/>
  <c r="F664" i="10"/>
  <c r="L664" i="10"/>
  <c r="F665" i="10"/>
  <c r="L665" i="10"/>
  <c r="F666" i="10"/>
  <c r="F667" i="10"/>
  <c r="F668" i="10"/>
  <c r="L668" i="10"/>
  <c r="F669" i="10"/>
  <c r="L669" i="10"/>
  <c r="F670" i="10"/>
  <c r="L670" i="10"/>
  <c r="F671" i="10"/>
  <c r="L671" i="10"/>
  <c r="F672" i="10"/>
  <c r="L672" i="10"/>
  <c r="F673" i="10"/>
  <c r="L673" i="10"/>
  <c r="F674" i="10"/>
  <c r="F675" i="10"/>
  <c r="F676" i="10"/>
  <c r="L676" i="10"/>
  <c r="F677" i="10"/>
  <c r="L677" i="10"/>
  <c r="F678" i="10"/>
  <c r="L678" i="10"/>
  <c r="F679" i="10"/>
  <c r="L679" i="10"/>
  <c r="F680" i="10"/>
  <c r="L680" i="10"/>
  <c r="F681" i="10"/>
  <c r="L681" i="10"/>
  <c r="F682" i="10"/>
  <c r="L682" i="10"/>
  <c r="F683" i="10"/>
  <c r="F684" i="10"/>
  <c r="L684" i="10"/>
  <c r="F685" i="10"/>
  <c r="L685" i="10"/>
  <c r="F686" i="10"/>
  <c r="L686" i="10"/>
  <c r="F687" i="10"/>
  <c r="L687" i="10"/>
  <c r="F688" i="10"/>
  <c r="L688" i="10"/>
  <c r="F689" i="10"/>
  <c r="L689" i="10"/>
  <c r="F690" i="10"/>
  <c r="L690" i="10"/>
  <c r="F691" i="10"/>
  <c r="F692" i="10"/>
  <c r="L692" i="10"/>
  <c r="F693" i="10"/>
  <c r="L693" i="10"/>
  <c r="F694" i="10"/>
  <c r="L694" i="10"/>
  <c r="F695" i="10"/>
  <c r="L695" i="10"/>
  <c r="F696" i="10"/>
  <c r="L696" i="10"/>
  <c r="F697" i="10"/>
  <c r="L697" i="10"/>
  <c r="F698" i="10"/>
  <c r="L698" i="10"/>
  <c r="F699" i="10"/>
  <c r="F700" i="10"/>
  <c r="L700" i="10"/>
  <c r="F701" i="10"/>
  <c r="L701" i="10"/>
  <c r="F702" i="10"/>
  <c r="L702" i="10"/>
  <c r="F703" i="10"/>
  <c r="L703" i="10"/>
  <c r="F704" i="10"/>
  <c r="L704" i="10"/>
  <c r="F705" i="10"/>
  <c r="L705" i="10"/>
  <c r="F706" i="10"/>
  <c r="L706" i="10"/>
  <c r="F707" i="10"/>
  <c r="F708" i="10"/>
  <c r="L708" i="10"/>
  <c r="F709" i="10"/>
  <c r="L709" i="10"/>
  <c r="F710" i="10"/>
  <c r="L710" i="10"/>
  <c r="F711" i="10"/>
  <c r="L711" i="10"/>
  <c r="F712" i="10"/>
  <c r="L712" i="10"/>
  <c r="F713" i="10"/>
  <c r="L713" i="10"/>
  <c r="F714" i="10"/>
  <c r="L714" i="10"/>
  <c r="F715" i="10"/>
  <c r="F716" i="10"/>
  <c r="L716" i="10"/>
  <c r="F717" i="10"/>
  <c r="L717" i="10"/>
  <c r="F718" i="10"/>
  <c r="L718" i="10"/>
  <c r="F719" i="10"/>
  <c r="L719" i="10"/>
  <c r="F720" i="10"/>
  <c r="L720" i="10"/>
  <c r="F721" i="10"/>
  <c r="L721" i="10"/>
  <c r="F722" i="10"/>
  <c r="L722" i="10"/>
  <c r="F723" i="10"/>
  <c r="F724" i="10"/>
  <c r="L724" i="10"/>
  <c r="F725" i="10"/>
  <c r="L725" i="10"/>
  <c r="F726" i="10"/>
  <c r="L726" i="10"/>
  <c r="F727" i="10"/>
  <c r="L727" i="10"/>
  <c r="F728" i="10"/>
  <c r="L728" i="10"/>
  <c r="F729" i="10"/>
  <c r="L729" i="10"/>
  <c r="F730" i="10"/>
  <c r="L730" i="10"/>
  <c r="F731" i="10"/>
  <c r="F732" i="10"/>
  <c r="L732" i="10"/>
  <c r="F733" i="10"/>
  <c r="L733" i="10"/>
  <c r="F734" i="10"/>
  <c r="L734" i="10"/>
  <c r="F735" i="10"/>
  <c r="L735" i="10"/>
  <c r="F736" i="10"/>
  <c r="L736" i="10"/>
  <c r="F737" i="10"/>
  <c r="L737" i="10"/>
  <c r="F738" i="10"/>
  <c r="L738" i="10"/>
  <c r="F739" i="10"/>
  <c r="F740" i="10"/>
  <c r="L740" i="10"/>
  <c r="F741" i="10"/>
  <c r="L741" i="10"/>
  <c r="F742" i="10"/>
  <c r="L742" i="10"/>
  <c r="F743" i="10"/>
  <c r="L743" i="10"/>
  <c r="F744" i="10"/>
  <c r="L744" i="10"/>
  <c r="F745" i="10"/>
  <c r="L745" i="10"/>
  <c r="F746" i="10"/>
  <c r="L746" i="10"/>
  <c r="F747" i="10"/>
  <c r="F748" i="10"/>
  <c r="L748" i="10"/>
  <c r="F749" i="10"/>
  <c r="L749" i="10"/>
  <c r="F750" i="10"/>
  <c r="L750" i="10"/>
  <c r="F751" i="10"/>
  <c r="L751" i="10"/>
  <c r="F752" i="10"/>
  <c r="L752" i="10"/>
  <c r="F753" i="10"/>
  <c r="L753" i="10"/>
  <c r="F754" i="10"/>
  <c r="L754" i="10"/>
  <c r="F755" i="10"/>
  <c r="F756" i="10"/>
  <c r="L756" i="10"/>
  <c r="F757" i="10"/>
  <c r="L757" i="10"/>
  <c r="F758" i="10"/>
  <c r="L758" i="10"/>
  <c r="F759" i="10"/>
  <c r="L759" i="10"/>
  <c r="F760" i="10"/>
  <c r="L760" i="10"/>
  <c r="F761" i="10"/>
  <c r="L761" i="10"/>
  <c r="F762" i="10"/>
  <c r="L762" i="10"/>
  <c r="F763" i="10"/>
  <c r="F764" i="10"/>
  <c r="L764" i="10"/>
  <c r="F765" i="10"/>
  <c r="L765" i="10"/>
  <c r="F766" i="10"/>
  <c r="L766" i="10"/>
  <c r="F767" i="10"/>
  <c r="L767" i="10"/>
  <c r="F768" i="10"/>
  <c r="L768" i="10"/>
  <c r="F769" i="10"/>
  <c r="L769" i="10"/>
  <c r="F770" i="10"/>
  <c r="L770" i="10"/>
  <c r="F771" i="10"/>
  <c r="F772" i="10"/>
  <c r="L772" i="10"/>
  <c r="F773" i="10"/>
  <c r="L773" i="10"/>
  <c r="F774" i="10"/>
  <c r="L774" i="10"/>
  <c r="F775" i="10"/>
  <c r="L775" i="10"/>
  <c r="F776" i="10"/>
  <c r="L776" i="10"/>
  <c r="F777" i="10"/>
  <c r="L777" i="10"/>
  <c r="F778" i="10"/>
  <c r="L778" i="10"/>
  <c r="F779" i="10"/>
  <c r="F780" i="10"/>
  <c r="L780" i="10"/>
  <c r="F781" i="10"/>
  <c r="L781" i="10"/>
  <c r="F782" i="10"/>
  <c r="L782" i="10"/>
  <c r="F783" i="10"/>
  <c r="L783" i="10"/>
  <c r="F784" i="10"/>
  <c r="L784" i="10"/>
  <c r="F785" i="10"/>
  <c r="L785" i="10"/>
  <c r="F786" i="10"/>
  <c r="L786" i="10"/>
  <c r="F787" i="10"/>
  <c r="F788" i="10"/>
  <c r="L788" i="10"/>
  <c r="F789" i="10"/>
  <c r="L789" i="10"/>
  <c r="F790" i="10"/>
  <c r="L790" i="10"/>
  <c r="F791" i="10"/>
  <c r="L791" i="10"/>
  <c r="F792" i="10"/>
  <c r="L792" i="10"/>
  <c r="F793" i="10"/>
  <c r="L793" i="10"/>
  <c r="F794" i="10"/>
  <c r="L794" i="10"/>
  <c r="F795" i="10"/>
  <c r="F796" i="10"/>
  <c r="L796" i="10"/>
  <c r="F797" i="10"/>
  <c r="L797" i="10"/>
  <c r="F798" i="10"/>
  <c r="L798" i="10"/>
  <c r="F799" i="10"/>
  <c r="L799" i="10"/>
  <c r="F800" i="10"/>
  <c r="L800" i="10"/>
  <c r="F801" i="10"/>
  <c r="L801" i="10"/>
  <c r="F802" i="10"/>
  <c r="L802" i="10"/>
  <c r="F803" i="10"/>
  <c r="F804" i="10"/>
  <c r="L804" i="10"/>
  <c r="F805" i="10"/>
  <c r="L805" i="10"/>
  <c r="F806" i="10"/>
  <c r="L806" i="10"/>
  <c r="F807" i="10"/>
  <c r="L807" i="10"/>
  <c r="F808" i="10"/>
  <c r="L808" i="10"/>
  <c r="F809" i="10"/>
  <c r="L809" i="10"/>
  <c r="F810" i="10"/>
  <c r="L810" i="10"/>
  <c r="F811" i="10"/>
  <c r="F812" i="10"/>
  <c r="L812" i="10"/>
  <c r="F813" i="10"/>
  <c r="L813" i="10"/>
  <c r="F814" i="10"/>
  <c r="L814" i="10"/>
  <c r="F815" i="10"/>
  <c r="L815" i="10"/>
  <c r="F816" i="10"/>
  <c r="L816" i="10"/>
  <c r="F817" i="10"/>
  <c r="L817" i="10"/>
  <c r="F818" i="10"/>
  <c r="L818" i="10"/>
  <c r="F819" i="10"/>
  <c r="F820" i="10"/>
  <c r="L820" i="10"/>
  <c r="F821" i="10"/>
  <c r="L821" i="10"/>
  <c r="F822" i="10"/>
  <c r="L822" i="10"/>
  <c r="F823" i="10"/>
  <c r="L823" i="10"/>
  <c r="F824" i="10"/>
  <c r="L824" i="10"/>
  <c r="F825" i="10"/>
  <c r="L825" i="10"/>
  <c r="F826" i="10"/>
  <c r="L826" i="10"/>
  <c r="F827" i="10"/>
  <c r="F828" i="10"/>
  <c r="L828" i="10"/>
  <c r="F829" i="10"/>
  <c r="L829" i="10"/>
  <c r="F830" i="10"/>
  <c r="L830" i="10"/>
  <c r="F831" i="10"/>
  <c r="L831" i="10"/>
  <c r="F832" i="10"/>
  <c r="L832" i="10"/>
  <c r="F833" i="10"/>
  <c r="L833" i="10"/>
  <c r="F834" i="10"/>
  <c r="L834" i="10"/>
  <c r="F835" i="10"/>
  <c r="F836" i="10"/>
  <c r="L836" i="10"/>
  <c r="F837" i="10"/>
  <c r="L837" i="10"/>
  <c r="F838" i="10"/>
  <c r="L838" i="10"/>
  <c r="F839" i="10"/>
  <c r="L839" i="10"/>
  <c r="F840" i="10"/>
  <c r="L840" i="10"/>
  <c r="F841" i="10"/>
  <c r="L841" i="10"/>
  <c r="F842" i="10"/>
  <c r="L842" i="10"/>
  <c r="F843" i="10"/>
  <c r="F844" i="10"/>
  <c r="L844" i="10"/>
  <c r="F845" i="10"/>
  <c r="L845" i="10"/>
  <c r="F846" i="10"/>
  <c r="L846" i="10"/>
  <c r="F847" i="10"/>
  <c r="L847" i="10"/>
  <c r="F848" i="10"/>
  <c r="L848" i="10"/>
  <c r="F849" i="10"/>
  <c r="L849" i="10"/>
  <c r="F850" i="10"/>
  <c r="L850" i="10"/>
  <c r="F851" i="10"/>
  <c r="F852" i="10"/>
  <c r="L852" i="10"/>
  <c r="F853" i="10"/>
  <c r="L853" i="10"/>
  <c r="F854" i="10"/>
  <c r="L854" i="10"/>
  <c r="F855" i="10"/>
  <c r="L855" i="10"/>
  <c r="F856" i="10"/>
  <c r="L856" i="10"/>
  <c r="F857" i="10"/>
  <c r="L857" i="10"/>
  <c r="F858" i="10"/>
  <c r="L858" i="10"/>
  <c r="F859" i="10"/>
  <c r="F860" i="10"/>
  <c r="L860" i="10"/>
  <c r="F861" i="10"/>
  <c r="L861" i="10"/>
  <c r="F862" i="10"/>
  <c r="L862" i="10"/>
  <c r="F863" i="10"/>
  <c r="L863" i="10"/>
  <c r="F864" i="10"/>
  <c r="L864" i="10"/>
  <c r="F865" i="10"/>
  <c r="L865" i="10"/>
  <c r="F866" i="10"/>
  <c r="L866" i="10"/>
  <c r="F867" i="10"/>
  <c r="F868" i="10"/>
  <c r="L868" i="10"/>
  <c r="F869" i="10"/>
  <c r="L869" i="10"/>
  <c r="F870" i="10"/>
  <c r="L870" i="10"/>
  <c r="F871" i="10"/>
  <c r="L871" i="10"/>
  <c r="F872" i="10"/>
  <c r="L872" i="10"/>
  <c r="F873" i="10"/>
  <c r="L873" i="10"/>
  <c r="F874" i="10"/>
  <c r="L874" i="10"/>
  <c r="F875" i="10"/>
  <c r="F876" i="10"/>
  <c r="L876" i="10"/>
  <c r="F877" i="10"/>
  <c r="L877" i="10"/>
  <c r="F878" i="10"/>
  <c r="L878" i="10"/>
  <c r="F879" i="10"/>
  <c r="L879" i="10"/>
  <c r="F880" i="10"/>
  <c r="L880" i="10"/>
  <c r="F881" i="10"/>
  <c r="L881" i="10"/>
  <c r="F882" i="10"/>
  <c r="L882" i="10"/>
  <c r="F883" i="10"/>
  <c r="F884" i="10"/>
  <c r="L884" i="10"/>
  <c r="F885" i="10"/>
  <c r="L885" i="10"/>
  <c r="F886" i="10"/>
  <c r="L886" i="10"/>
  <c r="F887" i="10"/>
  <c r="L887" i="10"/>
  <c r="F888" i="10"/>
  <c r="L888" i="10"/>
  <c r="F889" i="10"/>
  <c r="L889" i="10"/>
  <c r="F890" i="10"/>
  <c r="L890" i="10"/>
  <c r="F891" i="10"/>
  <c r="F892" i="10"/>
  <c r="L892" i="10"/>
  <c r="F893" i="10"/>
  <c r="L893" i="10"/>
  <c r="F894" i="10"/>
  <c r="L894" i="10"/>
  <c r="F895" i="10"/>
  <c r="L895" i="10"/>
  <c r="F896" i="10"/>
  <c r="L896" i="10"/>
  <c r="F897" i="10"/>
  <c r="L897" i="10"/>
  <c r="F898" i="10"/>
  <c r="L898" i="10"/>
  <c r="F899" i="10"/>
  <c r="F900" i="10"/>
  <c r="L900" i="10"/>
  <c r="F901" i="10"/>
  <c r="L901" i="10"/>
  <c r="F902" i="10"/>
  <c r="L902" i="10"/>
  <c r="F903" i="10"/>
  <c r="L903" i="10"/>
  <c r="F904" i="10"/>
  <c r="L904" i="10"/>
  <c r="F905" i="10"/>
  <c r="L905" i="10"/>
  <c r="F906" i="10"/>
  <c r="L906" i="10"/>
  <c r="F907" i="10"/>
  <c r="F908" i="10"/>
  <c r="L908" i="10"/>
  <c r="F909" i="10"/>
  <c r="L909" i="10"/>
  <c r="F910" i="10"/>
  <c r="L910" i="10"/>
  <c r="F911" i="10"/>
  <c r="L911" i="10"/>
  <c r="F912" i="10"/>
  <c r="L912" i="10"/>
  <c r="F913" i="10"/>
  <c r="L913" i="10"/>
  <c r="F914" i="10"/>
  <c r="L914" i="10"/>
  <c r="F915" i="10"/>
  <c r="F916" i="10"/>
  <c r="L916" i="10"/>
  <c r="F917" i="10"/>
  <c r="L917" i="10"/>
  <c r="F918" i="10"/>
  <c r="L918" i="10"/>
  <c r="F919" i="10"/>
  <c r="L919" i="10"/>
  <c r="F920" i="10"/>
  <c r="L920" i="10"/>
  <c r="F921" i="10"/>
  <c r="L921" i="10"/>
  <c r="F922" i="10"/>
  <c r="L922" i="10"/>
  <c r="F923" i="10"/>
  <c r="F924" i="10"/>
  <c r="L924" i="10"/>
  <c r="F925" i="10"/>
  <c r="L925" i="10"/>
  <c r="F926" i="10"/>
  <c r="L926" i="10"/>
  <c r="F927" i="10"/>
  <c r="L927" i="10"/>
  <c r="F928" i="10"/>
  <c r="L928" i="10"/>
  <c r="F929" i="10"/>
  <c r="L929" i="10"/>
  <c r="F930" i="10"/>
  <c r="L930" i="10"/>
  <c r="F931" i="10"/>
  <c r="F932" i="10"/>
  <c r="L932" i="10"/>
  <c r="F933" i="10"/>
  <c r="L933" i="10"/>
  <c r="F934" i="10"/>
  <c r="L934" i="10"/>
  <c r="F935" i="10"/>
  <c r="L935" i="10"/>
  <c r="F936" i="10"/>
  <c r="L936" i="10"/>
  <c r="F937" i="10"/>
  <c r="L937" i="10"/>
  <c r="F938" i="10"/>
  <c r="L938" i="10"/>
  <c r="F939" i="10"/>
  <c r="F940" i="10"/>
  <c r="L940" i="10"/>
  <c r="F941" i="10"/>
  <c r="L941" i="10"/>
  <c r="F942" i="10"/>
  <c r="L942" i="10"/>
  <c r="F943" i="10"/>
  <c r="L943" i="10"/>
  <c r="F944" i="10"/>
  <c r="L944" i="10"/>
  <c r="F945" i="10"/>
  <c r="L945" i="10"/>
  <c r="F946" i="10"/>
  <c r="L946" i="10"/>
  <c r="F947" i="10"/>
  <c r="F948" i="10"/>
  <c r="L948" i="10"/>
  <c r="F949" i="10"/>
  <c r="L949" i="10"/>
  <c r="F950" i="10"/>
  <c r="L950" i="10"/>
  <c r="F951" i="10"/>
  <c r="L951" i="10"/>
  <c r="F952" i="10"/>
  <c r="L952" i="10"/>
  <c r="F953" i="10"/>
  <c r="L953" i="10"/>
  <c r="F954" i="10"/>
  <c r="L954" i="10"/>
  <c r="F955" i="10"/>
  <c r="F956" i="10"/>
  <c r="L956" i="10"/>
  <c r="F957" i="10"/>
  <c r="L957" i="10"/>
  <c r="F958" i="10"/>
  <c r="L958" i="10"/>
  <c r="F959" i="10"/>
  <c r="L959" i="10"/>
  <c r="F960" i="10"/>
  <c r="L960" i="10"/>
  <c r="F961" i="10"/>
  <c r="L961" i="10"/>
  <c r="F962" i="10"/>
  <c r="L962" i="10"/>
  <c r="F963" i="10"/>
  <c r="F964" i="10"/>
  <c r="L964" i="10"/>
  <c r="F965" i="10"/>
  <c r="L965" i="10"/>
  <c r="F966" i="10"/>
  <c r="L966" i="10"/>
  <c r="F967" i="10"/>
  <c r="L967" i="10"/>
  <c r="F968" i="10"/>
  <c r="L968" i="10"/>
  <c r="F969" i="10"/>
  <c r="L969" i="10"/>
  <c r="F970" i="10"/>
  <c r="L970" i="10"/>
  <c r="F971" i="10"/>
  <c r="F972" i="10"/>
  <c r="L972" i="10"/>
  <c r="F973" i="10"/>
  <c r="L973" i="10"/>
  <c r="F974" i="10"/>
  <c r="L974" i="10"/>
  <c r="F975" i="10"/>
  <c r="L975" i="10"/>
  <c r="F976" i="10"/>
  <c r="L976" i="10"/>
  <c r="F977" i="10"/>
  <c r="L977" i="10"/>
  <c r="F978" i="10"/>
  <c r="L978" i="10"/>
  <c r="F979" i="10"/>
  <c r="F980" i="10"/>
  <c r="L980" i="10"/>
  <c r="F981" i="10"/>
  <c r="L981" i="10"/>
  <c r="F982" i="10"/>
  <c r="L982" i="10"/>
  <c r="F983" i="10"/>
  <c r="L983" i="10"/>
  <c r="F984" i="10"/>
  <c r="L984" i="10"/>
  <c r="F985" i="10"/>
  <c r="L985" i="10"/>
  <c r="F986" i="10"/>
  <c r="L986" i="10"/>
  <c r="F987" i="10"/>
  <c r="F988" i="10"/>
  <c r="L988" i="10"/>
  <c r="F989" i="10"/>
  <c r="L989" i="10"/>
  <c r="F990" i="10"/>
  <c r="L990" i="10"/>
  <c r="F991" i="10"/>
  <c r="L991" i="10"/>
  <c r="F992" i="10"/>
  <c r="L992" i="10"/>
  <c r="F993" i="10"/>
  <c r="L993" i="10"/>
  <c r="F994" i="10"/>
  <c r="F995" i="10"/>
  <c r="F996" i="10"/>
  <c r="L996" i="10"/>
  <c r="F997" i="10"/>
  <c r="L997" i="10"/>
  <c r="F998" i="10"/>
  <c r="L998" i="10"/>
  <c r="F999" i="10"/>
  <c r="L999" i="10"/>
  <c r="F1000" i="10"/>
  <c r="L1000" i="10"/>
  <c r="F1001" i="10"/>
  <c r="L1001" i="10"/>
  <c r="A1" i="9"/>
  <c r="F3" i="9"/>
  <c r="F4" i="9"/>
  <c r="L4" i="9"/>
  <c r="F5" i="9"/>
  <c r="L5" i="9"/>
  <c r="F6" i="9"/>
  <c r="L6" i="9"/>
  <c r="F7" i="9"/>
  <c r="L7" i="9"/>
  <c r="F8" i="9"/>
  <c r="L8" i="9"/>
  <c r="F9" i="9"/>
  <c r="L9" i="9"/>
  <c r="F10" i="9"/>
  <c r="F11" i="9"/>
  <c r="L11" i="9"/>
  <c r="F12" i="9"/>
  <c r="L12" i="9"/>
  <c r="F13" i="9"/>
  <c r="L13" i="9"/>
  <c r="F14" i="9"/>
  <c r="L14" i="9"/>
  <c r="F15" i="9"/>
  <c r="L15" i="9"/>
  <c r="F16" i="9"/>
  <c r="L16" i="9"/>
  <c r="F17" i="9"/>
  <c r="L17" i="9"/>
  <c r="F18" i="9"/>
  <c r="F19" i="9"/>
  <c r="L19" i="9"/>
  <c r="F20" i="9"/>
  <c r="L20" i="9"/>
  <c r="F21" i="9"/>
  <c r="L21" i="9"/>
  <c r="F22" i="9"/>
  <c r="L22" i="9"/>
  <c r="F23" i="9"/>
  <c r="L23" i="9"/>
  <c r="F24" i="9"/>
  <c r="L24" i="9"/>
  <c r="F25" i="9"/>
  <c r="L25" i="9"/>
  <c r="F26" i="9"/>
  <c r="F27" i="9"/>
  <c r="L27" i="9"/>
  <c r="F28" i="9"/>
  <c r="L28" i="9"/>
  <c r="F29" i="9"/>
  <c r="L29" i="9"/>
  <c r="F30" i="9"/>
  <c r="L30" i="9"/>
  <c r="F31" i="9"/>
  <c r="L31" i="9"/>
  <c r="F32" i="9"/>
  <c r="L32" i="9"/>
  <c r="F33" i="9"/>
  <c r="L33" i="9"/>
  <c r="F34" i="9"/>
  <c r="F35" i="9"/>
  <c r="L35" i="9"/>
  <c r="F36" i="9"/>
  <c r="L36" i="9"/>
  <c r="F37" i="9"/>
  <c r="L37" i="9"/>
  <c r="F38" i="9"/>
  <c r="L38" i="9"/>
  <c r="F39" i="9"/>
  <c r="L39" i="9"/>
  <c r="F40" i="9"/>
  <c r="L40" i="9"/>
  <c r="F41" i="9"/>
  <c r="L41" i="9"/>
  <c r="F42" i="9"/>
  <c r="F43" i="9"/>
  <c r="L43" i="9"/>
  <c r="F44" i="9"/>
  <c r="L44" i="9"/>
  <c r="F45" i="9"/>
  <c r="L45" i="9"/>
  <c r="F46" i="9"/>
  <c r="L46" i="9"/>
  <c r="F47" i="9"/>
  <c r="L47" i="9"/>
  <c r="F48" i="9"/>
  <c r="L48" i="9"/>
  <c r="F49" i="9"/>
  <c r="L49" i="9"/>
  <c r="F50" i="9"/>
  <c r="F51" i="9"/>
  <c r="L51" i="9"/>
  <c r="F52" i="9"/>
  <c r="L52" i="9"/>
  <c r="F53" i="9"/>
  <c r="F54" i="9"/>
  <c r="L54" i="9"/>
  <c r="F55" i="9"/>
  <c r="L55" i="9"/>
  <c r="F56" i="9"/>
  <c r="L56" i="9"/>
  <c r="F57" i="9"/>
  <c r="L57" i="9"/>
  <c r="F58" i="9"/>
  <c r="F59" i="9"/>
  <c r="L59" i="9"/>
  <c r="F60" i="9"/>
  <c r="L60" i="9"/>
  <c r="F61" i="9"/>
  <c r="F62" i="9"/>
  <c r="L62" i="9"/>
  <c r="F63" i="9"/>
  <c r="L63" i="9"/>
  <c r="F64" i="9"/>
  <c r="L64" i="9"/>
  <c r="F65" i="9"/>
  <c r="L65" i="9"/>
  <c r="F66" i="9"/>
  <c r="F67" i="9"/>
  <c r="L67" i="9"/>
  <c r="F68" i="9"/>
  <c r="L68" i="9"/>
  <c r="F69" i="9"/>
  <c r="L69" i="9"/>
  <c r="F70" i="9"/>
  <c r="L70" i="9"/>
  <c r="F71" i="9"/>
  <c r="L71" i="9"/>
  <c r="F72" i="9"/>
  <c r="L72" i="9"/>
  <c r="F73" i="9"/>
  <c r="L73" i="9"/>
  <c r="F74" i="9"/>
  <c r="F75" i="9"/>
  <c r="L75" i="9"/>
  <c r="F76" i="9"/>
  <c r="L76" i="9"/>
  <c r="F77" i="9"/>
  <c r="L77" i="9"/>
  <c r="F78" i="9"/>
  <c r="L78" i="9"/>
  <c r="F79" i="9"/>
  <c r="L79" i="9"/>
  <c r="F80" i="9"/>
  <c r="L80" i="9"/>
  <c r="F81" i="9"/>
  <c r="L81" i="9"/>
  <c r="F82" i="9"/>
  <c r="F83" i="9"/>
  <c r="L83" i="9"/>
  <c r="F84" i="9"/>
  <c r="L84" i="9"/>
  <c r="F85" i="9"/>
  <c r="L85" i="9"/>
  <c r="F86" i="9"/>
  <c r="L86" i="9"/>
  <c r="F87" i="9"/>
  <c r="L87" i="9"/>
  <c r="F88" i="9"/>
  <c r="L88" i="9"/>
  <c r="F89" i="9"/>
  <c r="L89" i="9"/>
  <c r="F90" i="9"/>
  <c r="F91" i="9"/>
  <c r="L91" i="9"/>
  <c r="F92" i="9"/>
  <c r="L92" i="9"/>
  <c r="F93" i="9"/>
  <c r="L93" i="9"/>
  <c r="F94" i="9"/>
  <c r="L94" i="9"/>
  <c r="F95" i="9"/>
  <c r="L95" i="9"/>
  <c r="F96" i="9"/>
  <c r="L96" i="9"/>
  <c r="F97" i="9"/>
  <c r="L97" i="9"/>
  <c r="F98" i="9"/>
  <c r="F99" i="9"/>
  <c r="L99" i="9"/>
  <c r="F100" i="9"/>
  <c r="L100" i="9"/>
  <c r="F101" i="9"/>
  <c r="L101" i="9"/>
  <c r="F102" i="9"/>
  <c r="L102" i="9"/>
  <c r="F103" i="9"/>
  <c r="L103" i="9"/>
  <c r="F104" i="9"/>
  <c r="L104" i="9"/>
  <c r="F105" i="9"/>
  <c r="L105" i="9"/>
  <c r="F106" i="9"/>
  <c r="F107" i="9"/>
  <c r="L107" i="9"/>
  <c r="F108" i="9"/>
  <c r="L108" i="9"/>
  <c r="F109" i="9"/>
  <c r="L109" i="9"/>
  <c r="F110" i="9"/>
  <c r="L110" i="9"/>
  <c r="F111" i="9"/>
  <c r="L111" i="9"/>
  <c r="F112" i="9"/>
  <c r="L112" i="9"/>
  <c r="F113" i="9"/>
  <c r="L113" i="9"/>
  <c r="F114" i="9"/>
  <c r="F115" i="9"/>
  <c r="L115" i="9"/>
  <c r="F116" i="9"/>
  <c r="L116" i="9"/>
  <c r="F117" i="9"/>
  <c r="F118" i="9"/>
  <c r="L118" i="9"/>
  <c r="F119" i="9"/>
  <c r="L119" i="9"/>
  <c r="F120" i="9"/>
  <c r="L120" i="9"/>
  <c r="F121" i="9"/>
  <c r="L121" i="9"/>
  <c r="F122" i="9"/>
  <c r="F123" i="9"/>
  <c r="L123" i="9"/>
  <c r="F124" i="9"/>
  <c r="L124" i="9"/>
  <c r="F125" i="9"/>
  <c r="F126" i="9"/>
  <c r="L126" i="9"/>
  <c r="F127" i="9"/>
  <c r="L127" i="9"/>
  <c r="F128" i="9"/>
  <c r="L128" i="9"/>
  <c r="F129" i="9"/>
  <c r="L129" i="9"/>
  <c r="F130" i="9"/>
  <c r="F131" i="9"/>
  <c r="L131" i="9"/>
  <c r="F132" i="9"/>
  <c r="L132" i="9"/>
  <c r="F133" i="9"/>
  <c r="L133" i="9"/>
  <c r="F134" i="9"/>
  <c r="L134" i="9"/>
  <c r="F135" i="9"/>
  <c r="L135" i="9"/>
  <c r="F136" i="9"/>
  <c r="L136" i="9"/>
  <c r="F137" i="9"/>
  <c r="L137" i="9"/>
  <c r="F138" i="9"/>
  <c r="F139" i="9"/>
  <c r="L139" i="9"/>
  <c r="F140" i="9"/>
  <c r="L140" i="9"/>
  <c r="F141" i="9"/>
  <c r="L141" i="9"/>
  <c r="F142" i="9"/>
  <c r="L142" i="9"/>
  <c r="F143" i="9"/>
  <c r="L143" i="9"/>
  <c r="F144" i="9"/>
  <c r="L144" i="9"/>
  <c r="F145" i="9"/>
  <c r="L145" i="9"/>
  <c r="F146" i="9"/>
  <c r="F147" i="9"/>
  <c r="L147" i="9"/>
  <c r="F148" i="9"/>
  <c r="L148" i="9"/>
  <c r="F149" i="9"/>
  <c r="L149" i="9"/>
  <c r="F150" i="9"/>
  <c r="L150" i="9"/>
  <c r="F151" i="9"/>
  <c r="L151" i="9"/>
  <c r="F152" i="9"/>
  <c r="L152" i="9"/>
  <c r="F153" i="9"/>
  <c r="L153" i="9"/>
  <c r="F154" i="9"/>
  <c r="F155" i="9"/>
  <c r="L155" i="9"/>
  <c r="F156" i="9"/>
  <c r="L156" i="9"/>
  <c r="F157" i="9"/>
  <c r="L157" i="9"/>
  <c r="F158" i="9"/>
  <c r="L158" i="9"/>
  <c r="F159" i="9"/>
  <c r="L159" i="9"/>
  <c r="F160" i="9"/>
  <c r="L160" i="9"/>
  <c r="F161" i="9"/>
  <c r="L161" i="9"/>
  <c r="F162" i="9"/>
  <c r="F163" i="9"/>
  <c r="L163" i="9"/>
  <c r="F164" i="9"/>
  <c r="L164" i="9"/>
  <c r="F165" i="9"/>
  <c r="L165" i="9"/>
  <c r="F166" i="9"/>
  <c r="L166" i="9"/>
  <c r="F167" i="9"/>
  <c r="L167" i="9"/>
  <c r="F168" i="9"/>
  <c r="L168" i="9"/>
  <c r="F169" i="9"/>
  <c r="L169" i="9"/>
  <c r="F170" i="9"/>
  <c r="F171" i="9"/>
  <c r="L171" i="9"/>
  <c r="F172" i="9"/>
  <c r="L172" i="9"/>
  <c r="F173" i="9"/>
  <c r="L173" i="9"/>
  <c r="F174" i="9"/>
  <c r="L174" i="9"/>
  <c r="F175" i="9"/>
  <c r="L175" i="9"/>
  <c r="F176" i="9"/>
  <c r="L176" i="9"/>
  <c r="F177" i="9"/>
  <c r="L177" i="9"/>
  <c r="F178" i="9"/>
  <c r="F179" i="9"/>
  <c r="L179" i="9"/>
  <c r="F180" i="9"/>
  <c r="L180" i="9"/>
  <c r="F181" i="9"/>
  <c r="F182" i="9"/>
  <c r="L182" i="9"/>
  <c r="F183" i="9"/>
  <c r="L183" i="9"/>
  <c r="F184" i="9"/>
  <c r="L184" i="9"/>
  <c r="F185" i="9"/>
  <c r="L185" i="9"/>
  <c r="F186" i="9"/>
  <c r="F187" i="9"/>
  <c r="L187" i="9"/>
  <c r="F188" i="9"/>
  <c r="L188" i="9"/>
  <c r="F189" i="9"/>
  <c r="F190" i="9"/>
  <c r="L190" i="9"/>
  <c r="F191" i="9"/>
  <c r="L191" i="9"/>
  <c r="F192" i="9"/>
  <c r="L192" i="9"/>
  <c r="F193" i="9"/>
  <c r="L193" i="9"/>
  <c r="F194" i="9"/>
  <c r="F195" i="9"/>
  <c r="L195" i="9"/>
  <c r="F196" i="9"/>
  <c r="L196" i="9"/>
  <c r="F197" i="9"/>
  <c r="L197" i="9"/>
  <c r="F198" i="9"/>
  <c r="L198" i="9"/>
  <c r="F199" i="9"/>
  <c r="L199" i="9"/>
  <c r="F200" i="9"/>
  <c r="L200" i="9"/>
  <c r="F201" i="9"/>
  <c r="L201" i="9"/>
  <c r="F202" i="9"/>
  <c r="F203" i="9"/>
  <c r="L203" i="9"/>
  <c r="F204" i="9"/>
  <c r="L204" i="9"/>
  <c r="F205" i="9"/>
  <c r="L205" i="9"/>
  <c r="F206" i="9"/>
  <c r="L206" i="9"/>
  <c r="F207" i="9"/>
  <c r="L207" i="9"/>
  <c r="F208" i="9"/>
  <c r="L208" i="9"/>
  <c r="F209" i="9"/>
  <c r="L209" i="9"/>
  <c r="F210" i="9"/>
  <c r="F211" i="9"/>
  <c r="L211" i="9"/>
  <c r="F212" i="9"/>
  <c r="L212" i="9"/>
  <c r="F213" i="9"/>
  <c r="L213" i="9"/>
  <c r="F214" i="9"/>
  <c r="L214" i="9"/>
  <c r="F215" i="9"/>
  <c r="L215" i="9"/>
  <c r="F216" i="9"/>
  <c r="L216" i="9"/>
  <c r="F217" i="9"/>
  <c r="L217" i="9"/>
  <c r="F218" i="9"/>
  <c r="F219" i="9"/>
  <c r="L219" i="9"/>
  <c r="F220" i="9"/>
  <c r="L220" i="9"/>
  <c r="F221" i="9"/>
  <c r="L221" i="9"/>
  <c r="F222" i="9"/>
  <c r="L222" i="9"/>
  <c r="F223" i="9"/>
  <c r="L223" i="9"/>
  <c r="F224" i="9"/>
  <c r="L224" i="9"/>
  <c r="F225" i="9"/>
  <c r="L225" i="9"/>
  <c r="F226" i="9"/>
  <c r="F227" i="9"/>
  <c r="L227" i="9"/>
  <c r="F228" i="9"/>
  <c r="L228" i="9"/>
  <c r="F229" i="9"/>
  <c r="L229" i="9"/>
  <c r="F230" i="9"/>
  <c r="L230" i="9"/>
  <c r="F231" i="9"/>
  <c r="L231" i="9"/>
  <c r="F232" i="9"/>
  <c r="L232" i="9"/>
  <c r="F233" i="9"/>
  <c r="L233" i="9"/>
  <c r="F234" i="9"/>
  <c r="F235" i="9"/>
  <c r="L235" i="9"/>
  <c r="F236" i="9"/>
  <c r="L236" i="9"/>
  <c r="F237" i="9"/>
  <c r="L237" i="9"/>
  <c r="F238" i="9"/>
  <c r="L238" i="9"/>
  <c r="F239" i="9"/>
  <c r="L239" i="9"/>
  <c r="F240" i="9"/>
  <c r="L240" i="9"/>
  <c r="F241" i="9"/>
  <c r="L241" i="9"/>
  <c r="F242" i="9"/>
  <c r="F243" i="9"/>
  <c r="L243" i="9"/>
  <c r="F244" i="9"/>
  <c r="L244" i="9"/>
  <c r="F245" i="9"/>
  <c r="F246" i="9"/>
  <c r="L246" i="9"/>
  <c r="F247" i="9"/>
  <c r="L247" i="9"/>
  <c r="F248" i="9"/>
  <c r="L248" i="9"/>
  <c r="F249" i="9"/>
  <c r="L249" i="9"/>
  <c r="F250" i="9"/>
  <c r="F251" i="9"/>
  <c r="L251" i="9"/>
  <c r="F252" i="9"/>
  <c r="L252" i="9"/>
  <c r="F253" i="9"/>
  <c r="F254" i="9"/>
  <c r="L254" i="9"/>
  <c r="F255" i="9"/>
  <c r="L255" i="9"/>
  <c r="F256" i="9"/>
  <c r="L256" i="9"/>
  <c r="F257" i="9"/>
  <c r="L257" i="9"/>
  <c r="F258" i="9"/>
  <c r="F259" i="9"/>
  <c r="L259" i="9"/>
  <c r="F260" i="9"/>
  <c r="L260" i="9"/>
  <c r="F261" i="9"/>
  <c r="L261" i="9"/>
  <c r="F262" i="9"/>
  <c r="L262" i="9"/>
  <c r="F263" i="9"/>
  <c r="L263" i="9"/>
  <c r="F264" i="9"/>
  <c r="L264" i="9"/>
  <c r="F265" i="9"/>
  <c r="L265" i="9"/>
  <c r="F266" i="9"/>
  <c r="F267" i="9"/>
  <c r="L267" i="9"/>
  <c r="F268" i="9"/>
  <c r="L268" i="9"/>
  <c r="F269" i="9"/>
  <c r="L269" i="9"/>
  <c r="F270" i="9"/>
  <c r="L270" i="9"/>
  <c r="F271" i="9"/>
  <c r="L271" i="9"/>
  <c r="F272" i="9"/>
  <c r="L272" i="9"/>
  <c r="F273" i="9"/>
  <c r="L273" i="9"/>
  <c r="F274" i="9"/>
  <c r="F275" i="9"/>
  <c r="L275" i="9"/>
  <c r="F276" i="9"/>
  <c r="L276" i="9"/>
  <c r="F277" i="9"/>
  <c r="L277" i="9"/>
  <c r="F278" i="9"/>
  <c r="L278" i="9"/>
  <c r="F279" i="9"/>
  <c r="L279" i="9"/>
  <c r="F280" i="9"/>
  <c r="L280" i="9"/>
  <c r="F281" i="9"/>
  <c r="L281" i="9"/>
  <c r="F282" i="9"/>
  <c r="F283" i="9"/>
  <c r="L283" i="9"/>
  <c r="F284" i="9"/>
  <c r="L284" i="9"/>
  <c r="F285" i="9"/>
  <c r="L285" i="9"/>
  <c r="F286" i="9"/>
  <c r="L286" i="9"/>
  <c r="F287" i="9"/>
  <c r="L287" i="9"/>
  <c r="F288" i="9"/>
  <c r="L288" i="9"/>
  <c r="F289" i="9"/>
  <c r="L289" i="9"/>
  <c r="F290" i="9"/>
  <c r="F291" i="9"/>
  <c r="L291" i="9"/>
  <c r="F292" i="9"/>
  <c r="L292" i="9"/>
  <c r="F293" i="9"/>
  <c r="L293" i="9"/>
  <c r="F294" i="9"/>
  <c r="L294" i="9"/>
  <c r="F295" i="9"/>
  <c r="L295" i="9"/>
  <c r="F296" i="9"/>
  <c r="L296" i="9"/>
  <c r="F297" i="9"/>
  <c r="L297" i="9"/>
  <c r="F298" i="9"/>
  <c r="F299" i="9"/>
  <c r="L299" i="9"/>
  <c r="F300" i="9"/>
  <c r="L300" i="9"/>
  <c r="F301" i="9"/>
  <c r="L301" i="9"/>
  <c r="F302" i="9"/>
  <c r="L302" i="9"/>
  <c r="F303" i="9"/>
  <c r="L303" i="9"/>
  <c r="F304" i="9"/>
  <c r="L304" i="9"/>
  <c r="F305" i="9"/>
  <c r="L305" i="9"/>
  <c r="F306" i="9"/>
  <c r="F307" i="9"/>
  <c r="L307" i="9"/>
  <c r="F308" i="9"/>
  <c r="L308" i="9"/>
  <c r="F309" i="9"/>
  <c r="F310" i="9"/>
  <c r="L310" i="9"/>
  <c r="F311" i="9"/>
  <c r="L311" i="9"/>
  <c r="F312" i="9"/>
  <c r="L312" i="9"/>
  <c r="F313" i="9"/>
  <c r="L313" i="9"/>
  <c r="F314" i="9"/>
  <c r="F315" i="9"/>
  <c r="L315" i="9"/>
  <c r="F316" i="9"/>
  <c r="L316" i="9"/>
  <c r="F317" i="9"/>
  <c r="F318" i="9"/>
  <c r="L318" i="9"/>
  <c r="F319" i="9"/>
  <c r="L319" i="9"/>
  <c r="F320" i="9"/>
  <c r="L320" i="9"/>
  <c r="F321" i="9"/>
  <c r="L321" i="9"/>
  <c r="F322" i="9"/>
  <c r="F323" i="9"/>
  <c r="L323" i="9"/>
  <c r="F324" i="9"/>
  <c r="L324" i="9"/>
  <c r="F325" i="9"/>
  <c r="L325" i="9"/>
  <c r="F326" i="9"/>
  <c r="L326" i="9"/>
  <c r="F327" i="9"/>
  <c r="L327" i="9"/>
  <c r="F328" i="9"/>
  <c r="L328" i="9"/>
  <c r="F329" i="9"/>
  <c r="L329" i="9"/>
  <c r="F330" i="9"/>
  <c r="F331" i="9"/>
  <c r="L331" i="9"/>
  <c r="F332" i="9"/>
  <c r="L332" i="9"/>
  <c r="F333" i="9"/>
  <c r="L333" i="9"/>
  <c r="F334" i="9"/>
  <c r="L334" i="9"/>
  <c r="F335" i="9"/>
  <c r="L335" i="9"/>
  <c r="F336" i="9"/>
  <c r="L336" i="9"/>
  <c r="F337" i="9"/>
  <c r="L337" i="9"/>
  <c r="F338" i="9"/>
  <c r="F339" i="9"/>
  <c r="L339" i="9"/>
  <c r="F340" i="9"/>
  <c r="L340" i="9"/>
  <c r="F341" i="9"/>
  <c r="L341" i="9"/>
  <c r="F342" i="9"/>
  <c r="L342" i="9"/>
  <c r="F343" i="9"/>
  <c r="L343" i="9"/>
  <c r="F344" i="9"/>
  <c r="L344" i="9"/>
  <c r="F345" i="9"/>
  <c r="L345" i="9"/>
  <c r="F346" i="9"/>
  <c r="F347" i="9"/>
  <c r="L347" i="9"/>
  <c r="F348" i="9"/>
  <c r="L348" i="9"/>
  <c r="F349" i="9"/>
  <c r="L349" i="9"/>
  <c r="F350" i="9"/>
  <c r="L350" i="9"/>
  <c r="F351" i="9"/>
  <c r="L351" i="9"/>
  <c r="F352" i="9"/>
  <c r="L352" i="9"/>
  <c r="F353" i="9"/>
  <c r="L353" i="9"/>
  <c r="F354" i="9"/>
  <c r="F355" i="9"/>
  <c r="L355" i="9"/>
  <c r="F356" i="9"/>
  <c r="L356" i="9"/>
  <c r="F357" i="9"/>
  <c r="L357" i="9"/>
  <c r="F358" i="9"/>
  <c r="L358" i="9"/>
  <c r="F359" i="9"/>
  <c r="L359" i="9"/>
  <c r="F360" i="9"/>
  <c r="L360" i="9"/>
  <c r="F361" i="9"/>
  <c r="L361" i="9"/>
  <c r="F362" i="9"/>
  <c r="F363" i="9"/>
  <c r="L363" i="9"/>
  <c r="F364" i="9"/>
  <c r="L364" i="9"/>
  <c r="F365" i="9"/>
  <c r="L365" i="9"/>
  <c r="F366" i="9"/>
  <c r="L366" i="9"/>
  <c r="F367" i="9"/>
  <c r="L367" i="9"/>
  <c r="F368" i="9"/>
  <c r="L368" i="9"/>
  <c r="F369" i="9"/>
  <c r="L369" i="9"/>
  <c r="F370" i="9"/>
  <c r="F371" i="9"/>
  <c r="L371" i="9"/>
  <c r="F372" i="9"/>
  <c r="L372" i="9"/>
  <c r="F373" i="9"/>
  <c r="F374" i="9"/>
  <c r="L374" i="9"/>
  <c r="F375" i="9"/>
  <c r="L375" i="9"/>
  <c r="F376" i="9"/>
  <c r="L376" i="9"/>
  <c r="F377" i="9"/>
  <c r="L377" i="9"/>
  <c r="F378" i="9"/>
  <c r="F379" i="9"/>
  <c r="L379" i="9"/>
  <c r="F380" i="9"/>
  <c r="L380" i="9"/>
  <c r="F381" i="9"/>
  <c r="F382" i="9"/>
  <c r="L382" i="9"/>
  <c r="F383" i="9"/>
  <c r="L383" i="9"/>
  <c r="F384" i="9"/>
  <c r="L384" i="9"/>
  <c r="F385" i="9"/>
  <c r="L385" i="9"/>
  <c r="F386" i="9"/>
  <c r="F387" i="9"/>
  <c r="L387" i="9"/>
  <c r="F388" i="9"/>
  <c r="L388" i="9"/>
  <c r="F389" i="9"/>
  <c r="L389" i="9"/>
  <c r="F390" i="9"/>
  <c r="L390" i="9"/>
  <c r="F391" i="9"/>
  <c r="L391" i="9"/>
  <c r="F392" i="9"/>
  <c r="L392" i="9"/>
  <c r="F393" i="9"/>
  <c r="L393" i="9"/>
  <c r="F394" i="9"/>
  <c r="F395" i="9"/>
  <c r="L395" i="9"/>
  <c r="F396" i="9"/>
  <c r="L396" i="9"/>
  <c r="F397" i="9"/>
  <c r="L397" i="9"/>
  <c r="F398" i="9"/>
  <c r="L398" i="9"/>
  <c r="F399" i="9"/>
  <c r="L399" i="9"/>
  <c r="F400" i="9"/>
  <c r="L400" i="9"/>
  <c r="F401" i="9"/>
  <c r="L401" i="9"/>
  <c r="F402" i="9"/>
  <c r="F403" i="9"/>
  <c r="L403" i="9"/>
  <c r="F404" i="9"/>
  <c r="L404" i="9"/>
  <c r="F405" i="9"/>
  <c r="L405" i="9"/>
  <c r="F406" i="9"/>
  <c r="L406" i="9"/>
  <c r="F407" i="9"/>
  <c r="L407" i="9"/>
  <c r="F408" i="9"/>
  <c r="L408" i="9"/>
  <c r="F409" i="9"/>
  <c r="L409" i="9"/>
  <c r="F410" i="9"/>
  <c r="F411" i="9"/>
  <c r="L411" i="9"/>
  <c r="F412" i="9"/>
  <c r="L412" i="9"/>
  <c r="F413" i="9"/>
  <c r="L413" i="9"/>
  <c r="F414" i="9"/>
  <c r="L414" i="9"/>
  <c r="F415" i="9"/>
  <c r="L415" i="9"/>
  <c r="F416" i="9"/>
  <c r="L416" i="9"/>
  <c r="F417" i="9"/>
  <c r="L417" i="9"/>
  <c r="F418" i="9"/>
  <c r="F419" i="9"/>
  <c r="L419" i="9"/>
  <c r="F420" i="9"/>
  <c r="L420" i="9"/>
  <c r="F421" i="9"/>
  <c r="L421" i="9"/>
  <c r="F422" i="9"/>
  <c r="L422" i="9"/>
  <c r="F423" i="9"/>
  <c r="L423" i="9"/>
  <c r="F424" i="9"/>
  <c r="L424" i="9"/>
  <c r="F425" i="9"/>
  <c r="L425" i="9"/>
  <c r="F426" i="9"/>
  <c r="F427" i="9"/>
  <c r="L427" i="9"/>
  <c r="F428" i="9"/>
  <c r="L428" i="9"/>
  <c r="F429" i="9"/>
  <c r="L429" i="9"/>
  <c r="F430" i="9"/>
  <c r="L430" i="9"/>
  <c r="F431" i="9"/>
  <c r="L431" i="9"/>
  <c r="F432" i="9"/>
  <c r="L432" i="9"/>
  <c r="F433" i="9"/>
  <c r="L433" i="9"/>
  <c r="F434" i="9"/>
  <c r="F435" i="9"/>
  <c r="L435" i="9"/>
  <c r="F436" i="9"/>
  <c r="L436" i="9"/>
  <c r="F437" i="9"/>
  <c r="F438" i="9"/>
  <c r="L438" i="9"/>
  <c r="F439" i="9"/>
  <c r="L439" i="9"/>
  <c r="F440" i="9"/>
  <c r="L440" i="9"/>
  <c r="F441" i="9"/>
  <c r="L441" i="9"/>
  <c r="F442" i="9"/>
  <c r="F443" i="9"/>
  <c r="L443" i="9"/>
  <c r="F444" i="9"/>
  <c r="L444" i="9"/>
  <c r="F445" i="9"/>
  <c r="F446" i="9"/>
  <c r="L446" i="9"/>
  <c r="F447" i="9"/>
  <c r="L447" i="9"/>
  <c r="F448" i="9"/>
  <c r="L448" i="9"/>
  <c r="F449" i="9"/>
  <c r="L449" i="9"/>
  <c r="F450" i="9"/>
  <c r="F451" i="9"/>
  <c r="L451" i="9"/>
  <c r="F452" i="9"/>
  <c r="L452" i="9"/>
  <c r="F453" i="9"/>
  <c r="L453" i="9"/>
  <c r="F454" i="9"/>
  <c r="L454" i="9"/>
  <c r="F455" i="9"/>
  <c r="L455" i="9"/>
  <c r="F456" i="9"/>
  <c r="L456" i="9"/>
  <c r="F457" i="9"/>
  <c r="L457" i="9"/>
  <c r="F458" i="9"/>
  <c r="F459" i="9"/>
  <c r="L459" i="9"/>
  <c r="F460" i="9"/>
  <c r="L460" i="9"/>
  <c r="F461" i="9"/>
  <c r="L461" i="9"/>
  <c r="F462" i="9"/>
  <c r="L462" i="9"/>
  <c r="F463" i="9"/>
  <c r="L463" i="9"/>
  <c r="F464" i="9"/>
  <c r="L464" i="9"/>
  <c r="F465" i="9"/>
  <c r="L465" i="9"/>
  <c r="F466" i="9"/>
  <c r="F467" i="9"/>
  <c r="L467" i="9"/>
  <c r="F468" i="9"/>
  <c r="L468" i="9"/>
  <c r="F469" i="9"/>
  <c r="L469" i="9"/>
  <c r="F470" i="9"/>
  <c r="L470" i="9"/>
  <c r="F471" i="9"/>
  <c r="L471" i="9"/>
  <c r="F472" i="9"/>
  <c r="L472" i="9"/>
  <c r="F473" i="9"/>
  <c r="L473" i="9"/>
  <c r="F474" i="9"/>
  <c r="F475" i="9"/>
  <c r="L475" i="9"/>
  <c r="F476" i="9"/>
  <c r="L476" i="9"/>
  <c r="F477" i="9"/>
  <c r="L477" i="9"/>
  <c r="F478" i="9"/>
  <c r="L478" i="9"/>
  <c r="F479" i="9"/>
  <c r="L479" i="9"/>
  <c r="F480" i="9"/>
  <c r="L480" i="9"/>
  <c r="F481" i="9"/>
  <c r="L481" i="9"/>
  <c r="F482" i="9"/>
  <c r="F483" i="9"/>
  <c r="L483" i="9"/>
  <c r="F484" i="9"/>
  <c r="L484" i="9"/>
  <c r="F485" i="9"/>
  <c r="L485" i="9"/>
  <c r="F486" i="9"/>
  <c r="L486" i="9"/>
  <c r="F487" i="9"/>
  <c r="L487" i="9"/>
  <c r="F488" i="9"/>
  <c r="L488" i="9"/>
  <c r="F489" i="9"/>
  <c r="L489" i="9"/>
  <c r="F490" i="9"/>
  <c r="F491" i="9"/>
  <c r="L491" i="9"/>
  <c r="F492" i="9"/>
  <c r="L492" i="9"/>
  <c r="F493" i="9"/>
  <c r="L493" i="9"/>
  <c r="F494" i="9"/>
  <c r="L494" i="9"/>
  <c r="F495" i="9"/>
  <c r="L495" i="9"/>
  <c r="F496" i="9"/>
  <c r="L496" i="9"/>
  <c r="F497" i="9"/>
  <c r="L497" i="9"/>
  <c r="F498" i="9"/>
  <c r="F499" i="9"/>
  <c r="L499" i="9"/>
  <c r="F500" i="9"/>
  <c r="L500" i="9"/>
  <c r="F501" i="9"/>
  <c r="F502" i="9"/>
  <c r="L502" i="9"/>
  <c r="F503" i="9"/>
  <c r="L503" i="9"/>
  <c r="F504" i="9"/>
  <c r="L504" i="9"/>
  <c r="F505" i="9"/>
  <c r="L505" i="9"/>
  <c r="F506" i="9"/>
  <c r="F507" i="9"/>
  <c r="L507" i="9"/>
  <c r="F508" i="9"/>
  <c r="L508" i="9"/>
  <c r="F509" i="9"/>
  <c r="F510" i="9"/>
  <c r="L510" i="9"/>
  <c r="F511" i="9"/>
  <c r="L511" i="9"/>
  <c r="F512" i="9"/>
  <c r="L512" i="9"/>
  <c r="F513" i="9"/>
  <c r="L513" i="9"/>
  <c r="F514" i="9"/>
  <c r="F515" i="9"/>
  <c r="L515" i="9"/>
  <c r="F516" i="9"/>
  <c r="L516" i="9"/>
  <c r="F517" i="9"/>
  <c r="L517" i="9"/>
  <c r="F518" i="9"/>
  <c r="L518" i="9"/>
  <c r="F519" i="9"/>
  <c r="L519" i="9"/>
  <c r="F520" i="9"/>
  <c r="L520" i="9"/>
  <c r="F521" i="9"/>
  <c r="L521" i="9"/>
  <c r="F522" i="9"/>
  <c r="F523" i="9"/>
  <c r="L523" i="9"/>
  <c r="F524" i="9"/>
  <c r="L524" i="9"/>
  <c r="F525" i="9"/>
  <c r="L525" i="9"/>
  <c r="F526" i="9"/>
  <c r="L526" i="9"/>
  <c r="F527" i="9"/>
  <c r="L527" i="9"/>
  <c r="F528" i="9"/>
  <c r="L528" i="9"/>
  <c r="F529" i="9"/>
  <c r="L529" i="9"/>
  <c r="F530" i="9"/>
  <c r="F531" i="9"/>
  <c r="L531" i="9"/>
  <c r="F532" i="9"/>
  <c r="L532" i="9"/>
  <c r="F533" i="9"/>
  <c r="L533" i="9"/>
  <c r="F534" i="9"/>
  <c r="L534" i="9"/>
  <c r="F535" i="9"/>
  <c r="L535" i="9"/>
  <c r="F536" i="9"/>
  <c r="L536" i="9"/>
  <c r="F537" i="9"/>
  <c r="L537" i="9"/>
  <c r="F538" i="9"/>
  <c r="F539" i="9"/>
  <c r="L539" i="9"/>
  <c r="F540" i="9"/>
  <c r="L540" i="9"/>
  <c r="F541" i="9"/>
  <c r="L541" i="9"/>
  <c r="F542" i="9"/>
  <c r="L542" i="9"/>
  <c r="F543" i="9"/>
  <c r="L543" i="9"/>
  <c r="F544" i="9"/>
  <c r="L544" i="9"/>
  <c r="F545" i="9"/>
  <c r="L545" i="9"/>
  <c r="F546" i="9"/>
  <c r="F547" i="9"/>
  <c r="L547" i="9"/>
  <c r="F548" i="9"/>
  <c r="L548" i="9"/>
  <c r="F549" i="9"/>
  <c r="L549" i="9"/>
  <c r="F550" i="9"/>
  <c r="L550" i="9"/>
  <c r="F551" i="9"/>
  <c r="L551" i="9"/>
  <c r="F552" i="9"/>
  <c r="L552" i="9"/>
  <c r="F553" i="9"/>
  <c r="L553" i="9"/>
  <c r="F554" i="9"/>
  <c r="F555" i="9"/>
  <c r="L555" i="9"/>
  <c r="F556" i="9"/>
  <c r="L556" i="9"/>
  <c r="F557" i="9"/>
  <c r="L557" i="9"/>
  <c r="F558" i="9"/>
  <c r="L558" i="9"/>
  <c r="F559" i="9"/>
  <c r="L559" i="9"/>
  <c r="F560" i="9"/>
  <c r="L560" i="9"/>
  <c r="F561" i="9"/>
  <c r="L561" i="9"/>
  <c r="F562" i="9"/>
  <c r="F563" i="9"/>
  <c r="L563" i="9"/>
  <c r="F564" i="9"/>
  <c r="L564" i="9"/>
  <c r="F565" i="9"/>
  <c r="F566" i="9"/>
  <c r="L566" i="9"/>
  <c r="F567" i="9"/>
  <c r="L567" i="9"/>
  <c r="F568" i="9"/>
  <c r="L568" i="9"/>
  <c r="F569" i="9"/>
  <c r="L569" i="9"/>
  <c r="F570" i="9"/>
  <c r="F571" i="9"/>
  <c r="L571" i="9"/>
  <c r="F572" i="9"/>
  <c r="L572" i="9"/>
  <c r="F573" i="9"/>
  <c r="F574" i="9"/>
  <c r="L574" i="9"/>
  <c r="F575" i="9"/>
  <c r="L575" i="9"/>
  <c r="F576" i="9"/>
  <c r="L576" i="9"/>
  <c r="F577" i="9"/>
  <c r="L577" i="9"/>
  <c r="F578" i="9"/>
  <c r="F579" i="9"/>
  <c r="L579" i="9"/>
  <c r="F580" i="9"/>
  <c r="L580" i="9"/>
  <c r="F581" i="9"/>
  <c r="L581" i="9"/>
  <c r="F582" i="9"/>
  <c r="L582" i="9"/>
  <c r="F583" i="9"/>
  <c r="L583" i="9"/>
  <c r="F584" i="9"/>
  <c r="L584" i="9"/>
  <c r="F585" i="9"/>
  <c r="L585" i="9"/>
  <c r="F586" i="9"/>
  <c r="F587" i="9"/>
  <c r="L587" i="9"/>
  <c r="F588" i="9"/>
  <c r="L588" i="9"/>
  <c r="F589" i="9"/>
  <c r="L589" i="9"/>
  <c r="F590" i="9"/>
  <c r="L590" i="9"/>
  <c r="F591" i="9"/>
  <c r="L591" i="9"/>
  <c r="F592" i="9"/>
  <c r="L592" i="9"/>
  <c r="F593" i="9"/>
  <c r="L593" i="9"/>
  <c r="F594" i="9"/>
  <c r="F595" i="9"/>
  <c r="L595" i="9"/>
  <c r="F596" i="9"/>
  <c r="L596" i="9"/>
  <c r="F597" i="9"/>
  <c r="L597" i="9"/>
  <c r="F598" i="9"/>
  <c r="L598" i="9"/>
  <c r="F599" i="9"/>
  <c r="L599" i="9"/>
  <c r="F600" i="9"/>
  <c r="L600" i="9"/>
  <c r="F601" i="9"/>
  <c r="L601" i="9"/>
  <c r="F602" i="9"/>
  <c r="F603" i="9"/>
  <c r="L603" i="9"/>
  <c r="F604" i="9"/>
  <c r="L604" i="9"/>
  <c r="F605" i="9"/>
  <c r="L605" i="9"/>
  <c r="F606" i="9"/>
  <c r="L606" i="9"/>
  <c r="F607" i="9"/>
  <c r="L607" i="9"/>
  <c r="F608" i="9"/>
  <c r="L608" i="9"/>
  <c r="F609" i="9"/>
  <c r="L609" i="9"/>
  <c r="F610" i="9"/>
  <c r="F611" i="9"/>
  <c r="L611" i="9"/>
  <c r="F612" i="9"/>
  <c r="L612" i="9"/>
  <c r="F613" i="9"/>
  <c r="L613" i="9"/>
  <c r="F614" i="9"/>
  <c r="L614" i="9"/>
  <c r="F615" i="9"/>
  <c r="L615" i="9"/>
  <c r="F616" i="9"/>
  <c r="L616" i="9"/>
  <c r="F617" i="9"/>
  <c r="L617" i="9"/>
  <c r="F618" i="9"/>
  <c r="F619" i="9"/>
  <c r="L619" i="9"/>
  <c r="F620" i="9"/>
  <c r="L620" i="9"/>
  <c r="F621" i="9"/>
  <c r="L621" i="9"/>
  <c r="F622" i="9"/>
  <c r="L622" i="9"/>
  <c r="F623" i="9"/>
  <c r="L623" i="9"/>
  <c r="F624" i="9"/>
  <c r="L624" i="9"/>
  <c r="F625" i="9"/>
  <c r="L625" i="9"/>
  <c r="F626" i="9"/>
  <c r="F627" i="9"/>
  <c r="L627" i="9"/>
  <c r="F628" i="9"/>
  <c r="L628" i="9"/>
  <c r="F629" i="9"/>
  <c r="F630" i="9"/>
  <c r="L630" i="9"/>
  <c r="F631" i="9"/>
  <c r="L631" i="9"/>
  <c r="F632" i="9"/>
  <c r="L632" i="9"/>
  <c r="F633" i="9"/>
  <c r="L633" i="9"/>
  <c r="F634" i="9"/>
  <c r="F635" i="9"/>
  <c r="L635" i="9"/>
  <c r="F636" i="9"/>
  <c r="L636" i="9"/>
  <c r="F637" i="9"/>
  <c r="F638" i="9"/>
  <c r="L638" i="9"/>
  <c r="F639" i="9"/>
  <c r="L639" i="9"/>
  <c r="F640" i="9"/>
  <c r="L640" i="9"/>
  <c r="F641" i="9"/>
  <c r="L641" i="9"/>
  <c r="F642" i="9"/>
  <c r="F643" i="9"/>
  <c r="L643" i="9"/>
  <c r="F644" i="9"/>
  <c r="L644" i="9"/>
  <c r="F645" i="9"/>
  <c r="L645" i="9"/>
  <c r="F646" i="9"/>
  <c r="L646" i="9"/>
  <c r="F647" i="9"/>
  <c r="L647" i="9"/>
  <c r="F648" i="9"/>
  <c r="L648" i="9"/>
  <c r="F649" i="9"/>
  <c r="L649" i="9"/>
  <c r="F650" i="9"/>
  <c r="F651" i="9"/>
  <c r="L651" i="9"/>
  <c r="F652" i="9"/>
  <c r="L652" i="9"/>
  <c r="F653" i="9"/>
  <c r="L653" i="9"/>
  <c r="F654" i="9"/>
  <c r="L654" i="9"/>
  <c r="F655" i="9"/>
  <c r="L655" i="9"/>
  <c r="F656" i="9"/>
  <c r="L656" i="9"/>
  <c r="F657" i="9"/>
  <c r="L657" i="9"/>
  <c r="F658" i="9"/>
  <c r="F659" i="9"/>
  <c r="L659" i="9"/>
  <c r="F660" i="9"/>
  <c r="L660" i="9"/>
  <c r="F661" i="9"/>
  <c r="L661" i="9"/>
  <c r="F662" i="9"/>
  <c r="L662" i="9"/>
  <c r="F663" i="9"/>
  <c r="L663" i="9"/>
  <c r="F664" i="9"/>
  <c r="L664" i="9"/>
  <c r="F665" i="9"/>
  <c r="L665" i="9"/>
  <c r="F666" i="9"/>
  <c r="F667" i="9"/>
  <c r="L667" i="9"/>
  <c r="F668" i="9"/>
  <c r="L668" i="9"/>
  <c r="F669" i="9"/>
  <c r="L669" i="9"/>
  <c r="F670" i="9"/>
  <c r="L670" i="9"/>
  <c r="F671" i="9"/>
  <c r="L671" i="9"/>
  <c r="F672" i="9"/>
  <c r="L672" i="9"/>
  <c r="F673" i="9"/>
  <c r="L673" i="9"/>
  <c r="F674" i="9"/>
  <c r="F675" i="9"/>
  <c r="L675" i="9"/>
  <c r="F676" i="9"/>
  <c r="L676" i="9"/>
  <c r="F677" i="9"/>
  <c r="L677" i="9"/>
  <c r="F678" i="9"/>
  <c r="L678" i="9"/>
  <c r="F679" i="9"/>
  <c r="L679" i="9"/>
  <c r="F680" i="9"/>
  <c r="L680" i="9"/>
  <c r="F681" i="9"/>
  <c r="L681" i="9"/>
  <c r="F682" i="9"/>
  <c r="F683" i="9"/>
  <c r="L683" i="9"/>
  <c r="F684" i="9"/>
  <c r="L684" i="9"/>
  <c r="F685" i="9"/>
  <c r="L685" i="9"/>
  <c r="F686" i="9"/>
  <c r="L686" i="9"/>
  <c r="F687" i="9"/>
  <c r="L687" i="9"/>
  <c r="F688" i="9"/>
  <c r="L688" i="9"/>
  <c r="F689" i="9"/>
  <c r="L689" i="9"/>
  <c r="F690" i="9"/>
  <c r="F691" i="9"/>
  <c r="L691" i="9"/>
  <c r="F692" i="9"/>
  <c r="L692" i="9"/>
  <c r="F693" i="9"/>
  <c r="L693" i="9"/>
  <c r="F694" i="9"/>
  <c r="L694" i="9"/>
  <c r="F695" i="9"/>
  <c r="L695" i="9"/>
  <c r="F696" i="9"/>
  <c r="L696" i="9"/>
  <c r="F697" i="9"/>
  <c r="L697" i="9"/>
  <c r="F698" i="9"/>
  <c r="F699" i="9"/>
  <c r="L699" i="9"/>
  <c r="F700" i="9"/>
  <c r="L700" i="9"/>
  <c r="F701" i="9"/>
  <c r="L701" i="9"/>
  <c r="F702" i="9"/>
  <c r="L702" i="9"/>
  <c r="F703" i="9"/>
  <c r="L703" i="9"/>
  <c r="F704" i="9"/>
  <c r="L704" i="9"/>
  <c r="F705" i="9"/>
  <c r="L705" i="9"/>
  <c r="F706" i="9"/>
  <c r="F707" i="9"/>
  <c r="L707" i="9"/>
  <c r="F708" i="9"/>
  <c r="L708" i="9"/>
  <c r="F709" i="9"/>
  <c r="L709" i="9"/>
  <c r="F710" i="9"/>
  <c r="L710" i="9"/>
  <c r="F711" i="9"/>
  <c r="L711" i="9"/>
  <c r="F712" i="9"/>
  <c r="L712" i="9"/>
  <c r="F713" i="9"/>
  <c r="L713" i="9"/>
  <c r="F714" i="9"/>
  <c r="F715" i="9"/>
  <c r="L715" i="9"/>
  <c r="F716" i="9"/>
  <c r="L716" i="9"/>
  <c r="F717" i="9"/>
  <c r="L717" i="9"/>
  <c r="F718" i="9"/>
  <c r="L718" i="9"/>
  <c r="F719" i="9"/>
  <c r="L719" i="9"/>
  <c r="F720" i="9"/>
  <c r="L720" i="9"/>
  <c r="F721" i="9"/>
  <c r="L721" i="9"/>
  <c r="F722" i="9"/>
  <c r="F723" i="9"/>
  <c r="L723" i="9"/>
  <c r="F724" i="9"/>
  <c r="L724" i="9"/>
  <c r="F725" i="9"/>
  <c r="L725" i="9"/>
  <c r="F726" i="9"/>
  <c r="L726" i="9"/>
  <c r="F727" i="9"/>
  <c r="L727" i="9"/>
  <c r="F728" i="9"/>
  <c r="L728" i="9"/>
  <c r="F729" i="9"/>
  <c r="L729" i="9"/>
  <c r="F730" i="9"/>
  <c r="F731" i="9"/>
  <c r="L731" i="9"/>
  <c r="F732" i="9"/>
  <c r="L732" i="9"/>
  <c r="F733" i="9"/>
  <c r="L733" i="9"/>
  <c r="F734" i="9"/>
  <c r="L734" i="9"/>
  <c r="F735" i="9"/>
  <c r="L735" i="9"/>
  <c r="F736" i="9"/>
  <c r="L736" i="9"/>
  <c r="F737" i="9"/>
  <c r="L737" i="9"/>
  <c r="F738" i="9"/>
  <c r="F739" i="9"/>
  <c r="L739" i="9"/>
  <c r="F740" i="9"/>
  <c r="L740" i="9"/>
  <c r="F741" i="9"/>
  <c r="L741" i="9"/>
  <c r="F742" i="9"/>
  <c r="L742" i="9"/>
  <c r="F743" i="9"/>
  <c r="L743" i="9"/>
  <c r="F744" i="9"/>
  <c r="L744" i="9"/>
  <c r="F745" i="9"/>
  <c r="L745" i="9"/>
  <c r="F746" i="9"/>
  <c r="F747" i="9"/>
  <c r="L747" i="9"/>
  <c r="F748" i="9"/>
  <c r="L748" i="9"/>
  <c r="F749" i="9"/>
  <c r="L749" i="9"/>
  <c r="F750" i="9"/>
  <c r="L750" i="9"/>
  <c r="F751" i="9"/>
  <c r="L751" i="9"/>
  <c r="F752" i="9"/>
  <c r="L752" i="9"/>
  <c r="F753" i="9"/>
  <c r="L753" i="9"/>
  <c r="F754" i="9"/>
  <c r="F755" i="9"/>
  <c r="L755" i="9"/>
  <c r="F756" i="9"/>
  <c r="L756" i="9"/>
  <c r="F757" i="9"/>
  <c r="L757" i="9"/>
  <c r="F758" i="9"/>
  <c r="L758" i="9"/>
  <c r="F759" i="9"/>
  <c r="L759" i="9"/>
  <c r="F760" i="9"/>
  <c r="L760" i="9"/>
  <c r="F761" i="9"/>
  <c r="L761" i="9"/>
  <c r="F762" i="9"/>
  <c r="F763" i="9"/>
  <c r="L763" i="9"/>
  <c r="F764" i="9"/>
  <c r="L764" i="9"/>
  <c r="F765" i="9"/>
  <c r="L765" i="9"/>
  <c r="F766" i="9"/>
  <c r="L766" i="9"/>
  <c r="F767" i="9"/>
  <c r="L767" i="9"/>
  <c r="F768" i="9"/>
  <c r="L768" i="9"/>
  <c r="F769" i="9"/>
  <c r="L769" i="9"/>
  <c r="F770" i="9"/>
  <c r="F771" i="9"/>
  <c r="L771" i="9"/>
  <c r="F772" i="9"/>
  <c r="L772" i="9"/>
  <c r="F773" i="9"/>
  <c r="L773" i="9"/>
  <c r="F774" i="9"/>
  <c r="L774" i="9"/>
  <c r="F775" i="9"/>
  <c r="L775" i="9"/>
  <c r="F776" i="9"/>
  <c r="L776" i="9"/>
  <c r="F777" i="9"/>
  <c r="L777" i="9"/>
  <c r="F778" i="9"/>
  <c r="F779" i="9"/>
  <c r="L779" i="9"/>
  <c r="F780" i="9"/>
  <c r="L780" i="9"/>
  <c r="F781" i="9"/>
  <c r="L781" i="9"/>
  <c r="F782" i="9"/>
  <c r="L782" i="9"/>
  <c r="F783" i="9"/>
  <c r="L783" i="9"/>
  <c r="F784" i="9"/>
  <c r="L784" i="9"/>
  <c r="F785" i="9"/>
  <c r="L785" i="9"/>
  <c r="F786" i="9"/>
  <c r="F787" i="9"/>
  <c r="L787" i="9"/>
  <c r="F788" i="9"/>
  <c r="L788" i="9"/>
  <c r="F789" i="9"/>
  <c r="L789" i="9"/>
  <c r="F790" i="9"/>
  <c r="L790" i="9"/>
  <c r="F791" i="9"/>
  <c r="L791" i="9"/>
  <c r="F792" i="9"/>
  <c r="L792" i="9"/>
  <c r="F793" i="9"/>
  <c r="L793" i="9"/>
  <c r="F794" i="9"/>
  <c r="F795" i="9"/>
  <c r="L795" i="9"/>
  <c r="F796" i="9"/>
  <c r="L796" i="9"/>
  <c r="F797" i="9"/>
  <c r="L797" i="9"/>
  <c r="F798" i="9"/>
  <c r="L798" i="9"/>
  <c r="F799" i="9"/>
  <c r="L799" i="9"/>
  <c r="F800" i="9"/>
  <c r="L800" i="9"/>
  <c r="F801" i="9"/>
  <c r="L801" i="9"/>
  <c r="F802" i="9"/>
  <c r="F803" i="9"/>
  <c r="L803" i="9"/>
  <c r="F804" i="9"/>
  <c r="L804" i="9"/>
  <c r="F805" i="9"/>
  <c r="L805" i="9"/>
  <c r="F806" i="9"/>
  <c r="L806" i="9"/>
  <c r="F807" i="9"/>
  <c r="L807" i="9"/>
  <c r="F808" i="9"/>
  <c r="L808" i="9"/>
  <c r="F809" i="9"/>
  <c r="L809" i="9"/>
  <c r="F810" i="9"/>
  <c r="F811" i="9"/>
  <c r="L811" i="9"/>
  <c r="F812" i="9"/>
  <c r="L812" i="9"/>
  <c r="F813" i="9"/>
  <c r="L813" i="9"/>
  <c r="F814" i="9"/>
  <c r="L814" i="9"/>
  <c r="F815" i="9"/>
  <c r="L815" i="9"/>
  <c r="F816" i="9"/>
  <c r="L816" i="9"/>
  <c r="F817" i="9"/>
  <c r="L817" i="9"/>
  <c r="F818" i="9"/>
  <c r="F819" i="9"/>
  <c r="L819" i="9"/>
  <c r="F820" i="9"/>
  <c r="L820" i="9"/>
  <c r="F821" i="9"/>
  <c r="L821" i="9"/>
  <c r="F822" i="9"/>
  <c r="L822" i="9"/>
  <c r="F823" i="9"/>
  <c r="L823" i="9"/>
  <c r="F824" i="9"/>
  <c r="L824" i="9"/>
  <c r="F825" i="9"/>
  <c r="L825" i="9"/>
  <c r="F826" i="9"/>
  <c r="F827" i="9"/>
  <c r="L827" i="9"/>
  <c r="F828" i="9"/>
  <c r="L828" i="9"/>
  <c r="F829" i="9"/>
  <c r="L829" i="9"/>
  <c r="F830" i="9"/>
  <c r="L830" i="9"/>
  <c r="F831" i="9"/>
  <c r="L831" i="9"/>
  <c r="F832" i="9"/>
  <c r="L832" i="9"/>
  <c r="F833" i="9"/>
  <c r="L833" i="9"/>
  <c r="F834" i="9"/>
  <c r="F835" i="9"/>
  <c r="L835" i="9"/>
  <c r="F836" i="9"/>
  <c r="L836" i="9"/>
  <c r="F837" i="9"/>
  <c r="L837" i="9"/>
  <c r="F838" i="9"/>
  <c r="L838" i="9"/>
  <c r="F839" i="9"/>
  <c r="L839" i="9"/>
  <c r="F840" i="9"/>
  <c r="L840" i="9"/>
  <c r="F841" i="9"/>
  <c r="L841" i="9"/>
  <c r="F842" i="9"/>
  <c r="F843" i="9"/>
  <c r="L843" i="9"/>
  <c r="F844" i="9"/>
  <c r="L844" i="9"/>
  <c r="F845" i="9"/>
  <c r="L845" i="9"/>
  <c r="F846" i="9"/>
  <c r="L846" i="9"/>
  <c r="F847" i="9"/>
  <c r="L847" i="9"/>
  <c r="F848" i="9"/>
  <c r="L848" i="9"/>
  <c r="F849" i="9"/>
  <c r="L849" i="9"/>
  <c r="F850" i="9"/>
  <c r="F851" i="9"/>
  <c r="L851" i="9"/>
  <c r="F852" i="9"/>
  <c r="L852" i="9"/>
  <c r="F853" i="9"/>
  <c r="L853" i="9"/>
  <c r="F854" i="9"/>
  <c r="L854" i="9"/>
  <c r="F855" i="9"/>
  <c r="L855" i="9"/>
  <c r="F856" i="9"/>
  <c r="L856" i="9"/>
  <c r="F857" i="9"/>
  <c r="L857" i="9"/>
  <c r="F858" i="9"/>
  <c r="F859" i="9"/>
  <c r="L859" i="9"/>
  <c r="F860" i="9"/>
  <c r="L860" i="9"/>
  <c r="F861" i="9"/>
  <c r="L861" i="9"/>
  <c r="F862" i="9"/>
  <c r="L862" i="9"/>
  <c r="F863" i="9"/>
  <c r="L863" i="9"/>
  <c r="F864" i="9"/>
  <c r="L864" i="9"/>
  <c r="F865" i="9"/>
  <c r="L865" i="9"/>
  <c r="F866" i="9"/>
  <c r="F867" i="9"/>
  <c r="L867" i="9"/>
  <c r="F868" i="9"/>
  <c r="L868" i="9"/>
  <c r="F869" i="9"/>
  <c r="L869" i="9"/>
  <c r="F870" i="9"/>
  <c r="L870" i="9"/>
  <c r="F871" i="9"/>
  <c r="L871" i="9"/>
  <c r="F872" i="9"/>
  <c r="L872" i="9"/>
  <c r="F873" i="9"/>
  <c r="L873" i="9"/>
  <c r="F874" i="9"/>
  <c r="F875" i="9"/>
  <c r="L875" i="9"/>
  <c r="F876" i="9"/>
  <c r="L876" i="9"/>
  <c r="F877" i="9"/>
  <c r="L877" i="9"/>
  <c r="F878" i="9"/>
  <c r="L878" i="9"/>
  <c r="F879" i="9"/>
  <c r="L879" i="9"/>
  <c r="F880" i="9"/>
  <c r="L880" i="9"/>
  <c r="F881" i="9"/>
  <c r="L881" i="9"/>
  <c r="F882" i="9"/>
  <c r="F883" i="9"/>
  <c r="L883" i="9"/>
  <c r="F884" i="9"/>
  <c r="L884" i="9"/>
  <c r="F885" i="9"/>
  <c r="L885" i="9"/>
  <c r="F886" i="9"/>
  <c r="L886" i="9"/>
  <c r="F887" i="9"/>
  <c r="L887" i="9"/>
  <c r="F888" i="9"/>
  <c r="L888" i="9"/>
  <c r="F889" i="9"/>
  <c r="L889" i="9"/>
  <c r="F890" i="9"/>
  <c r="F891" i="9"/>
  <c r="L891" i="9"/>
  <c r="F892" i="9"/>
  <c r="L892" i="9"/>
  <c r="F893" i="9"/>
  <c r="L893" i="9"/>
  <c r="F894" i="9"/>
  <c r="L894" i="9"/>
  <c r="F895" i="9"/>
  <c r="L895" i="9"/>
  <c r="F896" i="9"/>
  <c r="L896" i="9"/>
  <c r="F897" i="9"/>
  <c r="L897" i="9"/>
  <c r="F898" i="9"/>
  <c r="F899" i="9"/>
  <c r="L899" i="9"/>
  <c r="F900" i="9"/>
  <c r="L900" i="9"/>
  <c r="F901" i="9"/>
  <c r="L901" i="9"/>
  <c r="F902" i="9"/>
  <c r="L902" i="9"/>
  <c r="F903" i="9"/>
  <c r="L903" i="9"/>
  <c r="F904" i="9"/>
  <c r="L904" i="9"/>
  <c r="F905" i="9"/>
  <c r="L905" i="9"/>
  <c r="F906" i="9"/>
  <c r="F907" i="9"/>
  <c r="L907" i="9"/>
  <c r="F908" i="9"/>
  <c r="L908" i="9"/>
  <c r="F909" i="9"/>
  <c r="L909" i="9"/>
  <c r="F910" i="9"/>
  <c r="L910" i="9"/>
  <c r="F911" i="9"/>
  <c r="L911" i="9"/>
  <c r="F912" i="9"/>
  <c r="L912" i="9"/>
  <c r="F913" i="9"/>
  <c r="L913" i="9"/>
  <c r="F914" i="9"/>
  <c r="F915" i="9"/>
  <c r="L915" i="9"/>
  <c r="F916" i="9"/>
  <c r="L916" i="9"/>
  <c r="F917" i="9"/>
  <c r="L917" i="9"/>
  <c r="F918" i="9"/>
  <c r="L918" i="9"/>
  <c r="F919" i="9"/>
  <c r="L919" i="9"/>
  <c r="F920" i="9"/>
  <c r="L920" i="9"/>
  <c r="F921" i="9"/>
  <c r="L921" i="9"/>
  <c r="F922" i="9"/>
  <c r="F923" i="9"/>
  <c r="L923" i="9"/>
  <c r="F924" i="9"/>
  <c r="L924" i="9"/>
  <c r="F925" i="9"/>
  <c r="L925" i="9"/>
  <c r="F926" i="9"/>
  <c r="L926" i="9"/>
  <c r="F927" i="9"/>
  <c r="L927" i="9"/>
  <c r="F928" i="9"/>
  <c r="L928" i="9"/>
  <c r="F929" i="9"/>
  <c r="L929" i="9"/>
  <c r="F930" i="9"/>
  <c r="F931" i="9"/>
  <c r="L931" i="9"/>
  <c r="F932" i="9"/>
  <c r="L932" i="9"/>
  <c r="F933" i="9"/>
  <c r="L933" i="9"/>
  <c r="F934" i="9"/>
  <c r="L934" i="9"/>
  <c r="F935" i="9"/>
  <c r="L935" i="9"/>
  <c r="F936" i="9"/>
  <c r="L936" i="9"/>
  <c r="F937" i="9"/>
  <c r="L937" i="9"/>
  <c r="F938" i="9"/>
  <c r="F939" i="9"/>
  <c r="L939" i="9"/>
  <c r="F940" i="9"/>
  <c r="L940" i="9"/>
  <c r="F941" i="9"/>
  <c r="L941" i="9"/>
  <c r="F942" i="9"/>
  <c r="L942" i="9"/>
  <c r="F943" i="9"/>
  <c r="L943" i="9"/>
  <c r="F944" i="9"/>
  <c r="L944" i="9"/>
  <c r="F945" i="9"/>
  <c r="L945" i="9"/>
  <c r="F946" i="9"/>
  <c r="F947" i="9"/>
  <c r="L947" i="9"/>
  <c r="F948" i="9"/>
  <c r="L948" i="9"/>
  <c r="F949" i="9"/>
  <c r="L949" i="9"/>
  <c r="F950" i="9"/>
  <c r="L950" i="9"/>
  <c r="F951" i="9"/>
  <c r="L951" i="9"/>
  <c r="F952" i="9"/>
  <c r="L952" i="9"/>
  <c r="F953" i="9"/>
  <c r="L953" i="9"/>
  <c r="F954" i="9"/>
  <c r="F955" i="9"/>
  <c r="L955" i="9"/>
  <c r="F956" i="9"/>
  <c r="L956" i="9"/>
  <c r="F957" i="9"/>
  <c r="L957" i="9"/>
  <c r="F958" i="9"/>
  <c r="L958" i="9"/>
  <c r="F959" i="9"/>
  <c r="L959" i="9"/>
  <c r="F960" i="9"/>
  <c r="L960" i="9"/>
  <c r="F961" i="9"/>
  <c r="L961" i="9"/>
  <c r="F962" i="9"/>
  <c r="F963" i="9"/>
  <c r="L963" i="9"/>
  <c r="F964" i="9"/>
  <c r="L964" i="9"/>
  <c r="F965" i="9"/>
  <c r="L965" i="9"/>
  <c r="F966" i="9"/>
  <c r="L966" i="9"/>
  <c r="F967" i="9"/>
  <c r="L967" i="9"/>
  <c r="F968" i="9"/>
  <c r="L968" i="9"/>
  <c r="F969" i="9"/>
  <c r="L969" i="9"/>
  <c r="F970" i="9"/>
  <c r="F971" i="9"/>
  <c r="L971" i="9"/>
  <c r="F972" i="9"/>
  <c r="L972" i="9"/>
  <c r="F973" i="9"/>
  <c r="L973" i="9"/>
  <c r="F974" i="9"/>
  <c r="L974" i="9"/>
  <c r="F975" i="9"/>
  <c r="L975" i="9"/>
  <c r="F976" i="9"/>
  <c r="L976" i="9"/>
  <c r="F977" i="9"/>
  <c r="L977" i="9"/>
  <c r="F978" i="9"/>
  <c r="F979" i="9"/>
  <c r="L979" i="9"/>
  <c r="F980" i="9"/>
  <c r="L980" i="9"/>
  <c r="F981" i="9"/>
  <c r="L981" i="9"/>
  <c r="F982" i="9"/>
  <c r="L982" i="9"/>
  <c r="F983" i="9"/>
  <c r="L983" i="9"/>
  <c r="F984" i="9"/>
  <c r="L984" i="9"/>
  <c r="F985" i="9"/>
  <c r="L985" i="9"/>
  <c r="F986" i="9"/>
  <c r="F987" i="9"/>
  <c r="L987" i="9"/>
  <c r="F988" i="9"/>
  <c r="L988" i="9"/>
  <c r="F989" i="9"/>
  <c r="L989" i="9"/>
  <c r="F990" i="9"/>
  <c r="L990" i="9"/>
  <c r="F991" i="9"/>
  <c r="L991" i="9"/>
  <c r="F992" i="9"/>
  <c r="L992" i="9"/>
  <c r="F993" i="9"/>
  <c r="L993" i="9"/>
  <c r="F994" i="9"/>
  <c r="F995" i="9"/>
  <c r="L995" i="9"/>
  <c r="F996" i="9"/>
  <c r="L996" i="9"/>
  <c r="F997" i="9"/>
  <c r="L997" i="9"/>
  <c r="F998" i="9"/>
  <c r="L998" i="9"/>
  <c r="F999" i="9"/>
  <c r="L999" i="9"/>
  <c r="F1000" i="9"/>
  <c r="L1000" i="9"/>
  <c r="F1001" i="9"/>
  <c r="L1001" i="9"/>
  <c r="A1" i="4"/>
  <c r="F3" i="4"/>
  <c r="F4" i="4"/>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518" i="4"/>
  <c r="F519" i="4"/>
  <c r="F520" i="4"/>
  <c r="F521" i="4"/>
  <c r="F522" i="4"/>
  <c r="F523" i="4"/>
  <c r="F524" i="4"/>
  <c r="F525" i="4"/>
  <c r="F526" i="4"/>
  <c r="F527" i="4"/>
  <c r="F528" i="4"/>
  <c r="F529" i="4"/>
  <c r="F530" i="4"/>
  <c r="F531" i="4"/>
  <c r="F532" i="4"/>
  <c r="F533" i="4"/>
  <c r="F534" i="4"/>
  <c r="F535" i="4"/>
  <c r="F536" i="4"/>
  <c r="F537" i="4"/>
  <c r="F538" i="4"/>
  <c r="F539" i="4"/>
  <c r="F540" i="4"/>
  <c r="F541" i="4"/>
  <c r="F542" i="4"/>
  <c r="F543" i="4"/>
  <c r="F544" i="4"/>
  <c r="F545" i="4"/>
  <c r="F546" i="4"/>
  <c r="F547" i="4"/>
  <c r="F548" i="4"/>
  <c r="F549" i="4"/>
  <c r="F550" i="4"/>
  <c r="F551" i="4"/>
  <c r="F552" i="4"/>
  <c r="F553" i="4"/>
  <c r="F554" i="4"/>
  <c r="F555" i="4"/>
  <c r="F556" i="4"/>
  <c r="F557" i="4"/>
  <c r="F558" i="4"/>
  <c r="F559" i="4"/>
  <c r="F560" i="4"/>
  <c r="F561" i="4"/>
  <c r="F562" i="4"/>
  <c r="F563" i="4"/>
  <c r="F564" i="4"/>
  <c r="F565" i="4"/>
  <c r="F566" i="4"/>
  <c r="F567" i="4"/>
  <c r="F568" i="4"/>
  <c r="F569" i="4"/>
  <c r="F570" i="4"/>
  <c r="F571" i="4"/>
  <c r="F572" i="4"/>
  <c r="F573" i="4"/>
  <c r="F574" i="4"/>
  <c r="F575" i="4"/>
  <c r="F576" i="4"/>
  <c r="F577" i="4"/>
  <c r="F578" i="4"/>
  <c r="F579" i="4"/>
  <c r="F580" i="4"/>
  <c r="F581" i="4"/>
  <c r="F582" i="4"/>
  <c r="F583" i="4"/>
  <c r="F584" i="4"/>
  <c r="F585" i="4"/>
  <c r="F586" i="4"/>
  <c r="F587" i="4"/>
  <c r="F588" i="4"/>
  <c r="F589" i="4"/>
  <c r="F590" i="4"/>
  <c r="F591" i="4"/>
  <c r="F592" i="4"/>
  <c r="F593" i="4"/>
  <c r="F594" i="4"/>
  <c r="F595" i="4"/>
  <c r="F596" i="4"/>
  <c r="F597" i="4"/>
  <c r="F598" i="4"/>
  <c r="F599" i="4"/>
  <c r="F600" i="4"/>
  <c r="F601" i="4"/>
  <c r="F602" i="4"/>
  <c r="F603" i="4"/>
  <c r="F604" i="4"/>
  <c r="F605" i="4"/>
  <c r="F606" i="4"/>
  <c r="F607" i="4"/>
  <c r="F608" i="4"/>
  <c r="F609" i="4"/>
  <c r="F610" i="4"/>
  <c r="F611" i="4"/>
  <c r="F612" i="4"/>
  <c r="F613" i="4"/>
  <c r="F614" i="4"/>
  <c r="F615" i="4"/>
  <c r="F616" i="4"/>
  <c r="F617" i="4"/>
  <c r="F618" i="4"/>
  <c r="F619" i="4"/>
  <c r="F620" i="4"/>
  <c r="F621" i="4"/>
  <c r="F622" i="4"/>
  <c r="F623" i="4"/>
  <c r="F624" i="4"/>
  <c r="F625" i="4"/>
  <c r="F626" i="4"/>
  <c r="F627" i="4"/>
  <c r="F628" i="4"/>
  <c r="F629" i="4"/>
  <c r="F630" i="4"/>
  <c r="F631" i="4"/>
  <c r="F632" i="4"/>
  <c r="F633" i="4"/>
  <c r="F634" i="4"/>
  <c r="F635" i="4"/>
  <c r="F636" i="4"/>
  <c r="F637" i="4"/>
  <c r="F638" i="4"/>
  <c r="F639" i="4"/>
  <c r="F640" i="4"/>
  <c r="F641" i="4"/>
  <c r="F642" i="4"/>
  <c r="F643" i="4"/>
  <c r="F644" i="4"/>
  <c r="F645" i="4"/>
  <c r="F646" i="4"/>
  <c r="F647" i="4"/>
  <c r="F648" i="4"/>
  <c r="F649" i="4"/>
  <c r="F650" i="4"/>
  <c r="F651" i="4"/>
  <c r="F652" i="4"/>
  <c r="F653" i="4"/>
  <c r="F654" i="4"/>
  <c r="F655" i="4"/>
  <c r="F656" i="4"/>
  <c r="F657" i="4"/>
  <c r="F658" i="4"/>
  <c r="F659" i="4"/>
  <c r="F660" i="4"/>
  <c r="F661" i="4"/>
  <c r="F662" i="4"/>
  <c r="F663" i="4"/>
  <c r="F664" i="4"/>
  <c r="F665" i="4"/>
  <c r="F666" i="4"/>
  <c r="F667" i="4"/>
  <c r="F668" i="4"/>
  <c r="F669" i="4"/>
  <c r="F670" i="4"/>
  <c r="F671" i="4"/>
  <c r="F672" i="4"/>
  <c r="F673" i="4"/>
  <c r="F674" i="4"/>
  <c r="F675" i="4"/>
  <c r="F676" i="4"/>
  <c r="F677" i="4"/>
  <c r="F678" i="4"/>
  <c r="F679" i="4"/>
  <c r="F680" i="4"/>
  <c r="F681" i="4"/>
  <c r="F682" i="4"/>
  <c r="F683" i="4"/>
  <c r="F684" i="4"/>
  <c r="F685" i="4"/>
  <c r="F686" i="4"/>
  <c r="F687" i="4"/>
  <c r="F688" i="4"/>
  <c r="F689" i="4"/>
  <c r="F690" i="4"/>
  <c r="F691" i="4"/>
  <c r="F692" i="4"/>
  <c r="F693" i="4"/>
  <c r="F694" i="4"/>
  <c r="F695" i="4"/>
  <c r="F696" i="4"/>
  <c r="F697" i="4"/>
  <c r="F698" i="4"/>
  <c r="F699" i="4"/>
  <c r="F700" i="4"/>
  <c r="F701" i="4"/>
  <c r="F702" i="4"/>
  <c r="F703" i="4"/>
  <c r="F704" i="4"/>
  <c r="F705" i="4"/>
  <c r="F706" i="4"/>
  <c r="F707" i="4"/>
  <c r="F708" i="4"/>
  <c r="F709" i="4"/>
  <c r="F710" i="4"/>
  <c r="F711" i="4"/>
  <c r="F712" i="4"/>
  <c r="F713" i="4"/>
  <c r="F714" i="4"/>
  <c r="F715" i="4"/>
  <c r="F716" i="4"/>
  <c r="F717" i="4"/>
  <c r="F718" i="4"/>
  <c r="F719" i="4"/>
  <c r="F720" i="4"/>
  <c r="F721" i="4"/>
  <c r="F722" i="4"/>
  <c r="F723" i="4"/>
  <c r="F724" i="4"/>
  <c r="F725" i="4"/>
  <c r="F726" i="4"/>
  <c r="F727" i="4"/>
  <c r="F728" i="4"/>
  <c r="F729" i="4"/>
  <c r="F730" i="4"/>
  <c r="F731" i="4"/>
  <c r="F732" i="4"/>
  <c r="F733" i="4"/>
  <c r="F734" i="4"/>
  <c r="F735" i="4"/>
  <c r="F736" i="4"/>
  <c r="F737" i="4"/>
  <c r="F738" i="4"/>
  <c r="F739" i="4"/>
  <c r="F740" i="4"/>
  <c r="F741" i="4"/>
  <c r="F742" i="4"/>
  <c r="F743" i="4"/>
  <c r="F744" i="4"/>
  <c r="F745" i="4"/>
  <c r="F746" i="4"/>
  <c r="F747" i="4"/>
  <c r="F748" i="4"/>
  <c r="F749" i="4"/>
  <c r="F750" i="4"/>
  <c r="F751" i="4"/>
  <c r="F752" i="4"/>
  <c r="F753" i="4"/>
  <c r="F754" i="4"/>
  <c r="F755" i="4"/>
  <c r="F756" i="4"/>
  <c r="F757" i="4"/>
  <c r="F758" i="4"/>
  <c r="F759" i="4"/>
  <c r="F760" i="4"/>
  <c r="F761" i="4"/>
  <c r="F762" i="4"/>
  <c r="F763" i="4"/>
  <c r="F764" i="4"/>
  <c r="F765" i="4"/>
  <c r="F766" i="4"/>
  <c r="F767" i="4"/>
  <c r="F768" i="4"/>
  <c r="F769" i="4"/>
  <c r="F770" i="4"/>
  <c r="F771" i="4"/>
  <c r="F772" i="4"/>
  <c r="F773" i="4"/>
  <c r="F774" i="4"/>
  <c r="F775" i="4"/>
  <c r="F776" i="4"/>
  <c r="F777" i="4"/>
  <c r="F778" i="4"/>
  <c r="F779" i="4"/>
  <c r="F780" i="4"/>
  <c r="F781" i="4"/>
  <c r="F782" i="4"/>
  <c r="F783" i="4"/>
  <c r="F784" i="4"/>
  <c r="F785" i="4"/>
  <c r="F786" i="4"/>
  <c r="F787" i="4"/>
  <c r="F788" i="4"/>
  <c r="F789" i="4"/>
  <c r="F790" i="4"/>
  <c r="F791" i="4"/>
  <c r="F792" i="4"/>
  <c r="F793" i="4"/>
  <c r="F794" i="4"/>
  <c r="F795" i="4"/>
  <c r="F796" i="4"/>
  <c r="F797" i="4"/>
  <c r="F798" i="4"/>
  <c r="F799" i="4"/>
  <c r="F800" i="4"/>
  <c r="F801" i="4"/>
  <c r="F802" i="4"/>
  <c r="F803" i="4"/>
  <c r="F804" i="4"/>
  <c r="F805" i="4"/>
  <c r="F806" i="4"/>
  <c r="F807" i="4"/>
  <c r="F808" i="4"/>
  <c r="F809" i="4"/>
  <c r="F810" i="4"/>
  <c r="F811" i="4"/>
  <c r="F812" i="4"/>
  <c r="F813" i="4"/>
  <c r="F814" i="4"/>
  <c r="F815" i="4"/>
  <c r="F816" i="4"/>
  <c r="F817" i="4"/>
  <c r="F818" i="4"/>
  <c r="F819" i="4"/>
  <c r="F820" i="4"/>
  <c r="F821" i="4"/>
  <c r="F822" i="4"/>
  <c r="F823" i="4"/>
  <c r="F824" i="4"/>
  <c r="F825" i="4"/>
  <c r="F826" i="4"/>
  <c r="F827" i="4"/>
  <c r="F828" i="4"/>
  <c r="F829" i="4"/>
  <c r="F830" i="4"/>
  <c r="F831" i="4"/>
  <c r="F832" i="4"/>
  <c r="F833" i="4"/>
  <c r="F834" i="4"/>
  <c r="F835" i="4"/>
  <c r="F836" i="4"/>
  <c r="F837" i="4"/>
  <c r="F838" i="4"/>
  <c r="F839" i="4"/>
  <c r="F840" i="4"/>
  <c r="F841" i="4"/>
  <c r="F842" i="4"/>
  <c r="F843" i="4"/>
  <c r="F844" i="4"/>
  <c r="F845" i="4"/>
  <c r="F846" i="4"/>
  <c r="F847" i="4"/>
  <c r="F848" i="4"/>
  <c r="F849" i="4"/>
  <c r="F850" i="4"/>
  <c r="F851" i="4"/>
  <c r="F852" i="4"/>
  <c r="F853" i="4"/>
  <c r="F854" i="4"/>
  <c r="F855" i="4"/>
  <c r="F856" i="4"/>
  <c r="F857" i="4"/>
  <c r="F858" i="4"/>
  <c r="F859" i="4"/>
  <c r="F860" i="4"/>
  <c r="F861" i="4"/>
  <c r="F862" i="4"/>
  <c r="F863" i="4"/>
  <c r="F864" i="4"/>
  <c r="F865" i="4"/>
  <c r="F866" i="4"/>
  <c r="F867" i="4"/>
  <c r="F868" i="4"/>
  <c r="F869" i="4"/>
  <c r="F870" i="4"/>
  <c r="F871" i="4"/>
  <c r="F872" i="4"/>
  <c r="F873" i="4"/>
  <c r="F874" i="4"/>
  <c r="F875" i="4"/>
  <c r="F876" i="4"/>
  <c r="F877" i="4"/>
  <c r="F878" i="4"/>
  <c r="F879" i="4"/>
  <c r="F880" i="4"/>
  <c r="F881" i="4"/>
  <c r="F882" i="4"/>
  <c r="F883" i="4"/>
  <c r="F884" i="4"/>
  <c r="F885" i="4"/>
  <c r="F886" i="4"/>
  <c r="F887" i="4"/>
  <c r="F888" i="4"/>
  <c r="F889" i="4"/>
  <c r="F890" i="4"/>
  <c r="F891" i="4"/>
  <c r="F892" i="4"/>
  <c r="F893" i="4"/>
  <c r="F894" i="4"/>
  <c r="F895" i="4"/>
  <c r="F896" i="4"/>
  <c r="F897" i="4"/>
  <c r="F898" i="4"/>
  <c r="F899" i="4"/>
  <c r="F900" i="4"/>
  <c r="F901" i="4"/>
  <c r="F902" i="4"/>
  <c r="F903" i="4"/>
  <c r="F904" i="4"/>
  <c r="F905" i="4"/>
  <c r="F906" i="4"/>
  <c r="F907" i="4"/>
  <c r="F908" i="4"/>
  <c r="F909" i="4"/>
  <c r="F910" i="4"/>
  <c r="F911" i="4"/>
  <c r="F912" i="4"/>
  <c r="F913" i="4"/>
  <c r="F914" i="4"/>
  <c r="F915" i="4"/>
  <c r="F916" i="4"/>
  <c r="F917" i="4"/>
  <c r="F918" i="4"/>
  <c r="F919" i="4"/>
  <c r="F920" i="4"/>
  <c r="F921" i="4"/>
  <c r="F922" i="4"/>
  <c r="F923" i="4"/>
  <c r="F924" i="4"/>
  <c r="F925" i="4"/>
  <c r="F926" i="4"/>
  <c r="F927" i="4"/>
  <c r="F928" i="4"/>
  <c r="F929" i="4"/>
  <c r="F930" i="4"/>
  <c r="F931" i="4"/>
  <c r="F932" i="4"/>
  <c r="F933" i="4"/>
  <c r="F934" i="4"/>
  <c r="F935" i="4"/>
  <c r="F936" i="4"/>
  <c r="F937" i="4"/>
  <c r="F938" i="4"/>
  <c r="F939" i="4"/>
  <c r="F940" i="4"/>
  <c r="F941" i="4"/>
  <c r="F942" i="4"/>
  <c r="F943" i="4"/>
  <c r="F944" i="4"/>
  <c r="F945" i="4"/>
  <c r="F946" i="4"/>
  <c r="F947" i="4"/>
  <c r="F948" i="4"/>
  <c r="F949" i="4"/>
  <c r="F950" i="4"/>
  <c r="F951" i="4"/>
  <c r="F952" i="4"/>
  <c r="F953" i="4"/>
  <c r="F954" i="4"/>
  <c r="F955" i="4"/>
  <c r="F956" i="4"/>
  <c r="F957" i="4"/>
  <c r="F958" i="4"/>
  <c r="F959" i="4"/>
  <c r="F960" i="4"/>
  <c r="F961" i="4"/>
  <c r="F962" i="4"/>
  <c r="F963" i="4"/>
  <c r="F964" i="4"/>
  <c r="F965" i="4"/>
  <c r="F966" i="4"/>
  <c r="F967" i="4"/>
  <c r="F968" i="4"/>
  <c r="F969" i="4"/>
  <c r="F970" i="4"/>
  <c r="F971" i="4"/>
  <c r="F972" i="4"/>
  <c r="F973" i="4"/>
  <c r="F974" i="4"/>
  <c r="F975" i="4"/>
  <c r="F976" i="4"/>
  <c r="F977" i="4"/>
  <c r="F978" i="4"/>
  <c r="F979" i="4"/>
  <c r="F980" i="4"/>
  <c r="F981" i="4"/>
  <c r="F982" i="4"/>
  <c r="F983" i="4"/>
  <c r="F984" i="4"/>
  <c r="F985" i="4"/>
  <c r="F986" i="4"/>
  <c r="F987" i="4"/>
  <c r="F988" i="4"/>
  <c r="F989" i="4"/>
  <c r="F990" i="4"/>
  <c r="F991" i="4"/>
  <c r="F992" i="4"/>
  <c r="F993" i="4"/>
  <c r="F994" i="4"/>
  <c r="F995" i="4"/>
  <c r="F996" i="4"/>
  <c r="F997" i="4"/>
  <c r="F998" i="4"/>
  <c r="F999" i="4"/>
  <c r="F1000" i="4"/>
  <c r="F1001" i="4"/>
  <c r="F1002" i="4"/>
  <c r="N259" i="1"/>
  <c r="AA259" i="1"/>
  <c r="B259" i="1" s="1"/>
  <c r="O843" i="1"/>
  <c r="P843" i="1"/>
  <c r="O867" i="1"/>
  <c r="N867" i="1"/>
  <c r="N923" i="1"/>
  <c r="O923" i="1"/>
  <c r="O971" i="1"/>
  <c r="P971" i="1"/>
  <c r="AA971" i="1"/>
  <c r="G971" i="1" s="1"/>
  <c r="D971" i="1" s="1"/>
  <c r="N995" i="1"/>
  <c r="M995" i="1"/>
  <c r="M979" i="1"/>
  <c r="O611" i="1"/>
  <c r="AA995" i="1"/>
  <c r="F995" i="1" s="1"/>
  <c r="M987" i="1"/>
  <c r="P955" i="1"/>
  <c r="N707" i="1"/>
  <c r="AA243" i="1"/>
  <c r="G243" i="1" s="1"/>
  <c r="D243" i="1" s="1"/>
  <c r="X243" i="5" s="1"/>
  <c r="AJ243" i="5" s="1"/>
  <c r="S243" i="5" s="1"/>
  <c r="O243" i="1"/>
  <c r="O467" i="1"/>
  <c r="P467" i="1"/>
  <c r="M779" i="1"/>
  <c r="O779" i="1"/>
  <c r="P779" i="1"/>
  <c r="M803" i="1"/>
  <c r="N803" i="1"/>
  <c r="AA803" i="1"/>
  <c r="N883" i="1"/>
  <c r="N987" i="1"/>
  <c r="O851" i="1"/>
  <c r="P995" i="1"/>
  <c r="O955" i="1"/>
  <c r="O995" i="1"/>
  <c r="N971" i="1"/>
  <c r="N955" i="1"/>
  <c r="N843" i="1"/>
  <c r="M971" i="1"/>
  <c r="P867" i="1"/>
  <c r="P979" i="1"/>
  <c r="M6" i="1"/>
  <c r="F9" i="5" s="1"/>
  <c r="O6" i="1"/>
  <c r="M14" i="1"/>
  <c r="F21" i="5" s="1"/>
  <c r="AA62" i="1"/>
  <c r="M62" i="1"/>
  <c r="F89" i="5" s="1"/>
  <c r="O62" i="1"/>
  <c r="P62" i="1"/>
  <c r="L89" i="5" s="1"/>
  <c r="M78" i="1"/>
  <c r="N78" i="1"/>
  <c r="AA78" i="1"/>
  <c r="G78" i="1" s="1"/>
  <c r="D78" i="1" s="1"/>
  <c r="N86" i="1"/>
  <c r="J121" i="5" s="1"/>
  <c r="N94" i="1"/>
  <c r="AA94" i="1"/>
  <c r="F94" i="1" s="1"/>
  <c r="M94" i="1"/>
  <c r="P118" i="1"/>
  <c r="L165" i="5" s="1"/>
  <c r="N126" i="1"/>
  <c r="M134" i="1"/>
  <c r="N142" i="1"/>
  <c r="O158" i="1"/>
  <c r="O166" i="1"/>
  <c r="P166" i="1"/>
  <c r="N174" i="1"/>
  <c r="N182" i="1"/>
  <c r="AA198" i="1"/>
  <c r="B198" i="1" s="1"/>
  <c r="O198" i="1"/>
  <c r="O206" i="1"/>
  <c r="N206" i="1"/>
  <c r="P214" i="1"/>
  <c r="M238" i="1"/>
  <c r="N238" i="1"/>
  <c r="O238" i="1"/>
  <c r="P238" i="1"/>
  <c r="AA238" i="1"/>
  <c r="B238" i="1" s="1"/>
  <c r="O246" i="1"/>
  <c r="P246" i="1"/>
  <c r="M246" i="1"/>
  <c r="N246" i="1"/>
  <c r="M254" i="1"/>
  <c r="N254" i="1"/>
  <c r="P254" i="1"/>
  <c r="O254" i="1"/>
  <c r="M262" i="1"/>
  <c r="O262" i="1"/>
  <c r="AA262" i="1"/>
  <c r="B262" i="1" s="1"/>
  <c r="P262" i="1"/>
  <c r="AA270" i="1"/>
  <c r="C270" i="1" s="1"/>
  <c r="M270" i="1"/>
  <c r="P270" i="1"/>
  <c r="N278" i="1"/>
  <c r="P278" i="1"/>
  <c r="AA278" i="1"/>
  <c r="G278" i="1" s="1"/>
  <c r="D278" i="1" s="1"/>
  <c r="M286" i="1"/>
  <c r="O286" i="1"/>
  <c r="N286" i="1"/>
  <c r="N294" i="1"/>
  <c r="O294" i="1"/>
  <c r="AA294" i="1"/>
  <c r="AA302" i="1"/>
  <c r="N302" i="1"/>
  <c r="P310" i="1"/>
  <c r="AA310" i="1"/>
  <c r="G310" i="1" s="1"/>
  <c r="D310" i="1" s="1"/>
  <c r="X310" i="5" s="1"/>
  <c r="AI310" i="5" s="1"/>
  <c r="R310" i="5" s="1"/>
  <c r="M310" i="1"/>
  <c r="O310" i="1"/>
  <c r="O318" i="1"/>
  <c r="AA318" i="1"/>
  <c r="N318" i="1"/>
  <c r="N326" i="1"/>
  <c r="O326" i="1"/>
  <c r="P326" i="1"/>
  <c r="AA326" i="1"/>
  <c r="N334" i="1"/>
  <c r="P334" i="1"/>
  <c r="AA334" i="1"/>
  <c r="M342" i="1"/>
  <c r="O342" i="1"/>
  <c r="P342" i="1"/>
  <c r="N342" i="1"/>
  <c r="AA342" i="1"/>
  <c r="N350" i="1"/>
  <c r="O350" i="1"/>
  <c r="M350" i="1"/>
  <c r="AA350" i="1"/>
  <c r="G350" i="1" s="1"/>
  <c r="D350" i="1" s="1"/>
  <c r="AA358" i="1"/>
  <c r="M358" i="1"/>
  <c r="N358" i="1"/>
  <c r="O358" i="1"/>
  <c r="P358" i="1"/>
  <c r="P366" i="1"/>
  <c r="N366" i="1"/>
  <c r="O366" i="1"/>
  <c r="AA366" i="1"/>
  <c r="O374" i="1"/>
  <c r="AA374" i="1"/>
  <c r="E374" i="1" s="1"/>
  <c r="N374" i="1"/>
  <c r="P374" i="1"/>
  <c r="M382" i="1"/>
  <c r="O382" i="1"/>
  <c r="AA382" i="1"/>
  <c r="N390" i="1"/>
  <c r="P390" i="1"/>
  <c r="M390" i="1"/>
  <c r="O390" i="1"/>
  <c r="M398" i="1"/>
  <c r="O398" i="1"/>
  <c r="P398" i="1"/>
  <c r="AA398" i="1"/>
  <c r="F398" i="1" s="1"/>
  <c r="N406" i="1"/>
  <c r="M406" i="1"/>
  <c r="P406" i="1"/>
  <c r="AA406" i="1"/>
  <c r="F406" i="1" s="1"/>
  <c r="P414" i="1"/>
  <c r="N414" i="1"/>
  <c r="O414" i="1"/>
  <c r="O422" i="1"/>
  <c r="AA422" i="1"/>
  <c r="E422" i="1" s="1"/>
  <c r="N422" i="1"/>
  <c r="P422" i="1"/>
  <c r="N430" i="1"/>
  <c r="P430" i="1"/>
  <c r="M430" i="1"/>
  <c r="AA430" i="1"/>
  <c r="N438" i="1"/>
  <c r="M438" i="1"/>
  <c r="P438" i="1"/>
  <c r="AA438" i="1"/>
  <c r="G438" i="1" s="1"/>
  <c r="D438" i="1" s="1"/>
  <c r="X438" i="5" s="1"/>
  <c r="M446" i="1"/>
  <c r="N446" i="1"/>
  <c r="P446" i="1"/>
  <c r="AA446" i="1"/>
  <c r="F446" i="1" s="1"/>
  <c r="AA462" i="1"/>
  <c r="G462" i="1" s="1"/>
  <c r="D462" i="1" s="1"/>
  <c r="P462" i="1"/>
  <c r="M462" i="1"/>
  <c r="N470" i="1"/>
  <c r="O470" i="1"/>
  <c r="P470" i="1"/>
  <c r="M478" i="1"/>
  <c r="N478" i="1"/>
  <c r="P478" i="1"/>
  <c r="AA478" i="1"/>
  <c r="F478" i="1" s="1"/>
  <c r="M486" i="1"/>
  <c r="O486" i="1"/>
  <c r="P486" i="1"/>
  <c r="P494" i="1"/>
  <c r="AA494" i="1"/>
  <c r="C494" i="1" s="1"/>
  <c r="M494" i="1"/>
  <c r="P502" i="1"/>
  <c r="AA502" i="1"/>
  <c r="M510" i="1"/>
  <c r="N510" i="1"/>
  <c r="O510" i="1"/>
  <c r="AA510" i="1"/>
  <c r="G510" i="1" s="1"/>
  <c r="D510" i="1" s="1"/>
  <c r="M518" i="1"/>
  <c r="N518" i="1"/>
  <c r="P518" i="1"/>
  <c r="AA518" i="1"/>
  <c r="F518" i="1" s="1"/>
  <c r="AA534" i="1"/>
  <c r="G534" i="1" s="1"/>
  <c r="D534" i="1" s="1"/>
  <c r="P542" i="1"/>
  <c r="M542" i="1"/>
  <c r="N550" i="1"/>
  <c r="O550" i="1"/>
  <c r="P550" i="1"/>
  <c r="M558" i="1"/>
  <c r="O558" i="1"/>
  <c r="P558" i="1"/>
  <c r="AA566" i="1"/>
  <c r="B566" i="1" s="1"/>
  <c r="M566" i="1"/>
  <c r="N566" i="1"/>
  <c r="N574" i="1"/>
  <c r="P574" i="1"/>
  <c r="M582" i="1"/>
  <c r="O582" i="1"/>
  <c r="P582" i="1"/>
  <c r="AA590" i="1"/>
  <c r="M590" i="1"/>
  <c r="N590" i="1"/>
  <c r="O598" i="1"/>
  <c r="AA598" i="1"/>
  <c r="G598" i="1" s="1"/>
  <c r="D598" i="1" s="1"/>
  <c r="N606" i="1"/>
  <c r="P606" i="1"/>
  <c r="AA630" i="1"/>
  <c r="B630" i="1" s="1"/>
  <c r="O646" i="1"/>
  <c r="AA646" i="1"/>
  <c r="G646" i="1" s="1"/>
  <c r="D646" i="1" s="1"/>
  <c r="N654" i="1"/>
  <c r="P654" i="1"/>
  <c r="M662" i="1"/>
  <c r="O662" i="1"/>
  <c r="AA662" i="1"/>
  <c r="G662" i="1" s="1"/>
  <c r="D662" i="1" s="1"/>
  <c r="M422" i="1"/>
  <c r="N398" i="1"/>
  <c r="M374" i="1"/>
  <c r="M334" i="1"/>
  <c r="P294" i="1"/>
  <c r="M294" i="1"/>
  <c r="P382" i="1"/>
  <c r="M72" i="5"/>
  <c r="I57" i="5"/>
  <c r="G72" i="5"/>
  <c r="J57" i="5"/>
  <c r="M57" i="5"/>
  <c r="L40" i="5"/>
  <c r="F42" i="5"/>
  <c r="H59" i="5"/>
  <c r="I44" i="5"/>
  <c r="C393" i="11"/>
  <c r="H393" i="11" s="1"/>
  <c r="D393" i="11" s="1"/>
  <c r="G393" i="11" s="1"/>
  <c r="J859" i="4"/>
  <c r="C555" i="10"/>
  <c r="H555" i="10" s="1"/>
  <c r="D555" i="10" s="1"/>
  <c r="G555" i="10" s="1"/>
  <c r="J555" i="10"/>
  <c r="C917" i="10"/>
  <c r="H917" i="10" s="1"/>
  <c r="D917" i="10" s="1"/>
  <c r="G917" i="10" s="1"/>
  <c r="J417" i="11"/>
  <c r="J753" i="11"/>
  <c r="P753" i="11" s="1"/>
  <c r="H29" i="5"/>
  <c r="G29" i="5"/>
  <c r="C751" i="4"/>
  <c r="H751" i="4" s="1"/>
  <c r="D751" i="4" s="1"/>
  <c r="G751" i="4" s="1"/>
  <c r="C945" i="11"/>
  <c r="H945" i="11" s="1"/>
  <c r="D945" i="11" s="1"/>
  <c r="G945" i="11" s="1"/>
  <c r="J29" i="5"/>
  <c r="C755" i="10"/>
  <c r="H755" i="10" s="1"/>
  <c r="D755" i="10" s="1"/>
  <c r="G755" i="10" s="1"/>
  <c r="J755" i="10"/>
  <c r="C279" i="11"/>
  <c r="H279" i="11" s="1"/>
  <c r="D279" i="11" s="1"/>
  <c r="G279" i="11" s="1"/>
  <c r="M31" i="5"/>
  <c r="C675" i="4"/>
  <c r="H675" i="4" s="1"/>
  <c r="D675" i="4" s="1"/>
  <c r="G675" i="4" s="1"/>
  <c r="C825" i="9"/>
  <c r="J449" i="10"/>
  <c r="J883" i="10"/>
  <c r="O883" i="10" s="1"/>
  <c r="J523" i="11"/>
  <c r="C357" i="11"/>
  <c r="H357" i="11" s="1"/>
  <c r="D357" i="11" s="1"/>
  <c r="G357" i="11" s="1"/>
  <c r="C759" i="11"/>
  <c r="H759" i="11" s="1"/>
  <c r="D759" i="11" s="1"/>
  <c r="G759" i="11" s="1"/>
  <c r="C937" i="11"/>
  <c r="H937" i="11" s="1"/>
  <c r="D937" i="11" s="1"/>
  <c r="G937" i="11" s="1"/>
  <c r="J937" i="11"/>
  <c r="O937" i="11" s="1"/>
  <c r="C593" i="11"/>
  <c r="H593" i="11" s="1"/>
  <c r="D593" i="11" s="1"/>
  <c r="G593" i="11" s="1"/>
  <c r="J313" i="11"/>
  <c r="O313" i="11" s="1"/>
  <c r="M313" i="11" s="1"/>
  <c r="J763" i="10"/>
  <c r="P763" i="10" s="1"/>
  <c r="J385" i="11"/>
  <c r="K29" i="5"/>
  <c r="J349" i="11"/>
  <c r="O349" i="11" s="1"/>
  <c r="M349" i="11" s="1"/>
  <c r="C349" i="11"/>
  <c r="H349" i="11" s="1"/>
  <c r="D349" i="11" s="1"/>
  <c r="G349" i="11" s="1"/>
  <c r="C323" i="11"/>
  <c r="H323" i="11" s="1"/>
  <c r="D323" i="11" s="1"/>
  <c r="G323" i="11" s="1"/>
  <c r="G803" i="4"/>
  <c r="C867" i="4"/>
  <c r="H867" i="4" s="1"/>
  <c r="D867" i="4" s="1"/>
  <c r="G867" i="4" s="1"/>
  <c r="J527" i="9"/>
  <c r="O527" i="9" s="1"/>
  <c r="J207" i="10"/>
  <c r="O207" i="10" s="1"/>
  <c r="M207" i="10" s="1"/>
  <c r="J227" i="11"/>
  <c r="C431" i="9"/>
  <c r="H431" i="9" s="1"/>
  <c r="D431" i="9" s="1"/>
  <c r="G431" i="9" s="1"/>
  <c r="J239" i="11"/>
  <c r="J271" i="11"/>
  <c r="P271" i="11" s="1"/>
  <c r="J25" i="10"/>
  <c r="O25" i="10" s="1"/>
  <c r="J625" i="11"/>
  <c r="P625" i="11" s="1"/>
  <c r="C625" i="11"/>
  <c r="H625" i="11" s="1"/>
  <c r="D625" i="11" s="1"/>
  <c r="G625" i="11" s="1"/>
  <c r="J655" i="9"/>
  <c r="O655" i="9" s="1"/>
  <c r="J609" i="11"/>
  <c r="C609" i="11"/>
  <c r="H609" i="11" s="1"/>
  <c r="D609" i="11" s="1"/>
  <c r="G609" i="11" s="1"/>
  <c r="C271" i="9"/>
  <c r="H271" i="9" s="1"/>
  <c r="D271" i="9" s="1"/>
  <c r="G271" i="9" s="1"/>
  <c r="J419" i="10"/>
  <c r="O419" i="10" s="1"/>
  <c r="M419" i="10" s="1"/>
  <c r="J667" i="10"/>
  <c r="J447" i="11"/>
  <c r="O447" i="11" s="1"/>
  <c r="M447" i="11" s="1"/>
  <c r="C447" i="11"/>
  <c r="H447" i="11" s="1"/>
  <c r="D447" i="11" s="1"/>
  <c r="G447" i="11" s="1"/>
  <c r="C245" i="11"/>
  <c r="H245" i="11" s="1"/>
  <c r="D245" i="11" s="1"/>
  <c r="G245" i="11" s="1"/>
  <c r="C335" i="9"/>
  <c r="H335" i="9" s="1"/>
  <c r="D335" i="9" s="1"/>
  <c r="G335" i="9" s="1"/>
  <c r="C329" i="11"/>
  <c r="H329" i="11" s="1"/>
  <c r="D329" i="11" s="1"/>
  <c r="G329" i="11" s="1"/>
  <c r="J945" i="4"/>
  <c r="C831" i="4"/>
  <c r="H831" i="4" s="1"/>
  <c r="D831" i="4" s="1"/>
  <c r="G831" i="4" s="1"/>
  <c r="C975" i="4"/>
  <c r="H975" i="4" s="1"/>
  <c r="D975" i="4" s="1"/>
  <c r="G975" i="4" s="1"/>
  <c r="C445" i="9"/>
  <c r="H445" i="9" s="1"/>
  <c r="D445" i="9" s="1"/>
  <c r="G445" i="9" s="1"/>
  <c r="J445" i="9"/>
  <c r="P445" i="9" s="1"/>
  <c r="C509" i="9"/>
  <c r="H509" i="9" s="1"/>
  <c r="D509" i="9" s="1"/>
  <c r="G509" i="9" s="1"/>
  <c r="J509" i="9"/>
  <c r="J749" i="9"/>
  <c r="P749" i="9" s="1"/>
  <c r="J757" i="9"/>
  <c r="O757" i="9" s="1"/>
  <c r="C757" i="9"/>
  <c r="H757" i="9" s="1"/>
  <c r="D757" i="9" s="1"/>
  <c r="G757" i="9" s="1"/>
  <c r="C781" i="9"/>
  <c r="H781" i="9" s="1"/>
  <c r="D781" i="9" s="1"/>
  <c r="G781" i="9" s="1"/>
  <c r="J813" i="9"/>
  <c r="C885" i="9"/>
  <c r="H885" i="9" s="1"/>
  <c r="D885" i="9" s="1"/>
  <c r="G885" i="9" s="1"/>
  <c r="J885" i="9"/>
  <c r="J909" i="9"/>
  <c r="P909" i="9" s="1"/>
  <c r="J709" i="10"/>
  <c r="J811" i="10"/>
  <c r="O811" i="10" s="1"/>
  <c r="M811" i="10" s="1"/>
  <c r="C859" i="10"/>
  <c r="H859" i="10" s="1"/>
  <c r="D859" i="10" s="1"/>
  <c r="G859" i="10" s="1"/>
  <c r="J859" i="10"/>
  <c r="O859" i="10" s="1"/>
  <c r="M859" i="10" s="1"/>
  <c r="C885" i="10"/>
  <c r="H885" i="10" s="1"/>
  <c r="D885" i="10" s="1"/>
  <c r="G885" i="10" s="1"/>
  <c r="J885" i="10"/>
  <c r="O885" i="10" s="1"/>
  <c r="M885" i="10" s="1"/>
  <c r="C991" i="9"/>
  <c r="J991" i="9"/>
  <c r="C955" i="10"/>
  <c r="H955" i="10" s="1"/>
  <c r="D955" i="10" s="1"/>
  <c r="G955" i="10" s="1"/>
  <c r="J403" i="11"/>
  <c r="O403" i="11" s="1"/>
  <c r="M403" i="11" s="1"/>
  <c r="C403" i="11"/>
  <c r="H403" i="11" s="1"/>
  <c r="D403" i="11" s="1"/>
  <c r="G403" i="11" s="1"/>
  <c r="J591" i="10"/>
  <c r="C591" i="10"/>
  <c r="H591" i="10" s="1"/>
  <c r="D591" i="10" s="1"/>
  <c r="G591" i="10" s="1"/>
  <c r="C641" i="10"/>
  <c r="H641" i="10" s="1"/>
  <c r="D641" i="10" s="1"/>
  <c r="G641" i="10" s="1"/>
  <c r="J641" i="10"/>
  <c r="J141" i="11"/>
  <c r="C179" i="11"/>
  <c r="H179" i="11" s="1"/>
  <c r="D179" i="11" s="1"/>
  <c r="G179" i="11" s="1"/>
  <c r="J371" i="10"/>
  <c r="O371" i="10" s="1"/>
  <c r="M371" i="10" s="1"/>
  <c r="C371" i="10"/>
  <c r="H371" i="10" s="1"/>
  <c r="D371" i="10" s="1"/>
  <c r="G371" i="10" s="1"/>
  <c r="C303" i="11"/>
  <c r="H303" i="11" s="1"/>
  <c r="D303" i="11" s="1"/>
  <c r="G303" i="11" s="1"/>
  <c r="J303" i="11"/>
  <c r="J391" i="11"/>
  <c r="C391" i="11"/>
  <c r="H391" i="11" s="1"/>
  <c r="D391" i="11" s="1"/>
  <c r="G391" i="11" s="1"/>
  <c r="J483" i="11"/>
  <c r="C167" i="11"/>
  <c r="H167" i="11" s="1"/>
  <c r="D167" i="11" s="1"/>
  <c r="G167" i="11" s="1"/>
  <c r="J167" i="11"/>
  <c r="C181" i="11"/>
  <c r="H181" i="11" s="1"/>
  <c r="D181" i="11" s="1"/>
  <c r="G181" i="11" s="1"/>
  <c r="J627" i="10"/>
  <c r="P627" i="10" s="1"/>
  <c r="C795" i="10"/>
  <c r="H795" i="10" s="1"/>
  <c r="D795" i="10" s="1"/>
  <c r="G795" i="10" s="1"/>
  <c r="J795" i="10"/>
  <c r="O795" i="10" s="1"/>
  <c r="M795" i="10" s="1"/>
  <c r="J143" i="11"/>
  <c r="O143" i="11" s="1"/>
  <c r="M143" i="11" s="1"/>
  <c r="C423" i="11"/>
  <c r="H423" i="11" s="1"/>
  <c r="D423" i="11" s="1"/>
  <c r="G423" i="11" s="1"/>
  <c r="C863" i="11"/>
  <c r="H863" i="11" s="1"/>
  <c r="D863" i="11" s="1"/>
  <c r="G863" i="11" s="1"/>
  <c r="J863" i="11"/>
  <c r="J905" i="11"/>
  <c r="C905" i="11"/>
  <c r="H905" i="11" s="1"/>
  <c r="D905" i="11" s="1"/>
  <c r="G905" i="11" s="1"/>
  <c r="C961" i="9"/>
  <c r="H961" i="9" s="1"/>
  <c r="D961" i="9" s="1"/>
  <c r="G961" i="9" s="1"/>
  <c r="C855" i="10"/>
  <c r="H855" i="10" s="1"/>
  <c r="D855" i="10" s="1"/>
  <c r="G855" i="10" s="1"/>
  <c r="J855" i="10"/>
  <c r="O855" i="10" s="1"/>
  <c r="M855" i="10" s="1"/>
  <c r="J301" i="11"/>
  <c r="C331" i="11"/>
  <c r="H331" i="11" s="1"/>
  <c r="D331" i="11" s="1"/>
  <c r="G331" i="11" s="1"/>
  <c r="C503" i="11"/>
  <c r="H503" i="11" s="1"/>
  <c r="D503" i="11" s="1"/>
  <c r="G503" i="11" s="1"/>
  <c r="J185" i="9"/>
  <c r="P185" i="9" s="1"/>
  <c r="J461" i="10"/>
  <c r="O461" i="10" s="1"/>
  <c r="M461" i="10" s="1"/>
  <c r="C965" i="10"/>
  <c r="H965" i="10" s="1"/>
  <c r="D965" i="10" s="1"/>
  <c r="G965" i="10" s="1"/>
  <c r="J965" i="10"/>
  <c r="O965" i="10" s="1"/>
  <c r="M965" i="10" s="1"/>
  <c r="C339" i="10"/>
  <c r="H339" i="10" s="1"/>
  <c r="D339" i="10" s="1"/>
  <c r="G339" i="10" s="1"/>
  <c r="C157" i="11"/>
  <c r="H157" i="11" s="1"/>
  <c r="D157" i="11" s="1"/>
  <c r="G157" i="11" s="1"/>
  <c r="C237" i="11"/>
  <c r="H237" i="11" s="1"/>
  <c r="D237" i="11" s="1"/>
  <c r="G237" i="11" s="1"/>
  <c r="J407" i="11"/>
  <c r="C407" i="11"/>
  <c r="H407" i="11" s="1"/>
  <c r="D407" i="11" s="1"/>
  <c r="G407" i="11" s="1"/>
  <c r="C983" i="11"/>
  <c r="H983" i="11" s="1"/>
  <c r="D983" i="11" s="1"/>
  <c r="G983" i="11" s="1"/>
  <c r="J201" i="9"/>
  <c r="C871" i="10"/>
  <c r="H871" i="10" s="1"/>
  <c r="D871" i="10" s="1"/>
  <c r="G871" i="10" s="1"/>
  <c r="J871" i="10"/>
  <c r="P871" i="10" s="1"/>
  <c r="J151" i="11"/>
  <c r="C499" i="11"/>
  <c r="H499" i="11" s="1"/>
  <c r="D499" i="11" s="1"/>
  <c r="G499" i="11" s="1"/>
  <c r="J499" i="11"/>
  <c r="J777" i="11"/>
  <c r="J677" i="11"/>
  <c r="P677" i="11" s="1"/>
  <c r="C677" i="11"/>
  <c r="H677" i="11" s="1"/>
  <c r="D677" i="11" s="1"/>
  <c r="G677" i="11" s="1"/>
  <c r="J709" i="11"/>
  <c r="P709" i="11" s="1"/>
  <c r="C387" i="11"/>
  <c r="H387" i="11" s="1"/>
  <c r="D387" i="11" s="1"/>
  <c r="G387" i="11" s="1"/>
  <c r="J463" i="11"/>
  <c r="J773" i="11"/>
  <c r="C773" i="11"/>
  <c r="H773" i="11" s="1"/>
  <c r="D773" i="11" s="1"/>
  <c r="G773" i="11" s="1"/>
  <c r="J789" i="11"/>
  <c r="J821" i="11"/>
  <c r="O821" i="11" s="1"/>
  <c r="M821" i="11" s="1"/>
  <c r="C821" i="11"/>
  <c r="H821" i="11" s="1"/>
  <c r="D821" i="11" s="1"/>
  <c r="G821" i="11" s="1"/>
  <c r="J869" i="11"/>
  <c r="P869" i="11" s="1"/>
  <c r="C869" i="11"/>
  <c r="H869" i="11" s="1"/>
  <c r="D869" i="11" s="1"/>
  <c r="G869" i="11" s="1"/>
  <c r="J901" i="11"/>
  <c r="C901" i="11"/>
  <c r="H901" i="11" s="1"/>
  <c r="D901" i="11" s="1"/>
  <c r="G901" i="11" s="1"/>
  <c r="C219" i="11"/>
  <c r="H219" i="11" s="1"/>
  <c r="D219" i="11" s="1"/>
  <c r="G219" i="11" s="1"/>
  <c r="C235" i="11"/>
  <c r="H235" i="11" s="1"/>
  <c r="D235" i="11" s="1"/>
  <c r="G235" i="11" s="1"/>
  <c r="C491" i="11"/>
  <c r="H491" i="11" s="1"/>
  <c r="D491" i="11" s="1"/>
  <c r="G491" i="11" s="1"/>
  <c r="C669" i="11"/>
  <c r="H669" i="11" s="1"/>
  <c r="D669" i="11" s="1"/>
  <c r="G669" i="11" s="1"/>
  <c r="C797" i="11"/>
  <c r="H797" i="11" s="1"/>
  <c r="D797" i="11" s="1"/>
  <c r="G797" i="11" s="1"/>
  <c r="C829" i="11"/>
  <c r="H829" i="11" s="1"/>
  <c r="D829" i="11" s="1"/>
  <c r="G829" i="11" s="1"/>
  <c r="C989" i="11"/>
  <c r="H989" i="11" s="1"/>
  <c r="D989" i="11" s="1"/>
  <c r="G989" i="11" s="1"/>
  <c r="J483" i="10"/>
  <c r="J651" i="10"/>
  <c r="P651" i="10" s="1"/>
  <c r="J671" i="10"/>
  <c r="O671" i="10" s="1"/>
  <c r="M671" i="10" s="1"/>
  <c r="J695" i="10"/>
  <c r="O695" i="10" s="1"/>
  <c r="M695" i="10" s="1"/>
  <c r="J903" i="10"/>
  <c r="P903" i="10" s="1"/>
  <c r="C319" i="11"/>
  <c r="H319" i="11" s="1"/>
  <c r="D319" i="11" s="1"/>
  <c r="G319" i="11" s="1"/>
  <c r="J379" i="11"/>
  <c r="C379" i="11"/>
  <c r="H379" i="11" s="1"/>
  <c r="D379" i="11" s="1"/>
  <c r="G379" i="11" s="1"/>
  <c r="J405" i="11"/>
  <c r="P405" i="11" s="1"/>
  <c r="J411" i="11"/>
  <c r="C411" i="11"/>
  <c r="H411" i="11" s="1"/>
  <c r="D411" i="11" s="1"/>
  <c r="G411" i="11" s="1"/>
  <c r="J449" i="11"/>
  <c r="J459" i="11"/>
  <c r="J511" i="11"/>
  <c r="C511" i="11"/>
  <c r="H511" i="11" s="1"/>
  <c r="D511" i="11" s="1"/>
  <c r="G511" i="11" s="1"/>
  <c r="J595" i="11"/>
  <c r="P595" i="11" s="1"/>
  <c r="J601" i="11"/>
  <c r="J837" i="11"/>
  <c r="P837" i="11" s="1"/>
  <c r="C837" i="11"/>
  <c r="H837" i="11" s="1"/>
  <c r="D837" i="11" s="1"/>
  <c r="G837" i="11" s="1"/>
  <c r="J949" i="11"/>
  <c r="P949" i="11" s="1"/>
  <c r="C949" i="11"/>
  <c r="H949" i="11" s="1"/>
  <c r="D949" i="11" s="1"/>
  <c r="G949" i="11" s="1"/>
  <c r="J953" i="11"/>
  <c r="O953" i="11" s="1"/>
  <c r="M953" i="11" s="1"/>
  <c r="C419" i="11"/>
  <c r="H419" i="11" s="1"/>
  <c r="D419" i="11" s="1"/>
  <c r="G419" i="11" s="1"/>
  <c r="C703" i="11"/>
  <c r="H703" i="11" s="1"/>
  <c r="D703" i="11" s="1"/>
  <c r="G703" i="11" s="1"/>
  <c r="J311" i="11"/>
  <c r="C311" i="11"/>
  <c r="H311" i="11" s="1"/>
  <c r="D311" i="11" s="1"/>
  <c r="G311" i="11" s="1"/>
  <c r="J395" i="11"/>
  <c r="C395" i="11"/>
  <c r="H395" i="11" s="1"/>
  <c r="D395" i="11" s="1"/>
  <c r="G395" i="11" s="1"/>
  <c r="J427" i="11"/>
  <c r="O427" i="11" s="1"/>
  <c r="M427" i="11" s="1"/>
  <c r="C427" i="11"/>
  <c r="H427" i="11" s="1"/>
  <c r="D427" i="11" s="1"/>
  <c r="G427" i="11" s="1"/>
  <c r="J969" i="11"/>
  <c r="P969" i="11" s="1"/>
  <c r="J1001" i="11"/>
  <c r="C1001" i="11"/>
  <c r="H1001" i="11" s="1"/>
  <c r="D1001" i="11" s="1"/>
  <c r="G1001" i="11" s="1"/>
  <c r="C205" i="11"/>
  <c r="H205" i="11" s="1"/>
  <c r="D205" i="11" s="1"/>
  <c r="G205" i="11" s="1"/>
  <c r="C521" i="11"/>
  <c r="H521" i="11" s="1"/>
  <c r="D521" i="11" s="1"/>
  <c r="G521" i="11" s="1"/>
  <c r="C929" i="11"/>
  <c r="H929" i="11" s="1"/>
  <c r="D929" i="11" s="1"/>
  <c r="G929" i="11" s="1"/>
  <c r="J633" i="11"/>
  <c r="C633" i="11"/>
  <c r="H633" i="11" s="1"/>
  <c r="D633" i="11" s="1"/>
  <c r="G633" i="11" s="1"/>
  <c r="J643" i="11"/>
  <c r="J965" i="11"/>
  <c r="C965" i="11"/>
  <c r="H965" i="11" s="1"/>
  <c r="D965" i="11" s="1"/>
  <c r="G965" i="11" s="1"/>
  <c r="C775" i="11"/>
  <c r="H775" i="11" s="1"/>
  <c r="D775" i="11" s="1"/>
  <c r="G775" i="11" s="1"/>
  <c r="C871" i="11"/>
  <c r="H871" i="11" s="1"/>
  <c r="D871" i="11" s="1"/>
  <c r="G871" i="11" s="1"/>
  <c r="J649" i="11"/>
  <c r="P649" i="11" s="1"/>
  <c r="C649" i="11"/>
  <c r="H649" i="11" s="1"/>
  <c r="D649" i="11" s="1"/>
  <c r="G649" i="11" s="1"/>
  <c r="C693" i="11"/>
  <c r="H693" i="11" s="1"/>
  <c r="D693" i="11" s="1"/>
  <c r="G693" i="11" s="1"/>
  <c r="C343" i="11"/>
  <c r="H343" i="11" s="1"/>
  <c r="D343" i="11" s="1"/>
  <c r="G343" i="11" s="1"/>
  <c r="C621" i="11"/>
  <c r="H621" i="11" s="1"/>
  <c r="D621" i="11" s="1"/>
  <c r="G621" i="11" s="1"/>
  <c r="C941" i="11"/>
  <c r="H941" i="11" s="1"/>
  <c r="D941" i="11" s="1"/>
  <c r="G941" i="11" s="1"/>
  <c r="C973" i="11"/>
  <c r="H973" i="11" s="1"/>
  <c r="D973" i="11" s="1"/>
  <c r="G973" i="11" s="1"/>
  <c r="J249" i="11"/>
  <c r="P249" i="11" s="1"/>
  <c r="J169" i="11"/>
  <c r="J221" i="11"/>
  <c r="J297" i="11"/>
  <c r="P297" i="11" s="1"/>
  <c r="J455" i="11"/>
  <c r="J757" i="11"/>
  <c r="J161" i="11"/>
  <c r="P161" i="11" s="1"/>
  <c r="J241" i="11"/>
  <c r="J309" i="11"/>
  <c r="J489" i="11"/>
  <c r="J225" i="11"/>
  <c r="J439" i="11"/>
  <c r="J289" i="11"/>
  <c r="P289" i="11" s="1"/>
  <c r="J465" i="11"/>
  <c r="J657" i="11"/>
  <c r="J875" i="11"/>
  <c r="P875" i="11" s="1"/>
  <c r="J193" i="11"/>
  <c r="J257" i="11"/>
  <c r="O257" i="11" s="1"/>
  <c r="M257" i="11" s="1"/>
  <c r="J351" i="11"/>
  <c r="J441" i="11"/>
  <c r="J717" i="11"/>
  <c r="J731" i="11"/>
  <c r="J819" i="11"/>
  <c r="O819" i="11" s="1"/>
  <c r="M819" i="11" s="1"/>
  <c r="J265" i="11"/>
  <c r="O265" i="11" s="1"/>
  <c r="M265" i="11" s="1"/>
  <c r="J337" i="11"/>
  <c r="O337" i="11" s="1"/>
  <c r="J617" i="11"/>
  <c r="P617" i="11" s="1"/>
  <c r="J665" i="11"/>
  <c r="J723" i="11"/>
  <c r="J209" i="11"/>
  <c r="J273" i="11"/>
  <c r="O273" i="11" s="1"/>
  <c r="M273" i="11" s="1"/>
  <c r="J415" i="11"/>
  <c r="J627" i="11"/>
  <c r="J641" i="11"/>
  <c r="J763" i="11"/>
  <c r="J153" i="11"/>
  <c r="P153" i="11" s="1"/>
  <c r="J281" i="11"/>
  <c r="J541" i="11"/>
  <c r="J567" i="11"/>
  <c r="J845" i="11"/>
  <c r="J979" i="11"/>
  <c r="P979" i="11" s="1"/>
  <c r="J647" i="11"/>
  <c r="J755" i="11"/>
  <c r="J995" i="11"/>
  <c r="O995" i="11" s="1"/>
  <c r="M995" i="11" s="1"/>
  <c r="J345" i="11"/>
  <c r="J671" i="11"/>
  <c r="J957" i="11"/>
  <c r="J631" i="11"/>
  <c r="J827" i="11"/>
  <c r="P827" i="11" s="1"/>
  <c r="J543" i="11"/>
  <c r="J575" i="11"/>
  <c r="O575" i="11" s="1"/>
  <c r="M575" i="11" s="1"/>
  <c r="J877" i="11"/>
  <c r="J981" i="11"/>
  <c r="J591" i="11"/>
  <c r="J655" i="11"/>
  <c r="O655" i="11" s="1"/>
  <c r="M655" i="11" s="1"/>
  <c r="J743" i="11"/>
  <c r="O743" i="11" s="1"/>
  <c r="M743" i="11" s="1"/>
  <c r="J735" i="11"/>
  <c r="J767" i="11"/>
  <c r="J811" i="11"/>
  <c r="P811" i="11" s="1"/>
  <c r="J987" i="11"/>
  <c r="J899" i="11"/>
  <c r="J787" i="11"/>
  <c r="J851" i="11"/>
  <c r="J915" i="11"/>
  <c r="O915" i="11" s="1"/>
  <c r="M915" i="11" s="1"/>
  <c r="J955" i="11"/>
  <c r="J715" i="11"/>
  <c r="O715" i="11" s="1"/>
  <c r="M715" i="11" s="1"/>
  <c r="J855" i="11"/>
  <c r="J859" i="11"/>
  <c r="P859" i="11" s="1"/>
  <c r="J923" i="11"/>
  <c r="J963" i="11"/>
  <c r="J803" i="11"/>
  <c r="J867" i="11"/>
  <c r="J971" i="11"/>
  <c r="J187" i="4"/>
  <c r="C163" i="9"/>
  <c r="H163" i="9" s="1"/>
  <c r="D163" i="9" s="1"/>
  <c r="G163" i="9" s="1"/>
  <c r="C171" i="9"/>
  <c r="H171" i="9" s="1"/>
  <c r="D171" i="9" s="1"/>
  <c r="G171" i="9" s="1"/>
  <c r="J171" i="9"/>
  <c r="P171" i="9" s="1"/>
  <c r="J275" i="9"/>
  <c r="P275" i="9" s="1"/>
  <c r="J331" i="9"/>
  <c r="P331" i="9" s="1"/>
  <c r="J363" i="9"/>
  <c r="P363" i="9" s="1"/>
  <c r="J395" i="9"/>
  <c r="C443" i="9"/>
  <c r="H443" i="9" s="1"/>
  <c r="D443" i="9" s="1"/>
  <c r="G443" i="9" s="1"/>
  <c r="J443" i="9"/>
  <c r="P443" i="9" s="1"/>
  <c r="C467" i="9"/>
  <c r="H467" i="9" s="1"/>
  <c r="D467" i="9" s="1"/>
  <c r="G467" i="9" s="1"/>
  <c r="J467" i="9"/>
  <c r="O467" i="9" s="1"/>
  <c r="C507" i="9"/>
  <c r="H507" i="9" s="1"/>
  <c r="D507" i="9" s="1"/>
  <c r="G507" i="9" s="1"/>
  <c r="J507" i="9"/>
  <c r="P507" i="9" s="1"/>
  <c r="C523" i="9"/>
  <c r="H523" i="9" s="1"/>
  <c r="D523" i="9" s="1"/>
  <c r="G523" i="9" s="1"/>
  <c r="J523" i="9"/>
  <c r="P523" i="9" s="1"/>
  <c r="J531" i="9"/>
  <c r="C571" i="9"/>
  <c r="H571" i="9" s="1"/>
  <c r="D571" i="9" s="1"/>
  <c r="G571" i="9" s="1"/>
  <c r="J571" i="9"/>
  <c r="P571" i="9" s="1"/>
  <c r="J579" i="9"/>
  <c r="P579" i="9" s="1"/>
  <c r="C579" i="9"/>
  <c r="H579" i="9" s="1"/>
  <c r="D579" i="9" s="1"/>
  <c r="G579" i="9" s="1"/>
  <c r="C635" i="9"/>
  <c r="H635" i="9" s="1"/>
  <c r="D635" i="9" s="1"/>
  <c r="G635" i="9" s="1"/>
  <c r="C667" i="9"/>
  <c r="H667" i="9" s="1"/>
  <c r="D667" i="9" s="1"/>
  <c r="G667" i="9" s="1"/>
  <c r="J667" i="9"/>
  <c r="P667" i="9" s="1"/>
  <c r="J675" i="9"/>
  <c r="P675" i="9" s="1"/>
  <c r="C675" i="9"/>
  <c r="H675" i="9" s="1"/>
  <c r="D675" i="9" s="1"/>
  <c r="G675" i="9" s="1"/>
  <c r="C683" i="9"/>
  <c r="H683" i="9" s="1"/>
  <c r="D683" i="9" s="1"/>
  <c r="G683" i="9" s="1"/>
  <c r="J699" i="9"/>
  <c r="J843" i="9"/>
  <c r="C843" i="9"/>
  <c r="H843" i="9" s="1"/>
  <c r="D843" i="9" s="1"/>
  <c r="G843" i="9" s="1"/>
  <c r="J867" i="9"/>
  <c r="C907" i="9"/>
  <c r="H907" i="9" s="1"/>
  <c r="D907" i="9" s="1"/>
  <c r="G907" i="9" s="1"/>
  <c r="J907" i="9"/>
  <c r="P907" i="9" s="1"/>
  <c r="C915" i="9"/>
  <c r="H915" i="9" s="1"/>
  <c r="D915" i="9" s="1"/>
  <c r="G915" i="9" s="1"/>
  <c r="J915" i="9"/>
  <c r="O915" i="9" s="1"/>
  <c r="J923" i="9"/>
  <c r="P923" i="9" s="1"/>
  <c r="J931" i="9"/>
  <c r="P931" i="9" s="1"/>
  <c r="J963" i="9"/>
  <c r="O963" i="9" s="1"/>
  <c r="C963" i="9"/>
  <c r="H963" i="9" s="1"/>
  <c r="D963" i="9" s="1"/>
  <c r="G963" i="9" s="1"/>
  <c r="C979" i="9"/>
  <c r="H979" i="9" s="1"/>
  <c r="D979" i="9" s="1"/>
  <c r="G979" i="9" s="1"/>
  <c r="J979" i="9"/>
  <c r="O979" i="9" s="1"/>
  <c r="C987" i="9"/>
  <c r="H987" i="9" s="1"/>
  <c r="D987" i="9" s="1"/>
  <c r="G987" i="9" s="1"/>
  <c r="J987" i="9"/>
  <c r="O987" i="9" s="1"/>
  <c r="J995" i="9"/>
  <c r="P995" i="9" s="1"/>
  <c r="C995" i="9"/>
  <c r="H995" i="9" s="1"/>
  <c r="D995" i="9" s="1"/>
  <c r="G995" i="9" s="1"/>
  <c r="C125" i="9"/>
  <c r="H125" i="9" s="1"/>
  <c r="D125" i="9" s="1"/>
  <c r="G125" i="9" s="1"/>
  <c r="C205" i="9"/>
  <c r="H205" i="9" s="1"/>
  <c r="D205" i="9" s="1"/>
  <c r="G205" i="9" s="1"/>
  <c r="J205" i="9"/>
  <c r="C213" i="9"/>
  <c r="H213" i="9" s="1"/>
  <c r="D213" i="9" s="1"/>
  <c r="G213" i="9" s="1"/>
  <c r="J213" i="9"/>
  <c r="C221" i="9"/>
  <c r="H221" i="9" s="1"/>
  <c r="D221" i="9" s="1"/>
  <c r="G221" i="9" s="1"/>
  <c r="J221" i="9"/>
  <c r="J237" i="9"/>
  <c r="O237" i="9" s="1"/>
  <c r="C237" i="9"/>
  <c r="H237" i="9" s="1"/>
  <c r="D237" i="9" s="1"/>
  <c r="G237" i="9" s="1"/>
  <c r="C269" i="9"/>
  <c r="H269" i="9" s="1"/>
  <c r="D269" i="9" s="1"/>
  <c r="G269" i="9" s="1"/>
  <c r="J269" i="9"/>
  <c r="O269" i="9" s="1"/>
  <c r="C285" i="9"/>
  <c r="H285" i="9" s="1"/>
  <c r="D285" i="9" s="1"/>
  <c r="G285" i="9" s="1"/>
  <c r="C309" i="9"/>
  <c r="H309" i="9" s="1"/>
  <c r="D309" i="9" s="1"/>
  <c r="G309" i="9" s="1"/>
  <c r="C317" i="9"/>
  <c r="H317" i="9" s="1"/>
  <c r="D317" i="9" s="1"/>
  <c r="G317" i="9" s="1"/>
  <c r="J317" i="9"/>
  <c r="J349" i="9"/>
  <c r="O349" i="9" s="1"/>
  <c r="C429" i="9"/>
  <c r="H429" i="9" s="1"/>
  <c r="D429" i="9" s="1"/>
  <c r="G429" i="9" s="1"/>
  <c r="J429" i="9"/>
  <c r="J437" i="9"/>
  <c r="P437" i="9" s="1"/>
  <c r="C437" i="9"/>
  <c r="H437" i="9" s="1"/>
  <c r="D437" i="9" s="1"/>
  <c r="G437" i="9" s="1"/>
  <c r="C461" i="9"/>
  <c r="H461" i="9" s="1"/>
  <c r="D461" i="9" s="1"/>
  <c r="G461" i="9" s="1"/>
  <c r="C469" i="9"/>
  <c r="H469" i="9" s="1"/>
  <c r="D469" i="9" s="1"/>
  <c r="G469" i="9" s="1"/>
  <c r="J469" i="9"/>
  <c r="O469" i="9" s="1"/>
  <c r="J501" i="9"/>
  <c r="C501" i="9"/>
  <c r="H501" i="9" s="1"/>
  <c r="D501" i="9" s="1"/>
  <c r="G501" i="9" s="1"/>
  <c r="C517" i="9"/>
  <c r="H517" i="9" s="1"/>
  <c r="D517" i="9" s="1"/>
  <c r="G517" i="9" s="1"/>
  <c r="C533" i="9"/>
  <c r="H533" i="9" s="1"/>
  <c r="D533" i="9" s="1"/>
  <c r="G533" i="9" s="1"/>
  <c r="J541" i="9"/>
  <c r="C549" i="9"/>
  <c r="H549" i="9" s="1"/>
  <c r="D549" i="9" s="1"/>
  <c r="G549" i="9" s="1"/>
  <c r="J549" i="9"/>
  <c r="P549" i="9" s="1"/>
  <c r="C573" i="9"/>
  <c r="H573" i="9" s="1"/>
  <c r="D573" i="9" s="1"/>
  <c r="G573" i="9" s="1"/>
  <c r="J573" i="9"/>
  <c r="C605" i="9"/>
  <c r="H605" i="9" s="1"/>
  <c r="D605" i="9" s="1"/>
  <c r="G605" i="9" s="1"/>
  <c r="J645" i="9"/>
  <c r="C669" i="9"/>
  <c r="H669" i="9" s="1"/>
  <c r="D669" i="9" s="1"/>
  <c r="G669" i="9" s="1"/>
  <c r="J669" i="9"/>
  <c r="P669" i="9" s="1"/>
  <c r="J677" i="9"/>
  <c r="J459" i="9"/>
  <c r="P459" i="9" s="1"/>
  <c r="J557" i="9"/>
  <c r="O557" i="9" s="1"/>
  <c r="J661" i="9"/>
  <c r="O661" i="9" s="1"/>
  <c r="J245" i="4"/>
  <c r="J453" i="4"/>
  <c r="J461" i="4"/>
  <c r="O461" i="4" s="1"/>
  <c r="J485" i="4"/>
  <c r="J557" i="4"/>
  <c r="J573" i="4"/>
  <c r="C597" i="4"/>
  <c r="H597" i="4" s="1"/>
  <c r="D597" i="4" s="1"/>
  <c r="G597" i="4" s="1"/>
  <c r="C725" i="4"/>
  <c r="H725" i="4" s="1"/>
  <c r="D725" i="4" s="1"/>
  <c r="G725" i="4" s="1"/>
  <c r="J789" i="4"/>
  <c r="O789" i="4" s="1"/>
  <c r="J797" i="4"/>
  <c r="J861" i="4"/>
  <c r="O861" i="4" s="1"/>
  <c r="J885" i="4"/>
  <c r="J989" i="4"/>
  <c r="O989" i="4" s="1"/>
  <c r="J741" i="4"/>
  <c r="J357" i="9"/>
  <c r="J759" i="4"/>
  <c r="J993" i="4"/>
  <c r="O993" i="4" s="1"/>
  <c r="J947" i="9"/>
  <c r="P947" i="9" s="1"/>
  <c r="C651" i="9"/>
  <c r="H651" i="9" s="1"/>
  <c r="D651" i="9" s="1"/>
  <c r="G651" i="9" s="1"/>
  <c r="C891" i="10"/>
  <c r="H891" i="10" s="1"/>
  <c r="D891" i="10" s="1"/>
  <c r="G891" i="10" s="1"/>
  <c r="C615" i="4"/>
  <c r="H615" i="4" s="1"/>
  <c r="D615" i="4" s="1"/>
  <c r="G615" i="4" s="1"/>
  <c r="C647" i="4"/>
  <c r="H647" i="4" s="1"/>
  <c r="D647" i="4" s="1"/>
  <c r="G647" i="4" s="1"/>
  <c r="J679" i="4"/>
  <c r="J999" i="4"/>
  <c r="O999" i="4" s="1"/>
  <c r="J951" i="4"/>
  <c r="O951" i="4" s="1"/>
  <c r="C659" i="9"/>
  <c r="H659" i="9" s="1"/>
  <c r="D659" i="9" s="1"/>
  <c r="G659" i="9" s="1"/>
  <c r="C665" i="4"/>
  <c r="H665" i="4" s="1"/>
  <c r="D665" i="4" s="1"/>
  <c r="G665" i="4" s="1"/>
  <c r="J273" i="4"/>
  <c r="J449" i="4"/>
  <c r="O449" i="4" s="1"/>
  <c r="J497" i="4"/>
  <c r="C561" i="4"/>
  <c r="H561" i="4" s="1"/>
  <c r="D561" i="4" s="1"/>
  <c r="G561" i="4" s="1"/>
  <c r="C721" i="4"/>
  <c r="H721" i="4" s="1"/>
  <c r="D721" i="4" s="1"/>
  <c r="G721" i="4" s="1"/>
  <c r="C785" i="4"/>
  <c r="H785" i="4" s="1"/>
  <c r="D785" i="4" s="1"/>
  <c r="G785" i="4" s="1"/>
  <c r="C897" i="4"/>
  <c r="H897" i="4" s="1"/>
  <c r="D897" i="4" s="1"/>
  <c r="G897" i="4" s="1"/>
  <c r="C961" i="4"/>
  <c r="H961" i="4" s="1"/>
  <c r="D961" i="4" s="1"/>
  <c r="G961" i="4" s="1"/>
  <c r="J977" i="4"/>
  <c r="J567" i="4"/>
  <c r="J599" i="4"/>
  <c r="O599" i="4" s="1"/>
  <c r="J261" i="9"/>
  <c r="P261" i="9" s="1"/>
  <c r="J619" i="4"/>
  <c r="J939" i="4"/>
  <c r="O939" i="4" s="1"/>
  <c r="C449" i="9"/>
  <c r="H449" i="9" s="1"/>
  <c r="D449" i="9" s="1"/>
  <c r="G449" i="9" s="1"/>
  <c r="J449" i="9"/>
  <c r="P449" i="9" s="1"/>
  <c r="C489" i="9"/>
  <c r="H489" i="9" s="1"/>
  <c r="D489" i="9" s="1"/>
  <c r="G489" i="9" s="1"/>
  <c r="C497" i="9"/>
  <c r="H497" i="9" s="1"/>
  <c r="D497" i="9" s="1"/>
  <c r="G497" i="9" s="1"/>
  <c r="J497" i="9"/>
  <c r="P497" i="9" s="1"/>
  <c r="C585" i="9"/>
  <c r="H585" i="9" s="1"/>
  <c r="D585" i="9" s="1"/>
  <c r="G585" i="9" s="1"/>
  <c r="C593" i="9"/>
  <c r="H593" i="9" s="1"/>
  <c r="D593" i="9" s="1"/>
  <c r="G593" i="9" s="1"/>
  <c r="C601" i="9"/>
  <c r="H601" i="9" s="1"/>
  <c r="D601" i="9" s="1"/>
  <c r="G601" i="9" s="1"/>
  <c r="J161" i="9"/>
  <c r="O161" i="9" s="1"/>
  <c r="J193" i="9"/>
  <c r="O193" i="9" s="1"/>
  <c r="J663" i="9"/>
  <c r="C575" i="9"/>
  <c r="H575" i="9" s="1"/>
  <c r="D575" i="9" s="1"/>
  <c r="G575" i="9" s="1"/>
  <c r="C415" i="10"/>
  <c r="H415" i="10" s="1"/>
  <c r="D415" i="10" s="1"/>
  <c r="G415" i="10" s="1"/>
  <c r="J415" i="10"/>
  <c r="O415" i="10" s="1"/>
  <c r="M415" i="10" s="1"/>
  <c r="C619" i="10"/>
  <c r="H619" i="10" s="1"/>
  <c r="D619" i="10" s="1"/>
  <c r="G619" i="10" s="1"/>
  <c r="J127" i="9"/>
  <c r="P127" i="9" s="1"/>
  <c r="C159" i="9"/>
  <c r="H159" i="9" s="1"/>
  <c r="D159" i="9" s="1"/>
  <c r="G159" i="9" s="1"/>
  <c r="J159" i="9"/>
  <c r="O159" i="9" s="1"/>
  <c r="J183" i="9"/>
  <c r="P183" i="9" s="1"/>
  <c r="J191" i="9"/>
  <c r="P191" i="9" s="1"/>
  <c r="C199" i="9"/>
  <c r="H199" i="9" s="1"/>
  <c r="D199" i="9" s="1"/>
  <c r="G199" i="9" s="1"/>
  <c r="J199" i="9"/>
  <c r="O199" i="9" s="1"/>
  <c r="C239" i="9"/>
  <c r="H239" i="9" s="1"/>
  <c r="D239" i="9" s="1"/>
  <c r="G239" i="9" s="1"/>
  <c r="J239" i="9"/>
  <c r="P239" i="9" s="1"/>
  <c r="C247" i="9"/>
  <c r="H247" i="9" s="1"/>
  <c r="D247" i="9" s="1"/>
  <c r="G247" i="9" s="1"/>
  <c r="J247" i="9"/>
  <c r="P247" i="9" s="1"/>
  <c r="C255" i="9"/>
  <c r="H255" i="9" s="1"/>
  <c r="D255" i="9" s="1"/>
  <c r="G255" i="9" s="1"/>
  <c r="J295" i="9"/>
  <c r="C351" i="9"/>
  <c r="H351" i="9" s="1"/>
  <c r="D351" i="9" s="1"/>
  <c r="G351" i="9" s="1"/>
  <c r="J351" i="9"/>
  <c r="C359" i="9"/>
  <c r="H359" i="9" s="1"/>
  <c r="D359" i="9" s="1"/>
  <c r="G359" i="9" s="1"/>
  <c r="C391" i="9"/>
  <c r="H391" i="9" s="1"/>
  <c r="D391" i="9" s="1"/>
  <c r="G391" i="9" s="1"/>
  <c r="J391" i="9"/>
  <c r="C399" i="9"/>
  <c r="H399" i="9" s="1"/>
  <c r="D399" i="9" s="1"/>
  <c r="G399" i="9" s="1"/>
  <c r="J399" i="9"/>
  <c r="C407" i="9"/>
  <c r="H407" i="9" s="1"/>
  <c r="D407" i="9" s="1"/>
  <c r="G407" i="9" s="1"/>
  <c r="J407" i="9"/>
  <c r="C415" i="9"/>
  <c r="H415" i="9" s="1"/>
  <c r="D415" i="9" s="1"/>
  <c r="G415" i="9" s="1"/>
  <c r="J471" i="9"/>
  <c r="C487" i="9"/>
  <c r="H487" i="9" s="1"/>
  <c r="D487" i="9" s="1"/>
  <c r="G487" i="9" s="1"/>
  <c r="J487" i="9"/>
  <c r="J519" i="9"/>
  <c r="C519" i="9"/>
  <c r="H519" i="9" s="1"/>
  <c r="D519" i="9" s="1"/>
  <c r="G519" i="9" s="1"/>
  <c r="C535" i="9"/>
  <c r="H535" i="9" s="1"/>
  <c r="D535" i="9" s="1"/>
  <c r="G535" i="9" s="1"/>
  <c r="J535" i="9"/>
  <c r="J583" i="9"/>
  <c r="C583" i="9"/>
  <c r="H583" i="9" s="1"/>
  <c r="D583" i="9" s="1"/>
  <c r="G583" i="9" s="1"/>
  <c r="J503" i="9"/>
  <c r="J727" i="9"/>
  <c r="P727" i="9" s="1"/>
  <c r="C167" i="9"/>
  <c r="H167" i="9" s="1"/>
  <c r="D167" i="9" s="1"/>
  <c r="G167" i="9" s="1"/>
  <c r="C893" i="9"/>
  <c r="H893" i="9" s="1"/>
  <c r="D893" i="9" s="1"/>
  <c r="G893" i="9" s="1"/>
  <c r="J893" i="9"/>
  <c r="P893" i="9" s="1"/>
  <c r="J709" i="9"/>
  <c r="J741" i="9"/>
  <c r="P741" i="9" s="1"/>
  <c r="J863" i="9"/>
  <c r="P863" i="9" s="1"/>
  <c r="J949" i="9"/>
  <c r="J349" i="10"/>
  <c r="P349" i="10" s="1"/>
  <c r="J401" i="10"/>
  <c r="J773" i="9"/>
  <c r="P773" i="9" s="1"/>
  <c r="J965" i="9"/>
  <c r="P965" i="9" s="1"/>
  <c r="C847" i="9"/>
  <c r="H847" i="9" s="1"/>
  <c r="D847" i="9" s="1"/>
  <c r="G847" i="9" s="1"/>
  <c r="J847" i="9"/>
  <c r="P847" i="9" s="1"/>
  <c r="C855" i="9"/>
  <c r="H855" i="9" s="1"/>
  <c r="D855" i="9" s="1"/>
  <c r="G855" i="9" s="1"/>
  <c r="C887" i="9"/>
  <c r="H887" i="9" s="1"/>
  <c r="D887" i="9" s="1"/>
  <c r="G887" i="9" s="1"/>
  <c r="J911" i="9"/>
  <c r="J701" i="9"/>
  <c r="P701" i="9" s="1"/>
  <c r="J981" i="9"/>
  <c r="P981" i="9" s="1"/>
  <c r="J999" i="9"/>
  <c r="O999" i="9" s="1"/>
  <c r="C649" i="9"/>
  <c r="H649" i="9" s="1"/>
  <c r="D649" i="9" s="1"/>
  <c r="G649" i="9" s="1"/>
  <c r="J335" i="10"/>
  <c r="C335" i="10"/>
  <c r="H335" i="10" s="1"/>
  <c r="D335" i="10" s="1"/>
  <c r="G335" i="10" s="1"/>
  <c r="J359" i="10"/>
  <c r="J609" i="9"/>
  <c r="C617" i="9"/>
  <c r="H617" i="9" s="1"/>
  <c r="D617" i="9" s="1"/>
  <c r="G617" i="9" s="1"/>
  <c r="J617" i="9"/>
  <c r="O617" i="9" s="1"/>
  <c r="C737" i="9"/>
  <c r="H737" i="9" s="1"/>
  <c r="D737" i="9" s="1"/>
  <c r="G737" i="9" s="1"/>
  <c r="J865" i="9"/>
  <c r="O865" i="9" s="1"/>
  <c r="C873" i="9"/>
  <c r="H873" i="9" s="1"/>
  <c r="D873" i="9" s="1"/>
  <c r="G873" i="9" s="1"/>
  <c r="J897" i="9"/>
  <c r="O897" i="9" s="1"/>
  <c r="C897" i="9"/>
  <c r="H897" i="9" s="1"/>
  <c r="D897" i="9" s="1"/>
  <c r="G897" i="9" s="1"/>
  <c r="C913" i="9"/>
  <c r="H913" i="9" s="1"/>
  <c r="D913" i="9" s="1"/>
  <c r="G913" i="9" s="1"/>
  <c r="C937" i="9"/>
  <c r="H937" i="9" s="1"/>
  <c r="D937" i="9" s="1"/>
  <c r="G937" i="9" s="1"/>
  <c r="J937" i="9"/>
  <c r="O937" i="9" s="1"/>
  <c r="J969" i="9"/>
  <c r="P969" i="9" s="1"/>
  <c r="C969" i="9"/>
  <c r="H969" i="9" s="1"/>
  <c r="D969" i="9" s="1"/>
  <c r="G969" i="9" s="1"/>
  <c r="C1001" i="9"/>
  <c r="H1001" i="9" s="1"/>
  <c r="D1001" i="9" s="1"/>
  <c r="G1001" i="9" s="1"/>
  <c r="J1001" i="9"/>
  <c r="O1001" i="9" s="1"/>
  <c r="C841" i="9"/>
  <c r="H841" i="9" s="1"/>
  <c r="D841" i="9" s="1"/>
  <c r="G841" i="9" s="1"/>
  <c r="C373" i="10"/>
  <c r="H373" i="10" s="1"/>
  <c r="D373" i="10" s="1"/>
  <c r="G373" i="10" s="1"/>
  <c r="J395" i="10"/>
  <c r="O395" i="10" s="1"/>
  <c r="M395" i="10" s="1"/>
  <c r="C395" i="10"/>
  <c r="H395" i="10" s="1"/>
  <c r="D395" i="10" s="1"/>
  <c r="G395" i="10" s="1"/>
  <c r="C791" i="10"/>
  <c r="H791" i="10" s="1"/>
  <c r="D791" i="10" s="1"/>
  <c r="G791" i="10" s="1"/>
  <c r="J791" i="10"/>
  <c r="O791" i="10" s="1"/>
  <c r="J263" i="10"/>
  <c r="C263" i="10"/>
  <c r="H263" i="10" s="1"/>
  <c r="D263" i="10" s="1"/>
  <c r="G263" i="10" s="1"/>
  <c r="C321" i="10"/>
  <c r="H321" i="10" s="1"/>
  <c r="D321" i="10" s="1"/>
  <c r="G321" i="10" s="1"/>
  <c r="J321" i="10"/>
  <c r="O321" i="10" s="1"/>
  <c r="M321" i="10" s="1"/>
  <c r="C229" i="10"/>
  <c r="H229" i="10" s="1"/>
  <c r="D229" i="10" s="1"/>
  <c r="G229" i="10" s="1"/>
  <c r="J229" i="10"/>
  <c r="C249" i="10"/>
  <c r="H249" i="10" s="1"/>
  <c r="D249" i="10" s="1"/>
  <c r="G249" i="10" s="1"/>
  <c r="J249" i="10"/>
  <c r="C337" i="10"/>
  <c r="H337" i="10" s="1"/>
  <c r="D337" i="10" s="1"/>
  <c r="G337" i="10" s="1"/>
  <c r="C205" i="10"/>
  <c r="H205" i="10" s="1"/>
  <c r="D205" i="10" s="1"/>
  <c r="G205" i="10" s="1"/>
  <c r="J205" i="10"/>
  <c r="O205" i="10" s="1"/>
  <c r="M205" i="10" s="1"/>
  <c r="J153" i="10"/>
  <c r="P153" i="10" s="1"/>
  <c r="C153" i="10"/>
  <c r="H153" i="10" s="1"/>
  <c r="D153" i="10" s="1"/>
  <c r="G153" i="10" s="1"/>
  <c r="C217" i="10"/>
  <c r="H217" i="10" s="1"/>
  <c r="D217" i="10" s="1"/>
  <c r="G217" i="10" s="1"/>
  <c r="J217" i="10"/>
  <c r="P217" i="10" s="1"/>
  <c r="J585" i="10"/>
  <c r="O585" i="10" s="1"/>
  <c r="M585" i="10" s="1"/>
  <c r="J629" i="10"/>
  <c r="O629" i="10" s="1"/>
  <c r="M629" i="10" s="1"/>
  <c r="C629" i="10"/>
  <c r="H629" i="10" s="1"/>
  <c r="D629" i="10" s="1"/>
  <c r="G629" i="10" s="1"/>
  <c r="J519" i="10"/>
  <c r="O519" i="10" s="1"/>
  <c r="M519" i="10" s="1"/>
  <c r="C519" i="10"/>
  <c r="H519" i="10" s="1"/>
  <c r="D519" i="10" s="1"/>
  <c r="G519" i="10" s="1"/>
  <c r="C553" i="10"/>
  <c r="H553" i="10" s="1"/>
  <c r="D553" i="10" s="1"/>
  <c r="G553" i="10" s="1"/>
  <c r="J553" i="10"/>
  <c r="C669" i="10"/>
  <c r="H669" i="10" s="1"/>
  <c r="D669" i="10" s="1"/>
  <c r="G669" i="10" s="1"/>
  <c r="J669" i="10"/>
  <c r="P669" i="10" s="1"/>
  <c r="J781" i="10"/>
  <c r="J185" i="10"/>
  <c r="O185" i="10" s="1"/>
  <c r="C185" i="10"/>
  <c r="H185" i="10" s="1"/>
  <c r="D185" i="10" s="1"/>
  <c r="G185" i="10" s="1"/>
  <c r="J363" i="10"/>
  <c r="O363" i="10" s="1"/>
  <c r="M363" i="10" s="1"/>
  <c r="C363" i="10"/>
  <c r="H363" i="10" s="1"/>
  <c r="D363" i="10" s="1"/>
  <c r="G363" i="10" s="1"/>
  <c r="J469" i="10"/>
  <c r="O469" i="10" s="1"/>
  <c r="M469" i="10" s="1"/>
  <c r="C469" i="10"/>
  <c r="H469" i="10" s="1"/>
  <c r="D469" i="10" s="1"/>
  <c r="G469" i="10" s="1"/>
  <c r="J481" i="10"/>
  <c r="O481" i="10" s="1"/>
  <c r="M481" i="10" s="1"/>
  <c r="J487" i="10"/>
  <c r="O487" i="10" s="1"/>
  <c r="M487" i="10" s="1"/>
  <c r="C487" i="10"/>
  <c r="H487" i="10" s="1"/>
  <c r="D487" i="10" s="1"/>
  <c r="G487" i="10" s="1"/>
  <c r="J491" i="10"/>
  <c r="O491" i="10" s="1"/>
  <c r="M491" i="10" s="1"/>
  <c r="J513" i="10"/>
  <c r="O513" i="10" s="1"/>
  <c r="M513" i="10" s="1"/>
  <c r="J559" i="10"/>
  <c r="O559" i="10" s="1"/>
  <c r="J161" i="10"/>
  <c r="O161" i="10" s="1"/>
  <c r="M161" i="10" s="1"/>
  <c r="C161" i="10"/>
  <c r="H161" i="10" s="1"/>
  <c r="D161" i="10" s="1"/>
  <c r="G161" i="10" s="1"/>
  <c r="C297" i="10"/>
  <c r="H297" i="10" s="1"/>
  <c r="D297" i="10" s="1"/>
  <c r="G297" i="10" s="1"/>
  <c r="J297" i="10"/>
  <c r="O297" i="10" s="1"/>
  <c r="M297" i="10" s="1"/>
  <c r="J379" i="10"/>
  <c r="P379" i="10" s="1"/>
  <c r="C379" i="10"/>
  <c r="H379" i="10" s="1"/>
  <c r="D379" i="10" s="1"/>
  <c r="G379" i="10" s="1"/>
  <c r="J387" i="10"/>
  <c r="P387" i="10" s="1"/>
  <c r="C387" i="10"/>
  <c r="H387" i="10" s="1"/>
  <c r="D387" i="10" s="1"/>
  <c r="G387" i="10" s="1"/>
  <c r="C453" i="10"/>
  <c r="H453" i="10" s="1"/>
  <c r="D453" i="10" s="1"/>
  <c r="G453" i="10" s="1"/>
  <c r="J979" i="10"/>
  <c r="P979" i="10" s="1"/>
  <c r="J993" i="10"/>
  <c r="P993" i="10" s="1"/>
  <c r="C993" i="10"/>
  <c r="H993" i="10" s="1"/>
  <c r="D993" i="10" s="1"/>
  <c r="G993" i="10" s="1"/>
  <c r="C257" i="10"/>
  <c r="H257" i="10" s="1"/>
  <c r="D257" i="10" s="1"/>
  <c r="G257" i="10" s="1"/>
  <c r="J257" i="10"/>
  <c r="O257" i="10" s="1"/>
  <c r="M257" i="10" s="1"/>
  <c r="J293" i="10"/>
  <c r="P293" i="10" s="1"/>
  <c r="C293" i="10"/>
  <c r="H293" i="10" s="1"/>
  <c r="D293" i="10" s="1"/>
  <c r="G293" i="10" s="1"/>
  <c r="J367" i="10"/>
  <c r="P367" i="10" s="1"/>
  <c r="J381" i="10"/>
  <c r="C381" i="10"/>
  <c r="H381" i="10" s="1"/>
  <c r="D381" i="10" s="1"/>
  <c r="G381" i="10" s="1"/>
  <c r="J543" i="10"/>
  <c r="O543" i="10" s="1"/>
  <c r="M543" i="10" s="1"/>
  <c r="J607" i="10"/>
  <c r="O607" i="10" s="1"/>
  <c r="M607" i="10" s="1"/>
  <c r="C607" i="10"/>
  <c r="H607" i="10" s="1"/>
  <c r="D607" i="10" s="1"/>
  <c r="G607" i="10" s="1"/>
  <c r="J633" i="10"/>
  <c r="O633" i="10" s="1"/>
  <c r="M633" i="10" s="1"/>
  <c r="J957" i="10"/>
  <c r="O957" i="10" s="1"/>
  <c r="C957" i="10"/>
  <c r="H957" i="10" s="1"/>
  <c r="D957" i="10" s="1"/>
  <c r="G957" i="10" s="1"/>
  <c r="J233" i="10"/>
  <c r="J239" i="10"/>
  <c r="O239" i="10" s="1"/>
  <c r="M239" i="10" s="1"/>
  <c r="J309" i="10"/>
  <c r="O309" i="10" s="1"/>
  <c r="M309" i="10" s="1"/>
  <c r="C309" i="10"/>
  <c r="H309" i="10" s="1"/>
  <c r="D309" i="10" s="1"/>
  <c r="G309" i="10" s="1"/>
  <c r="J345" i="10"/>
  <c r="J657" i="10"/>
  <c r="O657" i="10" s="1"/>
  <c r="M657" i="10" s="1"/>
  <c r="J689" i="10"/>
  <c r="P689" i="10" s="1"/>
  <c r="C689" i="10"/>
  <c r="H689" i="10" s="1"/>
  <c r="D689" i="10" s="1"/>
  <c r="G689" i="10" s="1"/>
  <c r="C215" i="10"/>
  <c r="H215" i="10" s="1"/>
  <c r="D215" i="10" s="1"/>
  <c r="G215" i="10" s="1"/>
  <c r="J215" i="10"/>
  <c r="P215" i="10" s="1"/>
  <c r="J295" i="10"/>
  <c r="O295" i="10" s="1"/>
  <c r="M295" i="10" s="1"/>
  <c r="C295" i="10"/>
  <c r="H295" i="10" s="1"/>
  <c r="D295" i="10" s="1"/>
  <c r="G295" i="10" s="1"/>
  <c r="J303" i="10"/>
  <c r="O303" i="10" s="1"/>
  <c r="M303" i="10" s="1"/>
  <c r="C303" i="10"/>
  <c r="H303" i="10" s="1"/>
  <c r="D303" i="10" s="1"/>
  <c r="G303" i="10" s="1"/>
  <c r="C473" i="10"/>
  <c r="H473" i="10" s="1"/>
  <c r="D473" i="10" s="1"/>
  <c r="G473" i="10" s="1"/>
  <c r="J721" i="10"/>
  <c r="O721" i="10" s="1"/>
  <c r="C721" i="10"/>
  <c r="H721" i="10" s="1"/>
  <c r="D721" i="10" s="1"/>
  <c r="G721" i="10" s="1"/>
  <c r="C747" i="10"/>
  <c r="H747" i="10" s="1"/>
  <c r="D747" i="10" s="1"/>
  <c r="G747" i="10" s="1"/>
  <c r="J747" i="10"/>
  <c r="O747" i="10" s="1"/>
  <c r="M747" i="10" s="1"/>
  <c r="J765" i="10"/>
  <c r="J825" i="10"/>
  <c r="O825" i="10" s="1"/>
  <c r="M825" i="10" s="1"/>
  <c r="C825" i="10"/>
  <c r="H825" i="10" s="1"/>
  <c r="D825" i="10" s="1"/>
  <c r="G825" i="10" s="1"/>
  <c r="C399" i="10"/>
  <c r="H399" i="10" s="1"/>
  <c r="D399" i="10" s="1"/>
  <c r="G399" i="10" s="1"/>
  <c r="J199" i="10"/>
  <c r="P199" i="10" s="1"/>
  <c r="C199" i="10"/>
  <c r="H199" i="10" s="1"/>
  <c r="D199" i="10" s="1"/>
  <c r="G199" i="10" s="1"/>
  <c r="J413" i="10"/>
  <c r="P413" i="10" s="1"/>
  <c r="C741" i="10"/>
  <c r="H741" i="10" s="1"/>
  <c r="D741" i="10" s="1"/>
  <c r="G741" i="10" s="1"/>
  <c r="J741" i="10"/>
  <c r="O741" i="10" s="1"/>
  <c r="M741" i="10" s="1"/>
  <c r="C807" i="10"/>
  <c r="H807" i="10" s="1"/>
  <c r="D807" i="10" s="1"/>
  <c r="G807" i="10" s="1"/>
  <c r="J807" i="10"/>
  <c r="O807" i="10" s="1"/>
  <c r="M807" i="10" s="1"/>
  <c r="C831" i="10"/>
  <c r="H831" i="10" s="1"/>
  <c r="D831" i="10" s="1"/>
  <c r="G831" i="10" s="1"/>
  <c r="J831" i="10"/>
  <c r="O831" i="10" s="1"/>
  <c r="M831" i="10" s="1"/>
  <c r="J921" i="10"/>
  <c r="O921" i="10" s="1"/>
  <c r="C921" i="10"/>
  <c r="H921" i="10" s="1"/>
  <c r="D921" i="10" s="1"/>
  <c r="G921" i="10" s="1"/>
  <c r="C301" i="10"/>
  <c r="H301" i="10" s="1"/>
  <c r="D301" i="10" s="1"/>
  <c r="G301" i="10" s="1"/>
  <c r="J357" i="10"/>
  <c r="O357" i="10" s="1"/>
  <c r="M357" i="10" s="1"/>
  <c r="C357" i="10"/>
  <c r="H357" i="10" s="1"/>
  <c r="D357" i="10" s="1"/>
  <c r="G357" i="10" s="1"/>
  <c r="J407" i="10"/>
  <c r="O407" i="10" s="1"/>
  <c r="M407" i="10" s="1"/>
  <c r="C423" i="10"/>
  <c r="H423" i="10" s="1"/>
  <c r="D423" i="10" s="1"/>
  <c r="G423" i="10" s="1"/>
  <c r="J445" i="10"/>
  <c r="P445" i="10" s="1"/>
  <c r="J577" i="10"/>
  <c r="J745" i="10"/>
  <c r="O745" i="10" s="1"/>
  <c r="M745" i="10" s="1"/>
  <c r="C745" i="10"/>
  <c r="H745" i="10" s="1"/>
  <c r="D745" i="10" s="1"/>
  <c r="G745" i="10" s="1"/>
  <c r="C757" i="10"/>
  <c r="H757" i="10" s="1"/>
  <c r="D757" i="10" s="1"/>
  <c r="G757" i="10" s="1"/>
  <c r="J757" i="10"/>
  <c r="C817" i="10"/>
  <c r="H817" i="10" s="1"/>
  <c r="D817" i="10" s="1"/>
  <c r="G817" i="10" s="1"/>
  <c r="C887" i="10"/>
  <c r="H887" i="10" s="1"/>
  <c r="D887" i="10" s="1"/>
  <c r="G887" i="10" s="1"/>
  <c r="J887" i="10"/>
  <c r="O887" i="10" s="1"/>
  <c r="J937" i="10"/>
  <c r="O937" i="10" s="1"/>
  <c r="C937" i="10"/>
  <c r="H937" i="10" s="1"/>
  <c r="D937" i="10" s="1"/>
  <c r="G937" i="10" s="1"/>
  <c r="C403" i="10"/>
  <c r="H403" i="10" s="1"/>
  <c r="D403" i="10" s="1"/>
  <c r="G403" i="10" s="1"/>
  <c r="C659" i="10"/>
  <c r="H659" i="10" s="1"/>
  <c r="D659" i="10" s="1"/>
  <c r="G659" i="10" s="1"/>
  <c r="J137" i="10"/>
  <c r="P137" i="10" s="1"/>
  <c r="C137" i="10"/>
  <c r="H137" i="10" s="1"/>
  <c r="D137" i="10" s="1"/>
  <c r="G137" i="10" s="1"/>
  <c r="J277" i="10"/>
  <c r="O277" i="10" s="1"/>
  <c r="C277" i="10"/>
  <c r="H277" i="10" s="1"/>
  <c r="D277" i="10" s="1"/>
  <c r="G277" i="10" s="1"/>
  <c r="J375" i="10"/>
  <c r="O375" i="10" s="1"/>
  <c r="M375" i="10" s="1"/>
  <c r="C375" i="10"/>
  <c r="H375" i="10" s="1"/>
  <c r="D375" i="10" s="1"/>
  <c r="G375" i="10" s="1"/>
  <c r="C389" i="10"/>
  <c r="H389" i="10" s="1"/>
  <c r="D389" i="10" s="1"/>
  <c r="G389" i="10" s="1"/>
  <c r="J705" i="10"/>
  <c r="O705" i="10" s="1"/>
  <c r="M705" i="10" s="1"/>
  <c r="C803" i="10"/>
  <c r="H803" i="10" s="1"/>
  <c r="D803" i="10" s="1"/>
  <c r="G803" i="10" s="1"/>
  <c r="J803" i="10"/>
  <c r="O803" i="10" s="1"/>
  <c r="M803" i="10" s="1"/>
  <c r="J977" i="10"/>
  <c r="P977" i="10" s="1"/>
  <c r="C977" i="10"/>
  <c r="H977" i="10" s="1"/>
  <c r="D977" i="10" s="1"/>
  <c r="G977" i="10" s="1"/>
  <c r="J333" i="10"/>
  <c r="C333" i="10"/>
  <c r="H333" i="10" s="1"/>
  <c r="D333" i="10" s="1"/>
  <c r="G333" i="10" s="1"/>
  <c r="J383" i="10"/>
  <c r="C383" i="10"/>
  <c r="H383" i="10" s="1"/>
  <c r="D383" i="10" s="1"/>
  <c r="G383" i="10" s="1"/>
  <c r="J575" i="10"/>
  <c r="O575" i="10" s="1"/>
  <c r="M575" i="10" s="1"/>
  <c r="C575" i="10"/>
  <c r="H575" i="10" s="1"/>
  <c r="D575" i="10" s="1"/>
  <c r="G575" i="10" s="1"/>
  <c r="C609" i="10"/>
  <c r="H609" i="10" s="1"/>
  <c r="D609" i="10" s="1"/>
  <c r="G609" i="10" s="1"/>
  <c r="J609" i="10"/>
  <c r="J761" i="10"/>
  <c r="O761" i="10" s="1"/>
  <c r="M761" i="10" s="1"/>
  <c r="C761" i="10"/>
  <c r="H761" i="10" s="1"/>
  <c r="D761" i="10" s="1"/>
  <c r="G761" i="10" s="1"/>
  <c r="J861" i="10"/>
  <c r="C861" i="10"/>
  <c r="H861" i="10" s="1"/>
  <c r="D861" i="10" s="1"/>
  <c r="G861" i="10" s="1"/>
  <c r="C983" i="10"/>
  <c r="H983" i="10" s="1"/>
  <c r="D983" i="10" s="1"/>
  <c r="G983" i="10" s="1"/>
  <c r="J983" i="10"/>
  <c r="O983" i="10" s="1"/>
  <c r="M983" i="10" s="1"/>
  <c r="C285" i="10"/>
  <c r="H285" i="10" s="1"/>
  <c r="D285" i="10" s="1"/>
  <c r="G285" i="10" s="1"/>
  <c r="C877" i="10"/>
  <c r="H877" i="10" s="1"/>
  <c r="D877" i="10" s="1"/>
  <c r="G877" i="10" s="1"/>
  <c r="C941" i="10"/>
  <c r="H941" i="10" s="1"/>
  <c r="D941" i="10" s="1"/>
  <c r="G941" i="10" s="1"/>
  <c r="J231" i="10"/>
  <c r="C231" i="10"/>
  <c r="H231" i="10" s="1"/>
  <c r="D231" i="10" s="1"/>
  <c r="G231" i="10" s="1"/>
  <c r="J265" i="10"/>
  <c r="J327" i="10"/>
  <c r="O327" i="10" s="1"/>
  <c r="M327" i="10" s="1"/>
  <c r="C327" i="10"/>
  <c r="H327" i="10" s="1"/>
  <c r="D327" i="10" s="1"/>
  <c r="G327" i="10" s="1"/>
  <c r="J341" i="10"/>
  <c r="O341" i="10" s="1"/>
  <c r="M341" i="10" s="1"/>
  <c r="C341" i="10"/>
  <c r="H341" i="10" s="1"/>
  <c r="D341" i="10" s="1"/>
  <c r="G341" i="10" s="1"/>
  <c r="J355" i="10"/>
  <c r="P355" i="10" s="1"/>
  <c r="C355" i="10"/>
  <c r="H355" i="10" s="1"/>
  <c r="D355" i="10" s="1"/>
  <c r="G355" i="10" s="1"/>
  <c r="J391" i="10"/>
  <c r="O391" i="10" s="1"/>
  <c r="C391" i="10"/>
  <c r="H391" i="10" s="1"/>
  <c r="D391" i="10" s="1"/>
  <c r="G391" i="10" s="1"/>
  <c r="J545" i="10"/>
  <c r="O545" i="10" s="1"/>
  <c r="M545" i="10" s="1"/>
  <c r="J713" i="10"/>
  <c r="P713" i="10" s="1"/>
  <c r="C713" i="10"/>
  <c r="H713" i="10" s="1"/>
  <c r="D713" i="10" s="1"/>
  <c r="G713" i="10" s="1"/>
  <c r="J777" i="10"/>
  <c r="O777" i="10" s="1"/>
  <c r="M777" i="10" s="1"/>
  <c r="C777" i="10"/>
  <c r="H777" i="10" s="1"/>
  <c r="D777" i="10" s="1"/>
  <c r="G777" i="10" s="1"/>
  <c r="C933" i="10"/>
  <c r="H933" i="10" s="1"/>
  <c r="D933" i="10" s="1"/>
  <c r="G933" i="10" s="1"/>
  <c r="J933" i="10"/>
  <c r="J613" i="10"/>
  <c r="O613" i="10" s="1"/>
  <c r="M613" i="10" s="1"/>
  <c r="C613" i="10"/>
  <c r="H613" i="10" s="1"/>
  <c r="D613" i="10" s="1"/>
  <c r="G613" i="10" s="1"/>
  <c r="J649" i="10"/>
  <c r="O649" i="10" s="1"/>
  <c r="M649" i="10" s="1"/>
  <c r="C649" i="10"/>
  <c r="H649" i="10" s="1"/>
  <c r="D649" i="10" s="1"/>
  <c r="G649" i="10" s="1"/>
  <c r="C833" i="10"/>
  <c r="H833" i="10" s="1"/>
  <c r="D833" i="10" s="1"/>
  <c r="G833" i="10" s="1"/>
  <c r="J857" i="10"/>
  <c r="O857" i="10" s="1"/>
  <c r="M857" i="10" s="1"/>
  <c r="C857" i="10"/>
  <c r="H857" i="10" s="1"/>
  <c r="D857" i="10" s="1"/>
  <c r="G857" i="10" s="1"/>
  <c r="J929" i="10"/>
  <c r="C929" i="10"/>
  <c r="H929" i="10" s="1"/>
  <c r="D929" i="10" s="1"/>
  <c r="G929" i="10" s="1"/>
  <c r="C733" i="10"/>
  <c r="H733" i="10" s="1"/>
  <c r="D733" i="10" s="1"/>
  <c r="G733" i="10" s="1"/>
  <c r="C893" i="10"/>
  <c r="H893" i="10" s="1"/>
  <c r="D893" i="10" s="1"/>
  <c r="G893" i="10" s="1"/>
  <c r="C925" i="10"/>
  <c r="H925" i="10" s="1"/>
  <c r="D925" i="10" s="1"/>
  <c r="G925" i="10" s="1"/>
  <c r="C989" i="10"/>
  <c r="H989" i="10" s="1"/>
  <c r="D989" i="10" s="1"/>
  <c r="G989" i="10" s="1"/>
  <c r="J769" i="10"/>
  <c r="O769" i="10" s="1"/>
  <c r="C769" i="10"/>
  <c r="H769" i="10" s="1"/>
  <c r="D769" i="10" s="1"/>
  <c r="G769" i="10" s="1"/>
  <c r="J873" i="10"/>
  <c r="P873" i="10" s="1"/>
  <c r="C873" i="10"/>
  <c r="H873" i="10" s="1"/>
  <c r="D873" i="10" s="1"/>
  <c r="G873" i="10" s="1"/>
  <c r="J969" i="10"/>
  <c r="O969" i="10" s="1"/>
  <c r="M969" i="10" s="1"/>
  <c r="C969" i="10"/>
  <c r="H969" i="10" s="1"/>
  <c r="D969" i="10" s="1"/>
  <c r="G969" i="10" s="1"/>
  <c r="C639" i="10"/>
  <c r="H639" i="10" s="1"/>
  <c r="D639" i="10" s="1"/>
  <c r="G639" i="10" s="1"/>
  <c r="J645" i="10"/>
  <c r="O645" i="10" s="1"/>
  <c r="M645" i="10" s="1"/>
  <c r="C645" i="10"/>
  <c r="H645" i="10" s="1"/>
  <c r="D645" i="10" s="1"/>
  <c r="G645" i="10" s="1"/>
  <c r="J707" i="10"/>
  <c r="O707" i="10" s="1"/>
  <c r="M707" i="10" s="1"/>
  <c r="J739" i="10"/>
  <c r="O739" i="10" s="1"/>
  <c r="M739" i="10" s="1"/>
  <c r="J743" i="10"/>
  <c r="O743" i="10" s="1"/>
  <c r="M743" i="10" s="1"/>
  <c r="J779" i="10"/>
  <c r="O779" i="10" s="1"/>
  <c r="M779" i="10" s="1"/>
  <c r="J809" i="10"/>
  <c r="O809" i="10" s="1"/>
  <c r="M809" i="10" s="1"/>
  <c r="C809" i="10"/>
  <c r="H809" i="10" s="1"/>
  <c r="D809" i="10" s="1"/>
  <c r="G809" i="10" s="1"/>
  <c r="J823" i="10"/>
  <c r="O823" i="10" s="1"/>
  <c r="M823" i="10" s="1"/>
  <c r="J843" i="10"/>
  <c r="J849" i="10"/>
  <c r="O849" i="10" s="1"/>
  <c r="M849" i="10" s="1"/>
  <c r="C849" i="10"/>
  <c r="H849" i="10" s="1"/>
  <c r="D849" i="10" s="1"/>
  <c r="G849" i="10" s="1"/>
  <c r="J889" i="10"/>
  <c r="J661" i="10"/>
  <c r="O661" i="10" s="1"/>
  <c r="M661" i="10" s="1"/>
  <c r="C661" i="10"/>
  <c r="H661" i="10" s="1"/>
  <c r="D661" i="10" s="1"/>
  <c r="G661" i="10" s="1"/>
  <c r="J697" i="10"/>
  <c r="P697" i="10" s="1"/>
  <c r="C697" i="10"/>
  <c r="H697" i="10" s="1"/>
  <c r="D697" i="10" s="1"/>
  <c r="G697" i="10" s="1"/>
  <c r="J729" i="10"/>
  <c r="O729" i="10" s="1"/>
  <c r="M729" i="10" s="1"/>
  <c r="C729" i="10"/>
  <c r="H729" i="10" s="1"/>
  <c r="D729" i="10" s="1"/>
  <c r="G729" i="10" s="1"/>
  <c r="J785" i="10"/>
  <c r="P785" i="10" s="1"/>
  <c r="C785" i="10"/>
  <c r="H785" i="10" s="1"/>
  <c r="D785" i="10" s="1"/>
  <c r="G785" i="10" s="1"/>
  <c r="J865" i="10"/>
  <c r="P865" i="10" s="1"/>
  <c r="C865" i="10"/>
  <c r="H865" i="10" s="1"/>
  <c r="D865" i="10" s="1"/>
  <c r="G865" i="10" s="1"/>
  <c r="J961" i="10"/>
  <c r="O961" i="10" s="1"/>
  <c r="M961" i="10" s="1"/>
  <c r="C961" i="10"/>
  <c r="H961" i="10" s="1"/>
  <c r="D961" i="10" s="1"/>
  <c r="G961" i="10" s="1"/>
  <c r="J997" i="10"/>
  <c r="O997" i="10" s="1"/>
  <c r="M997" i="10" s="1"/>
  <c r="J985" i="10"/>
  <c r="O985" i="10" s="1"/>
  <c r="M985" i="10" s="1"/>
  <c r="C985" i="10"/>
  <c r="H985" i="10" s="1"/>
  <c r="D985" i="10" s="1"/>
  <c r="G985" i="10" s="1"/>
  <c r="J1001" i="10"/>
  <c r="O1001" i="10" s="1"/>
  <c r="M1001" i="10" s="1"/>
  <c r="C1001" i="10"/>
  <c r="H1001" i="10" s="1"/>
  <c r="D1001" i="10" s="1"/>
  <c r="G1001" i="10" s="1"/>
  <c r="J159" i="10"/>
  <c r="J125" i="10"/>
  <c r="O125" i="10" s="1"/>
  <c r="M125" i="10" s="1"/>
  <c r="J169" i="10"/>
  <c r="J717" i="10"/>
  <c r="O717" i="10" s="1"/>
  <c r="M717" i="10" s="1"/>
  <c r="J271" i="10"/>
  <c r="O271" i="10" s="1"/>
  <c r="M271" i="10" s="1"/>
  <c r="J561" i="10"/>
  <c r="J797" i="10"/>
  <c r="O797" i="10" s="1"/>
  <c r="M797" i="10" s="1"/>
  <c r="J279" i="10"/>
  <c r="J151" i="10"/>
  <c r="O151" i="10" s="1"/>
  <c r="M151" i="10" s="1"/>
  <c r="J165" i="10"/>
  <c r="O165" i="10" s="1"/>
  <c r="M165" i="10" s="1"/>
  <c r="J621" i="10"/>
  <c r="J637" i="10"/>
  <c r="O637" i="10" s="1"/>
  <c r="M637" i="10" s="1"/>
  <c r="J191" i="10"/>
  <c r="O191" i="10" s="1"/>
  <c r="M191" i="10" s="1"/>
  <c r="J129" i="10"/>
  <c r="O129" i="10" s="1"/>
  <c r="J269" i="10"/>
  <c r="J183" i="10"/>
  <c r="O183" i="10" s="1"/>
  <c r="M183" i="10" s="1"/>
  <c r="J175" i="10"/>
  <c r="J223" i="10"/>
  <c r="O223" i="10" s="1"/>
  <c r="J503" i="10"/>
  <c r="O503" i="10" s="1"/>
  <c r="M503" i="10" s="1"/>
  <c r="J569" i="10"/>
  <c r="O569" i="10" s="1"/>
  <c r="M569" i="10" s="1"/>
  <c r="J167" i="10"/>
  <c r="J429" i="10"/>
  <c r="P429" i="10" s="1"/>
  <c r="J515" i="10"/>
  <c r="J687" i="10"/>
  <c r="O687" i="10" s="1"/>
  <c r="M687" i="10" s="1"/>
  <c r="J133" i="10"/>
  <c r="O133" i="10" s="1"/>
  <c r="J181" i="10"/>
  <c r="J213" i="10"/>
  <c r="O213" i="10" s="1"/>
  <c r="J435" i="10"/>
  <c r="O435" i="10" s="1"/>
  <c r="M435" i="10" s="1"/>
  <c r="J451" i="10"/>
  <c r="J511" i="10"/>
  <c r="O511" i="10" s="1"/>
  <c r="M511" i="10" s="1"/>
  <c r="J701" i="10"/>
  <c r="O701" i="10" s="1"/>
  <c r="M701" i="10" s="1"/>
  <c r="J749" i="10"/>
  <c r="O749" i="10" s="1"/>
  <c r="M749" i="10" s="1"/>
  <c r="J783" i="10"/>
  <c r="O783" i="10" s="1"/>
  <c r="J653" i="10"/>
  <c r="J437" i="10"/>
  <c r="O437" i="10" s="1"/>
  <c r="J547" i="10"/>
  <c r="J679" i="10"/>
  <c r="P679" i="10" s="1"/>
  <c r="J411" i="10"/>
  <c r="O411" i="10" s="1"/>
  <c r="M411" i="10" s="1"/>
  <c r="J459" i="10"/>
  <c r="O459" i="10" s="1"/>
  <c r="J523" i="10"/>
  <c r="O523" i="10" s="1"/>
  <c r="J535" i="10"/>
  <c r="J467" i="10"/>
  <c r="J693" i="10"/>
  <c r="O693" i="10" s="1"/>
  <c r="M693" i="10" s="1"/>
  <c r="J799" i="10"/>
  <c r="J863" i="10"/>
  <c r="O863" i="10" s="1"/>
  <c r="M863" i="10" s="1"/>
  <c r="J959" i="10"/>
  <c r="O959" i="10" s="1"/>
  <c r="M959" i="10" s="1"/>
  <c r="J973" i="10"/>
  <c r="J421" i="10"/>
  <c r="O421" i="10" s="1"/>
  <c r="M421" i="10" s="1"/>
  <c r="J427" i="10"/>
  <c r="O427" i="10" s="1"/>
  <c r="M427" i="10" s="1"/>
  <c r="J563" i="10"/>
  <c r="P563" i="10" s="1"/>
  <c r="J643" i="10"/>
  <c r="O643" i="10" s="1"/>
  <c r="J663" i="10"/>
  <c r="J991" i="10"/>
  <c r="J539" i="10"/>
  <c r="O539" i="10" s="1"/>
  <c r="M539" i="10" s="1"/>
  <c r="J571" i="10"/>
  <c r="O571" i="10" s="1"/>
  <c r="M571" i="10" s="1"/>
  <c r="J635" i="10"/>
  <c r="P635" i="10" s="1"/>
  <c r="J879" i="10"/>
  <c r="O879" i="10" s="1"/>
  <c r="M879" i="10" s="1"/>
  <c r="N8" i="1"/>
  <c r="J11" i="5" s="1"/>
  <c r="E209" i="5"/>
  <c r="M26" i="1"/>
  <c r="AA26" i="1"/>
  <c r="G26" i="1" s="1"/>
  <c r="D26" i="1" s="1"/>
  <c r="O26" i="1"/>
  <c r="P26" i="1"/>
  <c r="N26" i="1"/>
  <c r="M58" i="1"/>
  <c r="AA58" i="1"/>
  <c r="C58" i="1" s="1"/>
  <c r="M90" i="1"/>
  <c r="F125" i="5" s="1"/>
  <c r="AA90" i="1"/>
  <c r="B90" i="1" s="1"/>
  <c r="O90" i="1"/>
  <c r="H125" i="5" s="1"/>
  <c r="N90" i="1"/>
  <c r="J125" i="5" s="1"/>
  <c r="P90" i="1"/>
  <c r="L125" i="5" s="1"/>
  <c r="M122" i="1"/>
  <c r="F173" i="5" s="1"/>
  <c r="N122" i="1"/>
  <c r="P122" i="1"/>
  <c r="L173" i="5" s="1"/>
  <c r="AA154" i="1"/>
  <c r="F154" i="1" s="1"/>
  <c r="N154" i="1"/>
  <c r="O154" i="1"/>
  <c r="P154" i="1"/>
  <c r="M154" i="1"/>
  <c r="M194" i="1"/>
  <c r="N194" i="1"/>
  <c r="O194" i="1"/>
  <c r="P194" i="1"/>
  <c r="AA194" i="1"/>
  <c r="M218" i="1"/>
  <c r="AA218" i="1"/>
  <c r="B218" i="1" s="1"/>
  <c r="N218" i="1"/>
  <c r="O218" i="1"/>
  <c r="P218" i="1"/>
  <c r="M250" i="1"/>
  <c r="AA250" i="1"/>
  <c r="E250" i="1" s="1"/>
  <c r="E250" i="5"/>
  <c r="N250" i="1"/>
  <c r="O250" i="1"/>
  <c r="P250" i="1"/>
  <c r="N274" i="1"/>
  <c r="O274" i="1"/>
  <c r="P274" i="1"/>
  <c r="AA274" i="1"/>
  <c r="M274" i="1"/>
  <c r="P306" i="1"/>
  <c r="N306" i="1"/>
  <c r="O306" i="1"/>
  <c r="AA306" i="1"/>
  <c r="F306" i="1" s="1"/>
  <c r="M306" i="1"/>
  <c r="M338" i="1"/>
  <c r="O370" i="1"/>
  <c r="AA370" i="1"/>
  <c r="G370" i="1" s="1"/>
  <c r="D370" i="1" s="1"/>
  <c r="O402" i="1"/>
  <c r="P402" i="1"/>
  <c r="N402" i="1"/>
  <c r="AA402" i="1"/>
  <c r="M402" i="1"/>
  <c r="M434" i="1"/>
  <c r="AA434" i="1"/>
  <c r="N434" i="1"/>
  <c r="O434" i="1"/>
  <c r="P434" i="1"/>
  <c r="M466" i="1"/>
  <c r="AA466" i="1"/>
  <c r="O466" i="1"/>
  <c r="N466" i="1"/>
  <c r="P490" i="1"/>
  <c r="AA490" i="1"/>
  <c r="B490" i="1" s="1"/>
  <c r="O490" i="1"/>
  <c r="M490" i="1"/>
  <c r="N490" i="1"/>
  <c r="M522" i="1"/>
  <c r="AA522" i="1"/>
  <c r="O522" i="1"/>
  <c r="P522" i="1"/>
  <c r="N522" i="1"/>
  <c r="M554" i="1"/>
  <c r="AA554" i="1"/>
  <c r="B554" i="1" s="1"/>
  <c r="N554" i="1"/>
  <c r="O554" i="1"/>
  <c r="P554" i="1"/>
  <c r="P570" i="1"/>
  <c r="M570" i="1"/>
  <c r="N570" i="1"/>
  <c r="O570" i="1"/>
  <c r="N602" i="1"/>
  <c r="P602" i="1"/>
  <c r="M602" i="1"/>
  <c r="O602" i="1"/>
  <c r="N634" i="1"/>
  <c r="P634" i="1"/>
  <c r="M634" i="1"/>
  <c r="O634" i="1"/>
  <c r="M666" i="1"/>
  <c r="AA666" i="1"/>
  <c r="B666" i="1" s="1"/>
  <c r="O666" i="1"/>
  <c r="P666" i="1"/>
  <c r="N666" i="1"/>
  <c r="M690" i="1"/>
  <c r="O690" i="1"/>
  <c r="P690" i="1"/>
  <c r="N722" i="1"/>
  <c r="O722" i="1"/>
  <c r="P722" i="1"/>
  <c r="M722" i="1"/>
  <c r="AA722" i="1"/>
  <c r="G722" i="1" s="1"/>
  <c r="D722" i="1" s="1"/>
  <c r="AA754" i="1"/>
  <c r="G754" i="1" s="1"/>
  <c r="D754" i="1" s="1"/>
  <c r="N754" i="1"/>
  <c r="P754" i="1"/>
  <c r="M786" i="1"/>
  <c r="AA786" i="1"/>
  <c r="B786" i="1" s="1"/>
  <c r="N786" i="1"/>
  <c r="O786" i="1"/>
  <c r="P786" i="1"/>
  <c r="O818" i="1"/>
  <c r="P818" i="1"/>
  <c r="M818" i="1"/>
  <c r="N818" i="1"/>
  <c r="M866" i="1"/>
  <c r="AA866" i="1"/>
  <c r="F866" i="1" s="1"/>
  <c r="N866" i="1"/>
  <c r="O866" i="1"/>
  <c r="P866" i="1"/>
  <c r="O898" i="1"/>
  <c r="P898" i="1"/>
  <c r="M898" i="1"/>
  <c r="N898" i="1"/>
  <c r="AA898" i="1"/>
  <c r="M922" i="1"/>
  <c r="AA922" i="1"/>
  <c r="B922" i="1" s="1"/>
  <c r="N922" i="1"/>
  <c r="O922" i="1"/>
  <c r="P922" i="1"/>
  <c r="M962" i="1"/>
  <c r="P962" i="1"/>
  <c r="N962" i="1"/>
  <c r="O962" i="1"/>
  <c r="N994" i="1"/>
  <c r="O994" i="1"/>
  <c r="P994" i="1"/>
  <c r="AA994" i="1"/>
  <c r="C994" i="1" s="1"/>
  <c r="O874" i="1"/>
  <c r="AA570" i="1"/>
  <c r="C570" i="1" s="1"/>
  <c r="M4" i="1"/>
  <c r="F7" i="5" s="1"/>
  <c r="P4" i="1"/>
  <c r="L7" i="5" s="1"/>
  <c r="AA4" i="1"/>
  <c r="C4" i="1" s="1"/>
  <c r="N12" i="1"/>
  <c r="J19" i="5" s="1"/>
  <c r="M12" i="1"/>
  <c r="F19" i="5" s="1"/>
  <c r="O12" i="1"/>
  <c r="H19" i="5" s="1"/>
  <c r="P12" i="1"/>
  <c r="L19" i="5" s="1"/>
  <c r="AA12" i="1"/>
  <c r="E12" i="1" s="1"/>
  <c r="O20" i="1"/>
  <c r="H27" i="5" s="1"/>
  <c r="P20" i="1"/>
  <c r="L27" i="5" s="1"/>
  <c r="M20" i="1"/>
  <c r="F27" i="5" s="1"/>
  <c r="N20" i="1"/>
  <c r="J27" i="5" s="1"/>
  <c r="AA20" i="1"/>
  <c r="O28" i="1"/>
  <c r="P28" i="1"/>
  <c r="M28" i="1"/>
  <c r="N28" i="1"/>
  <c r="AA28" i="1"/>
  <c r="B28" i="1" s="1"/>
  <c r="C121" i="10" s="1"/>
  <c r="H121" i="10" s="1"/>
  <c r="N36" i="1"/>
  <c r="J51" i="5" s="1"/>
  <c r="O36" i="1"/>
  <c r="H51" i="5" s="1"/>
  <c r="P36" i="1"/>
  <c r="L51" i="5" s="1"/>
  <c r="AA36" i="1"/>
  <c r="B36" i="1" s="1"/>
  <c r="M36" i="1"/>
  <c r="F51" i="5" s="1"/>
  <c r="N44" i="1"/>
  <c r="O44" i="1"/>
  <c r="P44" i="1"/>
  <c r="AA44" i="1"/>
  <c r="M44" i="1"/>
  <c r="N52" i="1"/>
  <c r="M52" i="1"/>
  <c r="M60" i="1"/>
  <c r="AA60" i="1"/>
  <c r="C60" i="1" s="1"/>
  <c r="N60" i="1"/>
  <c r="P60" i="1"/>
  <c r="O60" i="1"/>
  <c r="M68" i="1"/>
  <c r="AA68" i="1"/>
  <c r="G68" i="1" s="1"/>
  <c r="D68" i="1" s="1"/>
  <c r="N68" i="1"/>
  <c r="J95" i="5" s="1"/>
  <c r="P68" i="1"/>
  <c r="L95" i="5" s="1"/>
  <c r="O68" i="1"/>
  <c r="H95" i="5" s="1"/>
  <c r="O76" i="1"/>
  <c r="AA76" i="1"/>
  <c r="G76" i="1" s="1"/>
  <c r="D76" i="1" s="1"/>
  <c r="M84" i="1"/>
  <c r="F119" i="5" s="1"/>
  <c r="AA84" i="1"/>
  <c r="C84" i="1" s="1"/>
  <c r="P84" i="1"/>
  <c r="L119" i="5" s="1"/>
  <c r="N84" i="1"/>
  <c r="J119" i="5" s="1"/>
  <c r="O84" i="1"/>
  <c r="M92" i="1"/>
  <c r="AA92" i="1"/>
  <c r="G92" i="1" s="1"/>
  <c r="D92" i="1" s="1"/>
  <c r="N92" i="1"/>
  <c r="O92" i="1"/>
  <c r="P92" i="1"/>
  <c r="P100" i="1"/>
  <c r="AA100" i="1"/>
  <c r="C100" i="1" s="1"/>
  <c r="N108" i="1"/>
  <c r="J151" i="5" s="1"/>
  <c r="O108" i="1"/>
  <c r="H151" i="5" s="1"/>
  <c r="P108" i="1"/>
  <c r="L151" i="5" s="1"/>
  <c r="M108" i="1"/>
  <c r="AA108" i="1"/>
  <c r="C108" i="1" s="1"/>
  <c r="N116" i="1"/>
  <c r="J163" i="5" s="1"/>
  <c r="P116" i="1"/>
  <c r="AA116" i="1"/>
  <c r="E116" i="1" s="1"/>
  <c r="E116" i="5"/>
  <c r="AA124" i="1"/>
  <c r="E124" i="1" s="1"/>
  <c r="N124" i="1"/>
  <c r="J175" i="5" s="1"/>
  <c r="N132" i="1"/>
  <c r="J127" i="5" s="1"/>
  <c r="AA132" i="1"/>
  <c r="E132" i="1" s="1"/>
  <c r="M132" i="1"/>
  <c r="F127" i="5" s="1"/>
  <c r="O132" i="1"/>
  <c r="H127" i="5" s="1"/>
  <c r="P132" i="1"/>
  <c r="M140" i="1"/>
  <c r="AA140" i="1"/>
  <c r="N140" i="1"/>
  <c r="O140" i="1"/>
  <c r="P140" i="1"/>
  <c r="M148" i="1"/>
  <c r="AA148" i="1"/>
  <c r="E148" i="1" s="1"/>
  <c r="N148" i="1"/>
  <c r="O148" i="1"/>
  <c r="P148" i="1"/>
  <c r="O156" i="1"/>
  <c r="P156" i="1"/>
  <c r="AA156" i="1"/>
  <c r="C156" i="1" s="1"/>
  <c r="M156" i="1"/>
  <c r="N156" i="1"/>
  <c r="N164" i="1"/>
  <c r="O164" i="1"/>
  <c r="P164" i="1"/>
  <c r="M164" i="1"/>
  <c r="AA164" i="1"/>
  <c r="M172" i="1"/>
  <c r="AA172" i="1"/>
  <c r="C172" i="1" s="1"/>
  <c r="E172" i="5"/>
  <c r="N172" i="1"/>
  <c r="O172" i="1"/>
  <c r="P172" i="1"/>
  <c r="M180" i="1"/>
  <c r="AA180" i="1"/>
  <c r="E180" i="1" s="1"/>
  <c r="N180" i="1"/>
  <c r="O180" i="1"/>
  <c r="P180" i="1"/>
  <c r="AA188" i="1"/>
  <c r="G188" i="1" s="1"/>
  <c r="D188" i="1" s="1"/>
  <c r="M188" i="1"/>
  <c r="O188" i="1"/>
  <c r="P188" i="1"/>
  <c r="N188" i="1"/>
  <c r="O196" i="1"/>
  <c r="P196" i="1"/>
  <c r="M196" i="1"/>
  <c r="N196" i="1"/>
  <c r="AA196" i="1"/>
  <c r="N204" i="1"/>
  <c r="O204" i="1"/>
  <c r="P204" i="1"/>
  <c r="AA204" i="1"/>
  <c r="B204" i="1" s="1"/>
  <c r="M204" i="1"/>
  <c r="M212" i="1"/>
  <c r="AA212" i="1"/>
  <c r="B212" i="1" s="1"/>
  <c r="E212" i="5"/>
  <c r="N212" i="1"/>
  <c r="O212" i="1"/>
  <c r="P212" i="1"/>
  <c r="M220" i="1"/>
  <c r="AA220" i="1"/>
  <c r="C220" i="1" s="1"/>
  <c r="N220" i="1"/>
  <c r="O220" i="1"/>
  <c r="P220" i="1"/>
  <c r="M228" i="1"/>
  <c r="AA228" i="1"/>
  <c r="N228" i="1"/>
  <c r="O228" i="1"/>
  <c r="P228" i="1"/>
  <c r="P236" i="1"/>
  <c r="AA236" i="1"/>
  <c r="E236" i="5"/>
  <c r="M236" i="1"/>
  <c r="N236" i="1"/>
  <c r="O236" i="1"/>
  <c r="P244" i="1"/>
  <c r="M244" i="1"/>
  <c r="N244" i="1"/>
  <c r="AA244" i="1"/>
  <c r="E244" i="1" s="1"/>
  <c r="O244" i="1"/>
  <c r="P252" i="1"/>
  <c r="P260" i="1"/>
  <c r="N260" i="1"/>
  <c r="AA260" i="1"/>
  <c r="F260" i="1" s="1"/>
  <c r="M260" i="1"/>
  <c r="O268" i="1"/>
  <c r="P268" i="1"/>
  <c r="M276" i="1"/>
  <c r="AA284" i="1"/>
  <c r="G284" i="1" s="1"/>
  <c r="D284" i="1" s="1"/>
  <c r="E284" i="5"/>
  <c r="N284" i="1"/>
  <c r="P284" i="1"/>
  <c r="P292" i="1"/>
  <c r="N292" i="1"/>
  <c r="P300" i="1"/>
  <c r="O308" i="1"/>
  <c r="P308" i="1"/>
  <c r="M308" i="1"/>
  <c r="O316" i="1"/>
  <c r="P316" i="1"/>
  <c r="M324" i="1"/>
  <c r="AA324" i="1"/>
  <c r="O324" i="1"/>
  <c r="N324" i="1"/>
  <c r="P324" i="1"/>
  <c r="N332" i="1"/>
  <c r="O332" i="1"/>
  <c r="P332" i="1"/>
  <c r="AA332" i="1"/>
  <c r="M332" i="1"/>
  <c r="N340" i="1"/>
  <c r="O340" i="1"/>
  <c r="M340" i="1"/>
  <c r="AA340" i="1"/>
  <c r="P340" i="1"/>
  <c r="M348" i="1"/>
  <c r="AA348" i="1"/>
  <c r="G348" i="1" s="1"/>
  <c r="D348" i="1" s="1"/>
  <c r="N348" i="1"/>
  <c r="O348" i="1"/>
  <c r="P348" i="1"/>
  <c r="P356" i="1"/>
  <c r="N356" i="1"/>
  <c r="O356" i="1"/>
  <c r="AA356" i="1"/>
  <c r="C356" i="1" s="1"/>
  <c r="M356" i="1"/>
  <c r="M364" i="1"/>
  <c r="AA364" i="1"/>
  <c r="G364" i="1" s="1"/>
  <c r="D364" i="1" s="1"/>
  <c r="X364" i="5" s="1"/>
  <c r="N364" i="1"/>
  <c r="P364" i="1"/>
  <c r="O364" i="1"/>
  <c r="M372" i="1"/>
  <c r="AA372" i="1"/>
  <c r="G372" i="1" s="1"/>
  <c r="D372" i="1" s="1"/>
  <c r="N372" i="1"/>
  <c r="O372" i="1"/>
  <c r="P372" i="1"/>
  <c r="M380" i="1"/>
  <c r="AA380" i="1"/>
  <c r="C380" i="1" s="1"/>
  <c r="N380" i="1"/>
  <c r="O380" i="1"/>
  <c r="P380" i="1"/>
  <c r="P388" i="1"/>
  <c r="O388" i="1"/>
  <c r="AA388" i="1"/>
  <c r="B388" i="1" s="1"/>
  <c r="M388" i="1"/>
  <c r="N388" i="1"/>
  <c r="N396" i="1"/>
  <c r="O396" i="1"/>
  <c r="AA396" i="1"/>
  <c r="C396" i="1" s="1"/>
  <c r="P396" i="1"/>
  <c r="M396" i="1"/>
  <c r="M404" i="1"/>
  <c r="AA404" i="1"/>
  <c r="C404" i="1" s="1"/>
  <c r="O404" i="1"/>
  <c r="P404" i="1"/>
  <c r="N404" i="1"/>
  <c r="M412" i="1"/>
  <c r="AA412" i="1"/>
  <c r="G412" i="1" s="1"/>
  <c r="D412" i="1" s="1"/>
  <c r="X412" i="5" s="1"/>
  <c r="O412" i="1"/>
  <c r="P412" i="1"/>
  <c r="N412" i="1"/>
  <c r="N420" i="1"/>
  <c r="O420" i="1"/>
  <c r="AA420" i="1"/>
  <c r="B420" i="1" s="1"/>
  <c r="M420" i="1"/>
  <c r="P420" i="1"/>
  <c r="M428" i="1"/>
  <c r="N428" i="1"/>
  <c r="O428" i="1"/>
  <c r="P428" i="1"/>
  <c r="AA436" i="1"/>
  <c r="M436" i="1"/>
  <c r="N436" i="1"/>
  <c r="O436" i="1"/>
  <c r="P436" i="1"/>
  <c r="O444" i="1"/>
  <c r="P444" i="1"/>
  <c r="M444" i="1"/>
  <c r="N444" i="1"/>
  <c r="P452" i="1"/>
  <c r="AA452" i="1"/>
  <c r="F452" i="1" s="1"/>
  <c r="M452" i="1"/>
  <c r="N452" i="1"/>
  <c r="O452" i="1"/>
  <c r="M460" i="1"/>
  <c r="AA460" i="1"/>
  <c r="G460" i="1" s="1"/>
  <c r="D460" i="1" s="1"/>
  <c r="P460" i="1"/>
  <c r="N460" i="1"/>
  <c r="P468" i="1"/>
  <c r="M468" i="1"/>
  <c r="O468" i="1"/>
  <c r="AA468" i="1"/>
  <c r="C468" i="1" s="1"/>
  <c r="N468" i="1"/>
  <c r="N476" i="1"/>
  <c r="O476" i="1"/>
  <c r="P476" i="1"/>
  <c r="M476" i="1"/>
  <c r="N484" i="1"/>
  <c r="M484" i="1"/>
  <c r="P484" i="1"/>
  <c r="AA484" i="1"/>
  <c r="C484" i="1" s="1"/>
  <c r="O484" i="1"/>
  <c r="N492" i="1"/>
  <c r="AA492" i="1"/>
  <c r="P492" i="1"/>
  <c r="M492" i="1"/>
  <c r="M500" i="1"/>
  <c r="AA500" i="1"/>
  <c r="N500" i="1"/>
  <c r="O500" i="1"/>
  <c r="P500" i="1"/>
  <c r="M508" i="1"/>
  <c r="O508" i="1"/>
  <c r="P508" i="1"/>
  <c r="N508" i="1"/>
  <c r="AA508" i="1"/>
  <c r="C508" i="1" s="1"/>
  <c r="AA516" i="1"/>
  <c r="C516" i="1" s="1"/>
  <c r="M516" i="1"/>
  <c r="N516" i="1"/>
  <c r="O516" i="1"/>
  <c r="P516" i="1"/>
  <c r="M524" i="1"/>
  <c r="O524" i="1"/>
  <c r="P524" i="1"/>
  <c r="N524" i="1"/>
  <c r="AA532" i="1"/>
  <c r="M532" i="1"/>
  <c r="N532" i="1"/>
  <c r="O532" i="1"/>
  <c r="P532" i="1"/>
  <c r="M540" i="1"/>
  <c r="AA540" i="1"/>
  <c r="N540" i="1"/>
  <c r="O540" i="1"/>
  <c r="O548" i="1"/>
  <c r="M548" i="1"/>
  <c r="N548" i="1"/>
  <c r="P548" i="1"/>
  <c r="AA548" i="1"/>
  <c r="C548" i="1" s="1"/>
  <c r="O556" i="1"/>
  <c r="M556" i="1"/>
  <c r="P556" i="1"/>
  <c r="O564" i="1"/>
  <c r="P564" i="1"/>
  <c r="AA564" i="1"/>
  <c r="M564" i="1"/>
  <c r="M572" i="1"/>
  <c r="AA572" i="1"/>
  <c r="O572" i="1"/>
  <c r="P572" i="1"/>
  <c r="O580" i="1"/>
  <c r="N580" i="1"/>
  <c r="P580" i="1"/>
  <c r="AA580" i="1"/>
  <c r="E580" i="1" s="1"/>
  <c r="N588" i="1"/>
  <c r="P588" i="1"/>
  <c r="AA588" i="1"/>
  <c r="M588" i="1"/>
  <c r="O588" i="1"/>
  <c r="M596" i="1"/>
  <c r="AA596" i="1"/>
  <c r="O596" i="1"/>
  <c r="P596" i="1"/>
  <c r="N596" i="1"/>
  <c r="M604" i="1"/>
  <c r="AA604" i="1"/>
  <c r="F604" i="1" s="1"/>
  <c r="N604" i="1"/>
  <c r="O604" i="1"/>
  <c r="P604" i="1"/>
  <c r="P612" i="1"/>
  <c r="N612" i="1"/>
  <c r="O612" i="1"/>
  <c r="AA612" i="1"/>
  <c r="G612" i="1" s="1"/>
  <c r="D612" i="1" s="1"/>
  <c r="M620" i="1"/>
  <c r="AA620" i="1"/>
  <c r="E620" i="1" s="1"/>
  <c r="O620" i="1"/>
  <c r="P620" i="1"/>
  <c r="N620" i="1"/>
  <c r="N628" i="1"/>
  <c r="O628" i="1"/>
  <c r="P628" i="1"/>
  <c r="AA628" i="1"/>
  <c r="F628" i="1" s="1"/>
  <c r="M628" i="1"/>
  <c r="M636" i="1"/>
  <c r="AA636" i="1"/>
  <c r="C636" i="1" s="1"/>
  <c r="N636" i="1"/>
  <c r="O636" i="1"/>
  <c r="P636" i="1"/>
  <c r="N644" i="1"/>
  <c r="O644" i="1"/>
  <c r="P652" i="1"/>
  <c r="M660" i="1"/>
  <c r="AA660" i="1"/>
  <c r="C660" i="1" s="1"/>
  <c r="N660" i="1"/>
  <c r="O660" i="1"/>
  <c r="P660" i="1"/>
  <c r="M668" i="1"/>
  <c r="AA668" i="1"/>
  <c r="E668" i="1" s="1"/>
  <c r="N668" i="1"/>
  <c r="O668" i="1"/>
  <c r="P668" i="1"/>
  <c r="M676" i="1"/>
  <c r="AA676" i="1"/>
  <c r="B676" i="1" s="1"/>
  <c r="N676" i="1"/>
  <c r="O676" i="1"/>
  <c r="P676" i="1"/>
  <c r="P684" i="1"/>
  <c r="AA684" i="1"/>
  <c r="M684" i="1"/>
  <c r="N684" i="1"/>
  <c r="O692" i="1"/>
  <c r="M692" i="1"/>
  <c r="N692" i="1"/>
  <c r="P692" i="1"/>
  <c r="N700" i="1"/>
  <c r="P700" i="1"/>
  <c r="AA700" i="1"/>
  <c r="M700" i="1"/>
  <c r="O700" i="1"/>
  <c r="N708" i="1"/>
  <c r="P708" i="1"/>
  <c r="M708" i="1"/>
  <c r="O708" i="1"/>
  <c r="AA708" i="1"/>
  <c r="B708" i="1" s="1"/>
  <c r="M716" i="1"/>
  <c r="AA716" i="1"/>
  <c r="N716" i="1"/>
  <c r="P716" i="1"/>
  <c r="M724" i="1"/>
  <c r="AA724" i="1"/>
  <c r="C724" i="1" s="1"/>
  <c r="N724" i="1"/>
  <c r="O724" i="1"/>
  <c r="P724" i="1"/>
  <c r="M732" i="1"/>
  <c r="AA732" i="1"/>
  <c r="C732" i="1" s="1"/>
  <c r="N732" i="1"/>
  <c r="O732" i="1"/>
  <c r="P732" i="1"/>
  <c r="O740" i="1"/>
  <c r="P740" i="1"/>
  <c r="AA740" i="1"/>
  <c r="E740" i="1" s="1"/>
  <c r="N740" i="1"/>
  <c r="N748" i="1"/>
  <c r="O748" i="1"/>
  <c r="P748" i="1"/>
  <c r="AA748" i="1"/>
  <c r="M748" i="1"/>
  <c r="M756" i="1"/>
  <c r="AA756" i="1"/>
  <c r="F756" i="1" s="1"/>
  <c r="N756" i="1"/>
  <c r="O756" i="1"/>
  <c r="P756" i="1"/>
  <c r="P764" i="1"/>
  <c r="M764" i="1"/>
  <c r="N764" i="1"/>
  <c r="O772" i="1"/>
  <c r="P772" i="1"/>
  <c r="AA772" i="1"/>
  <c r="G772" i="1" s="1"/>
  <c r="D772" i="1" s="1"/>
  <c r="M772" i="1"/>
  <c r="M780" i="1"/>
  <c r="AA780" i="1"/>
  <c r="E780" i="1" s="1"/>
  <c r="N780" i="1"/>
  <c r="O780" i="1"/>
  <c r="P780" i="1"/>
  <c r="AA788" i="1"/>
  <c r="G788" i="1" s="1"/>
  <c r="D788" i="1" s="1"/>
  <c r="M788" i="1"/>
  <c r="N788" i="1"/>
  <c r="O788" i="1"/>
  <c r="P788" i="1"/>
  <c r="M796" i="1"/>
  <c r="N796" i="1"/>
  <c r="O796" i="1"/>
  <c r="P796" i="1"/>
  <c r="AA796" i="1"/>
  <c r="O804" i="1"/>
  <c r="P804" i="1"/>
  <c r="M804" i="1"/>
  <c r="N804" i="1"/>
  <c r="N812" i="1"/>
  <c r="O812" i="1"/>
  <c r="P812" i="1"/>
  <c r="AA812" i="1"/>
  <c r="O820" i="1"/>
  <c r="P820" i="1"/>
  <c r="M828" i="1"/>
  <c r="AA828" i="1"/>
  <c r="C828" i="1" s="1"/>
  <c r="N828" i="1"/>
  <c r="O828" i="1"/>
  <c r="M836" i="1"/>
  <c r="AA836" i="1"/>
  <c r="E836" i="1" s="1"/>
  <c r="P836" i="1"/>
  <c r="N836" i="1"/>
  <c r="M844" i="1"/>
  <c r="N844" i="1"/>
  <c r="O844" i="1"/>
  <c r="P844" i="1"/>
  <c r="M852" i="1"/>
  <c r="N852" i="1"/>
  <c r="AA852" i="1"/>
  <c r="F852" i="1" s="1"/>
  <c r="M860" i="1"/>
  <c r="AA860" i="1"/>
  <c r="N860" i="1"/>
  <c r="O860" i="1"/>
  <c r="P860" i="1"/>
  <c r="M868" i="1"/>
  <c r="N868" i="1"/>
  <c r="O868" i="1"/>
  <c r="N876" i="1"/>
  <c r="O876" i="1"/>
  <c r="P876" i="1"/>
  <c r="AA876" i="1"/>
  <c r="N884" i="1"/>
  <c r="O884" i="1"/>
  <c r="P884" i="1"/>
  <c r="M884" i="1"/>
  <c r="N892" i="1"/>
  <c r="O892" i="1"/>
  <c r="P892" i="1"/>
  <c r="AA892" i="1"/>
  <c r="C892" i="1" s="1"/>
  <c r="M900" i="1"/>
  <c r="AA900" i="1"/>
  <c r="N900" i="1"/>
  <c r="O900" i="1"/>
  <c r="M908" i="1"/>
  <c r="AA908" i="1"/>
  <c r="F908" i="1" s="1"/>
  <c r="N908" i="1"/>
  <c r="M916" i="1"/>
  <c r="N916" i="1"/>
  <c r="O916" i="1"/>
  <c r="P916" i="1"/>
  <c r="P924" i="1"/>
  <c r="M924" i="1"/>
  <c r="P932" i="1"/>
  <c r="M940" i="1"/>
  <c r="AA940" i="1"/>
  <c r="F940" i="1" s="1"/>
  <c r="N940" i="1"/>
  <c r="O940" i="1"/>
  <c r="P940" i="1"/>
  <c r="M948" i="1"/>
  <c r="AA948" i="1"/>
  <c r="E948" i="1" s="1"/>
  <c r="N948" i="1"/>
  <c r="O948" i="1"/>
  <c r="P948" i="1"/>
  <c r="AA956" i="1"/>
  <c r="B956" i="1" s="1"/>
  <c r="N956" i="1"/>
  <c r="M956" i="1"/>
  <c r="N964" i="1"/>
  <c r="O964" i="1"/>
  <c r="M964" i="1"/>
  <c r="P964" i="1"/>
  <c r="N972" i="1"/>
  <c r="AA972" i="1"/>
  <c r="C972" i="1" s="1"/>
  <c r="N988" i="1"/>
  <c r="O988" i="1"/>
  <c r="P988" i="1"/>
  <c r="M996" i="1"/>
  <c r="AA996" i="1"/>
  <c r="B996" i="1" s="1"/>
  <c r="N996" i="1"/>
  <c r="O996" i="1"/>
  <c r="AA986" i="1"/>
  <c r="E986" i="1" s="1"/>
  <c r="O956" i="1"/>
  <c r="N924" i="1"/>
  <c r="P868" i="1"/>
  <c r="M644" i="1"/>
  <c r="P466" i="1"/>
  <c r="AA428" i="1"/>
  <c r="N18" i="1"/>
  <c r="J25" i="5" s="1"/>
  <c r="M18" i="1"/>
  <c r="F25" i="5" s="1"/>
  <c r="O18" i="1"/>
  <c r="H25" i="5" s="1"/>
  <c r="P18" i="1"/>
  <c r="L25" i="5" s="1"/>
  <c r="AA18" i="1"/>
  <c r="B18" i="1" s="1"/>
  <c r="P50" i="1"/>
  <c r="L69" i="5" s="1"/>
  <c r="M50" i="1"/>
  <c r="N50" i="1"/>
  <c r="J69" i="5" s="1"/>
  <c r="AA50" i="1"/>
  <c r="O50" i="1"/>
  <c r="M74" i="1"/>
  <c r="E74" i="5"/>
  <c r="O74" i="1"/>
  <c r="P106" i="1"/>
  <c r="L149" i="5" s="1"/>
  <c r="M106" i="1"/>
  <c r="F149" i="5" s="1"/>
  <c r="N106" i="1"/>
  <c r="J149" i="5" s="1"/>
  <c r="O106" i="1"/>
  <c r="H149" i="5" s="1"/>
  <c r="AA106" i="1"/>
  <c r="B106" i="1" s="1"/>
  <c r="M138" i="1"/>
  <c r="AA138" i="1"/>
  <c r="B138" i="1" s="1"/>
  <c r="O138" i="1"/>
  <c r="N138" i="1"/>
  <c r="P138" i="1"/>
  <c r="P170" i="1"/>
  <c r="AA170" i="1"/>
  <c r="B170" i="1" s="1"/>
  <c r="E170" i="5"/>
  <c r="M170" i="1"/>
  <c r="N170" i="1"/>
  <c r="O170" i="1"/>
  <c r="AA202" i="1"/>
  <c r="M202" i="1"/>
  <c r="N202" i="1"/>
  <c r="P202" i="1"/>
  <c r="O202" i="1"/>
  <c r="M234" i="1"/>
  <c r="AA234" i="1"/>
  <c r="E234" i="1" s="1"/>
  <c r="O234" i="1"/>
  <c r="P234" i="1"/>
  <c r="N234" i="1"/>
  <c r="M266" i="1"/>
  <c r="N266" i="1"/>
  <c r="P266" i="1"/>
  <c r="AA266" i="1"/>
  <c r="E266" i="1" s="1"/>
  <c r="O266" i="1"/>
  <c r="M298" i="1"/>
  <c r="AA298" i="1"/>
  <c r="N298" i="1"/>
  <c r="O298" i="1"/>
  <c r="P298" i="1"/>
  <c r="M330" i="1"/>
  <c r="AA330" i="1"/>
  <c r="N330" i="1"/>
  <c r="O330" i="1"/>
  <c r="P330" i="1"/>
  <c r="O362" i="1"/>
  <c r="M362" i="1"/>
  <c r="P394" i="1"/>
  <c r="M394" i="1"/>
  <c r="N394" i="1"/>
  <c r="O394" i="1"/>
  <c r="M426" i="1"/>
  <c r="AA426" i="1"/>
  <c r="C426" i="1" s="1"/>
  <c r="O426" i="1"/>
  <c r="P426" i="1"/>
  <c r="N426" i="1"/>
  <c r="M458" i="1"/>
  <c r="AA458" i="1"/>
  <c r="N458" i="1"/>
  <c r="O458" i="1"/>
  <c r="P458" i="1"/>
  <c r="O498" i="1"/>
  <c r="AA498" i="1"/>
  <c r="C498" i="1" s="1"/>
  <c r="M498" i="1"/>
  <c r="N498" i="1"/>
  <c r="M530" i="1"/>
  <c r="AA530" i="1"/>
  <c r="F530" i="1" s="1"/>
  <c r="N530" i="1"/>
  <c r="P530" i="1"/>
  <c r="M562" i="1"/>
  <c r="AA562" i="1"/>
  <c r="C562" i="1" s="1"/>
  <c r="P562" i="1"/>
  <c r="N562" i="1"/>
  <c r="O594" i="1"/>
  <c r="P594" i="1"/>
  <c r="AA594" i="1"/>
  <c r="B594" i="1" s="1"/>
  <c r="M594" i="1"/>
  <c r="N594" i="1"/>
  <c r="N626" i="1"/>
  <c r="P626" i="1"/>
  <c r="AA626" i="1"/>
  <c r="M626" i="1"/>
  <c r="M658" i="1"/>
  <c r="AA658" i="1"/>
  <c r="O658" i="1"/>
  <c r="P658" i="1"/>
  <c r="P698" i="1"/>
  <c r="M698" i="1"/>
  <c r="AA698" i="1"/>
  <c r="G698" i="1" s="1"/>
  <c r="D698" i="1" s="1"/>
  <c r="O698" i="1"/>
  <c r="N730" i="1"/>
  <c r="O730" i="1"/>
  <c r="P730" i="1"/>
  <c r="M730" i="1"/>
  <c r="AA762" i="1"/>
  <c r="F762" i="1" s="1"/>
  <c r="N762" i="1"/>
  <c r="O762" i="1"/>
  <c r="M794" i="1"/>
  <c r="N794" i="1"/>
  <c r="O794" i="1"/>
  <c r="P794" i="1"/>
  <c r="AA794" i="1"/>
  <c r="G794" i="1" s="1"/>
  <c r="D794" i="1" s="1"/>
  <c r="N826" i="1"/>
  <c r="O826" i="1"/>
  <c r="P826" i="1"/>
  <c r="AA826" i="1"/>
  <c r="F826" i="1" s="1"/>
  <c r="P858" i="1"/>
  <c r="AA858" i="1"/>
  <c r="N858" i="1"/>
  <c r="P890" i="1"/>
  <c r="AA890" i="1"/>
  <c r="F890" i="1" s="1"/>
  <c r="N890" i="1"/>
  <c r="O930" i="1"/>
  <c r="P930" i="1"/>
  <c r="N930" i="1"/>
  <c r="P970" i="1"/>
  <c r="AA970" i="1"/>
  <c r="AA730" i="1"/>
  <c r="G730" i="1" s="1"/>
  <c r="D730" i="1" s="1"/>
  <c r="AA988" i="1"/>
  <c r="F988" i="1" s="1"/>
  <c r="O986" i="1"/>
  <c r="AA980" i="1"/>
  <c r="F980" i="1" s="1"/>
  <c r="O972" i="1"/>
  <c r="AA916" i="1"/>
  <c r="F916" i="1" s="1"/>
  <c r="P900" i="1"/>
  <c r="M826" i="1"/>
  <c r="AA692" i="1"/>
  <c r="F692" i="1" s="1"/>
  <c r="O684" i="1"/>
  <c r="M612" i="1"/>
  <c r="AA524" i="1"/>
  <c r="M34" i="1"/>
  <c r="F49" i="5" s="1"/>
  <c r="AA34" i="1"/>
  <c r="O34" i="1"/>
  <c r="H49" i="5" s="1"/>
  <c r="P34" i="1"/>
  <c r="L49" i="5" s="1"/>
  <c r="N34" i="1"/>
  <c r="J49" i="5" s="1"/>
  <c r="O66" i="1"/>
  <c r="H93" i="5" s="1"/>
  <c r="P66" i="1"/>
  <c r="L93" i="5" s="1"/>
  <c r="M66" i="1"/>
  <c r="F93" i="5" s="1"/>
  <c r="M98" i="1"/>
  <c r="N98" i="1"/>
  <c r="P98" i="1"/>
  <c r="M130" i="1"/>
  <c r="F181" i="5" s="1"/>
  <c r="AA130" i="1"/>
  <c r="C130" i="1" s="1"/>
  <c r="N130" i="1"/>
  <c r="J181" i="5" s="1"/>
  <c r="O130" i="1"/>
  <c r="H181" i="5" s="1"/>
  <c r="P130" i="1"/>
  <c r="L181" i="5" s="1"/>
  <c r="P162" i="1"/>
  <c r="M162" i="1"/>
  <c r="N162" i="1"/>
  <c r="O162" i="1"/>
  <c r="AA162" i="1"/>
  <c r="M186" i="1"/>
  <c r="AA186" i="1"/>
  <c r="C186" i="1" s="1"/>
  <c r="N186" i="1"/>
  <c r="P186" i="1"/>
  <c r="O186" i="1"/>
  <c r="M226" i="1"/>
  <c r="AA226" i="1"/>
  <c r="N226" i="1"/>
  <c r="O226" i="1"/>
  <c r="P226" i="1"/>
  <c r="AA258" i="1"/>
  <c r="C258" i="1" s="1"/>
  <c r="M258" i="1"/>
  <c r="N258" i="1"/>
  <c r="O258" i="1"/>
  <c r="P258" i="1"/>
  <c r="M290" i="1"/>
  <c r="AA290" i="1"/>
  <c r="B290" i="1" s="1"/>
  <c r="N290" i="1"/>
  <c r="O290" i="1"/>
  <c r="P290" i="1"/>
  <c r="N322" i="1"/>
  <c r="O322" i="1"/>
  <c r="AA322" i="1"/>
  <c r="M322" i="1"/>
  <c r="M354" i="1"/>
  <c r="P354" i="1"/>
  <c r="N354" i="1"/>
  <c r="M378" i="1"/>
  <c r="N410" i="1"/>
  <c r="O410" i="1"/>
  <c r="M410" i="1"/>
  <c r="P410" i="1"/>
  <c r="AA410" i="1"/>
  <c r="M442" i="1"/>
  <c r="P442" i="1"/>
  <c r="N442" i="1"/>
  <c r="O442" i="1"/>
  <c r="AA442" i="1"/>
  <c r="B442" i="1" s="1"/>
  <c r="M474" i="1"/>
  <c r="AA474" i="1"/>
  <c r="N474" i="1"/>
  <c r="O474" i="1"/>
  <c r="P474" i="1"/>
  <c r="M506" i="1"/>
  <c r="AA506" i="1"/>
  <c r="B506" i="1" s="1"/>
  <c r="O506" i="1"/>
  <c r="P506" i="1"/>
  <c r="N506" i="1"/>
  <c r="N538" i="1"/>
  <c r="O538" i="1"/>
  <c r="P538" i="1"/>
  <c r="AA538" i="1"/>
  <c r="F538" i="1" s="1"/>
  <c r="M538" i="1"/>
  <c r="M578" i="1"/>
  <c r="AA578" i="1"/>
  <c r="F578" i="1" s="1"/>
  <c r="N578" i="1"/>
  <c r="O578" i="1"/>
  <c r="P578" i="1"/>
  <c r="N610" i="1"/>
  <c r="O610" i="1"/>
  <c r="P610" i="1"/>
  <c r="AA610" i="1"/>
  <c r="F610" i="1" s="1"/>
  <c r="M610" i="1"/>
  <c r="M642" i="1"/>
  <c r="AA642" i="1"/>
  <c r="N642" i="1"/>
  <c r="O642" i="1"/>
  <c r="O674" i="1"/>
  <c r="P674" i="1"/>
  <c r="M674" i="1"/>
  <c r="P706" i="1"/>
  <c r="N706" i="1"/>
  <c r="O706" i="1"/>
  <c r="AA706" i="1"/>
  <c r="M706" i="1"/>
  <c r="M738" i="1"/>
  <c r="AA738" i="1"/>
  <c r="N738" i="1"/>
  <c r="O738" i="1"/>
  <c r="AA770" i="1"/>
  <c r="C770" i="1" s="1"/>
  <c r="P770" i="1"/>
  <c r="N770" i="1"/>
  <c r="O802" i="1"/>
  <c r="P802" i="1"/>
  <c r="M802" i="1"/>
  <c r="N802" i="1"/>
  <c r="AA802" i="1"/>
  <c r="F802" i="1" s="1"/>
  <c r="M842" i="1"/>
  <c r="AA842" i="1"/>
  <c r="N842" i="1"/>
  <c r="O842" i="1"/>
  <c r="P842" i="1"/>
  <c r="M882" i="1"/>
  <c r="M906" i="1"/>
  <c r="AA906" i="1"/>
  <c r="G906" i="1" s="1"/>
  <c r="D906" i="1" s="1"/>
  <c r="N906" i="1"/>
  <c r="O906" i="1"/>
  <c r="P906" i="1"/>
  <c r="N938" i="1"/>
  <c r="O938" i="1"/>
  <c r="P938" i="1"/>
  <c r="AA938" i="1"/>
  <c r="N978" i="1"/>
  <c r="M978" i="1"/>
  <c r="AA978" i="1"/>
  <c r="F978" i="1" s="1"/>
  <c r="M970" i="1"/>
  <c r="M994" i="1"/>
  <c r="P980" i="1"/>
  <c r="M972" i="1"/>
  <c r="M876" i="1"/>
  <c r="N772" i="1"/>
  <c r="AA674" i="1"/>
  <c r="C674" i="1" s="1"/>
  <c r="P642" i="1"/>
  <c r="AA634" i="1"/>
  <c r="F634" i="1" s="1"/>
  <c r="P540" i="1"/>
  <c r="M10" i="1"/>
  <c r="F13" i="5" s="1"/>
  <c r="AA10" i="1"/>
  <c r="C10" i="1" s="1"/>
  <c r="N10" i="1"/>
  <c r="J13" i="5" s="1"/>
  <c r="P10" i="1"/>
  <c r="L13" i="5" s="1"/>
  <c r="O10" i="1"/>
  <c r="H13" i="5" s="1"/>
  <c r="P42" i="1"/>
  <c r="AA42" i="1"/>
  <c r="B42" i="1" s="1"/>
  <c r="C91" i="10" s="1"/>
  <c r="H91" i="10" s="1"/>
  <c r="M42" i="1"/>
  <c r="N42" i="1"/>
  <c r="O42" i="1"/>
  <c r="AA82" i="1"/>
  <c r="C82" i="1" s="1"/>
  <c r="N82" i="1"/>
  <c r="J117" i="5" s="1"/>
  <c r="M114" i="1"/>
  <c r="F161" i="5" s="1"/>
  <c r="O114" i="1"/>
  <c r="H161" i="5" s="1"/>
  <c r="AA146" i="1"/>
  <c r="M146" i="1"/>
  <c r="N146" i="1"/>
  <c r="O146" i="1"/>
  <c r="P146" i="1"/>
  <c r="N178" i="1"/>
  <c r="O178" i="1"/>
  <c r="P178" i="1"/>
  <c r="M178" i="1"/>
  <c r="AA178" i="1"/>
  <c r="M210" i="1"/>
  <c r="AA210" i="1"/>
  <c r="B210" i="1" s="1"/>
  <c r="N210" i="1"/>
  <c r="O210" i="1"/>
  <c r="P210" i="1"/>
  <c r="M242" i="1"/>
  <c r="AA242" i="1"/>
  <c r="C242" i="1" s="1"/>
  <c r="P242" i="1"/>
  <c r="N242" i="1"/>
  <c r="O242" i="1"/>
  <c r="M282" i="1"/>
  <c r="AA282" i="1"/>
  <c r="B282" i="1" s="1"/>
  <c r="N282" i="1"/>
  <c r="O282" i="1"/>
  <c r="P282" i="1"/>
  <c r="O314" i="1"/>
  <c r="P314" i="1"/>
  <c r="M314" i="1"/>
  <c r="N314" i="1"/>
  <c r="AA314" i="1"/>
  <c r="F314" i="1" s="1"/>
  <c r="N346" i="1"/>
  <c r="O346" i="1"/>
  <c r="P346" i="1"/>
  <c r="AA386" i="1"/>
  <c r="G386" i="1" s="1"/>
  <c r="D386" i="1" s="1"/>
  <c r="X386" i="5" s="1"/>
  <c r="Z386" i="5" s="1"/>
  <c r="AA386" i="5" s="1"/>
  <c r="AB386" i="5" s="1"/>
  <c r="M418" i="1"/>
  <c r="AA418" i="1"/>
  <c r="E418" i="1" s="1"/>
  <c r="N418" i="1"/>
  <c r="P418" i="1"/>
  <c r="O418" i="1"/>
  <c r="AA450" i="1"/>
  <c r="M450" i="1"/>
  <c r="N450" i="1"/>
  <c r="O450" i="1"/>
  <c r="P482" i="1"/>
  <c r="M482" i="1"/>
  <c r="O482" i="1"/>
  <c r="AA482" i="1"/>
  <c r="B482" i="1" s="1"/>
  <c r="N482" i="1"/>
  <c r="M514" i="1"/>
  <c r="AA514" i="1"/>
  <c r="C514" i="1" s="1"/>
  <c r="N514" i="1"/>
  <c r="O514" i="1"/>
  <c r="P514" i="1"/>
  <c r="M546" i="1"/>
  <c r="AA546" i="1"/>
  <c r="G546" i="1" s="1"/>
  <c r="D546" i="1" s="1"/>
  <c r="N546" i="1"/>
  <c r="O546" i="1"/>
  <c r="P546" i="1"/>
  <c r="P586" i="1"/>
  <c r="M586" i="1"/>
  <c r="N586" i="1"/>
  <c r="AA586" i="1"/>
  <c r="F586" i="1" s="1"/>
  <c r="P618" i="1"/>
  <c r="M618" i="1"/>
  <c r="N618" i="1"/>
  <c r="AA618" i="1"/>
  <c r="B618" i="1" s="1"/>
  <c r="O618" i="1"/>
  <c r="P650" i="1"/>
  <c r="M650" i="1"/>
  <c r="N650" i="1"/>
  <c r="O650" i="1"/>
  <c r="N682" i="1"/>
  <c r="O682" i="1"/>
  <c r="O714" i="1"/>
  <c r="AA714" i="1"/>
  <c r="E714" i="1" s="1"/>
  <c r="P714" i="1"/>
  <c r="M714" i="1"/>
  <c r="N746" i="1"/>
  <c r="O746" i="1"/>
  <c r="AA746" i="1"/>
  <c r="G746" i="1" s="1"/>
  <c r="D746" i="1" s="1"/>
  <c r="O778" i="1"/>
  <c r="AA778" i="1"/>
  <c r="M778" i="1"/>
  <c r="N778" i="1"/>
  <c r="P778" i="1"/>
  <c r="M810" i="1"/>
  <c r="N810" i="1"/>
  <c r="AA810" i="1"/>
  <c r="M834" i="1"/>
  <c r="AA834" i="1"/>
  <c r="G834" i="1" s="1"/>
  <c r="D834" i="1" s="1"/>
  <c r="N834" i="1"/>
  <c r="O834" i="1"/>
  <c r="P834" i="1"/>
  <c r="M850" i="1"/>
  <c r="AA850" i="1"/>
  <c r="C850" i="1" s="1"/>
  <c r="N850" i="1"/>
  <c r="O850" i="1"/>
  <c r="P850" i="1"/>
  <c r="P874" i="1"/>
  <c r="AA874" i="1"/>
  <c r="E874" i="1" s="1"/>
  <c r="N874" i="1"/>
  <c r="M914" i="1"/>
  <c r="AA914" i="1"/>
  <c r="G914" i="1" s="1"/>
  <c r="D914" i="1" s="1"/>
  <c r="N914" i="1"/>
  <c r="O914" i="1"/>
  <c r="P914" i="1"/>
  <c r="AA946" i="1"/>
  <c r="G946" i="1" s="1"/>
  <c r="D946" i="1" s="1"/>
  <c r="O858" i="1"/>
  <c r="O770" i="1"/>
  <c r="P986" i="1"/>
  <c r="P978" i="1"/>
  <c r="M890" i="1"/>
  <c r="O810" i="1"/>
  <c r="M986" i="1"/>
  <c r="O980" i="1"/>
  <c r="O970" i="1"/>
  <c r="AA964" i="1"/>
  <c r="E964" i="1" s="1"/>
  <c r="AA930" i="1"/>
  <c r="F930" i="1" s="1"/>
  <c r="M892" i="1"/>
  <c r="O836" i="1"/>
  <c r="N698" i="1"/>
  <c r="O626" i="1"/>
  <c r="AA602" i="1"/>
  <c r="N572" i="1"/>
  <c r="O530" i="1"/>
  <c r="AA444" i="1"/>
  <c r="M19" i="1"/>
  <c r="N19" i="1"/>
  <c r="P19" i="1"/>
  <c r="P27" i="1"/>
  <c r="L38" i="5" s="1"/>
  <c r="M27" i="1"/>
  <c r="F38" i="5" s="1"/>
  <c r="O27" i="1"/>
  <c r="H38" i="5" s="1"/>
  <c r="AA27" i="1"/>
  <c r="N27" i="1"/>
  <c r="J38" i="5" s="1"/>
  <c r="O35" i="1"/>
  <c r="P35" i="1"/>
  <c r="L50" i="5" s="1"/>
  <c r="M35" i="1"/>
  <c r="N35" i="1"/>
  <c r="AA35" i="1"/>
  <c r="O43" i="1"/>
  <c r="H62" i="5" s="1"/>
  <c r="P43" i="1"/>
  <c r="L62" i="5" s="1"/>
  <c r="M43" i="1"/>
  <c r="F62" i="5" s="1"/>
  <c r="N43" i="1"/>
  <c r="J62" i="5" s="1"/>
  <c r="AA43" i="1"/>
  <c r="F43" i="1" s="1"/>
  <c r="J81" i="11" s="1"/>
  <c r="N51" i="1"/>
  <c r="J70" i="5" s="1"/>
  <c r="AA51" i="1"/>
  <c r="C51" i="1" s="1"/>
  <c r="M59" i="1"/>
  <c r="N59" i="1"/>
  <c r="J82" i="5" s="1"/>
  <c r="M67" i="1"/>
  <c r="N67" i="1"/>
  <c r="P67" i="1"/>
  <c r="M75" i="1"/>
  <c r="F106" i="5" s="1"/>
  <c r="O75" i="1"/>
  <c r="H106" i="5" s="1"/>
  <c r="P75" i="1"/>
  <c r="L106" i="5" s="1"/>
  <c r="N83" i="1"/>
  <c r="AA83" i="1"/>
  <c r="P99" i="1"/>
  <c r="L138" i="5" s="1"/>
  <c r="O99" i="1"/>
  <c r="H138" i="5" s="1"/>
  <c r="AA99" i="1"/>
  <c r="E99" i="1" s="1"/>
  <c r="M99" i="1"/>
  <c r="F138" i="5" s="1"/>
  <c r="N99" i="1"/>
  <c r="J138" i="5" s="1"/>
  <c r="O107" i="1"/>
  <c r="P107" i="1"/>
  <c r="AA107" i="1"/>
  <c r="N107" i="1"/>
  <c r="J150" i="5" s="1"/>
  <c r="M107" i="1"/>
  <c r="O115" i="1"/>
  <c r="P115" i="1"/>
  <c r="AA115" i="1"/>
  <c r="N115" i="1"/>
  <c r="M115" i="1"/>
  <c r="M123" i="1"/>
  <c r="AA123" i="1"/>
  <c r="N123" i="1"/>
  <c r="P123" i="1"/>
  <c r="O123" i="1"/>
  <c r="AA131" i="1"/>
  <c r="F131" i="1" s="1"/>
  <c r="P131" i="1"/>
  <c r="N139" i="1"/>
  <c r="P139" i="1"/>
  <c r="AA139" i="1"/>
  <c r="M139" i="1"/>
  <c r="O139" i="1"/>
  <c r="M147" i="1"/>
  <c r="AA147" i="1"/>
  <c r="N147" i="1"/>
  <c r="P147" i="1"/>
  <c r="O147" i="1"/>
  <c r="P155" i="1"/>
  <c r="M155" i="1"/>
  <c r="N155" i="1"/>
  <c r="O155" i="1"/>
  <c r="AA155" i="1"/>
  <c r="C155" i="1" s="1"/>
  <c r="E155" i="5"/>
  <c r="O163" i="1"/>
  <c r="P163" i="1"/>
  <c r="AA163" i="1"/>
  <c r="G163" i="1" s="1"/>
  <c r="D163" i="1" s="1"/>
  <c r="N163" i="1"/>
  <c r="M163" i="1"/>
  <c r="O171" i="1"/>
  <c r="P171" i="1"/>
  <c r="M171" i="1"/>
  <c r="N171" i="1"/>
  <c r="AA171" i="1"/>
  <c r="E171" i="1" s="1"/>
  <c r="M179" i="1"/>
  <c r="AA179" i="1"/>
  <c r="C179" i="1" s="1"/>
  <c r="N179" i="1"/>
  <c r="O179" i="1"/>
  <c r="P179" i="1"/>
  <c r="M187" i="1"/>
  <c r="AA187" i="1"/>
  <c r="E187" i="1" s="1"/>
  <c r="N187" i="1"/>
  <c r="O187" i="1"/>
  <c r="P187" i="1"/>
  <c r="P195" i="1"/>
  <c r="AA195" i="1"/>
  <c r="N195" i="1"/>
  <c r="O195" i="1"/>
  <c r="M195" i="1"/>
  <c r="O203" i="1"/>
  <c r="P203" i="1"/>
  <c r="M203" i="1"/>
  <c r="N203" i="1"/>
  <c r="AA203" i="1"/>
  <c r="F203" i="1" s="1"/>
  <c r="M211" i="1"/>
  <c r="AA211" i="1"/>
  <c r="E211" i="1" s="1"/>
  <c r="N211" i="1"/>
  <c r="O211" i="1"/>
  <c r="P211" i="1"/>
  <c r="M219" i="1"/>
  <c r="AA219" i="1"/>
  <c r="E219" i="1" s="1"/>
  <c r="N219" i="1"/>
  <c r="O219" i="1"/>
  <c r="P219" i="1"/>
  <c r="M227" i="1"/>
  <c r="AA227" i="1"/>
  <c r="C227" i="1" s="1"/>
  <c r="N227" i="1"/>
  <c r="O227" i="1"/>
  <c r="P227" i="1"/>
  <c r="P235" i="1"/>
  <c r="AA235" i="1"/>
  <c r="C235" i="1" s="1"/>
  <c r="M235" i="1"/>
  <c r="N235" i="1"/>
  <c r="P243" i="1"/>
  <c r="M243" i="1"/>
  <c r="N243" i="1"/>
  <c r="P251" i="1"/>
  <c r="AA251" i="1"/>
  <c r="C251" i="1" s="1"/>
  <c r="N251" i="1"/>
  <c r="O251" i="1"/>
  <c r="P259" i="1"/>
  <c r="M259" i="1"/>
  <c r="O259" i="1"/>
  <c r="N267" i="1"/>
  <c r="O267" i="1"/>
  <c r="P267" i="1"/>
  <c r="AA267" i="1"/>
  <c r="F267" i="1" s="1"/>
  <c r="M267" i="1"/>
  <c r="M275" i="1"/>
  <c r="AA275" i="1"/>
  <c r="E275" i="1" s="1"/>
  <c r="N275" i="1"/>
  <c r="O275" i="1"/>
  <c r="P275" i="1"/>
  <c r="M283" i="1"/>
  <c r="AA283" i="1"/>
  <c r="G283" i="1" s="1"/>
  <c r="D283" i="1" s="1"/>
  <c r="X283" i="5" s="1"/>
  <c r="E283" i="5"/>
  <c r="N283" i="1"/>
  <c r="O283" i="1"/>
  <c r="P283" i="1"/>
  <c r="M291" i="1"/>
  <c r="AA291" i="1"/>
  <c r="E291" i="1" s="1"/>
  <c r="N291" i="1"/>
  <c r="O291" i="1"/>
  <c r="P291" i="1"/>
  <c r="N299" i="1"/>
  <c r="O299" i="1"/>
  <c r="AA299" i="1"/>
  <c r="G299" i="1" s="1"/>
  <c r="D299" i="1" s="1"/>
  <c r="M299" i="1"/>
  <c r="P299" i="1"/>
  <c r="O307" i="1"/>
  <c r="P307" i="1"/>
  <c r="AA307" i="1"/>
  <c r="F307" i="1" s="1"/>
  <c r="M307" i="1"/>
  <c r="N315" i="1"/>
  <c r="O315" i="1"/>
  <c r="P315" i="1"/>
  <c r="M315" i="1"/>
  <c r="AA315" i="1"/>
  <c r="N323" i="1"/>
  <c r="P323" i="1"/>
  <c r="O323" i="1"/>
  <c r="M331" i="1"/>
  <c r="AA331" i="1"/>
  <c r="N331" i="1"/>
  <c r="P331" i="1"/>
  <c r="M339" i="1"/>
  <c r="AA339" i="1"/>
  <c r="F339" i="1" s="1"/>
  <c r="N339" i="1"/>
  <c r="P339" i="1"/>
  <c r="O339" i="1"/>
  <c r="N347" i="1"/>
  <c r="O347" i="1"/>
  <c r="M347" i="1"/>
  <c r="P347" i="1"/>
  <c r="AA347" i="1"/>
  <c r="M355" i="1"/>
  <c r="AA355" i="1"/>
  <c r="C355" i="1" s="1"/>
  <c r="N355" i="1"/>
  <c r="N363" i="1"/>
  <c r="O363" i="1"/>
  <c r="M363" i="1"/>
  <c r="P363" i="1"/>
  <c r="M371" i="1"/>
  <c r="AA371" i="1"/>
  <c r="N371" i="1"/>
  <c r="P371" i="1"/>
  <c r="O371" i="1"/>
  <c r="M379" i="1"/>
  <c r="M387" i="1"/>
  <c r="AA387" i="1"/>
  <c r="E387" i="1" s="1"/>
  <c r="N387" i="1"/>
  <c r="O387" i="1"/>
  <c r="P387" i="1"/>
  <c r="O395" i="1"/>
  <c r="P395" i="1"/>
  <c r="N395" i="1"/>
  <c r="AA395" i="1"/>
  <c r="C395" i="1" s="1"/>
  <c r="M395" i="1"/>
  <c r="M403" i="1"/>
  <c r="AA403" i="1"/>
  <c r="G403" i="1" s="1"/>
  <c r="D403" i="1" s="1"/>
  <c r="X403" i="5" s="1"/>
  <c r="N403" i="1"/>
  <c r="P403" i="1"/>
  <c r="O403" i="1"/>
  <c r="M411" i="1"/>
  <c r="AA411" i="1"/>
  <c r="B411" i="1" s="1"/>
  <c r="N411" i="1"/>
  <c r="P411" i="1"/>
  <c r="M419" i="1"/>
  <c r="AA419" i="1"/>
  <c r="O419" i="1"/>
  <c r="P419" i="1"/>
  <c r="N419" i="1"/>
  <c r="M427" i="1"/>
  <c r="AA427" i="1"/>
  <c r="N427" i="1"/>
  <c r="P427" i="1"/>
  <c r="AA435" i="1"/>
  <c r="B435" i="1" s="1"/>
  <c r="M435" i="1"/>
  <c r="O435" i="1"/>
  <c r="P435" i="1"/>
  <c r="O443" i="1"/>
  <c r="P443" i="1"/>
  <c r="M443" i="1"/>
  <c r="AA443" i="1"/>
  <c r="N443" i="1"/>
  <c r="AA451" i="1"/>
  <c r="E451" i="1" s="1"/>
  <c r="M451" i="1"/>
  <c r="O451" i="1"/>
  <c r="P451" i="1"/>
  <c r="M459" i="1"/>
  <c r="AA459" i="1"/>
  <c r="G459" i="1" s="1"/>
  <c r="D459" i="1" s="1"/>
  <c r="X459" i="5" s="1"/>
  <c r="Z459" i="5" s="1"/>
  <c r="AA459" i="5" s="1"/>
  <c r="AB459" i="5" s="1"/>
  <c r="N459" i="1"/>
  <c r="O459" i="1"/>
  <c r="P459" i="1"/>
  <c r="M467" i="1"/>
  <c r="N467" i="1"/>
  <c r="AA467" i="1"/>
  <c r="E467" i="1" s="1"/>
  <c r="O475" i="1"/>
  <c r="P475" i="1"/>
  <c r="M475" i="1"/>
  <c r="AA475" i="1"/>
  <c r="B475" i="1" s="1"/>
  <c r="N475" i="1"/>
  <c r="O483" i="1"/>
  <c r="M483" i="1"/>
  <c r="P483" i="1"/>
  <c r="N483" i="1"/>
  <c r="O491" i="1"/>
  <c r="AA491" i="1"/>
  <c r="F491" i="1" s="1"/>
  <c r="M491" i="1"/>
  <c r="N491" i="1"/>
  <c r="N499" i="1"/>
  <c r="AA499" i="1"/>
  <c r="E499" i="1" s="1"/>
  <c r="M499" i="1"/>
  <c r="O499" i="1"/>
  <c r="P499" i="1"/>
  <c r="M507" i="1"/>
  <c r="O507" i="1"/>
  <c r="P507" i="1"/>
  <c r="AA515" i="1"/>
  <c r="M515" i="1"/>
  <c r="M523" i="1"/>
  <c r="O523" i="1"/>
  <c r="P523" i="1"/>
  <c r="AA523" i="1"/>
  <c r="B523" i="1" s="1"/>
  <c r="AA531" i="1"/>
  <c r="M531" i="1"/>
  <c r="O531" i="1"/>
  <c r="P531" i="1"/>
  <c r="M539" i="1"/>
  <c r="AA539" i="1"/>
  <c r="E539" i="1" s="1"/>
  <c r="N539" i="1"/>
  <c r="O539" i="1"/>
  <c r="P539" i="1"/>
  <c r="P547" i="1"/>
  <c r="M547" i="1"/>
  <c r="P555" i="1"/>
  <c r="O555" i="1"/>
  <c r="AA555" i="1"/>
  <c r="N563" i="1"/>
  <c r="O563" i="1"/>
  <c r="O571" i="1"/>
  <c r="P571" i="1"/>
  <c r="AA571" i="1"/>
  <c r="B571" i="1" s="1"/>
  <c r="P579" i="1"/>
  <c r="M579" i="1"/>
  <c r="N579" i="1"/>
  <c r="O587" i="1"/>
  <c r="N587" i="1"/>
  <c r="P587" i="1"/>
  <c r="AA587" i="1"/>
  <c r="B587" i="1" s="1"/>
  <c r="N595" i="1"/>
  <c r="P595" i="1"/>
  <c r="M595" i="1"/>
  <c r="N603" i="1"/>
  <c r="O603" i="1"/>
  <c r="P603" i="1"/>
  <c r="AA603" i="1"/>
  <c r="E603" i="1" s="1"/>
  <c r="M611" i="1"/>
  <c r="AA611" i="1"/>
  <c r="N611" i="1"/>
  <c r="O619" i="1"/>
  <c r="N619" i="1"/>
  <c r="P619" i="1"/>
  <c r="AA619" i="1"/>
  <c r="F619" i="1" s="1"/>
  <c r="M627" i="1"/>
  <c r="AA627" i="1"/>
  <c r="G627" i="1" s="1"/>
  <c r="D627" i="1" s="1"/>
  <c r="O627" i="1"/>
  <c r="P627" i="1"/>
  <c r="N627" i="1"/>
  <c r="N635" i="1"/>
  <c r="O635" i="1"/>
  <c r="P635" i="1"/>
  <c r="AA635" i="1"/>
  <c r="E635" i="1" s="1"/>
  <c r="M643" i="1"/>
  <c r="AA643" i="1"/>
  <c r="E643" i="1" s="1"/>
  <c r="N643" i="1"/>
  <c r="O643" i="1"/>
  <c r="P643" i="1"/>
  <c r="O651" i="1"/>
  <c r="AA651" i="1"/>
  <c r="C651" i="1" s="1"/>
  <c r="N659" i="1"/>
  <c r="O659" i="1"/>
  <c r="P659" i="1"/>
  <c r="M659" i="1"/>
  <c r="N667" i="1"/>
  <c r="O667" i="1"/>
  <c r="P667" i="1"/>
  <c r="AA667" i="1"/>
  <c r="M675" i="1"/>
  <c r="AA675" i="1"/>
  <c r="B675" i="1" s="1"/>
  <c r="N675" i="1"/>
  <c r="O675" i="1"/>
  <c r="M683" i="1"/>
  <c r="AA683" i="1"/>
  <c r="C683" i="1" s="1"/>
  <c r="N683" i="1"/>
  <c r="O683" i="1"/>
  <c r="P683" i="1"/>
  <c r="P691" i="1"/>
  <c r="AA691" i="1"/>
  <c r="E691" i="1" s="1"/>
  <c r="O699" i="1"/>
  <c r="M699" i="1"/>
  <c r="N699" i="1"/>
  <c r="P699" i="1"/>
  <c r="O707" i="1"/>
  <c r="AA707" i="1"/>
  <c r="N715" i="1"/>
  <c r="P715" i="1"/>
  <c r="M715" i="1"/>
  <c r="O715" i="1"/>
  <c r="M723" i="1"/>
  <c r="AA723" i="1"/>
  <c r="E723" i="1" s="1"/>
  <c r="N723" i="1"/>
  <c r="O723" i="1"/>
  <c r="M731" i="1"/>
  <c r="AA731" i="1"/>
  <c r="C731" i="1" s="1"/>
  <c r="N731" i="1"/>
  <c r="O731" i="1"/>
  <c r="P739" i="1"/>
  <c r="M739" i="1"/>
  <c r="O747" i="1"/>
  <c r="P747" i="1"/>
  <c r="AA747" i="1"/>
  <c r="E747" i="1" s="1"/>
  <c r="M755" i="1"/>
  <c r="AA755" i="1"/>
  <c r="C755" i="1" s="1"/>
  <c r="M763" i="1"/>
  <c r="AA763" i="1"/>
  <c r="N763" i="1"/>
  <c r="AA771" i="1"/>
  <c r="F771" i="1" s="1"/>
  <c r="N779" i="1"/>
  <c r="AA779" i="1"/>
  <c r="AA787" i="1"/>
  <c r="G787" i="1" s="1"/>
  <c r="D787" i="1" s="1"/>
  <c r="M787" i="1"/>
  <c r="N787" i="1"/>
  <c r="O787" i="1"/>
  <c r="M795" i="1"/>
  <c r="N795" i="1"/>
  <c r="O795" i="1"/>
  <c r="P795" i="1"/>
  <c r="O803" i="1"/>
  <c r="P803" i="1"/>
  <c r="O811" i="1"/>
  <c r="P811" i="1"/>
  <c r="N819" i="1"/>
  <c r="O819" i="1"/>
  <c r="P819" i="1"/>
  <c r="M827" i="1"/>
  <c r="AA827" i="1"/>
  <c r="C827" i="1" s="1"/>
  <c r="N827" i="1"/>
  <c r="O827" i="1"/>
  <c r="P827" i="1"/>
  <c r="M835" i="1"/>
  <c r="AA835" i="1"/>
  <c r="G835" i="1" s="1"/>
  <c r="D835" i="1" s="1"/>
  <c r="N835" i="1"/>
  <c r="M843" i="1"/>
  <c r="AA843" i="1"/>
  <c r="E843" i="1" s="1"/>
  <c r="M851" i="1"/>
  <c r="AA851" i="1"/>
  <c r="M867" i="1"/>
  <c r="AA867" i="1"/>
  <c r="G867" i="1" s="1"/>
  <c r="D867" i="1" s="1"/>
  <c r="O875" i="1"/>
  <c r="O883" i="1"/>
  <c r="P883" i="1"/>
  <c r="O891" i="1"/>
  <c r="P891" i="1"/>
  <c r="N899" i="1"/>
  <c r="O899" i="1"/>
  <c r="P899" i="1"/>
  <c r="M907" i="1"/>
  <c r="AA907" i="1"/>
  <c r="C907" i="1" s="1"/>
  <c r="N907" i="1"/>
  <c r="O907" i="1"/>
  <c r="M915" i="1"/>
  <c r="AA915" i="1"/>
  <c r="N915" i="1"/>
  <c r="M923" i="1"/>
  <c r="AA923" i="1"/>
  <c r="E923" i="1" s="1"/>
  <c r="N931" i="1"/>
  <c r="O931" i="1"/>
  <c r="P931" i="1"/>
  <c r="M939" i="1"/>
  <c r="AA939" i="1"/>
  <c r="N939" i="1"/>
  <c r="O939" i="1"/>
  <c r="N947" i="1"/>
  <c r="O963" i="1"/>
  <c r="P963" i="1"/>
  <c r="O947" i="1"/>
  <c r="AA899" i="1"/>
  <c r="N891" i="1"/>
  <c r="P835" i="1"/>
  <c r="O771" i="1"/>
  <c r="O763" i="1"/>
  <c r="AA715" i="1"/>
  <c r="C715" i="1" s="1"/>
  <c r="M707" i="1"/>
  <c r="N691" i="1"/>
  <c r="O595" i="1"/>
  <c r="M555" i="1"/>
  <c r="P515" i="1"/>
  <c r="N963" i="1"/>
  <c r="AA931" i="1"/>
  <c r="P907" i="1"/>
  <c r="M891" i="1"/>
  <c r="AA883" i="1"/>
  <c r="G883" i="1" s="1"/>
  <c r="D883" i="1" s="1"/>
  <c r="O835" i="1"/>
  <c r="N771" i="1"/>
  <c r="N747" i="1"/>
  <c r="M691" i="1"/>
  <c r="P651" i="1"/>
  <c r="O579" i="1"/>
  <c r="AA547" i="1"/>
  <c r="B547" i="1" s="1"/>
  <c r="O515" i="1"/>
  <c r="AA507" i="1"/>
  <c r="O427" i="1"/>
  <c r="AA363" i="1"/>
  <c r="M963" i="1"/>
  <c r="AA955" i="1"/>
  <c r="G955" i="1" s="1"/>
  <c r="D955" i="1" s="1"/>
  <c r="AA819" i="1"/>
  <c r="F819" i="1" s="1"/>
  <c r="N811" i="1"/>
  <c r="M771" i="1"/>
  <c r="P755" i="1"/>
  <c r="M747" i="1"/>
  <c r="AA699" i="1"/>
  <c r="AA659" i="1"/>
  <c r="F659" i="1" s="1"/>
  <c r="N651" i="1"/>
  <c r="M619" i="1"/>
  <c r="N515" i="1"/>
  <c r="AA483" i="1"/>
  <c r="C483" i="1" s="1"/>
  <c r="P355" i="1"/>
  <c r="N307" i="1"/>
  <c r="P923" i="1"/>
  <c r="P851" i="1"/>
  <c r="M811" i="1"/>
  <c r="O755" i="1"/>
  <c r="P731" i="1"/>
  <c r="M667" i="1"/>
  <c r="M651" i="1"/>
  <c r="M635" i="1"/>
  <c r="M603" i="1"/>
  <c r="O547" i="1"/>
  <c r="N531" i="1"/>
  <c r="O355" i="1"/>
  <c r="B149" i="1"/>
  <c r="P6" i="1"/>
  <c r="L9" i="5" s="1"/>
  <c r="AA6" i="1"/>
  <c r="C6" i="1" s="1"/>
  <c r="N14" i="1"/>
  <c r="J21" i="5" s="1"/>
  <c r="O14" i="1"/>
  <c r="H21" i="5" s="1"/>
  <c r="P14" i="1"/>
  <c r="L21" i="5" s="1"/>
  <c r="M22" i="1"/>
  <c r="AA22" i="1"/>
  <c r="C22" i="1" s="1"/>
  <c r="N22" i="1"/>
  <c r="O22" i="1"/>
  <c r="M30" i="1"/>
  <c r="AA30" i="1"/>
  <c r="N30" i="1"/>
  <c r="O30" i="1"/>
  <c r="M38" i="1"/>
  <c r="F53" i="5" s="1"/>
  <c r="AA38" i="1"/>
  <c r="F38" i="1" s="1"/>
  <c r="J87" i="10" s="1"/>
  <c r="O87" i="10" s="1"/>
  <c r="N38" i="1"/>
  <c r="J53" i="5" s="1"/>
  <c r="P38" i="1"/>
  <c r="L53" i="5" s="1"/>
  <c r="M46" i="1"/>
  <c r="AA46" i="1"/>
  <c r="N46" i="1"/>
  <c r="J65" i="5" s="1"/>
  <c r="P46" i="1"/>
  <c r="M54" i="1"/>
  <c r="AA54" i="1"/>
  <c r="G54" i="1" s="1"/>
  <c r="D54" i="1" s="1"/>
  <c r="N54" i="1"/>
  <c r="P54" i="1"/>
  <c r="N62" i="1"/>
  <c r="J89" i="5" s="1"/>
  <c r="N70" i="1"/>
  <c r="J97" i="5" s="1"/>
  <c r="O78" i="1"/>
  <c r="P78" i="1"/>
  <c r="O86" i="1"/>
  <c r="H121" i="5" s="1"/>
  <c r="P86" i="1"/>
  <c r="L121" i="5" s="1"/>
  <c r="O94" i="1"/>
  <c r="P94" i="1"/>
  <c r="M102" i="1"/>
  <c r="F145" i="5" s="1"/>
  <c r="AA102" i="1"/>
  <c r="F102" i="1" s="1"/>
  <c r="N102" i="1"/>
  <c r="J145" i="5" s="1"/>
  <c r="P102" i="1"/>
  <c r="L145" i="5" s="1"/>
  <c r="M110" i="1"/>
  <c r="F153" i="5" s="1"/>
  <c r="AA110" i="1"/>
  <c r="B110" i="1" s="1"/>
  <c r="N110" i="1"/>
  <c r="J153" i="5" s="1"/>
  <c r="O118" i="1"/>
  <c r="H165" i="5" s="1"/>
  <c r="M126" i="1"/>
  <c r="F177" i="5" s="1"/>
  <c r="AA126" i="1"/>
  <c r="F126" i="1" s="1"/>
  <c r="J121" i="11" s="1"/>
  <c r="P134" i="1"/>
  <c r="O142" i="1"/>
  <c r="E240" i="5"/>
  <c r="F650" i="1"/>
  <c r="E237" i="5"/>
  <c r="E263" i="5"/>
  <c r="C751" i="1"/>
  <c r="E256" i="5"/>
  <c r="E87" i="5"/>
  <c r="E72" i="5"/>
  <c r="E143" i="5"/>
  <c r="D185" i="5"/>
  <c r="D143" i="5"/>
  <c r="F979" i="1"/>
  <c r="C979" i="1"/>
  <c r="B711" i="1"/>
  <c r="C711" i="1"/>
  <c r="F751" i="1"/>
  <c r="B751" i="1"/>
  <c r="E238" i="5"/>
  <c r="E264" i="5"/>
  <c r="E198" i="5"/>
  <c r="D239" i="5"/>
  <c r="E239" i="5"/>
  <c r="E221" i="5"/>
  <c r="E208" i="5"/>
  <c r="E197" i="5"/>
  <c r="E158" i="5"/>
  <c r="E142" i="5"/>
  <c r="E255" i="5"/>
  <c r="E169" i="5"/>
  <c r="E86" i="5"/>
  <c r="E157" i="5"/>
  <c r="E141" i="5"/>
  <c r="E88" i="5"/>
  <c r="E979" i="1"/>
  <c r="B760" i="1"/>
  <c r="E760" i="1"/>
  <c r="F760" i="1"/>
  <c r="C760" i="1"/>
  <c r="B650" i="1"/>
  <c r="C650" i="1"/>
  <c r="E650" i="1"/>
  <c r="E254" i="5"/>
  <c r="E279" i="5"/>
  <c r="E222" i="5"/>
  <c r="E214" i="5"/>
  <c r="E278" i="5"/>
  <c r="D280" i="5"/>
  <c r="E280" i="5"/>
  <c r="E241" i="5"/>
  <c r="E183" i="5"/>
  <c r="E253" i="5"/>
  <c r="D221" i="5"/>
  <c r="E270" i="5"/>
  <c r="E249" i="5"/>
  <c r="E184" i="5"/>
  <c r="D238" i="5"/>
  <c r="E225" i="5"/>
  <c r="E193" i="5"/>
  <c r="E128" i="5"/>
  <c r="E113" i="5"/>
  <c r="E181" i="5"/>
  <c r="E185" i="5"/>
  <c r="E144" i="5"/>
  <c r="D129" i="5"/>
  <c r="E129" i="5"/>
  <c r="E16" i="5"/>
  <c r="G6" i="12"/>
  <c r="G7" i="12" s="1"/>
  <c r="G8" i="12" s="1"/>
  <c r="G9" i="12" s="1"/>
  <c r="G10" i="12" s="1"/>
  <c r="G11" i="12" s="1"/>
  <c r="G12" i="12" s="1"/>
  <c r="D249" i="5"/>
  <c r="D264" i="5"/>
  <c r="E204" i="5"/>
  <c r="E190" i="5"/>
  <c r="E232" i="5"/>
  <c r="E218" i="5"/>
  <c r="E274" i="5"/>
  <c r="E246" i="5"/>
  <c r="E260" i="5"/>
  <c r="H187" i="5"/>
  <c r="H215" i="5"/>
  <c r="H89" i="5"/>
  <c r="E203" i="5"/>
  <c r="E189" i="5"/>
  <c r="E273" i="5"/>
  <c r="E119" i="5"/>
  <c r="E245" i="5"/>
  <c r="E259" i="5"/>
  <c r="E217" i="5"/>
  <c r="L271" i="5"/>
  <c r="L161" i="5"/>
  <c r="L231" i="5"/>
  <c r="L259" i="5"/>
  <c r="L217" i="5"/>
  <c r="L245" i="5"/>
  <c r="L275" i="5"/>
  <c r="L233" i="5"/>
  <c r="J189" i="5"/>
  <c r="J147" i="5"/>
  <c r="J259" i="5"/>
  <c r="J91" i="5"/>
  <c r="J217" i="5"/>
  <c r="J245" i="5"/>
  <c r="J231" i="5"/>
  <c r="F245" i="5"/>
  <c r="F217" i="5"/>
  <c r="F259" i="5"/>
  <c r="F231" i="5"/>
  <c r="H259" i="5"/>
  <c r="H231" i="5"/>
  <c r="H245" i="5"/>
  <c r="H217" i="5"/>
  <c r="H119" i="5"/>
  <c r="E210" i="5"/>
  <c r="E282" i="5"/>
  <c r="E196" i="5"/>
  <c r="D158" i="5"/>
  <c r="E201" i="5"/>
  <c r="A201" i="5" s="1"/>
  <c r="B18" i="12" s="1"/>
  <c r="E156" i="5"/>
  <c r="E99" i="5"/>
  <c r="E100" i="5"/>
  <c r="E26" i="5"/>
  <c r="D196" i="5"/>
  <c r="E252" i="5"/>
  <c r="D252" i="5"/>
  <c r="E139" i="5"/>
  <c r="E11" i="5"/>
  <c r="E83" i="5"/>
  <c r="D226" i="5"/>
  <c r="E226" i="5"/>
  <c r="D193" i="5"/>
  <c r="D227" i="5"/>
  <c r="E227" i="5"/>
  <c r="E195" i="5"/>
  <c r="E171" i="5"/>
  <c r="E114" i="5"/>
  <c r="E130" i="5"/>
  <c r="D283" i="5"/>
  <c r="D212" i="5"/>
  <c r="D211" i="5"/>
  <c r="E211" i="5"/>
  <c r="E180" i="5"/>
  <c r="E186" i="5"/>
  <c r="D156" i="5"/>
  <c r="D200" i="5"/>
  <c r="D197" i="5"/>
  <c r="E268" i="5"/>
  <c r="E251" i="5"/>
  <c r="D184" i="5"/>
  <c r="D279" i="5"/>
  <c r="D225" i="5"/>
  <c r="D214" i="5"/>
  <c r="D270" i="5"/>
  <c r="D209" i="5"/>
  <c r="D222" i="5"/>
  <c r="D237" i="5"/>
  <c r="D254" i="5"/>
  <c r="D128" i="5"/>
  <c r="D278" i="5"/>
  <c r="D256" i="5"/>
  <c r="D183" i="5"/>
  <c r="D253" i="5"/>
  <c r="D224" i="5"/>
  <c r="D86" i="5"/>
  <c r="D208" i="5"/>
  <c r="D169" i="5"/>
  <c r="D113" i="5"/>
  <c r="D232" i="5"/>
  <c r="E244" i="5"/>
  <c r="E272" i="5"/>
  <c r="E202" i="5"/>
  <c r="E216" i="5"/>
  <c r="E248" i="5"/>
  <c r="E262" i="5"/>
  <c r="E276" i="5"/>
  <c r="E220" i="5"/>
  <c r="E206" i="5"/>
  <c r="E243" i="5"/>
  <c r="A243" i="5" s="1"/>
  <c r="B21" i="12" s="1"/>
  <c r="E187" i="5"/>
  <c r="A187" i="5" s="1"/>
  <c r="E271" i="5"/>
  <c r="A271" i="5" s="1"/>
  <c r="B23" i="12" s="1"/>
  <c r="E215" i="5"/>
  <c r="A215" i="5" s="1"/>
  <c r="B19" i="12" s="1"/>
  <c r="E257" i="5"/>
  <c r="A257" i="5" s="1"/>
  <c r="B22" i="12" s="1"/>
  <c r="D282" i="5"/>
  <c r="D250" i="5"/>
  <c r="D236" i="5"/>
  <c r="D116" i="5"/>
  <c r="D284" i="5"/>
  <c r="D155" i="5"/>
  <c r="D186" i="5"/>
  <c r="D268" i="5"/>
  <c r="D130" i="5"/>
  <c r="D195" i="5"/>
  <c r="D172" i="5"/>
  <c r="D171" i="5"/>
  <c r="D251" i="5"/>
  <c r="D244" i="5"/>
  <c r="D272" i="5"/>
  <c r="D230" i="5"/>
  <c r="D216" i="5"/>
  <c r="D258" i="5"/>
  <c r="D202" i="5"/>
  <c r="D189" i="5"/>
  <c r="D203" i="5"/>
  <c r="D245" i="5"/>
  <c r="D231" i="5"/>
  <c r="D273" i="5"/>
  <c r="D217" i="5"/>
  <c r="D259" i="5"/>
  <c r="K189" i="5"/>
  <c r="K259" i="5"/>
  <c r="J851" i="9"/>
  <c r="P851" i="9" s="1"/>
  <c r="C851" i="9"/>
  <c r="H851" i="9" s="1"/>
  <c r="D851" i="9" s="1"/>
  <c r="G851" i="9" s="1"/>
  <c r="C623" i="10"/>
  <c r="H623" i="10" s="1"/>
  <c r="D623" i="10" s="1"/>
  <c r="G623" i="10" s="1"/>
  <c r="J623" i="10"/>
  <c r="J457" i="11"/>
  <c r="C457" i="11"/>
  <c r="H457" i="11" s="1"/>
  <c r="D457" i="11" s="1"/>
  <c r="G457" i="11" s="1"/>
  <c r="C651" i="11"/>
  <c r="H651" i="11" s="1"/>
  <c r="D651" i="11" s="1"/>
  <c r="G651" i="11" s="1"/>
  <c r="J651" i="11"/>
  <c r="J865" i="11"/>
  <c r="O865" i="11" s="1"/>
  <c r="M865" i="11" s="1"/>
  <c r="C865" i="11"/>
  <c r="H865" i="11" s="1"/>
  <c r="D865" i="11" s="1"/>
  <c r="G865" i="11" s="1"/>
  <c r="C887" i="11"/>
  <c r="H887" i="11" s="1"/>
  <c r="D887" i="11" s="1"/>
  <c r="G887" i="11" s="1"/>
  <c r="J887" i="11"/>
  <c r="C165" i="9"/>
  <c r="H165" i="9" s="1"/>
  <c r="D165" i="9" s="1"/>
  <c r="G165" i="9" s="1"/>
  <c r="J165" i="9"/>
  <c r="O165" i="9" s="1"/>
  <c r="J567" i="9"/>
  <c r="C567" i="9"/>
  <c r="H567" i="9" s="1"/>
  <c r="D567" i="9" s="1"/>
  <c r="G567" i="9" s="1"/>
  <c r="J587" i="9"/>
  <c r="C587" i="9"/>
  <c r="H587" i="9" s="1"/>
  <c r="D587" i="9" s="1"/>
  <c r="G587" i="9" s="1"/>
  <c r="D100" i="5"/>
  <c r="E213" i="5"/>
  <c r="D213" i="5"/>
  <c r="C151" i="9"/>
  <c r="H151" i="9" s="1"/>
  <c r="D151" i="9" s="1"/>
  <c r="G151" i="9" s="1"/>
  <c r="J151" i="9"/>
  <c r="J423" i="9"/>
  <c r="C423" i="9"/>
  <c r="H423" i="9" s="1"/>
  <c r="D423" i="9" s="1"/>
  <c r="G423" i="9" s="1"/>
  <c r="J539" i="9"/>
  <c r="P539" i="9" s="1"/>
  <c r="C539" i="9"/>
  <c r="H539" i="9" s="1"/>
  <c r="D539" i="9" s="1"/>
  <c r="G539" i="9" s="1"/>
  <c r="J547" i="9"/>
  <c r="P547" i="9" s="1"/>
  <c r="C547" i="9"/>
  <c r="H547" i="9" s="1"/>
  <c r="D547" i="9" s="1"/>
  <c r="G547" i="9" s="1"/>
  <c r="J555" i="9"/>
  <c r="P555" i="9" s="1"/>
  <c r="C555" i="9"/>
  <c r="H555" i="9" s="1"/>
  <c r="D555" i="9" s="1"/>
  <c r="G555" i="9" s="1"/>
  <c r="C581" i="9"/>
  <c r="H581" i="9" s="1"/>
  <c r="D581" i="9" s="1"/>
  <c r="G581" i="9" s="1"/>
  <c r="J817" i="9"/>
  <c r="P817" i="9" s="1"/>
  <c r="C817" i="9"/>
  <c r="H817" i="9" s="1"/>
  <c r="D817" i="9" s="1"/>
  <c r="G817" i="9" s="1"/>
  <c r="J839" i="9"/>
  <c r="J347" i="11"/>
  <c r="C347" i="11"/>
  <c r="H347" i="11" s="1"/>
  <c r="D347" i="11" s="1"/>
  <c r="G347" i="11" s="1"/>
  <c r="J611" i="11"/>
  <c r="P611" i="11" s="1"/>
  <c r="J691" i="11"/>
  <c r="F117" i="5"/>
  <c r="E117" i="5"/>
  <c r="A117" i="5" s="1"/>
  <c r="B12" i="17" s="1"/>
  <c r="D188" i="5"/>
  <c r="E188" i="5"/>
  <c r="D142" i="5"/>
  <c r="D241" i="5"/>
  <c r="D235" i="5"/>
  <c r="E235" i="5"/>
  <c r="D87" i="5"/>
  <c r="D228" i="5"/>
  <c r="E228" i="5"/>
  <c r="E194" i="5"/>
  <c r="D204" i="5"/>
  <c r="D260" i="5"/>
  <c r="D218" i="5"/>
  <c r="D190" i="5"/>
  <c r="D274" i="5"/>
  <c r="D246" i="5"/>
  <c r="E230" i="5"/>
  <c r="E258" i="5"/>
  <c r="E266" i="5"/>
  <c r="D266" i="5"/>
  <c r="E233" i="5"/>
  <c r="E234" i="5"/>
  <c r="E192" i="5"/>
  <c r="D255" i="5"/>
  <c r="L205" i="5"/>
  <c r="L163" i="5"/>
  <c r="L191" i="5"/>
  <c r="L247" i="5"/>
  <c r="D267" i="5"/>
  <c r="E267" i="5"/>
  <c r="E115" i="5"/>
  <c r="E229" i="5"/>
  <c r="A229" i="5" s="1"/>
  <c r="B20" i="12" s="1"/>
  <c r="E231" i="5"/>
  <c r="F191" i="5"/>
  <c r="F205" i="5"/>
  <c r="F261" i="5"/>
  <c r="F247" i="5"/>
  <c r="F275" i="5"/>
  <c r="C511" i="4"/>
  <c r="H511" i="4" s="1"/>
  <c r="D511" i="4" s="1"/>
  <c r="G511" i="4" s="1"/>
  <c r="J511" i="4"/>
  <c r="O511" i="4" s="1"/>
  <c r="C863" i="4"/>
  <c r="H863" i="4" s="1"/>
  <c r="D863" i="4" s="1"/>
  <c r="G863" i="4" s="1"/>
  <c r="C467" i="4"/>
  <c r="H467" i="4" s="1"/>
  <c r="D467" i="4" s="1"/>
  <c r="G467" i="4" s="1"/>
  <c r="J653" i="4"/>
  <c r="C653" i="4"/>
  <c r="H653" i="4" s="1"/>
  <c r="D653" i="4" s="1"/>
  <c r="G653" i="4" s="1"/>
  <c r="C923" i="4"/>
  <c r="H923" i="4" s="1"/>
  <c r="D923" i="4" s="1"/>
  <c r="G923" i="4" s="1"/>
  <c r="J923" i="4"/>
  <c r="C105" i="9"/>
  <c r="H105" i="9" s="1"/>
  <c r="C261" i="9"/>
  <c r="H261" i="9" s="1"/>
  <c r="D261" i="9" s="1"/>
  <c r="G261" i="9" s="1"/>
  <c r="C773" i="10"/>
  <c r="H773" i="10" s="1"/>
  <c r="D773" i="10" s="1"/>
  <c r="G773" i="10" s="1"/>
  <c r="C433" i="10"/>
  <c r="H433" i="10" s="1"/>
  <c r="D433" i="10" s="1"/>
  <c r="G433" i="10" s="1"/>
  <c r="C165" i="11"/>
  <c r="H165" i="11" s="1"/>
  <c r="D165" i="11" s="1"/>
  <c r="G165" i="11" s="1"/>
  <c r="J165" i="11"/>
  <c r="O165" i="11" s="1"/>
  <c r="M165" i="11" s="1"/>
  <c r="C199" i="11"/>
  <c r="H199" i="11" s="1"/>
  <c r="D199" i="11" s="1"/>
  <c r="G199" i="11" s="1"/>
  <c r="J367" i="11"/>
  <c r="J239" i="4"/>
  <c r="C239" i="4"/>
  <c r="H239" i="4" s="1"/>
  <c r="D239" i="4" s="1"/>
  <c r="G239" i="4" s="1"/>
  <c r="J555" i="11"/>
  <c r="C555" i="11"/>
  <c r="H555" i="11" s="1"/>
  <c r="D555" i="11" s="1"/>
  <c r="G555" i="11" s="1"/>
  <c r="C431" i="11"/>
  <c r="H431" i="11" s="1"/>
  <c r="D431" i="11" s="1"/>
  <c r="G431" i="11" s="1"/>
  <c r="J431" i="11"/>
  <c r="K281" i="5"/>
  <c r="M281" i="5"/>
  <c r="L281" i="5"/>
  <c r="G281" i="5"/>
  <c r="F281" i="5"/>
  <c r="J281" i="5"/>
  <c r="H281" i="5"/>
  <c r="I281" i="5"/>
  <c r="C839" i="10"/>
  <c r="H839" i="10" s="1"/>
  <c r="D839" i="10" s="1"/>
  <c r="G839" i="10" s="1"/>
  <c r="C867" i="10"/>
  <c r="H867" i="10" s="1"/>
  <c r="D867" i="10" s="1"/>
  <c r="G867" i="10" s="1"/>
  <c r="G263" i="5"/>
  <c r="I263" i="5"/>
  <c r="K263" i="5"/>
  <c r="M263" i="5"/>
  <c r="L263" i="5"/>
  <c r="J263" i="5"/>
  <c r="F263" i="5"/>
  <c r="H263" i="5"/>
  <c r="J915" i="10"/>
  <c r="J737" i="11"/>
  <c r="H167" i="5"/>
  <c r="G183" i="5"/>
  <c r="M183" i="5"/>
  <c r="I183" i="5"/>
  <c r="K183" i="5"/>
  <c r="H183" i="5"/>
  <c r="J183" i="5"/>
  <c r="L183" i="5"/>
  <c r="F183" i="5"/>
  <c r="F211" i="5"/>
  <c r="I211" i="5"/>
  <c r="H211" i="5"/>
  <c r="K211" i="5"/>
  <c r="G211" i="5"/>
  <c r="J211" i="5"/>
  <c r="M211" i="5"/>
  <c r="H255" i="5"/>
  <c r="K237" i="5"/>
  <c r="L237" i="5"/>
  <c r="H237" i="5"/>
  <c r="I237" i="5"/>
  <c r="I255" i="5"/>
  <c r="J255" i="5"/>
  <c r="M102" i="5"/>
  <c r="L255" i="5"/>
  <c r="K227" i="5"/>
  <c r="G227" i="5"/>
  <c r="L227" i="5"/>
  <c r="J237" i="5"/>
  <c r="J249" i="5"/>
  <c r="L249" i="5"/>
  <c r="M249" i="5"/>
  <c r="G249" i="5"/>
  <c r="K249" i="5"/>
  <c r="H249" i="5"/>
  <c r="K253" i="5"/>
  <c r="F179" i="5"/>
  <c r="L195" i="5"/>
  <c r="I195" i="5"/>
  <c r="M195" i="5"/>
  <c r="G7" i="17"/>
  <c r="J130" i="5"/>
  <c r="L130" i="5"/>
  <c r="K267" i="5"/>
  <c r="H193" i="5"/>
  <c r="J193" i="5"/>
  <c r="I193" i="5"/>
  <c r="F195" i="5"/>
  <c r="F207" i="5"/>
  <c r="G207" i="5"/>
  <c r="K213" i="5"/>
  <c r="H155" i="5"/>
  <c r="F197" i="5"/>
  <c r="G197" i="5"/>
  <c r="D115" i="5"/>
  <c r="E247" i="5"/>
  <c r="E261" i="5"/>
  <c r="D194" i="5"/>
  <c r="G8" i="17"/>
  <c r="G9" i="17" s="1"/>
  <c r="G10" i="17" s="1"/>
  <c r="G245" i="5"/>
  <c r="G217" i="5"/>
  <c r="G259" i="5"/>
  <c r="G231" i="5"/>
  <c r="G189" i="5"/>
  <c r="D205" i="5"/>
  <c r="D261" i="5"/>
  <c r="D247" i="5"/>
  <c r="D191" i="5"/>
  <c r="D219" i="5"/>
  <c r="D233" i="5"/>
  <c r="D275" i="5"/>
  <c r="K129" i="5"/>
  <c r="F129" i="5"/>
  <c r="G129" i="5"/>
  <c r="M129" i="5"/>
  <c r="F175" i="5"/>
  <c r="G199" i="5"/>
  <c r="J199" i="5"/>
  <c r="L207" i="5"/>
  <c r="M207" i="5"/>
  <c r="K207" i="5"/>
  <c r="J207" i="5"/>
  <c r="H123" i="5"/>
  <c r="I251" i="5"/>
  <c r="L251" i="5"/>
  <c r="J203" i="5"/>
  <c r="H203" i="5"/>
  <c r="L203" i="5"/>
  <c r="F203" i="5"/>
  <c r="G203" i="5"/>
  <c r="H207" i="5"/>
  <c r="F102" i="5"/>
  <c r="K102" i="5"/>
  <c r="J102" i="5"/>
  <c r="H102" i="5"/>
  <c r="I102" i="5"/>
  <c r="I249" i="5"/>
  <c r="F249" i="5"/>
  <c r="L261" i="5"/>
  <c r="J261" i="5"/>
  <c r="L189" i="5"/>
  <c r="F189" i="5"/>
  <c r="H189" i="5"/>
  <c r="M213" i="5"/>
  <c r="I213" i="5"/>
  <c r="H213" i="5"/>
  <c r="G213" i="5"/>
  <c r="F185" i="5"/>
  <c r="J257" i="5"/>
  <c r="J197" i="5"/>
  <c r="J185" i="5"/>
  <c r="L215" i="5"/>
  <c r="L187" i="5"/>
  <c r="H80" i="5"/>
  <c r="J271" i="5"/>
  <c r="J187" i="5"/>
  <c r="J229" i="5"/>
  <c r="J215" i="5"/>
  <c r="J191" i="5"/>
  <c r="J247" i="5"/>
  <c r="J275" i="5"/>
  <c r="K245" i="5"/>
  <c r="K203" i="5"/>
  <c r="K231" i="5"/>
  <c r="K217" i="5"/>
  <c r="F257" i="5"/>
  <c r="F271" i="5"/>
  <c r="F159" i="5"/>
  <c r="F229" i="5"/>
  <c r="F215" i="5"/>
  <c r="F201" i="5"/>
  <c r="F187" i="5"/>
  <c r="E191" i="5"/>
  <c r="E219" i="5"/>
  <c r="E275" i="5"/>
  <c r="E205" i="5"/>
  <c r="D170" i="5"/>
  <c r="D240" i="5"/>
  <c r="D88" i="5"/>
  <c r="D102" i="5"/>
  <c r="E102" i="5"/>
  <c r="D263" i="5"/>
  <c r="D198" i="5"/>
  <c r="D114" i="5"/>
  <c r="D144" i="5"/>
  <c r="D141" i="5"/>
  <c r="D242" i="5"/>
  <c r="E242" i="5"/>
  <c r="D99" i="5"/>
  <c r="D210" i="5"/>
  <c r="D157" i="5"/>
  <c r="H247" i="5"/>
  <c r="H163" i="5"/>
  <c r="H275" i="5"/>
  <c r="H205" i="5"/>
  <c r="H233" i="5"/>
  <c r="H191" i="5"/>
  <c r="H261" i="5"/>
  <c r="H271" i="5"/>
  <c r="H229" i="5"/>
  <c r="H257" i="5"/>
  <c r="P57" i="1"/>
  <c r="L80" i="5" s="1"/>
  <c r="M57" i="1"/>
  <c r="F80" i="5" s="1"/>
  <c r="AA57" i="1"/>
  <c r="B57" i="1" s="1"/>
  <c r="C47" i="10" s="1"/>
  <c r="H47" i="10" s="1"/>
  <c r="N57" i="1"/>
  <c r="J80" i="5" s="1"/>
  <c r="O61" i="1"/>
  <c r="H84" i="5" s="1"/>
  <c r="P61" i="1"/>
  <c r="L84" i="5" s="1"/>
  <c r="M61" i="1"/>
  <c r="F84" i="5" s="1"/>
  <c r="AA61" i="1"/>
  <c r="C61" i="1" s="1"/>
  <c r="E84" i="5" s="1"/>
  <c r="O65" i="1"/>
  <c r="P65" i="1"/>
  <c r="M65" i="1"/>
  <c r="AA65" i="1"/>
  <c r="F65" i="1" s="1"/>
  <c r="N69" i="1"/>
  <c r="O69" i="1"/>
  <c r="P69" i="1"/>
  <c r="P73" i="1"/>
  <c r="L104" i="5" s="1"/>
  <c r="AA73" i="1"/>
  <c r="N77" i="1"/>
  <c r="J108" i="5" s="1"/>
  <c r="P77" i="1"/>
  <c r="L108" i="5" s="1"/>
  <c r="P81" i="1"/>
  <c r="L112" i="5" s="1"/>
  <c r="AA81" i="1"/>
  <c r="O85" i="1"/>
  <c r="P93" i="1"/>
  <c r="L132" i="5" s="1"/>
  <c r="AA93" i="1"/>
  <c r="B93" i="1" s="1"/>
  <c r="P97" i="1"/>
  <c r="L136" i="5" s="1"/>
  <c r="M97" i="1"/>
  <c r="F136" i="5" s="1"/>
  <c r="AA97" i="1"/>
  <c r="F97" i="1" s="1"/>
  <c r="N97" i="1"/>
  <c r="J136" i="5" s="1"/>
  <c r="O101" i="1"/>
  <c r="H140" i="5" s="1"/>
  <c r="P101" i="1"/>
  <c r="L140" i="5" s="1"/>
  <c r="M101" i="1"/>
  <c r="F140" i="5" s="1"/>
  <c r="AA101" i="1"/>
  <c r="B101" i="1" s="1"/>
  <c r="M335" i="1"/>
  <c r="AA335" i="1"/>
  <c r="F335" i="1" s="1"/>
  <c r="N335" i="1"/>
  <c r="O335" i="1"/>
  <c r="N343" i="1"/>
  <c r="O343" i="1"/>
  <c r="P343" i="1"/>
  <c r="P351" i="1"/>
  <c r="M351" i="1"/>
  <c r="AA351" i="1"/>
  <c r="C351" i="1" s="1"/>
  <c r="N351" i="1"/>
  <c r="O359" i="1"/>
  <c r="P359" i="1"/>
  <c r="M359" i="1"/>
  <c r="AA359" i="1"/>
  <c r="F359" i="1" s="1"/>
  <c r="P367" i="1"/>
  <c r="M367" i="1"/>
  <c r="AA367" i="1"/>
  <c r="N367" i="1"/>
  <c r="O375" i="1"/>
  <c r="P375" i="1"/>
  <c r="M375" i="1"/>
  <c r="AA375" i="1"/>
  <c r="E375" i="1" s="1"/>
  <c r="O737" i="1"/>
  <c r="AA733" i="1"/>
  <c r="M733" i="1"/>
  <c r="N729" i="1"/>
  <c r="O725" i="1"/>
  <c r="P657" i="1"/>
  <c r="P653" i="1"/>
  <c r="M638" i="1"/>
  <c r="AA343" i="1"/>
  <c r="N81" i="1"/>
  <c r="J112" i="5" s="1"/>
  <c r="M69" i="1"/>
  <c r="O32" i="1"/>
  <c r="H47" i="5" s="1"/>
  <c r="P32" i="1"/>
  <c r="L47" i="5" s="1"/>
  <c r="M32" i="1"/>
  <c r="F47" i="5" s="1"/>
  <c r="AA32" i="1"/>
  <c r="F32" i="1" s="1"/>
  <c r="N39" i="1"/>
  <c r="O39" i="1"/>
  <c r="P39" i="1"/>
  <c r="O328" i="1"/>
  <c r="P328" i="1"/>
  <c r="M328" i="1"/>
  <c r="AA328" i="1"/>
  <c r="N737" i="1"/>
  <c r="P733" i="1"/>
  <c r="AA729" i="1"/>
  <c r="B729" i="1" s="1"/>
  <c r="M729" i="1"/>
  <c r="N725" i="1"/>
  <c r="O657" i="1"/>
  <c r="O653" i="1"/>
  <c r="P646" i="1"/>
  <c r="AA638" i="1"/>
  <c r="C638" i="1" s="1"/>
  <c r="N502" i="1"/>
  <c r="N375" i="1"/>
  <c r="N359" i="1"/>
  <c r="M343" i="1"/>
  <c r="N101" i="1"/>
  <c r="N65" i="1"/>
  <c r="M39" i="1"/>
  <c r="M25" i="1"/>
  <c r="F36" i="5" s="1"/>
  <c r="AA25" i="1"/>
  <c r="N25" i="1"/>
  <c r="J36" i="5" s="1"/>
  <c r="O25" i="1"/>
  <c r="H36" i="5" s="1"/>
  <c r="AA29" i="1"/>
  <c r="M29" i="1"/>
  <c r="N29" i="1"/>
  <c r="J40" i="5" s="1"/>
  <c r="O29" i="1"/>
  <c r="H40" i="5" s="1"/>
  <c r="N253" i="1"/>
  <c r="O253" i="1"/>
  <c r="P253" i="1"/>
  <c r="O257" i="1"/>
  <c r="P257" i="1"/>
  <c r="M257" i="1"/>
  <c r="AA257" i="1"/>
  <c r="M261" i="1"/>
  <c r="AA261" i="1"/>
  <c r="B261" i="1" s="1"/>
  <c r="N261" i="1"/>
  <c r="O261" i="1"/>
  <c r="P265" i="1"/>
  <c r="M265" i="1"/>
  <c r="AA265" i="1"/>
  <c r="F265" i="1" s="1"/>
  <c r="N265" i="1"/>
  <c r="O269" i="1"/>
  <c r="P269" i="1"/>
  <c r="M269" i="1"/>
  <c r="AA269" i="1"/>
  <c r="F269" i="1" s="1"/>
  <c r="N273" i="1"/>
  <c r="O273" i="1"/>
  <c r="P273" i="1"/>
  <c r="P277" i="1"/>
  <c r="M277" i="1"/>
  <c r="AA277" i="1"/>
  <c r="E277" i="1" s="1"/>
  <c r="N277" i="1"/>
  <c r="M281" i="1"/>
  <c r="AA281" i="1"/>
  <c r="F281" i="1" s="1"/>
  <c r="N281" i="1"/>
  <c r="O281" i="1"/>
  <c r="P285" i="1"/>
  <c r="M285" i="1"/>
  <c r="AA285" i="1"/>
  <c r="F285" i="1" s="1"/>
  <c r="N285" i="1"/>
  <c r="P289" i="1"/>
  <c r="M289" i="1"/>
  <c r="AA289" i="1"/>
  <c r="N289" i="1"/>
  <c r="O293" i="1"/>
  <c r="P293" i="1"/>
  <c r="M293" i="1"/>
  <c r="AA293" i="1"/>
  <c r="G293" i="1" s="1"/>
  <c r="D293" i="1" s="1"/>
  <c r="X293" i="5" s="1"/>
  <c r="O297" i="1"/>
  <c r="P297" i="1"/>
  <c r="M297" i="1"/>
  <c r="AA297" i="1"/>
  <c r="C297" i="1" s="1"/>
  <c r="N301" i="1"/>
  <c r="O301" i="1"/>
  <c r="P301" i="1"/>
  <c r="N305" i="1"/>
  <c r="O305" i="1"/>
  <c r="P305" i="1"/>
  <c r="M309" i="1"/>
  <c r="AA309" i="1"/>
  <c r="E309" i="1" s="1"/>
  <c r="N309" i="1"/>
  <c r="O309" i="1"/>
  <c r="N313" i="1"/>
  <c r="O313" i="1"/>
  <c r="P313" i="1"/>
  <c r="P317" i="1"/>
  <c r="M317" i="1"/>
  <c r="AA317" i="1"/>
  <c r="C317" i="1" s="1"/>
  <c r="N317" i="1"/>
  <c r="O321" i="1"/>
  <c r="P321" i="1"/>
  <c r="M321" i="1"/>
  <c r="AA321" i="1"/>
  <c r="E321" i="1" s="1"/>
  <c r="AA415" i="1"/>
  <c r="G415" i="1" s="1"/>
  <c r="D415" i="1" s="1"/>
  <c r="O415" i="1"/>
  <c r="N423" i="1"/>
  <c r="P423" i="1"/>
  <c r="M431" i="1"/>
  <c r="AA431" i="1"/>
  <c r="G431" i="1" s="1"/>
  <c r="D431" i="1" s="1"/>
  <c r="X431" i="5" s="1"/>
  <c r="O431" i="1"/>
  <c r="AA737" i="1"/>
  <c r="AA725" i="1"/>
  <c r="O638" i="1"/>
  <c r="O367" i="1"/>
  <c r="O351" i="1"/>
  <c r="P335" i="1"/>
  <c r="O97" i="1"/>
  <c r="H136" i="5" s="1"/>
  <c r="AA77" i="1"/>
  <c r="E77" i="1" s="1"/>
  <c r="N61" i="1"/>
  <c r="J84" i="5" s="1"/>
  <c r="N32" i="1"/>
  <c r="J47" i="5" s="1"/>
  <c r="O104" i="1"/>
  <c r="H147" i="5" s="1"/>
  <c r="P104" i="1"/>
  <c r="L147" i="5" s="1"/>
  <c r="M104" i="1"/>
  <c r="F147" i="5" s="1"/>
  <c r="AA104" i="1"/>
  <c r="B104" i="1" s="1"/>
  <c r="O111" i="1"/>
  <c r="P111" i="1"/>
  <c r="M111" i="1"/>
  <c r="AA111" i="1"/>
  <c r="N119" i="1"/>
  <c r="O119" i="1"/>
  <c r="P119" i="1"/>
  <c r="O127" i="1"/>
  <c r="M135" i="1"/>
  <c r="AA135" i="1"/>
  <c r="B135" i="1" s="1"/>
  <c r="N135" i="1"/>
  <c r="O135" i="1"/>
  <c r="O143" i="1"/>
  <c r="P143" i="1"/>
  <c r="M143" i="1"/>
  <c r="M151" i="1"/>
  <c r="AA151" i="1"/>
  <c r="F151" i="1" s="1"/>
  <c r="N151" i="1"/>
  <c r="O151" i="1"/>
  <c r="M159" i="1"/>
  <c r="AA159" i="1"/>
  <c r="G159" i="1" s="1"/>
  <c r="D159" i="1" s="1"/>
  <c r="N159" i="1"/>
  <c r="O159" i="1"/>
  <c r="M167" i="1"/>
  <c r="AA167" i="1"/>
  <c r="E167" i="1" s="1"/>
  <c r="N167" i="1"/>
  <c r="O167" i="1"/>
  <c r="P175" i="1"/>
  <c r="M175" i="1"/>
  <c r="AA175" i="1"/>
  <c r="N175" i="1"/>
  <c r="N183" i="1"/>
  <c r="O183" i="1"/>
  <c r="P183" i="1"/>
  <c r="O191" i="1"/>
  <c r="P191" i="1"/>
  <c r="M191" i="1"/>
  <c r="AA191" i="1"/>
  <c r="M199" i="1"/>
  <c r="AA199" i="1"/>
  <c r="C199" i="1" s="1"/>
  <c r="N199" i="1"/>
  <c r="O199" i="1"/>
  <c r="O207" i="1"/>
  <c r="P207" i="1"/>
  <c r="M207" i="1"/>
  <c r="AA207" i="1"/>
  <c r="C207" i="1" s="1"/>
  <c r="O215" i="1"/>
  <c r="P215" i="1"/>
  <c r="M215" i="1"/>
  <c r="AA215" i="1"/>
  <c r="M223" i="1"/>
  <c r="AA223" i="1"/>
  <c r="N223" i="1"/>
  <c r="O223" i="1"/>
  <c r="O231" i="1"/>
  <c r="P231" i="1"/>
  <c r="M231" i="1"/>
  <c r="AA231" i="1"/>
  <c r="N400" i="1"/>
  <c r="P400" i="1"/>
  <c r="N408" i="1"/>
  <c r="P408" i="1"/>
  <c r="J527" i="10"/>
  <c r="C527" i="10"/>
  <c r="H527" i="10" s="1"/>
  <c r="D527" i="10" s="1"/>
  <c r="G527" i="10" s="1"/>
  <c r="AA95" i="1"/>
  <c r="AA71" i="1"/>
  <c r="F71" i="1" s="1"/>
  <c r="J21" i="11" s="1"/>
  <c r="P63" i="1"/>
  <c r="P55" i="1"/>
  <c r="L78" i="5" s="1"/>
  <c r="P48" i="1"/>
  <c r="O45" i="1"/>
  <c r="H64" i="5" s="1"/>
  <c r="P41" i="1"/>
  <c r="O23" i="1"/>
  <c r="H34" i="5" s="1"/>
  <c r="M23" i="1"/>
  <c r="F34" i="5" s="1"/>
  <c r="N16" i="1"/>
  <c r="M16" i="1"/>
  <c r="O8" i="1"/>
  <c r="H11" i="5" s="1"/>
  <c r="J543" i="4"/>
  <c r="O543" i="4" s="1"/>
  <c r="C543" i="4"/>
  <c r="H543" i="4" s="1"/>
  <c r="D543" i="4" s="1"/>
  <c r="G543" i="4" s="1"/>
  <c r="J559" i="4"/>
  <c r="AA45" i="1"/>
  <c r="B45" i="1" s="1"/>
  <c r="P16" i="1"/>
  <c r="J225" i="10"/>
  <c r="O225" i="10" s="1"/>
  <c r="C225" i="10"/>
  <c r="H225" i="10" s="1"/>
  <c r="D225" i="10" s="1"/>
  <c r="G225" i="10" s="1"/>
  <c r="C281" i="10"/>
  <c r="H281" i="10" s="1"/>
  <c r="D281" i="10" s="1"/>
  <c r="G281" i="10" s="1"/>
  <c r="J971" i="10"/>
  <c r="C971" i="10"/>
  <c r="H971" i="10" s="1"/>
  <c r="D971" i="10" s="1"/>
  <c r="G971" i="10" s="1"/>
  <c r="C163" i="11"/>
  <c r="H163" i="11" s="1"/>
  <c r="D163" i="11" s="1"/>
  <c r="G163" i="11" s="1"/>
  <c r="C195" i="11"/>
  <c r="H195" i="11" s="1"/>
  <c r="D195" i="11" s="1"/>
  <c r="G195" i="11" s="1"/>
  <c r="C249" i="11"/>
  <c r="H249" i="11" s="1"/>
  <c r="D249" i="11" s="1"/>
  <c r="G249" i="11" s="1"/>
  <c r="C525" i="11"/>
  <c r="H525" i="11" s="1"/>
  <c r="D525" i="11" s="1"/>
  <c r="G525" i="11" s="1"/>
  <c r="C375" i="11"/>
  <c r="H375" i="11" s="1"/>
  <c r="D375" i="11" s="1"/>
  <c r="G375" i="11" s="1"/>
  <c r="J493" i="11"/>
  <c r="J425" i="11"/>
  <c r="C877" i="11"/>
  <c r="H877" i="11" s="1"/>
  <c r="D877" i="11" s="1"/>
  <c r="G877" i="11" s="1"/>
  <c r="H223" i="5"/>
  <c r="K223" i="5"/>
  <c r="J155" i="5"/>
  <c r="M155" i="5"/>
  <c r="J951" i="11"/>
  <c r="M223" i="5"/>
  <c r="L155" i="5"/>
  <c r="F239" i="5"/>
  <c r="H239" i="5"/>
  <c r="F155" i="5"/>
  <c r="M193" i="5"/>
  <c r="L193" i="5"/>
  <c r="L102" i="5"/>
  <c r="J123" i="5"/>
  <c r="L221" i="5"/>
  <c r="I239" i="5"/>
  <c r="G155" i="5"/>
  <c r="K155" i="5"/>
  <c r="I223" i="5"/>
  <c r="J240" i="5"/>
  <c r="G255" i="5"/>
  <c r="M255" i="5"/>
  <c r="F265" i="5"/>
  <c r="J265" i="5"/>
  <c r="H265" i="5"/>
  <c r="H172" i="5"/>
  <c r="G185" i="5"/>
  <c r="F193" i="5"/>
  <c r="J195" i="5"/>
  <c r="L198" i="5"/>
  <c r="L213" i="5"/>
  <c r="F213" i="5"/>
  <c r="J213" i="5"/>
  <c r="J100" i="5"/>
  <c r="H101" i="5"/>
  <c r="M114" i="5"/>
  <c r="L129" i="5"/>
  <c r="M251" i="5"/>
  <c r="G223" i="5"/>
  <c r="M237" i="5"/>
  <c r="K239" i="5"/>
  <c r="J239" i="5"/>
  <c r="F123" i="5"/>
  <c r="H195" i="5"/>
  <c r="J223" i="5"/>
  <c r="F223" i="5"/>
  <c r="H225" i="5"/>
  <c r="G225" i="5"/>
  <c r="I225" i="5"/>
  <c r="G241" i="5"/>
  <c r="F241" i="5"/>
  <c r="J241" i="5"/>
  <c r="L253" i="5"/>
  <c r="F253" i="5"/>
  <c r="I155" i="5"/>
  <c r="L171" i="5"/>
  <c r="I185" i="5"/>
  <c r="G193" i="5"/>
  <c r="I197" i="5"/>
  <c r="E151" i="5"/>
  <c r="E281" i="5"/>
  <c r="E81" i="5"/>
  <c r="K247" i="5"/>
  <c r="K191" i="5"/>
  <c r="K205" i="5"/>
  <c r="K275" i="5"/>
  <c r="K261" i="5"/>
  <c r="K233" i="5"/>
  <c r="E199" i="5"/>
  <c r="D199" i="5"/>
  <c r="K218" i="5"/>
  <c r="E269" i="5"/>
  <c r="D101" i="5"/>
  <c r="E101" i="5"/>
  <c r="E265" i="5"/>
  <c r="D265" i="5"/>
  <c r="D220" i="5"/>
  <c r="D206" i="5"/>
  <c r="D234" i="5"/>
  <c r="D192" i="5"/>
  <c r="D276" i="5"/>
  <c r="D262" i="5"/>
  <c r="D248" i="5"/>
  <c r="E223" i="5"/>
  <c r="D223" i="5"/>
  <c r="E207" i="5"/>
  <c r="D85" i="5"/>
  <c r="E85" i="5"/>
  <c r="E277" i="5"/>
  <c r="D277" i="5"/>
  <c r="E29" i="5"/>
  <c r="E32" i="5"/>
  <c r="G11" i="17"/>
  <c r="G12" i="17" s="1"/>
  <c r="G13" i="17" s="1"/>
  <c r="I189" i="5"/>
  <c r="I245" i="5"/>
  <c r="I203" i="5"/>
  <c r="I217" i="5"/>
  <c r="I259" i="5"/>
  <c r="I231" i="5"/>
  <c r="I275" i="5"/>
  <c r="I191" i="5"/>
  <c r="I247" i="5"/>
  <c r="I261" i="5"/>
  <c r="I205" i="5"/>
  <c r="I233" i="5"/>
  <c r="D271" i="5"/>
  <c r="D215" i="5"/>
  <c r="D257" i="5"/>
  <c r="D243" i="5"/>
  <c r="D201" i="5"/>
  <c r="D229" i="5"/>
  <c r="D187" i="5"/>
  <c r="M247" i="5"/>
  <c r="M191" i="5"/>
  <c r="M261" i="5"/>
  <c r="M205" i="5"/>
  <c r="M275" i="5"/>
  <c r="G13" i="12"/>
  <c r="D281" i="5"/>
  <c r="G247" i="5"/>
  <c r="G261" i="5"/>
  <c r="O261" i="5" s="1"/>
  <c r="G233" i="5"/>
  <c r="G191" i="5"/>
  <c r="G205" i="5"/>
  <c r="G275" i="5"/>
  <c r="D207" i="5"/>
  <c r="D269" i="5"/>
  <c r="M259" i="5"/>
  <c r="M203" i="5"/>
  <c r="M245" i="5"/>
  <c r="M189" i="5"/>
  <c r="M217" i="5"/>
  <c r="M231" i="5"/>
  <c r="G14" i="12"/>
  <c r="G15" i="12"/>
  <c r="G16" i="12" s="1"/>
  <c r="G17" i="12" s="1"/>
  <c r="G271" i="5"/>
  <c r="G215" i="5"/>
  <c r="G187" i="5"/>
  <c r="G229" i="5"/>
  <c r="G257" i="5"/>
  <c r="M243" i="5"/>
  <c r="M187" i="5"/>
  <c r="M229" i="5"/>
  <c r="M257" i="5"/>
  <c r="M271" i="5"/>
  <c r="M215" i="5"/>
  <c r="K271" i="5"/>
  <c r="K215" i="5"/>
  <c r="K229" i="5"/>
  <c r="K187" i="5"/>
  <c r="K257" i="5"/>
  <c r="I257" i="5"/>
  <c r="I271" i="5"/>
  <c r="I243" i="5"/>
  <c r="I229" i="5"/>
  <c r="I215" i="5"/>
  <c r="I201" i="5"/>
  <c r="I187" i="5"/>
  <c r="G18" i="12"/>
  <c r="G19" i="12" s="1"/>
  <c r="G20" i="12" s="1"/>
  <c r="G21" i="12" s="1"/>
  <c r="G22" i="12"/>
  <c r="G23" i="12" s="1"/>
  <c r="G24" i="12" s="1"/>
  <c r="F29" i="5"/>
  <c r="H72" i="5"/>
  <c r="K32" i="5"/>
  <c r="H32" i="5"/>
  <c r="L29" i="5"/>
  <c r="M29" i="5"/>
  <c r="H57" i="5"/>
  <c r="L72" i="5"/>
  <c r="K57" i="5"/>
  <c r="F57" i="5"/>
  <c r="L57" i="5"/>
  <c r="I72" i="5"/>
  <c r="C983" i="4"/>
  <c r="H983" i="4" s="1"/>
  <c r="D983" i="4" s="1"/>
  <c r="G983" i="4" s="1"/>
  <c r="J983" i="4"/>
  <c r="J455" i="9"/>
  <c r="P455" i="9" s="1"/>
  <c r="C455" i="9"/>
  <c r="H455" i="9" s="1"/>
  <c r="D455" i="9" s="1"/>
  <c r="G455" i="9" s="1"/>
  <c r="J139" i="10"/>
  <c r="C139" i="10"/>
  <c r="H139" i="10" s="1"/>
  <c r="D139" i="10" s="1"/>
  <c r="G139" i="10" s="1"/>
  <c r="C203" i="10"/>
  <c r="H203" i="10" s="1"/>
  <c r="D203" i="10" s="1"/>
  <c r="G203" i="10" s="1"/>
  <c r="J203" i="10"/>
  <c r="J455" i="10"/>
  <c r="O455" i="10" s="1"/>
  <c r="M455" i="10" s="1"/>
  <c r="C455" i="10"/>
  <c r="H455" i="10" s="1"/>
  <c r="D455" i="10" s="1"/>
  <c r="G455" i="10" s="1"/>
  <c r="C731" i="4"/>
  <c r="H731" i="4" s="1"/>
  <c r="D731" i="4" s="1"/>
  <c r="G731" i="4" s="1"/>
  <c r="J731" i="4"/>
  <c r="P731" i="4" s="1"/>
  <c r="C777" i="4"/>
  <c r="H777" i="4" s="1"/>
  <c r="D777" i="4" s="1"/>
  <c r="G777" i="4" s="1"/>
  <c r="J777" i="4"/>
  <c r="C899" i="4"/>
  <c r="H899" i="4" s="1"/>
  <c r="D899" i="4" s="1"/>
  <c r="G899" i="4" s="1"/>
  <c r="J899" i="4"/>
  <c r="C265" i="9"/>
  <c r="H265" i="9" s="1"/>
  <c r="D265" i="9" s="1"/>
  <c r="G265" i="9" s="1"/>
  <c r="J265" i="9"/>
  <c r="P265" i="9" s="1"/>
  <c r="J281" i="9"/>
  <c r="C289" i="9"/>
  <c r="H289" i="9" s="1"/>
  <c r="D289" i="9" s="1"/>
  <c r="G289" i="9" s="1"/>
  <c r="J289" i="9"/>
  <c r="P289" i="9" s="1"/>
  <c r="C321" i="9"/>
  <c r="H321" i="9" s="1"/>
  <c r="D321" i="9" s="1"/>
  <c r="G321" i="9" s="1"/>
  <c r="J321" i="9"/>
  <c r="P321" i="9" s="1"/>
  <c r="C337" i="9"/>
  <c r="H337" i="9" s="1"/>
  <c r="D337" i="9" s="1"/>
  <c r="G337" i="9" s="1"/>
  <c r="J337" i="9"/>
  <c r="P337" i="9" s="1"/>
  <c r="J345" i="9"/>
  <c r="C361" i="9"/>
  <c r="H361" i="9" s="1"/>
  <c r="D361" i="9" s="1"/>
  <c r="G361" i="9" s="1"/>
  <c r="J361" i="9"/>
  <c r="O361" i="9" s="1"/>
  <c r="C369" i="9"/>
  <c r="H369" i="9" s="1"/>
  <c r="D369" i="9" s="1"/>
  <c r="G369" i="9" s="1"/>
  <c r="J369" i="9"/>
  <c r="C377" i="9"/>
  <c r="H377" i="9" s="1"/>
  <c r="D377" i="9" s="1"/>
  <c r="G377" i="9" s="1"/>
  <c r="J377" i="9"/>
  <c r="P377" i="9" s="1"/>
  <c r="C393" i="9"/>
  <c r="H393" i="9" s="1"/>
  <c r="D393" i="9" s="1"/>
  <c r="G393" i="9" s="1"/>
  <c r="J393" i="9"/>
  <c r="J401" i="9"/>
  <c r="P401" i="9" s="1"/>
  <c r="C401" i="9"/>
  <c r="H401" i="9" s="1"/>
  <c r="D401" i="9" s="1"/>
  <c r="G401" i="9" s="1"/>
  <c r="C671" i="9"/>
  <c r="H671" i="9" s="1"/>
  <c r="D671" i="9" s="1"/>
  <c r="G671" i="9" s="1"/>
  <c r="J671" i="9"/>
  <c r="O671" i="9" s="1"/>
  <c r="C679" i="9"/>
  <c r="H679" i="9" s="1"/>
  <c r="D679" i="9" s="1"/>
  <c r="G679" i="9" s="1"/>
  <c r="J679" i="9"/>
  <c r="C687" i="9"/>
  <c r="H687" i="9" s="1"/>
  <c r="D687" i="9" s="1"/>
  <c r="G687" i="9" s="1"/>
  <c r="J687" i="9"/>
  <c r="C991" i="4"/>
  <c r="H991" i="4" s="1"/>
  <c r="D991" i="4" s="1"/>
  <c r="G991" i="4" s="1"/>
  <c r="J991" i="4"/>
  <c r="O991" i="4" s="1"/>
  <c r="C439" i="9"/>
  <c r="H439" i="9" s="1"/>
  <c r="D439" i="9" s="1"/>
  <c r="G439" i="9" s="1"/>
  <c r="J439" i="9"/>
  <c r="P439" i="9" s="1"/>
  <c r="C211" i="10"/>
  <c r="H211" i="10" s="1"/>
  <c r="D211" i="10" s="1"/>
  <c r="G211" i="10" s="1"/>
  <c r="J211" i="10"/>
  <c r="J275" i="10"/>
  <c r="O275" i="10" s="1"/>
  <c r="C275" i="10"/>
  <c r="H275" i="10" s="1"/>
  <c r="D275" i="10" s="1"/>
  <c r="G275" i="10" s="1"/>
  <c r="J463" i="10"/>
  <c r="C463" i="10"/>
  <c r="H463" i="10" s="1"/>
  <c r="D463" i="10" s="1"/>
  <c r="G463" i="10" s="1"/>
  <c r="C707" i="4"/>
  <c r="H707" i="4" s="1"/>
  <c r="D707" i="4" s="1"/>
  <c r="G707" i="4" s="1"/>
  <c r="C747" i="4"/>
  <c r="H747" i="4" s="1"/>
  <c r="D747" i="4" s="1"/>
  <c r="G747" i="4" s="1"/>
  <c r="J747" i="4"/>
  <c r="J249" i="9"/>
  <c r="C307" i="10"/>
  <c r="H307" i="10" s="1"/>
  <c r="D307" i="10" s="1"/>
  <c r="G307" i="10" s="1"/>
  <c r="C913" i="10"/>
  <c r="H913" i="10" s="1"/>
  <c r="D913" i="10" s="1"/>
  <c r="G913" i="10" s="1"/>
  <c r="C447" i="9"/>
  <c r="H447" i="9" s="1"/>
  <c r="D447" i="9" s="1"/>
  <c r="G447" i="9" s="1"/>
  <c r="J447" i="9"/>
  <c r="O447" i="9" s="1"/>
  <c r="J267" i="10"/>
  <c r="C267" i="10"/>
  <c r="H267" i="10" s="1"/>
  <c r="D267" i="10" s="1"/>
  <c r="G267" i="10" s="1"/>
  <c r="C299" i="10"/>
  <c r="H299" i="10" s="1"/>
  <c r="D299" i="10" s="1"/>
  <c r="G299" i="10" s="1"/>
  <c r="J299" i="10"/>
  <c r="O299" i="10" s="1"/>
  <c r="M299" i="10" s="1"/>
  <c r="C425" i="10"/>
  <c r="H425" i="10" s="1"/>
  <c r="D425" i="10" s="1"/>
  <c r="G425" i="10" s="1"/>
  <c r="J425" i="10"/>
  <c r="P425" i="10" s="1"/>
  <c r="J439" i="10"/>
  <c r="P439" i="10" s="1"/>
  <c r="J471" i="10"/>
  <c r="O471" i="10" s="1"/>
  <c r="M471" i="10" s="1"/>
  <c r="C471" i="10"/>
  <c r="H471" i="10" s="1"/>
  <c r="D471" i="10" s="1"/>
  <c r="G471" i="10" s="1"/>
  <c r="C179" i="10"/>
  <c r="H179" i="10" s="1"/>
  <c r="D179" i="10" s="1"/>
  <c r="G179" i="10" s="1"/>
  <c r="J171" i="10"/>
  <c r="J227" i="10"/>
  <c r="P227" i="10" s="1"/>
  <c r="C257" i="9"/>
  <c r="H257" i="9" s="1"/>
  <c r="D257" i="9" s="1"/>
  <c r="G257" i="9" s="1"/>
  <c r="C155" i="10"/>
  <c r="H155" i="10" s="1"/>
  <c r="D155" i="10" s="1"/>
  <c r="G155" i="10" s="1"/>
  <c r="C691" i="4"/>
  <c r="H691" i="4" s="1"/>
  <c r="D691" i="4" s="1"/>
  <c r="G691" i="4" s="1"/>
  <c r="J219" i="10"/>
  <c r="O219" i="10" s="1"/>
  <c r="C219" i="10"/>
  <c r="H219" i="10" s="1"/>
  <c r="D219" i="10" s="1"/>
  <c r="G219" i="10" s="1"/>
  <c r="C251" i="10"/>
  <c r="H251" i="10" s="1"/>
  <c r="D251" i="10" s="1"/>
  <c r="G251" i="10" s="1"/>
  <c r="C283" i="10"/>
  <c r="H283" i="10" s="1"/>
  <c r="D283" i="10" s="1"/>
  <c r="G283" i="10" s="1"/>
  <c r="J283" i="10"/>
  <c r="O283" i="10" s="1"/>
  <c r="M283" i="10" s="1"/>
  <c r="J417" i="10"/>
  <c r="C417" i="10"/>
  <c r="H417" i="10" s="1"/>
  <c r="D417" i="10" s="1"/>
  <c r="G417" i="10" s="1"/>
  <c r="J253" i="11"/>
  <c r="C253" i="11"/>
  <c r="H253" i="11" s="1"/>
  <c r="D253" i="11" s="1"/>
  <c r="G253" i="11" s="1"/>
  <c r="E30" i="5"/>
  <c r="J715" i="4"/>
  <c r="C715" i="4"/>
  <c r="H715" i="4" s="1"/>
  <c r="D715" i="4" s="1"/>
  <c r="G715" i="4" s="1"/>
  <c r="C755" i="4"/>
  <c r="H755" i="4" s="1"/>
  <c r="D755" i="4" s="1"/>
  <c r="G755" i="4" s="1"/>
  <c r="J755" i="4"/>
  <c r="C907" i="4"/>
  <c r="H907" i="4" s="1"/>
  <c r="D907" i="4" s="1"/>
  <c r="G907" i="4" s="1"/>
  <c r="J907" i="4"/>
  <c r="O907" i="4" s="1"/>
  <c r="J447" i="10"/>
  <c r="O447" i="10" s="1"/>
  <c r="M447" i="10" s="1"/>
  <c r="C235" i="10"/>
  <c r="H235" i="10" s="1"/>
  <c r="D235" i="10" s="1"/>
  <c r="G235" i="10" s="1"/>
  <c r="J235" i="10"/>
  <c r="C291" i="10"/>
  <c r="H291" i="10" s="1"/>
  <c r="D291" i="10" s="1"/>
  <c r="G291" i="10" s="1"/>
  <c r="J291" i="10"/>
  <c r="O291" i="10" s="1"/>
  <c r="M291" i="10" s="1"/>
  <c r="J385" i="9"/>
  <c r="P385" i="9" s="1"/>
  <c r="J447" i="4"/>
  <c r="C447" i="4"/>
  <c r="H447" i="4" s="1"/>
  <c r="D447" i="4" s="1"/>
  <c r="G447" i="4" s="1"/>
  <c r="J1001" i="4"/>
  <c r="O1001" i="4" s="1"/>
  <c r="C243" i="9"/>
  <c r="H243" i="9" s="1"/>
  <c r="D243" i="9" s="1"/>
  <c r="G243" i="9" s="1"/>
  <c r="J243" i="9"/>
  <c r="C251" i="9"/>
  <c r="H251" i="9" s="1"/>
  <c r="D251" i="9" s="1"/>
  <c r="G251" i="9" s="1"/>
  <c r="J251" i="9"/>
  <c r="C299" i="9"/>
  <c r="H299" i="9" s="1"/>
  <c r="D299" i="9" s="1"/>
  <c r="G299" i="9" s="1"/>
  <c r="J299" i="9"/>
  <c r="P299" i="9" s="1"/>
  <c r="E70" i="5"/>
  <c r="D16" i="5"/>
  <c r="C243" i="4"/>
  <c r="H243" i="4" s="1"/>
  <c r="D243" i="4" s="1"/>
  <c r="G243" i="4" s="1"/>
  <c r="J243" i="4"/>
  <c r="O243" i="4" s="1"/>
  <c r="C251" i="4"/>
  <c r="H251" i="4" s="1"/>
  <c r="D251" i="4" s="1"/>
  <c r="G251" i="4" s="1"/>
  <c r="J283" i="4"/>
  <c r="C283" i="4"/>
  <c r="H283" i="4" s="1"/>
  <c r="D283" i="4" s="1"/>
  <c r="G283" i="4" s="1"/>
  <c r="C157" i="4"/>
  <c r="H157" i="4" s="1"/>
  <c r="D157" i="4" s="1"/>
  <c r="G157" i="4" s="1"/>
  <c r="J157" i="4"/>
  <c r="O157" i="4" s="1"/>
  <c r="C181" i="4"/>
  <c r="H181" i="4" s="1"/>
  <c r="D181" i="4" s="1"/>
  <c r="G181" i="4" s="1"/>
  <c r="J181" i="4"/>
  <c r="J537" i="4"/>
  <c r="C537" i="4"/>
  <c r="H537" i="4" s="1"/>
  <c r="D537" i="4" s="1"/>
  <c r="G537" i="4" s="1"/>
  <c r="C545" i="4"/>
  <c r="H545" i="4" s="1"/>
  <c r="D545" i="4" s="1"/>
  <c r="G545" i="4" s="1"/>
  <c r="J545" i="4"/>
  <c r="J553" i="4"/>
  <c r="C553" i="4"/>
  <c r="H553" i="4" s="1"/>
  <c r="D553" i="4" s="1"/>
  <c r="G553" i="4" s="1"/>
  <c r="C231" i="11"/>
  <c r="H231" i="11" s="1"/>
  <c r="D231" i="11" s="1"/>
  <c r="G231" i="11" s="1"/>
  <c r="J231" i="11"/>
  <c r="C183" i="4"/>
  <c r="H183" i="4" s="1"/>
  <c r="D183" i="4" s="1"/>
  <c r="G183" i="4" s="1"/>
  <c r="J183" i="4"/>
  <c r="P183" i="4" s="1"/>
  <c r="C677" i="4"/>
  <c r="H677" i="4" s="1"/>
  <c r="D677" i="4" s="1"/>
  <c r="G677" i="4" s="1"/>
  <c r="J677" i="4"/>
  <c r="J379" i="9"/>
  <c r="P379" i="9" s="1"/>
  <c r="J411" i="9"/>
  <c r="C203" i="4"/>
  <c r="H203" i="4" s="1"/>
  <c r="D203" i="4" s="1"/>
  <c r="G203" i="4" s="1"/>
  <c r="J203" i="4"/>
  <c r="C851" i="4"/>
  <c r="H851" i="4" s="1"/>
  <c r="D851" i="4" s="1"/>
  <c r="G851" i="4" s="1"/>
  <c r="J851" i="4"/>
  <c r="C899" i="9"/>
  <c r="H899" i="9" s="1"/>
  <c r="D899" i="9" s="1"/>
  <c r="G899" i="9" s="1"/>
  <c r="L279" i="5"/>
  <c r="C495" i="4"/>
  <c r="H495" i="4" s="1"/>
  <c r="D495" i="4" s="1"/>
  <c r="G495" i="4" s="1"/>
  <c r="G279" i="5"/>
  <c r="C805" i="9"/>
  <c r="H805" i="9" s="1"/>
  <c r="D805" i="9" s="1"/>
  <c r="G805" i="9" s="1"/>
  <c r="F279" i="5"/>
  <c r="K197" i="5"/>
  <c r="J279" i="5"/>
  <c r="J729" i="11"/>
  <c r="K185" i="5"/>
  <c r="E73" i="5"/>
  <c r="J142" i="5"/>
  <c r="D30" i="5"/>
  <c r="H91" i="5"/>
  <c r="L91" i="5"/>
  <c r="C221" i="4"/>
  <c r="H221" i="4" s="1"/>
  <c r="D221" i="4" s="1"/>
  <c r="G221" i="4" s="1"/>
  <c r="L278" i="5"/>
  <c r="J987" i="10"/>
  <c r="O987" i="10" s="1"/>
  <c r="M987" i="10" s="1"/>
  <c r="C987" i="10"/>
  <c r="H987" i="10" s="1"/>
  <c r="D987" i="10" s="1"/>
  <c r="G987" i="10" s="1"/>
  <c r="C131" i="11"/>
  <c r="H131" i="11" s="1"/>
  <c r="D131" i="11" s="1"/>
  <c r="G131" i="11" s="1"/>
  <c r="J131" i="11"/>
  <c r="O131" i="11" s="1"/>
  <c r="M131" i="11" s="1"/>
  <c r="C155" i="11"/>
  <c r="H155" i="11" s="1"/>
  <c r="D155" i="11" s="1"/>
  <c r="G155" i="11" s="1"/>
  <c r="J155" i="11"/>
  <c r="P155" i="11" s="1"/>
  <c r="J299" i="11"/>
  <c r="C299" i="11"/>
  <c r="H299" i="11" s="1"/>
  <c r="D299" i="11" s="1"/>
  <c r="G299" i="11" s="1"/>
  <c r="J335" i="11"/>
  <c r="C335" i="11"/>
  <c r="H335" i="11" s="1"/>
  <c r="D335" i="11" s="1"/>
  <c r="G335" i="11" s="1"/>
  <c r="J355" i="11"/>
  <c r="C355" i="11"/>
  <c r="H355" i="11" s="1"/>
  <c r="D355" i="11" s="1"/>
  <c r="G355" i="11" s="1"/>
  <c r="J461" i="11"/>
  <c r="C749" i="11"/>
  <c r="H749" i="11" s="1"/>
  <c r="D749" i="11" s="1"/>
  <c r="G749" i="11" s="1"/>
  <c r="J749" i="11"/>
  <c r="C781" i="11"/>
  <c r="H781" i="11" s="1"/>
  <c r="D781" i="11" s="1"/>
  <c r="G781" i="11" s="1"/>
  <c r="J781" i="11"/>
  <c r="O781" i="11" s="1"/>
  <c r="C805" i="11"/>
  <c r="H805" i="11" s="1"/>
  <c r="D805" i="11" s="1"/>
  <c r="G805" i="11" s="1"/>
  <c r="J805" i="11"/>
  <c r="O805" i="11" s="1"/>
  <c r="M805" i="11" s="1"/>
  <c r="C813" i="11"/>
  <c r="H813" i="11" s="1"/>
  <c r="D813" i="11" s="1"/>
  <c r="G813" i="11" s="1"/>
  <c r="J813" i="11"/>
  <c r="L68" i="5"/>
  <c r="C369" i="10"/>
  <c r="H369" i="10" s="1"/>
  <c r="D369" i="10" s="1"/>
  <c r="G369" i="10" s="1"/>
  <c r="J385" i="10"/>
  <c r="P385" i="10" s="1"/>
  <c r="C385" i="10"/>
  <c r="H385" i="10" s="1"/>
  <c r="D385" i="10" s="1"/>
  <c r="G385" i="10" s="1"/>
  <c r="J431" i="10"/>
  <c r="O431" i="10" s="1"/>
  <c r="M431" i="10" s="1"/>
  <c r="C431" i="10"/>
  <c r="H431" i="10" s="1"/>
  <c r="D431" i="10" s="1"/>
  <c r="G431" i="10" s="1"/>
  <c r="J793" i="10"/>
  <c r="C793" i="10"/>
  <c r="H793" i="10" s="1"/>
  <c r="D793" i="10" s="1"/>
  <c r="G793" i="10" s="1"/>
  <c r="C623" i="11"/>
  <c r="H623" i="11" s="1"/>
  <c r="D623" i="11" s="1"/>
  <c r="G623" i="11" s="1"/>
  <c r="J623" i="11"/>
  <c r="J653" i="11"/>
  <c r="C653" i="11"/>
  <c r="H653" i="11" s="1"/>
  <c r="D653" i="11" s="1"/>
  <c r="G653" i="11" s="1"/>
  <c r="C683" i="11"/>
  <c r="H683" i="11" s="1"/>
  <c r="D683" i="11" s="1"/>
  <c r="G683" i="11" s="1"/>
  <c r="J683" i="11"/>
  <c r="C699" i="11"/>
  <c r="H699" i="11" s="1"/>
  <c r="D699" i="11" s="1"/>
  <c r="G699" i="11" s="1"/>
  <c r="J699" i="11"/>
  <c r="O699" i="11" s="1"/>
  <c r="M699" i="11" s="1"/>
  <c r="J721" i="11"/>
  <c r="C883" i="11"/>
  <c r="H883" i="11" s="1"/>
  <c r="D883" i="11" s="1"/>
  <c r="G883" i="11" s="1"/>
  <c r="J883" i="11"/>
  <c r="C891" i="11"/>
  <c r="H891" i="11" s="1"/>
  <c r="D891" i="11" s="1"/>
  <c r="G891" i="11" s="1"/>
  <c r="J891" i="11"/>
  <c r="C921" i="11"/>
  <c r="H921" i="11" s="1"/>
  <c r="D921" i="11" s="1"/>
  <c r="G921" i="11" s="1"/>
  <c r="H68" i="5"/>
  <c r="C783" i="9"/>
  <c r="H783" i="9" s="1"/>
  <c r="D783" i="9" s="1"/>
  <c r="G783" i="9" s="1"/>
  <c r="J929" i="9"/>
  <c r="C929" i="9"/>
  <c r="H929" i="9" s="1"/>
  <c r="D929" i="9" s="1"/>
  <c r="G929" i="9" s="1"/>
  <c r="J953" i="9"/>
  <c r="C953" i="9"/>
  <c r="H953" i="9" s="1"/>
  <c r="D953" i="9" s="1"/>
  <c r="G953" i="9" s="1"/>
  <c r="C587" i="11"/>
  <c r="H587" i="11" s="1"/>
  <c r="D587" i="11" s="1"/>
  <c r="G587" i="11" s="1"/>
  <c r="J587" i="11"/>
  <c r="L142" i="5"/>
  <c r="C143" i="4"/>
  <c r="H143" i="4" s="1"/>
  <c r="D143" i="4" s="1"/>
  <c r="G143" i="4" s="1"/>
  <c r="J143" i="4"/>
  <c r="C229" i="4"/>
  <c r="H229" i="4" s="1"/>
  <c r="D229" i="4" s="1"/>
  <c r="G229" i="4" s="1"/>
  <c r="J229" i="4"/>
  <c r="J943" i="4"/>
  <c r="O943" i="4" s="1"/>
  <c r="C943" i="4"/>
  <c r="H943" i="4" s="1"/>
  <c r="D943" i="4" s="1"/>
  <c r="G943" i="4" s="1"/>
  <c r="C997" i="4"/>
  <c r="H997" i="4" s="1"/>
  <c r="D997" i="4" s="1"/>
  <c r="G997" i="4" s="1"/>
  <c r="J997" i="4"/>
  <c r="P997" i="4" s="1"/>
  <c r="J135" i="9"/>
  <c r="O135" i="9" s="1"/>
  <c r="C135" i="9"/>
  <c r="H135" i="9" s="1"/>
  <c r="D135" i="9" s="1"/>
  <c r="G135" i="9" s="1"/>
  <c r="C143" i="9"/>
  <c r="H143" i="9" s="1"/>
  <c r="D143" i="9" s="1"/>
  <c r="G143" i="9" s="1"/>
  <c r="J473" i="9"/>
  <c r="P473" i="9" s="1"/>
  <c r="C473" i="9"/>
  <c r="H473" i="9" s="1"/>
  <c r="D473" i="9" s="1"/>
  <c r="G473" i="9" s="1"/>
  <c r="J505" i="9"/>
  <c r="C505" i="9"/>
  <c r="H505" i="9" s="1"/>
  <c r="D505" i="9" s="1"/>
  <c r="G505" i="9" s="1"/>
  <c r="C513" i="9"/>
  <c r="H513" i="9" s="1"/>
  <c r="D513" i="9" s="1"/>
  <c r="G513" i="9" s="1"/>
  <c r="J513" i="9"/>
  <c r="J521" i="9"/>
  <c r="P521" i="9" s="1"/>
  <c r="C521" i="9"/>
  <c r="H521" i="9" s="1"/>
  <c r="D521" i="9" s="1"/>
  <c r="G521" i="9" s="1"/>
  <c r="J537" i="9"/>
  <c r="P537" i="9" s="1"/>
  <c r="C537" i="9"/>
  <c r="H537" i="9" s="1"/>
  <c r="D537" i="9" s="1"/>
  <c r="G537" i="9" s="1"/>
  <c r="J545" i="9"/>
  <c r="C545" i="9"/>
  <c r="H545" i="9" s="1"/>
  <c r="D545" i="9" s="1"/>
  <c r="G545" i="9" s="1"/>
  <c r="J569" i="9"/>
  <c r="C569" i="9"/>
  <c r="H569" i="9" s="1"/>
  <c r="D569" i="9" s="1"/>
  <c r="G569" i="9" s="1"/>
  <c r="J657" i="9"/>
  <c r="P657" i="9" s="1"/>
  <c r="C657" i="9"/>
  <c r="H657" i="9" s="1"/>
  <c r="D657" i="9" s="1"/>
  <c r="G657" i="9" s="1"/>
  <c r="J815" i="9"/>
  <c r="C815" i="9"/>
  <c r="H815" i="9" s="1"/>
  <c r="D815" i="9" s="1"/>
  <c r="G815" i="9" s="1"/>
  <c r="J985" i="9"/>
  <c r="C985" i="9"/>
  <c r="H985" i="9" s="1"/>
  <c r="D985" i="9" s="1"/>
  <c r="G985" i="9" s="1"/>
  <c r="J993" i="9"/>
  <c r="C993" i="9"/>
  <c r="H993" i="9" s="1"/>
  <c r="D993" i="9" s="1"/>
  <c r="G993" i="9" s="1"/>
  <c r="C195" i="4"/>
  <c r="H195" i="4" s="1"/>
  <c r="D195" i="4" s="1"/>
  <c r="G195" i="4" s="1"/>
  <c r="J195" i="4"/>
  <c r="C209" i="10"/>
  <c r="H209" i="10" s="1"/>
  <c r="D209" i="10" s="1"/>
  <c r="G209" i="10" s="1"/>
  <c r="J209" i="10"/>
  <c r="C547" i="11"/>
  <c r="H547" i="11" s="1"/>
  <c r="D547" i="11" s="1"/>
  <c r="G547" i="11" s="1"/>
  <c r="J547" i="11"/>
  <c r="C891" i="4"/>
  <c r="H891" i="4" s="1"/>
  <c r="D891" i="4" s="1"/>
  <c r="G891" i="4" s="1"/>
  <c r="J891" i="4"/>
  <c r="J937" i="4"/>
  <c r="C937" i="4"/>
  <c r="H937" i="4" s="1"/>
  <c r="D937" i="4" s="1"/>
  <c r="G937" i="4" s="1"/>
  <c r="C483" i="9"/>
  <c r="H483" i="9" s="1"/>
  <c r="D483" i="9" s="1"/>
  <c r="G483" i="9" s="1"/>
  <c r="J483" i="9"/>
  <c r="O483" i="9" s="1"/>
  <c r="C389" i="11"/>
  <c r="H389" i="11" s="1"/>
  <c r="D389" i="11" s="1"/>
  <c r="G389" i="11" s="1"/>
  <c r="J389" i="11"/>
  <c r="C473" i="11"/>
  <c r="H473" i="11" s="1"/>
  <c r="D473" i="11" s="1"/>
  <c r="G473" i="11" s="1"/>
  <c r="J473" i="11"/>
  <c r="O473" i="11" s="1"/>
  <c r="M473" i="11" s="1"/>
  <c r="C551" i="11"/>
  <c r="H551" i="11" s="1"/>
  <c r="D551" i="11" s="1"/>
  <c r="G551" i="11" s="1"/>
  <c r="J551" i="11"/>
  <c r="J701" i="11"/>
  <c r="C701" i="11"/>
  <c r="H701" i="11" s="1"/>
  <c r="D701" i="11" s="1"/>
  <c r="G701" i="11" s="1"/>
  <c r="H144" i="5"/>
  <c r="J503" i="4"/>
  <c r="C503" i="4"/>
  <c r="H503" i="4" s="1"/>
  <c r="D503" i="4" s="1"/>
  <c r="G503" i="4" s="1"/>
  <c r="C779" i="9"/>
  <c r="H779" i="9" s="1"/>
  <c r="D779" i="9" s="1"/>
  <c r="G779" i="9" s="1"/>
  <c r="J779" i="9"/>
  <c r="J955" i="4"/>
  <c r="C955" i="4"/>
  <c r="H955" i="4" s="1"/>
  <c r="D955" i="4" s="1"/>
  <c r="G955" i="4" s="1"/>
  <c r="I32" i="5"/>
  <c r="J280" i="5"/>
  <c r="J395" i="4"/>
  <c r="O395" i="4" s="1"/>
  <c r="C395" i="4"/>
  <c r="H395" i="4" s="1"/>
  <c r="D395" i="4" s="1"/>
  <c r="G395" i="4" s="1"/>
  <c r="J619" i="11"/>
  <c r="C619" i="11"/>
  <c r="H619" i="11" s="1"/>
  <c r="D619" i="11" s="1"/>
  <c r="G619" i="11" s="1"/>
  <c r="L42" i="5"/>
  <c r="J951" i="10"/>
  <c r="L36" i="5"/>
  <c r="C463" i="4"/>
  <c r="H463" i="4" s="1"/>
  <c r="D463" i="4" s="1"/>
  <c r="G463" i="4" s="1"/>
  <c r="J463" i="4"/>
  <c r="O463" i="4" s="1"/>
  <c r="L169" i="5"/>
  <c r="K169" i="5"/>
  <c r="J169" i="5"/>
  <c r="F169" i="5"/>
  <c r="M169" i="5"/>
  <c r="H169" i="5"/>
  <c r="I169" i="5"/>
  <c r="G169" i="5"/>
  <c r="E58" i="5"/>
  <c r="D58" i="5"/>
  <c r="F325" i="1"/>
  <c r="C455" i="4"/>
  <c r="H455" i="4" s="1"/>
  <c r="D455" i="4" s="1"/>
  <c r="G455" i="4" s="1"/>
  <c r="J455" i="4"/>
  <c r="AA859" i="1"/>
  <c r="B859" i="1" s="1"/>
  <c r="N859" i="1"/>
  <c r="O859" i="1"/>
  <c r="M859" i="1"/>
  <c r="P859" i="1"/>
  <c r="AA895" i="1"/>
  <c r="F895" i="1" s="1"/>
  <c r="M895" i="1"/>
  <c r="N895" i="1"/>
  <c r="O895" i="1"/>
  <c r="P895" i="1"/>
  <c r="M902" i="1"/>
  <c r="N902" i="1"/>
  <c r="O902" i="1"/>
  <c r="P902" i="1"/>
  <c r="AA902" i="1"/>
  <c r="M910" i="1"/>
  <c r="P910" i="1"/>
  <c r="N910" i="1"/>
  <c r="O910" i="1"/>
  <c r="AA910" i="1"/>
  <c r="O918" i="1"/>
  <c r="P918" i="1"/>
  <c r="AA918" i="1"/>
  <c r="C918" i="1" s="1"/>
  <c r="M918" i="1"/>
  <c r="N918" i="1"/>
  <c r="N932" i="1"/>
  <c r="O932" i="1"/>
  <c r="M932" i="1"/>
  <c r="AA932" i="1"/>
  <c r="G932" i="1" s="1"/>
  <c r="D932" i="1" s="1"/>
  <c r="AA968" i="1"/>
  <c r="E968" i="1" s="1"/>
  <c r="O968" i="1"/>
  <c r="M968" i="1"/>
  <c r="P968" i="1"/>
  <c r="M926" i="1"/>
  <c r="N926" i="1"/>
  <c r="O926" i="1"/>
  <c r="P926" i="1"/>
  <c r="AA926" i="1"/>
  <c r="C926" i="1" s="1"/>
  <c r="C29" i="4"/>
  <c r="H29" i="4" s="1"/>
  <c r="C133" i="4"/>
  <c r="H133" i="4" s="1"/>
  <c r="D133" i="4" s="1"/>
  <c r="G133" i="4" s="1"/>
  <c r="J133" i="4"/>
  <c r="J631" i="9"/>
  <c r="C631" i="9"/>
  <c r="H631" i="9" s="1"/>
  <c r="D631" i="9" s="1"/>
  <c r="G631" i="9" s="1"/>
  <c r="J685" i="9"/>
  <c r="C685" i="9"/>
  <c r="H685" i="9" s="1"/>
  <c r="D685" i="9" s="1"/>
  <c r="G685" i="9" s="1"/>
  <c r="C693" i="9"/>
  <c r="H693" i="9" s="1"/>
  <c r="D693" i="9" s="1"/>
  <c r="G693" i="9" s="1"/>
  <c r="J693" i="9"/>
  <c r="J747" i="9"/>
  <c r="C747" i="9"/>
  <c r="H747" i="9" s="1"/>
  <c r="D747" i="9" s="1"/>
  <c r="G747" i="9" s="1"/>
  <c r="C755" i="9"/>
  <c r="H755" i="9" s="1"/>
  <c r="D755" i="9" s="1"/>
  <c r="G755" i="9" s="1"/>
  <c r="J755" i="9"/>
  <c r="C323" i="10"/>
  <c r="H323" i="10" s="1"/>
  <c r="D323" i="10" s="1"/>
  <c r="G323" i="10" s="1"/>
  <c r="J323" i="10"/>
  <c r="O323" i="10" s="1"/>
  <c r="M323" i="10" s="1"/>
  <c r="J377" i="10"/>
  <c r="C393" i="10"/>
  <c r="H393" i="10" s="1"/>
  <c r="D393" i="10" s="1"/>
  <c r="G393" i="10" s="1"/>
  <c r="J393" i="10"/>
  <c r="O393" i="10" s="1"/>
  <c r="M393" i="10" s="1"/>
  <c r="C489" i="10"/>
  <c r="H489" i="10" s="1"/>
  <c r="D489" i="10" s="1"/>
  <c r="G489" i="10" s="1"/>
  <c r="J489" i="10"/>
  <c r="C497" i="10"/>
  <c r="H497" i="10" s="1"/>
  <c r="D497" i="10" s="1"/>
  <c r="G497" i="10" s="1"/>
  <c r="J497" i="10"/>
  <c r="J927" i="10"/>
  <c r="J275" i="11"/>
  <c r="C275" i="11"/>
  <c r="H275" i="11" s="1"/>
  <c r="D275" i="11" s="1"/>
  <c r="G275" i="11" s="1"/>
  <c r="C771" i="11"/>
  <c r="H771" i="11" s="1"/>
  <c r="D771" i="11" s="1"/>
  <c r="G771" i="11" s="1"/>
  <c r="J771" i="11"/>
  <c r="P771" i="11" s="1"/>
  <c r="C947" i="11"/>
  <c r="H947" i="11" s="1"/>
  <c r="D947" i="11" s="1"/>
  <c r="G947" i="11" s="1"/>
  <c r="J947" i="11"/>
  <c r="F60" i="5"/>
  <c r="H60" i="5"/>
  <c r="K60" i="5"/>
  <c r="G60" i="5"/>
  <c r="I60" i="5"/>
  <c r="L60" i="5"/>
  <c r="M60" i="5"/>
  <c r="J221" i="5"/>
  <c r="K221" i="5"/>
  <c r="G221" i="5"/>
  <c r="H243" i="5"/>
  <c r="F243" i="5"/>
  <c r="L243" i="5"/>
  <c r="K251" i="5"/>
  <c r="G251" i="5"/>
  <c r="I171" i="5"/>
  <c r="H171" i="5"/>
  <c r="F171" i="5"/>
  <c r="G171" i="5"/>
  <c r="J171" i="5"/>
  <c r="H199" i="5"/>
  <c r="K199" i="5"/>
  <c r="I199" i="5"/>
  <c r="M171" i="5"/>
  <c r="J243" i="5"/>
  <c r="L199" i="5"/>
  <c r="H132" i="5"/>
  <c r="K171" i="5"/>
  <c r="N946" i="1"/>
  <c r="M946" i="1"/>
  <c r="O946" i="1"/>
  <c r="P946" i="1"/>
  <c r="N954" i="1"/>
  <c r="O954" i="1"/>
  <c r="M954" i="1"/>
  <c r="P954" i="1"/>
  <c r="AA954" i="1"/>
  <c r="F954" i="1" s="1"/>
  <c r="O961" i="1"/>
  <c r="P961" i="1"/>
  <c r="AA961" i="1"/>
  <c r="C961" i="1" s="1"/>
  <c r="M961" i="1"/>
  <c r="N961" i="1"/>
  <c r="N976" i="1"/>
  <c r="O976" i="1"/>
  <c r="P976" i="1"/>
  <c r="AA976" i="1"/>
  <c r="F199" i="5"/>
  <c r="M976" i="1"/>
  <c r="F251" i="5"/>
  <c r="J251" i="5"/>
  <c r="M199" i="5"/>
  <c r="C331" i="10"/>
  <c r="H331" i="10" s="1"/>
  <c r="D331" i="10" s="1"/>
  <c r="G331" i="10" s="1"/>
  <c r="J961" i="11"/>
  <c r="C935" i="10"/>
  <c r="H935" i="10" s="1"/>
  <c r="D935" i="10" s="1"/>
  <c r="G935" i="10" s="1"/>
  <c r="M17" i="1"/>
  <c r="F24" i="5" s="1"/>
  <c r="AA17" i="1"/>
  <c r="E17" i="1" s="1"/>
  <c r="N17" i="1"/>
  <c r="J24" i="5" s="1"/>
  <c r="O17" i="1"/>
  <c r="M45" i="1"/>
  <c r="F64" i="5" s="1"/>
  <c r="N45" i="1"/>
  <c r="J64" i="5" s="1"/>
  <c r="P45" i="1"/>
  <c r="L64" i="5" s="1"/>
  <c r="O51" i="1"/>
  <c r="H70" i="5" s="1"/>
  <c r="P51" i="1"/>
  <c r="L70" i="5" s="1"/>
  <c r="M51" i="1"/>
  <c r="F70" i="5" s="1"/>
  <c r="N58" i="1"/>
  <c r="O58" i="1"/>
  <c r="P58" i="1"/>
  <c r="P80" i="1"/>
  <c r="L111" i="5" s="1"/>
  <c r="O80" i="1"/>
  <c r="AA80" i="1"/>
  <c r="F80" i="1" s="1"/>
  <c r="J69" i="10" s="1"/>
  <c r="O69" i="10" s="1"/>
  <c r="N80" i="1"/>
  <c r="M80" i="1"/>
  <c r="O110" i="1"/>
  <c r="H153" i="5" s="1"/>
  <c r="P110" i="1"/>
  <c r="L153" i="5" s="1"/>
  <c r="O126" i="1"/>
  <c r="H177" i="5" s="1"/>
  <c r="P126" i="1"/>
  <c r="L177" i="5" s="1"/>
  <c r="N134" i="1"/>
  <c r="AA134" i="1"/>
  <c r="O134" i="1"/>
  <c r="P142" i="1"/>
  <c r="AA142" i="1"/>
  <c r="M142" i="1"/>
  <c r="N150" i="1"/>
  <c r="AA150" i="1"/>
  <c r="P150" i="1"/>
  <c r="N158" i="1"/>
  <c r="P158" i="1"/>
  <c r="AA158" i="1"/>
  <c r="E158" i="1" s="1"/>
  <c r="M166" i="1"/>
  <c r="AA166" i="1"/>
  <c r="G166" i="1" s="1"/>
  <c r="D166" i="1" s="1"/>
  <c r="N166" i="1"/>
  <c r="M174" i="1"/>
  <c r="AA174" i="1"/>
  <c r="B174" i="1" s="1"/>
  <c r="O174" i="1"/>
  <c r="P174" i="1"/>
  <c r="M182" i="1"/>
  <c r="O182" i="1"/>
  <c r="AA190" i="1"/>
  <c r="P190" i="1"/>
  <c r="M190" i="1"/>
  <c r="N190" i="1"/>
  <c r="N198" i="1"/>
  <c r="M198" i="1"/>
  <c r="P198" i="1"/>
  <c r="AA206" i="1"/>
  <c r="P206" i="1"/>
  <c r="M206" i="1"/>
  <c r="M214" i="1"/>
  <c r="N214" i="1"/>
  <c r="O214" i="1"/>
  <c r="AA214" i="1"/>
  <c r="AA222" i="1"/>
  <c r="F222" i="1" s="1"/>
  <c r="M222" i="1"/>
  <c r="O222" i="1"/>
  <c r="N230" i="1"/>
  <c r="AA230" i="1"/>
  <c r="C230" i="1" s="1"/>
  <c r="O230" i="1"/>
  <c r="P230" i="1"/>
  <c r="P237" i="1"/>
  <c r="O237" i="1"/>
  <c r="M237" i="1"/>
  <c r="N237" i="1"/>
  <c r="AA237" i="1"/>
  <c r="F237" i="1" s="1"/>
  <c r="O245" i="1"/>
  <c r="P245" i="1"/>
  <c r="AA245" i="1"/>
  <c r="B245" i="1" s="1"/>
  <c r="N245" i="1"/>
  <c r="M245" i="1"/>
  <c r="M252" i="1"/>
  <c r="AA252" i="1"/>
  <c r="F252" i="1" s="1"/>
  <c r="N252" i="1"/>
  <c r="M268" i="1"/>
  <c r="AA268" i="1"/>
  <c r="C268" i="1" s="1"/>
  <c r="N268" i="1"/>
  <c r="O276" i="1"/>
  <c r="P276" i="1"/>
  <c r="AA276" i="1"/>
  <c r="M284" i="1"/>
  <c r="O284" i="1"/>
  <c r="M292" i="1"/>
  <c r="AA292" i="1"/>
  <c r="B292" i="1" s="1"/>
  <c r="O292" i="1"/>
  <c r="N300" i="1"/>
  <c r="O300" i="1"/>
  <c r="AA300" i="1"/>
  <c r="N308" i="1"/>
  <c r="AA308" i="1"/>
  <c r="G308" i="1" s="1"/>
  <c r="D308" i="1" s="1"/>
  <c r="X308" i="5" s="1"/>
  <c r="M316" i="1"/>
  <c r="AA316" i="1"/>
  <c r="N316" i="1"/>
  <c r="M323" i="1"/>
  <c r="AA323" i="1"/>
  <c r="B323" i="1" s="1"/>
  <c r="AA338" i="1"/>
  <c r="N338" i="1"/>
  <c r="O338" i="1"/>
  <c r="M346" i="1"/>
  <c r="AA346" i="1"/>
  <c r="AA354" i="1"/>
  <c r="G354" i="1" s="1"/>
  <c r="D354" i="1" s="1"/>
  <c r="X354" i="5" s="1"/>
  <c r="O354" i="1"/>
  <c r="AA362" i="1"/>
  <c r="B362" i="1" s="1"/>
  <c r="N362" i="1"/>
  <c r="P362" i="1"/>
  <c r="M370" i="1"/>
  <c r="P370" i="1"/>
  <c r="P378" i="1"/>
  <c r="N378" i="1"/>
  <c r="AA378" i="1"/>
  <c r="E378" i="1" s="1"/>
  <c r="M453" i="1"/>
  <c r="N453" i="1"/>
  <c r="AA453" i="1"/>
  <c r="F453" i="1" s="1"/>
  <c r="O453" i="1"/>
  <c r="P453" i="1"/>
  <c r="N461" i="1"/>
  <c r="O461" i="1"/>
  <c r="P461" i="1"/>
  <c r="O469" i="1"/>
  <c r="P469" i="1"/>
  <c r="AA469" i="1"/>
  <c r="O477" i="1"/>
  <c r="P477" i="1"/>
  <c r="AA477" i="1"/>
  <c r="C477" i="1" s="1"/>
  <c r="AA485" i="1"/>
  <c r="F485" i="1" s="1"/>
  <c r="N485" i="1"/>
  <c r="P485" i="1"/>
  <c r="M599" i="1"/>
  <c r="N599" i="1"/>
  <c r="AA599" i="1"/>
  <c r="O599" i="1"/>
  <c r="M607" i="1"/>
  <c r="N607" i="1"/>
  <c r="O607" i="1"/>
  <c r="P614" i="1"/>
  <c r="O614" i="1"/>
  <c r="N614" i="1"/>
  <c r="AA614" i="1"/>
  <c r="G614" i="1" s="1"/>
  <c r="D614" i="1" s="1"/>
  <c r="M614" i="1"/>
  <c r="M629" i="1"/>
  <c r="N629" i="1"/>
  <c r="O629" i="1"/>
  <c r="P629" i="1"/>
  <c r="AA629" i="1"/>
  <c r="G629" i="1" s="1"/>
  <c r="D629" i="1" s="1"/>
  <c r="N637" i="1"/>
  <c r="O637" i="1"/>
  <c r="P637" i="1"/>
  <c r="M637" i="1"/>
  <c r="AA637" i="1"/>
  <c r="F637" i="1" s="1"/>
  <c r="P665" i="1"/>
  <c r="AA665" i="1"/>
  <c r="F665" i="1" s="1"/>
  <c r="M665" i="1"/>
  <c r="N665" i="1"/>
  <c r="O665" i="1"/>
  <c r="N681" i="1"/>
  <c r="O681" i="1"/>
  <c r="P681" i="1"/>
  <c r="P746" i="1"/>
  <c r="M746" i="1"/>
  <c r="M754" i="1"/>
  <c r="O754" i="1"/>
  <c r="M762" i="1"/>
  <c r="P762" i="1"/>
  <c r="O769" i="1"/>
  <c r="AA769" i="1"/>
  <c r="C769" i="1" s="1"/>
  <c r="O776" i="1"/>
  <c r="P776" i="1"/>
  <c r="AA776" i="1"/>
  <c r="C776" i="1" s="1"/>
  <c r="N776" i="1"/>
  <c r="AA784" i="1"/>
  <c r="B784" i="1" s="1"/>
  <c r="N784" i="1"/>
  <c r="O784" i="1"/>
  <c r="P784" i="1"/>
  <c r="M791" i="1"/>
  <c r="N791" i="1"/>
  <c r="O791" i="1"/>
  <c r="P791" i="1"/>
  <c r="AA791" i="1"/>
  <c r="G791" i="1" s="1"/>
  <c r="D791" i="1" s="1"/>
  <c r="AA799" i="1"/>
  <c r="M799" i="1"/>
  <c r="N799" i="1"/>
  <c r="O799" i="1"/>
  <c r="P799" i="1"/>
  <c r="N807" i="1"/>
  <c r="M807" i="1"/>
  <c r="O807" i="1"/>
  <c r="P807" i="1"/>
  <c r="AA807" i="1"/>
  <c r="B807" i="1" s="1"/>
  <c r="N813" i="1"/>
  <c r="M813" i="1"/>
  <c r="O813" i="1"/>
  <c r="P813" i="1"/>
  <c r="AA813" i="1"/>
  <c r="B813" i="1" s="1"/>
  <c r="M820" i="1"/>
  <c r="AA820" i="1"/>
  <c r="F820" i="1" s="1"/>
  <c r="N820" i="1"/>
  <c r="O847" i="1"/>
  <c r="P847" i="1"/>
  <c r="AA847" i="1"/>
  <c r="F847" i="1" s="1"/>
  <c r="O853" i="1"/>
  <c r="P853" i="1"/>
  <c r="AA853" i="1"/>
  <c r="M853" i="1"/>
  <c r="N853" i="1"/>
  <c r="P947" i="1"/>
  <c r="M947" i="1"/>
  <c r="AA947" i="1"/>
  <c r="G947" i="1" s="1"/>
  <c r="D947" i="1" s="1"/>
  <c r="M969" i="1"/>
  <c r="N969" i="1"/>
  <c r="O969" i="1"/>
  <c r="P969" i="1"/>
  <c r="AA969" i="1"/>
  <c r="G969" i="1" s="1"/>
  <c r="D969" i="1" s="1"/>
  <c r="C189" i="9"/>
  <c r="H189" i="9" s="1"/>
  <c r="D189" i="9" s="1"/>
  <c r="G189" i="9" s="1"/>
  <c r="J189" i="9"/>
  <c r="C197" i="9"/>
  <c r="H197" i="9" s="1"/>
  <c r="D197" i="9" s="1"/>
  <c r="G197" i="9" s="1"/>
  <c r="J197" i="9"/>
  <c r="P197" i="9" s="1"/>
  <c r="C561" i="9"/>
  <c r="H561" i="9" s="1"/>
  <c r="D561" i="9" s="1"/>
  <c r="G561" i="9" s="1"/>
  <c r="J561" i="9"/>
  <c r="C577" i="9"/>
  <c r="H577" i="9" s="1"/>
  <c r="D577" i="9" s="1"/>
  <c r="G577" i="9" s="1"/>
  <c r="J577" i="9"/>
  <c r="C201" i="10"/>
  <c r="H201" i="10" s="1"/>
  <c r="D201" i="10" s="1"/>
  <c r="G201" i="10" s="1"/>
  <c r="J201" i="10"/>
  <c r="C567" i="10"/>
  <c r="H567" i="10" s="1"/>
  <c r="D567" i="10" s="1"/>
  <c r="G567" i="10" s="1"/>
  <c r="J567" i="10"/>
  <c r="P567" i="10" s="1"/>
  <c r="J753" i="10"/>
  <c r="O753" i="10" s="1"/>
  <c r="M753" i="10" s="1"/>
  <c r="C753" i="10"/>
  <c r="H753" i="10" s="1"/>
  <c r="D753" i="10" s="1"/>
  <c r="G753" i="10" s="1"/>
  <c r="J787" i="10"/>
  <c r="C787" i="10"/>
  <c r="H787" i="10" s="1"/>
  <c r="D787" i="10" s="1"/>
  <c r="G787" i="10" s="1"/>
  <c r="C563" i="11"/>
  <c r="H563" i="11" s="1"/>
  <c r="D563" i="11" s="1"/>
  <c r="G563" i="11" s="1"/>
  <c r="J563" i="11"/>
  <c r="C583" i="11"/>
  <c r="H583" i="11" s="1"/>
  <c r="D583" i="11" s="1"/>
  <c r="G583" i="11" s="1"/>
  <c r="J583" i="11"/>
  <c r="M230" i="1"/>
  <c r="O190" i="1"/>
  <c r="M158" i="1"/>
  <c r="M769" i="1"/>
  <c r="M681" i="1"/>
  <c r="O52" i="1"/>
  <c r="P52" i="1"/>
  <c r="AA52" i="1"/>
  <c r="O59" i="1"/>
  <c r="H82" i="5" s="1"/>
  <c r="P59" i="1"/>
  <c r="L82" i="5" s="1"/>
  <c r="AA59" i="1"/>
  <c r="C59" i="1" s="1"/>
  <c r="E82" i="5" s="1"/>
  <c r="N66" i="1"/>
  <c r="J93" i="5" s="1"/>
  <c r="AA66" i="1"/>
  <c r="E66" i="1" s="1"/>
  <c r="P379" i="1"/>
  <c r="N379" i="1"/>
  <c r="O379" i="1"/>
  <c r="AA379" i="1"/>
  <c r="E379" i="1" s="1"/>
  <c r="N386" i="1"/>
  <c r="O386" i="1"/>
  <c r="P386" i="1"/>
  <c r="M386" i="1"/>
  <c r="AA393" i="1"/>
  <c r="N393" i="1"/>
  <c r="M393" i="1"/>
  <c r="O393" i="1"/>
  <c r="P393" i="1"/>
  <c r="P417" i="1"/>
  <c r="AA417" i="1"/>
  <c r="E417" i="1" s="1"/>
  <c r="M417" i="1"/>
  <c r="N417" i="1"/>
  <c r="M425" i="1"/>
  <c r="N425" i="1"/>
  <c r="O425" i="1"/>
  <c r="P425" i="1"/>
  <c r="M433" i="1"/>
  <c r="P433" i="1"/>
  <c r="O433" i="1"/>
  <c r="AA433" i="1"/>
  <c r="E433" i="1" s="1"/>
  <c r="N433" i="1"/>
  <c r="AA439" i="1"/>
  <c r="E439" i="1" s="1"/>
  <c r="N439" i="1"/>
  <c r="P439" i="1"/>
  <c r="M447" i="1"/>
  <c r="N447" i="1"/>
  <c r="AA447" i="1"/>
  <c r="C447" i="1" s="1"/>
  <c r="P447" i="1"/>
  <c r="AA454" i="1"/>
  <c r="C454" i="1" s="1"/>
  <c r="N454" i="1"/>
  <c r="O454" i="1"/>
  <c r="M502" i="1"/>
  <c r="O502" i="1"/>
  <c r="P526" i="1"/>
  <c r="AA526" i="1"/>
  <c r="O526" i="1"/>
  <c r="N526" i="1"/>
  <c r="P534" i="1"/>
  <c r="O534" i="1"/>
  <c r="M534" i="1"/>
  <c r="N534" i="1"/>
  <c r="N542" i="1"/>
  <c r="AA542" i="1"/>
  <c r="C542" i="1" s="1"/>
  <c r="O542" i="1"/>
  <c r="O549" i="1"/>
  <c r="P549" i="1"/>
  <c r="AA549" i="1"/>
  <c r="M549" i="1"/>
  <c r="N549" i="1"/>
  <c r="N556" i="1"/>
  <c r="AA556" i="1"/>
  <c r="B556" i="1" s="1"/>
  <c r="P563" i="1"/>
  <c r="M563" i="1"/>
  <c r="AA563" i="1"/>
  <c r="B563" i="1" s="1"/>
  <c r="M571" i="1"/>
  <c r="N571" i="1"/>
  <c r="N592" i="1"/>
  <c r="O592" i="1"/>
  <c r="P592" i="1"/>
  <c r="O600" i="1"/>
  <c r="P600" i="1"/>
  <c r="AA600" i="1"/>
  <c r="E600" i="1" s="1"/>
  <c r="P608" i="1"/>
  <c r="AA608" i="1"/>
  <c r="M608" i="1"/>
  <c r="O608" i="1"/>
  <c r="N615" i="1"/>
  <c r="O615" i="1"/>
  <c r="P615" i="1"/>
  <c r="M615" i="1"/>
  <c r="AA615" i="1"/>
  <c r="B615" i="1" s="1"/>
  <c r="O622" i="1"/>
  <c r="P622" i="1"/>
  <c r="AA622" i="1"/>
  <c r="N630" i="1"/>
  <c r="O630" i="1"/>
  <c r="P630" i="1"/>
  <c r="M630" i="1"/>
  <c r="AA645" i="1"/>
  <c r="F645" i="1" s="1"/>
  <c r="N645" i="1"/>
  <c r="M645" i="1"/>
  <c r="O645" i="1"/>
  <c r="P645" i="1"/>
  <c r="M652" i="1"/>
  <c r="O652" i="1"/>
  <c r="N652" i="1"/>
  <c r="AA652" i="1"/>
  <c r="B652" i="1" s="1"/>
  <c r="P682" i="1"/>
  <c r="M682" i="1"/>
  <c r="AA682" i="1"/>
  <c r="F682" i="1" s="1"/>
  <c r="AA690" i="1"/>
  <c r="F690" i="1" s="1"/>
  <c r="N690" i="1"/>
  <c r="O733" i="1"/>
  <c r="N733" i="1"/>
  <c r="N739" i="1"/>
  <c r="O739" i="1"/>
  <c r="M777" i="1"/>
  <c r="O777" i="1"/>
  <c r="N777" i="1"/>
  <c r="AA777" i="1"/>
  <c r="C777" i="1" s="1"/>
  <c r="M785" i="1"/>
  <c r="N785" i="1"/>
  <c r="O785" i="1"/>
  <c r="P785" i="1"/>
  <c r="N792" i="1"/>
  <c r="O792" i="1"/>
  <c r="P792" i="1"/>
  <c r="AA792" i="1"/>
  <c r="AA800" i="1"/>
  <c r="F800" i="1" s="1"/>
  <c r="P800" i="1"/>
  <c r="AA808" i="1"/>
  <c r="B808" i="1" s="1"/>
  <c r="O808" i="1"/>
  <c r="P808" i="1"/>
  <c r="M808" i="1"/>
  <c r="AA814" i="1"/>
  <c r="C814" i="1" s="1"/>
  <c r="M814" i="1"/>
  <c r="AA875" i="1"/>
  <c r="E875" i="1" s="1"/>
  <c r="P875" i="1"/>
  <c r="N875" i="1"/>
  <c r="M875" i="1"/>
  <c r="N882" i="1"/>
  <c r="O882" i="1"/>
  <c r="AA882" i="1"/>
  <c r="F882" i="1" s="1"/>
  <c r="P882" i="1"/>
  <c r="M985" i="1"/>
  <c r="N985" i="1"/>
  <c r="O985" i="1"/>
  <c r="AA991" i="1"/>
  <c r="F991" i="1" s="1"/>
  <c r="M991" i="1"/>
  <c r="N999" i="1"/>
  <c r="O999" i="1"/>
  <c r="P999" i="1"/>
  <c r="N370" i="1"/>
  <c r="P222" i="1"/>
  <c r="AA182" i="1"/>
  <c r="G182" i="1" s="1"/>
  <c r="D182" i="1" s="1"/>
  <c r="O150" i="1"/>
  <c r="O485" i="1"/>
  <c r="N477" i="1"/>
  <c r="O378" i="1"/>
  <c r="AA644" i="1"/>
  <c r="M300" i="1"/>
  <c r="N276" i="1"/>
  <c r="O252" i="1"/>
  <c r="P338" i="1"/>
  <c r="C453" i="9"/>
  <c r="H453" i="9" s="1"/>
  <c r="D453" i="9" s="1"/>
  <c r="G453" i="9" s="1"/>
  <c r="N222" i="1"/>
  <c r="P182" i="1"/>
  <c r="M150" i="1"/>
  <c r="M792" i="1"/>
  <c r="M485" i="1"/>
  <c r="M477" i="1"/>
  <c r="N469" i="1"/>
  <c r="AA461" i="1"/>
  <c r="P454" i="1"/>
  <c r="P17" i="1"/>
  <c r="M241" i="5"/>
  <c r="H241" i="5"/>
  <c r="K241" i="5"/>
  <c r="I241" i="5"/>
  <c r="L241" i="5"/>
  <c r="N112" i="1"/>
  <c r="J159" i="5" s="1"/>
  <c r="O112" i="1"/>
  <c r="H159" i="5" s="1"/>
  <c r="P112" i="1"/>
  <c r="L159" i="5" s="1"/>
  <c r="AA112" i="1"/>
  <c r="F112" i="1" s="1"/>
  <c r="J91" i="4" s="1"/>
  <c r="N120" i="1"/>
  <c r="J167" i="5" s="1"/>
  <c r="AA120" i="1"/>
  <c r="C120" i="1" s="1"/>
  <c r="E167" i="5" s="1"/>
  <c r="N128" i="1"/>
  <c r="J179" i="5" s="1"/>
  <c r="P128" i="1"/>
  <c r="L179" i="5" s="1"/>
  <c r="AA128" i="1"/>
  <c r="N136" i="1"/>
  <c r="AA136" i="1"/>
  <c r="M136" i="1"/>
  <c r="O136" i="1"/>
  <c r="O144" i="1"/>
  <c r="P144" i="1"/>
  <c r="AA144" i="1"/>
  <c r="G144" i="1" s="1"/>
  <c r="D144" i="1" s="1"/>
  <c r="M144" i="1"/>
  <c r="N144" i="1"/>
  <c r="P152" i="1"/>
  <c r="AA152" i="1"/>
  <c r="E152" i="1" s="1"/>
  <c r="M152" i="1"/>
  <c r="AA160" i="1"/>
  <c r="G160" i="1" s="1"/>
  <c r="D160" i="1" s="1"/>
  <c r="O160" i="1"/>
  <c r="P160" i="1"/>
  <c r="P168" i="1"/>
  <c r="AA168" i="1"/>
  <c r="E168" i="1" s="1"/>
  <c r="M168" i="1"/>
  <c r="N168" i="1"/>
  <c r="O168" i="1"/>
  <c r="P176" i="1"/>
  <c r="O176" i="1"/>
  <c r="N184" i="1"/>
  <c r="P184" i="1"/>
  <c r="M184" i="1"/>
  <c r="N192" i="1"/>
  <c r="M192" i="1"/>
  <c r="AA192" i="1"/>
  <c r="O192" i="1"/>
  <c r="P192" i="1"/>
  <c r="N200" i="1"/>
  <c r="M200" i="1"/>
  <c r="O200" i="1"/>
  <c r="M208" i="1"/>
  <c r="N208" i="1"/>
  <c r="AA208" i="1"/>
  <c r="E208" i="1" s="1"/>
  <c r="O208" i="1"/>
  <c r="P208" i="1"/>
  <c r="M216" i="1"/>
  <c r="N216" i="1"/>
  <c r="O216" i="1"/>
  <c r="M224" i="1"/>
  <c r="N224" i="1"/>
  <c r="O224" i="1"/>
  <c r="P224" i="1"/>
  <c r="M232" i="1"/>
  <c r="N232" i="1"/>
  <c r="AA232" i="1"/>
  <c r="E232" i="1" s="1"/>
  <c r="O232" i="1"/>
  <c r="P232" i="1"/>
  <c r="N239" i="1"/>
  <c r="O239" i="1"/>
  <c r="P239" i="1"/>
  <c r="M239" i="1"/>
  <c r="M247" i="1"/>
  <c r="O247" i="1"/>
  <c r="N247" i="1"/>
  <c r="P247" i="1"/>
  <c r="M278" i="1"/>
  <c r="O278" i="1"/>
  <c r="P286" i="1"/>
  <c r="AA286" i="1"/>
  <c r="M302" i="1"/>
  <c r="O302" i="1"/>
  <c r="P318" i="1"/>
  <c r="M318" i="1"/>
  <c r="M325" i="1"/>
  <c r="P325" i="1"/>
  <c r="O511" i="1"/>
  <c r="P511" i="1"/>
  <c r="AA511" i="1"/>
  <c r="G511" i="1" s="1"/>
  <c r="D511" i="1" s="1"/>
  <c r="O519" i="1"/>
  <c r="AA519" i="1"/>
  <c r="B519" i="1" s="1"/>
  <c r="M721" i="1"/>
  <c r="O721" i="1"/>
  <c r="AA721" i="1"/>
  <c r="B721" i="1" s="1"/>
  <c r="N727" i="1"/>
  <c r="O727" i="1"/>
  <c r="P727" i="1"/>
  <c r="AA727" i="1"/>
  <c r="B727" i="1" s="1"/>
  <c r="M734" i="1"/>
  <c r="O734" i="1"/>
  <c r="N734" i="1"/>
  <c r="N862" i="1"/>
  <c r="M862" i="1"/>
  <c r="C737" i="4"/>
  <c r="H737" i="4" s="1"/>
  <c r="D737" i="4" s="1"/>
  <c r="G737" i="4" s="1"/>
  <c r="J737" i="4"/>
  <c r="P737" i="4" s="1"/>
  <c r="C187" i="10"/>
  <c r="H187" i="10" s="1"/>
  <c r="D187" i="10" s="1"/>
  <c r="G187" i="10" s="1"/>
  <c r="J187" i="10"/>
  <c r="O187" i="10" s="1"/>
  <c r="M187" i="10" s="1"/>
  <c r="N105" i="1"/>
  <c r="P105" i="1"/>
  <c r="AA105" i="1"/>
  <c r="G105" i="1" s="1"/>
  <c r="D105" i="1" s="1"/>
  <c r="M105" i="1"/>
  <c r="O105" i="1"/>
  <c r="M496" i="1"/>
  <c r="N496" i="1"/>
  <c r="AA496" i="1"/>
  <c r="G496" i="1" s="1"/>
  <c r="D496" i="1" s="1"/>
  <c r="N528" i="1"/>
  <c r="O528" i="1"/>
  <c r="P528" i="1"/>
  <c r="M528" i="1"/>
  <c r="O536" i="1"/>
  <c r="P536" i="1"/>
  <c r="AA536" i="1"/>
  <c r="B536" i="1" s="1"/>
  <c r="AA544" i="1"/>
  <c r="C544" i="1" s="1"/>
  <c r="N544" i="1"/>
  <c r="M544" i="1"/>
  <c r="O544" i="1"/>
  <c r="P544" i="1"/>
  <c r="P551" i="1"/>
  <c r="AA551" i="1"/>
  <c r="C551" i="1" s="1"/>
  <c r="M551" i="1"/>
  <c r="O565" i="1"/>
  <c r="P565" i="1"/>
  <c r="AA565" i="1"/>
  <c r="B565" i="1" s="1"/>
  <c r="M565" i="1"/>
  <c r="N565" i="1"/>
  <c r="AA573" i="1"/>
  <c r="C573" i="1" s="1"/>
  <c r="N573" i="1"/>
  <c r="C297" i="9"/>
  <c r="H297" i="9" s="1"/>
  <c r="D297" i="9" s="1"/>
  <c r="G297" i="9" s="1"/>
  <c r="J297" i="9"/>
  <c r="P297" i="9" s="1"/>
  <c r="C491" i="4"/>
  <c r="H491" i="4" s="1"/>
  <c r="D491" i="4" s="1"/>
  <c r="G491" i="4" s="1"/>
  <c r="J491" i="4"/>
  <c r="C153" i="4"/>
  <c r="H153" i="4" s="1"/>
  <c r="D153" i="4" s="1"/>
  <c r="G153" i="4" s="1"/>
  <c r="J153" i="4"/>
  <c r="J655" i="4"/>
  <c r="O655" i="4" s="1"/>
  <c r="C655" i="4"/>
  <c r="H655" i="4" s="1"/>
  <c r="D655" i="4" s="1"/>
  <c r="G655" i="4" s="1"/>
  <c r="AA421" i="1"/>
  <c r="B421" i="1" s="1"/>
  <c r="AA391" i="1"/>
  <c r="N13" i="1"/>
  <c r="M13" i="1"/>
  <c r="F20" i="5" s="1"/>
  <c r="O13" i="1"/>
  <c r="P13" i="1"/>
  <c r="P21" i="1"/>
  <c r="AA21" i="1"/>
  <c r="M21" i="1"/>
  <c r="F28" i="5" s="1"/>
  <c r="M465" i="1"/>
  <c r="N465" i="1"/>
  <c r="O465" i="1"/>
  <c r="N473" i="1"/>
  <c r="O473" i="1"/>
  <c r="P473" i="1"/>
  <c r="O481" i="1"/>
  <c r="P481" i="1"/>
  <c r="AA481" i="1"/>
  <c r="B481" i="1" s="1"/>
  <c r="O489" i="1"/>
  <c r="P489" i="1"/>
  <c r="AA489" i="1"/>
  <c r="M513" i="1"/>
  <c r="N513" i="1"/>
  <c r="O513" i="1"/>
  <c r="P521" i="1"/>
  <c r="AA521" i="1"/>
  <c r="B521" i="1" s="1"/>
  <c r="M521" i="1"/>
  <c r="M633" i="1"/>
  <c r="P633" i="1"/>
  <c r="M640" i="1"/>
  <c r="P640" i="1"/>
  <c r="M647" i="1"/>
  <c r="P647" i="1"/>
  <c r="O655" i="1"/>
  <c r="P655" i="1"/>
  <c r="AA655" i="1"/>
  <c r="F655" i="1" s="1"/>
  <c r="AA661" i="1"/>
  <c r="C661" i="1" s="1"/>
  <c r="N661" i="1"/>
  <c r="M669" i="1"/>
  <c r="P669" i="1"/>
  <c r="M267" i="5"/>
  <c r="I267" i="5"/>
  <c r="L267" i="5"/>
  <c r="H267" i="5"/>
  <c r="J267" i="5"/>
  <c r="G157" i="5"/>
  <c r="H157" i="5"/>
  <c r="O413" i="1"/>
  <c r="P413" i="1"/>
  <c r="AA413" i="1"/>
  <c r="E413" i="1" s="1"/>
  <c r="P429" i="1"/>
  <c r="AA429" i="1"/>
  <c r="B429" i="1" s="1"/>
  <c r="M429" i="1"/>
  <c r="N759" i="1"/>
  <c r="P759" i="1"/>
  <c r="O766" i="1"/>
  <c r="AA766" i="1"/>
  <c r="C685" i="10"/>
  <c r="H685" i="10" s="1"/>
  <c r="D685" i="10" s="1"/>
  <c r="G685" i="10" s="1"/>
  <c r="J685" i="10"/>
  <c r="O685" i="10" s="1"/>
  <c r="M685" i="10" s="1"/>
  <c r="N421" i="1"/>
  <c r="O21" i="1"/>
  <c r="N437" i="1"/>
  <c r="O437" i="1"/>
  <c r="P437" i="1"/>
  <c r="M695" i="1"/>
  <c r="O695" i="1"/>
  <c r="N710" i="1"/>
  <c r="P710" i="1"/>
  <c r="M744" i="1"/>
  <c r="O744" i="1"/>
  <c r="J175" i="4"/>
  <c r="C175" i="4"/>
  <c r="H175" i="4" s="1"/>
  <c r="D175" i="4" s="1"/>
  <c r="G175" i="4" s="1"/>
  <c r="J631" i="10"/>
  <c r="C631" i="10"/>
  <c r="H631" i="10" s="1"/>
  <c r="D631" i="10" s="1"/>
  <c r="G631" i="10" s="1"/>
  <c r="P109" i="1"/>
  <c r="M109" i="1"/>
  <c r="AA109" i="1"/>
  <c r="G109" i="1" s="1"/>
  <c r="D109" i="1" s="1"/>
  <c r="M384" i="1"/>
  <c r="P384" i="1"/>
  <c r="M391" i="1"/>
  <c r="P391" i="1"/>
  <c r="O399" i="1"/>
  <c r="P399" i="1"/>
  <c r="AA399" i="1"/>
  <c r="M407" i="1"/>
  <c r="N407" i="1"/>
  <c r="AA407" i="1"/>
  <c r="AA688" i="1"/>
  <c r="C688" i="1" s="1"/>
  <c r="N688" i="1"/>
  <c r="M704" i="1"/>
  <c r="O704" i="1"/>
  <c r="M33" i="1"/>
  <c r="F48" i="5" s="1"/>
  <c r="AA33" i="1"/>
  <c r="F33" i="1" s="1"/>
  <c r="J71" i="11" s="1"/>
  <c r="AA40" i="1"/>
  <c r="G40" i="1" s="1"/>
  <c r="D40" i="1" s="1"/>
  <c r="M40" i="1"/>
  <c r="F55" i="5" s="1"/>
  <c r="AA96" i="1"/>
  <c r="G96" i="1" s="1"/>
  <c r="D96" i="1" s="1"/>
  <c r="M96" i="1"/>
  <c r="J689" i="11"/>
  <c r="C689" i="11"/>
  <c r="H689" i="11" s="1"/>
  <c r="D689" i="11" s="1"/>
  <c r="G689" i="11" s="1"/>
  <c r="N103" i="1"/>
  <c r="O53" i="1"/>
  <c r="H76" i="5" s="1"/>
  <c r="P40" i="1"/>
  <c r="L55" i="5" s="1"/>
  <c r="C403" i="4"/>
  <c r="H403" i="4" s="1"/>
  <c r="D403" i="4" s="1"/>
  <c r="G403" i="4" s="1"/>
  <c r="J403" i="4"/>
  <c r="C499" i="10"/>
  <c r="H499" i="10" s="1"/>
  <c r="D499" i="10" s="1"/>
  <c r="G499" i="10" s="1"/>
  <c r="J499" i="10"/>
  <c r="M15" i="1"/>
  <c r="F22" i="5" s="1"/>
  <c r="AA15" i="1"/>
  <c r="F15" i="1" s="1"/>
  <c r="J65" i="11" s="1"/>
  <c r="M71" i="1"/>
  <c r="N71" i="1"/>
  <c r="P96" i="1"/>
  <c r="AA49" i="1"/>
  <c r="N40" i="1"/>
  <c r="J55" i="5" s="1"/>
  <c r="O33" i="1"/>
  <c r="H48" i="5" s="1"/>
  <c r="AA64" i="1"/>
  <c r="B64" i="1" s="1"/>
  <c r="C87" i="9" s="1"/>
  <c r="H87" i="9" s="1"/>
  <c r="M64" i="1"/>
  <c r="F91" i="5" s="1"/>
  <c r="J293" i="9"/>
  <c r="P293" i="9" s="1"/>
  <c r="C293" i="9"/>
  <c r="H293" i="9" s="1"/>
  <c r="D293" i="9" s="1"/>
  <c r="G293" i="9" s="1"/>
  <c r="J681" i="11"/>
  <c r="C681" i="11"/>
  <c r="H681" i="11" s="1"/>
  <c r="D681" i="11" s="1"/>
  <c r="G681" i="11" s="1"/>
  <c r="H185" i="5"/>
  <c r="M185" i="5"/>
  <c r="K255" i="5"/>
  <c r="F255" i="5"/>
  <c r="J283" i="5"/>
  <c r="G283" i="5"/>
  <c r="F283" i="5"/>
  <c r="K283" i="5"/>
  <c r="L283" i="5"/>
  <c r="M283" i="5"/>
  <c r="C717" i="4"/>
  <c r="H717" i="4" s="1"/>
  <c r="D717" i="4" s="1"/>
  <c r="G717" i="4" s="1"/>
  <c r="H283" i="5"/>
  <c r="I283" i="5"/>
  <c r="F235" i="5"/>
  <c r="C189" i="4"/>
  <c r="H189" i="4" s="1"/>
  <c r="D189" i="4" s="1"/>
  <c r="G189" i="4" s="1"/>
  <c r="J189" i="4"/>
  <c r="J295" i="4"/>
  <c r="C295" i="4"/>
  <c r="H295" i="4" s="1"/>
  <c r="D295" i="4" s="1"/>
  <c r="G295" i="4" s="1"/>
  <c r="C307" i="4"/>
  <c r="H307" i="4" s="1"/>
  <c r="D307" i="4" s="1"/>
  <c r="G307" i="4" s="1"/>
  <c r="J349" i="4"/>
  <c r="C349" i="4"/>
  <c r="H349" i="4" s="1"/>
  <c r="D349" i="4" s="1"/>
  <c r="G349" i="4" s="1"/>
  <c r="C483" i="4"/>
  <c r="H483" i="4" s="1"/>
  <c r="D483" i="4" s="1"/>
  <c r="G483" i="4" s="1"/>
  <c r="J483" i="4"/>
  <c r="P483" i="4" s="1"/>
  <c r="E18" i="5"/>
  <c r="E44" i="5"/>
  <c r="E71" i="5"/>
  <c r="D71" i="5"/>
  <c r="C385" i="4"/>
  <c r="H385" i="4" s="1"/>
  <c r="D385" i="4" s="1"/>
  <c r="G385" i="4" s="1"/>
  <c r="J177" i="11"/>
  <c r="E31" i="5"/>
  <c r="E13" i="5"/>
  <c r="G739" i="1"/>
  <c r="D739" i="1" s="1"/>
  <c r="F739" i="1"/>
  <c r="J155" i="4"/>
  <c r="O155" i="4" s="1"/>
  <c r="C155" i="4"/>
  <c r="H155" i="4" s="1"/>
  <c r="D155" i="4" s="1"/>
  <c r="G155" i="4" s="1"/>
  <c r="J177" i="4"/>
  <c r="O177" i="4" s="1"/>
  <c r="C177" i="4"/>
  <c r="H177" i="4" s="1"/>
  <c r="D177" i="4" s="1"/>
  <c r="G177" i="4" s="1"/>
  <c r="C223" i="11"/>
  <c r="H223" i="11" s="1"/>
  <c r="D223" i="11" s="1"/>
  <c r="G223" i="11" s="1"/>
  <c r="J223" i="11"/>
  <c r="C333" i="11"/>
  <c r="H333" i="11" s="1"/>
  <c r="D333" i="11" s="1"/>
  <c r="G333" i="11" s="1"/>
  <c r="J333" i="11"/>
  <c r="C359" i="11"/>
  <c r="H359" i="11" s="1"/>
  <c r="D359" i="11" s="1"/>
  <c r="G359" i="11" s="1"/>
  <c r="J359" i="11"/>
  <c r="C373" i="11"/>
  <c r="H373" i="11" s="1"/>
  <c r="D373" i="11" s="1"/>
  <c r="G373" i="11" s="1"/>
  <c r="J373" i="11"/>
  <c r="J443" i="11"/>
  <c r="C443" i="11"/>
  <c r="H443" i="11" s="1"/>
  <c r="D443" i="11" s="1"/>
  <c r="G443" i="11" s="1"/>
  <c r="J481" i="11"/>
  <c r="C481" i="11"/>
  <c r="H481" i="11" s="1"/>
  <c r="D481" i="11" s="1"/>
  <c r="G481" i="11" s="1"/>
  <c r="J613" i="11"/>
  <c r="C613" i="11"/>
  <c r="H613" i="11" s="1"/>
  <c r="D613" i="11" s="1"/>
  <c r="G613" i="11" s="1"/>
  <c r="C507" i="10"/>
  <c r="H507" i="10" s="1"/>
  <c r="D507" i="10" s="1"/>
  <c r="G507" i="10" s="1"/>
  <c r="J507" i="10"/>
  <c r="O507" i="10" s="1"/>
  <c r="M507" i="10" s="1"/>
  <c r="E45" i="5"/>
  <c r="J109" i="4"/>
  <c r="P109" i="4" s="1"/>
  <c r="C823" i="4"/>
  <c r="H823" i="4" s="1"/>
  <c r="D823" i="4" s="1"/>
  <c r="G823" i="4" s="1"/>
  <c r="J823" i="4"/>
  <c r="J273" i="9"/>
  <c r="P273" i="9" s="1"/>
  <c r="C273" i="9"/>
  <c r="H273" i="9" s="1"/>
  <c r="D273" i="9" s="1"/>
  <c r="G273" i="9" s="1"/>
  <c r="J421" i="9"/>
  <c r="C421" i="9"/>
  <c r="H421" i="9" s="1"/>
  <c r="D421" i="9" s="1"/>
  <c r="G421" i="9" s="1"/>
  <c r="C79" i="10"/>
  <c r="H79" i="10" s="1"/>
  <c r="J253" i="10"/>
  <c r="C253" i="10"/>
  <c r="H253" i="10" s="1"/>
  <c r="D253" i="10" s="1"/>
  <c r="G253" i="10" s="1"/>
  <c r="E46" i="5"/>
  <c r="J135" i="11"/>
  <c r="G654" i="1"/>
  <c r="D654" i="1" s="1"/>
  <c r="E654" i="1"/>
  <c r="C827" i="9"/>
  <c r="H827" i="9" s="1"/>
  <c r="D827" i="9" s="1"/>
  <c r="G827" i="9" s="1"/>
  <c r="J827" i="9"/>
  <c r="P827" i="9" s="1"/>
  <c r="J849" i="9"/>
  <c r="C849" i="9"/>
  <c r="H849" i="9" s="1"/>
  <c r="D849" i="9" s="1"/>
  <c r="G849" i="9" s="1"/>
  <c r="J247" i="10"/>
  <c r="C247" i="10"/>
  <c r="H247" i="10" s="1"/>
  <c r="D247" i="10" s="1"/>
  <c r="G247" i="10" s="1"/>
  <c r="C419" i="4"/>
  <c r="H419" i="4" s="1"/>
  <c r="D419" i="4" s="1"/>
  <c r="G419" i="4" s="1"/>
  <c r="J419" i="4"/>
  <c r="O419" i="4" s="1"/>
  <c r="E43" i="5"/>
  <c r="E54" i="5"/>
  <c r="C259" i="10"/>
  <c r="H259" i="10" s="1"/>
  <c r="D259" i="10" s="1"/>
  <c r="G259" i="10" s="1"/>
  <c r="J501" i="4"/>
  <c r="C501" i="4"/>
  <c r="H501" i="4" s="1"/>
  <c r="D501" i="4" s="1"/>
  <c r="G501" i="4" s="1"/>
  <c r="C523" i="4"/>
  <c r="H523" i="4" s="1"/>
  <c r="D523" i="4" s="1"/>
  <c r="G523" i="4" s="1"/>
  <c r="J523" i="4"/>
  <c r="O523" i="4" s="1"/>
  <c r="C541" i="4"/>
  <c r="H541" i="4" s="1"/>
  <c r="D541" i="4" s="1"/>
  <c r="G541" i="4" s="1"/>
  <c r="C549" i="4"/>
  <c r="H549" i="4" s="1"/>
  <c r="D549" i="4" s="1"/>
  <c r="G549" i="4" s="1"/>
  <c r="J549" i="4"/>
  <c r="J585" i="4"/>
  <c r="O585" i="4" s="1"/>
  <c r="C585" i="4"/>
  <c r="H585" i="4" s="1"/>
  <c r="D585" i="4" s="1"/>
  <c r="G585" i="4" s="1"/>
  <c r="C593" i="4"/>
  <c r="H593" i="4" s="1"/>
  <c r="D593" i="4" s="1"/>
  <c r="G593" i="4" s="1"/>
  <c r="J593" i="4"/>
  <c r="J601" i="4"/>
  <c r="O601" i="4" s="1"/>
  <c r="C601" i="4"/>
  <c r="H601" i="4" s="1"/>
  <c r="D601" i="4" s="1"/>
  <c r="G601" i="4" s="1"/>
  <c r="J769" i="4"/>
  <c r="O769" i="4" s="1"/>
  <c r="C769" i="4"/>
  <c r="H769" i="4" s="1"/>
  <c r="D769" i="4" s="1"/>
  <c r="G769" i="4" s="1"/>
  <c r="C65" i="9"/>
  <c r="H65" i="9" s="1"/>
  <c r="J149" i="9"/>
  <c r="P149" i="9" s="1"/>
  <c r="C149" i="9"/>
  <c r="H149" i="9" s="1"/>
  <c r="D149" i="9" s="1"/>
  <c r="G149" i="9" s="1"/>
  <c r="C157" i="9"/>
  <c r="H157" i="9" s="1"/>
  <c r="D157" i="9" s="1"/>
  <c r="G157" i="9" s="1"/>
  <c r="J157" i="9"/>
  <c r="P157" i="9" s="1"/>
  <c r="C391" i="4"/>
  <c r="H391" i="4" s="1"/>
  <c r="D391" i="4" s="1"/>
  <c r="G391" i="4" s="1"/>
  <c r="J391" i="4"/>
  <c r="J729" i="4"/>
  <c r="O729" i="4" s="1"/>
  <c r="C729" i="4"/>
  <c r="H729" i="4" s="1"/>
  <c r="D729" i="4" s="1"/>
  <c r="G729" i="4" s="1"/>
  <c r="C757" i="4"/>
  <c r="H757" i="4" s="1"/>
  <c r="D757" i="4" s="1"/>
  <c r="G757" i="4" s="1"/>
  <c r="J757" i="4"/>
  <c r="J953" i="4"/>
  <c r="O953" i="4" s="1"/>
  <c r="C953" i="4"/>
  <c r="H953" i="4" s="1"/>
  <c r="D953" i="4" s="1"/>
  <c r="G953" i="4" s="1"/>
  <c r="J959" i="4"/>
  <c r="O959" i="4" s="1"/>
  <c r="C959" i="4"/>
  <c r="H959" i="4" s="1"/>
  <c r="D959" i="4" s="1"/>
  <c r="G959" i="4" s="1"/>
  <c r="C209" i="9"/>
  <c r="H209" i="9" s="1"/>
  <c r="D209" i="9" s="1"/>
  <c r="G209" i="9" s="1"/>
  <c r="J209" i="9"/>
  <c r="O209" i="9" s="1"/>
  <c r="J217" i="9"/>
  <c r="C217" i="9"/>
  <c r="H217" i="9" s="1"/>
  <c r="D217" i="9" s="1"/>
  <c r="G217" i="9" s="1"/>
  <c r="C475" i="9"/>
  <c r="H475" i="9" s="1"/>
  <c r="D475" i="9" s="1"/>
  <c r="G475" i="9" s="1"/>
  <c r="J475" i="9"/>
  <c r="O475" i="9" s="1"/>
  <c r="C257" i="4"/>
  <c r="H257" i="4" s="1"/>
  <c r="D257" i="4" s="1"/>
  <c r="G257" i="4" s="1"/>
  <c r="J611" i="9"/>
  <c r="C611" i="9"/>
  <c r="H611" i="9" s="1"/>
  <c r="D611" i="9" s="1"/>
  <c r="G611" i="9" s="1"/>
  <c r="C557" i="11"/>
  <c r="H557" i="11" s="1"/>
  <c r="D557" i="11" s="1"/>
  <c r="G557" i="11" s="1"/>
  <c r="J557" i="11"/>
  <c r="O557" i="11" s="1"/>
  <c r="M557" i="11" s="1"/>
  <c r="J577" i="11"/>
  <c r="C629" i="11"/>
  <c r="H629" i="11" s="1"/>
  <c r="D629" i="11" s="1"/>
  <c r="G629" i="11" s="1"/>
  <c r="J629" i="11"/>
  <c r="C663" i="11"/>
  <c r="H663" i="11" s="1"/>
  <c r="D663" i="11" s="1"/>
  <c r="G663" i="11" s="1"/>
  <c r="J663" i="11"/>
  <c r="C371" i="4"/>
  <c r="H371" i="4" s="1"/>
  <c r="D371" i="4" s="1"/>
  <c r="G371" i="4" s="1"/>
  <c r="J371" i="4"/>
  <c r="C427" i="4"/>
  <c r="H427" i="4" s="1"/>
  <c r="D427" i="4" s="1"/>
  <c r="G427" i="4" s="1"/>
  <c r="C637" i="4"/>
  <c r="H637" i="4" s="1"/>
  <c r="D637" i="4" s="1"/>
  <c r="G637" i="4" s="1"/>
  <c r="C643" i="4"/>
  <c r="H643" i="4" s="1"/>
  <c r="D643" i="4" s="1"/>
  <c r="G643" i="4" s="1"/>
  <c r="J643" i="4"/>
  <c r="C981" i="4"/>
  <c r="H981" i="4" s="1"/>
  <c r="D981" i="4" s="1"/>
  <c r="G981" i="4" s="1"/>
  <c r="J981" i="4"/>
  <c r="C499" i="9"/>
  <c r="H499" i="9" s="1"/>
  <c r="D499" i="9" s="1"/>
  <c r="G499" i="9" s="1"/>
  <c r="C185" i="11"/>
  <c r="H185" i="11" s="1"/>
  <c r="D185" i="11" s="1"/>
  <c r="G185" i="11" s="1"/>
  <c r="J185" i="11"/>
  <c r="J475" i="11"/>
  <c r="C475" i="11"/>
  <c r="H475" i="11" s="1"/>
  <c r="D475" i="11" s="1"/>
  <c r="G475" i="11" s="1"/>
  <c r="J997" i="11"/>
  <c r="C997" i="11"/>
  <c r="H997" i="11" s="1"/>
  <c r="D997" i="11" s="1"/>
  <c r="G997" i="11" s="1"/>
  <c r="M239" i="5"/>
  <c r="L239" i="5"/>
  <c r="J651" i="4"/>
  <c r="C651" i="4"/>
  <c r="H651" i="4" s="1"/>
  <c r="D651" i="4" s="1"/>
  <c r="G651" i="4" s="1"/>
  <c r="C355" i="9"/>
  <c r="H355" i="9" s="1"/>
  <c r="D355" i="9" s="1"/>
  <c r="G355" i="9" s="1"/>
  <c r="J355" i="9"/>
  <c r="P355" i="9" s="1"/>
  <c r="G811" i="1"/>
  <c r="D811" i="1" s="1"/>
  <c r="F811" i="1"/>
  <c r="J217" i="4"/>
  <c r="C217" i="4"/>
  <c r="H217" i="4" s="1"/>
  <c r="D217" i="4" s="1"/>
  <c r="G217" i="4" s="1"/>
  <c r="C591" i="4"/>
  <c r="H591" i="4" s="1"/>
  <c r="D591" i="4" s="1"/>
  <c r="G591" i="4" s="1"/>
  <c r="J591" i="4"/>
  <c r="P591" i="4" s="1"/>
  <c r="C821" i="4"/>
  <c r="H821" i="4" s="1"/>
  <c r="D821" i="4" s="1"/>
  <c r="G821" i="4" s="1"/>
  <c r="J821" i="4"/>
  <c r="J427" i="9"/>
  <c r="P427" i="9" s="1"/>
  <c r="C771" i="9"/>
  <c r="H771" i="9" s="1"/>
  <c r="D771" i="9" s="1"/>
  <c r="G771" i="9" s="1"/>
  <c r="J771" i="9"/>
  <c r="C361" i="4"/>
  <c r="H361" i="4" s="1"/>
  <c r="D361" i="4" s="1"/>
  <c r="G361" i="4" s="1"/>
  <c r="J361" i="4"/>
  <c r="J515" i="4"/>
  <c r="C515" i="4"/>
  <c r="H515" i="4" s="1"/>
  <c r="D515" i="4" s="1"/>
  <c r="G515" i="4" s="1"/>
  <c r="J815" i="4"/>
  <c r="C815" i="4"/>
  <c r="H815" i="4" s="1"/>
  <c r="D815" i="4" s="1"/>
  <c r="G815" i="4" s="1"/>
  <c r="J829" i="4"/>
  <c r="C829" i="4"/>
  <c r="H829" i="4" s="1"/>
  <c r="D829" i="4" s="1"/>
  <c r="G829" i="4" s="1"/>
  <c r="C733" i="9"/>
  <c r="H733" i="9" s="1"/>
  <c r="D733" i="9" s="1"/>
  <c r="G733" i="9" s="1"/>
  <c r="J733" i="9"/>
  <c r="C325" i="11"/>
  <c r="H325" i="11" s="1"/>
  <c r="D325" i="11" s="1"/>
  <c r="G325" i="11" s="1"/>
  <c r="J325" i="11"/>
  <c r="J595" i="4"/>
  <c r="O595" i="4" s="1"/>
  <c r="C595" i="4"/>
  <c r="H595" i="4" s="1"/>
  <c r="D595" i="4" s="1"/>
  <c r="G595" i="4" s="1"/>
  <c r="G196" i="5"/>
  <c r="C47" i="4"/>
  <c r="H47" i="4" s="1"/>
  <c r="L97" i="5"/>
  <c r="J227" i="5"/>
  <c r="H227" i="5"/>
  <c r="L209" i="5"/>
  <c r="K209" i="5"/>
  <c r="C273" i="10"/>
  <c r="H273" i="10" s="1"/>
  <c r="D273" i="10" s="1"/>
  <c r="G273" i="10" s="1"/>
  <c r="J715" i="10"/>
  <c r="O715" i="10" s="1"/>
  <c r="M715" i="10" s="1"/>
  <c r="L127" i="5"/>
  <c r="F101" i="5"/>
  <c r="M101" i="5"/>
  <c r="J101" i="5"/>
  <c r="G237" i="5"/>
  <c r="F237" i="5"/>
  <c r="J253" i="5"/>
  <c r="I253" i="5"/>
  <c r="M253" i="5"/>
  <c r="I265" i="5"/>
  <c r="M265" i="5"/>
  <c r="L265" i="5"/>
  <c r="K265" i="5"/>
  <c r="G265" i="5"/>
  <c r="F95" i="5"/>
  <c r="G235" i="5"/>
  <c r="K225" i="5"/>
  <c r="C727" i="11"/>
  <c r="H727" i="11" s="1"/>
  <c r="D727" i="11" s="1"/>
  <c r="G727" i="11" s="1"/>
  <c r="M225" i="5"/>
  <c r="M235" i="5"/>
  <c r="C797" i="9"/>
  <c r="H797" i="9" s="1"/>
  <c r="D797" i="9" s="1"/>
  <c r="G797" i="9" s="1"/>
  <c r="J797" i="9"/>
  <c r="D29" i="5"/>
  <c r="J519" i="4"/>
  <c r="J465" i="4"/>
  <c r="E456" i="1"/>
  <c r="C179" i="4"/>
  <c r="H179" i="4" s="1"/>
  <c r="D179" i="4" s="1"/>
  <c r="G179" i="4" s="1"/>
  <c r="J179" i="4"/>
  <c r="C197" i="4"/>
  <c r="H197" i="4" s="1"/>
  <c r="D197" i="4" s="1"/>
  <c r="G197" i="4" s="1"/>
  <c r="J197" i="4"/>
  <c r="C341" i="4"/>
  <c r="H341" i="4" s="1"/>
  <c r="D341" i="4" s="1"/>
  <c r="G341" i="4" s="1"/>
  <c r="J341" i="4"/>
  <c r="J723" i="4"/>
  <c r="C723" i="4"/>
  <c r="H723" i="4" s="1"/>
  <c r="D723" i="4" s="1"/>
  <c r="G723" i="4" s="1"/>
  <c r="J847" i="4"/>
  <c r="C847" i="4"/>
  <c r="H847" i="4" s="1"/>
  <c r="D847" i="4" s="1"/>
  <c r="G847" i="4" s="1"/>
  <c r="C853" i="4"/>
  <c r="H853" i="4" s="1"/>
  <c r="D853" i="4" s="1"/>
  <c r="G853" i="4" s="1"/>
  <c r="J853" i="4"/>
  <c r="C819" i="9"/>
  <c r="H819" i="9" s="1"/>
  <c r="D819" i="9" s="1"/>
  <c r="G819" i="9" s="1"/>
  <c r="J819" i="9"/>
  <c r="C131" i="10"/>
  <c r="H131" i="10" s="1"/>
  <c r="D131" i="10" s="1"/>
  <c r="G131" i="10" s="1"/>
  <c r="J131" i="10"/>
  <c r="O131" i="10" s="1"/>
  <c r="M131" i="10" s="1"/>
  <c r="C165" i="4"/>
  <c r="H165" i="4" s="1"/>
  <c r="D165" i="4" s="1"/>
  <c r="G165" i="4" s="1"/>
  <c r="J165" i="4"/>
  <c r="C297" i="4"/>
  <c r="H297" i="4" s="1"/>
  <c r="D297" i="4" s="1"/>
  <c r="G297" i="4" s="1"/>
  <c r="J297" i="4"/>
  <c r="J575" i="4"/>
  <c r="C575" i="4"/>
  <c r="H575" i="4" s="1"/>
  <c r="D575" i="4" s="1"/>
  <c r="G575" i="4" s="1"/>
  <c r="J697" i="4"/>
  <c r="P697" i="4" s="1"/>
  <c r="C697" i="4"/>
  <c r="H697" i="4" s="1"/>
  <c r="D697" i="4" s="1"/>
  <c r="G697" i="4" s="1"/>
  <c r="C307" i="9"/>
  <c r="H307" i="9" s="1"/>
  <c r="D307" i="9" s="1"/>
  <c r="G307" i="9" s="1"/>
  <c r="J307" i="9"/>
  <c r="J595" i="9"/>
  <c r="P595" i="9" s="1"/>
  <c r="C595" i="9"/>
  <c r="H595" i="9" s="1"/>
  <c r="D595" i="9" s="1"/>
  <c r="G595" i="9" s="1"/>
  <c r="C763" i="9"/>
  <c r="H763" i="9" s="1"/>
  <c r="D763" i="9" s="1"/>
  <c r="G763" i="9" s="1"/>
  <c r="J763" i="9"/>
  <c r="C799" i="9"/>
  <c r="H799" i="9" s="1"/>
  <c r="D799" i="9" s="1"/>
  <c r="G799" i="9" s="1"/>
  <c r="J799" i="9"/>
  <c r="G561" i="1"/>
  <c r="D561" i="1" s="1"/>
  <c r="C723" i="9"/>
  <c r="H723" i="9" s="1"/>
  <c r="D723" i="9" s="1"/>
  <c r="G723" i="9" s="1"/>
  <c r="J723" i="9"/>
  <c r="J529" i="4"/>
  <c r="O529" i="4" s="1"/>
  <c r="J569" i="4"/>
  <c r="P569" i="4" s="1"/>
  <c r="C569" i="4"/>
  <c r="H569" i="4" s="1"/>
  <c r="D569" i="4" s="1"/>
  <c r="G569" i="4" s="1"/>
  <c r="C811" i="4"/>
  <c r="H811" i="4" s="1"/>
  <c r="D811" i="4" s="1"/>
  <c r="G811" i="4" s="1"/>
  <c r="J811" i="4"/>
  <c r="P811" i="4" s="1"/>
  <c r="J977" i="11"/>
  <c r="O977" i="11" s="1"/>
  <c r="M977" i="11" s="1"/>
  <c r="C977" i="11"/>
  <c r="H977" i="11" s="1"/>
  <c r="D977" i="11" s="1"/>
  <c r="G977" i="11" s="1"/>
  <c r="J135" i="10"/>
  <c r="O135" i="10" s="1"/>
  <c r="M135" i="10" s="1"/>
  <c r="J559" i="9"/>
  <c r="P559" i="9" s="1"/>
  <c r="J149" i="4"/>
  <c r="J275" i="4"/>
  <c r="C185" i="4"/>
  <c r="H185" i="4" s="1"/>
  <c r="D185" i="4" s="1"/>
  <c r="G185" i="4" s="1"/>
  <c r="G844" i="1"/>
  <c r="D844" i="1" s="1"/>
  <c r="E844" i="1"/>
  <c r="C711" i="4"/>
  <c r="H711" i="4" s="1"/>
  <c r="D711" i="4" s="1"/>
  <c r="G711" i="4" s="1"/>
  <c r="J711" i="4"/>
  <c r="C819" i="4"/>
  <c r="H819" i="4" s="1"/>
  <c r="D819" i="4" s="1"/>
  <c r="G819" i="4" s="1"/>
  <c r="J819" i="4"/>
  <c r="J725" i="10"/>
  <c r="P725" i="10" s="1"/>
  <c r="C725" i="10"/>
  <c r="H725" i="10" s="1"/>
  <c r="D725" i="10" s="1"/>
  <c r="G725" i="10" s="1"/>
  <c r="C137" i="11"/>
  <c r="H137" i="11" s="1"/>
  <c r="D137" i="11" s="1"/>
  <c r="G137" i="11" s="1"/>
  <c r="J137" i="11"/>
  <c r="J189" i="11"/>
  <c r="C189" i="11"/>
  <c r="H189" i="11" s="1"/>
  <c r="D189" i="11" s="1"/>
  <c r="G189" i="11" s="1"/>
  <c r="J158" i="5"/>
  <c r="C633" i="9"/>
  <c r="H633" i="9" s="1"/>
  <c r="D633" i="9" s="1"/>
  <c r="G633" i="9" s="1"/>
  <c r="C223" i="4"/>
  <c r="H223" i="4" s="1"/>
  <c r="D223" i="4" s="1"/>
  <c r="G223" i="4" s="1"/>
  <c r="J223" i="4"/>
  <c r="O223" i="4" s="1"/>
  <c r="L273" i="5"/>
  <c r="J263" i="4"/>
  <c r="O263" i="4" s="1"/>
  <c r="J887" i="4"/>
  <c r="P887" i="4" s="1"/>
  <c r="J811" i="9"/>
  <c r="O811" i="9" s="1"/>
  <c r="J315" i="9"/>
  <c r="G200" i="1"/>
  <c r="D200" i="1" s="1"/>
  <c r="K17" i="5"/>
  <c r="H17" i="5"/>
  <c r="I17" i="5"/>
  <c r="J17" i="5"/>
  <c r="L17" i="5"/>
  <c r="F17" i="5"/>
  <c r="C231" i="4"/>
  <c r="H231" i="4" s="1"/>
  <c r="D231" i="4" s="1"/>
  <c r="G231" i="4" s="1"/>
  <c r="J231" i="4"/>
  <c r="C237" i="4"/>
  <c r="H237" i="4" s="1"/>
  <c r="D237" i="4" s="1"/>
  <c r="G237" i="4" s="1"/>
  <c r="J237" i="4"/>
  <c r="J249" i="4"/>
  <c r="P249" i="4" s="1"/>
  <c r="C431" i="4"/>
  <c r="H431" i="4" s="1"/>
  <c r="D431" i="4" s="1"/>
  <c r="G431" i="4" s="1"/>
  <c r="J431" i="4"/>
  <c r="O431" i="4" s="1"/>
  <c r="C475" i="4"/>
  <c r="H475" i="4" s="1"/>
  <c r="D475" i="4" s="1"/>
  <c r="G475" i="4" s="1"/>
  <c r="J475" i="4"/>
  <c r="O475" i="4" s="1"/>
  <c r="C481" i="4"/>
  <c r="H481" i="4" s="1"/>
  <c r="D481" i="4" s="1"/>
  <c r="G481" i="4" s="1"/>
  <c r="J481" i="4"/>
  <c r="P481" i="4" s="1"/>
  <c r="C487" i="4"/>
  <c r="H487" i="4" s="1"/>
  <c r="D487" i="4" s="1"/>
  <c r="G487" i="4" s="1"/>
  <c r="C493" i="4"/>
  <c r="H493" i="4" s="1"/>
  <c r="D493" i="4" s="1"/>
  <c r="G493" i="4" s="1"/>
  <c r="J493" i="4"/>
  <c r="J737" i="10"/>
  <c r="C737" i="10"/>
  <c r="H737" i="10" s="1"/>
  <c r="D737" i="10" s="1"/>
  <c r="G737" i="10" s="1"/>
  <c r="C145" i="11"/>
  <c r="H145" i="11" s="1"/>
  <c r="D145" i="11" s="1"/>
  <c r="G145" i="11" s="1"/>
  <c r="J145" i="11"/>
  <c r="J489" i="4"/>
  <c r="C489" i="4"/>
  <c r="H489" i="4" s="1"/>
  <c r="D489" i="4" s="1"/>
  <c r="G489" i="4" s="1"/>
  <c r="J775" i="9"/>
  <c r="C775" i="9"/>
  <c r="H775" i="9" s="1"/>
  <c r="D775" i="9" s="1"/>
  <c r="G775" i="9" s="1"/>
  <c r="G581" i="1"/>
  <c r="D581" i="1" s="1"/>
  <c r="C281" i="4"/>
  <c r="H281" i="4" s="1"/>
  <c r="D281" i="4" s="1"/>
  <c r="G281" i="4" s="1"/>
  <c r="C339" i="9"/>
  <c r="H339" i="9" s="1"/>
  <c r="D339" i="9" s="1"/>
  <c r="G339" i="9" s="1"/>
  <c r="J339" i="9"/>
  <c r="C791" i="9"/>
  <c r="H791" i="9" s="1"/>
  <c r="D791" i="9" s="1"/>
  <c r="G791" i="9" s="1"/>
  <c r="J791" i="9"/>
  <c r="P791" i="9" s="1"/>
  <c r="C269" i="4"/>
  <c r="H269" i="4" s="1"/>
  <c r="D269" i="4" s="1"/>
  <c r="G269" i="4" s="1"/>
  <c r="J269" i="4"/>
  <c r="C279" i="9"/>
  <c r="H279" i="9" s="1"/>
  <c r="D279" i="9" s="1"/>
  <c r="G279" i="9" s="1"/>
  <c r="J279" i="9"/>
  <c r="I273" i="5"/>
  <c r="M273" i="5"/>
  <c r="E57" i="5"/>
  <c r="H273" i="5"/>
  <c r="D60" i="5"/>
  <c r="J477" i="4"/>
  <c r="O477" i="4" s="1"/>
  <c r="C603" i="9"/>
  <c r="H603" i="9" s="1"/>
  <c r="D603" i="9" s="1"/>
  <c r="G603" i="9" s="1"/>
  <c r="C789" i="9"/>
  <c r="H789" i="9" s="1"/>
  <c r="D789" i="9" s="1"/>
  <c r="G789" i="9" s="1"/>
  <c r="G254" i="1"/>
  <c r="D254" i="1" s="1"/>
  <c r="C254" i="1"/>
  <c r="G119" i="1"/>
  <c r="D119" i="1" s="1"/>
  <c r="M7" i="1"/>
  <c r="G979" i="1"/>
  <c r="D979" i="1" s="1"/>
  <c r="B979" i="1"/>
  <c r="J135" i="4"/>
  <c r="O135" i="4" s="1"/>
  <c r="J171" i="4"/>
  <c r="P171" i="4" s="1"/>
  <c r="C171" i="4"/>
  <c r="H171" i="4" s="1"/>
  <c r="D171" i="4" s="1"/>
  <c r="G171" i="4" s="1"/>
  <c r="J409" i="4"/>
  <c r="O409" i="4" s="1"/>
  <c r="J415" i="4"/>
  <c r="O415" i="4" s="1"/>
  <c r="C421" i="4"/>
  <c r="H421" i="4" s="1"/>
  <c r="D421" i="4" s="1"/>
  <c r="G421" i="4" s="1"/>
  <c r="J421" i="4"/>
  <c r="O421" i="4" s="1"/>
  <c r="C751" i="11"/>
  <c r="H751" i="11" s="1"/>
  <c r="D751" i="11" s="1"/>
  <c r="G751" i="11" s="1"/>
  <c r="J751" i="11"/>
  <c r="C853" i="11"/>
  <c r="H853" i="11" s="1"/>
  <c r="D853" i="11" s="1"/>
  <c r="G853" i="11" s="1"/>
  <c r="J853" i="11"/>
  <c r="J347" i="4"/>
  <c r="C347" i="4"/>
  <c r="H347" i="4" s="1"/>
  <c r="D347" i="4" s="1"/>
  <c r="G347" i="4" s="1"/>
  <c r="J711" i="9"/>
  <c r="O711" i="9" s="1"/>
  <c r="C711" i="9"/>
  <c r="H711" i="9" s="1"/>
  <c r="D711" i="9" s="1"/>
  <c r="G711" i="9" s="1"/>
  <c r="E60" i="5"/>
  <c r="J353" i="9"/>
  <c r="J259" i="9"/>
  <c r="O259" i="9" s="1"/>
  <c r="F405" i="1"/>
  <c r="C125" i="4"/>
  <c r="H125" i="4" s="1"/>
  <c r="J159" i="4"/>
  <c r="C399" i="4"/>
  <c r="H399" i="4" s="1"/>
  <c r="D399" i="4" s="1"/>
  <c r="G399" i="4" s="1"/>
  <c r="J399" i="4"/>
  <c r="O399" i="4" s="1"/>
  <c r="J857" i="9"/>
  <c r="P857" i="9" s="1"/>
  <c r="C857" i="9"/>
  <c r="H857" i="9" s="1"/>
  <c r="D857" i="9" s="1"/>
  <c r="G857" i="9" s="1"/>
  <c r="J877" i="9"/>
  <c r="P877" i="9" s="1"/>
  <c r="C599" i="10"/>
  <c r="H599" i="10" s="1"/>
  <c r="D599" i="10" s="1"/>
  <c r="G599" i="10" s="1"/>
  <c r="J599" i="10"/>
  <c r="O599" i="10" s="1"/>
  <c r="M599" i="10" s="1"/>
  <c r="J691" i="10"/>
  <c r="C691" i="10"/>
  <c r="H691" i="10" s="1"/>
  <c r="D691" i="10" s="1"/>
  <c r="G691" i="10" s="1"/>
  <c r="J133" i="11"/>
  <c r="C133" i="11"/>
  <c r="H133" i="11" s="1"/>
  <c r="D133" i="11" s="1"/>
  <c r="G133" i="11" s="1"/>
  <c r="J413" i="11"/>
  <c r="C413" i="11"/>
  <c r="H413" i="11" s="1"/>
  <c r="D413" i="11" s="1"/>
  <c r="G413" i="11" s="1"/>
  <c r="C227" i="4"/>
  <c r="H227" i="4" s="1"/>
  <c r="D227" i="4" s="1"/>
  <c r="G227" i="4" s="1"/>
  <c r="J227" i="4"/>
  <c r="J921" i="4"/>
  <c r="O921" i="4" s="1"/>
  <c r="C921" i="4"/>
  <c r="H921" i="4" s="1"/>
  <c r="D921" i="4" s="1"/>
  <c r="G921" i="4" s="1"/>
  <c r="C253" i="9"/>
  <c r="H253" i="9" s="1"/>
  <c r="D253" i="9" s="1"/>
  <c r="G253" i="9" s="1"/>
  <c r="J253" i="9"/>
  <c r="P253" i="9" s="1"/>
  <c r="C267" i="9"/>
  <c r="H267" i="9" s="1"/>
  <c r="D267" i="9" s="1"/>
  <c r="G267" i="9" s="1"/>
  <c r="J267" i="9"/>
  <c r="C41" i="10"/>
  <c r="H41" i="10" s="1"/>
  <c r="C289" i="10"/>
  <c r="H289" i="10" s="1"/>
  <c r="D289" i="10" s="1"/>
  <c r="G289" i="10" s="1"/>
  <c r="J289" i="10"/>
  <c r="O289" i="10" s="1"/>
  <c r="M289" i="10" s="1"/>
  <c r="J487" i="11"/>
  <c r="C487" i="11"/>
  <c r="H487" i="11" s="1"/>
  <c r="D487" i="11" s="1"/>
  <c r="G487" i="11" s="1"/>
  <c r="C639" i="11"/>
  <c r="H639" i="11" s="1"/>
  <c r="D639" i="11" s="1"/>
  <c r="G639" i="11" s="1"/>
  <c r="J639" i="11"/>
  <c r="O2" i="1"/>
  <c r="H5" i="5" s="1"/>
  <c r="M2" i="1"/>
  <c r="F5" i="5" s="1"/>
  <c r="C279" i="4"/>
  <c r="H279" i="4" s="1"/>
  <c r="D279" i="4" s="1"/>
  <c r="G279" i="4" s="1"/>
  <c r="J279" i="4"/>
  <c r="P279" i="4" s="1"/>
  <c r="C771" i="4"/>
  <c r="H771" i="4" s="1"/>
  <c r="D771" i="4" s="1"/>
  <c r="G771" i="4" s="1"/>
  <c r="J771" i="4"/>
  <c r="O771" i="4" s="1"/>
  <c r="C627" i="9"/>
  <c r="H627" i="9" s="1"/>
  <c r="D627" i="9" s="1"/>
  <c r="G627" i="9" s="1"/>
  <c r="J627" i="9"/>
  <c r="C603" i="11"/>
  <c r="H603" i="11" s="1"/>
  <c r="D603" i="11" s="1"/>
  <c r="G603" i="11" s="1"/>
  <c r="C675" i="11"/>
  <c r="H675" i="11" s="1"/>
  <c r="D675" i="11" s="1"/>
  <c r="G675" i="11" s="1"/>
  <c r="J675" i="11"/>
  <c r="C725" i="11"/>
  <c r="H725" i="11" s="1"/>
  <c r="D725" i="11" s="1"/>
  <c r="G725" i="11" s="1"/>
  <c r="J725" i="11"/>
  <c r="H31" i="5"/>
  <c r="G31" i="5"/>
  <c r="F31" i="5"/>
  <c r="J31" i="5"/>
  <c r="K31" i="5"/>
  <c r="F221" i="5"/>
  <c r="H221" i="5"/>
  <c r="J211" i="4"/>
  <c r="C211" i="4"/>
  <c r="H211" i="4" s="1"/>
  <c r="D211" i="4" s="1"/>
  <c r="G211" i="4" s="1"/>
  <c r="C911" i="4"/>
  <c r="H911" i="4" s="1"/>
  <c r="D911" i="4" s="1"/>
  <c r="G911" i="4" s="1"/>
  <c r="J911" i="4"/>
  <c r="P911" i="4" s="1"/>
  <c r="C987" i="4"/>
  <c r="H987" i="4" s="1"/>
  <c r="D987" i="4" s="1"/>
  <c r="G987" i="4" s="1"/>
  <c r="J987" i="4"/>
  <c r="C719" i="11"/>
  <c r="H719" i="11" s="1"/>
  <c r="D719" i="11" s="1"/>
  <c r="G719" i="11" s="1"/>
  <c r="J719" i="11"/>
  <c r="C843" i="11"/>
  <c r="H843" i="11" s="1"/>
  <c r="D843" i="11" s="1"/>
  <c r="G843" i="11" s="1"/>
  <c r="J843" i="11"/>
  <c r="O843" i="11" s="1"/>
  <c r="C291" i="4"/>
  <c r="H291" i="4" s="1"/>
  <c r="D291" i="4" s="1"/>
  <c r="G291" i="4" s="1"/>
  <c r="J291" i="4"/>
  <c r="C613" i="4"/>
  <c r="H613" i="4" s="1"/>
  <c r="D613" i="4" s="1"/>
  <c r="G613" i="4" s="1"/>
  <c r="J613" i="4"/>
  <c r="O613" i="4" s="1"/>
  <c r="C773" i="4"/>
  <c r="H773" i="4" s="1"/>
  <c r="D773" i="4" s="1"/>
  <c r="G773" i="4" s="1"/>
  <c r="J773" i="4"/>
  <c r="C365" i="11"/>
  <c r="H365" i="11" s="1"/>
  <c r="D365" i="11" s="1"/>
  <c r="G365" i="11" s="1"/>
  <c r="J365" i="11"/>
  <c r="C473" i="4"/>
  <c r="H473" i="4" s="1"/>
  <c r="D473" i="4" s="1"/>
  <c r="G473" i="4" s="1"/>
  <c r="B249" i="1"/>
  <c r="C193" i="10"/>
  <c r="H193" i="10" s="1"/>
  <c r="D193" i="10" s="1"/>
  <c r="G193" i="10" s="1"/>
  <c r="C745" i="11"/>
  <c r="H745" i="11" s="1"/>
  <c r="D745" i="11" s="1"/>
  <c r="G745" i="11" s="1"/>
  <c r="J745" i="11"/>
  <c r="O745" i="11" s="1"/>
  <c r="M745" i="11" s="1"/>
  <c r="J209" i="5"/>
  <c r="I209" i="5"/>
  <c r="H209" i="5"/>
  <c r="G209" i="5"/>
  <c r="M209" i="5"/>
  <c r="J984" i="11"/>
  <c r="P984" i="11" s="1"/>
  <c r="H130" i="5"/>
  <c r="G130" i="5"/>
  <c r="K130" i="5"/>
  <c r="I130" i="5"/>
  <c r="C163" i="10"/>
  <c r="H163" i="10" s="1"/>
  <c r="D163" i="10" s="1"/>
  <c r="G163" i="10" s="1"/>
  <c r="C659" i="11"/>
  <c r="H659" i="11" s="1"/>
  <c r="D659" i="11" s="1"/>
  <c r="G659" i="11" s="1"/>
  <c r="I227" i="5"/>
  <c r="F227" i="5"/>
  <c r="M227" i="5"/>
  <c r="M130" i="5"/>
  <c r="F130" i="5"/>
  <c r="K101" i="5"/>
  <c r="I101" i="5"/>
  <c r="G101" i="5"/>
  <c r="H197" i="5"/>
  <c r="C139" i="11"/>
  <c r="H139" i="11" s="1"/>
  <c r="D139" i="11" s="1"/>
  <c r="G139" i="11" s="1"/>
  <c r="D46" i="5"/>
  <c r="H9" i="5"/>
  <c r="J9" i="5"/>
  <c r="D31" i="5"/>
  <c r="D72" i="5"/>
  <c r="J5" i="4"/>
  <c r="D32" i="5"/>
  <c r="J66" i="5"/>
  <c r="L33" i="5"/>
  <c r="J48" i="5"/>
  <c r="H66" i="5"/>
  <c r="J7" i="9"/>
  <c r="L23" i="5"/>
  <c r="J7" i="5"/>
  <c r="N6" i="17"/>
  <c r="N9" i="17"/>
  <c r="N7" i="17"/>
  <c r="N11" i="17"/>
  <c r="N15" i="17"/>
  <c r="N19" i="17"/>
  <c r="N23" i="17"/>
  <c r="B27" i="6"/>
  <c r="J2" i="15"/>
  <c r="J91" i="6"/>
  <c r="B111" i="6"/>
  <c r="H17" i="14" s="1"/>
  <c r="D43" i="5"/>
  <c r="D45" i="5"/>
  <c r="D74" i="5"/>
  <c r="E59" i="5"/>
  <c r="E15" i="5"/>
  <c r="E17" i="5"/>
  <c r="D18" i="5"/>
  <c r="E9" i="5"/>
  <c r="D44" i="5"/>
  <c r="E33" i="5"/>
  <c r="A33" i="5" s="1"/>
  <c r="D73" i="5"/>
  <c r="D57" i="5"/>
  <c r="E7" i="5"/>
  <c r="C116" i="6"/>
  <c r="I2" i="15"/>
  <c r="D17" i="5"/>
  <c r="D15" i="5"/>
  <c r="D59" i="5"/>
  <c r="C787" i="4"/>
  <c r="H787" i="4" s="1"/>
  <c r="D787" i="4" s="1"/>
  <c r="G787" i="4" s="1"/>
  <c r="J787" i="4"/>
  <c r="G717" i="1"/>
  <c r="D717" i="1" s="1"/>
  <c r="C717" i="1"/>
  <c r="B717" i="1"/>
  <c r="E717" i="1"/>
  <c r="F717" i="1"/>
  <c r="C795" i="4"/>
  <c r="H795" i="4" s="1"/>
  <c r="D795" i="4" s="1"/>
  <c r="G795" i="4" s="1"/>
  <c r="J795" i="4"/>
  <c r="E963" i="1"/>
  <c r="B963" i="1"/>
  <c r="G963" i="1"/>
  <c r="D963" i="1" s="1"/>
  <c r="F963" i="1"/>
  <c r="C129" i="9"/>
  <c r="H129" i="9" s="1"/>
  <c r="D129" i="9" s="1"/>
  <c r="G129" i="9" s="1"/>
  <c r="J129" i="9"/>
  <c r="J195" i="9"/>
  <c r="O195" i="9" s="1"/>
  <c r="C195" i="9"/>
  <c r="H195" i="9" s="1"/>
  <c r="D195" i="9" s="1"/>
  <c r="G195" i="9" s="1"/>
  <c r="C551" i="9"/>
  <c r="H551" i="9" s="1"/>
  <c r="D551" i="9" s="1"/>
  <c r="G551" i="9" s="1"/>
  <c r="J551" i="9"/>
  <c r="O551" i="9" s="1"/>
  <c r="J621" i="9"/>
  <c r="C621" i="9"/>
  <c r="H621" i="9" s="1"/>
  <c r="D621" i="9" s="1"/>
  <c r="G621" i="9" s="1"/>
  <c r="C305" i="10"/>
  <c r="H305" i="10" s="1"/>
  <c r="D305" i="10" s="1"/>
  <c r="G305" i="10" s="1"/>
  <c r="J305" i="10"/>
  <c r="O305" i="10" s="1"/>
  <c r="J255" i="11"/>
  <c r="P255" i="11" s="1"/>
  <c r="C255" i="11"/>
  <c r="H255" i="11" s="1"/>
  <c r="D255" i="11" s="1"/>
  <c r="G255" i="11" s="1"/>
  <c r="C441" i="9"/>
  <c r="H441" i="9" s="1"/>
  <c r="D441" i="9" s="1"/>
  <c r="G441" i="9" s="1"/>
  <c r="C341" i="9"/>
  <c r="H341" i="9" s="1"/>
  <c r="D341" i="9" s="1"/>
  <c r="G341" i="9" s="1"/>
  <c r="J419" i="9"/>
  <c r="P419" i="9" s="1"/>
  <c r="C889" i="11"/>
  <c r="H889" i="11" s="1"/>
  <c r="D889" i="11" s="1"/>
  <c r="G889" i="11" s="1"/>
  <c r="J123" i="9"/>
  <c r="J405" i="9"/>
  <c r="C529" i="9"/>
  <c r="H529" i="9" s="1"/>
  <c r="D529" i="9" s="1"/>
  <c r="G529" i="9" s="1"/>
  <c r="J881" i="11"/>
  <c r="P881" i="11" s="1"/>
  <c r="C181" i="9"/>
  <c r="H181" i="9" s="1"/>
  <c r="D181" i="9" s="1"/>
  <c r="G181" i="9" s="1"/>
  <c r="C31" i="4"/>
  <c r="H31" i="4" s="1"/>
  <c r="J405" i="10"/>
  <c r="C405" i="10"/>
  <c r="H405" i="10" s="1"/>
  <c r="D405" i="10" s="1"/>
  <c r="G405" i="10" s="1"/>
  <c r="J465" i="10"/>
  <c r="C465" i="10"/>
  <c r="H465" i="10" s="1"/>
  <c r="D465" i="10" s="1"/>
  <c r="G465" i="10" s="1"/>
  <c r="J835" i="10"/>
  <c r="O835" i="10" s="1"/>
  <c r="C835" i="10"/>
  <c r="H835" i="10" s="1"/>
  <c r="D835" i="10" s="1"/>
  <c r="G835" i="10" s="1"/>
  <c r="J945" i="10"/>
  <c r="O945" i="10" s="1"/>
  <c r="M945" i="10" s="1"/>
  <c r="C945" i="10"/>
  <c r="H945" i="10" s="1"/>
  <c r="D945" i="10" s="1"/>
  <c r="G945" i="10" s="1"/>
  <c r="J953" i="10"/>
  <c r="O953" i="10" s="1"/>
  <c r="C953" i="10"/>
  <c r="H953" i="10" s="1"/>
  <c r="D953" i="10" s="1"/>
  <c r="G953" i="10" s="1"/>
  <c r="C967" i="10"/>
  <c r="H967" i="10" s="1"/>
  <c r="D967" i="10" s="1"/>
  <c r="G967" i="10" s="1"/>
  <c r="H55" i="5"/>
  <c r="I142" i="5"/>
  <c r="M142" i="5"/>
  <c r="K142" i="5"/>
  <c r="G142" i="5"/>
  <c r="M219" i="5"/>
  <c r="I219" i="5"/>
  <c r="J187" i="9"/>
  <c r="O187" i="9" s="1"/>
  <c r="C187" i="9"/>
  <c r="H187" i="9" s="1"/>
  <c r="D187" i="9" s="1"/>
  <c r="G187" i="9" s="1"/>
  <c r="J235" i="9"/>
  <c r="P235" i="9" s="1"/>
  <c r="C613" i="9"/>
  <c r="H613" i="9" s="1"/>
  <c r="D613" i="9" s="1"/>
  <c r="G613" i="9" s="1"/>
  <c r="J613" i="9"/>
  <c r="P613" i="9" s="1"/>
  <c r="J313" i="10"/>
  <c r="O313" i="10" s="1"/>
  <c r="M313" i="10" s="1"/>
  <c r="C313" i="10"/>
  <c r="H313" i="10" s="1"/>
  <c r="D313" i="10" s="1"/>
  <c r="G313" i="10" s="1"/>
  <c r="C479" i="11"/>
  <c r="H479" i="11" s="1"/>
  <c r="D479" i="11" s="1"/>
  <c r="G479" i="11" s="1"/>
  <c r="J479" i="11"/>
  <c r="C261" i="11"/>
  <c r="H261" i="11" s="1"/>
  <c r="D261" i="11" s="1"/>
  <c r="G261" i="11" s="1"/>
  <c r="J173" i="9"/>
  <c r="O173" i="9" s="1"/>
  <c r="C847" i="11"/>
  <c r="H847" i="11" s="1"/>
  <c r="D847" i="11" s="1"/>
  <c r="G847" i="11" s="1"/>
  <c r="C227" i="9"/>
  <c r="H227" i="9" s="1"/>
  <c r="D227" i="9" s="1"/>
  <c r="G227" i="9" s="1"/>
  <c r="C333" i="9"/>
  <c r="H333" i="9" s="1"/>
  <c r="D333" i="9" s="1"/>
  <c r="G333" i="9" s="1"/>
  <c r="J333" i="9"/>
  <c r="O333" i="9" s="1"/>
  <c r="C373" i="9"/>
  <c r="H373" i="9" s="1"/>
  <c r="D373" i="9" s="1"/>
  <c r="G373" i="9" s="1"/>
  <c r="J373" i="9"/>
  <c r="P373" i="9" s="1"/>
  <c r="C543" i="9"/>
  <c r="H543" i="9" s="1"/>
  <c r="D543" i="9" s="1"/>
  <c r="G543" i="9" s="1"/>
  <c r="J543" i="9"/>
  <c r="C629" i="9"/>
  <c r="H629" i="9" s="1"/>
  <c r="D629" i="9" s="1"/>
  <c r="G629" i="9" s="1"/>
  <c r="J629" i="9"/>
  <c r="P629" i="9" s="1"/>
  <c r="J283" i="11"/>
  <c r="I15" i="5"/>
  <c r="L15" i="5"/>
  <c r="G15" i="5"/>
  <c r="K15" i="5"/>
  <c r="J15" i="5"/>
  <c r="M15" i="5"/>
  <c r="H15" i="5"/>
  <c r="C605" i="4"/>
  <c r="H605" i="4" s="1"/>
  <c r="D605" i="4" s="1"/>
  <c r="G605" i="4" s="1"/>
  <c r="J605" i="4"/>
  <c r="C781" i="4"/>
  <c r="H781" i="4" s="1"/>
  <c r="D781" i="4" s="1"/>
  <c r="G781" i="4" s="1"/>
  <c r="J781" i="4"/>
  <c r="P781" i="4" s="1"/>
  <c r="J979" i="4"/>
  <c r="O979" i="4" s="1"/>
  <c r="C979" i="4"/>
  <c r="H979" i="4" s="1"/>
  <c r="D979" i="4" s="1"/>
  <c r="G979" i="4" s="1"/>
  <c r="C303" i="9"/>
  <c r="H303" i="9" s="1"/>
  <c r="D303" i="9" s="1"/>
  <c r="G303" i="9" s="1"/>
  <c r="J303" i="9"/>
  <c r="C381" i="9"/>
  <c r="H381" i="9" s="1"/>
  <c r="D381" i="9" s="1"/>
  <c r="G381" i="9" s="1"/>
  <c r="J381" i="9"/>
  <c r="C397" i="9"/>
  <c r="H397" i="9" s="1"/>
  <c r="D397" i="9" s="1"/>
  <c r="G397" i="9" s="1"/>
  <c r="J397" i="9"/>
  <c r="C413" i="9"/>
  <c r="H413" i="9" s="1"/>
  <c r="D413" i="9" s="1"/>
  <c r="G413" i="9" s="1"/>
  <c r="J413" i="9"/>
  <c r="C435" i="9"/>
  <c r="H435" i="9" s="1"/>
  <c r="D435" i="9" s="1"/>
  <c r="G435" i="9" s="1"/>
  <c r="J435" i="9"/>
  <c r="C493" i="9"/>
  <c r="H493" i="9" s="1"/>
  <c r="D493" i="9" s="1"/>
  <c r="G493" i="9" s="1"/>
  <c r="J493" i="9"/>
  <c r="C643" i="9"/>
  <c r="H643" i="9" s="1"/>
  <c r="D643" i="9" s="1"/>
  <c r="G643" i="9" s="1"/>
  <c r="J643" i="9"/>
  <c r="J689" i="9"/>
  <c r="P689" i="9" s="1"/>
  <c r="C689" i="9"/>
  <c r="H689" i="9" s="1"/>
  <c r="D689" i="9" s="1"/>
  <c r="G689" i="9" s="1"/>
  <c r="J697" i="9"/>
  <c r="C697" i="9"/>
  <c r="H697" i="9" s="1"/>
  <c r="D697" i="9" s="1"/>
  <c r="G697" i="9" s="1"/>
  <c r="J287" i="9"/>
  <c r="C471" i="11"/>
  <c r="H471" i="11" s="1"/>
  <c r="D471" i="11" s="1"/>
  <c r="G471" i="11" s="1"/>
  <c r="C463" i="9"/>
  <c r="H463" i="9" s="1"/>
  <c r="D463" i="9" s="1"/>
  <c r="G463" i="9" s="1"/>
  <c r="C439" i="4"/>
  <c r="H439" i="4" s="1"/>
  <c r="D439" i="4" s="1"/>
  <c r="G439" i="4" s="1"/>
  <c r="J439" i="4"/>
  <c r="J775" i="4"/>
  <c r="C775" i="4"/>
  <c r="H775" i="4" s="1"/>
  <c r="D775" i="4" s="1"/>
  <c r="G775" i="4" s="1"/>
  <c r="J833" i="4"/>
  <c r="C833" i="4"/>
  <c r="H833" i="4" s="1"/>
  <c r="D833" i="4" s="1"/>
  <c r="G833" i="4" s="1"/>
  <c r="C947" i="4"/>
  <c r="H947" i="4" s="1"/>
  <c r="D947" i="4" s="1"/>
  <c r="G947" i="4" s="1"/>
  <c r="J947" i="4"/>
  <c r="C883" i="4"/>
  <c r="H883" i="4" s="1"/>
  <c r="D883" i="4" s="1"/>
  <c r="G883" i="4" s="1"/>
  <c r="J883" i="4"/>
  <c r="C389" i="9"/>
  <c r="H389" i="9" s="1"/>
  <c r="D389" i="9" s="1"/>
  <c r="G389" i="9" s="1"/>
  <c r="J389" i="9"/>
  <c r="C515" i="9"/>
  <c r="H515" i="9" s="1"/>
  <c r="D515" i="9" s="1"/>
  <c r="G515" i="9" s="1"/>
  <c r="J515" i="9"/>
  <c r="C637" i="9"/>
  <c r="H637" i="9" s="1"/>
  <c r="D637" i="9" s="1"/>
  <c r="G637" i="9" s="1"/>
  <c r="J637" i="9"/>
  <c r="P637" i="9" s="1"/>
  <c r="J665" i="9"/>
  <c r="O665" i="9" s="1"/>
  <c r="C665" i="9"/>
  <c r="H665" i="9" s="1"/>
  <c r="D665" i="9" s="1"/>
  <c r="G665" i="9" s="1"/>
  <c r="J681" i="9"/>
  <c r="P681" i="9" s="1"/>
  <c r="C681" i="9"/>
  <c r="H681" i="9" s="1"/>
  <c r="D681" i="9" s="1"/>
  <c r="G681" i="9" s="1"/>
  <c r="C655" i="10"/>
  <c r="H655" i="10" s="1"/>
  <c r="D655" i="10" s="1"/>
  <c r="G655" i="10" s="1"/>
  <c r="E288" i="1"/>
  <c r="J327" i="11"/>
  <c r="C327" i="11"/>
  <c r="H327" i="11" s="1"/>
  <c r="D327" i="11" s="1"/>
  <c r="G327" i="11" s="1"/>
  <c r="C559" i="11"/>
  <c r="H559" i="11" s="1"/>
  <c r="D559" i="11" s="1"/>
  <c r="G559" i="11" s="1"/>
  <c r="J559" i="11"/>
  <c r="C607" i="11"/>
  <c r="H607" i="11" s="1"/>
  <c r="D607" i="11" s="1"/>
  <c r="G607" i="11" s="1"/>
  <c r="J607" i="11"/>
  <c r="J861" i="11"/>
  <c r="C861" i="11"/>
  <c r="H861" i="11" s="1"/>
  <c r="D861" i="11" s="1"/>
  <c r="G861" i="11" s="1"/>
  <c r="J931" i="11"/>
  <c r="J327" i="4"/>
  <c r="O327" i="4" s="1"/>
  <c r="C327" i="4"/>
  <c r="H327" i="4" s="1"/>
  <c r="D327" i="4" s="1"/>
  <c r="G327" i="4" s="1"/>
  <c r="C551" i="4"/>
  <c r="H551" i="4" s="1"/>
  <c r="D551" i="4" s="1"/>
  <c r="G551" i="4" s="1"/>
  <c r="J551" i="4"/>
  <c r="J233" i="11"/>
  <c r="C401" i="4"/>
  <c r="H401" i="4" s="1"/>
  <c r="D401" i="4" s="1"/>
  <c r="G401" i="4" s="1"/>
  <c r="J401" i="4"/>
  <c r="J791" i="4"/>
  <c r="J293" i="4"/>
  <c r="P293" i="4" s="1"/>
  <c r="C293" i="4"/>
  <c r="H293" i="4" s="1"/>
  <c r="D293" i="4" s="1"/>
  <c r="G293" i="4" s="1"/>
  <c r="C913" i="4"/>
  <c r="H913" i="4" s="1"/>
  <c r="D913" i="4" s="1"/>
  <c r="G913" i="4" s="1"/>
  <c r="J913" i="4"/>
  <c r="O913" i="4" s="1"/>
  <c r="J885" i="11"/>
  <c r="C885" i="11"/>
  <c r="H885" i="11" s="1"/>
  <c r="D885" i="11" s="1"/>
  <c r="G885" i="11" s="1"/>
  <c r="J911" i="10"/>
  <c r="C509" i="4"/>
  <c r="H509" i="4" s="1"/>
  <c r="D509" i="4" s="1"/>
  <c r="G509" i="4" s="1"/>
  <c r="J509" i="4"/>
  <c r="C915" i="4"/>
  <c r="H915" i="4" s="1"/>
  <c r="D915" i="4" s="1"/>
  <c r="G915" i="4" s="1"/>
  <c r="J915" i="4"/>
  <c r="C305" i="11"/>
  <c r="H305" i="11" s="1"/>
  <c r="D305" i="11" s="1"/>
  <c r="G305" i="11" s="1"/>
  <c r="J305" i="11"/>
  <c r="J399" i="11"/>
  <c r="C399" i="11"/>
  <c r="H399" i="11" s="1"/>
  <c r="D399" i="11" s="1"/>
  <c r="G399" i="11" s="1"/>
  <c r="J935" i="4"/>
  <c r="C893" i="11"/>
  <c r="H893" i="11" s="1"/>
  <c r="D893" i="11" s="1"/>
  <c r="G893" i="11" s="1"/>
  <c r="C899" i="10"/>
  <c r="H899" i="10" s="1"/>
  <c r="D899" i="10" s="1"/>
  <c r="G899" i="10" s="1"/>
  <c r="J899" i="10"/>
  <c r="O899" i="10" s="1"/>
  <c r="J893" i="4"/>
  <c r="J673" i="4"/>
  <c r="C807" i="4"/>
  <c r="H807" i="4" s="1"/>
  <c r="D807" i="4" s="1"/>
  <c r="G807" i="4" s="1"/>
  <c r="J807" i="4"/>
  <c r="F225" i="5"/>
  <c r="L225" i="5"/>
  <c r="C845" i="4"/>
  <c r="H845" i="4" s="1"/>
  <c r="D845" i="4" s="1"/>
  <c r="G845" i="4" s="1"/>
  <c r="J845" i="4"/>
  <c r="J771" i="10"/>
  <c r="C771" i="10"/>
  <c r="H771" i="10" s="1"/>
  <c r="D771" i="10" s="1"/>
  <c r="G771" i="10" s="1"/>
  <c r="J363" i="11"/>
  <c r="C363" i="11"/>
  <c r="H363" i="11" s="1"/>
  <c r="D363" i="11" s="1"/>
  <c r="G363" i="11" s="1"/>
  <c r="J839" i="4"/>
  <c r="C839" i="4"/>
  <c r="H839" i="4" s="1"/>
  <c r="D839" i="4" s="1"/>
  <c r="G839" i="4" s="1"/>
  <c r="C917" i="9"/>
  <c r="H917" i="9" s="1"/>
  <c r="D917" i="9" s="1"/>
  <c r="G917" i="9" s="1"/>
  <c r="J917" i="9"/>
  <c r="P917" i="9" s="1"/>
  <c r="C115" i="11"/>
  <c r="H115" i="11" s="1"/>
  <c r="C435" i="11"/>
  <c r="H435" i="11" s="1"/>
  <c r="D435" i="11" s="1"/>
  <c r="G435" i="11" s="1"/>
  <c r="J435" i="11"/>
  <c r="C827" i="4"/>
  <c r="H827" i="4" s="1"/>
  <c r="D827" i="4" s="1"/>
  <c r="G827" i="4" s="1"/>
  <c r="J827" i="4"/>
  <c r="J287" i="10"/>
  <c r="C287" i="10"/>
  <c r="H287" i="10" s="1"/>
  <c r="D287" i="10" s="1"/>
  <c r="G287" i="10" s="1"/>
  <c r="C365" i="10"/>
  <c r="H365" i="10" s="1"/>
  <c r="D365" i="10" s="1"/>
  <c r="G365" i="10" s="1"/>
  <c r="J365" i="10"/>
  <c r="J295" i="11"/>
  <c r="C295" i="11"/>
  <c r="H295" i="11" s="1"/>
  <c r="D295" i="11" s="1"/>
  <c r="G295" i="11" s="1"/>
  <c r="J317" i="11"/>
  <c r="C317" i="11"/>
  <c r="H317" i="11" s="1"/>
  <c r="D317" i="11" s="1"/>
  <c r="G317" i="11" s="1"/>
  <c r="E264" i="1"/>
  <c r="F495" i="1"/>
  <c r="C745" i="4"/>
  <c r="H745" i="4" s="1"/>
  <c r="D745" i="4" s="1"/>
  <c r="G745" i="4" s="1"/>
  <c r="J745" i="4"/>
  <c r="J801" i="4"/>
  <c r="C801" i="4"/>
  <c r="H801" i="4" s="1"/>
  <c r="D801" i="4" s="1"/>
  <c r="G801" i="4" s="1"/>
  <c r="C607" i="4"/>
  <c r="H607" i="4" s="1"/>
  <c r="D607" i="4" s="1"/>
  <c r="G607" i="4" s="1"/>
  <c r="J607" i="4"/>
  <c r="C323" i="9"/>
  <c r="H323" i="9" s="1"/>
  <c r="D323" i="9" s="1"/>
  <c r="G323" i="9" s="1"/>
  <c r="J323" i="9"/>
  <c r="C375" i="4"/>
  <c r="H375" i="4" s="1"/>
  <c r="D375" i="4" s="1"/>
  <c r="G375" i="4" s="1"/>
  <c r="C625" i="4"/>
  <c r="H625" i="4" s="1"/>
  <c r="D625" i="4" s="1"/>
  <c r="G625" i="4" s="1"/>
  <c r="J625" i="4"/>
  <c r="E739" i="1"/>
  <c r="B739" i="1"/>
  <c r="C739" i="1"/>
  <c r="C401" i="11"/>
  <c r="H401" i="11" s="1"/>
  <c r="D401" i="11" s="1"/>
  <c r="G401" i="11" s="1"/>
  <c r="J401" i="11"/>
  <c r="C411" i="10"/>
  <c r="H411" i="10" s="1"/>
  <c r="D411" i="10" s="1"/>
  <c r="G411" i="10" s="1"/>
  <c r="N2" i="1"/>
  <c r="J5" i="5" s="1"/>
  <c r="AA2" i="1"/>
  <c r="P2" i="1"/>
  <c r="L5" i="5" s="1"/>
  <c r="C355" i="4"/>
  <c r="H355" i="4" s="1"/>
  <c r="D355" i="4" s="1"/>
  <c r="G355" i="4" s="1"/>
  <c r="J355" i="4"/>
  <c r="J127" i="4"/>
  <c r="C127" i="4"/>
  <c r="H127" i="4" s="1"/>
  <c r="D127" i="4" s="1"/>
  <c r="G127" i="4" s="1"/>
  <c r="J705" i="4"/>
  <c r="C705" i="4"/>
  <c r="H705" i="4" s="1"/>
  <c r="D705" i="4" s="1"/>
  <c r="G705" i="4" s="1"/>
  <c r="C207" i="9"/>
  <c r="H207" i="9" s="1"/>
  <c r="D207" i="9" s="1"/>
  <c r="G207" i="9" s="1"/>
  <c r="J207" i="9"/>
  <c r="P207" i="9" s="1"/>
  <c r="C215" i="9"/>
  <c r="H215" i="9" s="1"/>
  <c r="D215" i="9" s="1"/>
  <c r="G215" i="9" s="1"/>
  <c r="J215" i="9"/>
  <c r="P215" i="9" s="1"/>
  <c r="C223" i="9"/>
  <c r="H223" i="9" s="1"/>
  <c r="D223" i="9" s="1"/>
  <c r="G223" i="9" s="1"/>
  <c r="J673" i="9"/>
  <c r="P673" i="9" s="1"/>
  <c r="C673" i="9"/>
  <c r="H673" i="9" s="1"/>
  <c r="D673" i="9" s="1"/>
  <c r="G673" i="9" s="1"/>
  <c r="J871" i="9"/>
  <c r="P871" i="9" s="1"/>
  <c r="C871" i="9"/>
  <c r="H871" i="9" s="1"/>
  <c r="D871" i="9" s="1"/>
  <c r="G871" i="9" s="1"/>
  <c r="C911" i="9"/>
  <c r="H911" i="9" s="1"/>
  <c r="D911" i="9" s="1"/>
  <c r="G911" i="9" s="1"/>
  <c r="J971" i="9"/>
  <c r="C971" i="9"/>
  <c r="H971" i="9" s="1"/>
  <c r="D971" i="9" s="1"/>
  <c r="G971" i="9" s="1"/>
  <c r="J193" i="4"/>
  <c r="C193" i="4"/>
  <c r="H193" i="4" s="1"/>
  <c r="D193" i="4" s="1"/>
  <c r="G193" i="4" s="1"/>
  <c r="J223" i="9"/>
  <c r="G711" i="1"/>
  <c r="D711" i="1" s="1"/>
  <c r="E711" i="1"/>
  <c r="F711" i="1"/>
  <c r="C743" i="9"/>
  <c r="H743" i="9" s="1"/>
  <c r="D743" i="9" s="1"/>
  <c r="G743" i="9" s="1"/>
  <c r="J743" i="9"/>
  <c r="P743" i="9" s="1"/>
  <c r="C803" i="9"/>
  <c r="H803" i="9" s="1"/>
  <c r="D803" i="9" s="1"/>
  <c r="G803" i="9" s="1"/>
  <c r="J803" i="9"/>
  <c r="J761" i="4"/>
  <c r="O761" i="4" s="1"/>
  <c r="C761" i="4"/>
  <c r="H761" i="4" s="1"/>
  <c r="D761" i="4" s="1"/>
  <c r="G761" i="4" s="1"/>
  <c r="J767" i="4"/>
  <c r="C767" i="4"/>
  <c r="H767" i="4" s="1"/>
  <c r="D767" i="4" s="1"/>
  <c r="G767" i="4" s="1"/>
  <c r="C909" i="4"/>
  <c r="H909" i="4" s="1"/>
  <c r="D909" i="4" s="1"/>
  <c r="G909" i="4" s="1"/>
  <c r="J909" i="4"/>
  <c r="C457" i="9"/>
  <c r="H457" i="9" s="1"/>
  <c r="D457" i="9" s="1"/>
  <c r="G457" i="9" s="1"/>
  <c r="J457" i="9"/>
  <c r="P457" i="9" s="1"/>
  <c r="C751" i="9"/>
  <c r="H751" i="9" s="1"/>
  <c r="D751" i="9" s="1"/>
  <c r="G751" i="9" s="1"/>
  <c r="J751" i="9"/>
  <c r="C773" i="9"/>
  <c r="H773" i="9" s="1"/>
  <c r="D773" i="9" s="1"/>
  <c r="G773" i="9" s="1"/>
  <c r="J989" i="9"/>
  <c r="C989" i="9"/>
  <c r="H989" i="9" s="1"/>
  <c r="D989" i="9" s="1"/>
  <c r="G989" i="9" s="1"/>
  <c r="J163" i="4"/>
  <c r="O163" i="4" s="1"/>
  <c r="C163" i="4"/>
  <c r="H163" i="4" s="1"/>
  <c r="D163" i="4" s="1"/>
  <c r="G163" i="4" s="1"/>
  <c r="C219" i="4"/>
  <c r="H219" i="4" s="1"/>
  <c r="D219" i="4" s="1"/>
  <c r="G219" i="4" s="1"/>
  <c r="J219" i="4"/>
  <c r="O219" i="4" s="1"/>
  <c r="C157" i="10"/>
  <c r="H157" i="10" s="1"/>
  <c r="D157" i="10" s="1"/>
  <c r="G157" i="10" s="1"/>
  <c r="J157" i="10"/>
  <c r="J383" i="4"/>
  <c r="C383" i="4"/>
  <c r="H383" i="4" s="1"/>
  <c r="D383" i="4" s="1"/>
  <c r="G383" i="4" s="1"/>
  <c r="C411" i="4"/>
  <c r="H411" i="4" s="1"/>
  <c r="D411" i="4" s="1"/>
  <c r="G411" i="4" s="1"/>
  <c r="J411" i="4"/>
  <c r="J857" i="4"/>
  <c r="C857" i="4"/>
  <c r="H857" i="4" s="1"/>
  <c r="D857" i="4" s="1"/>
  <c r="G857" i="4" s="1"/>
  <c r="J241" i="9"/>
  <c r="C241" i="9"/>
  <c r="H241" i="9" s="1"/>
  <c r="D241" i="9" s="1"/>
  <c r="G241" i="9" s="1"/>
  <c r="C329" i="9"/>
  <c r="H329" i="9" s="1"/>
  <c r="D329" i="9" s="1"/>
  <c r="G329" i="9" s="1"/>
  <c r="J431" i="9"/>
  <c r="P431" i="9" s="1"/>
  <c r="J465" i="9"/>
  <c r="P465" i="9" s="1"/>
  <c r="C465" i="9"/>
  <c r="H465" i="9" s="1"/>
  <c r="D465" i="9" s="1"/>
  <c r="G465" i="9" s="1"/>
  <c r="C143" i="10"/>
  <c r="H143" i="10" s="1"/>
  <c r="D143" i="10" s="1"/>
  <c r="G143" i="10" s="1"/>
  <c r="J531" i="4"/>
  <c r="C531" i="4"/>
  <c r="H531" i="4" s="1"/>
  <c r="D531" i="4" s="1"/>
  <c r="G531" i="4" s="1"/>
  <c r="C783" i="4"/>
  <c r="H783" i="4" s="1"/>
  <c r="D783" i="4" s="1"/>
  <c r="G783" i="4" s="1"/>
  <c r="J783" i="4"/>
  <c r="J805" i="10"/>
  <c r="O805" i="10" s="1"/>
  <c r="M805" i="10" s="1"/>
  <c r="C805" i="10"/>
  <c r="H805" i="10" s="1"/>
  <c r="D805" i="10" s="1"/>
  <c r="G805" i="10" s="1"/>
  <c r="C843" i="4"/>
  <c r="H843" i="4" s="1"/>
  <c r="D843" i="4" s="1"/>
  <c r="G843" i="4" s="1"/>
  <c r="J843" i="4"/>
  <c r="J985" i="4"/>
  <c r="C985" i="4"/>
  <c r="H985" i="4" s="1"/>
  <c r="D985" i="4" s="1"/>
  <c r="G985" i="4" s="1"/>
  <c r="C523" i="10"/>
  <c r="H523" i="10" s="1"/>
  <c r="D523" i="10" s="1"/>
  <c r="G523" i="10" s="1"/>
  <c r="C409" i="11"/>
  <c r="H409" i="11" s="1"/>
  <c r="D409" i="11" s="1"/>
  <c r="G409" i="11" s="1"/>
  <c r="C837" i="4"/>
  <c r="H837" i="4" s="1"/>
  <c r="D837" i="4" s="1"/>
  <c r="G837" i="4" s="1"/>
  <c r="J837" i="4"/>
  <c r="P837" i="4" s="1"/>
  <c r="J869" i="4"/>
  <c r="C869" i="4"/>
  <c r="H869" i="4" s="1"/>
  <c r="D869" i="4" s="1"/>
  <c r="G869" i="4" s="1"/>
  <c r="C619" i="9"/>
  <c r="H619" i="9" s="1"/>
  <c r="D619" i="9" s="1"/>
  <c r="G619" i="9" s="1"/>
  <c r="C655" i="9"/>
  <c r="H655" i="9" s="1"/>
  <c r="D655" i="9" s="1"/>
  <c r="G655" i="9" s="1"/>
  <c r="C921" i="9"/>
  <c r="H921" i="9" s="1"/>
  <c r="D921" i="9" s="1"/>
  <c r="G921" i="9" s="1"/>
  <c r="C511" i="10"/>
  <c r="H511" i="10" s="1"/>
  <c r="D511" i="10" s="1"/>
  <c r="G511" i="10" s="1"/>
  <c r="C193" i="9"/>
  <c r="H193" i="9" s="1"/>
  <c r="D193" i="9" s="1"/>
  <c r="G193" i="9" s="1"/>
  <c r="C395" i="9"/>
  <c r="H395" i="9" s="1"/>
  <c r="D395" i="9" s="1"/>
  <c r="G395" i="9" s="1"/>
  <c r="C37" i="10"/>
  <c r="H37" i="10" s="1"/>
  <c r="C459" i="10"/>
  <c r="H459" i="10" s="1"/>
  <c r="D459" i="10" s="1"/>
  <c r="G459" i="10" s="1"/>
  <c r="C451" i="10"/>
  <c r="H451" i="10" s="1"/>
  <c r="D451" i="10" s="1"/>
  <c r="G451" i="10" s="1"/>
  <c r="C735" i="10"/>
  <c r="H735" i="10" s="1"/>
  <c r="D735" i="10" s="1"/>
  <c r="G735" i="10" s="1"/>
  <c r="C823" i="10"/>
  <c r="H823" i="10" s="1"/>
  <c r="D823" i="10" s="1"/>
  <c r="G823" i="10" s="1"/>
  <c r="J897" i="11"/>
  <c r="P897" i="11" s="1"/>
  <c r="C897" i="11"/>
  <c r="H897" i="11" s="1"/>
  <c r="D897" i="11" s="1"/>
  <c r="G897" i="11" s="1"/>
  <c r="C749" i="10"/>
  <c r="H749" i="10" s="1"/>
  <c r="D749" i="10" s="1"/>
  <c r="G749" i="10" s="1"/>
  <c r="C767" i="9"/>
  <c r="H767" i="9" s="1"/>
  <c r="D767" i="9" s="1"/>
  <c r="G767" i="9" s="1"/>
  <c r="C261" i="10"/>
  <c r="H261" i="10" s="1"/>
  <c r="D261" i="10" s="1"/>
  <c r="G261" i="10" s="1"/>
  <c r="C441" i="10"/>
  <c r="H441" i="10" s="1"/>
  <c r="D441" i="10" s="1"/>
  <c r="G441" i="10" s="1"/>
  <c r="C519" i="11"/>
  <c r="H519" i="11" s="1"/>
  <c r="D519" i="11" s="1"/>
  <c r="G519" i="11" s="1"/>
  <c r="C159" i="11"/>
  <c r="H159" i="11" s="1"/>
  <c r="D159" i="11" s="1"/>
  <c r="G159" i="11" s="1"/>
  <c r="C217" i="11"/>
  <c r="H217" i="11" s="1"/>
  <c r="D217" i="11" s="1"/>
  <c r="G217" i="11" s="1"/>
  <c r="C515" i="10"/>
  <c r="H515" i="10" s="1"/>
  <c r="D515" i="10" s="1"/>
  <c r="G515" i="10" s="1"/>
  <c r="C667" i="10"/>
  <c r="H667" i="10" s="1"/>
  <c r="D667" i="10" s="1"/>
  <c r="G667" i="10" s="1"/>
  <c r="C531" i="11"/>
  <c r="H531" i="11" s="1"/>
  <c r="D531" i="11" s="1"/>
  <c r="G531" i="11" s="1"/>
  <c r="C724" i="11"/>
  <c r="H724" i="11" s="1"/>
  <c r="D724" i="11" s="1"/>
  <c r="G724" i="11" s="1"/>
  <c r="C563" i="10"/>
  <c r="H563" i="10" s="1"/>
  <c r="D563" i="10" s="1"/>
  <c r="G563" i="10" s="1"/>
  <c r="C643" i="11"/>
  <c r="H643" i="11" s="1"/>
  <c r="D643" i="11" s="1"/>
  <c r="G643" i="11" s="1"/>
  <c r="J583" i="10"/>
  <c r="O583" i="10" s="1"/>
  <c r="C583" i="10"/>
  <c r="H583" i="10" s="1"/>
  <c r="D583" i="10" s="1"/>
  <c r="G583" i="10" s="1"/>
  <c r="C441" i="11"/>
  <c r="H441" i="11" s="1"/>
  <c r="D441" i="11" s="1"/>
  <c r="G441" i="11" s="1"/>
  <c r="C743" i="11"/>
  <c r="H743" i="11" s="1"/>
  <c r="D743" i="11" s="1"/>
  <c r="G743" i="11" s="1"/>
  <c r="C465" i="11"/>
  <c r="H465" i="11" s="1"/>
  <c r="D465" i="11" s="1"/>
  <c r="G465" i="11" s="1"/>
  <c r="C565" i="11"/>
  <c r="H565" i="11" s="1"/>
  <c r="D565" i="11" s="1"/>
  <c r="G565" i="11" s="1"/>
  <c r="C711" i="11"/>
  <c r="H711" i="11" s="1"/>
  <c r="D711" i="11" s="1"/>
  <c r="G711" i="11" s="1"/>
  <c r="C714" i="11"/>
  <c r="H714" i="11" s="1"/>
  <c r="D714" i="11" s="1"/>
  <c r="G714" i="11" s="1"/>
  <c r="H253" i="5"/>
  <c r="G253" i="5"/>
  <c r="C933" i="11"/>
  <c r="H933" i="11" s="1"/>
  <c r="D933" i="11" s="1"/>
  <c r="G933" i="11" s="1"/>
  <c r="M197" i="5"/>
  <c r="A1" i="7"/>
  <c r="J335" i="4"/>
  <c r="P335" i="4" s="1"/>
  <c r="C335" i="4"/>
  <c r="H335" i="4" s="1"/>
  <c r="D335" i="4" s="1"/>
  <c r="G335" i="4" s="1"/>
  <c r="C343" i="4"/>
  <c r="H343" i="4" s="1"/>
  <c r="D343" i="4" s="1"/>
  <c r="G343" i="4" s="1"/>
  <c r="J343" i="4"/>
  <c r="P343" i="4" s="1"/>
  <c r="C351" i="4"/>
  <c r="H351" i="4" s="1"/>
  <c r="D351" i="4" s="1"/>
  <c r="G351" i="4" s="1"/>
  <c r="J351" i="4"/>
  <c r="J633" i="4"/>
  <c r="C633" i="4"/>
  <c r="H633" i="4" s="1"/>
  <c r="D633" i="4" s="1"/>
  <c r="G633" i="4" s="1"/>
  <c r="J243" i="10"/>
  <c r="O243" i="10" s="1"/>
  <c r="M243" i="10" s="1"/>
  <c r="C243" i="10"/>
  <c r="H243" i="10" s="1"/>
  <c r="D243" i="10" s="1"/>
  <c r="G243" i="10" s="1"/>
  <c r="J347" i="10"/>
  <c r="P347" i="10" s="1"/>
  <c r="C347" i="10"/>
  <c r="H347" i="10" s="1"/>
  <c r="D347" i="10" s="1"/>
  <c r="G347" i="10" s="1"/>
  <c r="C443" i="10"/>
  <c r="H443" i="10" s="1"/>
  <c r="D443" i="10" s="1"/>
  <c r="G443" i="10" s="1"/>
  <c r="J443" i="10"/>
  <c r="O443" i="10" s="1"/>
  <c r="M443" i="10" s="1"/>
  <c r="F465" i="5"/>
  <c r="G465" i="5"/>
  <c r="K465" i="5"/>
  <c r="I465" i="5"/>
  <c r="H465" i="5"/>
  <c r="C941" i="9"/>
  <c r="H941" i="9" s="1"/>
  <c r="D941" i="9" s="1"/>
  <c r="G941" i="9" s="1"/>
  <c r="J941" i="9"/>
  <c r="P941" i="9" s="1"/>
  <c r="C77" i="10"/>
  <c r="H77" i="10" s="1"/>
  <c r="C127" i="10"/>
  <c r="H127" i="10" s="1"/>
  <c r="D127" i="10" s="1"/>
  <c r="G127" i="10" s="1"/>
  <c r="J127" i="10"/>
  <c r="O127" i="10" s="1"/>
  <c r="M127" i="10" s="1"/>
  <c r="C141" i="10"/>
  <c r="H141" i="10" s="1"/>
  <c r="D141" i="10" s="1"/>
  <c r="G141" i="10" s="1"/>
  <c r="J141" i="10"/>
  <c r="O141" i="10" s="1"/>
  <c r="M141" i="10" s="1"/>
  <c r="C177" i="10"/>
  <c r="H177" i="10" s="1"/>
  <c r="D177" i="10" s="1"/>
  <c r="G177" i="10" s="1"/>
  <c r="J177" i="10"/>
  <c r="O177" i="10" s="1"/>
  <c r="M177" i="10" s="1"/>
  <c r="C197" i="10"/>
  <c r="H197" i="10" s="1"/>
  <c r="D197" i="10" s="1"/>
  <c r="G197" i="10" s="1"/>
  <c r="J197" i="10"/>
  <c r="O197" i="10" s="1"/>
  <c r="M197" i="10" s="1"/>
  <c r="C751" i="10"/>
  <c r="H751" i="10" s="1"/>
  <c r="D751" i="10" s="1"/>
  <c r="G751" i="10" s="1"/>
  <c r="J751" i="10"/>
  <c r="O751" i="10" s="1"/>
  <c r="M751" i="10" s="1"/>
  <c r="C819" i="10"/>
  <c r="H819" i="10" s="1"/>
  <c r="D819" i="10" s="1"/>
  <c r="G819" i="10" s="1"/>
  <c r="J819" i="10"/>
  <c r="O819" i="10" s="1"/>
  <c r="M819" i="10" s="1"/>
  <c r="C827" i="10"/>
  <c r="H827" i="10" s="1"/>
  <c r="D827" i="10" s="1"/>
  <c r="G827" i="10" s="1"/>
  <c r="J827" i="10"/>
  <c r="C909" i="10"/>
  <c r="H909" i="10" s="1"/>
  <c r="D909" i="10" s="1"/>
  <c r="G909" i="10" s="1"/>
  <c r="J909" i="10"/>
  <c r="O909" i="10" s="1"/>
  <c r="M909" i="10" s="1"/>
  <c r="C949" i="10"/>
  <c r="H949" i="10" s="1"/>
  <c r="D949" i="10" s="1"/>
  <c r="G949" i="10" s="1"/>
  <c r="J949" i="10"/>
  <c r="O949" i="10" s="1"/>
  <c r="M949" i="10" s="1"/>
  <c r="C247" i="11"/>
  <c r="H247" i="11" s="1"/>
  <c r="D247" i="11" s="1"/>
  <c r="G247" i="11" s="1"/>
  <c r="J247" i="11"/>
  <c r="O247" i="11" s="1"/>
  <c r="M247" i="11" s="1"/>
  <c r="J291" i="11"/>
  <c r="C291" i="11"/>
  <c r="H291" i="11" s="1"/>
  <c r="D291" i="11" s="1"/>
  <c r="G291" i="11" s="1"/>
  <c r="C453" i="11"/>
  <c r="H453" i="11" s="1"/>
  <c r="D453" i="11" s="1"/>
  <c r="G453" i="11" s="1"/>
  <c r="J467" i="11"/>
  <c r="C467" i="11"/>
  <c r="H467" i="11" s="1"/>
  <c r="D467" i="11" s="1"/>
  <c r="G467" i="11" s="1"/>
  <c r="C497" i="11"/>
  <c r="H497" i="11" s="1"/>
  <c r="D497" i="11" s="1"/>
  <c r="G497" i="11" s="1"/>
  <c r="J497" i="11"/>
  <c r="J597" i="11"/>
  <c r="O597" i="11" s="1"/>
  <c r="M597" i="11" s="1"/>
  <c r="C597" i="11"/>
  <c r="H597" i="11" s="1"/>
  <c r="D597" i="11" s="1"/>
  <c r="G597" i="11" s="1"/>
  <c r="J637" i="11"/>
  <c r="O637" i="11" s="1"/>
  <c r="M637" i="11" s="1"/>
  <c r="C637" i="11"/>
  <c r="H637" i="11" s="1"/>
  <c r="D637" i="11" s="1"/>
  <c r="G637" i="11" s="1"/>
  <c r="J645" i="11"/>
  <c r="O645" i="11" s="1"/>
  <c r="M645" i="11" s="1"/>
  <c r="C645" i="11"/>
  <c r="H645" i="11" s="1"/>
  <c r="D645" i="11" s="1"/>
  <c r="G645" i="11" s="1"/>
  <c r="M321" i="5"/>
  <c r="J321" i="5"/>
  <c r="H321" i="5"/>
  <c r="F371" i="5"/>
  <c r="L371" i="5"/>
  <c r="H371" i="5"/>
  <c r="J919" i="4"/>
  <c r="P919" i="4" s="1"/>
  <c r="B385" i="1"/>
  <c r="E320" i="1"/>
  <c r="J301" i="4"/>
  <c r="C301" i="4"/>
  <c r="H301" i="4" s="1"/>
  <c r="D301" i="4" s="1"/>
  <c r="G301" i="4" s="1"/>
  <c r="C621" i="4"/>
  <c r="H621" i="4" s="1"/>
  <c r="D621" i="4" s="1"/>
  <c r="G621" i="4" s="1"/>
  <c r="J621" i="4"/>
  <c r="O621" i="4" s="1"/>
  <c r="C641" i="4"/>
  <c r="H641" i="4" s="1"/>
  <c r="D641" i="4" s="1"/>
  <c r="G641" i="4" s="1"/>
  <c r="J169" i="9"/>
  <c r="C169" i="9"/>
  <c r="H169" i="9" s="1"/>
  <c r="D169" i="9" s="1"/>
  <c r="G169" i="9" s="1"/>
  <c r="C245" i="9"/>
  <c r="H245" i="9" s="1"/>
  <c r="D245" i="9" s="1"/>
  <c r="G245" i="9" s="1"/>
  <c r="J245" i="9"/>
  <c r="O245" i="9" s="1"/>
  <c r="J645" i="4"/>
  <c r="C645" i="4"/>
  <c r="H645" i="4" s="1"/>
  <c r="D645" i="4" s="1"/>
  <c r="G645" i="4" s="1"/>
  <c r="J703" i="4"/>
  <c r="P703" i="4" s="1"/>
  <c r="C703" i="4"/>
  <c r="H703" i="4" s="1"/>
  <c r="D703" i="4" s="1"/>
  <c r="G703" i="4" s="1"/>
  <c r="C879" i="4"/>
  <c r="H879" i="4" s="1"/>
  <c r="D879" i="4" s="1"/>
  <c r="G879" i="4" s="1"/>
  <c r="J879" i="4"/>
  <c r="C235" i="4"/>
  <c r="H235" i="4" s="1"/>
  <c r="D235" i="4" s="1"/>
  <c r="G235" i="4" s="1"/>
  <c r="J235" i="4"/>
  <c r="C709" i="4"/>
  <c r="H709" i="4" s="1"/>
  <c r="D709" i="4" s="1"/>
  <c r="G709" i="4" s="1"/>
  <c r="J709" i="4"/>
  <c r="O709" i="4" s="1"/>
  <c r="C743" i="4"/>
  <c r="H743" i="4" s="1"/>
  <c r="D743" i="4" s="1"/>
  <c r="G743" i="4" s="1"/>
  <c r="J743" i="4"/>
  <c r="C573" i="10"/>
  <c r="H573" i="10" s="1"/>
  <c r="D573" i="10" s="1"/>
  <c r="G573" i="10" s="1"/>
  <c r="J573" i="10"/>
  <c r="O573" i="10" s="1"/>
  <c r="M573" i="10" s="1"/>
  <c r="F654" i="1"/>
  <c r="B654" i="1"/>
  <c r="C765" i="4"/>
  <c r="H765" i="4" s="1"/>
  <c r="D765" i="4" s="1"/>
  <c r="G765" i="4" s="1"/>
  <c r="J765" i="4"/>
  <c r="C865" i="4"/>
  <c r="H865" i="4" s="1"/>
  <c r="D865" i="4" s="1"/>
  <c r="G865" i="4" s="1"/>
  <c r="J865" i="4"/>
  <c r="O865" i="4" s="1"/>
  <c r="C133" i="9"/>
  <c r="H133" i="9" s="1"/>
  <c r="D133" i="9" s="1"/>
  <c r="G133" i="9" s="1"/>
  <c r="J133" i="9"/>
  <c r="C407" i="4"/>
  <c r="H407" i="4" s="1"/>
  <c r="D407" i="4" s="1"/>
  <c r="G407" i="4" s="1"/>
  <c r="J407" i="4"/>
  <c r="P407" i="4" s="1"/>
  <c r="J681" i="4"/>
  <c r="C681" i="4"/>
  <c r="H681" i="4" s="1"/>
  <c r="D681" i="4" s="1"/>
  <c r="G681" i="4" s="1"/>
  <c r="J347" i="9"/>
  <c r="C347" i="9"/>
  <c r="H347" i="9" s="1"/>
  <c r="D347" i="9" s="1"/>
  <c r="G347" i="9" s="1"/>
  <c r="J869" i="9"/>
  <c r="P869" i="9" s="1"/>
  <c r="C869" i="9"/>
  <c r="H869" i="9" s="1"/>
  <c r="D869" i="9" s="1"/>
  <c r="G869" i="9" s="1"/>
  <c r="C919" i="9"/>
  <c r="H919" i="9" s="1"/>
  <c r="D919" i="9" s="1"/>
  <c r="G919" i="9" s="1"/>
  <c r="J919" i="9"/>
  <c r="J723" i="10"/>
  <c r="O723" i="10" s="1"/>
  <c r="M723" i="10" s="1"/>
  <c r="C723" i="10"/>
  <c r="H723" i="10" s="1"/>
  <c r="D723" i="10" s="1"/>
  <c r="G723" i="10" s="1"/>
  <c r="L354" i="5"/>
  <c r="I354" i="5"/>
  <c r="H354" i="5"/>
  <c r="H457" i="5"/>
  <c r="M457" i="5"/>
  <c r="L457" i="5"/>
  <c r="C175" i="9"/>
  <c r="H175" i="9" s="1"/>
  <c r="D175" i="9" s="1"/>
  <c r="G175" i="9" s="1"/>
  <c r="J175" i="9"/>
  <c r="J639" i="9"/>
  <c r="C639" i="9"/>
  <c r="H639" i="9" s="1"/>
  <c r="D639" i="9" s="1"/>
  <c r="G639" i="9" s="1"/>
  <c r="J647" i="9"/>
  <c r="C647" i="9"/>
  <c r="H647" i="9" s="1"/>
  <c r="D647" i="9" s="1"/>
  <c r="G647" i="9" s="1"/>
  <c r="C919" i="10"/>
  <c r="H919" i="10" s="1"/>
  <c r="D919" i="10" s="1"/>
  <c r="G919" i="10" s="1"/>
  <c r="J919" i="10"/>
  <c r="F297" i="5"/>
  <c r="K297" i="5"/>
  <c r="J297" i="5"/>
  <c r="C579" i="4"/>
  <c r="H579" i="4" s="1"/>
  <c r="D579" i="4" s="1"/>
  <c r="G579" i="4" s="1"/>
  <c r="J579" i="4"/>
  <c r="O579" i="4" s="1"/>
  <c r="J587" i="4"/>
  <c r="O587" i="4" s="1"/>
  <c r="C587" i="4"/>
  <c r="H587" i="4" s="1"/>
  <c r="D587" i="4" s="1"/>
  <c r="G587" i="4" s="1"/>
  <c r="C905" i="4"/>
  <c r="H905" i="4" s="1"/>
  <c r="D905" i="4" s="1"/>
  <c r="G905" i="4" s="1"/>
  <c r="J905" i="4"/>
  <c r="J641" i="9"/>
  <c r="C641" i="9"/>
  <c r="H641" i="9" s="1"/>
  <c r="D641" i="9" s="1"/>
  <c r="G641" i="9" s="1"/>
  <c r="C795" i="9"/>
  <c r="H795" i="9" s="1"/>
  <c r="D795" i="9" s="1"/>
  <c r="G795" i="9" s="1"/>
  <c r="J795" i="9"/>
  <c r="C879" i="9"/>
  <c r="H879" i="9" s="1"/>
  <c r="D879" i="9" s="1"/>
  <c r="G879" i="9" s="1"/>
  <c r="J879" i="9"/>
  <c r="C145" i="10"/>
  <c r="H145" i="10" s="1"/>
  <c r="D145" i="10" s="1"/>
  <c r="G145" i="10" s="1"/>
  <c r="J145" i="10"/>
  <c r="C287" i="11"/>
  <c r="H287" i="11" s="1"/>
  <c r="D287" i="11" s="1"/>
  <c r="G287" i="11" s="1"/>
  <c r="J287" i="11"/>
  <c r="J573" i="11"/>
  <c r="C573" i="11"/>
  <c r="H573" i="11" s="1"/>
  <c r="D573" i="11" s="1"/>
  <c r="G573" i="11" s="1"/>
  <c r="J620" i="11"/>
  <c r="O620" i="11" s="1"/>
  <c r="M620" i="11" s="1"/>
  <c r="J809" i="11"/>
  <c r="C884" i="11"/>
  <c r="H884" i="11" s="1"/>
  <c r="D884" i="11" s="1"/>
  <c r="G884" i="11" s="1"/>
  <c r="C817" i="4"/>
  <c r="H817" i="4" s="1"/>
  <c r="D817" i="4" s="1"/>
  <c r="G817" i="4" s="1"/>
  <c r="J817" i="4"/>
  <c r="C495" i="9"/>
  <c r="H495" i="9" s="1"/>
  <c r="D495" i="9" s="1"/>
  <c r="G495" i="9" s="1"/>
  <c r="J495" i="9"/>
  <c r="P495" i="9" s="1"/>
  <c r="C141" i="4"/>
  <c r="H141" i="4" s="1"/>
  <c r="D141" i="4" s="1"/>
  <c r="G141" i="4" s="1"/>
  <c r="J141" i="4"/>
  <c r="K302" i="5"/>
  <c r="I302" i="5"/>
  <c r="J302" i="5"/>
  <c r="M318" i="5"/>
  <c r="J336" i="5"/>
  <c r="K336" i="5"/>
  <c r="J907" i="10"/>
  <c r="C907" i="10"/>
  <c r="H907" i="10" s="1"/>
  <c r="D907" i="10" s="1"/>
  <c r="G907" i="10" s="1"/>
  <c r="H449" i="5"/>
  <c r="J183" i="11"/>
  <c r="C183" i="11"/>
  <c r="H183" i="11" s="1"/>
  <c r="D183" i="11" s="1"/>
  <c r="G183" i="11" s="1"/>
  <c r="F298" i="5"/>
  <c r="L298" i="5"/>
  <c r="F471" i="5"/>
  <c r="J477" i="5"/>
  <c r="J420" i="5"/>
  <c r="G420" i="5"/>
  <c r="K420" i="5"/>
  <c r="M420" i="5"/>
  <c r="I387" i="5"/>
  <c r="I446" i="5"/>
  <c r="H446" i="5"/>
  <c r="G446" i="5"/>
  <c r="F446" i="5"/>
  <c r="J446" i="5"/>
  <c r="J467" i="5"/>
  <c r="M344" i="5"/>
  <c r="L373" i="5"/>
  <c r="I373" i="5"/>
  <c r="G373" i="5"/>
  <c r="K373" i="5"/>
  <c r="K435" i="5"/>
  <c r="I435" i="5"/>
  <c r="H435" i="5"/>
  <c r="M450" i="5"/>
  <c r="L450" i="5"/>
  <c r="J306" i="5"/>
  <c r="G306" i="5"/>
  <c r="I306" i="5"/>
  <c r="I362" i="5"/>
  <c r="M362" i="5"/>
  <c r="K401" i="5"/>
  <c r="G401" i="5"/>
  <c r="C485" i="9"/>
  <c r="H485" i="9" s="1"/>
  <c r="D485" i="9" s="1"/>
  <c r="G485" i="9" s="1"/>
  <c r="M472" i="5"/>
  <c r="L472" i="5"/>
  <c r="K472" i="5"/>
  <c r="H493" i="5"/>
  <c r="G493" i="5"/>
  <c r="F493" i="5"/>
  <c r="I493" i="5"/>
  <c r="J397" i="5"/>
  <c r="G397" i="5"/>
  <c r="F397" i="5"/>
  <c r="H397" i="5"/>
  <c r="G478" i="5"/>
  <c r="K478" i="5"/>
  <c r="I478" i="5"/>
  <c r="G325" i="5"/>
  <c r="J328" i="5"/>
  <c r="H334" i="5"/>
  <c r="G341" i="5"/>
  <c r="L433" i="5"/>
  <c r="J365" i="9"/>
  <c r="C365" i="9"/>
  <c r="H365" i="9" s="1"/>
  <c r="D365" i="9" s="1"/>
  <c r="G365" i="9" s="1"/>
  <c r="C801" i="10"/>
  <c r="H801" i="10" s="1"/>
  <c r="D801" i="10" s="1"/>
  <c r="G801" i="10" s="1"/>
  <c r="J801" i="10"/>
  <c r="J829" i="10"/>
  <c r="O829" i="10" s="1"/>
  <c r="M829" i="10" s="1"/>
  <c r="C829" i="10"/>
  <c r="H829" i="10" s="1"/>
  <c r="D829" i="10" s="1"/>
  <c r="G829" i="10" s="1"/>
  <c r="J943" i="10"/>
  <c r="C943" i="10"/>
  <c r="H943" i="10" s="1"/>
  <c r="D943" i="10" s="1"/>
  <c r="G943" i="10" s="1"/>
  <c r="J371" i="9"/>
  <c r="C371" i="9"/>
  <c r="H371" i="9" s="1"/>
  <c r="D371" i="9" s="1"/>
  <c r="G371" i="9" s="1"/>
  <c r="J477" i="9"/>
  <c r="P477" i="9" s="1"/>
  <c r="C477" i="9"/>
  <c r="H477" i="9" s="1"/>
  <c r="D477" i="9" s="1"/>
  <c r="G477" i="9" s="1"/>
  <c r="J653" i="9"/>
  <c r="C653" i="9"/>
  <c r="H653" i="9" s="1"/>
  <c r="D653" i="9" s="1"/>
  <c r="G653" i="9" s="1"/>
  <c r="C891" i="9"/>
  <c r="H891" i="9" s="1"/>
  <c r="D891" i="9" s="1"/>
  <c r="G891" i="9" s="1"/>
  <c r="J891" i="9"/>
  <c r="C933" i="9"/>
  <c r="H933" i="9" s="1"/>
  <c r="D933" i="9" s="1"/>
  <c r="G933" i="9" s="1"/>
  <c r="J933" i="9"/>
  <c r="O933" i="9" s="1"/>
  <c r="J977" i="9"/>
  <c r="C977" i="9"/>
  <c r="H977" i="9" s="1"/>
  <c r="D977" i="9" s="1"/>
  <c r="G977" i="9" s="1"/>
  <c r="C815" i="10"/>
  <c r="H815" i="10" s="1"/>
  <c r="D815" i="10" s="1"/>
  <c r="G815" i="10" s="1"/>
  <c r="J815" i="10"/>
  <c r="C821" i="10"/>
  <c r="H821" i="10" s="1"/>
  <c r="D821" i="10" s="1"/>
  <c r="G821" i="10" s="1"/>
  <c r="J821" i="10"/>
  <c r="O821" i="10" s="1"/>
  <c r="M821" i="10" s="1"/>
  <c r="C837" i="10"/>
  <c r="H837" i="10" s="1"/>
  <c r="D837" i="10" s="1"/>
  <c r="G837" i="10" s="1"/>
  <c r="J837" i="10"/>
  <c r="B545" i="1"/>
  <c r="B209" i="1"/>
  <c r="J927" i="4"/>
  <c r="P927" i="4" s="1"/>
  <c r="C927" i="4"/>
  <c r="H927" i="4" s="1"/>
  <c r="D927" i="4" s="1"/>
  <c r="G927" i="4" s="1"/>
  <c r="J963" i="4"/>
  <c r="C963" i="4"/>
  <c r="H963" i="4" s="1"/>
  <c r="D963" i="4" s="1"/>
  <c r="G963" i="4" s="1"/>
  <c r="J229" i="9"/>
  <c r="C229" i="9"/>
  <c r="H229" i="9" s="1"/>
  <c r="D229" i="9" s="1"/>
  <c r="G229" i="9" s="1"/>
  <c r="J301" i="9"/>
  <c r="C301" i="9"/>
  <c r="H301" i="9" s="1"/>
  <c r="D301" i="9" s="1"/>
  <c r="G301" i="9" s="1"/>
  <c r="C387" i="9"/>
  <c r="H387" i="9" s="1"/>
  <c r="D387" i="9" s="1"/>
  <c r="G387" i="9" s="1"/>
  <c r="J387" i="9"/>
  <c r="J403" i="9"/>
  <c r="C403" i="9"/>
  <c r="H403" i="9" s="1"/>
  <c r="D403" i="9" s="1"/>
  <c r="G403" i="9" s="1"/>
  <c r="C409" i="9"/>
  <c r="H409" i="9" s="1"/>
  <c r="D409" i="9" s="1"/>
  <c r="G409" i="9" s="1"/>
  <c r="J409" i="9"/>
  <c r="J433" i="9"/>
  <c r="P433" i="9" s="1"/>
  <c r="C433" i="9"/>
  <c r="H433" i="9" s="1"/>
  <c r="D433" i="9" s="1"/>
  <c r="G433" i="9" s="1"/>
  <c r="C739" i="9"/>
  <c r="H739" i="9" s="1"/>
  <c r="D739" i="9" s="1"/>
  <c r="G739" i="9" s="1"/>
  <c r="J739" i="9"/>
  <c r="J765" i="9"/>
  <c r="P765" i="9" s="1"/>
  <c r="C765" i="9"/>
  <c r="H765" i="9" s="1"/>
  <c r="D765" i="9" s="1"/>
  <c r="G765" i="9" s="1"/>
  <c r="J829" i="9"/>
  <c r="C829" i="9"/>
  <c r="H829" i="9" s="1"/>
  <c r="D829" i="9" s="1"/>
  <c r="G829" i="9" s="1"/>
  <c r="J875" i="9"/>
  <c r="P875" i="9" s="1"/>
  <c r="C875" i="9"/>
  <c r="H875" i="9" s="1"/>
  <c r="D875" i="9" s="1"/>
  <c r="G875" i="9" s="1"/>
  <c r="J901" i="9"/>
  <c r="C901" i="9"/>
  <c r="H901" i="9" s="1"/>
  <c r="D901" i="9" s="1"/>
  <c r="G901" i="9" s="1"/>
  <c r="C955" i="9"/>
  <c r="H955" i="9" s="1"/>
  <c r="D955" i="9" s="1"/>
  <c r="G955" i="9" s="1"/>
  <c r="J955" i="9"/>
  <c r="C973" i="9"/>
  <c r="H973" i="9" s="1"/>
  <c r="D973" i="9" s="1"/>
  <c r="G973" i="9" s="1"/>
  <c r="J973" i="9"/>
  <c r="C117" i="9"/>
  <c r="H117" i="9" s="1"/>
  <c r="C841" i="10"/>
  <c r="H841" i="10" s="1"/>
  <c r="D841" i="10" s="1"/>
  <c r="G841" i="10" s="1"/>
  <c r="J841" i="10"/>
  <c r="C895" i="10"/>
  <c r="H895" i="10" s="1"/>
  <c r="D895" i="10" s="1"/>
  <c r="G895" i="10" s="1"/>
  <c r="J895" i="10"/>
  <c r="C237" i="10"/>
  <c r="H237" i="10" s="1"/>
  <c r="D237" i="10" s="1"/>
  <c r="G237" i="10" s="1"/>
  <c r="J237" i="10"/>
  <c r="J505" i="10"/>
  <c r="O505" i="10" s="1"/>
  <c r="M505" i="10" s="1"/>
  <c r="C505" i="10"/>
  <c r="H505" i="10" s="1"/>
  <c r="D505" i="10" s="1"/>
  <c r="G505" i="10" s="1"/>
  <c r="C521" i="10"/>
  <c r="H521" i="10" s="1"/>
  <c r="D521" i="10" s="1"/>
  <c r="G521" i="10" s="1"/>
  <c r="J521" i="10"/>
  <c r="O521" i="10" s="1"/>
  <c r="C683" i="10"/>
  <c r="H683" i="10" s="1"/>
  <c r="D683" i="10" s="1"/>
  <c r="G683" i="10" s="1"/>
  <c r="J683" i="10"/>
  <c r="J731" i="10"/>
  <c r="C731" i="10"/>
  <c r="H731" i="10" s="1"/>
  <c r="D731" i="10" s="1"/>
  <c r="G731" i="10" s="1"/>
  <c r="F687" i="1"/>
  <c r="C139" i="4"/>
  <c r="H139" i="4" s="1"/>
  <c r="D139" i="4" s="1"/>
  <c r="G139" i="4" s="1"/>
  <c r="J139" i="4"/>
  <c r="J225" i="4"/>
  <c r="C225" i="4"/>
  <c r="H225" i="4" s="1"/>
  <c r="D225" i="4" s="1"/>
  <c r="G225" i="4" s="1"/>
  <c r="F254" i="1"/>
  <c r="E254" i="1"/>
  <c r="B254" i="1"/>
  <c r="H254" i="1" s="1"/>
  <c r="C811" i="1"/>
  <c r="E811" i="1"/>
  <c r="B811" i="1"/>
  <c r="J693" i="4"/>
  <c r="P693" i="4" s="1"/>
  <c r="C693" i="4"/>
  <c r="H693" i="4" s="1"/>
  <c r="D693" i="4" s="1"/>
  <c r="G693" i="4" s="1"/>
  <c r="C699" i="4"/>
  <c r="H699" i="4" s="1"/>
  <c r="D699" i="4" s="1"/>
  <c r="G699" i="4" s="1"/>
  <c r="J699" i="4"/>
  <c r="O699" i="4" s="1"/>
  <c r="C323" i="4"/>
  <c r="H323" i="4" s="1"/>
  <c r="D323" i="4" s="1"/>
  <c r="G323" i="4" s="1"/>
  <c r="J323" i="4"/>
  <c r="C844" i="1"/>
  <c r="F844" i="1"/>
  <c r="H844" i="1" s="1"/>
  <c r="G17" i="5"/>
  <c r="M17" i="5"/>
  <c r="C255" i="4"/>
  <c r="H255" i="4" s="1"/>
  <c r="D255" i="4" s="1"/>
  <c r="G255" i="4" s="1"/>
  <c r="J255" i="4"/>
  <c r="O255" i="4" s="1"/>
  <c r="J287" i="4"/>
  <c r="C287" i="4"/>
  <c r="H287" i="4" s="1"/>
  <c r="D287" i="4" s="1"/>
  <c r="G287" i="4" s="1"/>
  <c r="J627" i="4"/>
  <c r="C627" i="4"/>
  <c r="H627" i="4" s="1"/>
  <c r="D627" i="4" s="1"/>
  <c r="G627" i="4" s="1"/>
  <c r="C739" i="4"/>
  <c r="H739" i="4" s="1"/>
  <c r="D739" i="4" s="1"/>
  <c r="G739" i="4" s="1"/>
  <c r="J739" i="4"/>
  <c r="J809" i="4"/>
  <c r="C809" i="4"/>
  <c r="H809" i="4" s="1"/>
  <c r="D809" i="4" s="1"/>
  <c r="G809" i="4" s="1"/>
  <c r="J825" i="4"/>
  <c r="C825" i="4"/>
  <c r="H825" i="4" s="1"/>
  <c r="D825" i="4" s="1"/>
  <c r="G825" i="4" s="1"/>
  <c r="C429" i="4"/>
  <c r="H429" i="4" s="1"/>
  <c r="D429" i="4" s="1"/>
  <c r="G429" i="4" s="1"/>
  <c r="J429" i="4"/>
  <c r="J625" i="9"/>
  <c r="C625" i="9"/>
  <c r="H625" i="9" s="1"/>
  <c r="D625" i="9" s="1"/>
  <c r="G625" i="9" s="1"/>
  <c r="J629" i="4"/>
  <c r="C629" i="4"/>
  <c r="H629" i="4" s="1"/>
  <c r="D629" i="4" s="1"/>
  <c r="G629" i="4" s="1"/>
  <c r="J393" i="4"/>
  <c r="C393" i="4"/>
  <c r="H393" i="4" s="1"/>
  <c r="D393" i="4" s="1"/>
  <c r="G393" i="4" s="1"/>
  <c r="C999" i="9"/>
  <c r="H999" i="9" s="1"/>
  <c r="D999" i="9" s="1"/>
  <c r="G999" i="9" s="1"/>
  <c r="C565" i="4"/>
  <c r="H565" i="4" s="1"/>
  <c r="D565" i="4" s="1"/>
  <c r="G565" i="4" s="1"/>
  <c r="J565" i="4"/>
  <c r="C683" i="4"/>
  <c r="H683" i="4" s="1"/>
  <c r="D683" i="4" s="1"/>
  <c r="G683" i="4" s="1"/>
  <c r="J683" i="4"/>
  <c r="C623" i="9"/>
  <c r="H623" i="9" s="1"/>
  <c r="D623" i="9" s="1"/>
  <c r="G623" i="9" s="1"/>
  <c r="J623" i="9"/>
  <c r="C173" i="10"/>
  <c r="H173" i="10" s="1"/>
  <c r="D173" i="10" s="1"/>
  <c r="G173" i="10" s="1"/>
  <c r="J173" i="10"/>
  <c r="C663" i="4"/>
  <c r="H663" i="4" s="1"/>
  <c r="D663" i="4" s="1"/>
  <c r="G663" i="4" s="1"/>
  <c r="J663" i="4"/>
  <c r="C669" i="4"/>
  <c r="H669" i="4" s="1"/>
  <c r="D669" i="4" s="1"/>
  <c r="G669" i="4" s="1"/>
  <c r="J669" i="4"/>
  <c r="J713" i="4"/>
  <c r="C713" i="4"/>
  <c r="H713" i="4" s="1"/>
  <c r="D713" i="4" s="1"/>
  <c r="G713" i="4" s="1"/>
  <c r="C553" i="9"/>
  <c r="H553" i="9" s="1"/>
  <c r="D553" i="9" s="1"/>
  <c r="G553" i="9" s="1"/>
  <c r="J553" i="9"/>
  <c r="P553" i="9" s="1"/>
  <c r="J821" i="9"/>
  <c r="C551" i="10"/>
  <c r="H551" i="10" s="1"/>
  <c r="D551" i="10" s="1"/>
  <c r="G551" i="10" s="1"/>
  <c r="J669" i="11"/>
  <c r="C701" i="9"/>
  <c r="H701" i="9" s="1"/>
  <c r="D701" i="9" s="1"/>
  <c r="G701" i="9" s="1"/>
  <c r="C159" i="10"/>
  <c r="H159" i="10" s="1"/>
  <c r="D159" i="10" s="1"/>
  <c r="G159" i="10" s="1"/>
  <c r="C213" i="4"/>
  <c r="H213" i="4" s="1"/>
  <c r="D213" i="4" s="1"/>
  <c r="G213" i="4" s="1"/>
  <c r="J213" i="4"/>
  <c r="C749" i="4"/>
  <c r="H749" i="4" s="1"/>
  <c r="D749" i="4" s="1"/>
  <c r="G749" i="4" s="1"/>
  <c r="J749" i="4"/>
  <c r="C981" i="9"/>
  <c r="H981" i="9" s="1"/>
  <c r="D981" i="9" s="1"/>
  <c r="G981" i="9" s="1"/>
  <c r="C201" i="4"/>
  <c r="H201" i="4" s="1"/>
  <c r="D201" i="4" s="1"/>
  <c r="G201" i="4" s="1"/>
  <c r="J201" i="4"/>
  <c r="J357" i="4"/>
  <c r="C357" i="4"/>
  <c r="H357" i="4" s="1"/>
  <c r="D357" i="4" s="1"/>
  <c r="G357" i="4" s="1"/>
  <c r="C753" i="9"/>
  <c r="H753" i="9" s="1"/>
  <c r="D753" i="9" s="1"/>
  <c r="G753" i="9" s="1"/>
  <c r="C611" i="10"/>
  <c r="H611" i="10" s="1"/>
  <c r="D611" i="10" s="1"/>
  <c r="G611" i="10" s="1"/>
  <c r="C151" i="10"/>
  <c r="H151" i="10" s="1"/>
  <c r="D151" i="10" s="1"/>
  <c r="G151" i="10" s="1"/>
  <c r="C213" i="10"/>
  <c r="H213" i="10" s="1"/>
  <c r="D213" i="10" s="1"/>
  <c r="G213" i="10" s="1"/>
  <c r="C315" i="9"/>
  <c r="H315" i="9" s="1"/>
  <c r="D315" i="9" s="1"/>
  <c r="G315" i="9" s="1"/>
  <c r="C165" i="10"/>
  <c r="H165" i="10" s="1"/>
  <c r="D165" i="10" s="1"/>
  <c r="G165" i="10" s="1"/>
  <c r="C175" i="10"/>
  <c r="H175" i="10" s="1"/>
  <c r="D175" i="10" s="1"/>
  <c r="G175" i="10" s="1"/>
  <c r="C435" i="10"/>
  <c r="H435" i="10" s="1"/>
  <c r="D435" i="10" s="1"/>
  <c r="G435" i="10" s="1"/>
  <c r="C161" i="9"/>
  <c r="H161" i="9" s="1"/>
  <c r="D161" i="9" s="1"/>
  <c r="G161" i="9" s="1"/>
  <c r="C557" i="9"/>
  <c r="H557" i="9" s="1"/>
  <c r="D557" i="9" s="1"/>
  <c r="G557" i="9" s="1"/>
  <c r="C861" i="9"/>
  <c r="H861" i="9" s="1"/>
  <c r="D861" i="9" s="1"/>
  <c r="G861" i="9" s="1"/>
  <c r="C715" i="10"/>
  <c r="H715" i="10" s="1"/>
  <c r="D715" i="10" s="1"/>
  <c r="G715" i="10" s="1"/>
  <c r="C417" i="9"/>
  <c r="H417" i="9" s="1"/>
  <c r="D417" i="9" s="1"/>
  <c r="G417" i="9" s="1"/>
  <c r="C125" i="10"/>
  <c r="H125" i="10" s="1"/>
  <c r="D125" i="10" s="1"/>
  <c r="G125" i="10" s="1"/>
  <c r="C233" i="10"/>
  <c r="H233" i="10" s="1"/>
  <c r="D233" i="10" s="1"/>
  <c r="G233" i="10" s="1"/>
  <c r="C545" i="10"/>
  <c r="H545" i="10" s="1"/>
  <c r="D545" i="10" s="1"/>
  <c r="G545" i="10" s="1"/>
  <c r="C843" i="10"/>
  <c r="H843" i="10" s="1"/>
  <c r="D843" i="10" s="1"/>
  <c r="G843" i="10" s="1"/>
  <c r="C731" i="11"/>
  <c r="H731" i="11" s="1"/>
  <c r="D731" i="11" s="1"/>
  <c r="G731" i="11" s="1"/>
  <c r="C787" i="11"/>
  <c r="H787" i="11" s="1"/>
  <c r="D787" i="11" s="1"/>
  <c r="G787" i="11" s="1"/>
  <c r="C845" i="11"/>
  <c r="H845" i="11" s="1"/>
  <c r="D845" i="11" s="1"/>
  <c r="G845" i="11" s="1"/>
  <c r="C123" i="9"/>
  <c r="H123" i="9" s="1"/>
  <c r="D123" i="9" s="1"/>
  <c r="G123" i="9" s="1"/>
  <c r="C503" i="9"/>
  <c r="H503" i="9" s="1"/>
  <c r="D503" i="9" s="1"/>
  <c r="G503" i="9" s="1"/>
  <c r="C559" i="9"/>
  <c r="H559" i="9" s="1"/>
  <c r="D559" i="9" s="1"/>
  <c r="G559" i="9" s="1"/>
  <c r="C591" i="9"/>
  <c r="H591" i="9" s="1"/>
  <c r="D591" i="9" s="1"/>
  <c r="G591" i="9" s="1"/>
  <c r="C709" i="9"/>
  <c r="H709" i="9" s="1"/>
  <c r="D709" i="9" s="1"/>
  <c r="G709" i="9" s="1"/>
  <c r="C617" i="10"/>
  <c r="H617" i="10" s="1"/>
  <c r="D617" i="10" s="1"/>
  <c r="G617" i="10" s="1"/>
  <c r="C811" i="10"/>
  <c r="H811" i="10" s="1"/>
  <c r="D811" i="10" s="1"/>
  <c r="G811" i="10" s="1"/>
  <c r="C177" i="11"/>
  <c r="H177" i="11" s="1"/>
  <c r="D177" i="11" s="1"/>
  <c r="G177" i="11" s="1"/>
  <c r="C625" i="10"/>
  <c r="H625" i="10" s="1"/>
  <c r="D625" i="10" s="1"/>
  <c r="G625" i="10" s="1"/>
  <c r="C693" i="10"/>
  <c r="H693" i="10" s="1"/>
  <c r="D693" i="10" s="1"/>
  <c r="G693" i="10" s="1"/>
  <c r="C797" i="10"/>
  <c r="H797" i="10" s="1"/>
  <c r="D797" i="10" s="1"/>
  <c r="G797" i="10" s="1"/>
  <c r="F349" i="5"/>
  <c r="K349" i="5"/>
  <c r="J349" i="5"/>
  <c r="I349" i="5"/>
  <c r="M349" i="5"/>
  <c r="H349" i="5"/>
  <c r="C427" i="9"/>
  <c r="H427" i="9" s="1"/>
  <c r="D427" i="9" s="1"/>
  <c r="G427" i="9" s="1"/>
  <c r="C223" i="10"/>
  <c r="H223" i="10" s="1"/>
  <c r="D223" i="10" s="1"/>
  <c r="G223" i="10" s="1"/>
  <c r="C593" i="10"/>
  <c r="H593" i="10" s="1"/>
  <c r="D593" i="10" s="1"/>
  <c r="G593" i="10" s="1"/>
  <c r="C687" i="10"/>
  <c r="H687" i="10" s="1"/>
  <c r="D687" i="10" s="1"/>
  <c r="G687" i="10" s="1"/>
  <c r="C539" i="11"/>
  <c r="H539" i="11" s="1"/>
  <c r="D539" i="11" s="1"/>
  <c r="G539" i="11" s="1"/>
  <c r="C899" i="11"/>
  <c r="H899" i="11" s="1"/>
  <c r="D899" i="11" s="1"/>
  <c r="G899" i="11" s="1"/>
  <c r="K195" i="5"/>
  <c r="G195" i="5"/>
  <c r="C879" i="10"/>
  <c r="H879" i="10" s="1"/>
  <c r="D879" i="10" s="1"/>
  <c r="G879" i="10" s="1"/>
  <c r="C963" i="10"/>
  <c r="H963" i="10" s="1"/>
  <c r="D963" i="10" s="1"/>
  <c r="G963" i="10" s="1"/>
  <c r="C859" i="11"/>
  <c r="H859" i="11" s="1"/>
  <c r="D859" i="11" s="1"/>
  <c r="G859" i="11" s="1"/>
  <c r="C239" i="11"/>
  <c r="H239" i="11" s="1"/>
  <c r="D239" i="11" s="1"/>
  <c r="G239" i="11" s="1"/>
  <c r="C251" i="11"/>
  <c r="H251" i="11" s="1"/>
  <c r="D251" i="11" s="1"/>
  <c r="G251" i="11" s="1"/>
  <c r="C263" i="11"/>
  <c r="H263" i="11" s="1"/>
  <c r="D263" i="11" s="1"/>
  <c r="G263" i="11" s="1"/>
  <c r="C515" i="11"/>
  <c r="H515" i="11" s="1"/>
  <c r="D515" i="11" s="1"/>
  <c r="G515" i="11" s="1"/>
  <c r="C997" i="10"/>
  <c r="H997" i="10" s="1"/>
  <c r="D997" i="10" s="1"/>
  <c r="G997" i="10" s="1"/>
  <c r="C241" i="11"/>
  <c r="H241" i="11" s="1"/>
  <c r="D241" i="11" s="1"/>
  <c r="G241" i="11" s="1"/>
  <c r="C575" i="11"/>
  <c r="H575" i="11" s="1"/>
  <c r="D575" i="11" s="1"/>
  <c r="G575" i="11" s="1"/>
  <c r="C667" i="11"/>
  <c r="H667" i="11" s="1"/>
  <c r="D667" i="11" s="1"/>
  <c r="G667" i="11" s="1"/>
  <c r="J315" i="5"/>
  <c r="K315" i="5"/>
  <c r="H315" i="5"/>
  <c r="K359" i="5"/>
  <c r="C89" i="11"/>
  <c r="H89" i="11" s="1"/>
  <c r="C283" i="11"/>
  <c r="H283" i="11" s="1"/>
  <c r="D283" i="11" s="1"/>
  <c r="G283" i="11" s="1"/>
  <c r="C915" i="11"/>
  <c r="H915" i="11" s="1"/>
  <c r="D915" i="11" s="1"/>
  <c r="G915" i="11" s="1"/>
  <c r="K400" i="5"/>
  <c r="K425" i="5"/>
  <c r="J425" i="5"/>
  <c r="I425" i="5"/>
  <c r="H425" i="5"/>
  <c r="G425" i="5"/>
  <c r="L425" i="5"/>
  <c r="M425" i="5"/>
  <c r="C209" i="11"/>
  <c r="H209" i="11" s="1"/>
  <c r="D209" i="11" s="1"/>
  <c r="G209" i="11" s="1"/>
  <c r="C405" i="11"/>
  <c r="H405" i="11" s="1"/>
  <c r="D405" i="11" s="1"/>
  <c r="G405" i="11" s="1"/>
  <c r="C543" i="11"/>
  <c r="H543" i="11" s="1"/>
  <c r="D543" i="11" s="1"/>
  <c r="G543" i="11" s="1"/>
  <c r="C729" i="11"/>
  <c r="H729" i="11" s="1"/>
  <c r="D729" i="11" s="1"/>
  <c r="G729" i="11" s="1"/>
  <c r="C803" i="11"/>
  <c r="H803" i="11" s="1"/>
  <c r="D803" i="11" s="1"/>
  <c r="G803" i="11" s="1"/>
  <c r="G285" i="5"/>
  <c r="L285" i="5"/>
  <c r="H285" i="5"/>
  <c r="K285" i="5"/>
  <c r="K366" i="5"/>
  <c r="L366" i="5"/>
  <c r="H439" i="5"/>
  <c r="F439" i="5"/>
  <c r="L439" i="5"/>
  <c r="J439" i="5"/>
  <c r="C227" i="11"/>
  <c r="H227" i="11" s="1"/>
  <c r="D227" i="11" s="1"/>
  <c r="G227" i="11" s="1"/>
  <c r="C337" i="11"/>
  <c r="H337" i="11" s="1"/>
  <c r="D337" i="11" s="1"/>
  <c r="G337" i="11" s="1"/>
  <c r="C655" i="11"/>
  <c r="H655" i="11" s="1"/>
  <c r="D655" i="11" s="1"/>
  <c r="G655" i="11" s="1"/>
  <c r="C737" i="11"/>
  <c r="H737" i="11" s="1"/>
  <c r="D737" i="11" s="1"/>
  <c r="G737" i="11" s="1"/>
  <c r="C855" i="11"/>
  <c r="H855" i="11" s="1"/>
  <c r="D855" i="11" s="1"/>
  <c r="G855" i="11" s="1"/>
  <c r="K319" i="5"/>
  <c r="H319" i="5"/>
  <c r="I319" i="5"/>
  <c r="J319" i="5"/>
  <c r="C595" i="11"/>
  <c r="H595" i="11" s="1"/>
  <c r="D595" i="11" s="1"/>
  <c r="G595" i="11" s="1"/>
  <c r="C647" i="11"/>
  <c r="H647" i="11" s="1"/>
  <c r="D647" i="11" s="1"/>
  <c r="G647" i="11" s="1"/>
  <c r="C794" i="11"/>
  <c r="H794" i="11" s="1"/>
  <c r="D794" i="11" s="1"/>
  <c r="G794" i="11" s="1"/>
  <c r="M310" i="5"/>
  <c r="J310" i="5"/>
  <c r="F310" i="5"/>
  <c r="H379" i="5"/>
  <c r="M379" i="5"/>
  <c r="J410" i="5"/>
  <c r="H410" i="5"/>
  <c r="L410" i="5"/>
  <c r="C641" i="11"/>
  <c r="H641" i="11" s="1"/>
  <c r="D641" i="11" s="1"/>
  <c r="G641" i="11" s="1"/>
  <c r="C925" i="11"/>
  <c r="H925" i="11" s="1"/>
  <c r="D925" i="11" s="1"/>
  <c r="G925" i="11" s="1"/>
  <c r="C963" i="11"/>
  <c r="H963" i="11" s="1"/>
  <c r="D963" i="11" s="1"/>
  <c r="G963" i="11" s="1"/>
  <c r="L300" i="5"/>
  <c r="I300" i="5"/>
  <c r="L356" i="5"/>
  <c r="F356" i="5"/>
  <c r="I356" i="5"/>
  <c r="G356" i="5"/>
  <c r="K410" i="5"/>
  <c r="L462" i="5"/>
  <c r="C533" i="11"/>
  <c r="H533" i="11" s="1"/>
  <c r="D533" i="11" s="1"/>
  <c r="G533" i="11" s="1"/>
  <c r="C953" i="11"/>
  <c r="H953" i="11" s="1"/>
  <c r="D953" i="11" s="1"/>
  <c r="G953" i="11" s="1"/>
  <c r="K287" i="5"/>
  <c r="I287" i="5"/>
  <c r="G287" i="5"/>
  <c r="F287" i="5"/>
  <c r="M287" i="5"/>
  <c r="L287" i="5"/>
  <c r="J287" i="5"/>
  <c r="L295" i="5"/>
  <c r="I295" i="5"/>
  <c r="K308" i="5"/>
  <c r="L308" i="5"/>
  <c r="I308" i="5"/>
  <c r="G308" i="5"/>
  <c r="F313" i="5"/>
  <c r="F321" i="5"/>
  <c r="H328" i="5"/>
  <c r="K330" i="5"/>
  <c r="I330" i="5"/>
  <c r="F354" i="5"/>
  <c r="K317" i="5"/>
  <c r="M317" i="5"/>
  <c r="L317" i="5"/>
  <c r="G317" i="5"/>
  <c r="I326" i="5"/>
  <c r="L326" i="5"/>
  <c r="K326" i="5"/>
  <c r="H369" i="5"/>
  <c r="K369" i="5"/>
  <c r="I369" i="5"/>
  <c r="J369" i="5"/>
  <c r="K382" i="5"/>
  <c r="M382" i="5"/>
  <c r="J382" i="5"/>
  <c r="L382" i="5"/>
  <c r="H382" i="5"/>
  <c r="G382" i="5"/>
  <c r="K405" i="5"/>
  <c r="H405" i="5"/>
  <c r="G405" i="5"/>
  <c r="K470" i="5"/>
  <c r="J470" i="5"/>
  <c r="I470" i="5"/>
  <c r="G470" i="5"/>
  <c r="H279" i="5"/>
  <c r="I279" i="5"/>
  <c r="M279" i="5"/>
  <c r="I293" i="5"/>
  <c r="G293" i="5"/>
  <c r="F293" i="5"/>
  <c r="G295" i="5"/>
  <c r="M304" i="5"/>
  <c r="K304" i="5"/>
  <c r="G304" i="5"/>
  <c r="L330" i="5"/>
  <c r="L403" i="5"/>
  <c r="J403" i="5"/>
  <c r="I403" i="5"/>
  <c r="G403" i="5"/>
  <c r="L407" i="5"/>
  <c r="K441" i="5"/>
  <c r="M313" i="5"/>
  <c r="L313" i="5"/>
  <c r="H313" i="5"/>
  <c r="G313" i="5"/>
  <c r="F317" i="5"/>
  <c r="K321" i="5"/>
  <c r="G321" i="5"/>
  <c r="L321" i="5"/>
  <c r="F347" i="5"/>
  <c r="L347" i="5"/>
  <c r="K354" i="5"/>
  <c r="G354" i="5"/>
  <c r="M354" i="5"/>
  <c r="J354" i="5"/>
  <c r="G369" i="5"/>
  <c r="F382" i="5"/>
  <c r="G396" i="5"/>
  <c r="F405" i="5"/>
  <c r="K444" i="5"/>
  <c r="H444" i="5"/>
  <c r="F444" i="5"/>
  <c r="M297" i="5"/>
  <c r="M298" i="5"/>
  <c r="M306" i="5"/>
  <c r="L325" i="5"/>
  <c r="I340" i="5"/>
  <c r="J362" i="5"/>
  <c r="H362" i="5"/>
  <c r="F362" i="5"/>
  <c r="H363" i="5"/>
  <c r="I384" i="5"/>
  <c r="F384" i="5"/>
  <c r="J399" i="5"/>
  <c r="M399" i="5"/>
  <c r="I399" i="5"/>
  <c r="L431" i="5"/>
  <c r="K431" i="5"/>
  <c r="H431" i="5"/>
  <c r="M483" i="5"/>
  <c r="K483" i="5"/>
  <c r="J334" i="5"/>
  <c r="F334" i="5"/>
  <c r="L345" i="5"/>
  <c r="I345" i="5"/>
  <c r="J361" i="5"/>
  <c r="J392" i="5"/>
  <c r="K492" i="5"/>
  <c r="G492" i="5"/>
  <c r="F325" i="5"/>
  <c r="G362" i="5"/>
  <c r="M384" i="5"/>
  <c r="G399" i="5"/>
  <c r="K409" i="5"/>
  <c r="G409" i="5"/>
  <c r="H432" i="5"/>
  <c r="K447" i="5"/>
  <c r="F447" i="5"/>
  <c r="H483" i="5"/>
  <c r="I289" i="5"/>
  <c r="I297" i="5"/>
  <c r="J298" i="5"/>
  <c r="F306" i="5"/>
  <c r="H325" i="5"/>
  <c r="G334" i="5"/>
  <c r="F340" i="5"/>
  <c r="G345" i="5"/>
  <c r="F351" i="5"/>
  <c r="K362" i="5"/>
  <c r="G365" i="5"/>
  <c r="I429" i="5"/>
  <c r="J429" i="5"/>
  <c r="H429" i="5"/>
  <c r="G429" i="5"/>
  <c r="F429" i="5"/>
  <c r="I437" i="5"/>
  <c r="L437" i="5"/>
  <c r="J437" i="5"/>
  <c r="H437" i="5"/>
  <c r="G437" i="5"/>
  <c r="K443" i="5"/>
  <c r="I450" i="5"/>
  <c r="J450" i="5"/>
  <c r="H450" i="5"/>
  <c r="G450" i="5"/>
  <c r="F450" i="5"/>
  <c r="F492" i="5"/>
  <c r="M442" i="5"/>
  <c r="M464" i="5"/>
  <c r="L493" i="5"/>
  <c r="M390" i="5"/>
  <c r="M446" i="5"/>
  <c r="L449" i="5"/>
  <c r="M493" i="5"/>
  <c r="M433" i="5"/>
  <c r="L438" i="5"/>
  <c r="M449" i="5"/>
  <c r="F435" i="5"/>
  <c r="F442" i="5"/>
  <c r="J457" i="5"/>
  <c r="I473" i="5"/>
  <c r="F488" i="5"/>
  <c r="N34" i="17"/>
  <c r="N37" i="17"/>
  <c r="N36" i="17"/>
  <c r="D35" i="17"/>
  <c r="I35" i="17" s="1"/>
  <c r="E35" i="17"/>
  <c r="J35" i="17" s="1"/>
  <c r="N24" i="17"/>
  <c r="N32" i="17"/>
  <c r="N27" i="17"/>
  <c r="N33" i="17"/>
  <c r="G25" i="12"/>
  <c r="G26" i="12" s="1"/>
  <c r="G27" i="12" s="1"/>
  <c r="I452" i="5"/>
  <c r="J452" i="5"/>
  <c r="M452" i="5"/>
  <c r="J489" i="5"/>
  <c r="G489" i="5"/>
  <c r="L489" i="5"/>
  <c r="I489" i="5"/>
  <c r="G453" i="5"/>
  <c r="I453" i="5"/>
  <c r="M453" i="5"/>
  <c r="G456" i="5"/>
  <c r="J456" i="5"/>
  <c r="F456" i="5"/>
  <c r="K458" i="5"/>
  <c r="M458" i="5"/>
  <c r="F458" i="5"/>
  <c r="J458" i="5"/>
  <c r="M440" i="5"/>
  <c r="G440" i="5"/>
  <c r="H440" i="5"/>
  <c r="K440" i="5"/>
  <c r="J440" i="5"/>
  <c r="I440" i="5"/>
  <c r="M431" i="5"/>
  <c r="G431" i="5"/>
  <c r="F431" i="5"/>
  <c r="J431" i="5"/>
  <c r="I431" i="5"/>
  <c r="L440" i="5"/>
  <c r="G447" i="5"/>
  <c r="I447" i="5"/>
  <c r="M427" i="5"/>
  <c r="G427" i="5"/>
  <c r="L427" i="5"/>
  <c r="M448" i="5"/>
  <c r="J448" i="5"/>
  <c r="G448" i="5"/>
  <c r="L451" i="5"/>
  <c r="F461" i="5"/>
  <c r="I480" i="5"/>
  <c r="H480" i="5"/>
  <c r="K480" i="5"/>
  <c r="M444" i="5"/>
  <c r="J444" i="5"/>
  <c r="G444" i="5"/>
  <c r="F459" i="5"/>
  <c r="G459" i="5"/>
  <c r="I459" i="5"/>
  <c r="L463" i="5"/>
  <c r="H463" i="5"/>
  <c r="G466" i="5"/>
  <c r="H485" i="5"/>
  <c r="J485" i="5"/>
  <c r="F485" i="5"/>
  <c r="G485" i="5"/>
  <c r="L485" i="5"/>
  <c r="K485" i="5"/>
  <c r="M485" i="5"/>
  <c r="H427" i="5"/>
  <c r="J435" i="5"/>
  <c r="I444" i="5"/>
  <c r="H448" i="5"/>
  <c r="F457" i="5"/>
  <c r="I457" i="5"/>
  <c r="K457" i="5"/>
  <c r="H459" i="5"/>
  <c r="G463" i="5"/>
  <c r="J476" i="5"/>
  <c r="M476" i="5"/>
  <c r="I485" i="5"/>
  <c r="L487" i="5"/>
  <c r="F487" i="5"/>
  <c r="G487" i="5"/>
  <c r="I487" i="5"/>
  <c r="M487" i="5"/>
  <c r="K487" i="5"/>
  <c r="H487" i="5"/>
  <c r="J427" i="5"/>
  <c r="M435" i="5"/>
  <c r="G435" i="5"/>
  <c r="L435" i="5"/>
  <c r="F438" i="5"/>
  <c r="H438" i="5"/>
  <c r="M438" i="5"/>
  <c r="L444" i="5"/>
  <c r="M447" i="5"/>
  <c r="K448" i="5"/>
  <c r="K451" i="5"/>
  <c r="J454" i="5"/>
  <c r="K459" i="5"/>
  <c r="J466" i="5"/>
  <c r="M451" i="5"/>
  <c r="G457" i="5"/>
  <c r="M463" i="5"/>
  <c r="J487" i="5"/>
  <c r="K429" i="5"/>
  <c r="K433" i="5"/>
  <c r="K437" i="5"/>
  <c r="K442" i="5"/>
  <c r="K446" i="5"/>
  <c r="K450" i="5"/>
  <c r="L460" i="5"/>
  <c r="M460" i="5"/>
  <c r="J462" i="5"/>
  <c r="G468" i="5"/>
  <c r="H470" i="5"/>
  <c r="G472" i="5"/>
  <c r="L481" i="5"/>
  <c r="K481" i="5"/>
  <c r="I481" i="5"/>
  <c r="J484" i="5"/>
  <c r="K484" i="5"/>
  <c r="M484" i="5"/>
  <c r="G494" i="5"/>
  <c r="I494" i="5"/>
  <c r="F494" i="5"/>
  <c r="F482" i="5"/>
  <c r="J482" i="5"/>
  <c r="K482" i="5"/>
  <c r="F486" i="5"/>
  <c r="J486" i="5"/>
  <c r="I486" i="5"/>
  <c r="J468" i="5"/>
  <c r="I468" i="5"/>
  <c r="H469" i="5"/>
  <c r="L470" i="5"/>
  <c r="F470" i="5"/>
  <c r="M470" i="5"/>
  <c r="L471" i="5"/>
  <c r="H472" i="5"/>
  <c r="J472" i="5"/>
  <c r="I472" i="5"/>
  <c r="K462" i="5"/>
  <c r="J465" i="5"/>
  <c r="M465" i="5"/>
  <c r="L465" i="5"/>
  <c r="J475" i="5"/>
  <c r="L483" i="5"/>
  <c r="F483" i="5"/>
  <c r="G483" i="5"/>
  <c r="J483" i="5"/>
  <c r="I483" i="5"/>
  <c r="M482" i="5"/>
  <c r="L491" i="5"/>
  <c r="F474" i="5"/>
  <c r="M474" i="5"/>
  <c r="L478" i="5"/>
  <c r="F478" i="5"/>
  <c r="M478" i="5"/>
  <c r="L467" i="5"/>
  <c r="K467" i="5"/>
  <c r="H473" i="5"/>
  <c r="K473" i="5"/>
  <c r="F477" i="5"/>
  <c r="H477" i="5"/>
  <c r="K477" i="5"/>
  <c r="J478" i="5"/>
  <c r="J479" i="5"/>
  <c r="M479" i="5"/>
  <c r="J488" i="5"/>
  <c r="L488" i="5"/>
  <c r="M488" i="5"/>
  <c r="F490" i="5"/>
  <c r="H490" i="5"/>
  <c r="M490" i="5"/>
  <c r="J492" i="5"/>
  <c r="L492" i="5"/>
  <c r="M492" i="5"/>
  <c r="I479" i="5"/>
  <c r="H488" i="5"/>
  <c r="J490" i="5"/>
  <c r="H492" i="5"/>
  <c r="J493" i="5"/>
  <c r="K493" i="5"/>
  <c r="M286" i="5"/>
  <c r="H291" i="5"/>
  <c r="K291" i="5"/>
  <c r="J291" i="5"/>
  <c r="J300" i="5"/>
  <c r="K332" i="5"/>
  <c r="J285" i="5"/>
  <c r="I285" i="5"/>
  <c r="M285" i="5"/>
  <c r="F289" i="5"/>
  <c r="J295" i="5"/>
  <c r="H304" i="5"/>
  <c r="J304" i="5"/>
  <c r="I304" i="5"/>
  <c r="F304" i="5"/>
  <c r="J305" i="5"/>
  <c r="I342" i="5"/>
  <c r="G286" i="5"/>
  <c r="H300" i="5"/>
  <c r="M300" i="5"/>
  <c r="K300" i="5"/>
  <c r="G310" i="5"/>
  <c r="L310" i="5"/>
  <c r="H310" i="5"/>
  <c r="K310" i="5"/>
  <c r="H314" i="5"/>
  <c r="J289" i="5"/>
  <c r="F291" i="5"/>
  <c r="L302" i="5"/>
  <c r="G302" i="5"/>
  <c r="F302" i="5"/>
  <c r="M302" i="5"/>
  <c r="J338" i="5"/>
  <c r="I338" i="5"/>
  <c r="G338" i="5"/>
  <c r="F338" i="5"/>
  <c r="M338" i="5"/>
  <c r="K338" i="5"/>
  <c r="H338" i="5"/>
  <c r="J388" i="5"/>
  <c r="I388" i="5"/>
  <c r="F388" i="5"/>
  <c r="M388" i="5"/>
  <c r="L388" i="5"/>
  <c r="H388" i="5"/>
  <c r="K388" i="5"/>
  <c r="G388" i="5"/>
  <c r="F314" i="5"/>
  <c r="J288" i="5"/>
  <c r="J303" i="5"/>
  <c r="H352" i="5"/>
  <c r="L352" i="5"/>
  <c r="G291" i="5"/>
  <c r="H295" i="5"/>
  <c r="F295" i="5"/>
  <c r="M295" i="5"/>
  <c r="L305" i="5"/>
  <c r="G323" i="5"/>
  <c r="F323" i="5"/>
  <c r="M323" i="5"/>
  <c r="L323" i="5"/>
  <c r="J323" i="5"/>
  <c r="I323" i="5"/>
  <c r="H333" i="5"/>
  <c r="G368" i="5"/>
  <c r="L368" i="5"/>
  <c r="I290" i="5"/>
  <c r="K367" i="5"/>
  <c r="L290" i="5"/>
  <c r="F300" i="5"/>
  <c r="M305" i="5"/>
  <c r="F332" i="5"/>
  <c r="J332" i="5"/>
  <c r="I332" i="5"/>
  <c r="H332" i="5"/>
  <c r="G332" i="5"/>
  <c r="L332" i="5"/>
  <c r="L289" i="5"/>
  <c r="H289" i="5"/>
  <c r="G289" i="5"/>
  <c r="L291" i="5"/>
  <c r="H296" i="5"/>
  <c r="L297" i="5"/>
  <c r="H297" i="5"/>
  <c r="G297" i="5"/>
  <c r="I298" i="5"/>
  <c r="G298" i="5"/>
  <c r="G300" i="5"/>
  <c r="H302" i="5"/>
  <c r="I310" i="5"/>
  <c r="H326" i="5"/>
  <c r="G326" i="5"/>
  <c r="F326" i="5"/>
  <c r="M326" i="5"/>
  <c r="J326" i="5"/>
  <c r="L338" i="5"/>
  <c r="H306" i="5"/>
  <c r="F315" i="5"/>
  <c r="F322" i="5"/>
  <c r="J330" i="5"/>
  <c r="G330" i="5"/>
  <c r="F330" i="5"/>
  <c r="M330" i="5"/>
  <c r="I344" i="5"/>
  <c r="F381" i="5"/>
  <c r="H381" i="5"/>
  <c r="M381" i="5"/>
  <c r="L381" i="5"/>
  <c r="K381" i="5"/>
  <c r="I381" i="5"/>
  <c r="J381" i="5"/>
  <c r="G381" i="5"/>
  <c r="L293" i="5"/>
  <c r="K293" i="5"/>
  <c r="L307" i="5"/>
  <c r="I315" i="5"/>
  <c r="L292" i="5"/>
  <c r="L306" i="5"/>
  <c r="K306" i="5"/>
  <c r="J312" i="5"/>
  <c r="G319" i="5"/>
  <c r="M319" i="5"/>
  <c r="L319" i="5"/>
  <c r="G328" i="5"/>
  <c r="F328" i="5"/>
  <c r="M328" i="5"/>
  <c r="L328" i="5"/>
  <c r="H330" i="5"/>
  <c r="J375" i="5"/>
  <c r="I375" i="5"/>
  <c r="F375" i="5"/>
  <c r="L375" i="5"/>
  <c r="H375" i="5"/>
  <c r="G375" i="5"/>
  <c r="M375" i="5"/>
  <c r="K375" i="5"/>
  <c r="F309" i="5"/>
  <c r="L311" i="5"/>
  <c r="G315" i="5"/>
  <c r="M315" i="5"/>
  <c r="L315" i="5"/>
  <c r="J347" i="5"/>
  <c r="M347" i="5"/>
  <c r="K347" i="5"/>
  <c r="I347" i="5"/>
  <c r="H347" i="5"/>
  <c r="G347" i="5"/>
  <c r="F353" i="5"/>
  <c r="K353" i="5"/>
  <c r="H353" i="5"/>
  <c r="L353" i="5"/>
  <c r="J353" i="5"/>
  <c r="I353" i="5"/>
  <c r="G353" i="5"/>
  <c r="H308" i="5"/>
  <c r="J313" i="5"/>
  <c r="H317" i="5"/>
  <c r="L329" i="5"/>
  <c r="H341" i="5"/>
  <c r="I341" i="5"/>
  <c r="M341" i="5"/>
  <c r="K343" i="5"/>
  <c r="J345" i="5"/>
  <c r="M350" i="5"/>
  <c r="K351" i="5"/>
  <c r="F355" i="5"/>
  <c r="K356" i="5"/>
  <c r="L372" i="5"/>
  <c r="F386" i="5"/>
  <c r="H386" i="5"/>
  <c r="M386" i="5"/>
  <c r="K386" i="5"/>
  <c r="L386" i="5"/>
  <c r="I386" i="5"/>
  <c r="J386" i="5"/>
  <c r="K313" i="5"/>
  <c r="K316" i="5"/>
  <c r="I317" i="5"/>
  <c r="K320" i="5"/>
  <c r="I321" i="5"/>
  <c r="K324" i="5"/>
  <c r="J340" i="5"/>
  <c r="I358" i="5"/>
  <c r="F358" i="5"/>
  <c r="L358" i="5"/>
  <c r="K358" i="5"/>
  <c r="J343" i="5"/>
  <c r="H343" i="5"/>
  <c r="M343" i="5"/>
  <c r="F345" i="5"/>
  <c r="K345" i="5"/>
  <c r="M345" i="5"/>
  <c r="J351" i="5"/>
  <c r="H351" i="5"/>
  <c r="M351" i="5"/>
  <c r="J356" i="5"/>
  <c r="H356" i="5"/>
  <c r="M356" i="5"/>
  <c r="M360" i="5"/>
  <c r="K360" i="5"/>
  <c r="F364" i="5"/>
  <c r="M364" i="5"/>
  <c r="K364" i="5"/>
  <c r="I364" i="5"/>
  <c r="H364" i="5"/>
  <c r="J364" i="5"/>
  <c r="G364" i="5"/>
  <c r="F370" i="5"/>
  <c r="L334" i="5"/>
  <c r="F337" i="5"/>
  <c r="F341" i="5"/>
  <c r="G386" i="5"/>
  <c r="J379" i="5"/>
  <c r="K379" i="5"/>
  <c r="I379" i="5"/>
  <c r="G379" i="5"/>
  <c r="F379" i="5"/>
  <c r="H398" i="5"/>
  <c r="L398" i="5"/>
  <c r="J418" i="5"/>
  <c r="L418" i="5"/>
  <c r="K418" i="5"/>
  <c r="I418" i="5"/>
  <c r="H418" i="5"/>
  <c r="G418" i="5"/>
  <c r="M418" i="5"/>
  <c r="F418" i="5"/>
  <c r="L349" i="5"/>
  <c r="F394" i="5"/>
  <c r="H394" i="5"/>
  <c r="M394" i="5"/>
  <c r="K394" i="5"/>
  <c r="L394" i="5"/>
  <c r="I394" i="5"/>
  <c r="G394" i="5"/>
  <c r="K346" i="5"/>
  <c r="G349" i="5"/>
  <c r="L379" i="5"/>
  <c r="J394" i="5"/>
  <c r="G359" i="5"/>
  <c r="J371" i="5"/>
  <c r="M371" i="5"/>
  <c r="K371" i="5"/>
  <c r="I371" i="5"/>
  <c r="G371" i="5"/>
  <c r="J384" i="5"/>
  <c r="K384" i="5"/>
  <c r="H384" i="5"/>
  <c r="G384" i="5"/>
  <c r="L384" i="5"/>
  <c r="J414" i="5"/>
  <c r="L414" i="5"/>
  <c r="K414" i="5"/>
  <c r="I414" i="5"/>
  <c r="H414" i="5"/>
  <c r="G414" i="5"/>
  <c r="M414" i="5"/>
  <c r="F414" i="5"/>
  <c r="J366" i="5"/>
  <c r="F366" i="5"/>
  <c r="M366" i="5"/>
  <c r="L369" i="5"/>
  <c r="J373" i="5"/>
  <c r="K376" i="5"/>
  <c r="J411" i="5"/>
  <c r="F411" i="5"/>
  <c r="F412" i="5"/>
  <c r="H412" i="5"/>
  <c r="L412" i="5"/>
  <c r="K412" i="5"/>
  <c r="J412" i="5"/>
  <c r="I412" i="5"/>
  <c r="M412" i="5"/>
  <c r="G412" i="5"/>
  <c r="L362" i="5"/>
  <c r="H383" i="5"/>
  <c r="G366" i="5"/>
  <c r="F369" i="5"/>
  <c r="F373" i="5"/>
  <c r="H373" i="5"/>
  <c r="M373" i="5"/>
  <c r="H389" i="5"/>
  <c r="M391" i="5"/>
  <c r="I366" i="5"/>
  <c r="L378" i="5"/>
  <c r="J406" i="5"/>
  <c r="K406" i="5"/>
  <c r="F389" i="5"/>
  <c r="L395" i="5"/>
  <c r="J402" i="5"/>
  <c r="F402" i="5"/>
  <c r="J422" i="5"/>
  <c r="H422" i="5"/>
  <c r="M422" i="5"/>
  <c r="L422" i="5"/>
  <c r="K422" i="5"/>
  <c r="I422" i="5"/>
  <c r="G422" i="5"/>
  <c r="F422" i="5"/>
  <c r="L380" i="5"/>
  <c r="I390" i="5"/>
  <c r="K392" i="5"/>
  <c r="L393" i="5"/>
  <c r="H408" i="5"/>
  <c r="F395" i="5"/>
  <c r="F399" i="5"/>
  <c r="H399" i="5"/>
  <c r="L399" i="5"/>
  <c r="K399" i="5"/>
  <c r="F400" i="5"/>
  <c r="I402" i="5"/>
  <c r="F404" i="5"/>
  <c r="G404" i="5"/>
  <c r="L377" i="5"/>
  <c r="F385" i="5"/>
  <c r="L390" i="5"/>
  <c r="H395" i="5"/>
  <c r="L402" i="5"/>
  <c r="G410" i="5"/>
  <c r="I410" i="5"/>
  <c r="M410" i="5"/>
  <c r="L413" i="5"/>
  <c r="M413" i="5"/>
  <c r="J415" i="5"/>
  <c r="L417" i="5"/>
  <c r="M417" i="5"/>
  <c r="L397" i="5"/>
  <c r="K397" i="5"/>
  <c r="I401" i="5"/>
  <c r="K403" i="5"/>
  <c r="I405" i="5"/>
  <c r="F420" i="5"/>
  <c r="L420" i="5"/>
  <c r="I420" i="5"/>
  <c r="H420" i="5"/>
  <c r="M397" i="5"/>
  <c r="J401" i="5"/>
  <c r="L401" i="5"/>
  <c r="M401" i="5"/>
  <c r="F403" i="5"/>
  <c r="H403" i="5"/>
  <c r="M403" i="5"/>
  <c r="J405" i="5"/>
  <c r="L405" i="5"/>
  <c r="M405" i="5"/>
  <c r="F407" i="5"/>
  <c r="H407" i="5"/>
  <c r="L409" i="5"/>
  <c r="M409" i="5"/>
  <c r="F410" i="5"/>
  <c r="F415" i="5"/>
  <c r="J419" i="5"/>
  <c r="G424" i="5"/>
  <c r="K423" i="5"/>
  <c r="K424" i="5"/>
  <c r="M439" i="5"/>
  <c r="I439" i="5"/>
  <c r="G439" i="5"/>
  <c r="K439" i="5"/>
  <c r="C256" i="1"/>
  <c r="C475" i="10"/>
  <c r="H475" i="10" s="1"/>
  <c r="D475" i="10" s="1"/>
  <c r="G475" i="10" s="1"/>
  <c r="J475" i="10"/>
  <c r="O475" i="10" s="1"/>
  <c r="M475" i="10" s="1"/>
  <c r="J595" i="10"/>
  <c r="O595" i="10" s="1"/>
  <c r="M595" i="10" s="1"/>
  <c r="C595" i="10"/>
  <c r="H595" i="10" s="1"/>
  <c r="D595" i="10" s="1"/>
  <c r="G595" i="10" s="1"/>
  <c r="C704" i="10"/>
  <c r="H704" i="10" s="1"/>
  <c r="D704" i="10" s="1"/>
  <c r="G704" i="10" s="1"/>
  <c r="K416" i="5"/>
  <c r="L416" i="5"/>
  <c r="M416" i="5"/>
  <c r="F491" i="5"/>
  <c r="K491" i="5"/>
  <c r="I421" i="5"/>
  <c r="J539" i="4"/>
  <c r="C405" i="4"/>
  <c r="H405" i="4" s="1"/>
  <c r="D405" i="4" s="1"/>
  <c r="G405" i="4" s="1"/>
  <c r="J405" i="4"/>
  <c r="C905" i="9"/>
  <c r="H905" i="9" s="1"/>
  <c r="D905" i="9" s="1"/>
  <c r="G905" i="9" s="1"/>
  <c r="J905" i="9"/>
  <c r="J927" i="9"/>
  <c r="P927" i="9" s="1"/>
  <c r="C927" i="9"/>
  <c r="H927" i="9" s="1"/>
  <c r="D927" i="9" s="1"/>
  <c r="G927" i="9" s="1"/>
  <c r="C935" i="9"/>
  <c r="H935" i="9" s="1"/>
  <c r="D935" i="9" s="1"/>
  <c r="G935" i="9" s="1"/>
  <c r="J935" i="9"/>
  <c r="O935" i="9" s="1"/>
  <c r="C951" i="9"/>
  <c r="H951" i="9" s="1"/>
  <c r="D951" i="9" s="1"/>
  <c r="G951" i="9" s="1"/>
  <c r="J951" i="9"/>
  <c r="P951" i="9" s="1"/>
  <c r="C959" i="9"/>
  <c r="H959" i="9" s="1"/>
  <c r="D959" i="9" s="1"/>
  <c r="G959" i="9" s="1"/>
  <c r="J959" i="9"/>
  <c r="C975" i="9"/>
  <c r="H975" i="9" s="1"/>
  <c r="D975" i="9" s="1"/>
  <c r="G975" i="9" s="1"/>
  <c r="J975" i="9"/>
  <c r="C317" i="10"/>
  <c r="H317" i="10" s="1"/>
  <c r="D317" i="10" s="1"/>
  <c r="G317" i="10" s="1"/>
  <c r="J317" i="10"/>
  <c r="C325" i="10"/>
  <c r="H325" i="10" s="1"/>
  <c r="D325" i="10" s="1"/>
  <c r="G325" i="10" s="1"/>
  <c r="J325" i="10"/>
  <c r="C477" i="10"/>
  <c r="H477" i="10" s="1"/>
  <c r="D477" i="10" s="1"/>
  <c r="G477" i="10" s="1"/>
  <c r="J477" i="10"/>
  <c r="J493" i="10"/>
  <c r="O493" i="10" s="1"/>
  <c r="M493" i="10" s="1"/>
  <c r="C493" i="10"/>
  <c r="H493" i="10" s="1"/>
  <c r="D493" i="10" s="1"/>
  <c r="G493" i="10" s="1"/>
  <c r="J501" i="10"/>
  <c r="O501" i="10" s="1"/>
  <c r="M501" i="10" s="1"/>
  <c r="C501" i="10"/>
  <c r="H501" i="10" s="1"/>
  <c r="D501" i="10" s="1"/>
  <c r="G501" i="10" s="1"/>
  <c r="J509" i="10"/>
  <c r="C509" i="10"/>
  <c r="H509" i="10" s="1"/>
  <c r="D509" i="10" s="1"/>
  <c r="G509" i="10" s="1"/>
  <c r="J517" i="10"/>
  <c r="C517" i="10"/>
  <c r="H517" i="10" s="1"/>
  <c r="D517" i="10" s="1"/>
  <c r="G517" i="10" s="1"/>
  <c r="C525" i="10"/>
  <c r="H525" i="10" s="1"/>
  <c r="D525" i="10" s="1"/>
  <c r="G525" i="10" s="1"/>
  <c r="J525" i="10"/>
  <c r="C533" i="10"/>
  <c r="H533" i="10" s="1"/>
  <c r="D533" i="10" s="1"/>
  <c r="G533" i="10" s="1"/>
  <c r="J533" i="10"/>
  <c r="C541" i="10"/>
  <c r="H541" i="10" s="1"/>
  <c r="D541" i="10" s="1"/>
  <c r="G541" i="10" s="1"/>
  <c r="J541" i="10"/>
  <c r="J549" i="10"/>
  <c r="C549" i="10"/>
  <c r="H549" i="10" s="1"/>
  <c r="D549" i="10" s="1"/>
  <c r="G549" i="10" s="1"/>
  <c r="C557" i="10"/>
  <c r="H557" i="10" s="1"/>
  <c r="D557" i="10" s="1"/>
  <c r="G557" i="10" s="1"/>
  <c r="J557" i="10"/>
  <c r="C589" i="10"/>
  <c r="H589" i="10" s="1"/>
  <c r="D589" i="10" s="1"/>
  <c r="G589" i="10" s="1"/>
  <c r="J589" i="10"/>
  <c r="O589" i="10" s="1"/>
  <c r="M589" i="10" s="1"/>
  <c r="J597" i="10"/>
  <c r="O597" i="10" s="1"/>
  <c r="C597" i="10"/>
  <c r="H597" i="10" s="1"/>
  <c r="D597" i="10" s="1"/>
  <c r="G597" i="10" s="1"/>
  <c r="J605" i="10"/>
  <c r="O605" i="10" s="1"/>
  <c r="C605" i="10"/>
  <c r="H605" i="10" s="1"/>
  <c r="D605" i="10" s="1"/>
  <c r="G605" i="10" s="1"/>
  <c r="C783" i="11"/>
  <c r="H783" i="11" s="1"/>
  <c r="D783" i="11" s="1"/>
  <c r="G783" i="11" s="1"/>
  <c r="J783" i="11"/>
  <c r="C791" i="11"/>
  <c r="H791" i="11" s="1"/>
  <c r="D791" i="11" s="1"/>
  <c r="G791" i="11" s="1"/>
  <c r="J791" i="11"/>
  <c r="C799" i="11"/>
  <c r="H799" i="11" s="1"/>
  <c r="D799" i="11" s="1"/>
  <c r="G799" i="11" s="1"/>
  <c r="J799" i="11"/>
  <c r="C815" i="11"/>
  <c r="H815" i="11" s="1"/>
  <c r="D815" i="11" s="1"/>
  <c r="G815" i="11" s="1"/>
  <c r="J815" i="11"/>
  <c r="O815" i="11" s="1"/>
  <c r="C823" i="11"/>
  <c r="H823" i="11" s="1"/>
  <c r="D823" i="11" s="1"/>
  <c r="G823" i="11" s="1"/>
  <c r="J823" i="11"/>
  <c r="C831" i="11"/>
  <c r="H831" i="11" s="1"/>
  <c r="D831" i="11" s="1"/>
  <c r="G831" i="11" s="1"/>
  <c r="J831" i="11"/>
  <c r="J839" i="11"/>
  <c r="C839" i="11"/>
  <c r="H839" i="11" s="1"/>
  <c r="D839" i="11" s="1"/>
  <c r="G839" i="11" s="1"/>
  <c r="C903" i="11"/>
  <c r="H903" i="11" s="1"/>
  <c r="D903" i="11" s="1"/>
  <c r="G903" i="11" s="1"/>
  <c r="J903" i="11"/>
  <c r="C919" i="11"/>
  <c r="H919" i="11" s="1"/>
  <c r="D919" i="11" s="1"/>
  <c r="G919" i="11" s="1"/>
  <c r="J919" i="11"/>
  <c r="C943" i="11"/>
  <c r="H943" i="11" s="1"/>
  <c r="D943" i="11" s="1"/>
  <c r="G943" i="11" s="1"/>
  <c r="J943" i="11"/>
  <c r="J966" i="11"/>
  <c r="C982" i="11"/>
  <c r="H982" i="11" s="1"/>
  <c r="D982" i="11" s="1"/>
  <c r="G982" i="11" s="1"/>
  <c r="C998" i="11"/>
  <c r="H998" i="11" s="1"/>
  <c r="D998" i="11" s="1"/>
  <c r="G998" i="11" s="1"/>
  <c r="L22" i="5"/>
  <c r="L30" i="5"/>
  <c r="M30" i="5"/>
  <c r="G30" i="5"/>
  <c r="M58" i="5"/>
  <c r="L58" i="5"/>
  <c r="G58" i="5"/>
  <c r="H58" i="5"/>
  <c r="K73" i="5"/>
  <c r="I73" i="5"/>
  <c r="M73" i="5"/>
  <c r="F78" i="5"/>
  <c r="H86" i="5"/>
  <c r="K86" i="5"/>
  <c r="M86" i="5"/>
  <c r="F86" i="5"/>
  <c r="L86" i="5"/>
  <c r="H99" i="5"/>
  <c r="J99" i="5"/>
  <c r="M99" i="5"/>
  <c r="I114" i="5"/>
  <c r="F114" i="5"/>
  <c r="J114" i="5"/>
  <c r="L114" i="5"/>
  <c r="H114" i="5"/>
  <c r="G114" i="5"/>
  <c r="H135" i="5"/>
  <c r="G143" i="5"/>
  <c r="L220" i="5"/>
  <c r="H220" i="5"/>
  <c r="I220" i="5"/>
  <c r="K220" i="5"/>
  <c r="I235" i="5"/>
  <c r="K235" i="5"/>
  <c r="J235" i="5"/>
  <c r="L235" i="5"/>
  <c r="I250" i="5"/>
  <c r="H250" i="5"/>
  <c r="J258" i="5"/>
  <c r="H258" i="5"/>
  <c r="I258" i="5"/>
  <c r="M258" i="5"/>
  <c r="F324" i="5"/>
  <c r="M324" i="5"/>
  <c r="F329" i="5"/>
  <c r="H445" i="5"/>
  <c r="J445" i="5"/>
  <c r="M445" i="5"/>
  <c r="I463" i="5"/>
  <c r="F463" i="5"/>
  <c r="L468" i="5"/>
  <c r="F468" i="5"/>
  <c r="M481" i="5"/>
  <c r="J481" i="5"/>
  <c r="H481" i="5"/>
  <c r="H489" i="5"/>
  <c r="F489" i="5"/>
  <c r="K494" i="5"/>
  <c r="J494" i="5"/>
  <c r="M494" i="5"/>
  <c r="I416" i="5"/>
  <c r="J421" i="5"/>
  <c r="H468" i="5"/>
  <c r="H494" i="5"/>
  <c r="F481" i="5"/>
  <c r="J463" i="5"/>
  <c r="K463" i="5"/>
  <c r="L434" i="5"/>
  <c r="F445" i="5"/>
  <c r="H337" i="5"/>
  <c r="C935" i="11"/>
  <c r="H935" i="11" s="1"/>
  <c r="D935" i="11" s="1"/>
  <c r="G935" i="11" s="1"/>
  <c r="G324" i="5"/>
  <c r="J957" i="4"/>
  <c r="H235" i="5"/>
  <c r="J147" i="9"/>
  <c r="J833" i="11"/>
  <c r="C505" i="11"/>
  <c r="H505" i="11" s="1"/>
  <c r="D505" i="11" s="1"/>
  <c r="G505" i="11" s="1"/>
  <c r="C641" i="1"/>
  <c r="C414" i="1"/>
  <c r="C179" i="9"/>
  <c r="H179" i="9" s="1"/>
  <c r="D179" i="9" s="1"/>
  <c r="G179" i="9" s="1"/>
  <c r="M434" i="5"/>
  <c r="J563" i="9"/>
  <c r="P563" i="9" s="1"/>
  <c r="C563" i="9"/>
  <c r="H563" i="9" s="1"/>
  <c r="D563" i="9" s="1"/>
  <c r="G563" i="9" s="1"/>
  <c r="C845" i="9"/>
  <c r="H845" i="9" s="1"/>
  <c r="D845" i="9" s="1"/>
  <c r="G845" i="9" s="1"/>
  <c r="J845" i="9"/>
  <c r="C513" i="11"/>
  <c r="H513" i="11" s="1"/>
  <c r="D513" i="11" s="1"/>
  <c r="G513" i="11" s="1"/>
  <c r="J513" i="11"/>
  <c r="J537" i="11"/>
  <c r="C537" i="11"/>
  <c r="H537" i="11" s="1"/>
  <c r="D537" i="11" s="1"/>
  <c r="G537" i="11" s="1"/>
  <c r="J553" i="11"/>
  <c r="C553" i="11"/>
  <c r="H553" i="11" s="1"/>
  <c r="D553" i="11" s="1"/>
  <c r="G553" i="11" s="1"/>
  <c r="C569" i="11"/>
  <c r="H569" i="11" s="1"/>
  <c r="D569" i="11" s="1"/>
  <c r="G569" i="11" s="1"/>
  <c r="J569" i="11"/>
  <c r="J585" i="11"/>
  <c r="C585" i="11"/>
  <c r="H585" i="11" s="1"/>
  <c r="D585" i="11" s="1"/>
  <c r="G585" i="11" s="1"/>
  <c r="C705" i="11"/>
  <c r="H705" i="11" s="1"/>
  <c r="D705" i="11" s="1"/>
  <c r="G705" i="11" s="1"/>
  <c r="J705" i="11"/>
  <c r="J825" i="11"/>
  <c r="O825" i="11" s="1"/>
  <c r="M825" i="11" s="1"/>
  <c r="C825" i="11"/>
  <c r="H825" i="11" s="1"/>
  <c r="D825" i="11" s="1"/>
  <c r="G825" i="11" s="1"/>
  <c r="C841" i="11"/>
  <c r="H841" i="11" s="1"/>
  <c r="D841" i="11" s="1"/>
  <c r="G841" i="11" s="1"/>
  <c r="J841" i="11"/>
  <c r="F430" i="5"/>
  <c r="M443" i="5"/>
  <c r="I443" i="5"/>
  <c r="K461" i="5"/>
  <c r="J461" i="5"/>
  <c r="I466" i="5"/>
  <c r="M466" i="5"/>
  <c r="F466" i="5"/>
  <c r="G474" i="5"/>
  <c r="K474" i="5"/>
  <c r="I474" i="5"/>
  <c r="H474" i="5"/>
  <c r="H416" i="5"/>
  <c r="J491" i="5"/>
  <c r="G443" i="5"/>
  <c r="G461" i="5"/>
  <c r="M426" i="5"/>
  <c r="M489" i="5"/>
  <c r="I434" i="5"/>
  <c r="I445" i="5"/>
  <c r="G337" i="5"/>
  <c r="C509" i="11"/>
  <c r="H509" i="11" s="1"/>
  <c r="D509" i="11" s="1"/>
  <c r="G509" i="11" s="1"/>
  <c r="C155" i="9"/>
  <c r="H155" i="9" s="1"/>
  <c r="D155" i="9" s="1"/>
  <c r="G155" i="9" s="1"/>
  <c r="I491" i="5"/>
  <c r="C563" i="4"/>
  <c r="H563" i="4" s="1"/>
  <c r="D563" i="4" s="1"/>
  <c r="G563" i="4" s="1"/>
  <c r="J86" i="5"/>
  <c r="C807" i="11"/>
  <c r="H807" i="11" s="1"/>
  <c r="D807" i="11" s="1"/>
  <c r="G807" i="11" s="1"/>
  <c r="C313" i="4"/>
  <c r="H313" i="4" s="1"/>
  <c r="D313" i="4" s="1"/>
  <c r="G313" i="4" s="1"/>
  <c r="J581" i="11"/>
  <c r="O581" i="11" s="1"/>
  <c r="M581" i="11" s="1"/>
  <c r="C517" i="1"/>
  <c r="E445" i="1"/>
  <c r="G376" i="1"/>
  <c r="D376" i="1" s="1"/>
  <c r="X376" i="5" s="1"/>
  <c r="C381" i="4"/>
  <c r="H381" i="4" s="1"/>
  <c r="D381" i="4" s="1"/>
  <c r="G381" i="4" s="1"/>
  <c r="J381" i="4"/>
  <c r="O381" i="4" s="1"/>
  <c r="J81" i="10"/>
  <c r="C775" i="10"/>
  <c r="H775" i="10" s="1"/>
  <c r="D775" i="10" s="1"/>
  <c r="G775" i="10" s="1"/>
  <c r="J775" i="10"/>
  <c r="O775" i="10" s="1"/>
  <c r="M775" i="10" s="1"/>
  <c r="C589" i="11"/>
  <c r="H589" i="11" s="1"/>
  <c r="D589" i="11" s="1"/>
  <c r="G589" i="11" s="1"/>
  <c r="J589" i="11"/>
  <c r="O589" i="11" s="1"/>
  <c r="M589" i="11" s="1"/>
  <c r="K426" i="5"/>
  <c r="J426" i="5"/>
  <c r="F426" i="5"/>
  <c r="G416" i="5"/>
  <c r="J337" i="4"/>
  <c r="C337" i="4"/>
  <c r="H337" i="4" s="1"/>
  <c r="D337" i="4" s="1"/>
  <c r="G337" i="4" s="1"/>
  <c r="J389" i="4"/>
  <c r="C389" i="4"/>
  <c r="H389" i="4" s="1"/>
  <c r="D389" i="4" s="1"/>
  <c r="G389" i="4" s="1"/>
  <c r="J903" i="4"/>
  <c r="C903" i="4"/>
  <c r="H903" i="4" s="1"/>
  <c r="D903" i="4" s="1"/>
  <c r="G903" i="4" s="1"/>
  <c r="C925" i="4"/>
  <c r="H925" i="4" s="1"/>
  <c r="D925" i="4" s="1"/>
  <c r="G925" i="4" s="1"/>
  <c r="J925" i="4"/>
  <c r="C941" i="4"/>
  <c r="H941" i="4" s="1"/>
  <c r="D941" i="4" s="1"/>
  <c r="G941" i="4" s="1"/>
  <c r="J941" i="4"/>
  <c r="J211" i="9"/>
  <c r="P211" i="9" s="1"/>
  <c r="C211" i="9"/>
  <c r="H211" i="9" s="1"/>
  <c r="D211" i="9" s="1"/>
  <c r="G211" i="9" s="1"/>
  <c r="K434" i="5"/>
  <c r="C485" i="10"/>
  <c r="H485" i="10" s="1"/>
  <c r="D485" i="10" s="1"/>
  <c r="G485" i="10" s="1"/>
  <c r="J545" i="11"/>
  <c r="C545" i="11"/>
  <c r="H545" i="11" s="1"/>
  <c r="D545" i="11" s="1"/>
  <c r="G545" i="11" s="1"/>
  <c r="C561" i="11"/>
  <c r="H561" i="11" s="1"/>
  <c r="D561" i="11" s="1"/>
  <c r="G561" i="11" s="1"/>
  <c r="J561" i="11"/>
  <c r="O561" i="11" s="1"/>
  <c r="M561" i="11" s="1"/>
  <c r="C697" i="11"/>
  <c r="H697" i="11" s="1"/>
  <c r="D697" i="11" s="1"/>
  <c r="G697" i="11" s="1"/>
  <c r="J697" i="11"/>
  <c r="O697" i="11" s="1"/>
  <c r="C713" i="11"/>
  <c r="H713" i="11" s="1"/>
  <c r="D713" i="11" s="1"/>
  <c r="G713" i="11" s="1"/>
  <c r="J713" i="11"/>
  <c r="J785" i="11"/>
  <c r="C785" i="11"/>
  <c r="H785" i="11" s="1"/>
  <c r="D785" i="11" s="1"/>
  <c r="G785" i="11" s="1"/>
  <c r="J801" i="11"/>
  <c r="C801" i="11"/>
  <c r="H801" i="11" s="1"/>
  <c r="D801" i="11" s="1"/>
  <c r="G801" i="11" s="1"/>
  <c r="F416" i="5"/>
  <c r="G491" i="5"/>
  <c r="L466" i="5"/>
  <c r="L461" i="5"/>
  <c r="H466" i="5"/>
  <c r="F453" i="5"/>
  <c r="K489" i="5"/>
  <c r="M461" i="5"/>
  <c r="K445" i="5"/>
  <c r="J565" i="10"/>
  <c r="M430" i="5"/>
  <c r="L445" i="5"/>
  <c r="K30" i="5"/>
  <c r="C485" i="11"/>
  <c r="H485" i="11" s="1"/>
  <c r="D485" i="11" s="1"/>
  <c r="G485" i="11" s="1"/>
  <c r="G86" i="5"/>
  <c r="F99" i="5"/>
  <c r="J853" i="9"/>
  <c r="J469" i="11"/>
  <c r="P469" i="11" s="1"/>
  <c r="J329" i="4"/>
  <c r="G408" i="1"/>
  <c r="D408" i="1" s="1"/>
  <c r="X408" i="5" s="1"/>
  <c r="E327" i="1"/>
  <c r="C547" i="4"/>
  <c r="H547" i="4" s="1"/>
  <c r="D547" i="4" s="1"/>
  <c r="G547" i="4" s="1"/>
  <c r="J547" i="4"/>
  <c r="J139" i="9"/>
  <c r="C139" i="9"/>
  <c r="H139" i="9" s="1"/>
  <c r="D139" i="9" s="1"/>
  <c r="G139" i="9" s="1"/>
  <c r="C579" i="10"/>
  <c r="H579" i="10" s="1"/>
  <c r="D579" i="10" s="1"/>
  <c r="G579" i="10" s="1"/>
  <c r="J579" i="10"/>
  <c r="J681" i="10"/>
  <c r="C681" i="10"/>
  <c r="H681" i="10" s="1"/>
  <c r="D681" i="10" s="1"/>
  <c r="G681" i="10" s="1"/>
  <c r="C767" i="10"/>
  <c r="H767" i="10" s="1"/>
  <c r="D767" i="10" s="1"/>
  <c r="G767" i="10" s="1"/>
  <c r="J767" i="10"/>
  <c r="C501" i="11"/>
  <c r="H501" i="11" s="1"/>
  <c r="D501" i="11" s="1"/>
  <c r="G501" i="11" s="1"/>
  <c r="J501" i="11"/>
  <c r="O501" i="11" s="1"/>
  <c r="M501" i="11" s="1"/>
  <c r="C517" i="11"/>
  <c r="H517" i="11" s="1"/>
  <c r="D517" i="11" s="1"/>
  <c r="G517" i="11" s="1"/>
  <c r="J517" i="11"/>
  <c r="O517" i="11" s="1"/>
  <c r="M517" i="11" s="1"/>
  <c r="L421" i="5"/>
  <c r="F582" i="1"/>
  <c r="C321" i="4"/>
  <c r="H321" i="4" s="1"/>
  <c r="D321" i="4" s="1"/>
  <c r="G321" i="4" s="1"/>
  <c r="J321" i="4"/>
  <c r="J345" i="4"/>
  <c r="C345" i="4"/>
  <c r="H345" i="4" s="1"/>
  <c r="D345" i="4" s="1"/>
  <c r="G345" i="4" s="1"/>
  <c r="C367" i="4"/>
  <c r="H367" i="4" s="1"/>
  <c r="D367" i="4" s="1"/>
  <c r="G367" i="4" s="1"/>
  <c r="J367" i="4"/>
  <c r="C965" i="4"/>
  <c r="H965" i="4" s="1"/>
  <c r="D965" i="4" s="1"/>
  <c r="G965" i="4" s="1"/>
  <c r="J965" i="4"/>
  <c r="J203" i="9"/>
  <c r="P203" i="9" s="1"/>
  <c r="C203" i="9"/>
  <c r="H203" i="9" s="1"/>
  <c r="D203" i="9" s="1"/>
  <c r="G203" i="9" s="1"/>
  <c r="C219" i="9"/>
  <c r="H219" i="9" s="1"/>
  <c r="D219" i="9" s="1"/>
  <c r="G219" i="9" s="1"/>
  <c r="J219" i="9"/>
  <c r="J416" i="5"/>
  <c r="M491" i="5"/>
  <c r="F408" i="1"/>
  <c r="J474" i="5"/>
  <c r="H491" i="5"/>
  <c r="H461" i="5"/>
  <c r="K466" i="5"/>
  <c r="L430" i="5"/>
  <c r="H453" i="5"/>
  <c r="I461" i="5"/>
  <c r="C477" i="11"/>
  <c r="H477" i="11" s="1"/>
  <c r="D477" i="11" s="1"/>
  <c r="G477" i="11" s="1"/>
  <c r="H430" i="5"/>
  <c r="J603" i="10"/>
  <c r="C445" i="11"/>
  <c r="H445" i="11" s="1"/>
  <c r="D445" i="11" s="1"/>
  <c r="G445" i="11" s="1"/>
  <c r="J949" i="4"/>
  <c r="I86" i="5"/>
  <c r="C635" i="4"/>
  <c r="H635" i="4" s="1"/>
  <c r="D635" i="4" s="1"/>
  <c r="G635" i="4" s="1"/>
  <c r="K250" i="5"/>
  <c r="K114" i="5"/>
  <c r="J250" i="5"/>
  <c r="C409" i="10"/>
  <c r="H409" i="10" s="1"/>
  <c r="D409" i="10" s="1"/>
  <c r="G409" i="10" s="1"/>
  <c r="B416" i="1"/>
  <c r="J776" i="11"/>
  <c r="C864" i="11"/>
  <c r="H864" i="11" s="1"/>
  <c r="D864" i="11" s="1"/>
  <c r="G864" i="11" s="1"/>
  <c r="J872" i="11"/>
  <c r="J888" i="11"/>
  <c r="C896" i="11"/>
  <c r="H896" i="11" s="1"/>
  <c r="D896" i="11" s="1"/>
  <c r="G896" i="11" s="1"/>
  <c r="J959" i="11"/>
  <c r="C959" i="11"/>
  <c r="H959" i="11" s="1"/>
  <c r="D959" i="11" s="1"/>
  <c r="G959" i="11" s="1"/>
  <c r="C967" i="11"/>
  <c r="H967" i="11" s="1"/>
  <c r="D967" i="11" s="1"/>
  <c r="G967" i="11" s="1"/>
  <c r="J967" i="11"/>
  <c r="C999" i="11"/>
  <c r="H999" i="11" s="1"/>
  <c r="D999" i="11" s="1"/>
  <c r="G999" i="11" s="1"/>
  <c r="J999" i="11"/>
  <c r="O999" i="11" s="1"/>
  <c r="M999" i="11" s="1"/>
  <c r="K44" i="5"/>
  <c r="J44" i="5"/>
  <c r="G44" i="5"/>
  <c r="F44" i="5"/>
  <c r="M44" i="5"/>
  <c r="H44" i="5"/>
  <c r="L44" i="5"/>
  <c r="J79" i="5"/>
  <c r="H79" i="5"/>
  <c r="I221" i="5"/>
  <c r="M221" i="5"/>
  <c r="E584" i="1"/>
  <c r="C904" i="11"/>
  <c r="H904" i="11" s="1"/>
  <c r="D904" i="11" s="1"/>
  <c r="G904" i="11" s="1"/>
  <c r="C631" i="4"/>
  <c r="H631" i="4" s="1"/>
  <c r="D631" i="4" s="1"/>
  <c r="G631" i="4" s="1"/>
  <c r="J631" i="4"/>
  <c r="C969" i="4"/>
  <c r="H969" i="4" s="1"/>
  <c r="D969" i="4" s="1"/>
  <c r="G969" i="4" s="1"/>
  <c r="J969" i="4"/>
  <c r="J319" i="9"/>
  <c r="C319" i="9"/>
  <c r="H319" i="9" s="1"/>
  <c r="D319" i="9" s="1"/>
  <c r="G319" i="9" s="1"/>
  <c r="J327" i="9"/>
  <c r="C327" i="9"/>
  <c r="H327" i="9" s="1"/>
  <c r="D327" i="9" s="1"/>
  <c r="G327" i="9" s="1"/>
  <c r="H129" i="5"/>
  <c r="C831" i="9"/>
  <c r="H831" i="9" s="1"/>
  <c r="D831" i="9" s="1"/>
  <c r="G831" i="9" s="1"/>
  <c r="J831" i="9"/>
  <c r="P831" i="9" s="1"/>
  <c r="C609" i="4"/>
  <c r="H609" i="4" s="1"/>
  <c r="D609" i="4" s="1"/>
  <c r="G609" i="4" s="1"/>
  <c r="J609" i="4"/>
  <c r="J305" i="9"/>
  <c r="C305" i="9"/>
  <c r="H305" i="9" s="1"/>
  <c r="D305" i="9" s="1"/>
  <c r="G305" i="9" s="1"/>
  <c r="C313" i="9"/>
  <c r="H313" i="9" s="1"/>
  <c r="D313" i="9" s="1"/>
  <c r="G313" i="9" s="1"/>
  <c r="J313" i="9"/>
  <c r="C589" i="9"/>
  <c r="H589" i="9" s="1"/>
  <c r="D589" i="9" s="1"/>
  <c r="G589" i="9" s="1"/>
  <c r="J589" i="9"/>
  <c r="J597" i="9"/>
  <c r="C597" i="9"/>
  <c r="H597" i="9" s="1"/>
  <c r="D597" i="9" s="1"/>
  <c r="G597" i="9" s="1"/>
  <c r="C691" i="9"/>
  <c r="H691" i="9" s="1"/>
  <c r="D691" i="9" s="1"/>
  <c r="G691" i="9" s="1"/>
  <c r="J691" i="9"/>
  <c r="C707" i="9"/>
  <c r="H707" i="9" s="1"/>
  <c r="D707" i="9" s="1"/>
  <c r="G707" i="9" s="1"/>
  <c r="J707" i="9"/>
  <c r="J715" i="9"/>
  <c r="P715" i="9" s="1"/>
  <c r="C715" i="9"/>
  <c r="H715" i="9" s="1"/>
  <c r="D715" i="9" s="1"/>
  <c r="G715" i="9" s="1"/>
  <c r="J731" i="9"/>
  <c r="P731" i="9" s="1"/>
  <c r="C731" i="9"/>
  <c r="H731" i="9" s="1"/>
  <c r="D731" i="9" s="1"/>
  <c r="G731" i="9" s="1"/>
  <c r="C787" i="9"/>
  <c r="H787" i="9" s="1"/>
  <c r="D787" i="9" s="1"/>
  <c r="G787" i="9" s="1"/>
  <c r="J787" i="9"/>
  <c r="C177" i="9"/>
  <c r="H177" i="9" s="1"/>
  <c r="D177" i="9" s="1"/>
  <c r="G177" i="9" s="1"/>
  <c r="J177" i="9"/>
  <c r="P177" i="9" s="1"/>
  <c r="J343" i="9"/>
  <c r="P343" i="9" s="1"/>
  <c r="C343" i="9"/>
  <c r="H343" i="9" s="1"/>
  <c r="D343" i="9" s="1"/>
  <c r="G343" i="9" s="1"/>
  <c r="J705" i="9"/>
  <c r="C705" i="9"/>
  <c r="H705" i="9" s="1"/>
  <c r="D705" i="9" s="1"/>
  <c r="G705" i="9" s="1"/>
  <c r="J713" i="9"/>
  <c r="P713" i="9" s="1"/>
  <c r="C713" i="9"/>
  <c r="H713" i="9" s="1"/>
  <c r="D713" i="9" s="1"/>
  <c r="G713" i="9" s="1"/>
  <c r="J721" i="9"/>
  <c r="P721" i="9" s="1"/>
  <c r="C721" i="9"/>
  <c r="H721" i="9" s="1"/>
  <c r="D721" i="9" s="1"/>
  <c r="G721" i="9" s="1"/>
  <c r="C745" i="9"/>
  <c r="H745" i="9" s="1"/>
  <c r="D745" i="9" s="1"/>
  <c r="G745" i="9" s="1"/>
  <c r="J745" i="9"/>
  <c r="C149" i="11"/>
  <c r="H149" i="11" s="1"/>
  <c r="D149" i="11" s="1"/>
  <c r="G149" i="11" s="1"/>
  <c r="J149" i="11"/>
  <c r="C187" i="11"/>
  <c r="H187" i="11" s="1"/>
  <c r="D187" i="11" s="1"/>
  <c r="G187" i="11" s="1"/>
  <c r="J187" i="11"/>
  <c r="C894" i="11"/>
  <c r="H894" i="11" s="1"/>
  <c r="D894" i="11" s="1"/>
  <c r="G894" i="11" s="1"/>
  <c r="J793" i="4"/>
  <c r="C793" i="4"/>
  <c r="H793" i="4" s="1"/>
  <c r="D793" i="4" s="1"/>
  <c r="G793" i="4" s="1"/>
  <c r="J873" i="4"/>
  <c r="C873" i="4"/>
  <c r="H873" i="4" s="1"/>
  <c r="D873" i="4" s="1"/>
  <c r="G873" i="4" s="1"/>
  <c r="C881" i="4"/>
  <c r="H881" i="4" s="1"/>
  <c r="D881" i="4" s="1"/>
  <c r="G881" i="4" s="1"/>
  <c r="J881" i="4"/>
  <c r="C570" i="11"/>
  <c r="H570" i="11" s="1"/>
  <c r="D570" i="11" s="1"/>
  <c r="G570" i="11" s="1"/>
  <c r="C874" i="11"/>
  <c r="H874" i="11" s="1"/>
  <c r="D874" i="11" s="1"/>
  <c r="G874" i="11" s="1"/>
  <c r="J898" i="11"/>
  <c r="C329" i="10"/>
  <c r="H329" i="10" s="1"/>
  <c r="D329" i="10" s="1"/>
  <c r="G329" i="10" s="1"/>
  <c r="J329" i="10"/>
  <c r="O329" i="10" s="1"/>
  <c r="M329" i="10" s="1"/>
  <c r="J601" i="10"/>
  <c r="C601" i="10"/>
  <c r="H601" i="10" s="1"/>
  <c r="D601" i="10" s="1"/>
  <c r="G601" i="10" s="1"/>
  <c r="J789" i="10"/>
  <c r="C789" i="10"/>
  <c r="H789" i="10" s="1"/>
  <c r="D789" i="10" s="1"/>
  <c r="G789" i="10" s="1"/>
  <c r="J845" i="10"/>
  <c r="C845" i="10"/>
  <c r="H845" i="10" s="1"/>
  <c r="D845" i="10" s="1"/>
  <c r="G845" i="10" s="1"/>
  <c r="C853" i="10"/>
  <c r="H853" i="10" s="1"/>
  <c r="D853" i="10" s="1"/>
  <c r="G853" i="10" s="1"/>
  <c r="J853" i="10"/>
  <c r="J869" i="10"/>
  <c r="O869" i="10" s="1"/>
  <c r="M869" i="10" s="1"/>
  <c r="C869" i="10"/>
  <c r="H869" i="10" s="1"/>
  <c r="D869" i="10" s="1"/>
  <c r="G869" i="10" s="1"/>
  <c r="C901" i="10"/>
  <c r="H901" i="10" s="1"/>
  <c r="D901" i="10" s="1"/>
  <c r="G901" i="10" s="1"/>
  <c r="J901" i="10"/>
  <c r="J931" i="10"/>
  <c r="C931" i="10"/>
  <c r="H931" i="10" s="1"/>
  <c r="D931" i="10" s="1"/>
  <c r="G931" i="10" s="1"/>
  <c r="C939" i="10"/>
  <c r="H939" i="10" s="1"/>
  <c r="D939" i="10" s="1"/>
  <c r="G939" i="10" s="1"/>
  <c r="J939" i="10"/>
  <c r="P939" i="10" s="1"/>
  <c r="C947" i="10"/>
  <c r="H947" i="10" s="1"/>
  <c r="D947" i="10" s="1"/>
  <c r="G947" i="10" s="1"/>
  <c r="J947" i="10"/>
  <c r="O947" i="10" s="1"/>
  <c r="C995" i="10"/>
  <c r="H995" i="10" s="1"/>
  <c r="D995" i="10" s="1"/>
  <c r="G995" i="10" s="1"/>
  <c r="J995" i="10"/>
  <c r="O995" i="10" s="1"/>
  <c r="M995" i="10" s="1"/>
  <c r="C191" i="11"/>
  <c r="H191" i="11" s="1"/>
  <c r="D191" i="11" s="1"/>
  <c r="G191" i="11" s="1"/>
  <c r="J191" i="11"/>
  <c r="O191" i="11" s="1"/>
  <c r="M191" i="11" s="1"/>
  <c r="C451" i="11"/>
  <c r="H451" i="11" s="1"/>
  <c r="D451" i="11" s="1"/>
  <c r="G451" i="11" s="1"/>
  <c r="J451" i="11"/>
  <c r="C707" i="11"/>
  <c r="H707" i="11" s="1"/>
  <c r="D707" i="11" s="1"/>
  <c r="G707" i="11" s="1"/>
  <c r="J707" i="11"/>
  <c r="C739" i="11"/>
  <c r="H739" i="11" s="1"/>
  <c r="D739" i="11" s="1"/>
  <c r="G739" i="11" s="1"/>
  <c r="J739" i="11"/>
  <c r="O739" i="11" s="1"/>
  <c r="M739" i="11" s="1"/>
  <c r="C747" i="11"/>
  <c r="H747" i="11" s="1"/>
  <c r="D747" i="11" s="1"/>
  <c r="G747" i="11" s="1"/>
  <c r="J747" i="11"/>
  <c r="C779" i="11"/>
  <c r="H779" i="11" s="1"/>
  <c r="D779" i="11" s="1"/>
  <c r="G779" i="11" s="1"/>
  <c r="J779" i="11"/>
  <c r="O779" i="11" s="1"/>
  <c r="M779" i="11" s="1"/>
  <c r="C795" i="11"/>
  <c r="H795" i="11" s="1"/>
  <c r="D795" i="11" s="1"/>
  <c r="G795" i="11" s="1"/>
  <c r="J795" i="11"/>
  <c r="C835" i="11"/>
  <c r="H835" i="11" s="1"/>
  <c r="D835" i="11" s="1"/>
  <c r="G835" i="11" s="1"/>
  <c r="J835" i="11"/>
  <c r="C719" i="9"/>
  <c r="H719" i="9" s="1"/>
  <c r="D719" i="9" s="1"/>
  <c r="G719" i="9" s="1"/>
  <c r="J719" i="9"/>
  <c r="P719" i="9" s="1"/>
  <c r="C735" i="9"/>
  <c r="H735" i="9" s="1"/>
  <c r="D735" i="9" s="1"/>
  <c r="G735" i="9" s="1"/>
  <c r="J735" i="9"/>
  <c r="P735" i="9" s="1"/>
  <c r="C859" i="9"/>
  <c r="H859" i="9" s="1"/>
  <c r="D859" i="9" s="1"/>
  <c r="G859" i="9" s="1"/>
  <c r="J859" i="9"/>
  <c r="P859" i="9" s="1"/>
  <c r="J889" i="9"/>
  <c r="C889" i="9"/>
  <c r="H889" i="9" s="1"/>
  <c r="D889" i="9" s="1"/>
  <c r="G889" i="9" s="1"/>
  <c r="C665" i="10"/>
  <c r="H665" i="10" s="1"/>
  <c r="D665" i="10" s="1"/>
  <c r="G665" i="10" s="1"/>
  <c r="J665" i="10"/>
  <c r="C759" i="10"/>
  <c r="H759" i="10" s="1"/>
  <c r="D759" i="10" s="1"/>
  <c r="G759" i="10" s="1"/>
  <c r="J759" i="10"/>
  <c r="O759" i="10" s="1"/>
  <c r="C147" i="11"/>
  <c r="H147" i="11" s="1"/>
  <c r="D147" i="11" s="1"/>
  <c r="G147" i="11" s="1"/>
  <c r="J147" i="11"/>
  <c r="J397" i="11"/>
  <c r="C397" i="11"/>
  <c r="H397" i="11" s="1"/>
  <c r="D397" i="11" s="1"/>
  <c r="G397" i="11" s="1"/>
  <c r="J612" i="11"/>
  <c r="C835" i="4"/>
  <c r="H835" i="4" s="1"/>
  <c r="D835" i="4" s="1"/>
  <c r="G835" i="4" s="1"/>
  <c r="J835" i="4"/>
  <c r="C635" i="11"/>
  <c r="H635" i="11" s="1"/>
  <c r="D635" i="11" s="1"/>
  <c r="G635" i="11" s="1"/>
  <c r="J635" i="11"/>
  <c r="C730" i="11"/>
  <c r="H730" i="11" s="1"/>
  <c r="D730" i="11" s="1"/>
  <c r="G730" i="11" s="1"/>
  <c r="J834" i="11"/>
  <c r="C842" i="11"/>
  <c r="H842" i="11" s="1"/>
  <c r="D842" i="11" s="1"/>
  <c r="G842" i="11" s="1"/>
  <c r="J857" i="11"/>
  <c r="C857" i="11"/>
  <c r="H857" i="11" s="1"/>
  <c r="D857" i="11" s="1"/>
  <c r="G857" i="11" s="1"/>
  <c r="J873" i="11"/>
  <c r="O873" i="11" s="1"/>
  <c r="M873" i="11" s="1"/>
  <c r="C873" i="11"/>
  <c r="H873" i="11" s="1"/>
  <c r="D873" i="11" s="1"/>
  <c r="G873" i="11" s="1"/>
  <c r="C968" i="11"/>
  <c r="H968" i="11" s="1"/>
  <c r="D968" i="11" s="1"/>
  <c r="G968" i="11" s="1"/>
  <c r="J45" i="5"/>
  <c r="F45" i="5"/>
  <c r="M322" i="5"/>
  <c r="K322" i="5"/>
  <c r="C527" i="4"/>
  <c r="H527" i="4" s="1"/>
  <c r="D527" i="4" s="1"/>
  <c r="G527" i="4" s="1"/>
  <c r="J527" i="4"/>
  <c r="J661" i="11"/>
  <c r="C661" i="11"/>
  <c r="H661" i="11" s="1"/>
  <c r="D661" i="11" s="1"/>
  <c r="G661" i="11" s="1"/>
  <c r="C700" i="11"/>
  <c r="H700" i="11" s="1"/>
  <c r="D700" i="11" s="1"/>
  <c r="G700" i="11" s="1"/>
  <c r="L320" i="5"/>
  <c r="J303" i="4"/>
  <c r="C303" i="4"/>
  <c r="H303" i="4" s="1"/>
  <c r="D303" i="4" s="1"/>
  <c r="G303" i="4" s="1"/>
  <c r="C667" i="4"/>
  <c r="H667" i="4" s="1"/>
  <c r="D667" i="4" s="1"/>
  <c r="G667" i="4" s="1"/>
  <c r="C689" i="4"/>
  <c r="H689" i="4" s="1"/>
  <c r="D689" i="4" s="1"/>
  <c r="G689" i="4" s="1"/>
  <c r="J319" i="10"/>
  <c r="C319" i="10"/>
  <c r="H319" i="10" s="1"/>
  <c r="D319" i="10" s="1"/>
  <c r="G319" i="10" s="1"/>
  <c r="C175" i="11"/>
  <c r="H175" i="11" s="1"/>
  <c r="D175" i="11" s="1"/>
  <c r="G175" i="11" s="1"/>
  <c r="J175" i="11"/>
  <c r="C307" i="11"/>
  <c r="H307" i="11" s="1"/>
  <c r="D307" i="11" s="1"/>
  <c r="G307" i="11" s="1"/>
  <c r="J307" i="11"/>
  <c r="O307" i="11" s="1"/>
  <c r="C315" i="11"/>
  <c r="H315" i="11" s="1"/>
  <c r="D315" i="11" s="1"/>
  <c r="G315" i="11" s="1"/>
  <c r="J315" i="11"/>
  <c r="J339" i="11"/>
  <c r="C339" i="11"/>
  <c r="H339" i="11" s="1"/>
  <c r="D339" i="11" s="1"/>
  <c r="G339" i="11" s="1"/>
  <c r="J527" i="11"/>
  <c r="C527" i="11"/>
  <c r="H527" i="11" s="1"/>
  <c r="D527" i="11" s="1"/>
  <c r="G527" i="11" s="1"/>
  <c r="J308" i="5"/>
  <c r="F308" i="5"/>
  <c r="K436" i="5"/>
  <c r="C319" i="4"/>
  <c r="H319" i="4" s="1"/>
  <c r="D319" i="4" s="1"/>
  <c r="G319" i="4" s="1"/>
  <c r="J319" i="4"/>
  <c r="J995" i="4"/>
  <c r="C995" i="4"/>
  <c r="H995" i="4" s="1"/>
  <c r="D995" i="4" s="1"/>
  <c r="G995" i="4" s="1"/>
  <c r="C457" i="10"/>
  <c r="H457" i="10" s="1"/>
  <c r="D457" i="10" s="1"/>
  <c r="G457" i="10" s="1"/>
  <c r="J457" i="10"/>
  <c r="C97" i="11"/>
  <c r="H97" i="11" s="1"/>
  <c r="C213" i="11"/>
  <c r="H213" i="11" s="1"/>
  <c r="D213" i="11" s="1"/>
  <c r="G213" i="11" s="1"/>
  <c r="J213" i="11"/>
  <c r="J371" i="11"/>
  <c r="C371" i="11"/>
  <c r="H371" i="11" s="1"/>
  <c r="D371" i="11" s="1"/>
  <c r="G371" i="11" s="1"/>
  <c r="J28" i="5"/>
  <c r="H293" i="5"/>
  <c r="M293" i="5"/>
  <c r="J325" i="5"/>
  <c r="E157" i="1"/>
  <c r="B157" i="1"/>
  <c r="J9" i="4"/>
  <c r="P9" i="4" s="1"/>
  <c r="C259" i="4"/>
  <c r="H259" i="4" s="1"/>
  <c r="D259" i="4" s="1"/>
  <c r="G259" i="4" s="1"/>
  <c r="J259" i="4"/>
  <c r="C659" i="4"/>
  <c r="H659" i="4" s="1"/>
  <c r="D659" i="4" s="1"/>
  <c r="G659" i="4" s="1"/>
  <c r="J659" i="4"/>
  <c r="J695" i="4"/>
  <c r="O695" i="4" s="1"/>
  <c r="C695" i="4"/>
  <c r="H695" i="4" s="1"/>
  <c r="D695" i="4" s="1"/>
  <c r="G695" i="4" s="1"/>
  <c r="C225" i="9"/>
  <c r="H225" i="9" s="1"/>
  <c r="D225" i="9" s="1"/>
  <c r="G225" i="9" s="1"/>
  <c r="J225" i="9"/>
  <c r="C233" i="9"/>
  <c r="H233" i="9" s="1"/>
  <c r="D233" i="9" s="1"/>
  <c r="G233" i="9" s="1"/>
  <c r="J233" i="9"/>
  <c r="J729" i="9"/>
  <c r="C729" i="9"/>
  <c r="H729" i="9" s="1"/>
  <c r="D729" i="9" s="1"/>
  <c r="G729" i="9" s="1"/>
  <c r="C761" i="9"/>
  <c r="H761" i="9" s="1"/>
  <c r="D761" i="9" s="1"/>
  <c r="G761" i="9" s="1"/>
  <c r="J761" i="9"/>
  <c r="C769" i="9"/>
  <c r="H769" i="9" s="1"/>
  <c r="D769" i="9" s="1"/>
  <c r="G769" i="9" s="1"/>
  <c r="J769" i="9"/>
  <c r="J785" i="9"/>
  <c r="P785" i="9" s="1"/>
  <c r="C785" i="9"/>
  <c r="H785" i="9" s="1"/>
  <c r="D785" i="9" s="1"/>
  <c r="G785" i="9" s="1"/>
  <c r="C793" i="9"/>
  <c r="H793" i="9" s="1"/>
  <c r="D793" i="9" s="1"/>
  <c r="G793" i="9" s="1"/>
  <c r="J793" i="9"/>
  <c r="J823" i="9"/>
  <c r="P823" i="9" s="1"/>
  <c r="C823" i="9"/>
  <c r="H823" i="9" s="1"/>
  <c r="D823" i="9" s="1"/>
  <c r="G823" i="9" s="1"/>
  <c r="C837" i="9"/>
  <c r="H837" i="9" s="1"/>
  <c r="D837" i="9" s="1"/>
  <c r="G837" i="9" s="1"/>
  <c r="J837" i="9"/>
  <c r="J881" i="9"/>
  <c r="C881" i="9"/>
  <c r="H881" i="9" s="1"/>
  <c r="D881" i="9" s="1"/>
  <c r="G881" i="9" s="1"/>
  <c r="C191" i="4"/>
  <c r="H191" i="4" s="1"/>
  <c r="D191" i="4" s="1"/>
  <c r="G191" i="4" s="1"/>
  <c r="J215" i="4"/>
  <c r="J809" i="9"/>
  <c r="C361" i="11"/>
  <c r="H361" i="11" s="1"/>
  <c r="D361" i="11" s="1"/>
  <c r="G361" i="11" s="1"/>
  <c r="J361" i="11"/>
  <c r="J464" i="5"/>
  <c r="I464" i="5"/>
  <c r="H464" i="5"/>
  <c r="F464" i="5"/>
  <c r="L476" i="5"/>
  <c r="H476" i="5"/>
  <c r="K476" i="5"/>
  <c r="J369" i="11"/>
  <c r="C369" i="11"/>
  <c r="H369" i="11" s="1"/>
  <c r="D369" i="11" s="1"/>
  <c r="G369" i="11" s="1"/>
  <c r="J727" i="10"/>
  <c r="J311" i="10"/>
  <c r="O311" i="10" s="1"/>
  <c r="C311" i="10"/>
  <c r="H311" i="10" s="1"/>
  <c r="D311" i="10" s="1"/>
  <c r="G311" i="10" s="1"/>
  <c r="J259" i="11"/>
  <c r="C259" i="11"/>
  <c r="H259" i="11" s="1"/>
  <c r="D259" i="11" s="1"/>
  <c r="G259" i="11" s="1"/>
  <c r="C377" i="11"/>
  <c r="H377" i="11" s="1"/>
  <c r="D377" i="11" s="1"/>
  <c r="G377" i="11" s="1"/>
  <c r="J377" i="11"/>
  <c r="C711" i="10"/>
  <c r="H711" i="10" s="1"/>
  <c r="D711" i="10" s="1"/>
  <c r="G711" i="10" s="1"/>
  <c r="K464" i="5"/>
  <c r="C703" i="10"/>
  <c r="H703" i="10" s="1"/>
  <c r="D703" i="10" s="1"/>
  <c r="G703" i="10" s="1"/>
  <c r="L464" i="5"/>
  <c r="C229" i="11"/>
  <c r="H229" i="11" s="1"/>
  <c r="D229" i="11" s="1"/>
  <c r="G229" i="11" s="1"/>
  <c r="J900" i="11"/>
  <c r="O900" i="11" s="1"/>
  <c r="M900" i="11" s="1"/>
  <c r="C939" i="11"/>
  <c r="H939" i="11" s="1"/>
  <c r="D939" i="11" s="1"/>
  <c r="G939" i="11" s="1"/>
  <c r="J939" i="11"/>
  <c r="C243" i="11"/>
  <c r="H243" i="11" s="1"/>
  <c r="D243" i="11" s="1"/>
  <c r="G243" i="11" s="1"/>
  <c r="G476" i="5"/>
  <c r="C267" i="11"/>
  <c r="H267" i="11" s="1"/>
  <c r="D267" i="11" s="1"/>
  <c r="G267" i="11" s="1"/>
  <c r="C207" i="11"/>
  <c r="H207" i="11" s="1"/>
  <c r="D207" i="11" s="1"/>
  <c r="G207" i="11" s="1"/>
  <c r="J207" i="11"/>
  <c r="C353" i="11"/>
  <c r="H353" i="11" s="1"/>
  <c r="D353" i="11" s="1"/>
  <c r="G353" i="11" s="1"/>
  <c r="J353" i="11"/>
  <c r="C719" i="10"/>
  <c r="H719" i="10" s="1"/>
  <c r="D719" i="10" s="1"/>
  <c r="G719" i="10" s="1"/>
  <c r="J215" i="11"/>
  <c r="I476" i="5"/>
  <c r="J409" i="5"/>
  <c r="H370" i="5"/>
  <c r="L494" i="5"/>
  <c r="H484" i="5"/>
  <c r="F479" i="5"/>
  <c r="F401" i="5"/>
  <c r="J449" i="5"/>
  <c r="K449" i="5"/>
  <c r="C221" i="10"/>
  <c r="H221" i="10" s="1"/>
  <c r="D221" i="10" s="1"/>
  <c r="G221" i="10" s="1"/>
  <c r="C835" i="9"/>
  <c r="H835" i="9" s="1"/>
  <c r="D835" i="9" s="1"/>
  <c r="G835" i="9" s="1"/>
  <c r="J922" i="11"/>
  <c r="J938" i="11"/>
  <c r="J985" i="11"/>
  <c r="O985" i="11" s="1"/>
  <c r="M985" i="11" s="1"/>
  <c r="C985" i="11"/>
  <c r="H985" i="11" s="1"/>
  <c r="D985" i="11" s="1"/>
  <c r="G985" i="11" s="1"/>
  <c r="C993" i="11"/>
  <c r="H993" i="11" s="1"/>
  <c r="D993" i="11" s="1"/>
  <c r="G993" i="11" s="1"/>
  <c r="J993" i="11"/>
  <c r="F214" i="5"/>
  <c r="G569" i="1"/>
  <c r="D569" i="1" s="1"/>
  <c r="J309" i="4"/>
  <c r="C309" i="4"/>
  <c r="H309" i="4" s="1"/>
  <c r="D309" i="4" s="1"/>
  <c r="G309" i="4" s="1"/>
  <c r="C245" i="10"/>
  <c r="H245" i="10" s="1"/>
  <c r="D245" i="10" s="1"/>
  <c r="G245" i="10" s="1"/>
  <c r="J245" i="10"/>
  <c r="O245" i="10" s="1"/>
  <c r="M245" i="10" s="1"/>
  <c r="C353" i="10"/>
  <c r="H353" i="10" s="1"/>
  <c r="D353" i="10" s="1"/>
  <c r="G353" i="10" s="1"/>
  <c r="J353" i="10"/>
  <c r="P353" i="10" s="1"/>
  <c r="J361" i="10"/>
  <c r="C361" i="10"/>
  <c r="H361" i="10" s="1"/>
  <c r="D361" i="10" s="1"/>
  <c r="G361" i="10" s="1"/>
  <c r="J647" i="10"/>
  <c r="C647" i="10"/>
  <c r="H647" i="10" s="1"/>
  <c r="D647" i="10" s="1"/>
  <c r="G647" i="10" s="1"/>
  <c r="C677" i="10"/>
  <c r="H677" i="10" s="1"/>
  <c r="D677" i="10" s="1"/>
  <c r="G677" i="10" s="1"/>
  <c r="J677" i="10"/>
  <c r="P677" i="10" s="1"/>
  <c r="J881" i="10"/>
  <c r="C881" i="10"/>
  <c r="H881" i="10" s="1"/>
  <c r="D881" i="10" s="1"/>
  <c r="G881" i="10" s="1"/>
  <c r="J897" i="10"/>
  <c r="C897" i="10"/>
  <c r="H897" i="10" s="1"/>
  <c r="D897" i="10" s="1"/>
  <c r="G897" i="10" s="1"/>
  <c r="J999" i="10"/>
  <c r="C999" i="10"/>
  <c r="H999" i="10" s="1"/>
  <c r="D999" i="10" s="1"/>
  <c r="G999" i="10" s="1"/>
  <c r="C512" i="11"/>
  <c r="H512" i="11" s="1"/>
  <c r="D512" i="11" s="1"/>
  <c r="G512" i="11" s="1"/>
  <c r="C673" i="11"/>
  <c r="H673" i="11" s="1"/>
  <c r="D673" i="11" s="1"/>
  <c r="G673" i="11" s="1"/>
  <c r="J673" i="11"/>
  <c r="C704" i="11"/>
  <c r="H704" i="11" s="1"/>
  <c r="D704" i="11" s="1"/>
  <c r="G704" i="11" s="1"/>
  <c r="J838" i="11"/>
  <c r="O838" i="11" s="1"/>
  <c r="M838" i="11" s="1"/>
  <c r="H176" i="5"/>
  <c r="G200" i="5"/>
  <c r="K208" i="5"/>
  <c r="L208" i="5"/>
  <c r="M289" i="5"/>
  <c r="K289" i="5"/>
  <c r="F606" i="1"/>
  <c r="G169" i="1"/>
  <c r="D169" i="1" s="1"/>
  <c r="X169" i="5" s="1"/>
  <c r="C671" i="4"/>
  <c r="H671" i="4" s="1"/>
  <c r="D671" i="4" s="1"/>
  <c r="G671" i="4" s="1"/>
  <c r="J671" i="4"/>
  <c r="C231" i="9"/>
  <c r="H231" i="9" s="1"/>
  <c r="D231" i="9" s="1"/>
  <c r="G231" i="9" s="1"/>
  <c r="J231" i="9"/>
  <c r="C759" i="9"/>
  <c r="H759" i="9" s="1"/>
  <c r="D759" i="9" s="1"/>
  <c r="G759" i="9" s="1"/>
  <c r="J759" i="9"/>
  <c r="C85" i="10"/>
  <c r="H85" i="10" s="1"/>
  <c r="J147" i="10"/>
  <c r="C147" i="10"/>
  <c r="H147" i="10" s="1"/>
  <c r="D147" i="10" s="1"/>
  <c r="G147" i="10" s="1"/>
  <c r="J383" i="11"/>
  <c r="O383" i="11" s="1"/>
  <c r="M383" i="11" s="1"/>
  <c r="C383" i="11"/>
  <c r="H383" i="11" s="1"/>
  <c r="D383" i="11" s="1"/>
  <c r="G383" i="11" s="1"/>
  <c r="J498" i="11"/>
  <c r="O498" i="11" s="1"/>
  <c r="M498" i="11" s="1"/>
  <c r="C535" i="11"/>
  <c r="H535" i="11" s="1"/>
  <c r="D535" i="11" s="1"/>
  <c r="G535" i="11" s="1"/>
  <c r="J535" i="11"/>
  <c r="C909" i="11"/>
  <c r="H909" i="11" s="1"/>
  <c r="D909" i="11" s="1"/>
  <c r="G909" i="11" s="1"/>
  <c r="J909" i="11"/>
  <c r="J917" i="11"/>
  <c r="C917" i="11"/>
  <c r="H917" i="11" s="1"/>
  <c r="D917" i="11" s="1"/>
  <c r="G917" i="11" s="1"/>
  <c r="M370" i="5"/>
  <c r="H298" i="5"/>
  <c r="I484" i="5"/>
  <c r="M459" i="5"/>
  <c r="L459" i="5"/>
  <c r="J657" i="4"/>
  <c r="J769" i="11"/>
  <c r="O769" i="11" s="1"/>
  <c r="M769" i="11" s="1"/>
  <c r="C769" i="11"/>
  <c r="H769" i="11" s="1"/>
  <c r="D769" i="11" s="1"/>
  <c r="G769" i="11" s="1"/>
  <c r="C792" i="11"/>
  <c r="H792" i="11" s="1"/>
  <c r="D792" i="11" s="1"/>
  <c r="G792" i="11" s="1"/>
  <c r="C895" i="11"/>
  <c r="H895" i="11" s="1"/>
  <c r="D895" i="11" s="1"/>
  <c r="G895" i="11" s="1"/>
  <c r="J895" i="11"/>
  <c r="J833" i="9"/>
  <c r="P833" i="9" s="1"/>
  <c r="C833" i="9"/>
  <c r="H833" i="9" s="1"/>
  <c r="D833" i="9" s="1"/>
  <c r="G833" i="9" s="1"/>
  <c r="J433" i="11"/>
  <c r="O433" i="11" s="1"/>
  <c r="M433" i="11" s="1"/>
  <c r="C433" i="11"/>
  <c r="H433" i="11" s="1"/>
  <c r="D433" i="11" s="1"/>
  <c r="G433" i="11" s="1"/>
  <c r="C741" i="11"/>
  <c r="H741" i="11" s="1"/>
  <c r="D741" i="11" s="1"/>
  <c r="G741" i="11" s="1"/>
  <c r="J741" i="11"/>
  <c r="H23" i="5"/>
  <c r="I59" i="5"/>
  <c r="M59" i="5"/>
  <c r="K59" i="5"/>
  <c r="G59" i="5"/>
  <c r="L59" i="5"/>
  <c r="M406" i="5"/>
  <c r="L456" i="5"/>
  <c r="K456" i="5"/>
  <c r="F59" i="5"/>
  <c r="J851" i="10"/>
  <c r="O851" i="10" s="1"/>
  <c r="C851" i="10"/>
  <c r="H851" i="10" s="1"/>
  <c r="D851" i="10" s="1"/>
  <c r="G851" i="10" s="1"/>
  <c r="C875" i="10"/>
  <c r="H875" i="10" s="1"/>
  <c r="D875" i="10" s="1"/>
  <c r="G875" i="10" s="1"/>
  <c r="J875" i="10"/>
  <c r="C321" i="11"/>
  <c r="H321" i="11" s="1"/>
  <c r="D321" i="11" s="1"/>
  <c r="G321" i="11" s="1"/>
  <c r="J321" i="11"/>
  <c r="O321" i="11" s="1"/>
  <c r="M321" i="11" s="1"/>
  <c r="C902" i="11"/>
  <c r="H902" i="11" s="1"/>
  <c r="D902" i="11" s="1"/>
  <c r="G902" i="11" s="1"/>
  <c r="K355" i="5"/>
  <c r="J725" i="9"/>
  <c r="C933" i="4"/>
  <c r="H933" i="4" s="1"/>
  <c r="D933" i="4" s="1"/>
  <c r="G933" i="4" s="1"/>
  <c r="J933" i="4"/>
  <c r="C201" i="11"/>
  <c r="H201" i="11" s="1"/>
  <c r="D201" i="11" s="1"/>
  <c r="G201" i="11" s="1"/>
  <c r="J201" i="11"/>
  <c r="O201" i="11" s="1"/>
  <c r="C615" i="11"/>
  <c r="H615" i="11" s="1"/>
  <c r="D615" i="11" s="1"/>
  <c r="G615" i="11" s="1"/>
  <c r="J615" i="11"/>
  <c r="J880" i="11"/>
  <c r="J369" i="4"/>
  <c r="O369" i="4" s="1"/>
  <c r="C733" i="11"/>
  <c r="H733" i="11" s="1"/>
  <c r="D733" i="11" s="1"/>
  <c r="G733" i="11" s="1"/>
  <c r="C717" i="9"/>
  <c r="H717" i="9" s="1"/>
  <c r="D717" i="9" s="1"/>
  <c r="G717" i="9" s="1"/>
  <c r="I31" i="5"/>
  <c r="J507" i="4"/>
  <c r="J397" i="4"/>
  <c r="C397" i="4"/>
  <c r="H397" i="4" s="1"/>
  <c r="D397" i="4" s="1"/>
  <c r="G397" i="4" s="1"/>
  <c r="C779" i="4"/>
  <c r="H779" i="4" s="1"/>
  <c r="D779" i="4" s="1"/>
  <c r="G779" i="4" s="1"/>
  <c r="J779" i="4"/>
  <c r="C83" i="11"/>
  <c r="H83" i="11" s="1"/>
  <c r="J269" i="11"/>
  <c r="C269" i="11"/>
  <c r="H269" i="11" s="1"/>
  <c r="D269" i="11" s="1"/>
  <c r="G269" i="11" s="1"/>
  <c r="K72" i="5"/>
  <c r="F72" i="5"/>
  <c r="J72" i="5"/>
  <c r="J813" i="4"/>
  <c r="P813" i="4" s="1"/>
  <c r="C589" i="4"/>
  <c r="H589" i="4" s="1"/>
  <c r="D589" i="4" s="1"/>
  <c r="G589" i="4" s="1"/>
  <c r="J331" i="4"/>
  <c r="J753" i="4"/>
  <c r="P753" i="4" s="1"/>
  <c r="C753" i="4"/>
  <c r="H753" i="4" s="1"/>
  <c r="D753" i="4" s="1"/>
  <c r="G753" i="4" s="1"/>
  <c r="J448" i="11"/>
  <c r="C975" i="11"/>
  <c r="H975" i="11" s="1"/>
  <c r="D975" i="11" s="1"/>
  <c r="G975" i="11" s="1"/>
  <c r="J975" i="11"/>
  <c r="O975" i="11" s="1"/>
  <c r="M975" i="11" s="1"/>
  <c r="I43" i="5"/>
  <c r="J43" i="5"/>
  <c r="J341" i="5"/>
  <c r="L341" i="5"/>
  <c r="J735" i="4"/>
  <c r="C735" i="4"/>
  <c r="H735" i="4" s="1"/>
  <c r="D735" i="4" s="1"/>
  <c r="G735" i="4" s="1"/>
  <c r="C813" i="10"/>
  <c r="H813" i="10" s="1"/>
  <c r="D813" i="10" s="1"/>
  <c r="G813" i="10" s="1"/>
  <c r="H53" i="5"/>
  <c r="K46" i="5"/>
  <c r="I361" i="5"/>
  <c r="J435" i="4"/>
  <c r="C435" i="4"/>
  <c r="H435" i="4" s="1"/>
  <c r="D435" i="4" s="1"/>
  <c r="G435" i="4" s="1"/>
  <c r="J428" i="5"/>
  <c r="J293" i="5"/>
  <c r="J390" i="5"/>
  <c r="I448" i="5"/>
  <c r="J469" i="4"/>
  <c r="C499" i="4"/>
  <c r="H499" i="4" s="1"/>
  <c r="D499" i="4" s="1"/>
  <c r="G499" i="4" s="1"/>
  <c r="N243" i="5"/>
  <c r="N411" i="5"/>
  <c r="N467" i="5"/>
  <c r="B105" i="6"/>
  <c r="B103" i="6"/>
  <c r="B108" i="6"/>
  <c r="B112" i="6"/>
  <c r="H19" i="14" s="1"/>
  <c r="B104" i="6"/>
  <c r="N355" i="5"/>
  <c r="N187" i="5"/>
  <c r="N271" i="5"/>
  <c r="B24" i="12"/>
  <c r="N215" i="5"/>
  <c r="I38" i="17"/>
  <c r="E38" i="17" s="1"/>
  <c r="J38" i="17" s="1"/>
  <c r="N383" i="5"/>
  <c r="N439" i="5"/>
  <c r="I15" i="15"/>
  <c r="I18" i="15"/>
  <c r="I36" i="15"/>
  <c r="I16" i="15"/>
  <c r="I35" i="15"/>
  <c r="I17" i="15"/>
  <c r="I32" i="15"/>
  <c r="I14" i="15"/>
  <c r="I33" i="15"/>
  <c r="I34" i="15"/>
  <c r="I13" i="15"/>
  <c r="I37" i="15"/>
  <c r="E116" i="6"/>
  <c r="A1" i="8"/>
  <c r="B28" i="6"/>
  <c r="B60" i="6" s="1"/>
  <c r="D116" i="6"/>
  <c r="N299" i="5"/>
  <c r="N327" i="5"/>
  <c r="B106" i="6"/>
  <c r="B107" i="6"/>
  <c r="B26" i="12"/>
  <c r="F365" i="5"/>
  <c r="J365" i="5"/>
  <c r="C341" i="11"/>
  <c r="H341" i="11" s="1"/>
  <c r="D341" i="11" s="1"/>
  <c r="G341" i="11" s="1"/>
  <c r="J341" i="11"/>
  <c r="C421" i="11"/>
  <c r="H421" i="11" s="1"/>
  <c r="D421" i="11" s="1"/>
  <c r="G421" i="11" s="1"/>
  <c r="J421" i="11"/>
  <c r="C429" i="11"/>
  <c r="H429" i="11" s="1"/>
  <c r="D429" i="11" s="1"/>
  <c r="G429" i="11" s="1"/>
  <c r="J429" i="11"/>
  <c r="J666" i="11"/>
  <c r="J74" i="5"/>
  <c r="K74" i="5"/>
  <c r="L74" i="5"/>
  <c r="F74" i="5"/>
  <c r="F226" i="5"/>
  <c r="M226" i="5"/>
  <c r="I269" i="5"/>
  <c r="F269" i="5"/>
  <c r="G269" i="5"/>
  <c r="J269" i="5"/>
  <c r="K269" i="5"/>
  <c r="M269" i="5"/>
  <c r="H269" i="5"/>
  <c r="L269" i="5"/>
  <c r="I277" i="5"/>
  <c r="J277" i="5"/>
  <c r="G277" i="5"/>
  <c r="H277" i="5"/>
  <c r="K277" i="5"/>
  <c r="M277" i="5"/>
  <c r="L277" i="5"/>
  <c r="F277" i="5"/>
  <c r="F284" i="5"/>
  <c r="K284" i="5"/>
  <c r="J284" i="5"/>
  <c r="I284" i="5"/>
  <c r="M331" i="5"/>
  <c r="F331" i="5"/>
  <c r="H331" i="5"/>
  <c r="I331" i="5"/>
  <c r="I336" i="5"/>
  <c r="F336" i="5"/>
  <c r="G336" i="5"/>
  <c r="M336" i="5"/>
  <c r="H336" i="5"/>
  <c r="L336" i="5"/>
  <c r="M455" i="5"/>
  <c r="K455" i="5"/>
  <c r="I455" i="5"/>
  <c r="J455" i="5"/>
  <c r="L455" i="5"/>
  <c r="F455" i="5"/>
  <c r="M469" i="5"/>
  <c r="F469" i="5"/>
  <c r="I469" i="5"/>
  <c r="G469" i="5"/>
  <c r="J469" i="5"/>
  <c r="K365" i="5"/>
  <c r="M475" i="5"/>
  <c r="H455" i="5"/>
  <c r="H360" i="5"/>
  <c r="L360" i="5"/>
  <c r="J360" i="5"/>
  <c r="G360" i="5"/>
  <c r="I360" i="5"/>
  <c r="F475" i="5"/>
  <c r="L475" i="5"/>
  <c r="I475" i="5"/>
  <c r="K475" i="5"/>
  <c r="L365" i="5"/>
  <c r="G475" i="5"/>
  <c r="K469" i="5"/>
  <c r="J413" i="4"/>
  <c r="O413" i="4" s="1"/>
  <c r="C413" i="4"/>
  <c r="H413" i="4" s="1"/>
  <c r="D413" i="4" s="1"/>
  <c r="G413" i="4" s="1"/>
  <c r="J555" i="4"/>
  <c r="C555" i="4"/>
  <c r="H555" i="4" s="1"/>
  <c r="D555" i="4" s="1"/>
  <c r="G555" i="4" s="1"/>
  <c r="J277" i="9"/>
  <c r="O277" i="9" s="1"/>
  <c r="C277" i="9"/>
  <c r="H277" i="9" s="1"/>
  <c r="D277" i="9" s="1"/>
  <c r="G277" i="9" s="1"/>
  <c r="C291" i="9"/>
  <c r="H291" i="9" s="1"/>
  <c r="D291" i="9" s="1"/>
  <c r="G291" i="9" s="1"/>
  <c r="J291" i="9"/>
  <c r="P291" i="9" s="1"/>
  <c r="C311" i="9"/>
  <c r="H311" i="9" s="1"/>
  <c r="D311" i="9" s="1"/>
  <c r="G311" i="9" s="1"/>
  <c r="J311" i="9"/>
  <c r="P311" i="9" s="1"/>
  <c r="J325" i="9"/>
  <c r="P325" i="9" s="1"/>
  <c r="C325" i="9"/>
  <c r="H325" i="9" s="1"/>
  <c r="D325" i="9" s="1"/>
  <c r="G325" i="9" s="1"/>
  <c r="J367" i="9"/>
  <c r="P367" i="9" s="1"/>
  <c r="C367" i="9"/>
  <c r="H367" i="9" s="1"/>
  <c r="D367" i="9" s="1"/>
  <c r="G367" i="9" s="1"/>
  <c r="J375" i="9"/>
  <c r="C375" i="9"/>
  <c r="H375" i="9" s="1"/>
  <c r="D375" i="9" s="1"/>
  <c r="G375" i="9" s="1"/>
  <c r="J383" i="9"/>
  <c r="P383" i="9" s="1"/>
  <c r="C383" i="9"/>
  <c r="H383" i="9" s="1"/>
  <c r="D383" i="9" s="1"/>
  <c r="G383" i="9" s="1"/>
  <c r="C451" i="9"/>
  <c r="H451" i="9" s="1"/>
  <c r="D451" i="9" s="1"/>
  <c r="G451" i="9" s="1"/>
  <c r="J451" i="9"/>
  <c r="P451" i="9" s="1"/>
  <c r="J565" i="9"/>
  <c r="P565" i="9" s="1"/>
  <c r="C565" i="9"/>
  <c r="H565" i="9" s="1"/>
  <c r="D565" i="9" s="1"/>
  <c r="G565" i="9" s="1"/>
  <c r="J599" i="9"/>
  <c r="P599" i="9" s="1"/>
  <c r="C599" i="9"/>
  <c r="H599" i="9" s="1"/>
  <c r="D599" i="9" s="1"/>
  <c r="G599" i="9" s="1"/>
  <c r="C607" i="9"/>
  <c r="H607" i="9" s="1"/>
  <c r="D607" i="9" s="1"/>
  <c r="G607" i="9" s="1"/>
  <c r="J607" i="9"/>
  <c r="O607" i="9" s="1"/>
  <c r="C615" i="9"/>
  <c r="H615" i="9" s="1"/>
  <c r="D615" i="9" s="1"/>
  <c r="G615" i="9" s="1"/>
  <c r="J615" i="9"/>
  <c r="P615" i="9" s="1"/>
  <c r="J189" i="10"/>
  <c r="O189" i="10" s="1"/>
  <c r="M189" i="10" s="1"/>
  <c r="C189" i="10"/>
  <c r="H189" i="10" s="1"/>
  <c r="D189" i="10" s="1"/>
  <c r="G189" i="10" s="1"/>
  <c r="C195" i="10"/>
  <c r="H195" i="10" s="1"/>
  <c r="D195" i="10" s="1"/>
  <c r="G195" i="10" s="1"/>
  <c r="J195" i="10"/>
  <c r="C315" i="10"/>
  <c r="H315" i="10" s="1"/>
  <c r="D315" i="10" s="1"/>
  <c r="G315" i="10" s="1"/>
  <c r="J315" i="10"/>
  <c r="O315" i="10" s="1"/>
  <c r="M315" i="10" s="1"/>
  <c r="J343" i="10"/>
  <c r="O343" i="10" s="1"/>
  <c r="M343" i="10" s="1"/>
  <c r="C343" i="10"/>
  <c r="H343" i="10" s="1"/>
  <c r="D343" i="10" s="1"/>
  <c r="G343" i="10" s="1"/>
  <c r="C351" i="10"/>
  <c r="H351" i="10" s="1"/>
  <c r="D351" i="10" s="1"/>
  <c r="G351" i="10" s="1"/>
  <c r="J351" i="10"/>
  <c r="O351" i="10" s="1"/>
  <c r="M351" i="10" s="1"/>
  <c r="C673" i="10"/>
  <c r="H673" i="10" s="1"/>
  <c r="D673" i="10" s="1"/>
  <c r="G673" i="10" s="1"/>
  <c r="J673" i="10"/>
  <c r="O673" i="10" s="1"/>
  <c r="M673" i="10" s="1"/>
  <c r="L110" i="5"/>
  <c r="F180" i="5"/>
  <c r="I367" i="5"/>
  <c r="G367" i="5"/>
  <c r="H377" i="5"/>
  <c r="I377" i="5"/>
  <c r="G377" i="5"/>
  <c r="J377" i="5"/>
  <c r="M377" i="5"/>
  <c r="M392" i="5"/>
  <c r="I392" i="5"/>
  <c r="L392" i="5"/>
  <c r="G392" i="5"/>
  <c r="F392" i="5"/>
  <c r="H392" i="5"/>
  <c r="J407" i="5"/>
  <c r="I407" i="5"/>
  <c r="M407" i="5"/>
  <c r="G407" i="5"/>
  <c r="K407" i="5"/>
  <c r="H471" i="5"/>
  <c r="J471" i="5"/>
  <c r="G471" i="5"/>
  <c r="M471" i="5"/>
  <c r="J883" i="9"/>
  <c r="P883" i="9" s="1"/>
  <c r="C883" i="9"/>
  <c r="H883" i="9" s="1"/>
  <c r="D883" i="9" s="1"/>
  <c r="G883" i="9" s="1"/>
  <c r="J925" i="9"/>
  <c r="P925" i="9" s="1"/>
  <c r="C925" i="9"/>
  <c r="H925" i="9" s="1"/>
  <c r="D925" i="9" s="1"/>
  <c r="G925" i="9" s="1"/>
  <c r="B449" i="1"/>
  <c r="C695" i="9"/>
  <c r="H695" i="9" s="1"/>
  <c r="D695" i="9" s="1"/>
  <c r="G695" i="9" s="1"/>
  <c r="J695" i="9"/>
  <c r="C703" i="9"/>
  <c r="H703" i="9" s="1"/>
  <c r="D703" i="9" s="1"/>
  <c r="G703" i="9" s="1"/>
  <c r="J703" i="9"/>
  <c r="P703" i="9" s="1"/>
  <c r="J443" i="4"/>
  <c r="O443" i="4" s="1"/>
  <c r="C443" i="4"/>
  <c r="H443" i="4" s="1"/>
  <c r="D443" i="4" s="1"/>
  <c r="G443" i="4" s="1"/>
  <c r="J451" i="4"/>
  <c r="C451" i="4"/>
  <c r="H451" i="4" s="1"/>
  <c r="D451" i="4" s="1"/>
  <c r="G451" i="4" s="1"/>
  <c r="J479" i="4"/>
  <c r="C479" i="4"/>
  <c r="H479" i="4" s="1"/>
  <c r="D479" i="4" s="1"/>
  <c r="G479" i="4" s="1"/>
  <c r="C849" i="4"/>
  <c r="H849" i="4" s="1"/>
  <c r="D849" i="4" s="1"/>
  <c r="G849" i="4" s="1"/>
  <c r="J849" i="4"/>
  <c r="O849" i="4" s="1"/>
  <c r="J121" i="9"/>
  <c r="P121" i="9" s="1"/>
  <c r="C263" i="9"/>
  <c r="H263" i="9" s="1"/>
  <c r="D263" i="9" s="1"/>
  <c r="G263" i="9" s="1"/>
  <c r="J263" i="9"/>
  <c r="C945" i="9"/>
  <c r="H945" i="9" s="1"/>
  <c r="D945" i="9" s="1"/>
  <c r="G945" i="9" s="1"/>
  <c r="J945" i="9"/>
  <c r="P945" i="9" s="1"/>
  <c r="J17" i="10"/>
  <c r="O17" i="10" s="1"/>
  <c r="C531" i="10"/>
  <c r="H531" i="10" s="1"/>
  <c r="D531" i="10" s="1"/>
  <c r="G531" i="10" s="1"/>
  <c r="J531" i="10"/>
  <c r="J537" i="10"/>
  <c r="O537" i="10" s="1"/>
  <c r="M537" i="10" s="1"/>
  <c r="C537" i="10"/>
  <c r="H537" i="10" s="1"/>
  <c r="D537" i="10" s="1"/>
  <c r="G537" i="10" s="1"/>
  <c r="C847" i="10"/>
  <c r="H847" i="10" s="1"/>
  <c r="D847" i="10" s="1"/>
  <c r="G847" i="10" s="1"/>
  <c r="J847" i="10"/>
  <c r="O847" i="10" s="1"/>
  <c r="M847" i="10" s="1"/>
  <c r="C975" i="10"/>
  <c r="H975" i="10" s="1"/>
  <c r="D975" i="10" s="1"/>
  <c r="G975" i="10" s="1"/>
  <c r="J975" i="10"/>
  <c r="O975" i="10" s="1"/>
  <c r="M975" i="10" s="1"/>
  <c r="K282" i="5"/>
  <c r="J282" i="5"/>
  <c r="H282" i="5"/>
  <c r="G357" i="5"/>
  <c r="I357" i="5"/>
  <c r="C425" i="9"/>
  <c r="H425" i="9" s="1"/>
  <c r="D425" i="9" s="1"/>
  <c r="G425" i="9" s="1"/>
  <c r="J425" i="9"/>
  <c r="P425" i="9" s="1"/>
  <c r="C967" i="4"/>
  <c r="H967" i="4" s="1"/>
  <c r="D967" i="4" s="1"/>
  <c r="G967" i="4" s="1"/>
  <c r="J967" i="4"/>
  <c r="O967" i="4" s="1"/>
  <c r="C31" i="9"/>
  <c r="H31" i="9" s="1"/>
  <c r="J807" i="9"/>
  <c r="P807" i="9" s="1"/>
  <c r="C807" i="9"/>
  <c r="H807" i="9" s="1"/>
  <c r="D807" i="9" s="1"/>
  <c r="G807" i="9" s="1"/>
  <c r="J381" i="11"/>
  <c r="C265" i="4"/>
  <c r="H265" i="4" s="1"/>
  <c r="D265" i="4" s="1"/>
  <c r="G265" i="4" s="1"/>
  <c r="J265" i="4"/>
  <c r="O265" i="4" s="1"/>
  <c r="C285" i="4"/>
  <c r="H285" i="4" s="1"/>
  <c r="D285" i="4" s="1"/>
  <c r="G285" i="4" s="1"/>
  <c r="J285" i="4"/>
  <c r="O285" i="4" s="1"/>
  <c r="C283" i="9"/>
  <c r="H283" i="9" s="1"/>
  <c r="D283" i="9" s="1"/>
  <c r="G283" i="9" s="1"/>
  <c r="J283" i="9"/>
  <c r="P283" i="9" s="1"/>
  <c r="J895" i="9"/>
  <c r="P895" i="9" s="1"/>
  <c r="C895" i="9"/>
  <c r="H895" i="9" s="1"/>
  <c r="D895" i="9" s="1"/>
  <c r="G895" i="9" s="1"/>
  <c r="J939" i="9"/>
  <c r="P939" i="9" s="1"/>
  <c r="C939" i="9"/>
  <c r="H939" i="9" s="1"/>
  <c r="D939" i="9" s="1"/>
  <c r="G939" i="9" s="1"/>
  <c r="C479" i="10"/>
  <c r="H479" i="10" s="1"/>
  <c r="D479" i="10" s="1"/>
  <c r="G479" i="10" s="1"/>
  <c r="J479" i="10"/>
  <c r="O479" i="10" s="1"/>
  <c r="M479" i="10" s="1"/>
  <c r="C679" i="11"/>
  <c r="H679" i="11" s="1"/>
  <c r="D679" i="11" s="1"/>
  <c r="G679" i="11" s="1"/>
  <c r="J679" i="11"/>
  <c r="P679" i="11" s="1"/>
  <c r="C695" i="11"/>
  <c r="H695" i="11" s="1"/>
  <c r="D695" i="11" s="1"/>
  <c r="G695" i="11" s="1"/>
  <c r="J695" i="11"/>
  <c r="P695" i="11" s="1"/>
  <c r="J736" i="11"/>
  <c r="O736" i="11" s="1"/>
  <c r="M736" i="11" s="1"/>
  <c r="J765" i="11"/>
  <c r="C765" i="11"/>
  <c r="H765" i="11" s="1"/>
  <c r="D765" i="11" s="1"/>
  <c r="G765" i="11" s="1"/>
  <c r="C911" i="11"/>
  <c r="H911" i="11" s="1"/>
  <c r="D911" i="11" s="1"/>
  <c r="G911" i="11" s="1"/>
  <c r="J911" i="11"/>
  <c r="C927" i="11"/>
  <c r="H927" i="11" s="1"/>
  <c r="D927" i="11" s="1"/>
  <c r="G927" i="11" s="1"/>
  <c r="J927" i="11"/>
  <c r="P927" i="11" s="1"/>
  <c r="C525" i="4"/>
  <c r="H525" i="4" s="1"/>
  <c r="D525" i="4" s="1"/>
  <c r="G525" i="4" s="1"/>
  <c r="J525" i="4"/>
  <c r="J623" i="4"/>
  <c r="O623" i="4" s="1"/>
  <c r="C623" i="4"/>
  <c r="H623" i="4" s="1"/>
  <c r="D623" i="4" s="1"/>
  <c r="G623" i="4" s="1"/>
  <c r="C805" i="4"/>
  <c r="H805" i="4" s="1"/>
  <c r="D805" i="4" s="1"/>
  <c r="G805" i="4" s="1"/>
  <c r="J805" i="4"/>
  <c r="C173" i="11"/>
  <c r="H173" i="11" s="1"/>
  <c r="D173" i="11" s="1"/>
  <c r="G173" i="11" s="1"/>
  <c r="J173" i="11"/>
  <c r="C437" i="11"/>
  <c r="H437" i="11" s="1"/>
  <c r="D437" i="11" s="1"/>
  <c r="G437" i="11" s="1"/>
  <c r="J437" i="11"/>
  <c r="J605" i="11"/>
  <c r="O605" i="11" s="1"/>
  <c r="M605" i="11" s="1"/>
  <c r="C605" i="11"/>
  <c r="H605" i="11" s="1"/>
  <c r="D605" i="11" s="1"/>
  <c r="G605" i="11" s="1"/>
  <c r="C913" i="11"/>
  <c r="H913" i="11" s="1"/>
  <c r="D913" i="11" s="1"/>
  <c r="G913" i="11" s="1"/>
  <c r="J913" i="11"/>
  <c r="G43" i="5"/>
  <c r="F43" i="5"/>
  <c r="I128" i="5"/>
  <c r="H128" i="5"/>
  <c r="I242" i="5"/>
  <c r="K248" i="5"/>
  <c r="I248" i="5"/>
  <c r="H262" i="5"/>
  <c r="L262" i="5"/>
  <c r="I278" i="5"/>
  <c r="G343" i="5"/>
  <c r="F343" i="5"/>
  <c r="I343" i="5"/>
  <c r="C581" i="1"/>
  <c r="C505" i="4"/>
  <c r="H505" i="4" s="1"/>
  <c r="D505" i="4" s="1"/>
  <c r="G505" i="4" s="1"/>
  <c r="J505" i="4"/>
  <c r="O505" i="4" s="1"/>
  <c r="C617" i="4"/>
  <c r="H617" i="4" s="1"/>
  <c r="D617" i="4" s="1"/>
  <c r="G617" i="4" s="1"/>
  <c r="J617" i="4"/>
  <c r="O617" i="4" s="1"/>
  <c r="J687" i="4"/>
  <c r="O687" i="4" s="1"/>
  <c r="C687" i="4"/>
  <c r="H687" i="4" s="1"/>
  <c r="D687" i="4" s="1"/>
  <c r="G687" i="4" s="1"/>
  <c r="J799" i="4"/>
  <c r="O799" i="4" s="1"/>
  <c r="C799" i="4"/>
  <c r="H799" i="4" s="1"/>
  <c r="D799" i="4" s="1"/>
  <c r="G799" i="4" s="1"/>
  <c r="J895" i="4"/>
  <c r="C895" i="4"/>
  <c r="H895" i="4" s="1"/>
  <c r="D895" i="4" s="1"/>
  <c r="G895" i="4" s="1"/>
  <c r="J879" i="11"/>
  <c r="O879" i="11" s="1"/>
  <c r="M879" i="11" s="1"/>
  <c r="C879" i="11"/>
  <c r="H879" i="11" s="1"/>
  <c r="D879" i="11" s="1"/>
  <c r="G879" i="11" s="1"/>
  <c r="C907" i="11"/>
  <c r="H907" i="11" s="1"/>
  <c r="D907" i="11" s="1"/>
  <c r="G907" i="11" s="1"/>
  <c r="J907" i="11"/>
  <c r="P907" i="11" s="1"/>
  <c r="L32" i="5"/>
  <c r="G32" i="5"/>
  <c r="J32" i="5"/>
  <c r="F32" i="5"/>
  <c r="M32" i="5"/>
  <c r="H142" i="5"/>
  <c r="G248" i="5"/>
  <c r="G242" i="5"/>
  <c r="C211" i="11"/>
  <c r="H211" i="11" s="1"/>
  <c r="D211" i="11" s="1"/>
  <c r="G211" i="11" s="1"/>
  <c r="J199" i="4"/>
  <c r="O199" i="4" s="1"/>
  <c r="C199" i="4"/>
  <c r="H199" i="4" s="1"/>
  <c r="D199" i="4" s="1"/>
  <c r="G199" i="4" s="1"/>
  <c r="C699" i="10"/>
  <c r="H699" i="10" s="1"/>
  <c r="D699" i="10" s="1"/>
  <c r="G699" i="10" s="1"/>
  <c r="J699" i="10"/>
  <c r="O699" i="10" s="1"/>
  <c r="M699" i="10" s="1"/>
  <c r="J599" i="11"/>
  <c r="O599" i="11" s="1"/>
  <c r="M599" i="11" s="1"/>
  <c r="C599" i="11"/>
  <c r="H599" i="11" s="1"/>
  <c r="D599" i="11" s="1"/>
  <c r="G599" i="11" s="1"/>
  <c r="G361" i="1"/>
  <c r="D361" i="1" s="1"/>
  <c r="B361" i="1"/>
  <c r="E337" i="1"/>
  <c r="C147" i="4"/>
  <c r="H147" i="4" s="1"/>
  <c r="D147" i="4" s="1"/>
  <c r="G147" i="4" s="1"/>
  <c r="J147" i="4"/>
  <c r="P147" i="4" s="1"/>
  <c r="J661" i="4"/>
  <c r="C661" i="4"/>
  <c r="H661" i="4" s="1"/>
  <c r="D661" i="4" s="1"/>
  <c r="G661" i="4" s="1"/>
  <c r="J397" i="10"/>
  <c r="O397" i="10" s="1"/>
  <c r="M397" i="10" s="1"/>
  <c r="C397" i="10"/>
  <c r="H397" i="10" s="1"/>
  <c r="D397" i="10" s="1"/>
  <c r="G397" i="10" s="1"/>
  <c r="J494" i="11"/>
  <c r="J507" i="11"/>
  <c r="O507" i="11" s="1"/>
  <c r="M507" i="11" s="1"/>
  <c r="C507" i="11"/>
  <c r="H507" i="11" s="1"/>
  <c r="D507" i="11" s="1"/>
  <c r="G507" i="11" s="1"/>
  <c r="C549" i="11"/>
  <c r="H549" i="11" s="1"/>
  <c r="D549" i="11" s="1"/>
  <c r="G549" i="11" s="1"/>
  <c r="J549" i="11"/>
  <c r="O549" i="11" s="1"/>
  <c r="M549" i="11" s="1"/>
  <c r="C571" i="11"/>
  <c r="H571" i="11" s="1"/>
  <c r="D571" i="11" s="1"/>
  <c r="G571" i="11" s="1"/>
  <c r="J571" i="11"/>
  <c r="O571" i="11" s="1"/>
  <c r="M571" i="11" s="1"/>
  <c r="J579" i="11"/>
  <c r="P579" i="11" s="1"/>
  <c r="C579" i="11"/>
  <c r="H579" i="11" s="1"/>
  <c r="D579" i="11" s="1"/>
  <c r="G579" i="11" s="1"/>
  <c r="J305" i="4"/>
  <c r="O305" i="4" s="1"/>
  <c r="C305" i="4"/>
  <c r="H305" i="4" s="1"/>
  <c r="D305" i="4" s="1"/>
  <c r="G305" i="4" s="1"/>
  <c r="C325" i="4"/>
  <c r="H325" i="4" s="1"/>
  <c r="D325" i="4" s="1"/>
  <c r="G325" i="4" s="1"/>
  <c r="J325" i="4"/>
  <c r="O325" i="4" s="1"/>
  <c r="J441" i="4"/>
  <c r="C441" i="4"/>
  <c r="H441" i="4" s="1"/>
  <c r="D441" i="4" s="1"/>
  <c r="G441" i="4" s="1"/>
  <c r="J457" i="4"/>
  <c r="O457" i="4" s="1"/>
  <c r="C457" i="4"/>
  <c r="H457" i="4" s="1"/>
  <c r="D457" i="4" s="1"/>
  <c r="G457" i="4" s="1"/>
  <c r="C917" i="4"/>
  <c r="H917" i="4" s="1"/>
  <c r="D917" i="4" s="1"/>
  <c r="G917" i="4" s="1"/>
  <c r="J917" i="4"/>
  <c r="O917" i="4" s="1"/>
  <c r="H411" i="9"/>
  <c r="D411" i="9" s="1"/>
  <c r="G411" i="9" s="1"/>
  <c r="C587" i="10"/>
  <c r="H587" i="10" s="1"/>
  <c r="D587" i="10" s="1"/>
  <c r="G587" i="10" s="1"/>
  <c r="J587" i="10"/>
  <c r="J336" i="11"/>
  <c r="O336" i="11" s="1"/>
  <c r="M336" i="11" s="1"/>
  <c r="J752" i="11"/>
  <c r="O752" i="11" s="1"/>
  <c r="M752" i="11" s="1"/>
  <c r="J775" i="11"/>
  <c r="J849" i="11"/>
  <c r="O849" i="11" s="1"/>
  <c r="M849" i="11" s="1"/>
  <c r="C849" i="11"/>
  <c r="H849" i="11" s="1"/>
  <c r="D849" i="11" s="1"/>
  <c r="G849" i="11" s="1"/>
  <c r="J99" i="9"/>
  <c r="P99" i="9" s="1"/>
  <c r="C137" i="9"/>
  <c r="H137" i="9" s="1"/>
  <c r="D137" i="9" s="1"/>
  <c r="G137" i="9" s="1"/>
  <c r="J137" i="9"/>
  <c r="P137" i="9" s="1"/>
  <c r="C153" i="9"/>
  <c r="H153" i="9" s="1"/>
  <c r="D153" i="9" s="1"/>
  <c r="G153" i="9" s="1"/>
  <c r="J153" i="9"/>
  <c r="C923" i="10"/>
  <c r="H923" i="10" s="1"/>
  <c r="D923" i="10" s="1"/>
  <c r="G923" i="10" s="1"/>
  <c r="J923" i="10"/>
  <c r="P923" i="10" s="1"/>
  <c r="C495" i="11"/>
  <c r="H495" i="11" s="1"/>
  <c r="D495" i="11" s="1"/>
  <c r="G495" i="11" s="1"/>
  <c r="J495" i="11"/>
  <c r="P495" i="11" s="1"/>
  <c r="C97" i="4"/>
  <c r="H97" i="4" s="1"/>
  <c r="J233" i="4"/>
  <c r="C233" i="4"/>
  <c r="H233" i="4" s="1"/>
  <c r="D233" i="4" s="1"/>
  <c r="G233" i="4" s="1"/>
  <c r="C253" i="4"/>
  <c r="H253" i="4" s="1"/>
  <c r="D253" i="4" s="1"/>
  <c r="G253" i="4" s="1"/>
  <c r="J253" i="4"/>
  <c r="C387" i="4"/>
  <c r="H387" i="4" s="1"/>
  <c r="D387" i="4" s="1"/>
  <c r="G387" i="4" s="1"/>
  <c r="J387" i="4"/>
  <c r="O387" i="4" s="1"/>
  <c r="C437" i="4"/>
  <c r="H437" i="4" s="1"/>
  <c r="D437" i="4" s="1"/>
  <c r="G437" i="4" s="1"/>
  <c r="J437" i="4"/>
  <c r="C71" i="9"/>
  <c r="H71" i="9" s="1"/>
  <c r="C495" i="10"/>
  <c r="H495" i="10" s="1"/>
  <c r="D495" i="10" s="1"/>
  <c r="G495" i="10" s="1"/>
  <c r="J495" i="10"/>
  <c r="P495" i="10" s="1"/>
  <c r="C203" i="11"/>
  <c r="H203" i="11" s="1"/>
  <c r="D203" i="11" s="1"/>
  <c r="G203" i="11" s="1"/>
  <c r="J203" i="11"/>
  <c r="J456" i="11"/>
  <c r="C976" i="11"/>
  <c r="H976" i="11" s="1"/>
  <c r="D976" i="11" s="1"/>
  <c r="G976" i="11" s="1"/>
  <c r="G529" i="1"/>
  <c r="D529" i="1" s="1"/>
  <c r="J241" i="4"/>
  <c r="P241" i="4" s="1"/>
  <c r="C241" i="4"/>
  <c r="H241" i="4" s="1"/>
  <c r="D241" i="4" s="1"/>
  <c r="G241" i="4" s="1"/>
  <c r="J517" i="4"/>
  <c r="O517" i="4" s="1"/>
  <c r="C517" i="4"/>
  <c r="H517" i="4" s="1"/>
  <c r="D517" i="4" s="1"/>
  <c r="G517" i="4" s="1"/>
  <c r="J131" i="9"/>
  <c r="P131" i="9" s="1"/>
  <c r="C131" i="9"/>
  <c r="H131" i="9" s="1"/>
  <c r="D131" i="9" s="1"/>
  <c r="G131" i="9" s="1"/>
  <c r="C445" i="10"/>
  <c r="H445" i="10" s="1"/>
  <c r="D445" i="10" s="1"/>
  <c r="G445" i="10" s="1"/>
  <c r="J224" i="11"/>
  <c r="P224" i="11" s="1"/>
  <c r="J722" i="11"/>
  <c r="I334" i="5"/>
  <c r="M334" i="5"/>
  <c r="I351" i="5"/>
  <c r="G351" i="5"/>
  <c r="C851" i="11"/>
  <c r="H851" i="11" s="1"/>
  <c r="D851" i="11" s="1"/>
  <c r="G851" i="11" s="1"/>
  <c r="F427" i="5"/>
  <c r="I427" i="5"/>
  <c r="K427" i="5"/>
  <c r="C816" i="11"/>
  <c r="H816" i="11" s="1"/>
  <c r="D816" i="11" s="1"/>
  <c r="G816" i="11" s="1"/>
  <c r="H409" i="5"/>
  <c r="I409" i="5"/>
  <c r="J639" i="4"/>
  <c r="G442" i="5"/>
  <c r="J442" i="5"/>
  <c r="H442" i="5"/>
  <c r="I442" i="5"/>
  <c r="K490" i="5"/>
  <c r="I490" i="5"/>
  <c r="H421" i="10"/>
  <c r="D421" i="10" s="1"/>
  <c r="G421" i="10" s="1"/>
  <c r="C385" i="11"/>
  <c r="H385" i="11" s="1"/>
  <c r="D385" i="11" s="1"/>
  <c r="G385" i="11" s="1"/>
  <c r="C762" i="11"/>
  <c r="H762" i="11" s="1"/>
  <c r="D762" i="11" s="1"/>
  <c r="G762" i="11" s="1"/>
  <c r="H436" i="5"/>
  <c r="G490" i="5"/>
  <c r="F333" i="5"/>
  <c r="H390" i="5"/>
  <c r="K468" i="5"/>
  <c r="M308" i="5"/>
  <c r="I328" i="5"/>
  <c r="F390" i="5"/>
  <c r="M468" i="5"/>
  <c r="G481" i="5"/>
  <c r="H735" i="11"/>
  <c r="D735" i="11" s="1"/>
  <c r="G735" i="11" s="1"/>
  <c r="H671" i="11"/>
  <c r="D671" i="11" s="1"/>
  <c r="G671" i="11" s="1"/>
  <c r="B351" i="1"/>
  <c r="J685" i="11"/>
  <c r="O685" i="11" s="1"/>
  <c r="M685" i="11" s="1"/>
  <c r="C685" i="11"/>
  <c r="H685" i="11" s="1"/>
  <c r="D685" i="11" s="1"/>
  <c r="G685" i="11" s="1"/>
  <c r="J87" i="5"/>
  <c r="F87" i="5"/>
  <c r="I87" i="5"/>
  <c r="G99" i="5"/>
  <c r="I99" i="5"/>
  <c r="K99" i="5"/>
  <c r="L99" i="5"/>
  <c r="J116" i="5"/>
  <c r="H116" i="5"/>
  <c r="L134" i="5"/>
  <c r="F134" i="5"/>
  <c r="H134" i="5"/>
  <c r="J134" i="5"/>
  <c r="K219" i="5"/>
  <c r="J219" i="5"/>
  <c r="H219" i="5"/>
  <c r="L219" i="5"/>
  <c r="F219" i="5"/>
  <c r="G219" i="5"/>
  <c r="K226" i="5"/>
  <c r="F232" i="5"/>
  <c r="L232" i="5"/>
  <c r="I232" i="5"/>
  <c r="G232" i="5"/>
  <c r="L252" i="5"/>
  <c r="M252" i="5"/>
  <c r="G252" i="5"/>
  <c r="H266" i="5"/>
  <c r="I266" i="5"/>
  <c r="F266" i="5"/>
  <c r="G273" i="5"/>
  <c r="J273" i="5"/>
  <c r="K273" i="5"/>
  <c r="F273" i="5"/>
  <c r="H145" i="5"/>
  <c r="K157" i="5"/>
  <c r="L157" i="5"/>
  <c r="I157" i="5"/>
  <c r="F157" i="5"/>
  <c r="M157" i="5"/>
  <c r="J157" i="5"/>
  <c r="F165" i="5"/>
  <c r="J173" i="5"/>
  <c r="H201" i="5"/>
  <c r="G201" i="5"/>
  <c r="M201" i="5"/>
  <c r="J201" i="5"/>
  <c r="L201" i="5"/>
  <c r="K201" i="5"/>
  <c r="J378" i="5"/>
  <c r="F437" i="5"/>
  <c r="M437" i="5"/>
  <c r="C207" i="4"/>
  <c r="H207" i="4" s="1"/>
  <c r="D207" i="4" s="1"/>
  <c r="G207" i="4" s="1"/>
  <c r="J207" i="4"/>
  <c r="C644" i="11"/>
  <c r="H644" i="11" s="1"/>
  <c r="D644" i="11" s="1"/>
  <c r="G644" i="11" s="1"/>
  <c r="J686" i="11"/>
  <c r="F100" i="5"/>
  <c r="H100" i="5"/>
  <c r="G100" i="5"/>
  <c r="K143" i="5"/>
  <c r="F143" i="5"/>
  <c r="L143" i="5"/>
  <c r="J233" i="5"/>
  <c r="M233" i="5"/>
  <c r="F233" i="5"/>
  <c r="F267" i="5"/>
  <c r="G267" i="5"/>
  <c r="J171" i="11"/>
  <c r="C171" i="11"/>
  <c r="H171" i="11" s="1"/>
  <c r="D171" i="11" s="1"/>
  <c r="G171" i="11" s="1"/>
  <c r="C957" i="9"/>
  <c r="H957" i="9" s="1"/>
  <c r="D957" i="9" s="1"/>
  <c r="G957" i="9" s="1"/>
  <c r="J891" i="10"/>
  <c r="O891" i="10" s="1"/>
  <c r="M891" i="10" s="1"/>
  <c r="J925" i="10"/>
  <c r="O925" i="10" s="1"/>
  <c r="M925" i="10" s="1"/>
  <c r="C905" i="10"/>
  <c r="H905" i="10" s="1"/>
  <c r="D905" i="10" s="1"/>
  <c r="G905" i="10" s="1"/>
  <c r="C801" i="9"/>
  <c r="H801" i="9" s="1"/>
  <c r="D801" i="9" s="1"/>
  <c r="G801" i="9" s="1"/>
  <c r="C479" i="9"/>
  <c r="H479" i="9" s="1"/>
  <c r="D479" i="9" s="1"/>
  <c r="G479" i="9" s="1"/>
  <c r="J479" i="9"/>
  <c r="C511" i="9"/>
  <c r="H511" i="9" s="1"/>
  <c r="D511" i="9" s="1"/>
  <c r="G511" i="9" s="1"/>
  <c r="J511" i="9"/>
  <c r="P511" i="9" s="1"/>
  <c r="C445" i="4"/>
  <c r="H445" i="4" s="1"/>
  <c r="D445" i="4" s="1"/>
  <c r="G445" i="4" s="1"/>
  <c r="J445" i="4"/>
  <c r="C663" i="9"/>
  <c r="H663" i="9" s="1"/>
  <c r="D663" i="9" s="1"/>
  <c r="G663" i="9" s="1"/>
  <c r="C615" i="10"/>
  <c r="H615" i="10" s="1"/>
  <c r="D615" i="10" s="1"/>
  <c r="G615" i="10" s="1"/>
  <c r="J615" i="10"/>
  <c r="O615" i="10" s="1"/>
  <c r="M615" i="10" s="1"/>
  <c r="C129" i="11"/>
  <c r="H129" i="11" s="1"/>
  <c r="D129" i="11" s="1"/>
  <c r="G129" i="11" s="1"/>
  <c r="J129" i="11"/>
  <c r="O129" i="11" s="1"/>
  <c r="M129" i="11" s="1"/>
  <c r="C944" i="11"/>
  <c r="H944" i="11" s="1"/>
  <c r="D944" i="11" s="1"/>
  <c r="G944" i="11" s="1"/>
  <c r="H350" i="5"/>
  <c r="J350" i="5"/>
  <c r="J453" i="5"/>
  <c r="K453" i="5"/>
  <c r="C311" i="4"/>
  <c r="H311" i="4" s="1"/>
  <c r="D311" i="4" s="1"/>
  <c r="G311" i="4" s="1"/>
  <c r="J311" i="4"/>
  <c r="C379" i="9"/>
  <c r="H379" i="9" s="1"/>
  <c r="D379" i="9" s="1"/>
  <c r="G379" i="9" s="1"/>
  <c r="J929" i="4"/>
  <c r="C929" i="4"/>
  <c r="H929" i="4" s="1"/>
  <c r="D929" i="4" s="1"/>
  <c r="G929" i="4" s="1"/>
  <c r="J525" i="9"/>
  <c r="C525" i="9"/>
  <c r="H525" i="9" s="1"/>
  <c r="D525" i="9" s="1"/>
  <c r="G525" i="9" s="1"/>
  <c r="C531" i="9"/>
  <c r="H531" i="9" s="1"/>
  <c r="D531" i="9" s="1"/>
  <c r="G531" i="9" s="1"/>
  <c r="C727" i="9"/>
  <c r="H727" i="9" s="1"/>
  <c r="D727" i="9" s="1"/>
  <c r="G727" i="9" s="1"/>
  <c r="C135" i="10"/>
  <c r="H135" i="10" s="1"/>
  <c r="D135" i="10" s="1"/>
  <c r="G135" i="10" s="1"/>
  <c r="C719" i="4"/>
  <c r="H719" i="4" s="1"/>
  <c r="D719" i="4" s="1"/>
  <c r="G719" i="4" s="1"/>
  <c r="J719" i="4"/>
  <c r="C191" i="9"/>
  <c r="H191" i="9" s="1"/>
  <c r="D191" i="9" s="1"/>
  <c r="G191" i="9" s="1"/>
  <c r="C943" i="9"/>
  <c r="H943" i="9" s="1"/>
  <c r="D943" i="9" s="1"/>
  <c r="G943" i="9" s="1"/>
  <c r="C967" i="9"/>
  <c r="H967" i="9" s="1"/>
  <c r="D967" i="9" s="1"/>
  <c r="G967" i="9" s="1"/>
  <c r="C345" i="10"/>
  <c r="H345" i="10" s="1"/>
  <c r="D345" i="10" s="1"/>
  <c r="G345" i="10" s="1"/>
  <c r="C481" i="9"/>
  <c r="H481" i="9" s="1"/>
  <c r="D481" i="9" s="1"/>
  <c r="G481" i="9" s="1"/>
  <c r="C185" i="9"/>
  <c r="H185" i="9" s="1"/>
  <c r="D185" i="9" s="1"/>
  <c r="G185" i="9" s="1"/>
  <c r="C983" i="9"/>
  <c r="H983" i="9" s="1"/>
  <c r="D983" i="9" s="1"/>
  <c r="G983" i="9" s="1"/>
  <c r="J983" i="9"/>
  <c r="C405" i="9"/>
  <c r="H405" i="9" s="1"/>
  <c r="D405" i="9" s="1"/>
  <c r="G405" i="9" s="1"/>
  <c r="C997" i="9"/>
  <c r="H997" i="9" s="1"/>
  <c r="D997" i="9" s="1"/>
  <c r="G997" i="9" s="1"/>
  <c r="C183" i="9"/>
  <c r="H183" i="9" s="1"/>
  <c r="D183" i="9" s="1"/>
  <c r="G183" i="9" s="1"/>
  <c r="C877" i="9"/>
  <c r="H877" i="9" s="1"/>
  <c r="D877" i="9" s="1"/>
  <c r="G877" i="9" s="1"/>
  <c r="C95" i="10"/>
  <c r="H95" i="10" s="1"/>
  <c r="H739" i="10"/>
  <c r="D739" i="10" s="1"/>
  <c r="G739" i="10" s="1"/>
  <c r="C81" i="9"/>
  <c r="H81" i="9" s="1"/>
  <c r="C145" i="9"/>
  <c r="H145" i="9" s="1"/>
  <c r="D145" i="9" s="1"/>
  <c r="G145" i="9" s="1"/>
  <c r="H353" i="9"/>
  <c r="D353" i="9" s="1"/>
  <c r="G353" i="9" s="1"/>
  <c r="C491" i="9"/>
  <c r="H491" i="9" s="1"/>
  <c r="D491" i="9" s="1"/>
  <c r="G491" i="9" s="1"/>
  <c r="C491" i="10"/>
  <c r="H491" i="10" s="1"/>
  <c r="D491" i="10" s="1"/>
  <c r="G491" i="10" s="1"/>
  <c r="H357" i="9"/>
  <c r="D357" i="9" s="1"/>
  <c r="G357" i="9" s="1"/>
  <c r="H645" i="9"/>
  <c r="D645" i="9" s="1"/>
  <c r="G645" i="9" s="1"/>
  <c r="C777" i="9"/>
  <c r="H777" i="9" s="1"/>
  <c r="D777" i="9" s="1"/>
  <c r="G777" i="9" s="1"/>
  <c r="C571" i="10"/>
  <c r="H571" i="10" s="1"/>
  <c r="D571" i="10" s="1"/>
  <c r="G571" i="10" s="1"/>
  <c r="H295" i="9"/>
  <c r="D295" i="9" s="1"/>
  <c r="G295" i="9" s="1"/>
  <c r="C349" i="9"/>
  <c r="H349" i="9" s="1"/>
  <c r="D349" i="9" s="1"/>
  <c r="G349" i="9" s="1"/>
  <c r="C903" i="9"/>
  <c r="H903" i="9" s="1"/>
  <c r="D903" i="9" s="1"/>
  <c r="G903" i="9" s="1"/>
  <c r="C447" i="10"/>
  <c r="H447" i="10" s="1"/>
  <c r="D447" i="10" s="1"/>
  <c r="G447" i="10" s="1"/>
  <c r="C581" i="10"/>
  <c r="H581" i="10" s="1"/>
  <c r="D581" i="10" s="1"/>
  <c r="G581" i="10" s="1"/>
  <c r="C671" i="10"/>
  <c r="H671" i="10" s="1"/>
  <c r="D671" i="10" s="1"/>
  <c r="G671" i="10" s="1"/>
  <c r="C425" i="11"/>
  <c r="H425" i="11" s="1"/>
  <c r="D425" i="11" s="1"/>
  <c r="G425" i="11" s="1"/>
  <c r="H259" i="9"/>
  <c r="D259" i="9" s="1"/>
  <c r="G259" i="9" s="1"/>
  <c r="H275" i="9"/>
  <c r="D275" i="9" s="1"/>
  <c r="G275" i="9" s="1"/>
  <c r="H331" i="9"/>
  <c r="D331" i="9" s="1"/>
  <c r="G331" i="9" s="1"/>
  <c r="C633" i="10"/>
  <c r="H633" i="10" s="1"/>
  <c r="D633" i="10" s="1"/>
  <c r="G633" i="10" s="1"/>
  <c r="C349" i="10"/>
  <c r="H349" i="10" s="1"/>
  <c r="D349" i="10" s="1"/>
  <c r="G349" i="10" s="1"/>
  <c r="C653" i="10"/>
  <c r="H653" i="10" s="1"/>
  <c r="D653" i="10" s="1"/>
  <c r="G653" i="10" s="1"/>
  <c r="C621" i="10"/>
  <c r="H621" i="10" s="1"/>
  <c r="D621" i="10" s="1"/>
  <c r="G621" i="10" s="1"/>
  <c r="C359" i="10"/>
  <c r="H359" i="10" s="1"/>
  <c r="D359" i="10" s="1"/>
  <c r="G359" i="10" s="1"/>
  <c r="H577" i="10"/>
  <c r="D577" i="10" s="1"/>
  <c r="G577" i="10" s="1"/>
  <c r="C743" i="10"/>
  <c r="H743" i="10" s="1"/>
  <c r="D743" i="10" s="1"/>
  <c r="G743" i="10" s="1"/>
  <c r="C630" i="11"/>
  <c r="H630" i="11" s="1"/>
  <c r="D630" i="11" s="1"/>
  <c r="G630" i="11" s="1"/>
  <c r="C717" i="11"/>
  <c r="H717" i="11" s="1"/>
  <c r="D717" i="11" s="1"/>
  <c r="G717" i="11" s="1"/>
  <c r="H407" i="10"/>
  <c r="D407" i="10" s="1"/>
  <c r="G407" i="10" s="1"/>
  <c r="C635" i="10"/>
  <c r="H635" i="10" s="1"/>
  <c r="D635" i="10" s="1"/>
  <c r="G635" i="10" s="1"/>
  <c r="C701" i="10"/>
  <c r="H701" i="10" s="1"/>
  <c r="D701" i="10" s="1"/>
  <c r="G701" i="10" s="1"/>
  <c r="C351" i="11"/>
  <c r="H351" i="11" s="1"/>
  <c r="D351" i="11" s="1"/>
  <c r="G351" i="11" s="1"/>
  <c r="H171" i="10"/>
  <c r="D171" i="10" s="1"/>
  <c r="G171" i="10" s="1"/>
  <c r="H265" i="11"/>
  <c r="D265" i="11" s="1"/>
  <c r="G265" i="11" s="1"/>
  <c r="C285" i="11"/>
  <c r="H285" i="11" s="1"/>
  <c r="D285" i="11" s="1"/>
  <c r="G285" i="11" s="1"/>
  <c r="H183" i="10"/>
  <c r="D183" i="10" s="1"/>
  <c r="G183" i="10" s="1"/>
  <c r="H513" i="10"/>
  <c r="D513" i="10" s="1"/>
  <c r="G513" i="10" s="1"/>
  <c r="C765" i="10"/>
  <c r="H765" i="10" s="1"/>
  <c r="D765" i="10" s="1"/>
  <c r="G765" i="10" s="1"/>
  <c r="H141" i="11"/>
  <c r="D141" i="11" s="1"/>
  <c r="G141" i="11" s="1"/>
  <c r="H437" i="10"/>
  <c r="D437" i="10" s="1"/>
  <c r="G437" i="10" s="1"/>
  <c r="H481" i="10"/>
  <c r="D481" i="10" s="1"/>
  <c r="G481" i="10" s="1"/>
  <c r="H863" i="10"/>
  <c r="D863" i="10" s="1"/>
  <c r="G863" i="10" s="1"/>
  <c r="C293" i="11"/>
  <c r="H293" i="11" s="1"/>
  <c r="D293" i="11" s="1"/>
  <c r="G293" i="11" s="1"/>
  <c r="C951" i="10"/>
  <c r="H951" i="10" s="1"/>
  <c r="D951" i="10" s="1"/>
  <c r="G951" i="10" s="1"/>
  <c r="H153" i="11"/>
  <c r="D153" i="11" s="1"/>
  <c r="G153" i="11" s="1"/>
  <c r="C616" i="11"/>
  <c r="H616" i="11" s="1"/>
  <c r="D616" i="11" s="1"/>
  <c r="G616" i="11" s="1"/>
  <c r="G488" i="5"/>
  <c r="K488" i="5"/>
  <c r="I488" i="5"/>
  <c r="C529" i="11"/>
  <c r="H529" i="11" s="1"/>
  <c r="D529" i="11" s="1"/>
  <c r="G529" i="11" s="1"/>
  <c r="C687" i="11"/>
  <c r="H687" i="11" s="1"/>
  <c r="D687" i="11" s="1"/>
  <c r="G687" i="11" s="1"/>
  <c r="C761" i="11"/>
  <c r="H761" i="11" s="1"/>
  <c r="D761" i="11" s="1"/>
  <c r="G761" i="11" s="1"/>
  <c r="C676" i="11"/>
  <c r="H676" i="11" s="1"/>
  <c r="D676" i="11" s="1"/>
  <c r="G676" i="11" s="1"/>
  <c r="C611" i="11"/>
  <c r="H611" i="11" s="1"/>
  <c r="D611" i="11" s="1"/>
  <c r="G611" i="11" s="1"/>
  <c r="C631" i="11"/>
  <c r="H631" i="11" s="1"/>
  <c r="D631" i="11" s="1"/>
  <c r="G631" i="11" s="1"/>
  <c r="C793" i="11"/>
  <c r="H793" i="11" s="1"/>
  <c r="D793" i="11" s="1"/>
  <c r="G793" i="11" s="1"/>
  <c r="H971" i="11"/>
  <c r="D971" i="11" s="1"/>
  <c r="G971" i="11" s="1"/>
  <c r="G339" i="5"/>
  <c r="F339" i="5"/>
  <c r="F433" i="5"/>
  <c r="I433" i="5"/>
  <c r="J433" i="5"/>
  <c r="H433" i="5"/>
  <c r="G433" i="5"/>
  <c r="H281" i="11"/>
  <c r="D281" i="11" s="1"/>
  <c r="G281" i="11" s="1"/>
  <c r="H309" i="11"/>
  <c r="D309" i="11" s="1"/>
  <c r="G309" i="11" s="1"/>
  <c r="C455" i="11"/>
  <c r="H455" i="11" s="1"/>
  <c r="D455" i="11" s="1"/>
  <c r="G455" i="11" s="1"/>
  <c r="H757" i="11"/>
  <c r="D757" i="11" s="1"/>
  <c r="G757" i="11" s="1"/>
  <c r="H346" i="5"/>
  <c r="I348" i="5"/>
  <c r="G348" i="5"/>
  <c r="C881" i="11"/>
  <c r="H881" i="11" s="1"/>
  <c r="D881" i="11" s="1"/>
  <c r="G881" i="11" s="1"/>
  <c r="L327" i="5"/>
  <c r="I376" i="5"/>
  <c r="G380" i="5"/>
  <c r="J380" i="5"/>
  <c r="H381" i="11"/>
  <c r="D381" i="11" s="1"/>
  <c r="G381" i="11" s="1"/>
  <c r="C662" i="11"/>
  <c r="H662" i="11" s="1"/>
  <c r="D662" i="11" s="1"/>
  <c r="G662" i="11" s="1"/>
  <c r="C691" i="11"/>
  <c r="H691" i="11" s="1"/>
  <c r="D691" i="11" s="1"/>
  <c r="G691" i="11" s="1"/>
  <c r="C948" i="11"/>
  <c r="H948" i="11" s="1"/>
  <c r="D948" i="11" s="1"/>
  <c r="G948" i="11" s="1"/>
  <c r="I291" i="5"/>
  <c r="M291" i="5"/>
  <c r="H323" i="5"/>
  <c r="K323" i="5"/>
  <c r="M454" i="5"/>
  <c r="I454" i="5"/>
  <c r="H454" i="5"/>
  <c r="K454" i="5"/>
  <c r="F454" i="5"/>
  <c r="L296" i="5"/>
  <c r="M358" i="5"/>
  <c r="J358" i="5"/>
  <c r="H358" i="5"/>
  <c r="L312" i="5"/>
  <c r="F460" i="5"/>
  <c r="K460" i="5"/>
  <c r="I460" i="5"/>
  <c r="C979" i="11"/>
  <c r="H979" i="11" s="1"/>
  <c r="D979" i="11" s="1"/>
  <c r="G979" i="11" s="1"/>
  <c r="C991" i="11"/>
  <c r="H991" i="11" s="1"/>
  <c r="D991" i="11" s="1"/>
  <c r="G991" i="11" s="1"/>
  <c r="C1000" i="11"/>
  <c r="H1000" i="11" s="1"/>
  <c r="D1000" i="11" s="1"/>
  <c r="G1000" i="11" s="1"/>
  <c r="K341" i="5"/>
  <c r="G415" i="5"/>
  <c r="I325" i="5"/>
  <c r="K325" i="5"/>
  <c r="K428" i="5"/>
  <c r="H428" i="5"/>
  <c r="M429" i="5"/>
  <c r="G438" i="5"/>
  <c r="K438" i="5"/>
  <c r="I438" i="5"/>
  <c r="G473" i="5"/>
  <c r="M473" i="5"/>
  <c r="L473" i="5"/>
  <c r="K340" i="5"/>
  <c r="L343" i="5"/>
  <c r="L351" i="5"/>
  <c r="F377" i="5"/>
  <c r="K377" i="5"/>
  <c r="F448" i="5"/>
  <c r="H451" i="5"/>
  <c r="G455" i="5"/>
  <c r="F116" i="6"/>
  <c r="B116" i="6" s="1"/>
  <c r="B35" i="6"/>
  <c r="E33" i="6"/>
  <c r="B31" i="6"/>
  <c r="D31" i="6"/>
  <c r="F31" i="6"/>
  <c r="D30" i="6"/>
  <c r="C30" i="6"/>
  <c r="B30" i="6"/>
  <c r="B36" i="6"/>
  <c r="A7" i="8" s="1"/>
  <c r="C33" i="6"/>
  <c r="B37" i="6"/>
  <c r="B33" i="6"/>
  <c r="C31" i="6"/>
  <c r="M1" i="9" s="1"/>
  <c r="E31" i="6"/>
  <c r="D33" i="6"/>
  <c r="F30" i="6"/>
  <c r="H3" i="7"/>
  <c r="E30" i="6"/>
  <c r="F33" i="6"/>
  <c r="H4" i="7" s="1"/>
  <c r="E5" i="7"/>
  <c r="E7" i="7" s="1"/>
  <c r="E8" i="7" s="1"/>
  <c r="E9" i="7" s="1"/>
  <c r="E10" i="7" s="1"/>
  <c r="E11" i="7" s="1"/>
  <c r="E12" i="7" s="1"/>
  <c r="E13" i="7" s="1"/>
  <c r="E14" i="7" s="1"/>
  <c r="E15" i="7" s="1"/>
  <c r="E16" i="7" s="1"/>
  <c r="E17" i="7" s="1"/>
  <c r="E18" i="7" s="1"/>
  <c r="E19" i="7" s="1"/>
  <c r="E20" i="7" s="1"/>
  <c r="E21" i="7" s="1"/>
  <c r="E22" i="7" s="1"/>
  <c r="E23" i="7" s="1"/>
  <c r="E24" i="7" s="1"/>
  <c r="E25" i="7" s="1"/>
  <c r="E26" i="7" s="1"/>
  <c r="E27" i="7" s="1"/>
  <c r="E28" i="7" s="1"/>
  <c r="E29" i="7" s="1"/>
  <c r="E30" i="7" s="1"/>
  <c r="E31" i="7" s="1"/>
  <c r="E32" i="7" s="1"/>
  <c r="E33" i="7" s="1"/>
  <c r="E34" i="7" s="1"/>
  <c r="E35" i="7" s="1"/>
  <c r="E36" i="7" s="1"/>
  <c r="E37" i="7" s="1"/>
  <c r="E38" i="7" s="1"/>
  <c r="E39" i="7" s="1"/>
  <c r="E40" i="7" s="1"/>
  <c r="E41" i="7" s="1"/>
  <c r="E42" i="7" s="1"/>
  <c r="E43" i="7" s="1"/>
  <c r="E44" i="7" s="1"/>
  <c r="E45" i="7" s="1"/>
  <c r="E46" i="7" s="1"/>
  <c r="E47" i="7" s="1"/>
  <c r="E48" i="7" s="1"/>
  <c r="E49" i="7" s="1"/>
  <c r="E50" i="7" s="1"/>
  <c r="E51" i="7" s="1"/>
  <c r="E52" i="7" s="1"/>
  <c r="E53" i="7" s="1"/>
  <c r="E54" i="7" s="1"/>
  <c r="E55" i="7" s="1"/>
  <c r="E56" i="7" s="1"/>
  <c r="E57" i="7" s="1"/>
  <c r="E58" i="7" s="1"/>
  <c r="E59" i="7" s="1"/>
  <c r="E60" i="7" s="1"/>
  <c r="E61" i="7" s="1"/>
  <c r="E62" i="7" s="1"/>
  <c r="E63" i="7" s="1"/>
  <c r="E64" i="7" s="1"/>
  <c r="E65" i="7" s="1"/>
  <c r="E66" i="7" s="1"/>
  <c r="E67" i="7" s="1"/>
  <c r="E68" i="7" s="1"/>
  <c r="E69" i="7" s="1"/>
  <c r="E70" i="7" s="1"/>
  <c r="E71" i="7" s="1"/>
  <c r="E72" i="7" s="1"/>
  <c r="E73" i="7" s="1"/>
  <c r="E74" i="7" s="1"/>
  <c r="E75" i="7" s="1"/>
  <c r="E76" i="7" s="1"/>
  <c r="E77" i="7" s="1"/>
  <c r="E78" i="7" s="1"/>
  <c r="E79" i="7" s="1"/>
  <c r="E80" i="7" s="1"/>
  <c r="E81" i="7" s="1"/>
  <c r="E82" i="7" s="1"/>
  <c r="E83" i="7" s="1"/>
  <c r="E84" i="7" s="1"/>
  <c r="E85" i="7" s="1"/>
  <c r="E86" i="7" s="1"/>
  <c r="E87" i="7" s="1"/>
  <c r="E88" i="7" s="1"/>
  <c r="E89" i="7" s="1"/>
  <c r="E90" i="7" s="1"/>
  <c r="E91" i="7" s="1"/>
  <c r="E92" i="7" s="1"/>
  <c r="E93" i="7" s="1"/>
  <c r="E94" i="7" s="1"/>
  <c r="E95" i="7" s="1"/>
  <c r="E96" i="7" s="1"/>
  <c r="E97" i="7" s="1"/>
  <c r="C5" i="8"/>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s="1"/>
  <c r="C30" i="8" s="1"/>
  <c r="C31" i="8" s="1"/>
  <c r="C32" i="8" s="1"/>
  <c r="C33" i="8" s="1"/>
  <c r="C34" i="8" s="1"/>
  <c r="C35" i="8" s="1"/>
  <c r="C36" i="8" s="1"/>
  <c r="C37" i="8" s="1"/>
  <c r="C38" i="8" s="1"/>
  <c r="C39" i="8" s="1"/>
  <c r="C40" i="8" s="1"/>
  <c r="C41" i="8" s="1"/>
  <c r="C42" i="8" s="1"/>
  <c r="C43" i="8" s="1"/>
  <c r="C44" i="8" s="1"/>
  <c r="C45" i="8" s="1"/>
  <c r="C46" i="8" s="1"/>
  <c r="C47" i="8" s="1"/>
  <c r="C48" i="8" s="1"/>
  <c r="C49" i="8" s="1"/>
  <c r="C50" i="8" s="1"/>
  <c r="C51" i="8" s="1"/>
  <c r="C52" i="8" s="1"/>
  <c r="C53" i="8" s="1"/>
  <c r="C54" i="8" s="1"/>
  <c r="C55" i="8" s="1"/>
  <c r="C56" i="8" s="1"/>
  <c r="C57" i="8" s="1"/>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96" i="8" s="1"/>
  <c r="C97" i="8" s="1"/>
  <c r="C6" i="8" s="1"/>
  <c r="H5" i="7"/>
  <c r="H7" i="7" s="1"/>
  <c r="H8" i="7" s="1"/>
  <c r="H9" i="7" s="1"/>
  <c r="H10" i="7" s="1"/>
  <c r="H11" i="7" s="1"/>
  <c r="H12" i="7" s="1"/>
  <c r="H13" i="7" s="1"/>
  <c r="H14" i="7" s="1"/>
  <c r="H15" i="7" s="1"/>
  <c r="H16" i="7" s="1"/>
  <c r="H17" i="7" s="1"/>
  <c r="H18" i="7" s="1"/>
  <c r="H19" i="7" s="1"/>
  <c r="H20" i="7" s="1"/>
  <c r="H21" i="7" s="1"/>
  <c r="H22" i="7" s="1"/>
  <c r="H23" i="7" s="1"/>
  <c r="H24" i="7" s="1"/>
  <c r="H25" i="7" s="1"/>
  <c r="H26" i="7" s="1"/>
  <c r="H27" i="7" s="1"/>
  <c r="H28" i="7" s="1"/>
  <c r="H29" i="7" s="1"/>
  <c r="H30" i="7" s="1"/>
  <c r="H31" i="7" s="1"/>
  <c r="H32" i="7" s="1"/>
  <c r="H33" i="7" s="1"/>
  <c r="H34" i="7" s="1"/>
  <c r="H35" i="7" s="1"/>
  <c r="H36" i="7" s="1"/>
  <c r="H37" i="7" s="1"/>
  <c r="H38" i="7" s="1"/>
  <c r="H39" i="7" s="1"/>
  <c r="H40" i="7" s="1"/>
  <c r="H41" i="7" s="1"/>
  <c r="H42" i="7" s="1"/>
  <c r="H43" i="7" s="1"/>
  <c r="H44" i="7" s="1"/>
  <c r="H45" i="7" s="1"/>
  <c r="H46" i="7" s="1"/>
  <c r="H47" i="7" s="1"/>
  <c r="H48" i="7" s="1"/>
  <c r="H49" i="7" s="1"/>
  <c r="H50" i="7" s="1"/>
  <c r="H51" i="7" s="1"/>
  <c r="H52" i="7" s="1"/>
  <c r="H53" i="7" s="1"/>
  <c r="H54" i="7" s="1"/>
  <c r="H55" i="7" s="1"/>
  <c r="H56" i="7" s="1"/>
  <c r="H57" i="7" s="1"/>
  <c r="H58" i="7" s="1"/>
  <c r="H59" i="7" s="1"/>
  <c r="H60" i="7" s="1"/>
  <c r="H61" i="7" s="1"/>
  <c r="H62" i="7" s="1"/>
  <c r="H63" i="7" s="1"/>
  <c r="H64" i="7" s="1"/>
  <c r="H65" i="7" s="1"/>
  <c r="H66" i="7" s="1"/>
  <c r="H67" i="7" s="1"/>
  <c r="H68" i="7" s="1"/>
  <c r="H69" i="7" s="1"/>
  <c r="H70" i="7" s="1"/>
  <c r="H71" i="7" s="1"/>
  <c r="H72" i="7" s="1"/>
  <c r="H73" i="7" s="1"/>
  <c r="H74" i="7" s="1"/>
  <c r="H75" i="7" s="1"/>
  <c r="H76" i="7" s="1"/>
  <c r="H77" i="7" s="1"/>
  <c r="H78" i="7" s="1"/>
  <c r="H79" i="7" s="1"/>
  <c r="H80" i="7" s="1"/>
  <c r="H81" i="7" s="1"/>
  <c r="H82" i="7" s="1"/>
  <c r="H83" i="7" s="1"/>
  <c r="H84" i="7" s="1"/>
  <c r="H85" i="7" s="1"/>
  <c r="H86" i="7" s="1"/>
  <c r="H87" i="7" s="1"/>
  <c r="H88" i="7" s="1"/>
  <c r="H89" i="7" s="1"/>
  <c r="H90" i="7" s="1"/>
  <c r="H91" i="7" s="1"/>
  <c r="H92" i="7" s="1"/>
  <c r="H93" i="7" s="1"/>
  <c r="H94" i="7" s="1"/>
  <c r="H95" i="7" s="1"/>
  <c r="H96" i="7" s="1"/>
  <c r="H97" i="7" s="1"/>
  <c r="M1" i="17"/>
  <c r="B4" i="7"/>
  <c r="O1" i="4"/>
  <c r="B4" i="8"/>
  <c r="E41" i="6"/>
  <c r="G3" i="7"/>
  <c r="C1" i="11"/>
  <c r="E40" i="14"/>
  <c r="E5" i="15"/>
  <c r="E24" i="15"/>
  <c r="E3" i="8"/>
  <c r="L3" i="5"/>
  <c r="A7" i="7"/>
  <c r="O1" i="11"/>
  <c r="E4" i="8"/>
  <c r="G4" i="7"/>
  <c r="O1" i="17"/>
  <c r="B5" i="7"/>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5" i="8"/>
  <c r="B7" i="8" s="1"/>
  <c r="B8" i="8" s="1"/>
  <c r="B9" i="8" s="1"/>
  <c r="B10" i="8" s="1"/>
  <c r="B11" i="8" s="1"/>
  <c r="B12" i="8" s="1"/>
  <c r="B13" i="8" s="1"/>
  <c r="B14" i="8" s="1"/>
  <c r="B15" i="8" s="1"/>
  <c r="B16" i="8" s="1"/>
  <c r="B17" i="8" s="1"/>
  <c r="B18" i="8" s="1"/>
  <c r="B19" i="8" s="1"/>
  <c r="B20" i="8" s="1"/>
  <c r="B21" i="8" s="1"/>
  <c r="B22" i="8" s="1"/>
  <c r="B23" i="8" s="1"/>
  <c r="B24" i="8" s="1"/>
  <c r="B25" i="8" s="1"/>
  <c r="B26" i="8" s="1"/>
  <c r="B27" i="8" s="1"/>
  <c r="B28" i="8" s="1"/>
  <c r="B29" i="8" s="1"/>
  <c r="B30" i="8" s="1"/>
  <c r="B31" i="8" s="1"/>
  <c r="B32" i="8" s="1"/>
  <c r="B33" i="8" s="1"/>
  <c r="B34" i="8" s="1"/>
  <c r="B35" i="8" s="1"/>
  <c r="B36" i="8" s="1"/>
  <c r="B37" i="8" s="1"/>
  <c r="B38" i="8" s="1"/>
  <c r="B39" i="8" s="1"/>
  <c r="B40" i="8" s="1"/>
  <c r="B41" i="8" s="1"/>
  <c r="B42" i="8" s="1"/>
  <c r="B43" i="8" s="1"/>
  <c r="B44" i="8" s="1"/>
  <c r="B45" i="8" s="1"/>
  <c r="B46" i="8" s="1"/>
  <c r="B47" i="8" s="1"/>
  <c r="B48" i="8" s="1"/>
  <c r="B49" i="8" s="1"/>
  <c r="B50" i="8" s="1"/>
  <c r="B51" i="8" s="1"/>
  <c r="B52" i="8" s="1"/>
  <c r="B53" i="8" s="1"/>
  <c r="B54" i="8" s="1"/>
  <c r="B55" i="8" s="1"/>
  <c r="B56" i="8" s="1"/>
  <c r="B57" i="8" s="1"/>
  <c r="B58" i="8" s="1"/>
  <c r="B59" i="8" s="1"/>
  <c r="B60" i="8" s="1"/>
  <c r="B61" i="8" s="1"/>
  <c r="B62" i="8" s="1"/>
  <c r="B63" i="8" s="1"/>
  <c r="B64" i="8" s="1"/>
  <c r="B65" i="8" s="1"/>
  <c r="B66" i="8" s="1"/>
  <c r="B67" i="8" s="1"/>
  <c r="B68" i="8" s="1"/>
  <c r="B69" i="8" s="1"/>
  <c r="B70" i="8" s="1"/>
  <c r="B71" i="8" s="1"/>
  <c r="B72" i="8" s="1"/>
  <c r="B73" i="8" s="1"/>
  <c r="B74" i="8" s="1"/>
  <c r="B75" i="8" s="1"/>
  <c r="B76" i="8" s="1"/>
  <c r="B77" i="8" s="1"/>
  <c r="B78" i="8" s="1"/>
  <c r="B79" i="8" s="1"/>
  <c r="B80" i="8" s="1"/>
  <c r="B81" i="8" s="1"/>
  <c r="B82" i="8" s="1"/>
  <c r="B83" i="8" s="1"/>
  <c r="B84" i="8" s="1"/>
  <c r="B85" i="8" s="1"/>
  <c r="B86" i="8" s="1"/>
  <c r="B87" i="8" s="1"/>
  <c r="B88" i="8" s="1"/>
  <c r="B89" i="8" s="1"/>
  <c r="B90" i="8" s="1"/>
  <c r="B91" i="8" s="1"/>
  <c r="B92" i="8" s="1"/>
  <c r="B93" i="8" s="1"/>
  <c r="B94" i="8" s="1"/>
  <c r="B95" i="8" s="1"/>
  <c r="B96" i="8" s="1"/>
  <c r="B97" i="8" s="1"/>
  <c r="B6" i="8" s="1"/>
  <c r="M1" i="4"/>
  <c r="C1" i="4"/>
  <c r="E37" i="14" s="1"/>
  <c r="B41" i="6"/>
  <c r="F3" i="5"/>
  <c r="B5" i="15"/>
  <c r="B24" i="15" s="1"/>
  <c r="B3" i="7"/>
  <c r="B3" i="8"/>
  <c r="F5" i="7"/>
  <c r="F7" i="7" s="1"/>
  <c r="F8" i="7" s="1"/>
  <c r="F9" i="7" s="1"/>
  <c r="F10" i="7" s="1"/>
  <c r="F11" i="7" s="1"/>
  <c r="F12" i="7" s="1"/>
  <c r="F13" i="7" s="1"/>
  <c r="F14" i="7" s="1"/>
  <c r="F15" i="7" s="1"/>
  <c r="F16" i="7" s="1"/>
  <c r="F17" i="7" s="1"/>
  <c r="F18" i="7" s="1"/>
  <c r="F19" i="7" s="1"/>
  <c r="F20" i="7" s="1"/>
  <c r="F21" i="7" s="1"/>
  <c r="F22" i="7" s="1"/>
  <c r="F23" i="7" s="1"/>
  <c r="F24" i="7" s="1"/>
  <c r="F25" i="7" s="1"/>
  <c r="F26" i="7" s="1"/>
  <c r="F27" i="7" s="1"/>
  <c r="F28" i="7" s="1"/>
  <c r="F29" i="7" s="1"/>
  <c r="F30" i="7" s="1"/>
  <c r="F31" i="7" s="1"/>
  <c r="F32" i="7" s="1"/>
  <c r="F33" i="7" s="1"/>
  <c r="F34" i="7" s="1"/>
  <c r="F35" i="7" s="1"/>
  <c r="F36" i="7" s="1"/>
  <c r="F37" i="7" s="1"/>
  <c r="F38" i="7" s="1"/>
  <c r="F39" i="7" s="1"/>
  <c r="F40" i="7" s="1"/>
  <c r="F41" i="7" s="1"/>
  <c r="F42" i="7" s="1"/>
  <c r="F43" i="7" s="1"/>
  <c r="F44" i="7" s="1"/>
  <c r="F45" i="7" s="1"/>
  <c r="F46" i="7" s="1"/>
  <c r="F47" i="7" s="1"/>
  <c r="F48" i="7" s="1"/>
  <c r="F49" i="7" s="1"/>
  <c r="F50" i="7" s="1"/>
  <c r="F51" i="7" s="1"/>
  <c r="F52" i="7" s="1"/>
  <c r="F53" i="7" s="1"/>
  <c r="F54" i="7" s="1"/>
  <c r="F55" i="7" s="1"/>
  <c r="F56" i="7" s="1"/>
  <c r="F57" i="7" s="1"/>
  <c r="F58" i="7" s="1"/>
  <c r="F59" i="7" s="1"/>
  <c r="F60" i="7" s="1"/>
  <c r="F61" i="7" s="1"/>
  <c r="F62" i="7" s="1"/>
  <c r="F63" i="7" s="1"/>
  <c r="F64" i="7" s="1"/>
  <c r="F65" i="7" s="1"/>
  <c r="F66" i="7" s="1"/>
  <c r="F67" i="7" s="1"/>
  <c r="F68" i="7" s="1"/>
  <c r="F69" i="7" s="1"/>
  <c r="F70" i="7" s="1"/>
  <c r="F71" i="7" s="1"/>
  <c r="F72" i="7" s="1"/>
  <c r="F73" i="7" s="1"/>
  <c r="F74" i="7" s="1"/>
  <c r="F75" i="7" s="1"/>
  <c r="F76" i="7" s="1"/>
  <c r="F77" i="7" s="1"/>
  <c r="F78" i="7" s="1"/>
  <c r="F79" i="7" s="1"/>
  <c r="F80" i="7" s="1"/>
  <c r="F81" i="7" s="1"/>
  <c r="F82" i="7" s="1"/>
  <c r="F83" i="7" s="1"/>
  <c r="F84" i="7" s="1"/>
  <c r="F85" i="7" s="1"/>
  <c r="F86" i="7" s="1"/>
  <c r="F87" i="7" s="1"/>
  <c r="F88" i="7" s="1"/>
  <c r="F89" i="7" s="1"/>
  <c r="F90" i="7" s="1"/>
  <c r="F91" i="7" s="1"/>
  <c r="F92" i="7" s="1"/>
  <c r="F93" i="7" s="1"/>
  <c r="F94" i="7" s="1"/>
  <c r="F95" i="7" s="1"/>
  <c r="F96" i="7" s="1"/>
  <c r="F97" i="7" s="1"/>
  <c r="D5" i="8"/>
  <c r="D7" i="8" s="1"/>
  <c r="D8" i="8" s="1"/>
  <c r="D9" i="8" s="1"/>
  <c r="D10" i="8" s="1"/>
  <c r="D11" i="8" s="1"/>
  <c r="D12" i="8" s="1"/>
  <c r="D13" i="8" s="1"/>
  <c r="D14" i="8" s="1"/>
  <c r="D15" i="8" s="1"/>
  <c r="D16" i="8" s="1"/>
  <c r="D17" i="8" s="1"/>
  <c r="D18" i="8" s="1"/>
  <c r="D19" i="8" s="1"/>
  <c r="D20" i="8" s="1"/>
  <c r="D21" i="8" s="1"/>
  <c r="D22" i="8" s="1"/>
  <c r="D23" i="8" s="1"/>
  <c r="D24" i="8" s="1"/>
  <c r="D25" i="8" s="1"/>
  <c r="D26" i="8" s="1"/>
  <c r="D27" i="8" s="1"/>
  <c r="D28" i="8" s="1"/>
  <c r="D29" i="8" s="1"/>
  <c r="D30" i="8" s="1"/>
  <c r="D31" i="8" s="1"/>
  <c r="D32" i="8" s="1"/>
  <c r="D33" i="8" s="1"/>
  <c r="D34" i="8" s="1"/>
  <c r="D35" i="8" s="1"/>
  <c r="D36" i="8" s="1"/>
  <c r="D37" i="8" s="1"/>
  <c r="D38" i="8" s="1"/>
  <c r="D39" i="8" s="1"/>
  <c r="D40" i="8" s="1"/>
  <c r="D41" i="8" s="1"/>
  <c r="D42" i="8" s="1"/>
  <c r="D43" i="8" s="1"/>
  <c r="D44" i="8" s="1"/>
  <c r="D45" i="8" s="1"/>
  <c r="D46" i="8" s="1"/>
  <c r="D47" i="8" s="1"/>
  <c r="D48" i="8" s="1"/>
  <c r="D49" i="8" s="1"/>
  <c r="D50" i="8" s="1"/>
  <c r="D51" i="8" s="1"/>
  <c r="D52" i="8" s="1"/>
  <c r="D53" i="8" s="1"/>
  <c r="D54" i="8" s="1"/>
  <c r="D55" i="8" s="1"/>
  <c r="D56" i="8" s="1"/>
  <c r="D57" i="8" s="1"/>
  <c r="D58" i="8" s="1"/>
  <c r="D59" i="8" s="1"/>
  <c r="D60" i="8" s="1"/>
  <c r="D61" i="8" s="1"/>
  <c r="D62" i="8" s="1"/>
  <c r="D63" i="8" s="1"/>
  <c r="D64" i="8" s="1"/>
  <c r="D65" i="8" s="1"/>
  <c r="D66" i="8" s="1"/>
  <c r="D67" i="8" s="1"/>
  <c r="D68" i="8" s="1"/>
  <c r="D69" i="8" s="1"/>
  <c r="D70" i="8" s="1"/>
  <c r="D71" i="8" s="1"/>
  <c r="D72" i="8" s="1"/>
  <c r="D73" i="8" s="1"/>
  <c r="D74" i="8" s="1"/>
  <c r="D75" i="8" s="1"/>
  <c r="D76" i="8" s="1"/>
  <c r="D77" i="8" s="1"/>
  <c r="D78" i="8" s="1"/>
  <c r="D79" i="8" s="1"/>
  <c r="D80" i="8" s="1"/>
  <c r="D81" i="8" s="1"/>
  <c r="D82" i="8" s="1"/>
  <c r="D83" i="8" s="1"/>
  <c r="D84" i="8" s="1"/>
  <c r="D85" i="8" s="1"/>
  <c r="D86" i="8" s="1"/>
  <c r="D87" i="8" s="1"/>
  <c r="D88" i="8" s="1"/>
  <c r="D89" i="8" s="1"/>
  <c r="D90" i="8" s="1"/>
  <c r="D91" i="8" s="1"/>
  <c r="D92" i="8" s="1"/>
  <c r="D93" i="8" s="1"/>
  <c r="D94" i="8" s="1"/>
  <c r="D95" i="8" s="1"/>
  <c r="D96" i="8" s="1"/>
  <c r="D97" i="8" s="1"/>
  <c r="D6" i="8" s="1"/>
  <c r="M1" i="10"/>
  <c r="E4" i="7"/>
  <c r="C4" i="8"/>
  <c r="O1" i="9"/>
  <c r="O1" i="10"/>
  <c r="F4" i="7"/>
  <c r="D4" i="8"/>
  <c r="C5" i="15"/>
  <c r="C24" i="15" s="1"/>
  <c r="H3" i="5"/>
  <c r="C1" i="9"/>
  <c r="E38" i="14"/>
  <c r="E3" i="7"/>
  <c r="C3" i="8"/>
  <c r="C41" i="6"/>
  <c r="E5" i="8"/>
  <c r="E7" i="8"/>
  <c r="M1" i="11"/>
  <c r="G5" i="7"/>
  <c r="G7" i="7" s="1"/>
  <c r="G8" i="7" s="1"/>
  <c r="G9" i="7" s="1"/>
  <c r="G10" i="7" s="1"/>
  <c r="G11" i="7" s="1"/>
  <c r="G12" i="7" s="1"/>
  <c r="G13" i="7" s="1"/>
  <c r="G14" i="7" s="1"/>
  <c r="G15" i="7" s="1"/>
  <c r="G16" i="7" s="1"/>
  <c r="G17" i="7" s="1"/>
  <c r="G18" i="7" s="1"/>
  <c r="G19" i="7" s="1"/>
  <c r="G20" i="7" s="1"/>
  <c r="G21" i="7" s="1"/>
  <c r="G22" i="7" s="1"/>
  <c r="G23" i="7" s="1"/>
  <c r="G24" i="7" s="1"/>
  <c r="G25" i="7" s="1"/>
  <c r="G26" i="7" s="1"/>
  <c r="G27" i="7" s="1"/>
  <c r="G28" i="7" s="1"/>
  <c r="G29" i="7" s="1"/>
  <c r="G30" i="7" s="1"/>
  <c r="G31" i="7" s="1"/>
  <c r="G32" i="7" s="1"/>
  <c r="G33" i="7" s="1"/>
  <c r="G34" i="7" s="1"/>
  <c r="G35" i="7" s="1"/>
  <c r="G36" i="7" s="1"/>
  <c r="G37" i="7" s="1"/>
  <c r="G38" i="7" s="1"/>
  <c r="G39" i="7" s="1"/>
  <c r="G40" i="7" s="1"/>
  <c r="G41" i="7" s="1"/>
  <c r="G42" i="7" s="1"/>
  <c r="G43" i="7" s="1"/>
  <c r="G44" i="7" s="1"/>
  <c r="G45" i="7" s="1"/>
  <c r="G46" i="7" s="1"/>
  <c r="G47" i="7" s="1"/>
  <c r="G48" i="7" s="1"/>
  <c r="G49" i="7" s="1"/>
  <c r="G50" i="7" s="1"/>
  <c r="G51" i="7" s="1"/>
  <c r="G52" i="7" s="1"/>
  <c r="G53" i="7" s="1"/>
  <c r="G54" i="7" s="1"/>
  <c r="G55" i="7" s="1"/>
  <c r="G56" i="7" s="1"/>
  <c r="G57" i="7" s="1"/>
  <c r="G58" i="7" s="1"/>
  <c r="G59" i="7" s="1"/>
  <c r="G60" i="7" s="1"/>
  <c r="G61" i="7" s="1"/>
  <c r="G62" i="7" s="1"/>
  <c r="G63" i="7" s="1"/>
  <c r="G64" i="7" s="1"/>
  <c r="G65" i="7" s="1"/>
  <c r="G66" i="7" s="1"/>
  <c r="D3" i="8"/>
  <c r="D5" i="15"/>
  <c r="D24" i="15"/>
  <c r="C1" i="10"/>
  <c r="E39" i="14"/>
  <c r="D41" i="6"/>
  <c r="F3" i="7"/>
  <c r="J3" i="5"/>
  <c r="E8" i="8"/>
  <c r="E9" i="8" s="1"/>
  <c r="E10" i="8" s="1"/>
  <c r="E11" i="8" s="1"/>
  <c r="E12" i="8" s="1"/>
  <c r="E13" i="8" s="1"/>
  <c r="E14" i="8" s="1"/>
  <c r="E15" i="8" s="1"/>
  <c r="E16" i="8" s="1"/>
  <c r="E17" i="8" s="1"/>
  <c r="E18" i="8" s="1"/>
  <c r="E19" i="8" s="1"/>
  <c r="E20" i="8" s="1"/>
  <c r="E21" i="8" s="1"/>
  <c r="E22" i="8" s="1"/>
  <c r="E23" i="8" s="1"/>
  <c r="E24" i="8" s="1"/>
  <c r="E25" i="8" s="1"/>
  <c r="E26" i="8" s="1"/>
  <c r="E27" i="8" s="1"/>
  <c r="E28" i="8" s="1"/>
  <c r="E29" i="8" s="1"/>
  <c r="E30" i="8" s="1"/>
  <c r="E31" i="8" s="1"/>
  <c r="E32" i="8" s="1"/>
  <c r="E33" i="8" s="1"/>
  <c r="E34" i="8" s="1"/>
  <c r="E35" i="8" s="1"/>
  <c r="E36" i="8" s="1"/>
  <c r="E37" i="8" s="1"/>
  <c r="E38" i="8" s="1"/>
  <c r="E39" i="8" s="1"/>
  <c r="E40" i="8" s="1"/>
  <c r="E41" i="8" s="1"/>
  <c r="E42" i="8" s="1"/>
  <c r="E43" i="8" s="1"/>
  <c r="E44" i="8" s="1"/>
  <c r="E45" i="8" s="1"/>
  <c r="E46" i="8" s="1"/>
  <c r="E47" i="8" s="1"/>
  <c r="E48" i="8" s="1"/>
  <c r="E49" i="8" s="1"/>
  <c r="E50" i="8" s="1"/>
  <c r="E51" i="8" s="1"/>
  <c r="E52" i="8" s="1"/>
  <c r="E53" i="8" s="1"/>
  <c r="E54" i="8" s="1"/>
  <c r="E55" i="8" s="1"/>
  <c r="E56" i="8" s="1"/>
  <c r="E57" i="8" s="1"/>
  <c r="E58" i="8" s="1"/>
  <c r="E59" i="8" s="1"/>
  <c r="E60" i="8" s="1"/>
  <c r="E61" i="8" s="1"/>
  <c r="E62" i="8" s="1"/>
  <c r="E63" i="8" s="1"/>
  <c r="E64" i="8" s="1"/>
  <c r="E65" i="8" s="1"/>
  <c r="E66" i="8" s="1"/>
  <c r="E67" i="8" s="1"/>
  <c r="E68" i="8" s="1"/>
  <c r="E69" i="8" s="1"/>
  <c r="E70" i="8" s="1"/>
  <c r="E71" i="8" s="1"/>
  <c r="E72" i="8" s="1"/>
  <c r="E73" i="8" s="1"/>
  <c r="E74" i="8" s="1"/>
  <c r="E75" i="8" s="1"/>
  <c r="E76" i="8" s="1"/>
  <c r="E77" i="8" s="1"/>
  <c r="E78" i="8" s="1"/>
  <c r="E79" i="8" s="1"/>
  <c r="E80" i="8" s="1"/>
  <c r="E81" i="8" s="1"/>
  <c r="E82" i="8" s="1"/>
  <c r="E83" i="8" s="1"/>
  <c r="E84" i="8" s="1"/>
  <c r="E85" i="8" s="1"/>
  <c r="E86" i="8" s="1"/>
  <c r="E87" i="8" s="1"/>
  <c r="E88" i="8" s="1"/>
  <c r="E89" i="8" s="1"/>
  <c r="E90" i="8" s="1"/>
  <c r="E91" i="8" s="1"/>
  <c r="E92" i="8" s="1"/>
  <c r="E93" i="8" s="1"/>
  <c r="E94" i="8" s="1"/>
  <c r="E95" i="8" s="1"/>
  <c r="E96" i="8" s="1"/>
  <c r="E97" i="8" s="1"/>
  <c r="E6" i="8" s="1"/>
  <c r="O531" i="11"/>
  <c r="M531" i="11" s="1"/>
  <c r="O621" i="11"/>
  <c r="M621" i="11" s="1"/>
  <c r="O593" i="11"/>
  <c r="M593" i="11" s="1"/>
  <c r="O565" i="11"/>
  <c r="M565" i="11" s="1"/>
  <c r="O229" i="11"/>
  <c r="M229" i="11" s="1"/>
  <c r="O509" i="11"/>
  <c r="M509" i="11" s="1"/>
  <c r="O711" i="11"/>
  <c r="M711" i="11" s="1"/>
  <c r="O659" i="11"/>
  <c r="M659" i="11" s="1"/>
  <c r="O139" i="11"/>
  <c r="M139" i="11" s="1"/>
  <c r="O491" i="11"/>
  <c r="M491" i="11" s="1"/>
  <c r="O525" i="11"/>
  <c r="M525" i="11" s="1"/>
  <c r="O423" i="11"/>
  <c r="M423" i="11" s="1"/>
  <c r="O329" i="11"/>
  <c r="M329" i="11" s="1"/>
  <c r="O163" i="11"/>
  <c r="M163" i="11" s="1"/>
  <c r="O989" i="11"/>
  <c r="M989" i="11" s="1"/>
  <c r="O251" i="11"/>
  <c r="M251" i="11" s="1"/>
  <c r="O319" i="11"/>
  <c r="M319" i="11" s="1"/>
  <c r="O387" i="11"/>
  <c r="M387" i="11" s="1"/>
  <c r="O419" i="11"/>
  <c r="M419" i="11" s="1"/>
  <c r="O211" i="11"/>
  <c r="M211" i="11" s="1"/>
  <c r="O357" i="11"/>
  <c r="M357" i="11" s="1"/>
  <c r="O159" i="11"/>
  <c r="M159" i="11" s="1"/>
  <c r="O519" i="11"/>
  <c r="M519" i="11" s="1"/>
  <c r="O205" i="11"/>
  <c r="M205" i="11" s="1"/>
  <c r="O667" i="11"/>
  <c r="M667" i="11" s="1"/>
  <c r="O893" i="11"/>
  <c r="M893" i="11" s="1"/>
  <c r="O267" i="11"/>
  <c r="O925" i="11"/>
  <c r="M925" i="11" s="1"/>
  <c r="O687" i="11"/>
  <c r="M687" i="11" s="1"/>
  <c r="O323" i="11"/>
  <c r="M323" i="11" s="1"/>
  <c r="O157" i="11"/>
  <c r="M157" i="11" s="1"/>
  <c r="O237" i="11"/>
  <c r="M237" i="11" s="1"/>
  <c r="O983" i="11"/>
  <c r="M983" i="11" s="1"/>
  <c r="O179" i="11"/>
  <c r="M179" i="11" s="1"/>
  <c r="O533" i="11"/>
  <c r="M533" i="11" s="1"/>
  <c r="O933" i="11"/>
  <c r="M933" i="11" s="1"/>
  <c r="O219" i="11"/>
  <c r="M219" i="11" s="1"/>
  <c r="O285" i="11"/>
  <c r="O797" i="11"/>
  <c r="M797" i="11" s="1"/>
  <c r="O217" i="11"/>
  <c r="M217" i="11" s="1"/>
  <c r="O693" i="11"/>
  <c r="M693" i="11" s="1"/>
  <c r="O293" i="11"/>
  <c r="M293" i="11" s="1"/>
  <c r="O847" i="11"/>
  <c r="M847" i="11" s="1"/>
  <c r="O505" i="11"/>
  <c r="M505" i="11" s="1"/>
  <c r="O793" i="11"/>
  <c r="M793" i="11" s="1"/>
  <c r="O445" i="11"/>
  <c r="M445" i="11" s="1"/>
  <c r="O759" i="11"/>
  <c r="M759" i="11" s="1"/>
  <c r="O829" i="11"/>
  <c r="M829" i="11" s="1"/>
  <c r="O261" i="11"/>
  <c r="M261" i="11" s="1"/>
  <c r="O243" i="11"/>
  <c r="M243" i="11" s="1"/>
  <c r="O871" i="11"/>
  <c r="M871" i="11" s="1"/>
  <c r="O703" i="11"/>
  <c r="O263" i="11"/>
  <c r="M263" i="11" s="1"/>
  <c r="O929" i="11"/>
  <c r="M929" i="11" s="1"/>
  <c r="O515" i="11"/>
  <c r="M515" i="11" s="1"/>
  <c r="O727" i="11"/>
  <c r="M727" i="11" s="1"/>
  <c r="O941" i="11"/>
  <c r="M941" i="11" s="1"/>
  <c r="O603" i="11"/>
  <c r="M603" i="11" s="1"/>
  <c r="O991" i="11"/>
  <c r="M991" i="11" s="1"/>
  <c r="O199" i="11"/>
  <c r="M199" i="11" s="1"/>
  <c r="O235" i="11"/>
  <c r="M235" i="11" s="1"/>
  <c r="O195" i="11"/>
  <c r="M195" i="11" s="1"/>
  <c r="O343" i="11"/>
  <c r="O477" i="11"/>
  <c r="M477" i="11" s="1"/>
  <c r="O529" i="11"/>
  <c r="M529" i="11" s="1"/>
  <c r="O181" i="11"/>
  <c r="M181" i="11" s="1"/>
  <c r="O279" i="11"/>
  <c r="M279" i="11" s="1"/>
  <c r="O503" i="11"/>
  <c r="O245" i="11"/>
  <c r="M245" i="11" s="1"/>
  <c r="O935" i="11"/>
  <c r="M935" i="11" s="1"/>
  <c r="O733" i="11"/>
  <c r="M733" i="11" s="1"/>
  <c r="O393" i="11"/>
  <c r="M393" i="11" s="1"/>
  <c r="O453" i="11"/>
  <c r="M453" i="11" s="1"/>
  <c r="O471" i="11"/>
  <c r="M471" i="11" s="1"/>
  <c r="O409" i="11"/>
  <c r="M409" i="11" s="1"/>
  <c r="O375" i="11"/>
  <c r="M375" i="11" s="1"/>
  <c r="O889" i="11"/>
  <c r="M889" i="11" s="1"/>
  <c r="O331" i="11"/>
  <c r="M331" i="11" s="1"/>
  <c r="O973" i="11"/>
  <c r="M973" i="11" s="1"/>
  <c r="O539" i="11"/>
  <c r="M539" i="11" s="1"/>
  <c r="O761" i="11"/>
  <c r="M761" i="11" s="1"/>
  <c r="O807" i="11"/>
  <c r="M807" i="11" s="1"/>
  <c r="O945" i="11"/>
  <c r="M945" i="11" s="1"/>
  <c r="O921" i="11"/>
  <c r="M921" i="11" s="1"/>
  <c r="O521" i="11"/>
  <c r="M521" i="11" s="1"/>
  <c r="O425" i="4"/>
  <c r="O785" i="4"/>
  <c r="O521" i="4"/>
  <c r="O751" i="4"/>
  <c r="O209" i="4"/>
  <c r="O831" i="4"/>
  <c r="O167" i="4"/>
  <c r="O473" i="4"/>
  <c r="O721" i="4"/>
  <c r="O961" i="4"/>
  <c r="O161" i="4"/>
  <c r="O637" i="4"/>
  <c r="O513" i="4"/>
  <c r="O877" i="4"/>
  <c r="O385" i="4"/>
  <c r="O185" i="4"/>
  <c r="O375" i="4"/>
  <c r="O611" i="4"/>
  <c r="O205" i="4"/>
  <c r="O863" i="4"/>
  <c r="O377" i="4"/>
  <c r="O251" i="4"/>
  <c r="O307" i="4"/>
  <c r="O257" i="4"/>
  <c r="O867" i="4"/>
  <c r="O725" i="4"/>
  <c r="O487" i="4"/>
  <c r="O931" i="4"/>
  <c r="O975" i="4"/>
  <c r="O467" i="4"/>
  <c r="O281" i="4"/>
  <c r="O541" i="4"/>
  <c r="O427" i="4"/>
  <c r="O871" i="4"/>
  <c r="O675" i="4"/>
  <c r="O365" i="4"/>
  <c r="O191" i="4"/>
  <c r="O615" i="4"/>
  <c r="O647" i="4"/>
  <c r="O897" i="4"/>
  <c r="O717" i="4"/>
  <c r="O691" i="4"/>
  <c r="O689" i="4"/>
  <c r="O499" i="4"/>
  <c r="O665" i="4"/>
  <c r="O495" i="4"/>
  <c r="O589" i="4"/>
  <c r="O641" i="4"/>
  <c r="O577" i="4"/>
  <c r="O707" i="4"/>
  <c r="O635" i="4"/>
  <c r="O561" i="4"/>
  <c r="O221" i="4"/>
  <c r="O667" i="4"/>
  <c r="O597" i="4"/>
  <c r="O571" i="4"/>
  <c r="O313" i="4"/>
  <c r="O563" i="4"/>
  <c r="P199" i="11"/>
  <c r="P871" i="11"/>
  <c r="P889" i="11"/>
  <c r="P525" i="11"/>
  <c r="P409" i="11"/>
  <c r="P945" i="11"/>
  <c r="P711" i="11"/>
  <c r="P331" i="11"/>
  <c r="P343" i="11"/>
  <c r="P991" i="11"/>
  <c r="P829" i="11"/>
  <c r="P445" i="11"/>
  <c r="P727" i="11"/>
  <c r="P329" i="11"/>
  <c r="P759" i="11"/>
  <c r="P531" i="11"/>
  <c r="P387" i="11"/>
  <c r="P357" i="11"/>
  <c r="P793" i="11"/>
  <c r="P503" i="11"/>
  <c r="P761" i="11"/>
  <c r="P267" i="11"/>
  <c r="P687" i="11"/>
  <c r="P319" i="11"/>
  <c r="P539" i="11"/>
  <c r="P515" i="11"/>
  <c r="P621" i="11"/>
  <c r="P565" i="11"/>
  <c r="P251" i="11"/>
  <c r="P229" i="11"/>
  <c r="P929" i="11"/>
  <c r="P195" i="11"/>
  <c r="P237" i="11"/>
  <c r="P933" i="11"/>
  <c r="P941" i="11"/>
  <c r="P893" i="11"/>
  <c r="P159" i="11"/>
  <c r="P519" i="11"/>
  <c r="P163" i="11"/>
  <c r="P279" i="11"/>
  <c r="P703" i="11"/>
  <c r="P603" i="11"/>
  <c r="P423" i="11"/>
  <c r="P205" i="11"/>
  <c r="P983" i="11"/>
  <c r="P667" i="11"/>
  <c r="P505" i="11"/>
  <c r="P157" i="11"/>
  <c r="P179" i="11"/>
  <c r="P533" i="11"/>
  <c r="P243" i="11"/>
  <c r="P797" i="11"/>
  <c r="P693" i="11"/>
  <c r="P217" i="11"/>
  <c r="P471" i="11"/>
  <c r="P263" i="11"/>
  <c r="P285" i="11"/>
  <c r="P261" i="11"/>
  <c r="P847" i="11"/>
  <c r="P477" i="11"/>
  <c r="P659" i="11"/>
  <c r="P393" i="11"/>
  <c r="P419" i="11"/>
  <c r="P509" i="11"/>
  <c r="P211" i="11"/>
  <c r="P323" i="11"/>
  <c r="P139" i="11"/>
  <c r="P293" i="11"/>
  <c r="P593" i="11"/>
  <c r="P935" i="11"/>
  <c r="P235" i="11"/>
  <c r="P529" i="11"/>
  <c r="P181" i="11"/>
  <c r="P245" i="11"/>
  <c r="P733" i="11"/>
  <c r="P989" i="11"/>
  <c r="P521" i="11"/>
  <c r="P807" i="11"/>
  <c r="P453" i="11"/>
  <c r="P973" i="11"/>
  <c r="P925" i="11"/>
  <c r="P219" i="11"/>
  <c r="P375" i="11"/>
  <c r="P921" i="11"/>
  <c r="P491" i="11"/>
  <c r="P831" i="4"/>
  <c r="P877" i="4"/>
  <c r="P751" i="4"/>
  <c r="P561" i="4"/>
  <c r="P615" i="4"/>
  <c r="P717" i="4"/>
  <c r="P167" i="4"/>
  <c r="P961" i="4"/>
  <c r="P161" i="4"/>
  <c r="P205" i="4"/>
  <c r="P721" i="4"/>
  <c r="P647" i="4"/>
  <c r="P867" i="4"/>
  <c r="P191" i="4"/>
  <c r="P427" i="4"/>
  <c r="P897" i="4"/>
  <c r="P467" i="4"/>
  <c r="P487" i="4"/>
  <c r="P541" i="4"/>
  <c r="P975" i="4"/>
  <c r="P281" i="4"/>
  <c r="P425" i="4"/>
  <c r="P863" i="4"/>
  <c r="P307" i="4"/>
  <c r="P611" i="4"/>
  <c r="P365" i="4"/>
  <c r="P257" i="4"/>
  <c r="P377" i="4"/>
  <c r="P251" i="4"/>
  <c r="P785" i="4"/>
  <c r="P385" i="4"/>
  <c r="P513" i="4"/>
  <c r="P637" i="4"/>
  <c r="P871" i="4"/>
  <c r="P675" i="4"/>
  <c r="P375" i="4"/>
  <c r="P313" i="4"/>
  <c r="P725" i="4"/>
  <c r="P691" i="4"/>
  <c r="P473" i="4"/>
  <c r="P597" i="4"/>
  <c r="P571" i="4"/>
  <c r="P931" i="4"/>
  <c r="P665" i="4"/>
  <c r="P499" i="4"/>
  <c r="P577" i="4"/>
  <c r="P707" i="4"/>
  <c r="P641" i="4"/>
  <c r="P209" i="4"/>
  <c r="P495" i="4"/>
  <c r="P221" i="4"/>
  <c r="P667" i="4"/>
  <c r="P563" i="4"/>
  <c r="P635" i="4"/>
  <c r="P589" i="4"/>
  <c r="P521" i="4"/>
  <c r="P185" i="4"/>
  <c r="P689" i="4"/>
  <c r="I7" i="7"/>
  <c r="A8" i="7"/>
  <c r="P329" i="9"/>
  <c r="P683" i="9"/>
  <c r="P533" i="9"/>
  <c r="P163" i="9"/>
  <c r="P633" i="9"/>
  <c r="P619" i="9"/>
  <c r="P789" i="9"/>
  <c r="P855" i="9"/>
  <c r="P463" i="9"/>
  <c r="P145" i="9"/>
  <c r="P441" i="9"/>
  <c r="P887" i="9"/>
  <c r="P603" i="9"/>
  <c r="P181" i="9"/>
  <c r="P801" i="9"/>
  <c r="P485" i="9"/>
  <c r="P737" i="9"/>
  <c r="P517" i="9"/>
  <c r="P781" i="9"/>
  <c r="P143" i="9"/>
  <c r="P489" i="9"/>
  <c r="P717" i="9"/>
  <c r="P805" i="9"/>
  <c r="P601" i="9"/>
  <c r="P529" i="9"/>
  <c r="P835" i="9"/>
  <c r="P359" i="9"/>
  <c r="P635" i="9"/>
  <c r="P767" i="9"/>
  <c r="P967" i="9"/>
  <c r="P899" i="9"/>
  <c r="P309" i="9"/>
  <c r="P649" i="9"/>
  <c r="P155" i="9"/>
  <c r="P417" i="9"/>
  <c r="P783" i="9"/>
  <c r="P179" i="9"/>
  <c r="P605" i="9"/>
  <c r="P415" i="9"/>
  <c r="P873" i="9"/>
  <c r="P453" i="9"/>
  <c r="P461" i="9"/>
  <c r="P651" i="9"/>
  <c r="P167" i="9"/>
  <c r="P335" i="9"/>
  <c r="P285" i="9"/>
  <c r="P255" i="9"/>
  <c r="P341" i="9"/>
  <c r="P499" i="9"/>
  <c r="P125" i="9"/>
  <c r="P271" i="9"/>
  <c r="P997" i="9"/>
  <c r="P903" i="9"/>
  <c r="P777" i="9"/>
  <c r="P227" i="9"/>
  <c r="N227" i="9" s="1"/>
  <c r="M227" i="9" s="1"/>
  <c r="P659" i="9"/>
  <c r="P591" i="9"/>
  <c r="P861" i="9"/>
  <c r="P593" i="9"/>
  <c r="P753" i="9"/>
  <c r="P491" i="9"/>
  <c r="P957" i="9"/>
  <c r="G67" i="7"/>
  <c r="G68" i="7" s="1"/>
  <c r="G69" i="7" s="1"/>
  <c r="G70" i="7" s="1"/>
  <c r="G71" i="7" s="1"/>
  <c r="G72" i="7" s="1"/>
  <c r="G73" i="7" s="1"/>
  <c r="G74" i="7" s="1"/>
  <c r="G75" i="7" s="1"/>
  <c r="G76" i="7" s="1"/>
  <c r="G77" i="7" s="1"/>
  <c r="G78" i="7" s="1"/>
  <c r="G79" i="7" s="1"/>
  <c r="G80" i="7" s="1"/>
  <c r="G81" i="7" s="1"/>
  <c r="G82" i="7" s="1"/>
  <c r="G83" i="7" s="1"/>
  <c r="G84" i="7" s="1"/>
  <c r="G85" i="7" s="1"/>
  <c r="G86" i="7" s="1"/>
  <c r="G87" i="7" s="1"/>
  <c r="G88" i="7" s="1"/>
  <c r="G89" i="7" s="1"/>
  <c r="G90" i="7" s="1"/>
  <c r="G91" i="7" s="1"/>
  <c r="G92" i="7" s="1"/>
  <c r="G93" i="7" s="1"/>
  <c r="G94" i="7" s="1"/>
  <c r="G95" i="7" s="1"/>
  <c r="G96" i="7" s="1"/>
  <c r="G97" i="7" s="1"/>
  <c r="O839" i="10"/>
  <c r="M839" i="10" s="1"/>
  <c r="O433" i="10"/>
  <c r="M433" i="10" s="1"/>
  <c r="O619" i="10"/>
  <c r="M619" i="10" s="1"/>
  <c r="O735" i="10"/>
  <c r="M735" i="10" s="1"/>
  <c r="O719" i="10"/>
  <c r="M719" i="10" s="1"/>
  <c r="O551" i="10"/>
  <c r="M551" i="10" s="1"/>
  <c r="O155" i="10"/>
  <c r="M155" i="10" s="1"/>
  <c r="O639" i="10"/>
  <c r="M639" i="10" s="1"/>
  <c r="O179" i="10"/>
  <c r="M179" i="10" s="1"/>
  <c r="O285" i="10"/>
  <c r="M285" i="10" s="1"/>
  <c r="O711" i="10"/>
  <c r="M711" i="10" s="1"/>
  <c r="O193" i="10"/>
  <c r="M193" i="10" s="1"/>
  <c r="O221" i="10"/>
  <c r="M221" i="10" s="1"/>
  <c r="O941" i="10"/>
  <c r="O251" i="10"/>
  <c r="O389" i="10"/>
  <c r="M389" i="10" s="1"/>
  <c r="O143" i="10"/>
  <c r="O593" i="10"/>
  <c r="M593" i="10" s="1"/>
  <c r="O339" i="10"/>
  <c r="O773" i="10"/>
  <c r="M773" i="10" s="1"/>
  <c r="O905" i="10"/>
  <c r="M905" i="10" s="1"/>
  <c r="O833" i="10"/>
  <c r="M833" i="10" s="1"/>
  <c r="O307" i="10"/>
  <c r="M307" i="10" s="1"/>
  <c r="O485" i="10"/>
  <c r="M485" i="10" s="1"/>
  <c r="O453" i="10"/>
  <c r="M453" i="10" s="1"/>
  <c r="O963" i="10"/>
  <c r="M963" i="10" s="1"/>
  <c r="O409" i="10"/>
  <c r="M409" i="10" s="1"/>
  <c r="O703" i="10"/>
  <c r="M703" i="10" s="1"/>
  <c r="O261" i="10"/>
  <c r="M261" i="10" s="1"/>
  <c r="O917" i="10"/>
  <c r="O337" i="10"/>
  <c r="M337" i="10" s="1"/>
  <c r="O163" i="10"/>
  <c r="M163" i="10" s="1"/>
  <c r="O659" i="10"/>
  <c r="M659" i="10" s="1"/>
  <c r="O967" i="10"/>
  <c r="O733" i="10"/>
  <c r="M733" i="10" s="1"/>
  <c r="O877" i="10"/>
  <c r="M877" i="10" s="1"/>
  <c r="O441" i="10"/>
  <c r="M441" i="10" s="1"/>
  <c r="O259" i="10"/>
  <c r="M259" i="10" s="1"/>
  <c r="O989" i="10"/>
  <c r="M989" i="10" s="1"/>
  <c r="O273" i="10"/>
  <c r="M273" i="10" s="1"/>
  <c r="O817" i="10"/>
  <c r="M817" i="10" s="1"/>
  <c r="O399" i="10"/>
  <c r="M399" i="10" s="1"/>
  <c r="O369" i="10"/>
  <c r="M369" i="10" s="1"/>
  <c r="O423" i="10"/>
  <c r="M423" i="10" s="1"/>
  <c r="O403" i="10"/>
  <c r="M403" i="10" s="1"/>
  <c r="O617" i="10"/>
  <c r="M617" i="10" s="1"/>
  <c r="O935" i="10"/>
  <c r="M935" i="10" s="1"/>
  <c r="O625" i="10"/>
  <c r="M625" i="10" s="1"/>
  <c r="O581" i="10"/>
  <c r="O655" i="10"/>
  <c r="M655" i="10" s="1"/>
  <c r="O813" i="10"/>
  <c r="O373" i="10"/>
  <c r="O893" i="10"/>
  <c r="M893" i="10" s="1"/>
  <c r="O611" i="10"/>
  <c r="M611" i="10" s="1"/>
  <c r="O867" i="10"/>
  <c r="M867" i="10" s="1"/>
  <c r="O331" i="10"/>
  <c r="M331" i="10" s="1"/>
  <c r="O955" i="10"/>
  <c r="M955" i="10" s="1"/>
  <c r="O301" i="10"/>
  <c r="M301" i="10" s="1"/>
  <c r="O281" i="10"/>
  <c r="M281" i="10" s="1"/>
  <c r="O485" i="9"/>
  <c r="O651" i="9"/>
  <c r="O619" i="9"/>
  <c r="O453" i="9"/>
  <c r="O633" i="9"/>
  <c r="O603" i="9"/>
  <c r="O255" i="9"/>
  <c r="O441" i="9"/>
  <c r="O517" i="9"/>
  <c r="O683" i="9"/>
  <c r="O341" i="9"/>
  <c r="O125" i="9"/>
  <c r="O659" i="9"/>
  <c r="O967" i="9"/>
  <c r="O913" i="9"/>
  <c r="N913" i="9" s="1"/>
  <c r="M913" i="9" s="1"/>
  <c r="O145" i="9"/>
  <c r="O163" i="9"/>
  <c r="O781" i="9"/>
  <c r="O335" i="9"/>
  <c r="O359" i="9"/>
  <c r="O783" i="9"/>
  <c r="O529" i="9"/>
  <c r="O767" i="9"/>
  <c r="O417" i="9"/>
  <c r="O605" i="9"/>
  <c r="O155" i="9"/>
  <c r="O635" i="9"/>
  <c r="O601" i="9"/>
  <c r="O179" i="9"/>
  <c r="O887" i="9"/>
  <c r="O899" i="9"/>
  <c r="O489" i="9"/>
  <c r="O873" i="9"/>
  <c r="O789" i="9"/>
  <c r="O921" i="9"/>
  <c r="N921" i="9" s="1"/>
  <c r="M921" i="9" s="1"/>
  <c r="O737" i="9"/>
  <c r="O463" i="9"/>
  <c r="O717" i="9"/>
  <c r="O575" i="9"/>
  <c r="N575" i="9" s="1"/>
  <c r="M575" i="9" s="1"/>
  <c r="O805" i="9"/>
  <c r="O143" i="9"/>
  <c r="O649" i="9"/>
  <c r="O855" i="9"/>
  <c r="O943" i="9"/>
  <c r="N943" i="9" s="1"/>
  <c r="M943" i="9" s="1"/>
  <c r="O285" i="9"/>
  <c r="O271" i="9"/>
  <c r="O801" i="9"/>
  <c r="O309" i="9"/>
  <c r="O329" i="9"/>
  <c r="O167" i="9"/>
  <c r="O415" i="9"/>
  <c r="O499" i="9"/>
  <c r="O461" i="9"/>
  <c r="O181" i="9"/>
  <c r="O533" i="9"/>
  <c r="O261" i="9"/>
  <c r="O903" i="9"/>
  <c r="O777" i="9"/>
  <c r="O835" i="9"/>
  <c r="O961" i="9"/>
  <c r="N961" i="9" s="1"/>
  <c r="M961" i="9" s="1"/>
  <c r="O491" i="9"/>
  <c r="O591" i="9"/>
  <c r="O997" i="9"/>
  <c r="O861" i="9"/>
  <c r="O957" i="9"/>
  <c r="O753" i="9"/>
  <c r="O593" i="9"/>
  <c r="P619" i="10"/>
  <c r="P441" i="10"/>
  <c r="P193" i="10"/>
  <c r="P867" i="10"/>
  <c r="P733" i="10"/>
  <c r="P877" i="10"/>
  <c r="P473" i="10"/>
  <c r="N473" i="10" s="1"/>
  <c r="P893" i="10"/>
  <c r="P735" i="10"/>
  <c r="P179" i="10"/>
  <c r="P273" i="10"/>
  <c r="P373" i="10"/>
  <c r="P399" i="10"/>
  <c r="P839" i="10"/>
  <c r="P433" i="10"/>
  <c r="P659" i="10"/>
  <c r="P655" i="10"/>
  <c r="P967" i="10"/>
  <c r="P963" i="10"/>
  <c r="P485" i="10"/>
  <c r="P551" i="10"/>
  <c r="P155" i="10"/>
  <c r="P453" i="10"/>
  <c r="P389" i="10"/>
  <c r="P409" i="10"/>
  <c r="P917" i="10"/>
  <c r="P163" i="10"/>
  <c r="P719" i="10"/>
  <c r="P773" i="10"/>
  <c r="P703" i="10"/>
  <c r="P593" i="10"/>
  <c r="P833" i="10"/>
  <c r="P143" i="10"/>
  <c r="P259" i="10"/>
  <c r="P905" i="10"/>
  <c r="P285" i="10"/>
  <c r="P581" i="10"/>
  <c r="P817" i="10"/>
  <c r="P639" i="10"/>
  <c r="P941" i="10"/>
  <c r="P423" i="10"/>
  <c r="P261" i="10"/>
  <c r="P337" i="10"/>
  <c r="P251" i="10"/>
  <c r="P935" i="10"/>
  <c r="P221" i="10"/>
  <c r="P711" i="10"/>
  <c r="P339" i="10"/>
  <c r="P307" i="10"/>
  <c r="P369" i="10"/>
  <c r="P813" i="10"/>
  <c r="P617" i="10"/>
  <c r="P625" i="10"/>
  <c r="P331" i="10"/>
  <c r="P955" i="10"/>
  <c r="P611" i="10"/>
  <c r="P989" i="10"/>
  <c r="P403" i="10"/>
  <c r="P281" i="10"/>
  <c r="P301" i="10"/>
  <c r="H6" i="7"/>
  <c r="F32" i="6"/>
  <c r="R1" i="17" s="1"/>
  <c r="I8" i="7"/>
  <c r="A9" i="7"/>
  <c r="E6" i="7"/>
  <c r="C32" i="6"/>
  <c r="R1" i="9"/>
  <c r="I9" i="7"/>
  <c r="A10" i="7"/>
  <c r="A11" i="7" s="1"/>
  <c r="I10" i="7"/>
  <c r="C3" i="4" l="1"/>
  <c r="H3" i="4" s="1"/>
  <c r="J113" i="4"/>
  <c r="C53" i="10"/>
  <c r="C67" i="11"/>
  <c r="H67" i="11" s="1"/>
  <c r="C22" i="4"/>
  <c r="H22" i="4" s="1"/>
  <c r="J54" i="4"/>
  <c r="J80" i="4"/>
  <c r="J92" i="4"/>
  <c r="C96" i="4"/>
  <c r="H96" i="4" s="1"/>
  <c r="J90" i="11"/>
  <c r="O90" i="11" s="1"/>
  <c r="P791" i="10"/>
  <c r="O669" i="9"/>
  <c r="J78" i="9"/>
  <c r="J77" i="9"/>
  <c r="J9" i="9"/>
  <c r="C27" i="9"/>
  <c r="H27" i="9" s="1"/>
  <c r="C47" i="9"/>
  <c r="H47" i="9" s="1"/>
  <c r="J3" i="10"/>
  <c r="J33" i="10"/>
  <c r="C35" i="10"/>
  <c r="J15" i="11"/>
  <c r="C26" i="9"/>
  <c r="H26" i="9" s="1"/>
  <c r="C24" i="10"/>
  <c r="H24" i="10" s="1"/>
  <c r="C32" i="10"/>
  <c r="H32" i="10" s="1"/>
  <c r="C8" i="11"/>
  <c r="H8" i="11" s="1"/>
  <c r="F23" i="5"/>
  <c r="J35" i="5"/>
  <c r="H39" i="5"/>
  <c r="L41" i="5"/>
  <c r="H50" i="5"/>
  <c r="H54" i="5"/>
  <c r="F61" i="5"/>
  <c r="L65" i="5"/>
  <c r="J118" i="5"/>
  <c r="L135" i="5"/>
  <c r="J146" i="5"/>
  <c r="L166" i="5"/>
  <c r="H180" i="5"/>
  <c r="F40" i="5"/>
  <c r="J76" i="5"/>
  <c r="F82" i="5"/>
  <c r="J140" i="5"/>
  <c r="F151" i="5"/>
  <c r="J177" i="5"/>
  <c r="H179" i="5"/>
  <c r="P141" i="1"/>
  <c r="AA137" i="1"/>
  <c r="O137" i="1"/>
  <c r="AA133" i="1"/>
  <c r="O133" i="1"/>
  <c r="J174" i="11"/>
  <c r="P127" i="1"/>
  <c r="N127" i="1"/>
  <c r="O131" i="1"/>
  <c r="N131" i="1"/>
  <c r="P124" i="1"/>
  <c r="L175" i="5" s="1"/>
  <c r="O124" i="1"/>
  <c r="H175" i="5" s="1"/>
  <c r="C610" i="11"/>
  <c r="H610" i="11" s="1"/>
  <c r="D610" i="11" s="1"/>
  <c r="G610" i="11" s="1"/>
  <c r="J788" i="11"/>
  <c r="P129" i="1"/>
  <c r="L180" i="5" s="1"/>
  <c r="P125" i="1"/>
  <c r="N125" i="1"/>
  <c r="G395" i="1"/>
  <c r="D395" i="1" s="1"/>
  <c r="X395" i="5" s="1"/>
  <c r="G922" i="1"/>
  <c r="D922" i="1" s="1"/>
  <c r="B38" i="1"/>
  <c r="C87" i="10" s="1"/>
  <c r="H87" i="10" s="1"/>
  <c r="O122" i="1"/>
  <c r="H173" i="5" s="1"/>
  <c r="P912" i="10"/>
  <c r="C470" i="11"/>
  <c r="H470" i="11" s="1"/>
  <c r="D470" i="11" s="1"/>
  <c r="G470" i="11" s="1"/>
  <c r="C596" i="11"/>
  <c r="H596" i="11" s="1"/>
  <c r="D596" i="11" s="1"/>
  <c r="G596" i="11" s="1"/>
  <c r="C256" i="11"/>
  <c r="H256" i="11" s="1"/>
  <c r="D256" i="11" s="1"/>
  <c r="G256" i="11" s="1"/>
  <c r="C538" i="11"/>
  <c r="H538" i="11" s="1"/>
  <c r="D538" i="11" s="1"/>
  <c r="G538" i="11" s="1"/>
  <c r="C488" i="11"/>
  <c r="H488" i="11" s="1"/>
  <c r="D488" i="11" s="1"/>
  <c r="G488" i="11" s="1"/>
  <c r="C368" i="11"/>
  <c r="H368" i="11" s="1"/>
  <c r="D368" i="11" s="1"/>
  <c r="G368" i="11" s="1"/>
  <c r="J636" i="11"/>
  <c r="O636" i="11" s="1"/>
  <c r="M636" i="11" s="1"/>
  <c r="C602" i="11"/>
  <c r="H602" i="11" s="1"/>
  <c r="D602" i="11" s="1"/>
  <c r="G602" i="11" s="1"/>
  <c r="C410" i="11"/>
  <c r="H410" i="11" s="1"/>
  <c r="D410" i="11" s="1"/>
  <c r="G410" i="11" s="1"/>
  <c r="J442" i="11"/>
  <c r="O442" i="11" s="1"/>
  <c r="M442" i="11" s="1"/>
  <c r="C230" i="11"/>
  <c r="H230" i="11" s="1"/>
  <c r="D230" i="11" s="1"/>
  <c r="G230" i="11" s="1"/>
  <c r="C478" i="11"/>
  <c r="H478" i="11" s="1"/>
  <c r="D478" i="11" s="1"/>
  <c r="G478" i="11" s="1"/>
  <c r="C672" i="11"/>
  <c r="H672" i="11" s="1"/>
  <c r="D672" i="11" s="1"/>
  <c r="G672" i="11" s="1"/>
  <c r="C634" i="11"/>
  <c r="H634" i="11" s="1"/>
  <c r="D634" i="11" s="1"/>
  <c r="G634" i="11" s="1"/>
  <c r="J712" i="11"/>
  <c r="O712" i="11" s="1"/>
  <c r="M712" i="11" s="1"/>
  <c r="J550" i="11"/>
  <c r="O550" i="11" s="1"/>
  <c r="M550" i="11" s="1"/>
  <c r="B892" i="1"/>
  <c r="J694" i="11"/>
  <c r="J284" i="11"/>
  <c r="C716" i="11"/>
  <c r="H716" i="11" s="1"/>
  <c r="D716" i="11" s="1"/>
  <c r="G716" i="11" s="1"/>
  <c r="C502" i="11"/>
  <c r="H502" i="11" s="1"/>
  <c r="D502" i="11" s="1"/>
  <c r="G502" i="11" s="1"/>
  <c r="C738" i="11"/>
  <c r="H738" i="11" s="1"/>
  <c r="D738" i="11" s="1"/>
  <c r="G738" i="11" s="1"/>
  <c r="C412" i="11"/>
  <c r="H412" i="11" s="1"/>
  <c r="D412" i="11" s="1"/>
  <c r="G412" i="11" s="1"/>
  <c r="C466" i="11"/>
  <c r="H466" i="11" s="1"/>
  <c r="D466" i="11" s="1"/>
  <c r="G466" i="11" s="1"/>
  <c r="C592" i="11"/>
  <c r="H592" i="11" s="1"/>
  <c r="D592" i="11" s="1"/>
  <c r="G592" i="11" s="1"/>
  <c r="J744" i="11"/>
  <c r="O744" i="11" s="1"/>
  <c r="M744" i="11" s="1"/>
  <c r="C520" i="11"/>
  <c r="H520" i="11" s="1"/>
  <c r="D520" i="11" s="1"/>
  <c r="G520" i="11" s="1"/>
  <c r="M120" i="1"/>
  <c r="F167" i="5" s="1"/>
  <c r="P120" i="1"/>
  <c r="L167" i="5" s="1"/>
  <c r="AA118" i="1"/>
  <c r="AA114" i="1"/>
  <c r="G114" i="1" s="1"/>
  <c r="D114" i="1" s="1"/>
  <c r="X114" i="5" s="1"/>
  <c r="AJ114" i="5" s="1"/>
  <c r="S114" i="5" s="1"/>
  <c r="N114" i="1"/>
  <c r="J161" i="5" s="1"/>
  <c r="M116" i="1"/>
  <c r="F163" i="5" s="1"/>
  <c r="N118" i="1"/>
  <c r="J165" i="5" s="1"/>
  <c r="C32" i="1"/>
  <c r="E47" i="5" s="1"/>
  <c r="A47" i="5" s="1"/>
  <c r="B7" i="12" s="1"/>
  <c r="C615" i="1"/>
  <c r="E453" i="1"/>
  <c r="B875" i="1"/>
  <c r="B126" i="1"/>
  <c r="C17" i="10" s="1"/>
  <c r="H17" i="10" s="1"/>
  <c r="F413" i="1"/>
  <c r="G351" i="1"/>
  <c r="D351" i="1" s="1"/>
  <c r="X351" i="5" s="1"/>
  <c r="J204" i="11"/>
  <c r="O204" i="11" s="1"/>
  <c r="M204" i="11" s="1"/>
  <c r="C204" i="11"/>
  <c r="H204" i="11" s="1"/>
  <c r="D204" i="11" s="1"/>
  <c r="G204" i="11" s="1"/>
  <c r="J268" i="11"/>
  <c r="P268" i="11" s="1"/>
  <c r="C268" i="11"/>
  <c r="H268" i="11" s="1"/>
  <c r="D268" i="11" s="1"/>
  <c r="G268" i="11" s="1"/>
  <c r="J394" i="11"/>
  <c r="C394" i="11"/>
  <c r="H394" i="11" s="1"/>
  <c r="D394" i="11" s="1"/>
  <c r="G394" i="11" s="1"/>
  <c r="C460" i="11"/>
  <c r="H460" i="11" s="1"/>
  <c r="D460" i="11" s="1"/>
  <c r="G460" i="11" s="1"/>
  <c r="J460" i="11"/>
  <c r="C642" i="11"/>
  <c r="H642" i="11" s="1"/>
  <c r="D642" i="11" s="1"/>
  <c r="G642" i="11" s="1"/>
  <c r="J642" i="11"/>
  <c r="C660" i="11"/>
  <c r="H660" i="11" s="1"/>
  <c r="D660" i="11" s="1"/>
  <c r="G660" i="11" s="1"/>
  <c r="J660" i="11"/>
  <c r="J664" i="11"/>
  <c r="C664" i="11"/>
  <c r="H664" i="11" s="1"/>
  <c r="D664" i="11" s="1"/>
  <c r="G664" i="11" s="1"/>
  <c r="C808" i="11"/>
  <c r="H808" i="11" s="1"/>
  <c r="D808" i="11" s="1"/>
  <c r="G808" i="11" s="1"/>
  <c r="J808" i="11"/>
  <c r="C964" i="11"/>
  <c r="H964" i="11" s="1"/>
  <c r="D964" i="11" s="1"/>
  <c r="G964" i="11" s="1"/>
  <c r="J964" i="11"/>
  <c r="I30" i="5"/>
  <c r="F30" i="5"/>
  <c r="F33" i="5"/>
  <c r="J254" i="5"/>
  <c r="K254" i="5"/>
  <c r="K380" i="5"/>
  <c r="I380" i="5"/>
  <c r="H393" i="5"/>
  <c r="I393" i="5"/>
  <c r="H423" i="5"/>
  <c r="G423" i="5"/>
  <c r="L428" i="5"/>
  <c r="F428" i="5"/>
  <c r="M436" i="5"/>
  <c r="F436" i="5"/>
  <c r="H447" i="5"/>
  <c r="L447" i="5"/>
  <c r="J447" i="5"/>
  <c r="J451" i="5"/>
  <c r="G451" i="5"/>
  <c r="I451" i="5"/>
  <c r="L452" i="5"/>
  <c r="F452" i="5"/>
  <c r="H452" i="5"/>
  <c r="K452" i="5"/>
  <c r="G452" i="5"/>
  <c r="L454" i="5"/>
  <c r="G454" i="5"/>
  <c r="H456" i="5"/>
  <c r="M456" i="5"/>
  <c r="I456" i="5"/>
  <c r="H458" i="5"/>
  <c r="G458" i="5"/>
  <c r="I458" i="5"/>
  <c r="L458" i="5"/>
  <c r="H460" i="5"/>
  <c r="G460" i="5"/>
  <c r="J460" i="5"/>
  <c r="G462" i="5"/>
  <c r="H462" i="5"/>
  <c r="M462" i="5"/>
  <c r="G467" i="5"/>
  <c r="H467" i="5"/>
  <c r="F467" i="5"/>
  <c r="K471" i="5"/>
  <c r="I471" i="5"/>
  <c r="J473" i="5"/>
  <c r="F473" i="5"/>
  <c r="G477" i="5"/>
  <c r="I477" i="5"/>
  <c r="K479" i="5"/>
  <c r="H479" i="5"/>
  <c r="M480" i="5"/>
  <c r="G480" i="5"/>
  <c r="F480" i="5"/>
  <c r="L480" i="5"/>
  <c r="J480" i="5"/>
  <c r="H482" i="5"/>
  <c r="L482" i="5"/>
  <c r="I482" i="5"/>
  <c r="G482" i="5"/>
  <c r="G484" i="5"/>
  <c r="L484" i="5"/>
  <c r="F484" i="5"/>
  <c r="H486" i="5"/>
  <c r="L486" i="5"/>
  <c r="M486" i="5"/>
  <c r="G486" i="5"/>
  <c r="K486" i="5"/>
  <c r="G700" i="1"/>
  <c r="D700" i="1" s="1"/>
  <c r="C700" i="1"/>
  <c r="P980" i="10"/>
  <c r="G234" i="1"/>
  <c r="D234" i="1" s="1"/>
  <c r="X234" i="5" s="1"/>
  <c r="F163" i="1"/>
  <c r="C290" i="1"/>
  <c r="J380" i="11"/>
  <c r="C300" i="11"/>
  <c r="H300" i="11" s="1"/>
  <c r="D300" i="11" s="1"/>
  <c r="G300" i="11" s="1"/>
  <c r="J938" i="9"/>
  <c r="C992" i="10"/>
  <c r="H992" i="10" s="1"/>
  <c r="D992" i="10" s="1"/>
  <c r="G992" i="10" s="1"/>
  <c r="G411" i="1"/>
  <c r="D411" i="1" s="1"/>
  <c r="J308" i="11"/>
  <c r="C354" i="11"/>
  <c r="H354" i="11" s="1"/>
  <c r="D354" i="11" s="1"/>
  <c r="G354" i="11" s="1"/>
  <c r="C142" i="10"/>
  <c r="H142" i="10" s="1"/>
  <c r="D142" i="10" s="1"/>
  <c r="G142" i="10" s="1"/>
  <c r="X460" i="5"/>
  <c r="X188" i="5"/>
  <c r="O109" i="1"/>
  <c r="O103" i="1"/>
  <c r="P855" i="10"/>
  <c r="N855" i="10" s="1"/>
  <c r="P503" i="10"/>
  <c r="P519" i="10"/>
  <c r="O907" i="9"/>
  <c r="O727" i="9"/>
  <c r="O675" i="9"/>
  <c r="O749" i="9"/>
  <c r="O697" i="10"/>
  <c r="N697" i="10" s="1"/>
  <c r="P617" i="9"/>
  <c r="P915" i="9"/>
  <c r="N915" i="9" s="1"/>
  <c r="M915" i="9" s="1"/>
  <c r="P161" i="9"/>
  <c r="P1001" i="9"/>
  <c r="P273" i="11"/>
  <c r="P427" i="11"/>
  <c r="N427" i="11" s="1"/>
  <c r="P879" i="10"/>
  <c r="N879" i="10" s="1"/>
  <c r="P213" i="10"/>
  <c r="P571" i="10"/>
  <c r="O981" i="9"/>
  <c r="O217" i="10"/>
  <c r="O679" i="10"/>
  <c r="O297" i="11"/>
  <c r="M297" i="11" s="1"/>
  <c r="O837" i="11"/>
  <c r="M837" i="11" s="1"/>
  <c r="O827" i="11"/>
  <c r="N827" i="11" s="1"/>
  <c r="O271" i="11"/>
  <c r="M271" i="11" s="1"/>
  <c r="E92" i="1"/>
  <c r="B601" i="1"/>
  <c r="C569" i="1"/>
  <c r="G218" i="1"/>
  <c r="D218" i="1" s="1"/>
  <c r="F584" i="1"/>
  <c r="E728" i="1"/>
  <c r="E488" i="1"/>
  <c r="B750" i="1"/>
  <c r="N93" i="1"/>
  <c r="J132" i="5" s="1"/>
  <c r="M93" i="1"/>
  <c r="F132" i="5" s="1"/>
  <c r="O98" i="1"/>
  <c r="N100" i="1"/>
  <c r="M100" i="1"/>
  <c r="N96" i="1"/>
  <c r="J135" i="5" s="1"/>
  <c r="P178" i="10"/>
  <c r="P585" i="10"/>
  <c r="P447" i="9"/>
  <c r="E542" i="1"/>
  <c r="E957" i="1"/>
  <c r="C655" i="1"/>
  <c r="E323" i="1"/>
  <c r="C702" i="4"/>
  <c r="H702" i="4" s="1"/>
  <c r="D702" i="4" s="1"/>
  <c r="G702" i="4" s="1"/>
  <c r="J764" i="10"/>
  <c r="C948" i="10"/>
  <c r="H948" i="10" s="1"/>
  <c r="D948" i="10" s="1"/>
  <c r="G948" i="10" s="1"/>
  <c r="C744" i="10"/>
  <c r="H744" i="10" s="1"/>
  <c r="D744" i="10" s="1"/>
  <c r="G744" i="10" s="1"/>
  <c r="E84" i="1"/>
  <c r="F815" i="1"/>
  <c r="B604" i="1"/>
  <c r="P816" i="11"/>
  <c r="E901" i="1"/>
  <c r="G901" i="1"/>
  <c r="D901" i="1" s="1"/>
  <c r="G783" i="1"/>
  <c r="D783" i="1" s="1"/>
  <c r="B783" i="1"/>
  <c r="C182" i="11"/>
  <c r="H182" i="11" s="1"/>
  <c r="D182" i="11" s="1"/>
  <c r="G182" i="11" s="1"/>
  <c r="J182" i="11"/>
  <c r="O182" i="11" s="1"/>
  <c r="J198" i="11"/>
  <c r="O198" i="11" s="1"/>
  <c r="C198" i="11"/>
  <c r="H198" i="11" s="1"/>
  <c r="D198" i="11" s="1"/>
  <c r="G198" i="11" s="1"/>
  <c r="J290" i="11"/>
  <c r="C290" i="11"/>
  <c r="H290" i="11" s="1"/>
  <c r="D290" i="11" s="1"/>
  <c r="G290" i="11" s="1"/>
  <c r="J474" i="11"/>
  <c r="O474" i="11" s="1"/>
  <c r="M474" i="11" s="1"/>
  <c r="C474" i="11"/>
  <c r="H474" i="11" s="1"/>
  <c r="D474" i="11" s="1"/>
  <c r="G474" i="11" s="1"/>
  <c r="C500" i="11"/>
  <c r="H500" i="11" s="1"/>
  <c r="D500" i="11" s="1"/>
  <c r="G500" i="11" s="1"/>
  <c r="J500" i="11"/>
  <c r="J516" i="11"/>
  <c r="C516" i="11"/>
  <c r="H516" i="11" s="1"/>
  <c r="D516" i="11" s="1"/>
  <c r="G516" i="11" s="1"/>
  <c r="J622" i="11"/>
  <c r="C622" i="11"/>
  <c r="H622" i="11" s="1"/>
  <c r="D622" i="11" s="1"/>
  <c r="G622" i="11" s="1"/>
  <c r="C680" i="11"/>
  <c r="H680" i="11" s="1"/>
  <c r="D680" i="11" s="1"/>
  <c r="G680" i="11" s="1"/>
  <c r="J680" i="11"/>
  <c r="C830" i="11"/>
  <c r="H830" i="11" s="1"/>
  <c r="D830" i="11" s="1"/>
  <c r="G830" i="11" s="1"/>
  <c r="J830" i="11"/>
  <c r="C832" i="11"/>
  <c r="H832" i="11" s="1"/>
  <c r="D832" i="11" s="1"/>
  <c r="G832" i="11" s="1"/>
  <c r="J832" i="11"/>
  <c r="O832" i="11" s="1"/>
  <c r="J854" i="11"/>
  <c r="C854" i="11"/>
  <c r="H854" i="11" s="1"/>
  <c r="D854" i="11" s="1"/>
  <c r="G854" i="11" s="1"/>
  <c r="J862" i="11"/>
  <c r="C862" i="11"/>
  <c r="H862" i="11" s="1"/>
  <c r="D862" i="11" s="1"/>
  <c r="G862" i="11" s="1"/>
  <c r="J866" i="11"/>
  <c r="C866" i="11"/>
  <c r="H866" i="11" s="1"/>
  <c r="D866" i="11" s="1"/>
  <c r="G866" i="11" s="1"/>
  <c r="J908" i="11"/>
  <c r="O908" i="11" s="1"/>
  <c r="M908" i="11" s="1"/>
  <c r="C908" i="11"/>
  <c r="H908" i="11" s="1"/>
  <c r="D908" i="11" s="1"/>
  <c r="G908" i="11" s="1"/>
  <c r="J936" i="11"/>
  <c r="O936" i="11" s="1"/>
  <c r="M936" i="11" s="1"/>
  <c r="C936" i="11"/>
  <c r="H936" i="11" s="1"/>
  <c r="D936" i="11" s="1"/>
  <c r="G936" i="11" s="1"/>
  <c r="C954" i="11"/>
  <c r="H954" i="11" s="1"/>
  <c r="D954" i="11" s="1"/>
  <c r="G954" i="11" s="1"/>
  <c r="J954" i="11"/>
  <c r="P954" i="11" s="1"/>
  <c r="G88" i="5"/>
  <c r="I88" i="5"/>
  <c r="H98" i="5"/>
  <c r="J115" i="5"/>
  <c r="F115" i="5"/>
  <c r="I224" i="5"/>
  <c r="K224" i="5"/>
  <c r="K228" i="5"/>
  <c r="J228" i="5"/>
  <c r="K307" i="5"/>
  <c r="F307" i="5"/>
  <c r="H385" i="5"/>
  <c r="G385" i="5"/>
  <c r="I449" i="5"/>
  <c r="F449" i="5"/>
  <c r="I462" i="5"/>
  <c r="F462" i="5"/>
  <c r="M467" i="5"/>
  <c r="I467" i="5"/>
  <c r="L477" i="5"/>
  <c r="M477" i="5"/>
  <c r="L479" i="5"/>
  <c r="G479" i="5"/>
  <c r="F552" i="1"/>
  <c r="G552" i="1"/>
  <c r="D552" i="1" s="1"/>
  <c r="M83" i="1"/>
  <c r="P83" i="1"/>
  <c r="M85" i="1"/>
  <c r="N85" i="1"/>
  <c r="P85" i="1"/>
  <c r="C910" i="10"/>
  <c r="H910" i="10" s="1"/>
  <c r="D910" i="10" s="1"/>
  <c r="G910" i="10" s="1"/>
  <c r="J910" i="10"/>
  <c r="O910" i="10" s="1"/>
  <c r="O137" i="10"/>
  <c r="M137" i="10" s="1"/>
  <c r="P557" i="9"/>
  <c r="N557" i="9" s="1"/>
  <c r="M557" i="9" s="1"/>
  <c r="P527" i="9"/>
  <c r="P850" i="9"/>
  <c r="C682" i="10"/>
  <c r="H682" i="10" s="1"/>
  <c r="D682" i="10" s="1"/>
  <c r="G682" i="10" s="1"/>
  <c r="C878" i="10"/>
  <c r="H878" i="10" s="1"/>
  <c r="D878" i="10" s="1"/>
  <c r="G878" i="10" s="1"/>
  <c r="C454" i="9"/>
  <c r="H454" i="9" s="1"/>
  <c r="D454" i="9" s="1"/>
  <c r="G454" i="9" s="1"/>
  <c r="C256" i="9"/>
  <c r="H256" i="9" s="1"/>
  <c r="D256" i="9" s="1"/>
  <c r="G256" i="9" s="1"/>
  <c r="C922" i="10"/>
  <c r="H922" i="10" s="1"/>
  <c r="D922" i="10" s="1"/>
  <c r="G922" i="10" s="1"/>
  <c r="B188" i="1"/>
  <c r="E468" i="1"/>
  <c r="C374" i="10"/>
  <c r="H374" i="10" s="1"/>
  <c r="D374" i="10" s="1"/>
  <c r="G374" i="10" s="1"/>
  <c r="C38" i="11"/>
  <c r="H38" i="11" s="1"/>
  <c r="C164" i="10"/>
  <c r="H164" i="10" s="1"/>
  <c r="D164" i="10" s="1"/>
  <c r="G164" i="10" s="1"/>
  <c r="J140" i="11"/>
  <c r="P140" i="11" s="1"/>
  <c r="C522" i="10"/>
  <c r="H522" i="10" s="1"/>
  <c r="D522" i="10" s="1"/>
  <c r="G522" i="10" s="1"/>
  <c r="C194" i="11"/>
  <c r="H194" i="11" s="1"/>
  <c r="D194" i="11" s="1"/>
  <c r="G194" i="11" s="1"/>
  <c r="J860" i="9"/>
  <c r="O860" i="9" s="1"/>
  <c r="C172" i="10"/>
  <c r="H172" i="10" s="1"/>
  <c r="D172" i="10" s="1"/>
  <c r="G172" i="10" s="1"/>
  <c r="C74" i="11"/>
  <c r="H74" i="11" s="1"/>
  <c r="C218" i="11"/>
  <c r="H218" i="11" s="1"/>
  <c r="D218" i="11" s="1"/>
  <c r="G218" i="11" s="1"/>
  <c r="C823" i="1"/>
  <c r="C831" i="1"/>
  <c r="B753" i="1"/>
  <c r="E823" i="1"/>
  <c r="J814" i="10"/>
  <c r="AA85" i="1"/>
  <c r="F85" i="1" s="1"/>
  <c r="E8" i="1"/>
  <c r="O83" i="1"/>
  <c r="P374" i="10"/>
  <c r="P129" i="10"/>
  <c r="P185" i="10"/>
  <c r="P795" i="10"/>
  <c r="P998" i="10"/>
  <c r="O701" i="9"/>
  <c r="O923" i="9"/>
  <c r="O635" i="10"/>
  <c r="M635" i="10" s="1"/>
  <c r="P193" i="9"/>
  <c r="P592" i="11"/>
  <c r="P618" i="11"/>
  <c r="N618" i="11" s="1"/>
  <c r="P616" i="11"/>
  <c r="N616" i="11" s="1"/>
  <c r="P534" i="11"/>
  <c r="O591" i="4"/>
  <c r="N591" i="4" s="1"/>
  <c r="M591" i="4" s="1"/>
  <c r="O904" i="11"/>
  <c r="M904" i="11" s="1"/>
  <c r="O600" i="11"/>
  <c r="M600" i="11" s="1"/>
  <c r="G95" i="1"/>
  <c r="D95" i="1" s="1"/>
  <c r="X95" i="5" s="1"/>
  <c r="C95" i="1"/>
  <c r="E134" i="5" s="1"/>
  <c r="B115" i="1"/>
  <c r="F115" i="1"/>
  <c r="E778" i="1"/>
  <c r="C778" i="1"/>
  <c r="B858" i="1"/>
  <c r="C858" i="1"/>
  <c r="B796" i="1"/>
  <c r="G796" i="1"/>
  <c r="D796" i="1" s="1"/>
  <c r="C716" i="1"/>
  <c r="E716" i="1"/>
  <c r="B164" i="1"/>
  <c r="G164" i="1"/>
  <c r="D164" i="1" s="1"/>
  <c r="G122" i="1"/>
  <c r="D122" i="1" s="1"/>
  <c r="X173" i="5" s="1"/>
  <c r="F122" i="1"/>
  <c r="O963" i="11"/>
  <c r="M963" i="11" s="1"/>
  <c r="P963" i="11"/>
  <c r="O379" i="11"/>
  <c r="M379" i="11" s="1"/>
  <c r="P379" i="11"/>
  <c r="B803" i="1"/>
  <c r="F803" i="1"/>
  <c r="F1000" i="1"/>
  <c r="C1000" i="1"/>
  <c r="B997" i="1"/>
  <c r="C997" i="1"/>
  <c r="F997" i="1"/>
  <c r="C989" i="1"/>
  <c r="G989" i="1"/>
  <c r="D989" i="1" s="1"/>
  <c r="B957" i="1"/>
  <c r="C957" i="1"/>
  <c r="G951" i="1"/>
  <c r="D951" i="1" s="1"/>
  <c r="F951" i="1"/>
  <c r="G944" i="1"/>
  <c r="D944" i="1" s="1"/>
  <c r="F944" i="1"/>
  <c r="C944" i="1"/>
  <c r="B925" i="1"/>
  <c r="E925" i="1"/>
  <c r="E904" i="1"/>
  <c r="G904" i="1"/>
  <c r="D904" i="1" s="1"/>
  <c r="F904" i="1"/>
  <c r="E896" i="1"/>
  <c r="C896" i="1"/>
  <c r="F896" i="1"/>
  <c r="B896" i="1"/>
  <c r="G888" i="1"/>
  <c r="D888" i="1" s="1"/>
  <c r="C888" i="1"/>
  <c r="B888" i="1"/>
  <c r="F887" i="1"/>
  <c r="B887" i="1"/>
  <c r="B881" i="1"/>
  <c r="G881" i="1"/>
  <c r="D881" i="1" s="1"/>
  <c r="E881" i="1"/>
  <c r="G873" i="1"/>
  <c r="D873" i="1" s="1"/>
  <c r="C873" i="1"/>
  <c r="B868" i="1"/>
  <c r="E868" i="1"/>
  <c r="G862" i="1"/>
  <c r="D862" i="1" s="1"/>
  <c r="B862" i="1"/>
  <c r="C857" i="1"/>
  <c r="B857" i="1"/>
  <c r="F857" i="1"/>
  <c r="E857" i="1"/>
  <c r="F846" i="1"/>
  <c r="C846" i="1"/>
  <c r="B846" i="1"/>
  <c r="H846" i="1" s="1"/>
  <c r="E846" i="1"/>
  <c r="B831" i="1"/>
  <c r="G831" i="1"/>
  <c r="D831" i="1" s="1"/>
  <c r="F823" i="1"/>
  <c r="B823" i="1"/>
  <c r="G815" i="1"/>
  <c r="D815" i="1" s="1"/>
  <c r="C815" i="1"/>
  <c r="E815" i="1"/>
  <c r="B795" i="1"/>
  <c r="C795" i="1"/>
  <c r="G795" i="1"/>
  <c r="D795" i="1" s="1"/>
  <c r="E785" i="1"/>
  <c r="B785" i="1"/>
  <c r="C785" i="1"/>
  <c r="F785" i="1"/>
  <c r="B764" i="1"/>
  <c r="E764" i="1"/>
  <c r="C14" i="1"/>
  <c r="E21" i="5" s="1"/>
  <c r="G14" i="1"/>
  <c r="D14" i="1" s="1"/>
  <c r="C802" i="4"/>
  <c r="H802" i="4" s="1"/>
  <c r="D802" i="4" s="1"/>
  <c r="G802" i="4" s="1"/>
  <c r="J802" i="4"/>
  <c r="J894" i="4"/>
  <c r="O894" i="4" s="1"/>
  <c r="C894" i="4"/>
  <c r="H894" i="4" s="1"/>
  <c r="D894" i="4" s="1"/>
  <c r="G894" i="4" s="1"/>
  <c r="J926" i="4"/>
  <c r="C926" i="4"/>
  <c r="H926" i="4" s="1"/>
  <c r="D926" i="4" s="1"/>
  <c r="G926" i="4" s="1"/>
  <c r="J264" i="9"/>
  <c r="C264" i="9"/>
  <c r="H264" i="9" s="1"/>
  <c r="D264" i="9" s="1"/>
  <c r="G264" i="9" s="1"/>
  <c r="J290" i="9"/>
  <c r="P290" i="9" s="1"/>
  <c r="C290" i="9"/>
  <c r="H290" i="9" s="1"/>
  <c r="D290" i="9" s="1"/>
  <c r="G290" i="9" s="1"/>
  <c r="J360" i="9"/>
  <c r="P360" i="9" s="1"/>
  <c r="C360" i="9"/>
  <c r="H360" i="9" s="1"/>
  <c r="D360" i="9" s="1"/>
  <c r="G360" i="9" s="1"/>
  <c r="J840" i="9"/>
  <c r="C840" i="9"/>
  <c r="H840" i="9" s="1"/>
  <c r="D840" i="9" s="1"/>
  <c r="G840" i="9" s="1"/>
  <c r="J902" i="9"/>
  <c r="P902" i="9" s="1"/>
  <c r="C902" i="9"/>
  <c r="H902" i="9" s="1"/>
  <c r="D902" i="9" s="1"/>
  <c r="G902" i="9" s="1"/>
  <c r="J982" i="9"/>
  <c r="P982" i="9" s="1"/>
  <c r="C982" i="9"/>
  <c r="H982" i="9" s="1"/>
  <c r="D982" i="9" s="1"/>
  <c r="G982" i="9" s="1"/>
  <c r="J250" i="10"/>
  <c r="O250" i="10" s="1"/>
  <c r="C250" i="10"/>
  <c r="H250" i="10" s="1"/>
  <c r="D250" i="10" s="1"/>
  <c r="G250" i="10" s="1"/>
  <c r="C346" i="10"/>
  <c r="H346" i="10" s="1"/>
  <c r="D346" i="10" s="1"/>
  <c r="G346" i="10" s="1"/>
  <c r="J346" i="10"/>
  <c r="O346" i="10" s="1"/>
  <c r="M346" i="10" s="1"/>
  <c r="C350" i="10"/>
  <c r="H350" i="10" s="1"/>
  <c r="D350" i="10" s="1"/>
  <c r="G350" i="10" s="1"/>
  <c r="J350" i="10"/>
  <c r="C372" i="10"/>
  <c r="H372" i="10" s="1"/>
  <c r="D372" i="10" s="1"/>
  <c r="G372" i="10" s="1"/>
  <c r="J372" i="10"/>
  <c r="C666" i="10"/>
  <c r="H666" i="10" s="1"/>
  <c r="D666" i="10" s="1"/>
  <c r="G666" i="10" s="1"/>
  <c r="J666" i="10"/>
  <c r="O666" i="10" s="1"/>
  <c r="C752" i="10"/>
  <c r="H752" i="10" s="1"/>
  <c r="D752" i="10" s="1"/>
  <c r="G752" i="10" s="1"/>
  <c r="J752" i="10"/>
  <c r="C818" i="10"/>
  <c r="H818" i="10" s="1"/>
  <c r="D818" i="10" s="1"/>
  <c r="G818" i="10" s="1"/>
  <c r="J818" i="10"/>
  <c r="C822" i="10"/>
  <c r="H822" i="10" s="1"/>
  <c r="D822" i="10" s="1"/>
  <c r="G822" i="10" s="1"/>
  <c r="J822" i="10"/>
  <c r="O822" i="10" s="1"/>
  <c r="M822" i="10" s="1"/>
  <c r="C828" i="10"/>
  <c r="H828" i="10" s="1"/>
  <c r="D828" i="10" s="1"/>
  <c r="G828" i="10" s="1"/>
  <c r="J828" i="10"/>
  <c r="J860" i="10"/>
  <c r="O860" i="10" s="1"/>
  <c r="M860" i="10" s="1"/>
  <c r="C860" i="10"/>
  <c r="H860" i="10" s="1"/>
  <c r="D860" i="10" s="1"/>
  <c r="G860" i="10" s="1"/>
  <c r="C890" i="10"/>
  <c r="H890" i="10" s="1"/>
  <c r="D890" i="10" s="1"/>
  <c r="G890" i="10" s="1"/>
  <c r="J890" i="10"/>
  <c r="P890" i="10" s="1"/>
  <c r="C916" i="10"/>
  <c r="H916" i="10" s="1"/>
  <c r="D916" i="10" s="1"/>
  <c r="G916" i="10" s="1"/>
  <c r="J916" i="10"/>
  <c r="O916" i="10" s="1"/>
  <c r="M916" i="10" s="1"/>
  <c r="J924" i="10"/>
  <c r="C924" i="10"/>
  <c r="H924" i="10" s="1"/>
  <c r="D924" i="10" s="1"/>
  <c r="G924" i="10" s="1"/>
  <c r="J932" i="10"/>
  <c r="C932" i="10"/>
  <c r="H932" i="10" s="1"/>
  <c r="D932" i="10" s="1"/>
  <c r="G932" i="10" s="1"/>
  <c r="J936" i="10"/>
  <c r="C936" i="10"/>
  <c r="H936" i="10" s="1"/>
  <c r="D936" i="10" s="1"/>
  <c r="G936" i="10" s="1"/>
  <c r="J952" i="10"/>
  <c r="C952" i="10"/>
  <c r="H952" i="10" s="1"/>
  <c r="D952" i="10" s="1"/>
  <c r="G952" i="10" s="1"/>
  <c r="J960" i="10"/>
  <c r="C960" i="10"/>
  <c r="H960" i="10" s="1"/>
  <c r="D960" i="10" s="1"/>
  <c r="G960" i="10" s="1"/>
  <c r="J996" i="10"/>
  <c r="C996" i="10"/>
  <c r="H996" i="10" s="1"/>
  <c r="D996" i="10" s="1"/>
  <c r="G996" i="10" s="1"/>
  <c r="J30" i="11"/>
  <c r="J108" i="11"/>
  <c r="J134" i="11"/>
  <c r="O134" i="11" s="1"/>
  <c r="M134" i="11" s="1"/>
  <c r="C134" i="11"/>
  <c r="H134" i="11" s="1"/>
  <c r="D134" i="11" s="1"/>
  <c r="G134" i="11" s="1"/>
  <c r="J138" i="11"/>
  <c r="C138" i="11"/>
  <c r="H138" i="11" s="1"/>
  <c r="D138" i="11" s="1"/>
  <c r="G138" i="11" s="1"/>
  <c r="J154" i="11"/>
  <c r="C154" i="11"/>
  <c r="H154" i="11" s="1"/>
  <c r="D154" i="11" s="1"/>
  <c r="G154" i="11" s="1"/>
  <c r="P198" i="11"/>
  <c r="J208" i="11"/>
  <c r="C208" i="11"/>
  <c r="H208" i="11" s="1"/>
  <c r="D208" i="11" s="1"/>
  <c r="G208" i="11" s="1"/>
  <c r="J222" i="11"/>
  <c r="C222" i="11"/>
  <c r="H222" i="11" s="1"/>
  <c r="D222" i="11" s="1"/>
  <c r="G222" i="11" s="1"/>
  <c r="P228" i="11"/>
  <c r="O228" i="11"/>
  <c r="M228" i="11" s="1"/>
  <c r="J234" i="11"/>
  <c r="C234" i="11"/>
  <c r="H234" i="11" s="1"/>
  <c r="D234" i="11" s="1"/>
  <c r="G234" i="11" s="1"/>
  <c r="C324" i="11"/>
  <c r="H324" i="11" s="1"/>
  <c r="D324" i="11" s="1"/>
  <c r="G324" i="11" s="1"/>
  <c r="J324" i="11"/>
  <c r="C346" i="11"/>
  <c r="H346" i="11" s="1"/>
  <c r="D346" i="11" s="1"/>
  <c r="G346" i="11" s="1"/>
  <c r="J346" i="11"/>
  <c r="G2" i="1"/>
  <c r="D2" i="1" s="1"/>
  <c r="E2" i="1"/>
  <c r="E443" i="1"/>
  <c r="F443" i="1"/>
  <c r="C178" i="1"/>
  <c r="F178" i="1"/>
  <c r="B706" i="1"/>
  <c r="C706" i="1"/>
  <c r="B684" i="1"/>
  <c r="C684" i="1"/>
  <c r="E26" i="1"/>
  <c r="F26" i="1"/>
  <c r="J119" i="10" s="1"/>
  <c r="F983" i="1"/>
  <c r="C983" i="1"/>
  <c r="E974" i="1"/>
  <c r="B974" i="1"/>
  <c r="F974" i="1"/>
  <c r="G974" i="1"/>
  <c r="D974" i="1" s="1"/>
  <c r="G967" i="1"/>
  <c r="D967" i="1" s="1"/>
  <c r="F967" i="1"/>
  <c r="B967" i="1"/>
  <c r="B953" i="1"/>
  <c r="G953" i="1"/>
  <c r="D953" i="1" s="1"/>
  <c r="B949" i="1"/>
  <c r="E949" i="1"/>
  <c r="G949" i="1"/>
  <c r="D949" i="1" s="1"/>
  <c r="C935" i="1"/>
  <c r="G935" i="1"/>
  <c r="D935" i="1" s="1"/>
  <c r="E935" i="1"/>
  <c r="B917" i="1"/>
  <c r="G917" i="1"/>
  <c r="D917" i="1" s="1"/>
  <c r="F917" i="1"/>
  <c r="G912" i="1"/>
  <c r="D912" i="1" s="1"/>
  <c r="B912" i="1"/>
  <c r="B893" i="1"/>
  <c r="E893" i="1"/>
  <c r="C878" i="1"/>
  <c r="B878" i="1"/>
  <c r="E871" i="1"/>
  <c r="C871" i="1"/>
  <c r="F871" i="1"/>
  <c r="G871" i="1"/>
  <c r="D871" i="1" s="1"/>
  <c r="B864" i="1"/>
  <c r="C864" i="1"/>
  <c r="F864" i="1"/>
  <c r="C854" i="1"/>
  <c r="F854" i="1"/>
  <c r="B839" i="1"/>
  <c r="E839" i="1"/>
  <c r="F839" i="1"/>
  <c r="B829" i="1"/>
  <c r="C829" i="1"/>
  <c r="F829" i="1"/>
  <c r="B821" i="1"/>
  <c r="F821" i="1"/>
  <c r="C821" i="1"/>
  <c r="B817" i="1"/>
  <c r="C817" i="1"/>
  <c r="B801" i="1"/>
  <c r="G801" i="1"/>
  <c r="D801" i="1" s="1"/>
  <c r="E783" i="1"/>
  <c r="F783" i="1"/>
  <c r="C775" i="1"/>
  <c r="E775" i="1"/>
  <c r="B775" i="1"/>
  <c r="B768" i="1"/>
  <c r="C768" i="1"/>
  <c r="F768" i="1"/>
  <c r="C761" i="1"/>
  <c r="G761" i="1"/>
  <c r="D761" i="1" s="1"/>
  <c r="C758" i="1"/>
  <c r="B758" i="1"/>
  <c r="E758" i="1"/>
  <c r="G753" i="1"/>
  <c r="D753" i="1" s="1"/>
  <c r="E753" i="1"/>
  <c r="C532" i="4"/>
  <c r="H532" i="4" s="1"/>
  <c r="D532" i="4" s="1"/>
  <c r="G532" i="4" s="1"/>
  <c r="J532" i="4"/>
  <c r="C622" i="4"/>
  <c r="H622" i="4" s="1"/>
  <c r="D622" i="4" s="1"/>
  <c r="G622" i="4" s="1"/>
  <c r="J622" i="4"/>
  <c r="J664" i="9"/>
  <c r="P664" i="9" s="1"/>
  <c r="C664" i="9"/>
  <c r="H664" i="9" s="1"/>
  <c r="D664" i="9" s="1"/>
  <c r="G664" i="9" s="1"/>
  <c r="C814" i="9"/>
  <c r="H814" i="9" s="1"/>
  <c r="D814" i="9" s="1"/>
  <c r="G814" i="9" s="1"/>
  <c r="J814" i="9"/>
  <c r="C842" i="9"/>
  <c r="H842" i="9" s="1"/>
  <c r="D842" i="9" s="1"/>
  <c r="G842" i="9" s="1"/>
  <c r="J842" i="9"/>
  <c r="C854" i="9"/>
  <c r="H854" i="9" s="1"/>
  <c r="D854" i="9" s="1"/>
  <c r="G854" i="9" s="1"/>
  <c r="J854" i="9"/>
  <c r="O854" i="9" s="1"/>
  <c r="J916" i="9"/>
  <c r="P916" i="9" s="1"/>
  <c r="C916" i="9"/>
  <c r="H916" i="9" s="1"/>
  <c r="D916" i="9" s="1"/>
  <c r="G916" i="9" s="1"/>
  <c r="C182" i="10"/>
  <c r="H182" i="10" s="1"/>
  <c r="D182" i="10" s="1"/>
  <c r="G182" i="10" s="1"/>
  <c r="J182" i="10"/>
  <c r="J202" i="10"/>
  <c r="O202" i="10" s="1"/>
  <c r="M202" i="10" s="1"/>
  <c r="C202" i="10"/>
  <c r="H202" i="10" s="1"/>
  <c r="D202" i="10" s="1"/>
  <c r="G202" i="10" s="1"/>
  <c r="J524" i="10"/>
  <c r="O524" i="10" s="1"/>
  <c r="M524" i="10" s="1"/>
  <c r="C524" i="10"/>
  <c r="H524" i="10" s="1"/>
  <c r="D524" i="10" s="1"/>
  <c r="G524" i="10" s="1"/>
  <c r="C656" i="10"/>
  <c r="H656" i="10" s="1"/>
  <c r="D656" i="10" s="1"/>
  <c r="G656" i="10" s="1"/>
  <c r="J656" i="10"/>
  <c r="O656" i="10" s="1"/>
  <c r="M656" i="10" s="1"/>
  <c r="J696" i="10"/>
  <c r="C696" i="10"/>
  <c r="H696" i="10" s="1"/>
  <c r="D696" i="10" s="1"/>
  <c r="G696" i="10" s="1"/>
  <c r="O924" i="9"/>
  <c r="O812" i="9"/>
  <c r="O652" i="9"/>
  <c r="N652" i="9" s="1"/>
  <c r="M652" i="9" s="1"/>
  <c r="O412" i="9"/>
  <c r="O744" i="10"/>
  <c r="M744" i="10" s="1"/>
  <c r="O425" i="10"/>
  <c r="M425" i="10" s="1"/>
  <c r="P528" i="9"/>
  <c r="P784" i="9"/>
  <c r="P890" i="9"/>
  <c r="P706" i="4"/>
  <c r="P131" i="11"/>
  <c r="N131" i="11" s="1"/>
  <c r="O984" i="11"/>
  <c r="M984" i="11" s="1"/>
  <c r="C888" i="10"/>
  <c r="H888" i="10" s="1"/>
  <c r="D888" i="10" s="1"/>
  <c r="G888" i="10" s="1"/>
  <c r="C748" i="10"/>
  <c r="H748" i="10" s="1"/>
  <c r="D748" i="10" s="1"/>
  <c r="G748" i="10" s="1"/>
  <c r="C146" i="10"/>
  <c r="H146" i="10" s="1"/>
  <c r="D146" i="10" s="1"/>
  <c r="G146" i="10" s="1"/>
  <c r="C962" i="9"/>
  <c r="H962" i="9" s="1"/>
  <c r="D962" i="9" s="1"/>
  <c r="G962" i="9" s="1"/>
  <c r="J412" i="4"/>
  <c r="C178" i="10"/>
  <c r="H178" i="10" s="1"/>
  <c r="D178" i="10" s="1"/>
  <c r="G178" i="10" s="1"/>
  <c r="C748" i="4"/>
  <c r="H748" i="4" s="1"/>
  <c r="D748" i="4" s="1"/>
  <c r="G748" i="4" s="1"/>
  <c r="C864" i="10"/>
  <c r="H864" i="10" s="1"/>
  <c r="D864" i="10" s="1"/>
  <c r="G864" i="10" s="1"/>
  <c r="J754" i="10"/>
  <c r="O754" i="10" s="1"/>
  <c r="M754" i="10" s="1"/>
  <c r="F885" i="1"/>
  <c r="C662" i="1"/>
  <c r="C472" i="10"/>
  <c r="H472" i="10" s="1"/>
  <c r="D472" i="10" s="1"/>
  <c r="G472" i="10" s="1"/>
  <c r="C885" i="1"/>
  <c r="G977" i="1"/>
  <c r="D977" i="1" s="1"/>
  <c r="J960" i="9"/>
  <c r="G957" i="1"/>
  <c r="D957" i="1" s="1"/>
  <c r="J550" i="9"/>
  <c r="P550" i="9" s="1"/>
  <c r="C850" i="10"/>
  <c r="H850" i="10" s="1"/>
  <c r="D850" i="10" s="1"/>
  <c r="G850" i="10" s="1"/>
  <c r="G965" i="1"/>
  <c r="D965" i="1" s="1"/>
  <c r="E997" i="1"/>
  <c r="C904" i="10"/>
  <c r="H904" i="10" s="1"/>
  <c r="D904" i="10" s="1"/>
  <c r="G904" i="10" s="1"/>
  <c r="B284" i="1"/>
  <c r="E138" i="1"/>
  <c r="C2" i="1"/>
  <c r="E5" i="5" s="1"/>
  <c r="A5" i="5" s="1"/>
  <c r="C830" i="9"/>
  <c r="H830" i="9" s="1"/>
  <c r="D830" i="9" s="1"/>
  <c r="G830" i="9" s="1"/>
  <c r="J838" i="10"/>
  <c r="O838" i="10" s="1"/>
  <c r="M838" i="10" s="1"/>
  <c r="J908" i="10"/>
  <c r="O908" i="10" s="1"/>
  <c r="M908" i="10" s="1"/>
  <c r="C658" i="10"/>
  <c r="H658" i="10" s="1"/>
  <c r="D658" i="10" s="1"/>
  <c r="G658" i="10" s="1"/>
  <c r="F775" i="1"/>
  <c r="J610" i="10"/>
  <c r="F758" i="1"/>
  <c r="E768" i="1"/>
  <c r="C214" i="10"/>
  <c r="H214" i="10" s="1"/>
  <c r="D214" i="10" s="1"/>
  <c r="G214" i="10" s="1"/>
  <c r="C550" i="10"/>
  <c r="H550" i="10" s="1"/>
  <c r="D550" i="10" s="1"/>
  <c r="G550" i="10" s="1"/>
  <c r="C926" i="10"/>
  <c r="H926" i="10" s="1"/>
  <c r="D926" i="10" s="1"/>
  <c r="G926" i="10" s="1"/>
  <c r="G925" i="1"/>
  <c r="D925" i="1" s="1"/>
  <c r="F753" i="1"/>
  <c r="E821" i="1"/>
  <c r="C839" i="1"/>
  <c r="C904" i="1"/>
  <c r="G238" i="1"/>
  <c r="D238" i="1" s="1"/>
  <c r="X238" i="5" s="1"/>
  <c r="J700" i="10"/>
  <c r="G736" i="1"/>
  <c r="D736" i="1" s="1"/>
  <c r="C783" i="1"/>
  <c r="E829" i="1"/>
  <c r="G839" i="1"/>
  <c r="D839" i="1" s="1"/>
  <c r="C949" i="1"/>
  <c r="F935" i="1"/>
  <c r="C764" i="1"/>
  <c r="F805" i="1"/>
  <c r="F949" i="1"/>
  <c r="H949" i="1" s="1"/>
  <c r="E864" i="1"/>
  <c r="B14" i="1"/>
  <c r="C11" i="9" s="1"/>
  <c r="H11" i="9" s="1"/>
  <c r="E100" i="1"/>
  <c r="C881" i="1"/>
  <c r="E831" i="1"/>
  <c r="F795" i="1"/>
  <c r="G785" i="1"/>
  <c r="D785" i="1" s="1"/>
  <c r="F953" i="1"/>
  <c r="G896" i="1"/>
  <c r="D896" i="1" s="1"/>
  <c r="C484" i="4"/>
  <c r="H484" i="4" s="1"/>
  <c r="D484" i="4" s="1"/>
  <c r="G484" i="4" s="1"/>
  <c r="E888" i="1"/>
  <c r="G857" i="1"/>
  <c r="D857" i="1" s="1"/>
  <c r="C430" i="11"/>
  <c r="H430" i="11" s="1"/>
  <c r="D430" i="11" s="1"/>
  <c r="G430" i="11" s="1"/>
  <c r="J430" i="11"/>
  <c r="P430" i="11" s="1"/>
  <c r="C438" i="11"/>
  <c r="H438" i="11" s="1"/>
  <c r="D438" i="11" s="1"/>
  <c r="G438" i="11" s="1"/>
  <c r="J438" i="11"/>
  <c r="P438" i="11" s="1"/>
  <c r="J504" i="11"/>
  <c r="C504" i="11"/>
  <c r="H504" i="11" s="1"/>
  <c r="D504" i="11" s="1"/>
  <c r="G504" i="11" s="1"/>
  <c r="J532" i="11"/>
  <c r="P532" i="11" s="1"/>
  <c r="C532" i="11"/>
  <c r="H532" i="11" s="1"/>
  <c r="D532" i="11" s="1"/>
  <c r="G532" i="11" s="1"/>
  <c r="J548" i="11"/>
  <c r="O548" i="11" s="1"/>
  <c r="M548" i="11" s="1"/>
  <c r="C548" i="11"/>
  <c r="H548" i="11" s="1"/>
  <c r="D548" i="11" s="1"/>
  <c r="G548" i="11" s="1"/>
  <c r="J590" i="11"/>
  <c r="O590" i="11" s="1"/>
  <c r="M590" i="11" s="1"/>
  <c r="C590" i="11"/>
  <c r="H590" i="11" s="1"/>
  <c r="D590" i="11" s="1"/>
  <c r="G590" i="11" s="1"/>
  <c r="J734" i="11"/>
  <c r="O734" i="11" s="1"/>
  <c r="M734" i="11" s="1"/>
  <c r="C734" i="11"/>
  <c r="H734" i="11" s="1"/>
  <c r="D734" i="11" s="1"/>
  <c r="G734" i="11" s="1"/>
  <c r="J774" i="11"/>
  <c r="O774" i="11" s="1"/>
  <c r="C774" i="11"/>
  <c r="H774" i="11" s="1"/>
  <c r="D774" i="11" s="1"/>
  <c r="G774" i="11" s="1"/>
  <c r="J782" i="11"/>
  <c r="C782" i="11"/>
  <c r="H782" i="11" s="1"/>
  <c r="D782" i="11" s="1"/>
  <c r="G782" i="11" s="1"/>
  <c r="C800" i="11"/>
  <c r="H800" i="11" s="1"/>
  <c r="D800" i="11" s="1"/>
  <c r="G800" i="11" s="1"/>
  <c r="J800" i="11"/>
  <c r="C804" i="11"/>
  <c r="H804" i="11" s="1"/>
  <c r="D804" i="11" s="1"/>
  <c r="G804" i="11" s="1"/>
  <c r="J804" i="11"/>
  <c r="J814" i="11"/>
  <c r="C814" i="11"/>
  <c r="H814" i="11" s="1"/>
  <c r="D814" i="11" s="1"/>
  <c r="G814" i="11" s="1"/>
  <c r="C914" i="11"/>
  <c r="H914" i="11" s="1"/>
  <c r="D914" i="11" s="1"/>
  <c r="G914" i="11" s="1"/>
  <c r="J914" i="11"/>
  <c r="H22" i="5"/>
  <c r="F46" i="5"/>
  <c r="H46" i="5"/>
  <c r="L83" i="5"/>
  <c r="F85" i="5"/>
  <c r="J85" i="5"/>
  <c r="H274" i="5"/>
  <c r="F274" i="5"/>
  <c r="M192" i="5"/>
  <c r="J192" i="5"/>
  <c r="J422" i="11"/>
  <c r="O422" i="11" s="1"/>
  <c r="M422" i="11" s="1"/>
  <c r="C436" i="11"/>
  <c r="H436" i="11" s="1"/>
  <c r="D436" i="11" s="1"/>
  <c r="G436" i="11" s="1"/>
  <c r="J440" i="11"/>
  <c r="C452" i="11"/>
  <c r="H452" i="11" s="1"/>
  <c r="D452" i="11" s="1"/>
  <c r="G452" i="11" s="1"/>
  <c r="J482" i="11"/>
  <c r="O482" i="11" s="1"/>
  <c r="M482" i="11" s="1"/>
  <c r="J370" i="11"/>
  <c r="J578" i="11"/>
  <c r="O578" i="11" s="1"/>
  <c r="M578" i="11" s="1"/>
  <c r="C772" i="11"/>
  <c r="H772" i="11" s="1"/>
  <c r="D772" i="11" s="1"/>
  <c r="G772" i="11" s="1"/>
  <c r="J810" i="11"/>
  <c r="X488" i="5"/>
  <c r="C787" i="1"/>
  <c r="B354" i="1"/>
  <c r="B665" i="1"/>
  <c r="F208" i="1"/>
  <c r="G80" i="1"/>
  <c r="D80" i="1" s="1"/>
  <c r="G45" i="1"/>
  <c r="D45" i="1" s="1"/>
  <c r="X45" i="5" s="1"/>
  <c r="AD45" i="5" s="1"/>
  <c r="AE45" i="5" s="1"/>
  <c r="AF45" i="5" s="1"/>
  <c r="C77" i="1"/>
  <c r="E108" i="5" s="1"/>
  <c r="G8" i="1"/>
  <c r="D8" i="1" s="1"/>
  <c r="F8" i="1"/>
  <c r="J105" i="10" s="1"/>
  <c r="B8" i="1"/>
  <c r="C105" i="10" s="1"/>
  <c r="H105" i="10" s="1"/>
  <c r="E14" i="1"/>
  <c r="F14" i="1"/>
  <c r="M73" i="1"/>
  <c r="F104" i="5" s="1"/>
  <c r="N73" i="1"/>
  <c r="J104" i="5" s="1"/>
  <c r="O73" i="1"/>
  <c r="H104" i="5" s="1"/>
  <c r="AA75" i="1"/>
  <c r="G75" i="1" s="1"/>
  <c r="D75" i="1" s="1"/>
  <c r="N75" i="1"/>
  <c r="J106" i="5" s="1"/>
  <c r="M77" i="1"/>
  <c r="F108" i="5" s="1"/>
  <c r="O77" i="1"/>
  <c r="H108" i="5" s="1"/>
  <c r="O81" i="1"/>
  <c r="H112" i="5" s="1"/>
  <c r="M81" i="1"/>
  <c r="F112" i="5" s="1"/>
  <c r="C404" i="4"/>
  <c r="H404" i="4" s="1"/>
  <c r="D404" i="4" s="1"/>
  <c r="G404" i="4" s="1"/>
  <c r="J404" i="4"/>
  <c r="C444" i="4"/>
  <c r="H444" i="4" s="1"/>
  <c r="D444" i="4" s="1"/>
  <c r="G444" i="4" s="1"/>
  <c r="J444" i="4"/>
  <c r="C202" i="9"/>
  <c r="H202" i="9" s="1"/>
  <c r="D202" i="9" s="1"/>
  <c r="G202" i="9" s="1"/>
  <c r="J202" i="9"/>
  <c r="P202" i="9" s="1"/>
  <c r="J396" i="9"/>
  <c r="C396" i="9"/>
  <c r="H396" i="9" s="1"/>
  <c r="D396" i="9" s="1"/>
  <c r="G396" i="9" s="1"/>
  <c r="C132" i="10"/>
  <c r="H132" i="10" s="1"/>
  <c r="D132" i="10" s="1"/>
  <c r="G132" i="10" s="1"/>
  <c r="J132" i="10"/>
  <c r="O132" i="10" s="1"/>
  <c r="M132" i="10" s="1"/>
  <c r="C220" i="10"/>
  <c r="H220" i="10" s="1"/>
  <c r="D220" i="10" s="1"/>
  <c r="G220" i="10" s="1"/>
  <c r="J220" i="10"/>
  <c r="O220" i="10" s="1"/>
  <c r="M220" i="10" s="1"/>
  <c r="C262" i="10"/>
  <c r="H262" i="10" s="1"/>
  <c r="D262" i="10" s="1"/>
  <c r="G262" i="10" s="1"/>
  <c r="J262" i="10"/>
  <c r="O262" i="10" s="1"/>
  <c r="M262" i="10" s="1"/>
  <c r="J354" i="10"/>
  <c r="C354" i="10"/>
  <c r="H354" i="10" s="1"/>
  <c r="D354" i="10" s="1"/>
  <c r="G354" i="10" s="1"/>
  <c r="B680" i="1"/>
  <c r="E680" i="1"/>
  <c r="E653" i="1"/>
  <c r="B653" i="1"/>
  <c r="G623" i="1"/>
  <c r="D623" i="1" s="1"/>
  <c r="B623" i="1"/>
  <c r="B582" i="1"/>
  <c r="E582" i="1"/>
  <c r="C582" i="1"/>
  <c r="F574" i="1"/>
  <c r="E574" i="1"/>
  <c r="G550" i="1"/>
  <c r="D550" i="1" s="1"/>
  <c r="C550" i="1"/>
  <c r="F550" i="1"/>
  <c r="F445" i="1"/>
  <c r="G445" i="1"/>
  <c r="D445" i="1" s="1"/>
  <c r="X445" i="5" s="1"/>
  <c r="C416" i="1"/>
  <c r="G416" i="1"/>
  <c r="D416" i="1" s="1"/>
  <c r="X416" i="5" s="1"/>
  <c r="AI416" i="5" s="1"/>
  <c r="R416" i="5" s="1"/>
  <c r="F416" i="1"/>
  <c r="B397" i="1"/>
  <c r="G397" i="1"/>
  <c r="D397" i="1" s="1"/>
  <c r="X397" i="5" s="1"/>
  <c r="E376" i="1"/>
  <c r="B376" i="1"/>
  <c r="C361" i="1"/>
  <c r="E361" i="1"/>
  <c r="F327" i="1"/>
  <c r="B327" i="1"/>
  <c r="B229" i="1"/>
  <c r="F229" i="1"/>
  <c r="C200" i="1"/>
  <c r="F200" i="1"/>
  <c r="E184" i="1"/>
  <c r="C184" i="1"/>
  <c r="F184" i="1"/>
  <c r="C137" i="1"/>
  <c r="E137" i="1"/>
  <c r="C504" i="10"/>
  <c r="H504" i="10" s="1"/>
  <c r="D504" i="10" s="1"/>
  <c r="G504" i="10" s="1"/>
  <c r="J568" i="10"/>
  <c r="O568" i="10" s="1"/>
  <c r="M568" i="10" s="1"/>
  <c r="P72" i="1"/>
  <c r="M72" i="1"/>
  <c r="P537" i="10"/>
  <c r="P207" i="10"/>
  <c r="P191" i="10"/>
  <c r="O197" i="9"/>
  <c r="O497" i="9"/>
  <c r="P953" i="4"/>
  <c r="F674" i="1"/>
  <c r="C387" i="1"/>
  <c r="E754" i="1"/>
  <c r="E521" i="1"/>
  <c r="E477" i="1"/>
  <c r="B518" i="1"/>
  <c r="E420" i="1"/>
  <c r="E182" i="1"/>
  <c r="E122" i="1"/>
  <c r="F212" i="1"/>
  <c r="C64" i="1"/>
  <c r="E91" i="5" s="1"/>
  <c r="F468" i="1"/>
  <c r="C481" i="1"/>
  <c r="F180" i="1"/>
  <c r="C692" i="1"/>
  <c r="E114" i="1"/>
  <c r="C580" i="1"/>
  <c r="C26" i="1"/>
  <c r="E37" i="5" s="1"/>
  <c r="G106" i="1"/>
  <c r="D106" i="1" s="1"/>
  <c r="X106" i="5" s="1"/>
  <c r="G110" i="1"/>
  <c r="D110" i="1" s="1"/>
  <c r="C42" i="1"/>
  <c r="E61" i="5" s="1"/>
  <c r="A61" i="5" s="1"/>
  <c r="B8" i="17" s="1"/>
  <c r="F772" i="1"/>
  <c r="B268" i="1"/>
  <c r="F114" i="1"/>
  <c r="E60" i="1"/>
  <c r="O67" i="1"/>
  <c r="M70" i="1"/>
  <c r="F97" i="5" s="1"/>
  <c r="M63" i="1"/>
  <c r="P419" i="10"/>
  <c r="N419" i="10" s="1"/>
  <c r="P177" i="10"/>
  <c r="P125" i="10"/>
  <c r="N125" i="10" s="1"/>
  <c r="P811" i="10"/>
  <c r="P569" i="10"/>
  <c r="N569" i="10" s="1"/>
  <c r="P135" i="10"/>
  <c r="N135" i="10" s="1"/>
  <c r="P375" i="10"/>
  <c r="O965" i="9"/>
  <c r="O689" i="9"/>
  <c r="O947" i="9"/>
  <c r="O791" i="9"/>
  <c r="O993" i="10"/>
  <c r="M993" i="10" s="1"/>
  <c r="O445" i="10"/>
  <c r="M445" i="10" s="1"/>
  <c r="O977" i="10"/>
  <c r="M977" i="10" s="1"/>
  <c r="O627" i="10"/>
  <c r="O413" i="10"/>
  <c r="M413" i="10" s="1"/>
  <c r="O379" i="10"/>
  <c r="M379" i="10" s="1"/>
  <c r="O387" i="10"/>
  <c r="M387" i="10" s="1"/>
  <c r="O669" i="10"/>
  <c r="M669" i="10" s="1"/>
  <c r="P963" i="9"/>
  <c r="P959" i="4"/>
  <c r="N959" i="4" s="1"/>
  <c r="M959" i="4" s="1"/>
  <c r="P155" i="4"/>
  <c r="P865" i="11"/>
  <c r="N865" i="11" s="1"/>
  <c r="P337" i="11"/>
  <c r="O919" i="4"/>
  <c r="O859" i="11"/>
  <c r="M859" i="11" s="1"/>
  <c r="G658" i="1"/>
  <c r="D658" i="1" s="1"/>
  <c r="B658" i="1"/>
  <c r="G812" i="1"/>
  <c r="D812" i="1" s="1"/>
  <c r="E812" i="1"/>
  <c r="E522" i="1"/>
  <c r="C522" i="1"/>
  <c r="C590" i="1"/>
  <c r="G590" i="1"/>
  <c r="D590" i="1" s="1"/>
  <c r="G334" i="1"/>
  <c r="D334" i="1" s="1"/>
  <c r="X334" i="5" s="1"/>
  <c r="B334" i="1"/>
  <c r="G745" i="1"/>
  <c r="D745" i="1" s="1"/>
  <c r="E745" i="1"/>
  <c r="F745" i="1"/>
  <c r="B745" i="1"/>
  <c r="E743" i="1"/>
  <c r="B743" i="1"/>
  <c r="C743" i="1"/>
  <c r="E702" i="1"/>
  <c r="B702" i="1"/>
  <c r="G702" i="1"/>
  <c r="D702" i="1" s="1"/>
  <c r="F702" i="1"/>
  <c r="F689" i="1"/>
  <c r="G689" i="1"/>
  <c r="D689" i="1" s="1"/>
  <c r="B689" i="1"/>
  <c r="C687" i="1"/>
  <c r="E687" i="1"/>
  <c r="G687" i="1"/>
  <c r="D687" i="1" s="1"/>
  <c r="E673" i="1"/>
  <c r="F673" i="1"/>
  <c r="F647" i="1"/>
  <c r="E647" i="1"/>
  <c r="G641" i="1"/>
  <c r="D641" i="1" s="1"/>
  <c r="F641" i="1"/>
  <c r="G639" i="1"/>
  <c r="D639" i="1" s="1"/>
  <c r="B639" i="1"/>
  <c r="F639" i="1"/>
  <c r="F623" i="1"/>
  <c r="C623" i="1"/>
  <c r="B616" i="1"/>
  <c r="E616" i="1"/>
  <c r="B607" i="1"/>
  <c r="E607" i="1"/>
  <c r="B589" i="1"/>
  <c r="C589" i="1"/>
  <c r="E589" i="1"/>
  <c r="F589" i="1"/>
  <c r="E576" i="1"/>
  <c r="G576" i="1"/>
  <c r="D576" i="1" s="1"/>
  <c r="C576" i="1"/>
  <c r="B559" i="1"/>
  <c r="F559" i="1"/>
  <c r="B553" i="1"/>
  <c r="E553" i="1"/>
  <c r="F553" i="1"/>
  <c r="G541" i="1"/>
  <c r="D541" i="1" s="1"/>
  <c r="B541" i="1"/>
  <c r="C541" i="1"/>
  <c r="F535" i="1"/>
  <c r="G535" i="1"/>
  <c r="D535" i="1" s="1"/>
  <c r="C535" i="1"/>
  <c r="F527" i="1"/>
  <c r="C527" i="1"/>
  <c r="G495" i="1"/>
  <c r="D495" i="1" s="1"/>
  <c r="C495" i="1"/>
  <c r="B495" i="1"/>
  <c r="B486" i="1"/>
  <c r="G486" i="1"/>
  <c r="D486" i="1" s="1"/>
  <c r="X486" i="5" s="1"/>
  <c r="G464" i="1"/>
  <c r="D464" i="1" s="1"/>
  <c r="X464" i="5" s="1"/>
  <c r="E464" i="1"/>
  <c r="B464" i="1"/>
  <c r="G425" i="1"/>
  <c r="D425" i="1" s="1"/>
  <c r="X425" i="5" s="1"/>
  <c r="AD425" i="5" s="1"/>
  <c r="AE425" i="5" s="1"/>
  <c r="AF425" i="5" s="1"/>
  <c r="C425" i="1"/>
  <c r="F425" i="1"/>
  <c r="G414" i="1"/>
  <c r="D414" i="1" s="1"/>
  <c r="X414" i="5" s="1"/>
  <c r="F414" i="1"/>
  <c r="C408" i="1"/>
  <c r="E408" i="1"/>
  <c r="E405" i="1"/>
  <c r="B405" i="1"/>
  <c r="G405" i="1"/>
  <c r="D405" i="1" s="1"/>
  <c r="X405" i="5" s="1"/>
  <c r="C405" i="1"/>
  <c r="F352" i="1"/>
  <c r="C352" i="1"/>
  <c r="G352" i="1"/>
  <c r="D352" i="1" s="1"/>
  <c r="X352" i="5" s="1"/>
  <c r="F349" i="1"/>
  <c r="G349" i="1"/>
  <c r="D349" i="1" s="1"/>
  <c r="X349" i="5" s="1"/>
  <c r="E349" i="1"/>
  <c r="C349" i="1"/>
  <c r="F337" i="1"/>
  <c r="G337" i="1"/>
  <c r="D337" i="1" s="1"/>
  <c r="X337" i="5" s="1"/>
  <c r="AJ337" i="5" s="1"/>
  <c r="S337" i="5" s="1"/>
  <c r="C337" i="1"/>
  <c r="E329" i="1"/>
  <c r="B329" i="1"/>
  <c r="G329" i="1"/>
  <c r="D329" i="1" s="1"/>
  <c r="X329" i="5" s="1"/>
  <c r="G325" i="1"/>
  <c r="D325" i="1" s="1"/>
  <c r="X325" i="5" s="1"/>
  <c r="Z325" i="5" s="1"/>
  <c r="AA325" i="5" s="1"/>
  <c r="AB325" i="5" s="1"/>
  <c r="C325" i="1"/>
  <c r="B325" i="1"/>
  <c r="E325" i="1"/>
  <c r="F320" i="1"/>
  <c r="B320" i="1"/>
  <c r="G320" i="1"/>
  <c r="D320" i="1" s="1"/>
  <c r="X320" i="5" s="1"/>
  <c r="Z320" i="5" s="1"/>
  <c r="AA320" i="5" s="1"/>
  <c r="AB320" i="5" s="1"/>
  <c r="C304" i="1"/>
  <c r="E304" i="1"/>
  <c r="B271" i="1"/>
  <c r="F271" i="1"/>
  <c r="C264" i="1"/>
  <c r="F264" i="1"/>
  <c r="B264" i="1"/>
  <c r="G256" i="1"/>
  <c r="D256" i="1" s="1"/>
  <c r="E256" i="1"/>
  <c r="F256" i="1"/>
  <c r="F253" i="1"/>
  <c r="B253" i="1"/>
  <c r="G247" i="1"/>
  <c r="D247" i="1" s="1"/>
  <c r="X247" i="5" s="1"/>
  <c r="C247" i="1"/>
  <c r="G233" i="1"/>
  <c r="D233" i="1" s="1"/>
  <c r="X233" i="5" s="1"/>
  <c r="AJ233" i="5" s="1"/>
  <c r="S233" i="5" s="1"/>
  <c r="B233" i="1"/>
  <c r="F233" i="1"/>
  <c r="E233" i="1"/>
  <c r="G201" i="1"/>
  <c r="D201" i="1" s="1"/>
  <c r="X201" i="5" s="1"/>
  <c r="B201" i="1"/>
  <c r="F133" i="1"/>
  <c r="E133" i="1"/>
  <c r="B133" i="1"/>
  <c r="H133" i="1" s="1"/>
  <c r="E88" i="1"/>
  <c r="C88" i="1"/>
  <c r="E123" i="5" s="1"/>
  <c r="F88" i="1"/>
  <c r="F72" i="1"/>
  <c r="J61" i="10" s="1"/>
  <c r="G72" i="1"/>
  <c r="D72" i="1" s="1"/>
  <c r="X72" i="5" s="1"/>
  <c r="B56" i="1"/>
  <c r="C7" i="11" s="1"/>
  <c r="H7" i="11" s="1"/>
  <c r="D7" i="11" s="1"/>
  <c r="G7" i="11" s="1"/>
  <c r="C56" i="1"/>
  <c r="E79" i="5" s="1"/>
  <c r="C614" i="4"/>
  <c r="H614" i="4" s="1"/>
  <c r="D614" i="4" s="1"/>
  <c r="G614" i="4" s="1"/>
  <c r="J614" i="4"/>
  <c r="C356" i="9"/>
  <c r="H356" i="9" s="1"/>
  <c r="D356" i="9" s="1"/>
  <c r="G356" i="9" s="1"/>
  <c r="J356" i="9"/>
  <c r="C696" i="9"/>
  <c r="H696" i="9" s="1"/>
  <c r="D696" i="9" s="1"/>
  <c r="G696" i="9" s="1"/>
  <c r="J696" i="9"/>
  <c r="P696" i="9" s="1"/>
  <c r="J772" i="9"/>
  <c r="C772" i="9"/>
  <c r="H772" i="9" s="1"/>
  <c r="D772" i="9" s="1"/>
  <c r="G772" i="9" s="1"/>
  <c r="J926" i="9"/>
  <c r="C926" i="9"/>
  <c r="H926" i="9" s="1"/>
  <c r="D926" i="9" s="1"/>
  <c r="G926" i="9" s="1"/>
  <c r="G763" i="1"/>
  <c r="D763" i="1" s="1"/>
  <c r="F763" i="1"/>
  <c r="E186" i="1"/>
  <c r="G186" i="1"/>
  <c r="D186" i="1" s="1"/>
  <c r="X186" i="5" s="1"/>
  <c r="C492" i="1"/>
  <c r="F492" i="1"/>
  <c r="C274" i="1"/>
  <c r="B274" i="1"/>
  <c r="F366" i="1"/>
  <c r="E366" i="1"/>
  <c r="F750" i="1"/>
  <c r="E750" i="1"/>
  <c r="G741" i="1"/>
  <c r="D741" i="1" s="1"/>
  <c r="B741" i="1"/>
  <c r="F741" i="1"/>
  <c r="C735" i="1"/>
  <c r="F735" i="1"/>
  <c r="G728" i="1"/>
  <c r="D728" i="1" s="1"/>
  <c r="B728" i="1"/>
  <c r="B718" i="1"/>
  <c r="C718" i="1"/>
  <c r="E712" i="1"/>
  <c r="F712" i="1"/>
  <c r="G697" i="1"/>
  <c r="D697" i="1" s="1"/>
  <c r="B697" i="1"/>
  <c r="C697" i="1"/>
  <c r="F697" i="1"/>
  <c r="G694" i="1"/>
  <c r="D694" i="1" s="1"/>
  <c r="C694" i="1"/>
  <c r="B694" i="1"/>
  <c r="B685" i="1"/>
  <c r="E685" i="1"/>
  <c r="F685" i="1"/>
  <c r="F678" i="1"/>
  <c r="E678" i="1"/>
  <c r="G671" i="1"/>
  <c r="D671" i="1" s="1"/>
  <c r="E671" i="1"/>
  <c r="E664" i="1"/>
  <c r="F664" i="1"/>
  <c r="B664" i="1"/>
  <c r="B649" i="1"/>
  <c r="E649" i="1"/>
  <c r="B633" i="1"/>
  <c r="C633" i="1"/>
  <c r="B631" i="1"/>
  <c r="F631" i="1"/>
  <c r="E621" i="1"/>
  <c r="G621" i="1"/>
  <c r="D621" i="1" s="1"/>
  <c r="E606" i="1"/>
  <c r="B606" i="1"/>
  <c r="F567" i="1"/>
  <c r="G567" i="1"/>
  <c r="D567" i="1" s="1"/>
  <c r="E567" i="1"/>
  <c r="B561" i="1"/>
  <c r="C561" i="1"/>
  <c r="C545" i="1"/>
  <c r="F545" i="1"/>
  <c r="B525" i="1"/>
  <c r="E525" i="1"/>
  <c r="G525" i="1"/>
  <c r="D525" i="1" s="1"/>
  <c r="G517" i="1"/>
  <c r="D517" i="1" s="1"/>
  <c r="E517" i="1"/>
  <c r="F505" i="1"/>
  <c r="H505" i="1" s="1"/>
  <c r="E505" i="1"/>
  <c r="C505" i="1"/>
  <c r="F504" i="1"/>
  <c r="G504" i="1"/>
  <c r="D504" i="1" s="1"/>
  <c r="E504" i="1"/>
  <c r="C488" i="1"/>
  <c r="B488" i="1"/>
  <c r="F471" i="1"/>
  <c r="E471" i="1"/>
  <c r="G471" i="1"/>
  <c r="D471" i="1" s="1"/>
  <c r="X471" i="5" s="1"/>
  <c r="AJ471" i="5" s="1"/>
  <c r="S471" i="5" s="1"/>
  <c r="E465" i="1"/>
  <c r="B465" i="1"/>
  <c r="G465" i="1"/>
  <c r="D465" i="1" s="1"/>
  <c r="X465" i="5" s="1"/>
  <c r="AJ465" i="5" s="1"/>
  <c r="S465" i="5" s="1"/>
  <c r="B456" i="1"/>
  <c r="G456" i="1"/>
  <c r="D456" i="1" s="1"/>
  <c r="X456" i="5" s="1"/>
  <c r="C456" i="1"/>
  <c r="F456" i="1"/>
  <c r="F423" i="1"/>
  <c r="E423" i="1"/>
  <c r="G400" i="1"/>
  <c r="D400" i="1" s="1"/>
  <c r="X400" i="5" s="1"/>
  <c r="AI400" i="5" s="1"/>
  <c r="R400" i="5" s="1"/>
  <c r="E400" i="1"/>
  <c r="F400" i="1"/>
  <c r="B400" i="1"/>
  <c r="F397" i="1"/>
  <c r="C397" i="1"/>
  <c r="G385" i="1"/>
  <c r="D385" i="1" s="1"/>
  <c r="X385" i="5" s="1"/>
  <c r="Z385" i="5" s="1"/>
  <c r="AA385" i="5" s="1"/>
  <c r="AB385" i="5" s="1"/>
  <c r="E385" i="1"/>
  <c r="C385" i="1"/>
  <c r="G381" i="1"/>
  <c r="D381" i="1" s="1"/>
  <c r="X381" i="5" s="1"/>
  <c r="C381" i="1"/>
  <c r="E381" i="1"/>
  <c r="B381" i="1"/>
  <c r="B357" i="1"/>
  <c r="F357" i="1"/>
  <c r="C357" i="1"/>
  <c r="G357" i="1"/>
  <c r="D357" i="1" s="1"/>
  <c r="X357" i="5" s="1"/>
  <c r="G344" i="1"/>
  <c r="D344" i="1" s="1"/>
  <c r="B344" i="1"/>
  <c r="F305" i="1"/>
  <c r="C305" i="1"/>
  <c r="G305" i="1"/>
  <c r="D305" i="1" s="1"/>
  <c r="F288" i="1"/>
  <c r="G288" i="1"/>
  <c r="D288" i="1" s="1"/>
  <c r="X288" i="5" s="1"/>
  <c r="G280" i="1"/>
  <c r="D280" i="1" s="1"/>
  <c r="X280" i="5" s="1"/>
  <c r="AI280" i="5" s="1"/>
  <c r="R280" i="5" s="1"/>
  <c r="C280" i="1"/>
  <c r="F280" i="1"/>
  <c r="B241" i="1"/>
  <c r="C241" i="1"/>
  <c r="E240" i="1"/>
  <c r="G240" i="1"/>
  <c r="D240" i="1" s="1"/>
  <c r="X240" i="5" s="1"/>
  <c r="C217" i="1"/>
  <c r="F217" i="1"/>
  <c r="C209" i="1"/>
  <c r="E209" i="1"/>
  <c r="F173" i="1"/>
  <c r="B173" i="1"/>
  <c r="C173" i="1"/>
  <c r="B169" i="1"/>
  <c r="F169" i="1"/>
  <c r="E169" i="1"/>
  <c r="E153" i="1"/>
  <c r="B153" i="1"/>
  <c r="C153" i="1"/>
  <c r="F153" i="1"/>
  <c r="J478" i="4"/>
  <c r="P478" i="4" s="1"/>
  <c r="C478" i="4"/>
  <c r="H478" i="4" s="1"/>
  <c r="D478" i="4" s="1"/>
  <c r="G478" i="4" s="1"/>
  <c r="J724" i="4"/>
  <c r="C724" i="4"/>
  <c r="H724" i="4" s="1"/>
  <c r="D724" i="4" s="1"/>
  <c r="G724" i="4" s="1"/>
  <c r="P277" i="10"/>
  <c r="P435" i="10"/>
  <c r="N435" i="10" s="1"/>
  <c r="P539" i="10"/>
  <c r="P421" i="10"/>
  <c r="P849" i="10"/>
  <c r="P717" i="10"/>
  <c r="P633" i="10"/>
  <c r="N633" i="10" s="1"/>
  <c r="P823" i="10"/>
  <c r="P743" i="10"/>
  <c r="P523" i="10"/>
  <c r="P575" i="10"/>
  <c r="P513" i="10"/>
  <c r="N513" i="10" s="1"/>
  <c r="P469" i="10"/>
  <c r="N469" i="10" s="1"/>
  <c r="P807" i="10"/>
  <c r="P859" i="10"/>
  <c r="O127" i="9"/>
  <c r="O191" i="9"/>
  <c r="O847" i="9"/>
  <c r="O239" i="9"/>
  <c r="N239" i="9" s="1"/>
  <c r="M239" i="9" s="1"/>
  <c r="O893" i="9"/>
  <c r="O293" i="10"/>
  <c r="M293" i="10" s="1"/>
  <c r="O367" i="10"/>
  <c r="M367" i="10" s="1"/>
  <c r="O763" i="10"/>
  <c r="O429" i="10"/>
  <c r="M429" i="10" s="1"/>
  <c r="O199" i="10"/>
  <c r="M199" i="10" s="1"/>
  <c r="O215" i="10"/>
  <c r="M215" i="10" s="1"/>
  <c r="P198" i="9"/>
  <c r="P995" i="11"/>
  <c r="N995" i="11" s="1"/>
  <c r="P715" i="11"/>
  <c r="P143" i="11"/>
  <c r="P447" i="11"/>
  <c r="O405" i="11"/>
  <c r="O153" i="11"/>
  <c r="M153" i="11" s="1"/>
  <c r="J964" i="4"/>
  <c r="O964" i="4" s="1"/>
  <c r="F508" i="1"/>
  <c r="E210" i="1"/>
  <c r="G203" i="1"/>
  <c r="D203" i="1" s="1"/>
  <c r="X203" i="5" s="1"/>
  <c r="C834" i="1"/>
  <c r="E519" i="1"/>
  <c r="J976" i="4"/>
  <c r="B337" i="1"/>
  <c r="F361" i="1"/>
  <c r="C506" i="4"/>
  <c r="H506" i="4" s="1"/>
  <c r="D506" i="4" s="1"/>
  <c r="G506" i="4" s="1"/>
  <c r="B581" i="1"/>
  <c r="C171" i="1"/>
  <c r="J714" i="4"/>
  <c r="C518" i="1"/>
  <c r="J930" i="4"/>
  <c r="O930" i="4" s="1"/>
  <c r="C816" i="4"/>
  <c r="H816" i="4" s="1"/>
  <c r="D816" i="4" s="1"/>
  <c r="G816" i="4" s="1"/>
  <c r="C449" i="1"/>
  <c r="C122" i="1"/>
  <c r="E173" i="5" s="1"/>
  <c r="A173" i="5" s="1"/>
  <c r="B16" i="12" s="1"/>
  <c r="B122" i="1"/>
  <c r="C117" i="11" s="1"/>
  <c r="H117" i="11" s="1"/>
  <c r="C212" i="1"/>
  <c r="C730" i="1"/>
  <c r="B186" i="1"/>
  <c r="F19" i="1"/>
  <c r="E227" i="1"/>
  <c r="G468" i="1"/>
  <c r="D468" i="1" s="1"/>
  <c r="X468" i="5" s="1"/>
  <c r="C144" i="1"/>
  <c r="B655" i="1"/>
  <c r="E481" i="1"/>
  <c r="C284" i="9"/>
  <c r="H284" i="9" s="1"/>
  <c r="D284" i="9" s="1"/>
  <c r="G284" i="9" s="1"/>
  <c r="J652" i="4"/>
  <c r="O652" i="4" s="1"/>
  <c r="C169" i="1"/>
  <c r="G601" i="1"/>
  <c r="D601" i="1" s="1"/>
  <c r="G606" i="1"/>
  <c r="D606" i="1" s="1"/>
  <c r="B569" i="1"/>
  <c r="F569" i="1"/>
  <c r="B610" i="1"/>
  <c r="H610" i="1" s="1"/>
  <c r="B812" i="1"/>
  <c r="B180" i="1"/>
  <c r="F138" i="1"/>
  <c r="F706" i="1"/>
  <c r="B634" i="1"/>
  <c r="H634" i="1" s="1"/>
  <c r="E586" i="1"/>
  <c r="G580" i="1"/>
  <c r="D580" i="1" s="1"/>
  <c r="B26" i="1"/>
  <c r="C119" i="10" s="1"/>
  <c r="H119" i="10" s="1"/>
  <c r="F170" i="1"/>
  <c r="G948" i="1"/>
  <c r="D948" i="1" s="1"/>
  <c r="F948" i="1"/>
  <c r="F106" i="1"/>
  <c r="G126" i="1"/>
  <c r="D126" i="1" s="1"/>
  <c r="F54" i="1"/>
  <c r="J96" i="9" s="1"/>
  <c r="P96" i="9" s="1"/>
  <c r="J750" i="4"/>
  <c r="O750" i="4" s="1"/>
  <c r="J252" i="4"/>
  <c r="F157" i="1"/>
  <c r="G157" i="1"/>
  <c r="D157" i="1" s="1"/>
  <c r="X157" i="5" s="1"/>
  <c r="C574" i="1"/>
  <c r="C584" i="1"/>
  <c r="C244" i="1"/>
  <c r="B108" i="1"/>
  <c r="C39" i="10" s="1"/>
  <c r="H39" i="10" s="1"/>
  <c r="B668" i="1"/>
  <c r="E641" i="1"/>
  <c r="C673" i="1"/>
  <c r="C880" i="4"/>
  <c r="H880" i="4" s="1"/>
  <c r="D880" i="4" s="1"/>
  <c r="G880" i="4" s="1"/>
  <c r="G582" i="1"/>
  <c r="D582" i="1" s="1"/>
  <c r="C327" i="1"/>
  <c r="G327" i="1"/>
  <c r="D327" i="1" s="1"/>
  <c r="B408" i="1"/>
  <c r="C464" i="1"/>
  <c r="F376" i="1"/>
  <c r="B673" i="1"/>
  <c r="J420" i="9"/>
  <c r="P420" i="9" s="1"/>
  <c r="C445" i="1"/>
  <c r="E550" i="1"/>
  <c r="E559" i="1"/>
  <c r="G559" i="1"/>
  <c r="D559" i="1" s="1"/>
  <c r="C376" i="1"/>
  <c r="B445" i="1"/>
  <c r="H445" i="1" s="1"/>
  <c r="B517" i="1"/>
  <c r="G653" i="1"/>
  <c r="D653" i="1" s="1"/>
  <c r="C653" i="1"/>
  <c r="B550" i="1"/>
  <c r="E718" i="1"/>
  <c r="E414" i="1"/>
  <c r="F525" i="1"/>
  <c r="B641" i="1"/>
  <c r="F517" i="1"/>
  <c r="C639" i="1"/>
  <c r="J610" i="4"/>
  <c r="B256" i="1"/>
  <c r="E416" i="1"/>
  <c r="C504" i="1"/>
  <c r="G718" i="1"/>
  <c r="D718" i="1" s="1"/>
  <c r="G680" i="1"/>
  <c r="D680" i="1" s="1"/>
  <c r="E623" i="1"/>
  <c r="G724" i="1"/>
  <c r="D724" i="1" s="1"/>
  <c r="B687" i="1"/>
  <c r="H687" i="1" s="1"/>
  <c r="E689" i="1"/>
  <c r="E826" i="1"/>
  <c r="G499" i="1"/>
  <c r="D499" i="1" s="1"/>
  <c r="E36" i="1"/>
  <c r="G250" i="1"/>
  <c r="D250" i="1" s="1"/>
  <c r="X250" i="5" s="1"/>
  <c r="Z250" i="5" s="1"/>
  <c r="AA250" i="5" s="1"/>
  <c r="AB250" i="5" s="1"/>
  <c r="G209" i="1"/>
  <c r="D209" i="1" s="1"/>
  <c r="X209" i="5" s="1"/>
  <c r="F209" i="1"/>
  <c r="H209" i="1" s="1"/>
  <c r="E425" i="1"/>
  <c r="E545" i="1"/>
  <c r="G124" i="1"/>
  <c r="D124" i="1" s="1"/>
  <c r="E662" i="1"/>
  <c r="F488" i="1"/>
  <c r="B535" i="1"/>
  <c r="F728" i="1"/>
  <c r="B735" i="1"/>
  <c r="G735" i="1"/>
  <c r="D735" i="1" s="1"/>
  <c r="G566" i="1"/>
  <c r="D566" i="1" s="1"/>
  <c r="F449" i="1"/>
  <c r="G449" i="1"/>
  <c r="D449" i="1" s="1"/>
  <c r="X449" i="5" s="1"/>
  <c r="AI449" i="5" s="1"/>
  <c r="R449" i="5" s="1"/>
  <c r="F329" i="1"/>
  <c r="F385" i="1"/>
  <c r="E397" i="1"/>
  <c r="F576" i="1"/>
  <c r="E633" i="1"/>
  <c r="E249" i="1"/>
  <c r="G633" i="1"/>
  <c r="D633" i="1" s="1"/>
  <c r="G505" i="1"/>
  <c r="D505" i="1" s="1"/>
  <c r="B724" i="1"/>
  <c r="E173" i="1"/>
  <c r="E495" i="1"/>
  <c r="B647" i="1"/>
  <c r="G647" i="1"/>
  <c r="D647" i="1" s="1"/>
  <c r="E271" i="1"/>
  <c r="G271" i="1"/>
  <c r="D271" i="1" s="1"/>
  <c r="X271" i="5" s="1"/>
  <c r="Z271" i="5" s="1"/>
  <c r="AA271" i="5" s="1"/>
  <c r="AB271" i="5" s="1"/>
  <c r="E486" i="1"/>
  <c r="G631" i="1"/>
  <c r="D631" i="1" s="1"/>
  <c r="B288" i="1"/>
  <c r="G88" i="1"/>
  <c r="D88" i="1" s="1"/>
  <c r="X88" i="5" s="1"/>
  <c r="F304" i="1"/>
  <c r="C311" i="1"/>
  <c r="E357" i="1"/>
  <c r="J382" i="9"/>
  <c r="P382" i="9" s="1"/>
  <c r="C344" i="1"/>
  <c r="C664" i="1"/>
  <c r="E593" i="1"/>
  <c r="C499" i="1"/>
  <c r="E541" i="1"/>
  <c r="F247" i="1"/>
  <c r="G553" i="1"/>
  <c r="D553" i="1" s="1"/>
  <c r="F119" i="1"/>
  <c r="G527" i="1"/>
  <c r="D527" i="1" s="1"/>
  <c r="C685" i="1"/>
  <c r="E344" i="1"/>
  <c r="F581" i="1"/>
  <c r="F380" i="1"/>
  <c r="C750" i="1"/>
  <c r="F344" i="1"/>
  <c r="B716" i="1"/>
  <c r="E561" i="1"/>
  <c r="G593" i="1"/>
  <c r="D593" i="1" s="1"/>
  <c r="C741" i="1"/>
  <c r="C567" i="1"/>
  <c r="G607" i="1"/>
  <c r="D607" i="1" s="1"/>
  <c r="B621" i="1"/>
  <c r="C702" i="1"/>
  <c r="G229" i="1"/>
  <c r="D229" i="1" s="1"/>
  <c r="X229" i="5" s="1"/>
  <c r="Z229" i="5" s="1"/>
  <c r="AA229" i="5" s="1"/>
  <c r="AB229" i="5" s="1"/>
  <c r="G56" i="1"/>
  <c r="D56" i="1" s="1"/>
  <c r="G704" i="1"/>
  <c r="D704" i="1" s="1"/>
  <c r="B349" i="1"/>
  <c r="F183" i="1"/>
  <c r="J920" i="10"/>
  <c r="P920" i="10" s="1"/>
  <c r="C920" i="10"/>
  <c r="H920" i="10" s="1"/>
  <c r="D920" i="10" s="1"/>
  <c r="G920" i="10" s="1"/>
  <c r="J150" i="11"/>
  <c r="O150" i="11" s="1"/>
  <c r="M150" i="11" s="1"/>
  <c r="J184" i="11"/>
  <c r="C190" i="11"/>
  <c r="H190" i="11" s="1"/>
  <c r="D190" i="11" s="1"/>
  <c r="G190" i="11" s="1"/>
  <c r="J892" i="11"/>
  <c r="X372" i="5"/>
  <c r="X462" i="5"/>
  <c r="X350" i="5"/>
  <c r="Z350" i="5" s="1"/>
  <c r="AA350" i="5" s="1"/>
  <c r="AB350" i="5" s="1"/>
  <c r="X424" i="5"/>
  <c r="X312" i="5"/>
  <c r="X224" i="5"/>
  <c r="X113" i="5"/>
  <c r="P299" i="10"/>
  <c r="P753" i="10"/>
  <c r="N753" i="10" s="1"/>
  <c r="P455" i="10"/>
  <c r="O227" i="10"/>
  <c r="P543" i="4"/>
  <c r="O611" i="11"/>
  <c r="M611" i="11" s="1"/>
  <c r="B6" i="1"/>
  <c r="B163" i="1"/>
  <c r="H163" i="1" s="1"/>
  <c r="C335" i="1"/>
  <c r="B731" i="1"/>
  <c r="C521" i="1"/>
  <c r="F519" i="1"/>
  <c r="G808" i="1"/>
  <c r="D808" i="1" s="1"/>
  <c r="E454" i="1"/>
  <c r="F354" i="1"/>
  <c r="B281" i="1"/>
  <c r="G152" i="1"/>
  <c r="D152" i="1" s="1"/>
  <c r="X152" i="5" s="1"/>
  <c r="E57" i="1"/>
  <c r="E230" i="1"/>
  <c r="B947" i="1"/>
  <c r="E85" i="1"/>
  <c r="F144" i="1"/>
  <c r="E655" i="1"/>
  <c r="G655" i="1"/>
  <c r="D655" i="1" s="1"/>
  <c r="B59" i="1"/>
  <c r="C49" i="10" s="1"/>
  <c r="H49" i="10" s="1"/>
  <c r="E808" i="1"/>
  <c r="G481" i="1"/>
  <c r="D481" i="1" s="1"/>
  <c r="X481" i="5" s="1"/>
  <c r="F481" i="1"/>
  <c r="E485" i="1"/>
  <c r="G429" i="1"/>
  <c r="D429" i="1" s="1"/>
  <c r="X429" i="5" s="1"/>
  <c r="E813" i="1"/>
  <c r="B578" i="1"/>
  <c r="G452" i="1"/>
  <c r="D452" i="1" s="1"/>
  <c r="X452" i="5" s="1"/>
  <c r="G435" i="1"/>
  <c r="D435" i="1" s="1"/>
  <c r="X435" i="5" s="1"/>
  <c r="G355" i="1"/>
  <c r="D355" i="1" s="1"/>
  <c r="X355" i="5" s="1"/>
  <c r="B309" i="1"/>
  <c r="H979" i="1"/>
  <c r="B951" i="1"/>
  <c r="P53" i="1"/>
  <c r="L76" i="5" s="1"/>
  <c r="P891" i="10"/>
  <c r="N891" i="10" s="1"/>
  <c r="O41" i="1"/>
  <c r="P37" i="1"/>
  <c r="P443" i="10"/>
  <c r="G289" i="1"/>
  <c r="D289" i="1" s="1"/>
  <c r="X289" i="5" s="1"/>
  <c r="B289" i="1"/>
  <c r="F30" i="1"/>
  <c r="G30" i="1"/>
  <c r="D30" i="1" s="1"/>
  <c r="X30" i="5" s="1"/>
  <c r="E699" i="1"/>
  <c r="C699" i="1"/>
  <c r="G363" i="1"/>
  <c r="D363" i="1" s="1"/>
  <c r="B363" i="1"/>
  <c r="F779" i="1"/>
  <c r="B779" i="1"/>
  <c r="F675" i="1"/>
  <c r="C675" i="1"/>
  <c r="E627" i="1"/>
  <c r="C627" i="1"/>
  <c r="F627" i="1"/>
  <c r="B555" i="1"/>
  <c r="E555" i="1"/>
  <c r="B427" i="1"/>
  <c r="C427" i="1"/>
  <c r="O155" i="11"/>
  <c r="M155" i="11" s="1"/>
  <c r="F171" i="1"/>
  <c r="B375" i="1"/>
  <c r="C115" i="1"/>
  <c r="E162" i="5" s="1"/>
  <c r="G227" i="1"/>
  <c r="D227" i="1" s="1"/>
  <c r="X227" i="5" s="1"/>
  <c r="G211" i="1"/>
  <c r="D211" i="1" s="1"/>
  <c r="X211" i="5" s="1"/>
  <c r="AJ211" i="5" s="1"/>
  <c r="S211" i="5" s="1"/>
  <c r="G77" i="1"/>
  <c r="D77" i="1" s="1"/>
  <c r="X77" i="5" s="1"/>
  <c r="C126" i="1"/>
  <c r="E177" i="5" s="1"/>
  <c r="E38" i="1"/>
  <c r="C54" i="1"/>
  <c r="E77" i="5" s="1"/>
  <c r="E54" i="1"/>
  <c r="C110" i="1"/>
  <c r="E153" i="5" s="1"/>
  <c r="G443" i="1"/>
  <c r="D443" i="1" s="1"/>
  <c r="X443" i="5" s="1"/>
  <c r="F211" i="1"/>
  <c r="E683" i="1"/>
  <c r="G427" i="1"/>
  <c r="D427" i="1" s="1"/>
  <c r="X427" i="5" s="1"/>
  <c r="AI427" i="5" s="1"/>
  <c r="R427" i="5" s="1"/>
  <c r="E779" i="1"/>
  <c r="C75" i="1"/>
  <c r="E106" i="5" s="1"/>
  <c r="E179" i="1"/>
  <c r="F387" i="1"/>
  <c r="E547" i="1"/>
  <c r="E282" i="1"/>
  <c r="F923" i="1"/>
  <c r="F547" i="1"/>
  <c r="H547" i="1" s="1"/>
  <c r="G976" i="1"/>
  <c r="D976" i="1" s="1"/>
  <c r="B976" i="1"/>
  <c r="E22" i="1"/>
  <c r="B22" i="1"/>
  <c r="E955" i="1"/>
  <c r="B955" i="1"/>
  <c r="F931" i="1"/>
  <c r="B931" i="1"/>
  <c r="G931" i="1"/>
  <c r="D931" i="1" s="1"/>
  <c r="C667" i="1"/>
  <c r="B667" i="1"/>
  <c r="B371" i="1"/>
  <c r="E371" i="1"/>
  <c r="C315" i="1"/>
  <c r="B315" i="1"/>
  <c r="F315" i="1"/>
  <c r="C275" i="1"/>
  <c r="F275" i="1"/>
  <c r="C123" i="1"/>
  <c r="E174" i="5" s="1"/>
  <c r="F123" i="1"/>
  <c r="C83" i="1"/>
  <c r="E118" i="5" s="1"/>
  <c r="G83" i="1"/>
  <c r="D83" i="1" s="1"/>
  <c r="C35" i="1"/>
  <c r="E50" i="5" s="1"/>
  <c r="G35" i="1"/>
  <c r="D35" i="1" s="1"/>
  <c r="C27" i="1"/>
  <c r="E38" i="5" s="1"/>
  <c r="E27" i="1"/>
  <c r="F418" i="1"/>
  <c r="C418" i="1"/>
  <c r="F82" i="1"/>
  <c r="J71" i="10" s="1"/>
  <c r="E82" i="1"/>
  <c r="B82" i="1"/>
  <c r="E42" i="1"/>
  <c r="F42" i="1"/>
  <c r="B162" i="1"/>
  <c r="E162" i="1"/>
  <c r="F794" i="1"/>
  <c r="E794" i="1"/>
  <c r="B748" i="1"/>
  <c r="G748" i="1"/>
  <c r="D748" i="1" s="1"/>
  <c r="F708" i="1"/>
  <c r="H708" i="1" s="1"/>
  <c r="G708" i="1"/>
  <c r="D708" i="1" s="1"/>
  <c r="G684" i="1"/>
  <c r="D684" i="1" s="1"/>
  <c r="F684" i="1"/>
  <c r="H684" i="1" s="1"/>
  <c r="G668" i="1"/>
  <c r="D668" i="1" s="1"/>
  <c r="C668" i="1"/>
  <c r="C628" i="1"/>
  <c r="B628" i="1"/>
  <c r="E572" i="1"/>
  <c r="G572" i="1"/>
  <c r="D572" i="1" s="1"/>
  <c r="G540" i="1"/>
  <c r="D540" i="1" s="1"/>
  <c r="C540" i="1"/>
  <c r="F500" i="1"/>
  <c r="E500" i="1"/>
  <c r="B460" i="1"/>
  <c r="E460" i="1"/>
  <c r="F460" i="1"/>
  <c r="G420" i="1"/>
  <c r="D420" i="1" s="1"/>
  <c r="X420" i="5" s="1"/>
  <c r="F420" i="1"/>
  <c r="H420" i="1" s="1"/>
  <c r="E388" i="1"/>
  <c r="G388" i="1"/>
  <c r="D388" i="1" s="1"/>
  <c r="X388" i="5" s="1"/>
  <c r="E364" i="1"/>
  <c r="F364" i="1"/>
  <c r="E332" i="1"/>
  <c r="G332" i="1"/>
  <c r="D332" i="1" s="1"/>
  <c r="X332" i="5" s="1"/>
  <c r="AI332" i="5" s="1"/>
  <c r="R332" i="5" s="1"/>
  <c r="G244" i="1"/>
  <c r="D244" i="1" s="1"/>
  <c r="X244" i="5" s="1"/>
  <c r="B244" i="1"/>
  <c r="F244" i="1"/>
  <c r="C236" i="1"/>
  <c r="F236" i="1"/>
  <c r="B140" i="1"/>
  <c r="G140" i="1"/>
  <c r="D140" i="1" s="1"/>
  <c r="G108" i="1"/>
  <c r="D108" i="1" s="1"/>
  <c r="E994" i="1"/>
  <c r="F84" i="1"/>
  <c r="C154" i="1"/>
  <c r="C754" i="1"/>
  <c r="E971" i="1"/>
  <c r="F893" i="1"/>
  <c r="C917" i="1"/>
  <c r="F881" i="1"/>
  <c r="F726" i="1"/>
  <c r="J373" i="4"/>
  <c r="O373" i="4" s="1"/>
  <c r="J459" i="4"/>
  <c r="E751" i="1"/>
  <c r="AA24" i="1"/>
  <c r="M24" i="1"/>
  <c r="F35" i="5" s="1"/>
  <c r="H760" i="1"/>
  <c r="N639" i="10"/>
  <c r="E104" i="1"/>
  <c r="G104" i="1"/>
  <c r="D104" i="1" s="1"/>
  <c r="E285" i="1"/>
  <c r="B285" i="1"/>
  <c r="H285" i="1" s="1"/>
  <c r="G842" i="1"/>
  <c r="D842" i="1" s="1"/>
  <c r="B842" i="1"/>
  <c r="F202" i="1"/>
  <c r="E202" i="1"/>
  <c r="G50" i="1"/>
  <c r="D50" i="1" s="1"/>
  <c r="F50" i="1"/>
  <c r="G564" i="1"/>
  <c r="D564" i="1" s="1"/>
  <c r="B564" i="1"/>
  <c r="C436" i="1"/>
  <c r="F436" i="1"/>
  <c r="C228" i="1"/>
  <c r="G228" i="1"/>
  <c r="D228" i="1" s="1"/>
  <c r="X228" i="5" s="1"/>
  <c r="Z228" i="5" s="1"/>
  <c r="AA228" i="5" s="1"/>
  <c r="AB228" i="5" s="1"/>
  <c r="B598" i="1"/>
  <c r="C598" i="1"/>
  <c r="E598" i="1"/>
  <c r="F566" i="1"/>
  <c r="H566" i="1" s="1"/>
  <c r="C566" i="1"/>
  <c r="C510" i="1"/>
  <c r="E510" i="1"/>
  <c r="E502" i="1"/>
  <c r="F502" i="1"/>
  <c r="C502" i="1"/>
  <c r="B502" i="1"/>
  <c r="B478" i="1"/>
  <c r="G478" i="1"/>
  <c r="D478" i="1" s="1"/>
  <c r="X478" i="5" s="1"/>
  <c r="B446" i="1"/>
  <c r="H446" i="1" s="1"/>
  <c r="E446" i="1"/>
  <c r="G446" i="1"/>
  <c r="D446" i="1" s="1"/>
  <c r="X446" i="5" s="1"/>
  <c r="AJ446" i="5" s="1"/>
  <c r="S446" i="5" s="1"/>
  <c r="F438" i="1"/>
  <c r="B438" i="1"/>
  <c r="C438" i="1"/>
  <c r="B430" i="1"/>
  <c r="G430" i="1"/>
  <c r="D430" i="1" s="1"/>
  <c r="X430" i="5" s="1"/>
  <c r="B422" i="1"/>
  <c r="G422" i="1"/>
  <c r="D422" i="1" s="1"/>
  <c r="X422" i="5" s="1"/>
  <c r="F374" i="1"/>
  <c r="G374" i="1"/>
  <c r="D374" i="1" s="1"/>
  <c r="C358" i="1"/>
  <c r="B358" i="1"/>
  <c r="E318" i="1"/>
  <c r="G318" i="1"/>
  <c r="D318" i="1" s="1"/>
  <c r="B310" i="1"/>
  <c r="F310" i="1"/>
  <c r="C310" i="1"/>
  <c r="F278" i="1"/>
  <c r="C278" i="1"/>
  <c r="B278" i="1"/>
  <c r="H278" i="1" s="1"/>
  <c r="C238" i="1"/>
  <c r="E238" i="1"/>
  <c r="E78" i="1"/>
  <c r="B78" i="1"/>
  <c r="C67" i="10" s="1"/>
  <c r="H67" i="10" s="1"/>
  <c r="F78" i="1"/>
  <c r="F701" i="1"/>
  <c r="C701" i="1"/>
  <c r="E557" i="1"/>
  <c r="G557" i="1"/>
  <c r="D557" i="1" s="1"/>
  <c r="F457" i="1"/>
  <c r="B457" i="1"/>
  <c r="C368" i="1"/>
  <c r="B368" i="1"/>
  <c r="G225" i="1"/>
  <c r="D225" i="1" s="1"/>
  <c r="X225" i="5" s="1"/>
  <c r="B225" i="1"/>
  <c r="E16" i="1"/>
  <c r="C16" i="1"/>
  <c r="J32" i="4"/>
  <c r="C32" i="4"/>
  <c r="H32" i="4" s="1"/>
  <c r="P965" i="10"/>
  <c r="P461" i="10"/>
  <c r="P997" i="10"/>
  <c r="P303" i="10"/>
  <c r="N303" i="10" s="1"/>
  <c r="P729" i="10"/>
  <c r="P969" i="10"/>
  <c r="P297" i="10"/>
  <c r="P825" i="10"/>
  <c r="P695" i="10"/>
  <c r="P769" i="10"/>
  <c r="N769" i="10" s="1"/>
  <c r="O459" i="9"/>
  <c r="N459" i="9" s="1"/>
  <c r="M459" i="9" s="1"/>
  <c r="O571" i="9"/>
  <c r="O183" i="9"/>
  <c r="N183" i="9" s="1"/>
  <c r="M183" i="9" s="1"/>
  <c r="O931" i="9"/>
  <c r="N931" i="9" s="1"/>
  <c r="M931" i="9" s="1"/>
  <c r="O275" i="9"/>
  <c r="N275" i="9" s="1"/>
  <c r="M275" i="9" s="1"/>
  <c r="O651" i="10"/>
  <c r="O865" i="10"/>
  <c r="O785" i="10"/>
  <c r="M785" i="10" s="1"/>
  <c r="P237" i="9"/>
  <c r="N237" i="9" s="1"/>
  <c r="M237" i="9" s="1"/>
  <c r="P979" i="9"/>
  <c r="P349" i="9"/>
  <c r="P999" i="4"/>
  <c r="P989" i="4"/>
  <c r="P939" i="4"/>
  <c r="N939" i="4" s="1"/>
  <c r="M939" i="4" s="1"/>
  <c r="P861" i="4"/>
  <c r="P637" i="11"/>
  <c r="N637" i="11" s="1"/>
  <c r="O753" i="11"/>
  <c r="M753" i="11" s="1"/>
  <c r="C234" i="1"/>
  <c r="F431" i="1"/>
  <c r="C163" i="1"/>
  <c r="G375" i="1"/>
  <c r="D375" i="1" s="1"/>
  <c r="X375" i="5" s="1"/>
  <c r="B510" i="1"/>
  <c r="C757" i="1"/>
  <c r="E518" i="1"/>
  <c r="G518" i="1"/>
  <c r="D518" i="1" s="1"/>
  <c r="B662" i="1"/>
  <c r="F204" i="1"/>
  <c r="E290" i="1"/>
  <c r="E19" i="1"/>
  <c r="E310" i="1"/>
  <c r="E218" i="1"/>
  <c r="G4" i="1"/>
  <c r="D4" i="1" s="1"/>
  <c r="G996" i="1"/>
  <c r="D996" i="1" s="1"/>
  <c r="C277" i="1"/>
  <c r="B16" i="1"/>
  <c r="F472" i="1"/>
  <c r="E568" i="1"/>
  <c r="E722" i="1"/>
  <c r="B374" i="1"/>
  <c r="F598" i="1"/>
  <c r="J60" i="4"/>
  <c r="O60" i="4" s="1"/>
  <c r="B774" i="1"/>
  <c r="C446" i="1"/>
  <c r="E97" i="1"/>
  <c r="F228" i="1"/>
  <c r="F238" i="1"/>
  <c r="H238" i="1" s="1"/>
  <c r="C430" i="1"/>
  <c r="F662" i="1"/>
  <c r="C374" i="1"/>
  <c r="E438" i="1"/>
  <c r="E566" i="1"/>
  <c r="G502" i="1"/>
  <c r="D502" i="1" s="1"/>
  <c r="B590" i="1"/>
  <c r="E681" i="1"/>
  <c r="E478" i="1"/>
  <c r="F469" i="1"/>
  <c r="G469" i="1"/>
  <c r="D469" i="1" s="1"/>
  <c r="X469" i="5" s="1"/>
  <c r="C318" i="1"/>
  <c r="G358" i="1"/>
  <c r="D358" i="1" s="1"/>
  <c r="X358" i="5" s="1"/>
  <c r="F510" i="1"/>
  <c r="F16" i="1"/>
  <c r="E278" i="1"/>
  <c r="C478" i="1"/>
  <c r="O457" i="11"/>
  <c r="M457" i="11" s="1"/>
  <c r="P457" i="11"/>
  <c r="O735" i="11"/>
  <c r="M735" i="11" s="1"/>
  <c r="P735" i="11"/>
  <c r="O981" i="11"/>
  <c r="M981" i="11" s="1"/>
  <c r="P981" i="11"/>
  <c r="P731" i="11"/>
  <c r="O731" i="11"/>
  <c r="M731" i="11" s="1"/>
  <c r="O901" i="11"/>
  <c r="M901" i="11" s="1"/>
  <c r="P901" i="11"/>
  <c r="O167" i="11"/>
  <c r="M167" i="11" s="1"/>
  <c r="P167" i="11"/>
  <c r="O276" i="4"/>
  <c r="P276" i="4"/>
  <c r="O488" i="4"/>
  <c r="P488" i="4"/>
  <c r="O604" i="4"/>
  <c r="P604" i="4"/>
  <c r="O830" i="4"/>
  <c r="P830" i="4"/>
  <c r="O332" i="11"/>
  <c r="M332" i="11" s="1"/>
  <c r="P332" i="11"/>
  <c r="P334" i="11"/>
  <c r="O334" i="11"/>
  <c r="O372" i="11"/>
  <c r="P372" i="11"/>
  <c r="P394" i="11"/>
  <c r="O394" i="11"/>
  <c r="M394" i="11" s="1"/>
  <c r="O396" i="11"/>
  <c r="M396" i="11" s="1"/>
  <c r="P396" i="11"/>
  <c r="P398" i="11"/>
  <c r="O398" i="11"/>
  <c r="P520" i="11"/>
  <c r="O520" i="11"/>
  <c r="M520" i="11" s="1"/>
  <c r="P554" i="11"/>
  <c r="O554" i="11"/>
  <c r="O557" i="4"/>
  <c r="P557" i="4"/>
  <c r="O867" i="9"/>
  <c r="P867" i="9"/>
  <c r="O957" i="11"/>
  <c r="M957" i="11" s="1"/>
  <c r="P957" i="11"/>
  <c r="O755" i="11"/>
  <c r="M755" i="11" s="1"/>
  <c r="P755" i="11"/>
  <c r="O395" i="11"/>
  <c r="M395" i="11" s="1"/>
  <c r="P395" i="11"/>
  <c r="O311" i="11"/>
  <c r="M311" i="11" s="1"/>
  <c r="P311" i="11"/>
  <c r="O499" i="11"/>
  <c r="M499" i="11" s="1"/>
  <c r="P499" i="11"/>
  <c r="O483" i="11"/>
  <c r="M483" i="11" s="1"/>
  <c r="P483" i="11"/>
  <c r="O646" i="4"/>
  <c r="P646" i="4"/>
  <c r="O660" i="4"/>
  <c r="P660" i="4"/>
  <c r="O756" i="4"/>
  <c r="P756" i="4"/>
  <c r="P796" i="4"/>
  <c r="O796" i="4"/>
  <c r="O896" i="4"/>
  <c r="P896" i="4"/>
  <c r="O146" i="11"/>
  <c r="M146" i="11" s="1"/>
  <c r="P146" i="11"/>
  <c r="P188" i="11"/>
  <c r="O188" i="11"/>
  <c r="M188" i="11" s="1"/>
  <c r="O258" i="11"/>
  <c r="M258" i="11" s="1"/>
  <c r="P258" i="11"/>
  <c r="O374" i="11"/>
  <c r="M374" i="11" s="1"/>
  <c r="P374" i="11"/>
  <c r="P426" i="11"/>
  <c r="O426" i="11"/>
  <c r="M426" i="11" s="1"/>
  <c r="O596" i="11"/>
  <c r="M596" i="11" s="1"/>
  <c r="P596" i="11"/>
  <c r="P610" i="11"/>
  <c r="O610" i="11"/>
  <c r="M610" i="11" s="1"/>
  <c r="P862" i="11"/>
  <c r="O862" i="11"/>
  <c r="M862" i="11" s="1"/>
  <c r="P172" i="10"/>
  <c r="P637" i="10"/>
  <c r="P701" i="10"/>
  <c r="N701" i="10" s="1"/>
  <c r="P987" i="10"/>
  <c r="P937" i="10"/>
  <c r="P288" i="10"/>
  <c r="P438" i="10"/>
  <c r="N438" i="10" s="1"/>
  <c r="P643" i="10"/>
  <c r="P714" i="10"/>
  <c r="N714" i="10" s="1"/>
  <c r="P751" i="10"/>
  <c r="P693" i="10"/>
  <c r="P797" i="10"/>
  <c r="P748" i="10"/>
  <c r="P427" i="10"/>
  <c r="P321" i="10"/>
  <c r="P857" i="10"/>
  <c r="N857" i="10" s="1"/>
  <c r="P133" i="10"/>
  <c r="N133" i="10" s="1"/>
  <c r="P705" i="10"/>
  <c r="P803" i="10"/>
  <c r="P327" i="10"/>
  <c r="P341" i="10"/>
  <c r="P921" i="10"/>
  <c r="P459" i="10"/>
  <c r="P739" i="10"/>
  <c r="N739" i="10" s="1"/>
  <c r="O534" i="9"/>
  <c r="O542" i="9"/>
  <c r="O355" i="9"/>
  <c r="O228" i="9"/>
  <c r="O380" i="9"/>
  <c r="O235" i="9"/>
  <c r="N235" i="9" s="1"/>
  <c r="M235" i="9" s="1"/>
  <c r="O906" i="9"/>
  <c r="O549" i="9"/>
  <c r="O216" i="9"/>
  <c r="N216" i="9" s="1"/>
  <c r="M216" i="9" s="1"/>
  <c r="O449" i="9"/>
  <c r="O363" i="9"/>
  <c r="O638" i="9"/>
  <c r="O888" i="10"/>
  <c r="O720" i="10"/>
  <c r="M720" i="10" s="1"/>
  <c r="O355" i="10"/>
  <c r="M355" i="10" s="1"/>
  <c r="O871" i="10"/>
  <c r="O873" i="10"/>
  <c r="M873" i="10" s="1"/>
  <c r="O689" i="10"/>
  <c r="M689" i="10" s="1"/>
  <c r="O206" i="10"/>
  <c r="M206" i="10" s="1"/>
  <c r="O979" i="10"/>
  <c r="O349" i="10"/>
  <c r="O878" i="10"/>
  <c r="M878" i="10" s="1"/>
  <c r="O484" i="10"/>
  <c r="P932" i="9"/>
  <c r="N932" i="9" s="1"/>
  <c r="M932" i="9" s="1"/>
  <c r="P987" i="9"/>
  <c r="P937" i="9"/>
  <c r="P475" i="9"/>
  <c r="P230" i="9"/>
  <c r="P655" i="9"/>
  <c r="P296" i="9"/>
  <c r="P661" i="9"/>
  <c r="P438" i="9"/>
  <c r="P135" i="9"/>
  <c r="P789" i="4"/>
  <c r="N789" i="4" s="1"/>
  <c r="M789" i="4" s="1"/>
  <c r="P228" i="4"/>
  <c r="P820" i="4"/>
  <c r="P461" i="4"/>
  <c r="P449" i="4"/>
  <c r="N449" i="4" s="1"/>
  <c r="M449" i="4" s="1"/>
  <c r="P256" i="4"/>
  <c r="N256" i="4" s="1"/>
  <c r="M256" i="4" s="1"/>
  <c r="P852" i="4"/>
  <c r="P630" i="11"/>
  <c r="P784" i="11"/>
  <c r="N784" i="11" s="1"/>
  <c r="P265" i="11"/>
  <c r="N265" i="11" s="1"/>
  <c r="N293" i="11"/>
  <c r="P240" i="11"/>
  <c r="P824" i="11"/>
  <c r="N824" i="11" s="1"/>
  <c r="P870" i="11"/>
  <c r="P821" i="11"/>
  <c r="P204" i="11"/>
  <c r="P958" i="11"/>
  <c r="P794" i="11"/>
  <c r="P316" i="11"/>
  <c r="N316" i="11" s="1"/>
  <c r="P1000" i="11"/>
  <c r="P920" i="11"/>
  <c r="P953" i="11"/>
  <c r="P575" i="11"/>
  <c r="P538" i="11"/>
  <c r="P257" i="11"/>
  <c r="O182" i="4"/>
  <c r="N182" i="4" s="1"/>
  <c r="M182" i="4" s="1"/>
  <c r="O740" i="4"/>
  <c r="O869" i="11"/>
  <c r="M869" i="11" s="1"/>
  <c r="O250" i="11"/>
  <c r="M250" i="11" s="1"/>
  <c r="O160" i="11"/>
  <c r="M160" i="11" s="1"/>
  <c r="O625" i="11"/>
  <c r="M625" i="11" s="1"/>
  <c r="O709" i="11"/>
  <c r="M709" i="11" s="1"/>
  <c r="O306" i="11"/>
  <c r="M306" i="11" s="1"/>
  <c r="O617" i="11"/>
  <c r="M617" i="11" s="1"/>
  <c r="O875" i="11"/>
  <c r="M875" i="11" s="1"/>
  <c r="O770" i="11"/>
  <c r="M770" i="11" s="1"/>
  <c r="O811" i="11"/>
  <c r="M811" i="11" s="1"/>
  <c r="O949" i="11"/>
  <c r="M949" i="11" s="1"/>
  <c r="O969" i="11"/>
  <c r="M969" i="11" s="1"/>
  <c r="O677" i="11"/>
  <c r="M677" i="11" s="1"/>
  <c r="O180" i="11"/>
  <c r="M180" i="11" s="1"/>
  <c r="O470" i="11"/>
  <c r="F46" i="1"/>
  <c r="B46" i="1"/>
  <c r="C507" i="1"/>
  <c r="F507" i="1"/>
  <c r="E507" i="1"/>
  <c r="B507" i="1"/>
  <c r="B899" i="1"/>
  <c r="E899" i="1"/>
  <c r="G923" i="1"/>
  <c r="D923" i="1" s="1"/>
  <c r="B923" i="1"/>
  <c r="F835" i="1"/>
  <c r="B835" i="1"/>
  <c r="E771" i="1"/>
  <c r="G771" i="1"/>
  <c r="D771" i="1" s="1"/>
  <c r="B771" i="1"/>
  <c r="G755" i="1"/>
  <c r="D755" i="1" s="1"/>
  <c r="B755" i="1"/>
  <c r="E667" i="1"/>
  <c r="F667" i="1"/>
  <c r="G667" i="1"/>
  <c r="D667" i="1" s="1"/>
  <c r="F651" i="1"/>
  <c r="G651" i="1"/>
  <c r="D651" i="1" s="1"/>
  <c r="E651" i="1"/>
  <c r="C619" i="1"/>
  <c r="E619" i="1"/>
  <c r="C523" i="1"/>
  <c r="G523" i="1"/>
  <c r="D523" i="1" s="1"/>
  <c r="E523" i="1"/>
  <c r="B491" i="1"/>
  <c r="C491" i="1"/>
  <c r="G491" i="1"/>
  <c r="D491" i="1" s="1"/>
  <c r="X491" i="5" s="1"/>
  <c r="C403" i="1"/>
  <c r="B403" i="1"/>
  <c r="F403" i="1"/>
  <c r="E307" i="1"/>
  <c r="G307" i="1"/>
  <c r="D307" i="1" s="1"/>
  <c r="X307" i="5" s="1"/>
  <c r="B307" i="1"/>
  <c r="F251" i="1"/>
  <c r="B251" i="1"/>
  <c r="C203" i="1"/>
  <c r="B203" i="1"/>
  <c r="G195" i="1"/>
  <c r="D195" i="1" s="1"/>
  <c r="X195" i="5" s="1"/>
  <c r="F195" i="1"/>
  <c r="C195" i="1"/>
  <c r="B195" i="1"/>
  <c r="H195" i="1" s="1"/>
  <c r="B123" i="1"/>
  <c r="G123" i="1"/>
  <c r="D123" i="1" s="1"/>
  <c r="X123" i="5" s="1"/>
  <c r="F27" i="1"/>
  <c r="J28" i="4" s="1"/>
  <c r="B27" i="1"/>
  <c r="C47" i="11" s="1"/>
  <c r="H47" i="11" s="1"/>
  <c r="G27" i="1"/>
  <c r="D27" i="1" s="1"/>
  <c r="C444" i="1"/>
  <c r="F444" i="1"/>
  <c r="B810" i="1"/>
  <c r="G810" i="1"/>
  <c r="D810" i="1" s="1"/>
  <c r="B450" i="1"/>
  <c r="E450" i="1"/>
  <c r="E938" i="1"/>
  <c r="G938" i="1"/>
  <c r="D938" i="1" s="1"/>
  <c r="G442" i="1"/>
  <c r="D442" i="1" s="1"/>
  <c r="X442" i="5" s="1"/>
  <c r="F442" i="1"/>
  <c r="E442" i="1"/>
  <c r="B458" i="1"/>
  <c r="E458" i="1"/>
  <c r="F458" i="1"/>
  <c r="F330" i="1"/>
  <c r="E330" i="1"/>
  <c r="F266" i="1"/>
  <c r="C266" i="1"/>
  <c r="B266" i="1"/>
  <c r="F986" i="1"/>
  <c r="C986" i="1"/>
  <c r="E972" i="1"/>
  <c r="F972" i="1"/>
  <c r="C956" i="1"/>
  <c r="G956" i="1"/>
  <c r="D956" i="1" s="1"/>
  <c r="F956" i="1"/>
  <c r="C604" i="1"/>
  <c r="E604" i="1"/>
  <c r="G604" i="1"/>
  <c r="D604" i="1" s="1"/>
  <c r="B532" i="1"/>
  <c r="E532" i="1"/>
  <c r="F532" i="1"/>
  <c r="F412" i="1"/>
  <c r="B412" i="1"/>
  <c r="E412" i="1"/>
  <c r="B380" i="1"/>
  <c r="H380" i="1" s="1"/>
  <c r="G380" i="1"/>
  <c r="D380" i="1" s="1"/>
  <c r="C348" i="1"/>
  <c r="F348" i="1"/>
  <c r="B348" i="1"/>
  <c r="E348" i="1"/>
  <c r="C284" i="1"/>
  <c r="E284" i="1"/>
  <c r="E220" i="1"/>
  <c r="B220" i="1"/>
  <c r="G220" i="1"/>
  <c r="D220" i="1" s="1"/>
  <c r="O731" i="9"/>
  <c r="P967" i="4"/>
  <c r="N967" i="4" s="1"/>
  <c r="M967" i="4" s="1"/>
  <c r="P523" i="4"/>
  <c r="N523" i="4" s="1"/>
  <c r="M523" i="4" s="1"/>
  <c r="N157" i="11"/>
  <c r="B508" i="1"/>
  <c r="G674" i="1"/>
  <c r="D674" i="1" s="1"/>
  <c r="F210" i="1"/>
  <c r="B171" i="1"/>
  <c r="E203" i="1"/>
  <c r="B492" i="1"/>
  <c r="C443" i="1"/>
  <c r="B443" i="1"/>
  <c r="C460" i="1"/>
  <c r="F754" i="1"/>
  <c r="B754" i="1"/>
  <c r="G171" i="1"/>
  <c r="D171" i="1" s="1"/>
  <c r="X171" i="5" s="1"/>
  <c r="C420" i="1"/>
  <c r="G212" i="1"/>
  <c r="D212" i="1" s="1"/>
  <c r="X212" i="5" s="1"/>
  <c r="E212" i="1"/>
  <c r="G64" i="1"/>
  <c r="D64" i="1" s="1"/>
  <c r="X64" i="5" s="1"/>
  <c r="E730" i="1"/>
  <c r="F730" i="1"/>
  <c r="F186" i="1"/>
  <c r="E115" i="1"/>
  <c r="G115" i="1"/>
  <c r="D115" i="1" s="1"/>
  <c r="B227" i="1"/>
  <c r="F227" i="1"/>
  <c r="G275" i="1"/>
  <c r="D275" i="1" s="1"/>
  <c r="X275" i="5" s="1"/>
  <c r="F388" i="1"/>
  <c r="C388" i="1"/>
  <c r="B468" i="1"/>
  <c r="E610" i="1"/>
  <c r="E108" i="1"/>
  <c r="C794" i="1"/>
  <c r="E178" i="1"/>
  <c r="F284" i="1"/>
  <c r="G692" i="1"/>
  <c r="D692" i="1" s="1"/>
  <c r="B692" i="1"/>
  <c r="G706" i="1"/>
  <c r="D706" i="1" s="1"/>
  <c r="E634" i="1"/>
  <c r="B114" i="1"/>
  <c r="F580" i="1"/>
  <c r="F716" i="1"/>
  <c r="G716" i="1"/>
  <c r="D716" i="1" s="1"/>
  <c r="B991" i="1"/>
  <c r="C170" i="1"/>
  <c r="E170" i="1"/>
  <c r="G170" i="1"/>
  <c r="D170" i="1" s="1"/>
  <c r="X170" i="5" s="1"/>
  <c r="G858" i="1"/>
  <c r="D858" i="1" s="1"/>
  <c r="B418" i="1"/>
  <c r="B948" i="1"/>
  <c r="C948" i="1"/>
  <c r="B586" i="1"/>
  <c r="E126" i="1"/>
  <c r="F22" i="1"/>
  <c r="G22" i="1"/>
  <c r="D22" i="1" s="1"/>
  <c r="G38" i="1"/>
  <c r="D38" i="1" s="1"/>
  <c r="X38" i="5" s="1"/>
  <c r="C38" i="1"/>
  <c r="E53" i="5" s="1"/>
  <c r="B54" i="1"/>
  <c r="C60" i="4" s="1"/>
  <c r="H60" i="4" s="1"/>
  <c r="F110" i="1"/>
  <c r="J116" i="4" s="1"/>
  <c r="E110" i="1"/>
  <c r="E684" i="1"/>
  <c r="E708" i="1"/>
  <c r="C708" i="1"/>
  <c r="G82" i="1"/>
  <c r="D82" i="1" s="1"/>
  <c r="G42" i="1"/>
  <c r="D42" i="1" s="1"/>
  <c r="B364" i="1"/>
  <c r="C364" i="1"/>
  <c r="B794" i="1"/>
  <c r="F108" i="1"/>
  <c r="J39" i="10" s="1"/>
  <c r="G628" i="1"/>
  <c r="D628" i="1" s="1"/>
  <c r="F668" i="1"/>
  <c r="C931" i="1"/>
  <c r="E931" i="1"/>
  <c r="F955" i="1"/>
  <c r="C955" i="1"/>
  <c r="B275" i="1"/>
  <c r="B211" i="1"/>
  <c r="B514" i="1"/>
  <c r="C371" i="1"/>
  <c r="G930" i="1"/>
  <c r="D930" i="1" s="1"/>
  <c r="E123" i="1"/>
  <c r="E403" i="1"/>
  <c r="G619" i="1"/>
  <c r="D619" i="1" s="1"/>
  <c r="B619" i="1"/>
  <c r="B730" i="1"/>
  <c r="G522" i="1"/>
  <c r="D522" i="1" s="1"/>
  <c r="F994" i="1"/>
  <c r="G994" i="1"/>
  <c r="D994" i="1" s="1"/>
  <c r="E692" i="1"/>
  <c r="C826" i="1"/>
  <c r="B499" i="1"/>
  <c r="F499" i="1"/>
  <c r="F810" i="1"/>
  <c r="B444" i="1"/>
  <c r="C114" i="1"/>
  <c r="E161" i="5" s="1"/>
  <c r="F274" i="1"/>
  <c r="E491" i="1"/>
  <c r="C211" i="1"/>
  <c r="F539" i="1"/>
  <c r="F523" i="1"/>
  <c r="E956" i="1"/>
  <c r="G450" i="1"/>
  <c r="D450" i="1" s="1"/>
  <c r="X450" i="5" s="1"/>
  <c r="E251" i="1"/>
  <c r="C618" i="1"/>
  <c r="B12" i="1"/>
  <c r="C109" i="10" s="1"/>
  <c r="H109" i="10" s="1"/>
  <c r="C771" i="1"/>
  <c r="E835" i="1"/>
  <c r="C938" i="1"/>
  <c r="G972" i="1"/>
  <c r="D972" i="1" s="1"/>
  <c r="B972" i="1"/>
  <c r="C412" i="1"/>
  <c r="E195" i="1"/>
  <c r="B986" i="1"/>
  <c r="C836" i="1"/>
  <c r="C923" i="1"/>
  <c r="B580" i="1"/>
  <c r="C532" i="1"/>
  <c r="B332" i="1"/>
  <c r="G28" i="1"/>
  <c r="D28" i="1" s="1"/>
  <c r="F332" i="1"/>
  <c r="C332" i="1"/>
  <c r="B651" i="1"/>
  <c r="E628" i="1"/>
  <c r="E380" i="1"/>
  <c r="B627" i="1"/>
  <c r="F755" i="1"/>
  <c r="B154" i="1"/>
  <c r="B60" i="1"/>
  <c r="C11" i="11" s="1"/>
  <c r="H11" i="11" s="1"/>
  <c r="G874" i="1"/>
  <c r="D874" i="1" s="1"/>
  <c r="G986" i="1"/>
  <c r="D986" i="1" s="1"/>
  <c r="B76" i="1"/>
  <c r="B994" i="1"/>
  <c r="G210" i="1"/>
  <c r="D210" i="1" s="1"/>
  <c r="X210" i="5" s="1"/>
  <c r="Z210" i="5" s="1"/>
  <c r="AA210" i="5" s="1"/>
  <c r="AB210" i="5" s="1"/>
  <c r="G251" i="1"/>
  <c r="D251" i="1" s="1"/>
  <c r="X251" i="5" s="1"/>
  <c r="E755" i="1"/>
  <c r="C307" i="1"/>
  <c r="C835" i="1"/>
  <c r="G532" i="1"/>
  <c r="D532" i="1" s="1"/>
  <c r="G507" i="1"/>
  <c r="D507" i="1" s="1"/>
  <c r="F899" i="1"/>
  <c r="B699" i="1"/>
  <c r="F699" i="1"/>
  <c r="G699" i="1"/>
  <c r="D699" i="1" s="1"/>
  <c r="C363" i="1"/>
  <c r="E363" i="1"/>
  <c r="F363" i="1"/>
  <c r="C547" i="1"/>
  <c r="G547" i="1"/>
  <c r="D547" i="1" s="1"/>
  <c r="G779" i="1"/>
  <c r="D779" i="1" s="1"/>
  <c r="C779" i="1"/>
  <c r="B763" i="1"/>
  <c r="C763" i="1"/>
  <c r="E763" i="1"/>
  <c r="F747" i="1"/>
  <c r="B747" i="1"/>
  <c r="C747" i="1"/>
  <c r="G747" i="1"/>
  <c r="D747" i="1" s="1"/>
  <c r="G683" i="1"/>
  <c r="D683" i="1" s="1"/>
  <c r="B683" i="1"/>
  <c r="F683" i="1"/>
  <c r="G675" i="1"/>
  <c r="D675" i="1" s="1"/>
  <c r="E675" i="1"/>
  <c r="F587" i="1"/>
  <c r="C587" i="1"/>
  <c r="G587" i="1"/>
  <c r="D587" i="1" s="1"/>
  <c r="E587" i="1"/>
  <c r="C555" i="1"/>
  <c r="G555" i="1"/>
  <c r="D555" i="1" s="1"/>
  <c r="F555" i="1"/>
  <c r="B539" i="1"/>
  <c r="C539" i="1"/>
  <c r="G539" i="1"/>
  <c r="D539" i="1" s="1"/>
  <c r="G451" i="1"/>
  <c r="D451" i="1" s="1"/>
  <c r="X451" i="5" s="1"/>
  <c r="C451" i="1"/>
  <c r="B387" i="1"/>
  <c r="G387" i="1"/>
  <c r="D387" i="1" s="1"/>
  <c r="X387" i="5" s="1"/>
  <c r="E315" i="1"/>
  <c r="G315" i="1"/>
  <c r="D315" i="1" s="1"/>
  <c r="X315" i="5" s="1"/>
  <c r="B179" i="1"/>
  <c r="G179" i="1"/>
  <c r="D179" i="1" s="1"/>
  <c r="F179" i="1"/>
  <c r="C99" i="1"/>
  <c r="E138" i="5" s="1"/>
  <c r="F99" i="1"/>
  <c r="J83" i="9" s="1"/>
  <c r="G99" i="1"/>
  <c r="D99" i="1" s="1"/>
  <c r="X99" i="5" s="1"/>
  <c r="B99" i="1"/>
  <c r="F83" i="1"/>
  <c r="J33" i="11" s="1"/>
  <c r="E83" i="1"/>
  <c r="B83" i="1"/>
  <c r="F75" i="1"/>
  <c r="J25" i="11" s="1"/>
  <c r="P25" i="11" s="1"/>
  <c r="E75" i="1"/>
  <c r="B75" i="1"/>
  <c r="C66" i="4" s="1"/>
  <c r="H66" i="4" s="1"/>
  <c r="F35" i="1"/>
  <c r="J73" i="11" s="1"/>
  <c r="E35" i="1"/>
  <c r="B35" i="1"/>
  <c r="F282" i="1"/>
  <c r="C282" i="1"/>
  <c r="G770" i="1"/>
  <c r="D770" i="1" s="1"/>
  <c r="B770" i="1"/>
  <c r="G538" i="1"/>
  <c r="D538" i="1" s="1"/>
  <c r="C538" i="1"/>
  <c r="E474" i="1"/>
  <c r="C474" i="1"/>
  <c r="E858" i="1"/>
  <c r="F858" i="1"/>
  <c r="C658" i="1"/>
  <c r="F658" i="1"/>
  <c r="G594" i="1"/>
  <c r="D594" i="1" s="1"/>
  <c r="F594" i="1"/>
  <c r="C106" i="1"/>
  <c r="E149" i="5" s="1"/>
  <c r="E106" i="1"/>
  <c r="E428" i="1"/>
  <c r="G428" i="1"/>
  <c r="D428" i="1" s="1"/>
  <c r="X428" i="5" s="1"/>
  <c r="Z428" i="5" s="1"/>
  <c r="AA428" i="5" s="1"/>
  <c r="AB428" i="5" s="1"/>
  <c r="C428" i="1"/>
  <c r="B836" i="1"/>
  <c r="G836" i="1"/>
  <c r="D836" i="1" s="1"/>
  <c r="F836" i="1"/>
  <c r="B828" i="1"/>
  <c r="G828" i="1"/>
  <c r="D828" i="1" s="1"/>
  <c r="F828" i="1"/>
  <c r="H828" i="1" s="1"/>
  <c r="E828" i="1"/>
  <c r="F812" i="1"/>
  <c r="C812" i="1"/>
  <c r="C772" i="1"/>
  <c r="E772" i="1"/>
  <c r="B772" i="1"/>
  <c r="C748" i="1"/>
  <c r="E748" i="1"/>
  <c r="F748" i="1"/>
  <c r="E724" i="1"/>
  <c r="F724" i="1"/>
  <c r="F572" i="1"/>
  <c r="B572" i="1"/>
  <c r="C572" i="1"/>
  <c r="E540" i="1"/>
  <c r="B540" i="1"/>
  <c r="F540" i="1"/>
  <c r="C500" i="1"/>
  <c r="G500" i="1"/>
  <c r="D500" i="1" s="1"/>
  <c r="B500" i="1"/>
  <c r="E492" i="1"/>
  <c r="G492" i="1"/>
  <c r="D492" i="1" s="1"/>
  <c r="X492" i="5" s="1"/>
  <c r="G236" i="1"/>
  <c r="D236" i="1" s="1"/>
  <c r="X236" i="5" s="1"/>
  <c r="B236" i="1"/>
  <c r="E236" i="1"/>
  <c r="F188" i="1"/>
  <c r="C188" i="1"/>
  <c r="E188" i="1"/>
  <c r="C180" i="1"/>
  <c r="G180" i="1"/>
  <c r="D180" i="1" s="1"/>
  <c r="B172" i="1"/>
  <c r="G172" i="1"/>
  <c r="D172" i="1" s="1"/>
  <c r="X172" i="5" s="1"/>
  <c r="C164" i="1"/>
  <c r="F164" i="1"/>
  <c r="E164" i="1"/>
  <c r="F140" i="1"/>
  <c r="E140" i="1"/>
  <c r="C140" i="1"/>
  <c r="B124" i="1"/>
  <c r="F124" i="1"/>
  <c r="J15" i="10" s="1"/>
  <c r="C124" i="1"/>
  <c r="E175" i="5" s="1"/>
  <c r="F100" i="1"/>
  <c r="J31" i="10" s="1"/>
  <c r="B100" i="1"/>
  <c r="C31" i="10" s="1"/>
  <c r="H31" i="10" s="1"/>
  <c r="G100" i="1"/>
  <c r="D100" i="1" s="1"/>
  <c r="X100" i="5" s="1"/>
  <c r="B84" i="1"/>
  <c r="G84" i="1"/>
  <c r="D84" i="1" s="1"/>
  <c r="C36" i="1"/>
  <c r="E51" i="5" s="1"/>
  <c r="F36" i="1"/>
  <c r="F570" i="1"/>
  <c r="E570" i="1"/>
  <c r="B570" i="1"/>
  <c r="H570" i="1" s="1"/>
  <c r="G570" i="1"/>
  <c r="D570" i="1" s="1"/>
  <c r="C786" i="1"/>
  <c r="G786" i="1"/>
  <c r="D786" i="1" s="1"/>
  <c r="E786" i="1"/>
  <c r="F786" i="1"/>
  <c r="G666" i="1"/>
  <c r="D666" i="1" s="1"/>
  <c r="F666" i="1"/>
  <c r="C666" i="1"/>
  <c r="E666" i="1"/>
  <c r="B522" i="1"/>
  <c r="F522" i="1"/>
  <c r="F434" i="1"/>
  <c r="B434" i="1"/>
  <c r="G434" i="1"/>
  <c r="D434" i="1" s="1"/>
  <c r="X434" i="5" s="1"/>
  <c r="G274" i="1"/>
  <c r="D274" i="1" s="1"/>
  <c r="X274" i="5" s="1"/>
  <c r="E274" i="1"/>
  <c r="C250" i="1"/>
  <c r="B250" i="1"/>
  <c r="F250" i="1"/>
  <c r="E154" i="1"/>
  <c r="G154" i="1"/>
  <c r="D154" i="1" s="1"/>
  <c r="E1000" i="1"/>
  <c r="G1000" i="1"/>
  <c r="D1000" i="1" s="1"/>
  <c r="G803" i="1"/>
  <c r="D803" i="1" s="1"/>
  <c r="C803" i="1"/>
  <c r="E989" i="1"/>
  <c r="C887" i="1"/>
  <c r="F971" i="1"/>
  <c r="B971" i="1"/>
  <c r="G993" i="1"/>
  <c r="D993" i="1" s="1"/>
  <c r="F993" i="1"/>
  <c r="G983" i="1"/>
  <c r="D983" i="1" s="1"/>
  <c r="E983" i="1"/>
  <c r="B983" i="1"/>
  <c r="B977" i="1"/>
  <c r="F977" i="1"/>
  <c r="E977" i="1"/>
  <c r="E967" i="1"/>
  <c r="C967" i="1"/>
  <c r="F959" i="1"/>
  <c r="E959" i="1"/>
  <c r="G942" i="1"/>
  <c r="D942" i="1" s="1"/>
  <c r="F942" i="1"/>
  <c r="E942" i="1"/>
  <c r="B937" i="1"/>
  <c r="E937" i="1"/>
  <c r="E920" i="1"/>
  <c r="C920" i="1"/>
  <c r="E909" i="1"/>
  <c r="G909" i="1"/>
  <c r="D909" i="1" s="1"/>
  <c r="B885" i="1"/>
  <c r="H885" i="1" s="1"/>
  <c r="G885" i="1"/>
  <c r="D885" i="1" s="1"/>
  <c r="G868" i="1"/>
  <c r="D868" i="1" s="1"/>
  <c r="C868" i="1"/>
  <c r="F868" i="1"/>
  <c r="F862" i="1"/>
  <c r="E862" i="1"/>
  <c r="E854" i="1"/>
  <c r="B854" i="1"/>
  <c r="F817" i="1"/>
  <c r="G817" i="1"/>
  <c r="D817" i="1" s="1"/>
  <c r="E801" i="1"/>
  <c r="F801" i="1"/>
  <c r="C801" i="1"/>
  <c r="E798" i="1"/>
  <c r="C798" i="1"/>
  <c r="B798" i="1"/>
  <c r="F798" i="1"/>
  <c r="G790" i="1"/>
  <c r="D790" i="1" s="1"/>
  <c r="F790" i="1"/>
  <c r="C790" i="1"/>
  <c r="B781" i="1"/>
  <c r="E781" i="1"/>
  <c r="F781" i="1"/>
  <c r="F764" i="1"/>
  <c r="G764" i="1"/>
  <c r="D764" i="1" s="1"/>
  <c r="G712" i="1"/>
  <c r="D712" i="1" s="1"/>
  <c r="C704" i="1"/>
  <c r="F607" i="1"/>
  <c r="C745" i="1"/>
  <c r="C606" i="1"/>
  <c r="G584" i="1"/>
  <c r="D584" i="1" s="1"/>
  <c r="E217" i="1"/>
  <c r="C288" i="1"/>
  <c r="F616" i="1"/>
  <c r="H616" i="1" s="1"/>
  <c r="C501" i="1"/>
  <c r="B369" i="1"/>
  <c r="G743" i="1"/>
  <c r="D743" i="1" s="1"/>
  <c r="F743" i="1"/>
  <c r="F709" i="1"/>
  <c r="H709" i="1" s="1"/>
  <c r="C709" i="1"/>
  <c r="E704" i="1"/>
  <c r="B704" i="1"/>
  <c r="H704" i="1" s="1"/>
  <c r="F694" i="1"/>
  <c r="E694" i="1"/>
  <c r="B671" i="1"/>
  <c r="F671" i="1"/>
  <c r="E631" i="1"/>
  <c r="C631" i="1"/>
  <c r="G609" i="1"/>
  <c r="D609" i="1" s="1"/>
  <c r="C609" i="1"/>
  <c r="F609" i="1"/>
  <c r="B609" i="1"/>
  <c r="F601" i="1"/>
  <c r="E601" i="1"/>
  <c r="C593" i="1"/>
  <c r="B593" i="1"/>
  <c r="G574" i="1"/>
  <c r="D574" i="1" s="1"/>
  <c r="B574" i="1"/>
  <c r="B480" i="1"/>
  <c r="E480" i="1"/>
  <c r="C480" i="1"/>
  <c r="G480" i="1"/>
  <c r="D480" i="1" s="1"/>
  <c r="X480" i="5" s="1"/>
  <c r="E455" i="1"/>
  <c r="F455" i="1"/>
  <c r="C455" i="1"/>
  <c r="C440" i="1"/>
  <c r="F440" i="1"/>
  <c r="E440" i="1"/>
  <c r="F296" i="1"/>
  <c r="G296" i="1"/>
  <c r="D296" i="1" s="1"/>
  <c r="X296" i="5" s="1"/>
  <c r="E296" i="1"/>
  <c r="B296" i="1"/>
  <c r="B280" i="1"/>
  <c r="E280" i="1"/>
  <c r="E253" i="1"/>
  <c r="G253" i="1"/>
  <c r="D253" i="1" s="1"/>
  <c r="X253" i="5" s="1"/>
  <c r="F249" i="1"/>
  <c r="C249" i="1"/>
  <c r="C229" i="1"/>
  <c r="E229" i="1"/>
  <c r="F201" i="1"/>
  <c r="E201" i="1"/>
  <c r="E200" i="1"/>
  <c r="B200" i="1"/>
  <c r="G183" i="1"/>
  <c r="D183" i="1" s="1"/>
  <c r="X183" i="5" s="1"/>
  <c r="B183" i="1"/>
  <c r="E183" i="1"/>
  <c r="C119" i="1"/>
  <c r="E166" i="5" s="1"/>
  <c r="E119" i="1"/>
  <c r="F56" i="1"/>
  <c r="J7" i="11" s="1"/>
  <c r="P7" i="11" s="1"/>
  <c r="B72" i="1"/>
  <c r="C61" i="10" s="1"/>
  <c r="H61" i="10" s="1"/>
  <c r="O19" i="1"/>
  <c r="N15" i="1"/>
  <c r="O703" i="9"/>
  <c r="O989" i="9"/>
  <c r="P989" i="9"/>
  <c r="O339" i="9"/>
  <c r="P339" i="9"/>
  <c r="O821" i="4"/>
  <c r="P821" i="4"/>
  <c r="O231" i="11"/>
  <c r="M231" i="11" s="1"/>
  <c r="P231" i="11"/>
  <c r="P553" i="10"/>
  <c r="O553" i="10"/>
  <c r="M553" i="10" s="1"/>
  <c r="O519" i="9"/>
  <c r="P519" i="9"/>
  <c r="O295" i="9"/>
  <c r="P295" i="9"/>
  <c r="O273" i="4"/>
  <c r="P273" i="4"/>
  <c r="O245" i="4"/>
  <c r="P245" i="4"/>
  <c r="O213" i="9"/>
  <c r="P213" i="9"/>
  <c r="O699" i="9"/>
  <c r="P699" i="9"/>
  <c r="O187" i="4"/>
  <c r="P187" i="4"/>
  <c r="P767" i="11"/>
  <c r="O767" i="11"/>
  <c r="O641" i="11"/>
  <c r="M641" i="11" s="1"/>
  <c r="P641" i="11"/>
  <c r="O225" i="11"/>
  <c r="M225" i="11" s="1"/>
  <c r="P225" i="11"/>
  <c r="P169" i="11"/>
  <c r="O169" i="11"/>
  <c r="M169" i="11" s="1"/>
  <c r="O965" i="11"/>
  <c r="M965" i="11" s="1"/>
  <c r="P965" i="11"/>
  <c r="P777" i="11"/>
  <c r="O777" i="11"/>
  <c r="O141" i="11"/>
  <c r="M141" i="11" s="1"/>
  <c r="P141" i="11"/>
  <c r="O991" i="9"/>
  <c r="P991" i="9"/>
  <c r="O945" i="4"/>
  <c r="P945" i="4"/>
  <c r="P788" i="11"/>
  <c r="O788" i="11"/>
  <c r="M788" i="11" s="1"/>
  <c r="O21" i="11"/>
  <c r="P21" i="11"/>
  <c r="O859" i="4"/>
  <c r="P859" i="4"/>
  <c r="O627" i="9"/>
  <c r="P627" i="9"/>
  <c r="O475" i="11"/>
  <c r="P475" i="11"/>
  <c r="O839" i="9"/>
  <c r="P839" i="9"/>
  <c r="P343" i="10"/>
  <c r="N343" i="10" s="1"/>
  <c r="P745" i="10"/>
  <c r="N745" i="10" s="1"/>
  <c r="P909" i="10"/>
  <c r="P749" i="10"/>
  <c r="P511" i="10"/>
  <c r="P407" i="10"/>
  <c r="N407" i="10" s="1"/>
  <c r="P371" i="10"/>
  <c r="P741" i="10"/>
  <c r="N741" i="10" s="1"/>
  <c r="P985" i="10"/>
  <c r="P885" i="10"/>
  <c r="N885" i="10" s="1"/>
  <c r="P87" i="10"/>
  <c r="P687" i="10"/>
  <c r="N687" i="10" s="1"/>
  <c r="P395" i="10"/>
  <c r="P607" i="10"/>
  <c r="P959" i="10"/>
  <c r="P411" i="10"/>
  <c r="N411" i="10" s="1"/>
  <c r="P721" i="10"/>
  <c r="P613" i="10"/>
  <c r="P481" i="10"/>
  <c r="P357" i="10"/>
  <c r="P1001" i="10"/>
  <c r="P831" i="10"/>
  <c r="P645" i="10"/>
  <c r="P649" i="10"/>
  <c r="P161" i="10"/>
  <c r="P151" i="10"/>
  <c r="N151" i="10" s="1"/>
  <c r="P239" i="10"/>
  <c r="N239" i="10" s="1"/>
  <c r="P707" i="10"/>
  <c r="N707" i="10" s="1"/>
  <c r="P809" i="10"/>
  <c r="P887" i="10"/>
  <c r="N887" i="10" s="1"/>
  <c r="P777" i="10"/>
  <c r="O367" i="9"/>
  <c r="O909" i="9"/>
  <c r="O741" i="9"/>
  <c r="N741" i="9" s="1"/>
  <c r="M741" i="9" s="1"/>
  <c r="O445" i="9"/>
  <c r="O613" i="9"/>
  <c r="O247" i="9"/>
  <c r="N247" i="9" s="1"/>
  <c r="M247" i="9" s="1"/>
  <c r="O185" i="9"/>
  <c r="N185" i="9" s="1"/>
  <c r="M185" i="9" s="1"/>
  <c r="O917" i="9"/>
  <c r="N917" i="9" s="1"/>
  <c r="M917" i="9" s="1"/>
  <c r="O667" i="9"/>
  <c r="O331" i="9"/>
  <c r="N331" i="9" s="1"/>
  <c r="M331" i="9" s="1"/>
  <c r="O969" i="9"/>
  <c r="O171" i="9"/>
  <c r="O563" i="10"/>
  <c r="M563" i="10" s="1"/>
  <c r="O713" i="10"/>
  <c r="M713" i="10" s="1"/>
  <c r="P277" i="9"/>
  <c r="N277" i="9" s="1"/>
  <c r="M277" i="9" s="1"/>
  <c r="P269" i="9"/>
  <c r="P263" i="4"/>
  <c r="N263" i="4" s="1"/>
  <c r="M263" i="4" s="1"/>
  <c r="P951" i="4"/>
  <c r="P431" i="4"/>
  <c r="N431" i="4" s="1"/>
  <c r="M431" i="4" s="1"/>
  <c r="P157" i="4"/>
  <c r="N157" i="4" s="1"/>
  <c r="M157" i="4" s="1"/>
  <c r="P743" i="11"/>
  <c r="P403" i="11"/>
  <c r="P915" i="11"/>
  <c r="P349" i="11"/>
  <c r="O649" i="11"/>
  <c r="M649" i="11" s="1"/>
  <c r="O469" i="11"/>
  <c r="M469" i="11" s="1"/>
  <c r="H170" i="1"/>
  <c r="H1000" i="1"/>
  <c r="C367" i="1"/>
  <c r="G367" i="1"/>
  <c r="D367" i="1" s="1"/>
  <c r="B367" i="1"/>
  <c r="N331" i="10"/>
  <c r="P471" i="10"/>
  <c r="N471" i="10" s="1"/>
  <c r="O439" i="9"/>
  <c r="O539" i="9"/>
  <c r="P671" i="9"/>
  <c r="P165" i="9"/>
  <c r="N165" i="9" s="1"/>
  <c r="M165" i="9" s="1"/>
  <c r="P991" i="4"/>
  <c r="N477" i="11"/>
  <c r="N221" i="4"/>
  <c r="M221" i="4" s="1"/>
  <c r="E395" i="1"/>
  <c r="E335" i="1"/>
  <c r="E351" i="1"/>
  <c r="G731" i="1"/>
  <c r="D731" i="1" s="1"/>
  <c r="E95" i="1"/>
  <c r="C131" i="1"/>
  <c r="E182" i="5" s="1"/>
  <c r="G843" i="1"/>
  <c r="D843" i="1" s="1"/>
  <c r="E283" i="1"/>
  <c r="E475" i="1"/>
  <c r="E367" i="1"/>
  <c r="C101" i="1"/>
  <c r="E140" i="5" s="1"/>
  <c r="F309" i="1"/>
  <c r="G792" i="1"/>
  <c r="D792" i="1" s="1"/>
  <c r="E792" i="1"/>
  <c r="B52" i="1"/>
  <c r="F52" i="1"/>
  <c r="J51" i="4" s="1"/>
  <c r="P51" i="4" s="1"/>
  <c r="E159" i="1"/>
  <c r="C159" i="1"/>
  <c r="E293" i="1"/>
  <c r="C293" i="1"/>
  <c r="G343" i="1"/>
  <c r="D343" i="1" s="1"/>
  <c r="X343" i="5" s="1"/>
  <c r="C343" i="1"/>
  <c r="B335" i="1"/>
  <c r="G335" i="1"/>
  <c r="D335" i="1" s="1"/>
  <c r="X335" i="5" s="1"/>
  <c r="AJ335" i="5" s="1"/>
  <c r="S335" i="5" s="1"/>
  <c r="E907" i="1"/>
  <c r="B907" i="1"/>
  <c r="C531" i="1"/>
  <c r="G531" i="1"/>
  <c r="D531" i="1" s="1"/>
  <c r="G347" i="1"/>
  <c r="D347" i="1" s="1"/>
  <c r="X347" i="5" s="1"/>
  <c r="C347" i="1"/>
  <c r="C331" i="1"/>
  <c r="G331" i="1"/>
  <c r="D331" i="1" s="1"/>
  <c r="X331" i="5" s="1"/>
  <c r="AD331" i="5" s="1"/>
  <c r="AE331" i="5" s="1"/>
  <c r="AF331" i="5" s="1"/>
  <c r="E602" i="1"/>
  <c r="F602" i="1"/>
  <c r="G964" i="1"/>
  <c r="D964" i="1" s="1"/>
  <c r="F964" i="1"/>
  <c r="C964" i="1"/>
  <c r="F546" i="1"/>
  <c r="B546" i="1"/>
  <c r="C546" i="1"/>
  <c r="F482" i="1"/>
  <c r="C482" i="1"/>
  <c r="C978" i="1"/>
  <c r="E978" i="1"/>
  <c r="E842" i="1"/>
  <c r="F842" i="1"/>
  <c r="C410" i="1"/>
  <c r="G410" i="1"/>
  <c r="D410" i="1" s="1"/>
  <c r="X410" i="5" s="1"/>
  <c r="F258" i="1"/>
  <c r="G258" i="1"/>
  <c r="D258" i="1" s="1"/>
  <c r="X258" i="5" s="1"/>
  <c r="AD258" i="5" s="1"/>
  <c r="AE258" i="5" s="1"/>
  <c r="AF258" i="5" s="1"/>
  <c r="G762" i="1"/>
  <c r="D762" i="1" s="1"/>
  <c r="C762" i="1"/>
  <c r="B762" i="1"/>
  <c r="E530" i="1"/>
  <c r="C530" i="1"/>
  <c r="C18" i="1"/>
  <c r="E25" i="5" s="1"/>
  <c r="F18" i="1"/>
  <c r="E996" i="1"/>
  <c r="C996" i="1"/>
  <c r="E908" i="1"/>
  <c r="G908" i="1"/>
  <c r="D908" i="1" s="1"/>
  <c r="C908" i="1"/>
  <c r="C876" i="1"/>
  <c r="F876" i="1"/>
  <c r="B636" i="1"/>
  <c r="F636" i="1"/>
  <c r="B452" i="1"/>
  <c r="C452" i="1"/>
  <c r="B396" i="1"/>
  <c r="E396" i="1"/>
  <c r="F372" i="1"/>
  <c r="E372" i="1"/>
  <c r="B372" i="1"/>
  <c r="C218" i="1"/>
  <c r="O4" i="1"/>
  <c r="H7" i="5" s="1"/>
  <c r="M8" i="1"/>
  <c r="F11" i="5" s="1"/>
  <c r="P8" i="1"/>
  <c r="L11" i="5" s="1"/>
  <c r="J353" i="4"/>
  <c r="J145" i="4"/>
  <c r="J317" i="4"/>
  <c r="J267" i="4"/>
  <c r="J299" i="4"/>
  <c r="O299" i="4" s="1"/>
  <c r="C167" i="4"/>
  <c r="H167" i="4" s="1"/>
  <c r="D167" i="4" s="1"/>
  <c r="G167" i="4" s="1"/>
  <c r="J151" i="4"/>
  <c r="J363" i="4"/>
  <c r="B13" i="1"/>
  <c r="F13" i="1"/>
  <c r="C13" i="1"/>
  <c r="E20" i="5" s="1"/>
  <c r="G13" i="1"/>
  <c r="D13" i="1" s="1"/>
  <c r="E13" i="1"/>
  <c r="N205" i="4"/>
  <c r="M205" i="4" s="1"/>
  <c r="N961" i="4"/>
  <c r="M961" i="4" s="1"/>
  <c r="N983" i="11"/>
  <c r="P17" i="10"/>
  <c r="N17" i="10" s="1"/>
  <c r="M17" i="10" s="1"/>
  <c r="D17" i="10" s="1"/>
  <c r="G17" i="10" s="1"/>
  <c r="P127" i="10"/>
  <c r="O291" i="9"/>
  <c r="N291" i="9" s="1"/>
  <c r="M291" i="9" s="1"/>
  <c r="O383" i="9"/>
  <c r="N383" i="9" s="1"/>
  <c r="M383" i="9" s="1"/>
  <c r="O297" i="9"/>
  <c r="N297" i="9" s="1"/>
  <c r="M297" i="9" s="1"/>
  <c r="P209" i="9"/>
  <c r="P551" i="9"/>
  <c r="N551" i="9" s="1"/>
  <c r="M551" i="9" s="1"/>
  <c r="O171" i="4"/>
  <c r="N171" i="4" s="1"/>
  <c r="M171" i="4" s="1"/>
  <c r="AA53" i="1"/>
  <c r="B53" i="1" s="1"/>
  <c r="M53" i="1"/>
  <c r="F76" i="5" s="1"/>
  <c r="AA48" i="1"/>
  <c r="P47" i="1"/>
  <c r="L66" i="5" s="1"/>
  <c r="M47" i="1"/>
  <c r="F66" i="5" s="1"/>
  <c r="M37" i="1"/>
  <c r="F52" i="5" s="1"/>
  <c r="N31" i="1"/>
  <c r="J42" i="5" s="1"/>
  <c r="N23" i="1"/>
  <c r="J34" i="5" s="1"/>
  <c r="N48" i="1"/>
  <c r="N55" i="1"/>
  <c r="J78" i="5" s="1"/>
  <c r="F150" i="1"/>
  <c r="B150" i="1"/>
  <c r="E895" i="1"/>
  <c r="G895" i="1"/>
  <c r="D895" i="1" s="1"/>
  <c r="G223" i="1"/>
  <c r="D223" i="1" s="1"/>
  <c r="X223" i="5" s="1"/>
  <c r="E223" i="1"/>
  <c r="F223" i="1"/>
  <c r="E737" i="1"/>
  <c r="G737" i="1"/>
  <c r="D737" i="1" s="1"/>
  <c r="B269" i="1"/>
  <c r="H269" i="1" s="1"/>
  <c r="E269" i="1"/>
  <c r="E257" i="1"/>
  <c r="C257" i="1"/>
  <c r="C29" i="1"/>
  <c r="E40" i="5" s="1"/>
  <c r="E29" i="1"/>
  <c r="G118" i="1"/>
  <c r="D118" i="1" s="1"/>
  <c r="X118" i="5" s="1"/>
  <c r="B118" i="1"/>
  <c r="B707" i="1"/>
  <c r="E707" i="1"/>
  <c r="G235" i="1"/>
  <c r="D235" i="1" s="1"/>
  <c r="X235" i="5" s="1"/>
  <c r="Z235" i="5" s="1"/>
  <c r="AA235" i="5" s="1"/>
  <c r="AB235" i="5" s="1"/>
  <c r="F235" i="1"/>
  <c r="B147" i="1"/>
  <c r="C147" i="1"/>
  <c r="B139" i="1"/>
  <c r="E139" i="1"/>
  <c r="G107" i="1"/>
  <c r="D107" i="1" s="1"/>
  <c r="X107" i="5" s="1"/>
  <c r="AD107" i="5" s="1"/>
  <c r="AE107" i="5" s="1"/>
  <c r="AF107" i="5" s="1"/>
  <c r="C107" i="1"/>
  <c r="E150" i="5" s="1"/>
  <c r="G51" i="1"/>
  <c r="D51" i="1" s="1"/>
  <c r="F51" i="1"/>
  <c r="F850" i="1"/>
  <c r="G850" i="1"/>
  <c r="D850" i="1" s="1"/>
  <c r="B850" i="1"/>
  <c r="E850" i="1"/>
  <c r="F242" i="1"/>
  <c r="B242" i="1"/>
  <c r="G242" i="1"/>
  <c r="D242" i="1" s="1"/>
  <c r="X242" i="5" s="1"/>
  <c r="C146" i="1"/>
  <c r="E146" i="1"/>
  <c r="G146" i="1"/>
  <c r="D146" i="1" s="1"/>
  <c r="B146" i="1"/>
  <c r="B10" i="1"/>
  <c r="C107" i="10" s="1"/>
  <c r="H107" i="10" s="1"/>
  <c r="F10" i="1"/>
  <c r="J107" i="10" s="1"/>
  <c r="E10" i="1"/>
  <c r="C738" i="1"/>
  <c r="B738" i="1"/>
  <c r="E738" i="1"/>
  <c r="F738" i="1"/>
  <c r="C642" i="1"/>
  <c r="B642" i="1"/>
  <c r="G642" i="1"/>
  <c r="D642" i="1" s="1"/>
  <c r="F642" i="1"/>
  <c r="F506" i="1"/>
  <c r="H506" i="1" s="1"/>
  <c r="E506" i="1"/>
  <c r="C506" i="1"/>
  <c r="G506" i="1"/>
  <c r="D506" i="1" s="1"/>
  <c r="G34" i="1"/>
  <c r="D34" i="1" s="1"/>
  <c r="B34" i="1"/>
  <c r="C34" i="1"/>
  <c r="E49" i="5" s="1"/>
  <c r="E916" i="1"/>
  <c r="C916" i="1"/>
  <c r="G988" i="1"/>
  <c r="D988" i="1" s="1"/>
  <c r="E988" i="1"/>
  <c r="C988" i="1"/>
  <c r="B988" i="1"/>
  <c r="H988" i="1" s="1"/>
  <c r="G890" i="1"/>
  <c r="D890" i="1" s="1"/>
  <c r="B890" i="1"/>
  <c r="H890" i="1" s="1"/>
  <c r="E890" i="1"/>
  <c r="C890" i="1"/>
  <c r="F562" i="1"/>
  <c r="B562" i="1"/>
  <c r="E562" i="1"/>
  <c r="B498" i="1"/>
  <c r="E498" i="1"/>
  <c r="F498" i="1"/>
  <c r="C940" i="1"/>
  <c r="B940" i="1"/>
  <c r="H940" i="1" s="1"/>
  <c r="G940" i="1"/>
  <c r="D940" i="1" s="1"/>
  <c r="B852" i="1"/>
  <c r="H852" i="1" s="1"/>
  <c r="G852" i="1"/>
  <c r="D852" i="1" s="1"/>
  <c r="F732" i="1"/>
  <c r="E732" i="1"/>
  <c r="G732" i="1"/>
  <c r="D732" i="1" s="1"/>
  <c r="F676" i="1"/>
  <c r="C676" i="1"/>
  <c r="E676" i="1"/>
  <c r="C620" i="1"/>
  <c r="F620" i="1"/>
  <c r="B620" i="1"/>
  <c r="B548" i="1"/>
  <c r="G548" i="1"/>
  <c r="D548" i="1" s="1"/>
  <c r="B404" i="1"/>
  <c r="G404" i="1"/>
  <c r="D404" i="1" s="1"/>
  <c r="X404" i="5" s="1"/>
  <c r="AJ404" i="5" s="1"/>
  <c r="S404" i="5" s="1"/>
  <c r="E404" i="1"/>
  <c r="E156" i="1"/>
  <c r="G156" i="1"/>
  <c r="D156" i="1" s="1"/>
  <c r="X156" i="5" s="1"/>
  <c r="B132" i="1"/>
  <c r="G132" i="1"/>
  <c r="D132" i="1" s="1"/>
  <c r="C132" i="1"/>
  <c r="E127" i="5" s="1"/>
  <c r="B92" i="1"/>
  <c r="C92" i="1"/>
  <c r="E131" i="5" s="1"/>
  <c r="A131" i="5" s="1"/>
  <c r="B13" i="12" s="1"/>
  <c r="B68" i="1"/>
  <c r="E68" i="1"/>
  <c r="C922" i="1"/>
  <c r="F922" i="1"/>
  <c r="C866" i="1"/>
  <c r="E866" i="1"/>
  <c r="G866" i="1"/>
  <c r="D866" i="1" s="1"/>
  <c r="C554" i="1"/>
  <c r="G554" i="1"/>
  <c r="D554" i="1" s="1"/>
  <c r="F554" i="1"/>
  <c r="H554" i="1" s="1"/>
  <c r="G490" i="1"/>
  <c r="D490" i="1" s="1"/>
  <c r="X490" i="5" s="1"/>
  <c r="C490" i="1"/>
  <c r="F490" i="1"/>
  <c r="B402" i="1"/>
  <c r="G402" i="1"/>
  <c r="D402" i="1" s="1"/>
  <c r="X402" i="5" s="1"/>
  <c r="Z402" i="5" s="1"/>
  <c r="AA402" i="5" s="1"/>
  <c r="AB402" i="5" s="1"/>
  <c r="E370" i="1"/>
  <c r="F370" i="1"/>
  <c r="B370" i="1"/>
  <c r="G306" i="1"/>
  <c r="D306" i="1" s="1"/>
  <c r="X306" i="5" s="1"/>
  <c r="B306" i="1"/>
  <c r="H306" i="1" s="1"/>
  <c r="C306" i="1"/>
  <c r="B194" i="1"/>
  <c r="E194" i="1"/>
  <c r="C194" i="1"/>
  <c r="F194" i="1"/>
  <c r="F90" i="1"/>
  <c r="C90" i="1"/>
  <c r="E125" i="5" s="1"/>
  <c r="E90" i="1"/>
  <c r="G399" i="1"/>
  <c r="D399" i="1" s="1"/>
  <c r="X399" i="5" s="1"/>
  <c r="B399" i="1"/>
  <c r="G421" i="1"/>
  <c r="D421" i="1" s="1"/>
  <c r="X421" i="5" s="1"/>
  <c r="AI421" i="5" s="1"/>
  <c r="R421" i="5" s="1"/>
  <c r="C421" i="1"/>
  <c r="E190" i="1"/>
  <c r="B190" i="1"/>
  <c r="B910" i="1"/>
  <c r="C910" i="1"/>
  <c r="B231" i="1"/>
  <c r="G231" i="1"/>
  <c r="D231" i="1" s="1"/>
  <c r="X231" i="5" s="1"/>
  <c r="C215" i="1"/>
  <c r="B215" i="1"/>
  <c r="C191" i="1"/>
  <c r="G191" i="1"/>
  <c r="D191" i="1" s="1"/>
  <c r="X191" i="5" s="1"/>
  <c r="AJ191" i="5" s="1"/>
  <c r="S191" i="5" s="1"/>
  <c r="F175" i="1"/>
  <c r="G175" i="1"/>
  <c r="D175" i="1" s="1"/>
  <c r="X175" i="5" s="1"/>
  <c r="C135" i="1"/>
  <c r="E135" i="1"/>
  <c r="C289" i="1"/>
  <c r="F289" i="1"/>
  <c r="E261" i="1"/>
  <c r="G261" i="1"/>
  <c r="D261" i="1" s="1"/>
  <c r="X261" i="5" s="1"/>
  <c r="E729" i="1"/>
  <c r="G729" i="1"/>
  <c r="D729" i="1" s="1"/>
  <c r="B65" i="1"/>
  <c r="C65" i="1"/>
  <c r="E92" i="5" s="1"/>
  <c r="E611" i="1"/>
  <c r="F611" i="1"/>
  <c r="G515" i="1"/>
  <c r="D515" i="1" s="1"/>
  <c r="F515" i="1"/>
  <c r="F419" i="1"/>
  <c r="E419" i="1"/>
  <c r="B219" i="1"/>
  <c r="G219" i="1"/>
  <c r="D219" i="1" s="1"/>
  <c r="X219" i="5" s="1"/>
  <c r="C946" i="1"/>
  <c r="F946" i="1"/>
  <c r="E946" i="1"/>
  <c r="B914" i="1"/>
  <c r="F914" i="1"/>
  <c r="C714" i="1"/>
  <c r="G714" i="1"/>
  <c r="D714" i="1" s="1"/>
  <c r="B714" i="1"/>
  <c r="C906" i="1"/>
  <c r="B906" i="1"/>
  <c r="F906" i="1"/>
  <c r="E906" i="1"/>
  <c r="B802" i="1"/>
  <c r="G802" i="1"/>
  <c r="D802" i="1" s="1"/>
  <c r="E802" i="1"/>
  <c r="C802" i="1"/>
  <c r="C578" i="1"/>
  <c r="E578" i="1"/>
  <c r="G322" i="1"/>
  <c r="D322" i="1" s="1"/>
  <c r="X322" i="5" s="1"/>
  <c r="AI322" i="5" s="1"/>
  <c r="R322" i="5" s="1"/>
  <c r="B322" i="1"/>
  <c r="C226" i="1"/>
  <c r="F226" i="1"/>
  <c r="E226" i="1"/>
  <c r="G226" i="1"/>
  <c r="D226" i="1" s="1"/>
  <c r="X226" i="5" s="1"/>
  <c r="B98" i="1"/>
  <c r="F98" i="1"/>
  <c r="C98" i="1"/>
  <c r="E137" i="5" s="1"/>
  <c r="G524" i="1"/>
  <c r="D524" i="1" s="1"/>
  <c r="F524" i="1"/>
  <c r="B980" i="1"/>
  <c r="C980" i="1"/>
  <c r="G970" i="1"/>
  <c r="D970" i="1" s="1"/>
  <c r="C970" i="1"/>
  <c r="F970" i="1"/>
  <c r="B970" i="1"/>
  <c r="E698" i="1"/>
  <c r="B698" i="1"/>
  <c r="F698" i="1"/>
  <c r="E626" i="1"/>
  <c r="F626" i="1"/>
  <c r="G626" i="1"/>
  <c r="D626" i="1" s="1"/>
  <c r="C626" i="1"/>
  <c r="B426" i="1"/>
  <c r="E426" i="1"/>
  <c r="F426" i="1"/>
  <c r="G426" i="1"/>
  <c r="D426" i="1" s="1"/>
  <c r="X426" i="5" s="1"/>
  <c r="B298" i="1"/>
  <c r="G298" i="1"/>
  <c r="D298" i="1" s="1"/>
  <c r="X298" i="5" s="1"/>
  <c r="F298" i="1"/>
  <c r="H298" i="1" s="1"/>
  <c r="C298" i="1"/>
  <c r="B202" i="1"/>
  <c r="G202" i="1"/>
  <c r="D202" i="1" s="1"/>
  <c r="X202" i="5" s="1"/>
  <c r="C202" i="1"/>
  <c r="B50" i="1"/>
  <c r="E50" i="1"/>
  <c r="B900" i="1"/>
  <c r="E900" i="1"/>
  <c r="E860" i="1"/>
  <c r="B860" i="1"/>
  <c r="C788" i="1"/>
  <c r="E788" i="1"/>
  <c r="B788" i="1"/>
  <c r="F788" i="1"/>
  <c r="C780" i="1"/>
  <c r="F780" i="1"/>
  <c r="E756" i="1"/>
  <c r="B756" i="1"/>
  <c r="G756" i="1"/>
  <c r="D756" i="1" s="1"/>
  <c r="F740" i="1"/>
  <c r="G740" i="1"/>
  <c r="D740" i="1" s="1"/>
  <c r="B700" i="1"/>
  <c r="E700" i="1"/>
  <c r="F660" i="1"/>
  <c r="G660" i="1"/>
  <c r="D660" i="1" s="1"/>
  <c r="B612" i="1"/>
  <c r="E612" i="1"/>
  <c r="F612" i="1"/>
  <c r="G596" i="1"/>
  <c r="D596" i="1" s="1"/>
  <c r="E596" i="1"/>
  <c r="B596" i="1"/>
  <c r="C596" i="1"/>
  <c r="E588" i="1"/>
  <c r="F588" i="1"/>
  <c r="G588" i="1"/>
  <c r="D588" i="1" s="1"/>
  <c r="F564" i="1"/>
  <c r="C564" i="1"/>
  <c r="G516" i="1"/>
  <c r="D516" i="1" s="1"/>
  <c r="E516" i="1"/>
  <c r="F516" i="1"/>
  <c r="B484" i="1"/>
  <c r="F484" i="1"/>
  <c r="G484" i="1"/>
  <c r="D484" i="1" s="1"/>
  <c r="X484" i="5" s="1"/>
  <c r="AD484" i="5" s="1"/>
  <c r="AE484" i="5" s="1"/>
  <c r="AF484" i="5" s="1"/>
  <c r="B340" i="1"/>
  <c r="C340" i="1"/>
  <c r="G340" i="1"/>
  <c r="D340" i="1" s="1"/>
  <c r="X340" i="5" s="1"/>
  <c r="F340" i="1"/>
  <c r="F324" i="1"/>
  <c r="B324" i="1"/>
  <c r="C324" i="1"/>
  <c r="E260" i="1"/>
  <c r="B260" i="1"/>
  <c r="C196" i="1"/>
  <c r="E196" i="1"/>
  <c r="G196" i="1"/>
  <c r="D196" i="1" s="1"/>
  <c r="X196" i="5" s="1"/>
  <c r="C148" i="1"/>
  <c r="G148" i="1"/>
  <c r="D148" i="1" s="1"/>
  <c r="X148" i="5" s="1"/>
  <c r="C44" i="1"/>
  <c r="E63" i="5" s="1"/>
  <c r="G44" i="1"/>
  <c r="D44" i="1" s="1"/>
  <c r="X44" i="5" s="1"/>
  <c r="F44" i="1"/>
  <c r="B44" i="1"/>
  <c r="E44" i="1"/>
  <c r="F20" i="1"/>
  <c r="G20" i="1"/>
  <c r="D20" i="1" s="1"/>
  <c r="E20" i="1"/>
  <c r="B20" i="1"/>
  <c r="C898" i="1"/>
  <c r="E898" i="1"/>
  <c r="P323" i="10"/>
  <c r="O425" i="9"/>
  <c r="N425" i="9" s="1"/>
  <c r="M425" i="9" s="1"/>
  <c r="O817" i="9"/>
  <c r="N817" i="9" s="1"/>
  <c r="M817" i="9" s="1"/>
  <c r="O851" i="9"/>
  <c r="N851" i="9" s="1"/>
  <c r="M851" i="9" s="1"/>
  <c r="O657" i="9"/>
  <c r="N657" i="9" s="1"/>
  <c r="M657" i="9" s="1"/>
  <c r="P259" i="9"/>
  <c r="N259" i="9" s="1"/>
  <c r="M259" i="9" s="1"/>
  <c r="P771" i="4"/>
  <c r="N637" i="4"/>
  <c r="M637" i="4" s="1"/>
  <c r="P463" i="4"/>
  <c r="O279" i="4"/>
  <c r="N279" i="4" s="1"/>
  <c r="M279" i="4" s="1"/>
  <c r="O979" i="11"/>
  <c r="G6" i="1"/>
  <c r="D6" i="1" s="1"/>
  <c r="F92" i="1"/>
  <c r="B148" i="1"/>
  <c r="B787" i="1"/>
  <c r="B234" i="1"/>
  <c r="F234" i="1"/>
  <c r="G32" i="1"/>
  <c r="D32" i="1" s="1"/>
  <c r="X32" i="5" s="1"/>
  <c r="E431" i="1"/>
  <c r="E163" i="1"/>
  <c r="E980" i="1"/>
  <c r="F375" i="1"/>
  <c r="C375" i="1"/>
  <c r="B454" i="1"/>
  <c r="F454" i="1"/>
  <c r="C354" i="1"/>
  <c r="E354" i="1"/>
  <c r="E204" i="1"/>
  <c r="G204" i="1"/>
  <c r="D204" i="1" s="1"/>
  <c r="X204" i="5" s="1"/>
  <c r="C204" i="1"/>
  <c r="G636" i="1"/>
  <c r="D636" i="1" s="1"/>
  <c r="E258" i="1"/>
  <c r="E18" i="1"/>
  <c r="F166" i="1"/>
  <c r="C843" i="1"/>
  <c r="C285" i="1"/>
  <c r="G285" i="1"/>
  <c r="D285" i="1" s="1"/>
  <c r="X285" i="5" s="1"/>
  <c r="F968" i="1"/>
  <c r="E421" i="1"/>
  <c r="B530" i="1"/>
  <c r="G290" i="1"/>
  <c r="D290" i="1" s="1"/>
  <c r="X290" i="5" s="1"/>
  <c r="F290" i="1"/>
  <c r="B19" i="1"/>
  <c r="C103" i="10" s="1"/>
  <c r="H103" i="10" s="1"/>
  <c r="C269" i="1"/>
  <c r="G260" i="1"/>
  <c r="D260" i="1" s="1"/>
  <c r="X260" i="5" s="1"/>
  <c r="C260" i="1"/>
  <c r="F475" i="1"/>
  <c r="G222" i="1"/>
  <c r="D222" i="1" s="1"/>
  <c r="X222" i="5" s="1"/>
  <c r="F59" i="1"/>
  <c r="J49" i="10" s="1"/>
  <c r="O49" i="10" s="1"/>
  <c r="G59" i="1"/>
  <c r="D59" i="1" s="1"/>
  <c r="X59" i="5" s="1"/>
  <c r="B827" i="1"/>
  <c r="F218" i="1"/>
  <c r="H218" i="1" s="1"/>
  <c r="F4" i="1"/>
  <c r="C339" i="1"/>
  <c r="F68" i="1"/>
  <c r="C68" i="1"/>
  <c r="E95" i="5" s="1"/>
  <c r="B228" i="1"/>
  <c r="C740" i="1"/>
  <c r="C756" i="1"/>
  <c r="B876" i="1"/>
  <c r="F892" i="1"/>
  <c r="B258" i="1"/>
  <c r="C914" i="1"/>
  <c r="E531" i="1"/>
  <c r="G18" i="1"/>
  <c r="D18" i="1" s="1"/>
  <c r="X18" i="5" s="1"/>
  <c r="E762" i="1"/>
  <c r="E922" i="1"/>
  <c r="B321" i="1"/>
  <c r="B688" i="1"/>
  <c r="E199" i="1"/>
  <c r="B964" i="1"/>
  <c r="E910" i="1"/>
  <c r="F399" i="1"/>
  <c r="C852" i="1"/>
  <c r="G578" i="1"/>
  <c r="D578" i="1" s="1"/>
  <c r="E399" i="1"/>
  <c r="C399" i="1"/>
  <c r="E482" i="1"/>
  <c r="G482" i="1"/>
  <c r="D482" i="1" s="1"/>
  <c r="X482" i="5" s="1"/>
  <c r="E546" i="1"/>
  <c r="C372" i="1"/>
  <c r="G396" i="1"/>
  <c r="D396" i="1" s="1"/>
  <c r="X396" i="5" s="1"/>
  <c r="F396" i="1"/>
  <c r="H396" i="1" s="1"/>
  <c r="E452" i="1"/>
  <c r="B908" i="1"/>
  <c r="F996" i="1"/>
  <c r="C842" i="1"/>
  <c r="G978" i="1"/>
  <c r="D978" i="1" s="1"/>
  <c r="B978" i="1"/>
  <c r="F261" i="1"/>
  <c r="G277" i="1"/>
  <c r="D277" i="1" s="1"/>
  <c r="X277" i="5" s="1"/>
  <c r="C431" i="1"/>
  <c r="F104" i="1"/>
  <c r="C370" i="1"/>
  <c r="E324" i="1"/>
  <c r="C643" i="1"/>
  <c r="G968" i="1"/>
  <c r="D968" i="1" s="1"/>
  <c r="G498" i="1"/>
  <c r="D498" i="1" s="1"/>
  <c r="F769" i="1"/>
  <c r="E436" i="1"/>
  <c r="F215" i="1"/>
  <c r="G419" i="1"/>
  <c r="D419" i="1" s="1"/>
  <c r="X419" i="5" s="1"/>
  <c r="Z419" i="5" s="1"/>
  <c r="AA419" i="5" s="1"/>
  <c r="AB419" i="5" s="1"/>
  <c r="E61" i="1"/>
  <c r="B175" i="1"/>
  <c r="B447" i="1"/>
  <c r="C565" i="1"/>
  <c r="G135" i="1"/>
  <c r="D135" i="1" s="1"/>
  <c r="X135" i="5" s="1"/>
  <c r="AD135" i="5" s="1"/>
  <c r="AE135" i="5" s="1"/>
  <c r="AF135" i="5" s="1"/>
  <c r="E339" i="1"/>
  <c r="E551" i="1"/>
  <c r="B223" i="1"/>
  <c r="C20" i="1"/>
  <c r="E27" i="5" s="1"/>
  <c r="F132" i="1"/>
  <c r="J67" i="4" s="1"/>
  <c r="O67" i="4" s="1"/>
  <c r="C322" i="1"/>
  <c r="E51" i="1"/>
  <c r="G324" i="1"/>
  <c r="D324" i="1" s="1"/>
  <c r="X324" i="5" s="1"/>
  <c r="AD324" i="5" s="1"/>
  <c r="AE324" i="5" s="1"/>
  <c r="AF324" i="5" s="1"/>
  <c r="E147" i="1"/>
  <c r="B866" i="1"/>
  <c r="H866" i="1" s="1"/>
  <c r="E98" i="1"/>
  <c r="B187" i="1"/>
  <c r="E554" i="1"/>
  <c r="G620" i="1"/>
  <c r="D620" i="1" s="1"/>
  <c r="F700" i="1"/>
  <c r="G980" i="1"/>
  <c r="D980" i="1" s="1"/>
  <c r="E242" i="1"/>
  <c r="B946" i="1"/>
  <c r="E490" i="1"/>
  <c r="C612" i="1"/>
  <c r="E852" i="1"/>
  <c r="B626" i="1"/>
  <c r="C698" i="1"/>
  <c r="G19" i="1"/>
  <c r="D19" i="1" s="1"/>
  <c r="G530" i="1"/>
  <c r="D530" i="1" s="1"/>
  <c r="E228" i="1"/>
  <c r="E484" i="1"/>
  <c r="C729" i="1"/>
  <c r="B291" i="1"/>
  <c r="G90" i="1"/>
  <c r="D90" i="1" s="1"/>
  <c r="E306" i="1"/>
  <c r="B732" i="1"/>
  <c r="C50" i="1"/>
  <c r="E69" i="5" s="1"/>
  <c r="G676" i="1"/>
  <c r="D676" i="1" s="1"/>
  <c r="B780" i="1"/>
  <c r="F596" i="1"/>
  <c r="E636" i="1"/>
  <c r="G780" i="1"/>
  <c r="D780" i="1" s="1"/>
  <c r="E940" i="1"/>
  <c r="F29" i="1"/>
  <c r="F714" i="1"/>
  <c r="E298" i="1"/>
  <c r="E914" i="1"/>
  <c r="F404" i="1"/>
  <c r="E642" i="1"/>
  <c r="G194" i="1"/>
  <c r="D194" i="1" s="1"/>
  <c r="X194" i="5" s="1"/>
  <c r="G10" i="1"/>
  <c r="D10" i="1" s="1"/>
  <c r="F146" i="1"/>
  <c r="E564" i="1"/>
  <c r="G98" i="1"/>
  <c r="D98" i="1" s="1"/>
  <c r="G860" i="1"/>
  <c r="D860" i="1" s="1"/>
  <c r="B67" i="1"/>
  <c r="G738" i="1"/>
  <c r="D738" i="1" s="1"/>
  <c r="E340" i="1"/>
  <c r="F118" i="1"/>
  <c r="J115" i="4" s="1"/>
  <c r="O115" i="4" s="1"/>
  <c r="E118" i="1"/>
  <c r="E970" i="1"/>
  <c r="E34" i="1"/>
  <c r="B226" i="1"/>
  <c r="F148" i="1"/>
  <c r="F156" i="1"/>
  <c r="C118" i="1"/>
  <c r="E165" i="5" s="1"/>
  <c r="F900" i="1"/>
  <c r="E524" i="1"/>
  <c r="F34" i="1"/>
  <c r="J19" i="9" s="1"/>
  <c r="P19" i="9" s="1"/>
  <c r="G562" i="1"/>
  <c r="D562" i="1" s="1"/>
  <c r="B516" i="1"/>
  <c r="F116" i="1"/>
  <c r="H711" i="1"/>
  <c r="N263" i="11"/>
  <c r="P847" i="10"/>
  <c r="N847" i="10" s="1"/>
  <c r="P189" i="10"/>
  <c r="P953" i="10"/>
  <c r="N953" i="10" s="1"/>
  <c r="O945" i="9"/>
  <c r="N945" i="9" s="1"/>
  <c r="M945" i="9" s="1"/>
  <c r="O883" i="9"/>
  <c r="O565" i="9"/>
  <c r="O925" i="9"/>
  <c r="N925" i="9" s="1"/>
  <c r="M925" i="9" s="1"/>
  <c r="O451" i="9"/>
  <c r="N163" i="9"/>
  <c r="M163" i="9" s="1"/>
  <c r="O939" i="10"/>
  <c r="P529" i="4"/>
  <c r="N529" i="4" s="1"/>
  <c r="M529" i="4" s="1"/>
  <c r="P769" i="4"/>
  <c r="N769" i="4" s="1"/>
  <c r="M769" i="4" s="1"/>
  <c r="N487" i="4"/>
  <c r="M487" i="4" s="1"/>
  <c r="P557" i="11"/>
  <c r="N557" i="11" s="1"/>
  <c r="N533" i="11"/>
  <c r="O205" i="5"/>
  <c r="N816" i="11"/>
  <c r="F62" i="1"/>
  <c r="J51" i="10" s="1"/>
  <c r="O51" i="10" s="1"/>
  <c r="G62" i="1"/>
  <c r="D62" i="1" s="1"/>
  <c r="G958" i="1"/>
  <c r="D958" i="1" s="1"/>
  <c r="B958" i="1"/>
  <c r="F934" i="1"/>
  <c r="E934" i="1"/>
  <c r="B886" i="1"/>
  <c r="H886" i="1" s="1"/>
  <c r="E886" i="1"/>
  <c r="F840" i="1"/>
  <c r="G840" i="1"/>
  <c r="D840" i="1" s="1"/>
  <c r="E840" i="1"/>
  <c r="E838" i="1"/>
  <c r="F838" i="1"/>
  <c r="E793" i="1"/>
  <c r="B793" i="1"/>
  <c r="G765" i="1"/>
  <c r="D765" i="1" s="1"/>
  <c r="F765" i="1"/>
  <c r="F585" i="1"/>
  <c r="E585" i="1"/>
  <c r="G246" i="1"/>
  <c r="D246" i="1" s="1"/>
  <c r="X246" i="5" s="1"/>
  <c r="F246" i="1"/>
  <c r="C239" i="1"/>
  <c r="F239" i="1"/>
  <c r="AA3" i="1"/>
  <c r="N3" i="1"/>
  <c r="O3" i="1"/>
  <c r="M3" i="1"/>
  <c r="P3" i="1"/>
  <c r="O5" i="1"/>
  <c r="N5" i="1"/>
  <c r="J8" i="5" s="1"/>
  <c r="O7" i="1"/>
  <c r="P7" i="1"/>
  <c r="N7" i="1"/>
  <c r="M9" i="1"/>
  <c r="F12" i="5" s="1"/>
  <c r="P9" i="1"/>
  <c r="N9" i="1"/>
  <c r="M11" i="1"/>
  <c r="O11" i="1"/>
  <c r="N11" i="1"/>
  <c r="AA11" i="1"/>
  <c r="C50" i="4"/>
  <c r="H50" i="4" s="1"/>
  <c r="J198" i="4"/>
  <c r="C198" i="4"/>
  <c r="H198" i="4" s="1"/>
  <c r="D198" i="4" s="1"/>
  <c r="G198" i="4" s="1"/>
  <c r="J270" i="4"/>
  <c r="C270" i="4"/>
  <c r="H270" i="4" s="1"/>
  <c r="D270" i="4" s="1"/>
  <c r="G270" i="4" s="1"/>
  <c r="C280" i="4"/>
  <c r="H280" i="4" s="1"/>
  <c r="D280" i="4" s="1"/>
  <c r="G280" i="4" s="1"/>
  <c r="J280" i="4"/>
  <c r="C440" i="4"/>
  <c r="H440" i="4" s="1"/>
  <c r="D440" i="4" s="1"/>
  <c r="G440" i="4" s="1"/>
  <c r="J440" i="4"/>
  <c r="O440" i="4" s="1"/>
  <c r="J502" i="4"/>
  <c r="O502" i="4" s="1"/>
  <c r="C502" i="4"/>
  <c r="H502" i="4" s="1"/>
  <c r="D502" i="4" s="1"/>
  <c r="G502" i="4" s="1"/>
  <c r="J526" i="4"/>
  <c r="P526" i="4" s="1"/>
  <c r="C526" i="4"/>
  <c r="H526" i="4" s="1"/>
  <c r="D526" i="4" s="1"/>
  <c r="G526" i="4" s="1"/>
  <c r="C824" i="4"/>
  <c r="H824" i="4" s="1"/>
  <c r="D824" i="4" s="1"/>
  <c r="G824" i="4" s="1"/>
  <c r="J824" i="4"/>
  <c r="J862" i="4"/>
  <c r="C862" i="4"/>
  <c r="H862" i="4" s="1"/>
  <c r="D862" i="4" s="1"/>
  <c r="G862" i="4" s="1"/>
  <c r="C984" i="4"/>
  <c r="H984" i="4" s="1"/>
  <c r="D984" i="4" s="1"/>
  <c r="G984" i="4" s="1"/>
  <c r="J984" i="4"/>
  <c r="O984" i="4" s="1"/>
  <c r="C990" i="4"/>
  <c r="H990" i="4" s="1"/>
  <c r="D990" i="4" s="1"/>
  <c r="G990" i="4" s="1"/>
  <c r="J990" i="4"/>
  <c r="O990" i="4" s="1"/>
  <c r="J48" i="9"/>
  <c r="P48" i="9" s="1"/>
  <c r="C64" i="9"/>
  <c r="H64" i="9" s="1"/>
  <c r="J64" i="9"/>
  <c r="J174" i="9"/>
  <c r="C174" i="9"/>
  <c r="H174" i="9" s="1"/>
  <c r="D174" i="9" s="1"/>
  <c r="G174" i="9" s="1"/>
  <c r="J280" i="9"/>
  <c r="C280" i="9"/>
  <c r="H280" i="9" s="1"/>
  <c r="D280" i="9" s="1"/>
  <c r="G280" i="9" s="1"/>
  <c r="C294" i="9"/>
  <c r="H294" i="9" s="1"/>
  <c r="D294" i="9" s="1"/>
  <c r="G294" i="9" s="1"/>
  <c r="J294" i="9"/>
  <c r="O294" i="9" s="1"/>
  <c r="C336" i="9"/>
  <c r="H336" i="9" s="1"/>
  <c r="D336" i="9" s="1"/>
  <c r="G336" i="9" s="1"/>
  <c r="J336" i="9"/>
  <c r="C390" i="9"/>
  <c r="H390" i="9" s="1"/>
  <c r="D390" i="9" s="1"/>
  <c r="G390" i="9" s="1"/>
  <c r="J390" i="9"/>
  <c r="J458" i="9"/>
  <c r="P458" i="9" s="1"/>
  <c r="C458" i="9"/>
  <c r="H458" i="9" s="1"/>
  <c r="D458" i="9" s="1"/>
  <c r="G458" i="9" s="1"/>
  <c r="C472" i="9"/>
  <c r="H472" i="9" s="1"/>
  <c r="D472" i="9" s="1"/>
  <c r="G472" i="9" s="1"/>
  <c r="J472" i="9"/>
  <c r="P472" i="9" s="1"/>
  <c r="J616" i="9"/>
  <c r="C616" i="9"/>
  <c r="H616" i="9" s="1"/>
  <c r="D616" i="9" s="1"/>
  <c r="G616" i="9" s="1"/>
  <c r="J824" i="9"/>
  <c r="C824" i="9"/>
  <c r="H824" i="9" s="1"/>
  <c r="D824" i="9" s="1"/>
  <c r="G824" i="9" s="1"/>
  <c r="J828" i="9"/>
  <c r="P828" i="9" s="1"/>
  <c r="C828" i="9"/>
  <c r="H828" i="9" s="1"/>
  <c r="D828" i="9" s="1"/>
  <c r="G828" i="9" s="1"/>
  <c r="C94" i="10"/>
  <c r="H94" i="10" s="1"/>
  <c r="J186" i="10"/>
  <c r="C186" i="10"/>
  <c r="H186" i="10" s="1"/>
  <c r="D186" i="10" s="1"/>
  <c r="G186" i="10" s="1"/>
  <c r="J240" i="10"/>
  <c r="O240" i="10" s="1"/>
  <c r="M240" i="10" s="1"/>
  <c r="C240" i="10"/>
  <c r="H240" i="10" s="1"/>
  <c r="D240" i="10" s="1"/>
  <c r="G240" i="10" s="1"/>
  <c r="J264" i="10"/>
  <c r="C264" i="10"/>
  <c r="H264" i="10" s="1"/>
  <c r="D264" i="10" s="1"/>
  <c r="G264" i="10" s="1"/>
  <c r="C290" i="10"/>
  <c r="H290" i="10" s="1"/>
  <c r="D290" i="10" s="1"/>
  <c r="G290" i="10" s="1"/>
  <c r="J290" i="10"/>
  <c r="J380" i="10"/>
  <c r="C380" i="10"/>
  <c r="H380" i="10" s="1"/>
  <c r="D380" i="10" s="1"/>
  <c r="G380" i="10" s="1"/>
  <c r="C450" i="10"/>
  <c r="H450" i="10" s="1"/>
  <c r="D450" i="10" s="1"/>
  <c r="G450" i="10" s="1"/>
  <c r="J450" i="10"/>
  <c r="C470" i="10"/>
  <c r="H470" i="10" s="1"/>
  <c r="D470" i="10" s="1"/>
  <c r="G470" i="10" s="1"/>
  <c r="J470" i="10"/>
  <c r="P470" i="10" s="1"/>
  <c r="J478" i="10"/>
  <c r="C478" i="10"/>
  <c r="H478" i="10" s="1"/>
  <c r="D478" i="10" s="1"/>
  <c r="G478" i="10" s="1"/>
  <c r="J528" i="10"/>
  <c r="C528" i="10"/>
  <c r="H528" i="10" s="1"/>
  <c r="D528" i="10" s="1"/>
  <c r="G528" i="10" s="1"/>
  <c r="C716" i="10"/>
  <c r="H716" i="10" s="1"/>
  <c r="D716" i="10" s="1"/>
  <c r="G716" i="10" s="1"/>
  <c r="J716" i="10"/>
  <c r="J722" i="10"/>
  <c r="C722" i="10"/>
  <c r="H722" i="10" s="1"/>
  <c r="D722" i="10" s="1"/>
  <c r="G722" i="10" s="1"/>
  <c r="C724" i="10"/>
  <c r="H724" i="10" s="1"/>
  <c r="D724" i="10" s="1"/>
  <c r="G724" i="10" s="1"/>
  <c r="J724" i="10"/>
  <c r="P724" i="10" s="1"/>
  <c r="J740" i="10"/>
  <c r="C740" i="10"/>
  <c r="H740" i="10" s="1"/>
  <c r="D740" i="10" s="1"/>
  <c r="G740" i="10" s="1"/>
  <c r="J746" i="10"/>
  <c r="C746" i="10"/>
  <c r="H746" i="10" s="1"/>
  <c r="D746" i="10" s="1"/>
  <c r="G746" i="10" s="1"/>
  <c r="J750" i="10"/>
  <c r="C750" i="10"/>
  <c r="H750" i="10" s="1"/>
  <c r="D750" i="10" s="1"/>
  <c r="G750" i="10" s="1"/>
  <c r="J766" i="10"/>
  <c r="P766" i="10" s="1"/>
  <c r="C766" i="10"/>
  <c r="H766" i="10" s="1"/>
  <c r="D766" i="10" s="1"/>
  <c r="G766" i="10" s="1"/>
  <c r="J768" i="10"/>
  <c r="O768" i="10" s="1"/>
  <c r="M768" i="10" s="1"/>
  <c r="C768" i="10"/>
  <c r="H768" i="10" s="1"/>
  <c r="D768" i="10" s="1"/>
  <c r="G768" i="10" s="1"/>
  <c r="C786" i="10"/>
  <c r="H786" i="10" s="1"/>
  <c r="D786" i="10" s="1"/>
  <c r="G786" i="10" s="1"/>
  <c r="J786" i="10"/>
  <c r="O786" i="10" s="1"/>
  <c r="J788" i="10"/>
  <c r="C788" i="10"/>
  <c r="H788" i="10" s="1"/>
  <c r="D788" i="10" s="1"/>
  <c r="G788" i="10" s="1"/>
  <c r="J790" i="10"/>
  <c r="C790" i="10"/>
  <c r="H790" i="10" s="1"/>
  <c r="D790" i="10" s="1"/>
  <c r="G790" i="10" s="1"/>
  <c r="C812" i="10"/>
  <c r="H812" i="10" s="1"/>
  <c r="D812" i="10" s="1"/>
  <c r="G812" i="10" s="1"/>
  <c r="J812" i="10"/>
  <c r="C834" i="10"/>
  <c r="H834" i="10" s="1"/>
  <c r="D834" i="10" s="1"/>
  <c r="G834" i="10" s="1"/>
  <c r="J834" i="10"/>
  <c r="J846" i="10"/>
  <c r="P846" i="10" s="1"/>
  <c r="C846" i="10"/>
  <c r="H846" i="10" s="1"/>
  <c r="D846" i="10" s="1"/>
  <c r="G846" i="10" s="1"/>
  <c r="J852" i="10"/>
  <c r="O852" i="10" s="1"/>
  <c r="M852" i="10" s="1"/>
  <c r="C852" i="10"/>
  <c r="H852" i="10" s="1"/>
  <c r="D852" i="10" s="1"/>
  <c r="G852" i="10" s="1"/>
  <c r="C866" i="10"/>
  <c r="H866" i="10" s="1"/>
  <c r="D866" i="10" s="1"/>
  <c r="G866" i="10" s="1"/>
  <c r="J866" i="10"/>
  <c r="J880" i="10"/>
  <c r="O880" i="10" s="1"/>
  <c r="M880" i="10" s="1"/>
  <c r="C880" i="10"/>
  <c r="H880" i="10" s="1"/>
  <c r="D880" i="10" s="1"/>
  <c r="G880" i="10" s="1"/>
  <c r="C894" i="10"/>
  <c r="H894" i="10" s="1"/>
  <c r="D894" i="10" s="1"/>
  <c r="G894" i="10" s="1"/>
  <c r="J894" i="10"/>
  <c r="C898" i="10"/>
  <c r="H898" i="10" s="1"/>
  <c r="D898" i="10" s="1"/>
  <c r="G898" i="10" s="1"/>
  <c r="J898" i="10"/>
  <c r="O898" i="10" s="1"/>
  <c r="M898" i="10" s="1"/>
  <c r="J900" i="10"/>
  <c r="C900" i="10"/>
  <c r="H900" i="10" s="1"/>
  <c r="D900" i="10" s="1"/>
  <c r="G900" i="10" s="1"/>
  <c r="C942" i="10"/>
  <c r="H942" i="10" s="1"/>
  <c r="D942" i="10" s="1"/>
  <c r="G942" i="10" s="1"/>
  <c r="J942" i="10"/>
  <c r="J946" i="10"/>
  <c r="C946" i="10"/>
  <c r="H946" i="10" s="1"/>
  <c r="D946" i="10" s="1"/>
  <c r="G946" i="10" s="1"/>
  <c r="J950" i="10"/>
  <c r="P950" i="10" s="1"/>
  <c r="C950" i="10"/>
  <c r="H950" i="10" s="1"/>
  <c r="D950" i="10" s="1"/>
  <c r="G950" i="10" s="1"/>
  <c r="J956" i="10"/>
  <c r="O956" i="10" s="1"/>
  <c r="M956" i="10" s="1"/>
  <c r="C956" i="10"/>
  <c r="H956" i="10" s="1"/>
  <c r="D956" i="10" s="1"/>
  <c r="G956" i="10" s="1"/>
  <c r="J968" i="10"/>
  <c r="C968" i="10"/>
  <c r="H968" i="10" s="1"/>
  <c r="D968" i="10" s="1"/>
  <c r="G968" i="10" s="1"/>
  <c r="C984" i="10"/>
  <c r="H984" i="10" s="1"/>
  <c r="D984" i="10" s="1"/>
  <c r="G984" i="10" s="1"/>
  <c r="J984" i="10"/>
  <c r="C988" i="10"/>
  <c r="H988" i="10" s="1"/>
  <c r="D988" i="10" s="1"/>
  <c r="G988" i="10" s="1"/>
  <c r="J988" i="10"/>
  <c r="O988" i="10" s="1"/>
  <c r="M988" i="10" s="1"/>
  <c r="C14" i="11"/>
  <c r="H14" i="11" s="1"/>
  <c r="C34" i="11"/>
  <c r="H34" i="11" s="1"/>
  <c r="J34" i="11"/>
  <c r="P34" i="11" s="1"/>
  <c r="J70" i="11"/>
  <c r="J82" i="11"/>
  <c r="C82" i="11"/>
  <c r="H82" i="11" s="1"/>
  <c r="C84" i="11"/>
  <c r="H84" i="11" s="1"/>
  <c r="J102" i="11"/>
  <c r="C102" i="11"/>
  <c r="H102" i="11" s="1"/>
  <c r="J110" i="11"/>
  <c r="C110" i="11"/>
  <c r="H110" i="11" s="1"/>
  <c r="J128" i="11"/>
  <c r="P128" i="11" s="1"/>
  <c r="C128" i="11"/>
  <c r="H128" i="11" s="1"/>
  <c r="D128" i="11" s="1"/>
  <c r="G128" i="11" s="1"/>
  <c r="J142" i="11"/>
  <c r="C142" i="11"/>
  <c r="H142" i="11" s="1"/>
  <c r="D142" i="11" s="1"/>
  <c r="G142" i="11" s="1"/>
  <c r="J144" i="11"/>
  <c r="C144" i="11"/>
  <c r="H144" i="11" s="1"/>
  <c r="D144" i="11" s="1"/>
  <c r="G144" i="11" s="1"/>
  <c r="J152" i="11"/>
  <c r="C152" i="11"/>
  <c r="H152" i="11" s="1"/>
  <c r="D152" i="11" s="1"/>
  <c r="G152" i="11" s="1"/>
  <c r="C156" i="11"/>
  <c r="H156" i="11" s="1"/>
  <c r="D156" i="11" s="1"/>
  <c r="G156" i="11" s="1"/>
  <c r="J156" i="11"/>
  <c r="C164" i="11"/>
  <c r="H164" i="11" s="1"/>
  <c r="D164" i="11" s="1"/>
  <c r="G164" i="11" s="1"/>
  <c r="J164" i="11"/>
  <c r="P164" i="11" s="1"/>
  <c r="C166" i="11"/>
  <c r="H166" i="11" s="1"/>
  <c r="D166" i="11" s="1"/>
  <c r="G166" i="11" s="1"/>
  <c r="J166" i="11"/>
  <c r="C170" i="11"/>
  <c r="H170" i="11" s="1"/>
  <c r="D170" i="11" s="1"/>
  <c r="G170" i="11" s="1"/>
  <c r="J170" i="11"/>
  <c r="J176" i="11"/>
  <c r="C176" i="11"/>
  <c r="H176" i="11" s="1"/>
  <c r="D176" i="11" s="1"/>
  <c r="G176" i="11" s="1"/>
  <c r="J178" i="11"/>
  <c r="C178" i="11"/>
  <c r="H178" i="11" s="1"/>
  <c r="D178" i="11" s="1"/>
  <c r="G178" i="11" s="1"/>
  <c r="C186" i="11"/>
  <c r="H186" i="11" s="1"/>
  <c r="D186" i="11" s="1"/>
  <c r="G186" i="11" s="1"/>
  <c r="J186" i="11"/>
  <c r="O186" i="11" s="1"/>
  <c r="J192" i="11"/>
  <c r="C192" i="11"/>
  <c r="H192" i="11" s="1"/>
  <c r="D192" i="11" s="1"/>
  <c r="G192" i="11" s="1"/>
  <c r="J196" i="11"/>
  <c r="C196" i="11"/>
  <c r="H196" i="11" s="1"/>
  <c r="D196" i="11" s="1"/>
  <c r="G196" i="11" s="1"/>
  <c r="J200" i="11"/>
  <c r="C200" i="11"/>
  <c r="H200" i="11" s="1"/>
  <c r="D200" i="11" s="1"/>
  <c r="G200" i="11" s="1"/>
  <c r="J206" i="11"/>
  <c r="C206" i="11"/>
  <c r="H206" i="11" s="1"/>
  <c r="D206" i="11" s="1"/>
  <c r="G206" i="11" s="1"/>
  <c r="C210" i="11"/>
  <c r="H210" i="11" s="1"/>
  <c r="D210" i="11" s="1"/>
  <c r="G210" i="11" s="1"/>
  <c r="J210" i="11"/>
  <c r="O210" i="11" s="1"/>
  <c r="M210" i="11" s="1"/>
  <c r="C214" i="11"/>
  <c r="H214" i="11" s="1"/>
  <c r="D214" i="11" s="1"/>
  <c r="G214" i="11" s="1"/>
  <c r="J214" i="11"/>
  <c r="C232" i="11"/>
  <c r="H232" i="11" s="1"/>
  <c r="D232" i="11" s="1"/>
  <c r="G232" i="11" s="1"/>
  <c r="J232" i="11"/>
  <c r="J236" i="11"/>
  <c r="C236" i="11"/>
  <c r="H236" i="11" s="1"/>
  <c r="D236" i="11" s="1"/>
  <c r="G236" i="11" s="1"/>
  <c r="J238" i="11"/>
  <c r="C238" i="11"/>
  <c r="H238" i="11" s="1"/>
  <c r="D238" i="11" s="1"/>
  <c r="G238" i="11" s="1"/>
  <c r="C246" i="11"/>
  <c r="H246" i="11" s="1"/>
  <c r="D246" i="11" s="1"/>
  <c r="G246" i="11" s="1"/>
  <c r="J246" i="11"/>
  <c r="O246" i="11" s="1"/>
  <c r="C248" i="11"/>
  <c r="H248" i="11" s="1"/>
  <c r="D248" i="11" s="1"/>
  <c r="G248" i="11" s="1"/>
  <c r="J248" i="11"/>
  <c r="O248" i="11" s="1"/>
  <c r="C262" i="11"/>
  <c r="H262" i="11" s="1"/>
  <c r="D262" i="11" s="1"/>
  <c r="G262" i="11" s="1"/>
  <c r="J262" i="11"/>
  <c r="J266" i="11"/>
  <c r="C266" i="11"/>
  <c r="H266" i="11" s="1"/>
  <c r="D266" i="11" s="1"/>
  <c r="G266" i="11" s="1"/>
  <c r="C272" i="11"/>
  <c r="H272" i="11" s="1"/>
  <c r="D272" i="11" s="1"/>
  <c r="G272" i="11" s="1"/>
  <c r="J272" i="11"/>
  <c r="C274" i="11"/>
  <c r="H274" i="11" s="1"/>
  <c r="D274" i="11" s="1"/>
  <c r="G274" i="11" s="1"/>
  <c r="J274" i="11"/>
  <c r="O274" i="11" s="1"/>
  <c r="M274" i="11" s="1"/>
  <c r="J282" i="11"/>
  <c r="C282" i="11"/>
  <c r="H282" i="11" s="1"/>
  <c r="D282" i="11" s="1"/>
  <c r="G282" i="11" s="1"/>
  <c r="J288" i="11"/>
  <c r="C288" i="11"/>
  <c r="H288" i="11" s="1"/>
  <c r="D288" i="11" s="1"/>
  <c r="G288" i="11" s="1"/>
  <c r="J292" i="11"/>
  <c r="C292" i="11"/>
  <c r="H292" i="11" s="1"/>
  <c r="D292" i="11" s="1"/>
  <c r="G292" i="11" s="1"/>
  <c r="J294" i="11"/>
  <c r="O294" i="11" s="1"/>
  <c r="M294" i="11" s="1"/>
  <c r="C294" i="11"/>
  <c r="H294" i="11" s="1"/>
  <c r="D294" i="11" s="1"/>
  <c r="G294" i="11" s="1"/>
  <c r="J296" i="11"/>
  <c r="C296" i="11"/>
  <c r="H296" i="11" s="1"/>
  <c r="D296" i="11" s="1"/>
  <c r="G296" i="11" s="1"/>
  <c r="J298" i="11"/>
  <c r="C298" i="11"/>
  <c r="H298" i="11" s="1"/>
  <c r="D298" i="11" s="1"/>
  <c r="G298" i="11" s="1"/>
  <c r="J318" i="11"/>
  <c r="O318" i="11" s="1"/>
  <c r="C318" i="11"/>
  <c r="H318" i="11" s="1"/>
  <c r="D318" i="11" s="1"/>
  <c r="G318" i="11" s="1"/>
  <c r="C328" i="11"/>
  <c r="H328" i="11" s="1"/>
  <c r="D328" i="11" s="1"/>
  <c r="G328" i="11" s="1"/>
  <c r="J328" i="11"/>
  <c r="C330" i="11"/>
  <c r="H330" i="11" s="1"/>
  <c r="D330" i="11" s="1"/>
  <c r="G330" i="11" s="1"/>
  <c r="J330" i="11"/>
  <c r="P330" i="11" s="1"/>
  <c r="C340" i="11"/>
  <c r="H340" i="11" s="1"/>
  <c r="D340" i="11" s="1"/>
  <c r="G340" i="11" s="1"/>
  <c r="J340" i="11"/>
  <c r="C342" i="11"/>
  <c r="H342" i="11" s="1"/>
  <c r="D342" i="11" s="1"/>
  <c r="G342" i="11" s="1"/>
  <c r="J342" i="11"/>
  <c r="O342" i="11" s="1"/>
  <c r="J350" i="11"/>
  <c r="C350" i="11"/>
  <c r="H350" i="11" s="1"/>
  <c r="D350" i="11" s="1"/>
  <c r="G350" i="11" s="1"/>
  <c r="C352" i="11"/>
  <c r="H352" i="11" s="1"/>
  <c r="D352" i="11" s="1"/>
  <c r="G352" i="11" s="1"/>
  <c r="J352" i="11"/>
  <c r="O352" i="11" s="1"/>
  <c r="C358" i="11"/>
  <c r="H358" i="11" s="1"/>
  <c r="D358" i="11" s="1"/>
  <c r="G358" i="11" s="1"/>
  <c r="J358" i="11"/>
  <c r="O358" i="11" s="1"/>
  <c r="J364" i="11"/>
  <c r="P364" i="11" s="1"/>
  <c r="C364" i="11"/>
  <c r="H364" i="11" s="1"/>
  <c r="D364" i="11" s="1"/>
  <c r="G364" i="11" s="1"/>
  <c r="C366" i="11"/>
  <c r="H366" i="11" s="1"/>
  <c r="D366" i="11" s="1"/>
  <c r="G366" i="11" s="1"/>
  <c r="J366" i="11"/>
  <c r="J382" i="11"/>
  <c r="C382" i="11"/>
  <c r="H382" i="11" s="1"/>
  <c r="D382" i="11" s="1"/>
  <c r="G382" i="11" s="1"/>
  <c r="C388" i="11"/>
  <c r="H388" i="11" s="1"/>
  <c r="D388" i="11" s="1"/>
  <c r="G388" i="11" s="1"/>
  <c r="J388" i="11"/>
  <c r="P388" i="11" s="1"/>
  <c r="J390" i="11"/>
  <c r="C390" i="11"/>
  <c r="H390" i="11" s="1"/>
  <c r="D390" i="11" s="1"/>
  <c r="G390" i="11" s="1"/>
  <c r="J402" i="11"/>
  <c r="C402" i="11"/>
  <c r="H402" i="11" s="1"/>
  <c r="D402" i="11" s="1"/>
  <c r="G402" i="11" s="1"/>
  <c r="C404" i="11"/>
  <c r="H404" i="11" s="1"/>
  <c r="D404" i="11" s="1"/>
  <c r="G404" i="11" s="1"/>
  <c r="J404" i="11"/>
  <c r="C406" i="11"/>
  <c r="H406" i="11" s="1"/>
  <c r="D406" i="11" s="1"/>
  <c r="G406" i="11" s="1"/>
  <c r="J406" i="11"/>
  <c r="P406" i="11" s="1"/>
  <c r="C408" i="11"/>
  <c r="H408" i="11" s="1"/>
  <c r="D408" i="11" s="1"/>
  <c r="G408" i="11" s="1"/>
  <c r="J408" i="11"/>
  <c r="P408" i="11" s="1"/>
  <c r="C414" i="11"/>
  <c r="H414" i="11" s="1"/>
  <c r="D414" i="11" s="1"/>
  <c r="G414" i="11" s="1"/>
  <c r="J414" i="11"/>
  <c r="P414" i="11" s="1"/>
  <c r="C416" i="11"/>
  <c r="H416" i="11" s="1"/>
  <c r="D416" i="11" s="1"/>
  <c r="G416" i="11" s="1"/>
  <c r="J416" i="11"/>
  <c r="J418" i="11"/>
  <c r="C418" i="11"/>
  <c r="H418" i="11" s="1"/>
  <c r="D418" i="11" s="1"/>
  <c r="G418" i="11" s="1"/>
  <c r="C424" i="11"/>
  <c r="H424" i="11" s="1"/>
  <c r="D424" i="11" s="1"/>
  <c r="G424" i="11" s="1"/>
  <c r="J424" i="11"/>
  <c r="J428" i="11"/>
  <c r="C428" i="11"/>
  <c r="H428" i="11" s="1"/>
  <c r="D428" i="11" s="1"/>
  <c r="G428" i="11" s="1"/>
  <c r="C446" i="11"/>
  <c r="H446" i="11" s="1"/>
  <c r="D446" i="11" s="1"/>
  <c r="G446" i="11" s="1"/>
  <c r="J446" i="11"/>
  <c r="J450" i="11"/>
  <c r="O450" i="11" s="1"/>
  <c r="C450" i="11"/>
  <c r="H450" i="11" s="1"/>
  <c r="D450" i="11" s="1"/>
  <c r="G450" i="11" s="1"/>
  <c r="J458" i="11"/>
  <c r="C458" i="11"/>
  <c r="H458" i="11" s="1"/>
  <c r="D458" i="11" s="1"/>
  <c r="G458" i="11" s="1"/>
  <c r="J468" i="11"/>
  <c r="C468" i="11"/>
  <c r="H468" i="11" s="1"/>
  <c r="D468" i="11" s="1"/>
  <c r="G468" i="11" s="1"/>
  <c r="J476" i="11"/>
  <c r="C476" i="11"/>
  <c r="H476" i="11" s="1"/>
  <c r="D476" i="11" s="1"/>
  <c r="G476" i="11" s="1"/>
  <c r="J480" i="11"/>
  <c r="C480" i="11"/>
  <c r="H480" i="11" s="1"/>
  <c r="D480" i="11" s="1"/>
  <c r="G480" i="11" s="1"/>
  <c r="C484" i="11"/>
  <c r="H484" i="11" s="1"/>
  <c r="D484" i="11" s="1"/>
  <c r="G484" i="11" s="1"/>
  <c r="J484" i="11"/>
  <c r="J490" i="11"/>
  <c r="C490" i="11"/>
  <c r="H490" i="11" s="1"/>
  <c r="D490" i="11" s="1"/>
  <c r="G490" i="11" s="1"/>
  <c r="J506" i="11"/>
  <c r="C506" i="11"/>
  <c r="H506" i="11" s="1"/>
  <c r="D506" i="11" s="1"/>
  <c r="G506" i="11" s="1"/>
  <c r="J508" i="11"/>
  <c r="C508" i="11"/>
  <c r="H508" i="11" s="1"/>
  <c r="D508" i="11" s="1"/>
  <c r="G508" i="11" s="1"/>
  <c r="C510" i="11"/>
  <c r="H510" i="11" s="1"/>
  <c r="D510" i="11" s="1"/>
  <c r="G510" i="11" s="1"/>
  <c r="J510" i="11"/>
  <c r="J514" i="11"/>
  <c r="C514" i="11"/>
  <c r="H514" i="11" s="1"/>
  <c r="D514" i="11" s="1"/>
  <c r="G514" i="11" s="1"/>
  <c r="J518" i="11"/>
  <c r="C518" i="11"/>
  <c r="H518" i="11" s="1"/>
  <c r="D518" i="11" s="1"/>
  <c r="G518" i="11" s="1"/>
  <c r="J522" i="11"/>
  <c r="C522" i="11"/>
  <c r="H522" i="11" s="1"/>
  <c r="D522" i="11" s="1"/>
  <c r="G522" i="11" s="1"/>
  <c r="J524" i="11"/>
  <c r="C524" i="11"/>
  <c r="H524" i="11" s="1"/>
  <c r="D524" i="11" s="1"/>
  <c r="G524" i="11" s="1"/>
  <c r="J526" i="11"/>
  <c r="C526" i="11"/>
  <c r="H526" i="11" s="1"/>
  <c r="D526" i="11" s="1"/>
  <c r="G526" i="11" s="1"/>
  <c r="J530" i="11"/>
  <c r="C530" i="11"/>
  <c r="H530" i="11" s="1"/>
  <c r="D530" i="11" s="1"/>
  <c r="G530" i="11" s="1"/>
  <c r="C542" i="11"/>
  <c r="H542" i="11" s="1"/>
  <c r="D542" i="11" s="1"/>
  <c r="G542" i="11" s="1"/>
  <c r="J542" i="11"/>
  <c r="J546" i="11"/>
  <c r="C546" i="11"/>
  <c r="H546" i="11" s="1"/>
  <c r="D546" i="11" s="1"/>
  <c r="G546" i="11" s="1"/>
  <c r="J562" i="11"/>
  <c r="C562" i="11"/>
  <c r="H562" i="11" s="1"/>
  <c r="D562" i="11" s="1"/>
  <c r="G562" i="11" s="1"/>
  <c r="J564" i="11"/>
  <c r="C564" i="11"/>
  <c r="H564" i="11" s="1"/>
  <c r="D564" i="11" s="1"/>
  <c r="G564" i="11" s="1"/>
  <c r="C572" i="11"/>
  <c r="H572" i="11" s="1"/>
  <c r="D572" i="11" s="1"/>
  <c r="G572" i="11" s="1"/>
  <c r="J572" i="11"/>
  <c r="O572" i="11" s="1"/>
  <c r="M572" i="11" s="1"/>
  <c r="J576" i="11"/>
  <c r="C576" i="11"/>
  <c r="H576" i="11" s="1"/>
  <c r="D576" i="11" s="1"/>
  <c r="G576" i="11" s="1"/>
  <c r="C580" i="11"/>
  <c r="H580" i="11" s="1"/>
  <c r="D580" i="11" s="1"/>
  <c r="G580" i="11" s="1"/>
  <c r="J580" i="11"/>
  <c r="O580" i="11" s="1"/>
  <c r="C594" i="11"/>
  <c r="H594" i="11" s="1"/>
  <c r="D594" i="11" s="1"/>
  <c r="G594" i="11" s="1"/>
  <c r="J594" i="11"/>
  <c r="O594" i="11" s="1"/>
  <c r="J604" i="11"/>
  <c r="P604" i="11" s="1"/>
  <c r="C604" i="11"/>
  <c r="H604" i="11" s="1"/>
  <c r="D604" i="11" s="1"/>
  <c r="G604" i="11" s="1"/>
  <c r="J606" i="11"/>
  <c r="C606" i="11"/>
  <c r="H606" i="11" s="1"/>
  <c r="D606" i="11" s="1"/>
  <c r="G606" i="11" s="1"/>
  <c r="C628" i="11"/>
  <c r="H628" i="11" s="1"/>
  <c r="D628" i="11" s="1"/>
  <c r="G628" i="11" s="1"/>
  <c r="J628" i="11"/>
  <c r="O628" i="11" s="1"/>
  <c r="M628" i="11" s="1"/>
  <c r="C632" i="11"/>
  <c r="H632" i="11" s="1"/>
  <c r="D632" i="11" s="1"/>
  <c r="G632" i="11" s="1"/>
  <c r="J632" i="11"/>
  <c r="O632" i="11" s="1"/>
  <c r="M632" i="11" s="1"/>
  <c r="C658" i="11"/>
  <c r="H658" i="11" s="1"/>
  <c r="D658" i="11" s="1"/>
  <c r="G658" i="11" s="1"/>
  <c r="J658" i="11"/>
  <c r="J668" i="11"/>
  <c r="O668" i="11" s="1"/>
  <c r="C668" i="11"/>
  <c r="H668" i="11" s="1"/>
  <c r="D668" i="11" s="1"/>
  <c r="G668" i="11" s="1"/>
  <c r="J674" i="11"/>
  <c r="C674" i="11"/>
  <c r="H674" i="11" s="1"/>
  <c r="D674" i="11" s="1"/>
  <c r="G674" i="11" s="1"/>
  <c r="C678" i="11"/>
  <c r="H678" i="11" s="1"/>
  <c r="D678" i="11" s="1"/>
  <c r="G678" i="11" s="1"/>
  <c r="J678" i="11"/>
  <c r="C682" i="11"/>
  <c r="H682" i="11" s="1"/>
  <c r="D682" i="11" s="1"/>
  <c r="G682" i="11" s="1"/>
  <c r="J682" i="11"/>
  <c r="J690" i="11"/>
  <c r="C690" i="11"/>
  <c r="H690" i="11" s="1"/>
  <c r="D690" i="11" s="1"/>
  <c r="G690" i="11" s="1"/>
  <c r="J696" i="11"/>
  <c r="C696" i="11"/>
  <c r="H696" i="11" s="1"/>
  <c r="D696" i="11" s="1"/>
  <c r="G696" i="11" s="1"/>
  <c r="J702" i="11"/>
  <c r="C702" i="11"/>
  <c r="H702" i="11" s="1"/>
  <c r="D702" i="11" s="1"/>
  <c r="G702" i="11" s="1"/>
  <c r="J718" i="11"/>
  <c r="C718" i="11"/>
  <c r="H718" i="11" s="1"/>
  <c r="D718" i="11" s="1"/>
  <c r="G718" i="11" s="1"/>
  <c r="C720" i="11"/>
  <c r="H720" i="11" s="1"/>
  <c r="D720" i="11" s="1"/>
  <c r="G720" i="11" s="1"/>
  <c r="J720" i="11"/>
  <c r="P720" i="11" s="1"/>
  <c r="C728" i="11"/>
  <c r="H728" i="11" s="1"/>
  <c r="D728" i="11" s="1"/>
  <c r="G728" i="11" s="1"/>
  <c r="J728" i="11"/>
  <c r="O728" i="11" s="1"/>
  <c r="J740" i="11"/>
  <c r="C740" i="11"/>
  <c r="H740" i="11" s="1"/>
  <c r="D740" i="11" s="1"/>
  <c r="G740" i="11" s="1"/>
  <c r="J742" i="11"/>
  <c r="C742" i="11"/>
  <c r="H742" i="11" s="1"/>
  <c r="D742" i="11" s="1"/>
  <c r="G742" i="11" s="1"/>
  <c r="C748" i="11"/>
  <c r="H748" i="11" s="1"/>
  <c r="D748" i="11" s="1"/>
  <c r="G748" i="11" s="1"/>
  <c r="J748" i="11"/>
  <c r="J754" i="11"/>
  <c r="O754" i="11" s="1"/>
  <c r="M754" i="11" s="1"/>
  <c r="C754" i="11"/>
  <c r="H754" i="11" s="1"/>
  <c r="D754" i="11" s="1"/>
  <c r="G754" i="11" s="1"/>
  <c r="J758" i="11"/>
  <c r="C758" i="11"/>
  <c r="H758" i="11" s="1"/>
  <c r="D758" i="11" s="1"/>
  <c r="G758" i="11" s="1"/>
  <c r="J760" i="11"/>
  <c r="C760" i="11"/>
  <c r="H760" i="11" s="1"/>
  <c r="D760" i="11" s="1"/>
  <c r="G760" i="11" s="1"/>
  <c r="C764" i="11"/>
  <c r="J764" i="11"/>
  <c r="P764" i="11" s="1"/>
  <c r="J768" i="11"/>
  <c r="C768" i="11"/>
  <c r="H768" i="11" s="1"/>
  <c r="D768" i="11" s="1"/>
  <c r="G768" i="11" s="1"/>
  <c r="J780" i="11"/>
  <c r="C780" i="11"/>
  <c r="H780" i="11" s="1"/>
  <c r="D780" i="11" s="1"/>
  <c r="G780" i="11" s="1"/>
  <c r="C802" i="11"/>
  <c r="H802" i="11" s="1"/>
  <c r="D802" i="11" s="1"/>
  <c r="G802" i="11" s="1"/>
  <c r="J802" i="11"/>
  <c r="P802" i="11" s="1"/>
  <c r="C806" i="11"/>
  <c r="H806" i="11" s="1"/>
  <c r="D806" i="11" s="1"/>
  <c r="G806" i="11" s="1"/>
  <c r="J806" i="11"/>
  <c r="O806" i="11" s="1"/>
  <c r="M806" i="11" s="1"/>
  <c r="C812" i="11"/>
  <c r="H812" i="11" s="1"/>
  <c r="D812" i="11" s="1"/>
  <c r="G812" i="11" s="1"/>
  <c r="J812" i="11"/>
  <c r="P812" i="11" s="1"/>
  <c r="J818" i="11"/>
  <c r="O818" i="11" s="1"/>
  <c r="M818" i="11" s="1"/>
  <c r="C818" i="11"/>
  <c r="H818" i="11" s="1"/>
  <c r="D818" i="11" s="1"/>
  <c r="G818" i="11" s="1"/>
  <c r="J826" i="11"/>
  <c r="C826" i="11"/>
  <c r="H826" i="11" s="1"/>
  <c r="D826" i="11" s="1"/>
  <c r="G826" i="11" s="1"/>
  <c r="J828" i="11"/>
  <c r="C828" i="11"/>
  <c r="H828" i="11" s="1"/>
  <c r="D828" i="11" s="1"/>
  <c r="G828" i="11" s="1"/>
  <c r="J840" i="11"/>
  <c r="O840" i="11" s="1"/>
  <c r="M840" i="11" s="1"/>
  <c r="C840" i="11"/>
  <c r="H840" i="11" s="1"/>
  <c r="D840" i="11" s="1"/>
  <c r="G840" i="11" s="1"/>
  <c r="J846" i="11"/>
  <c r="C846" i="11"/>
  <c r="H846" i="11" s="1"/>
  <c r="D846" i="11" s="1"/>
  <c r="G846" i="11" s="1"/>
  <c r="C848" i="11"/>
  <c r="H848" i="11" s="1"/>
  <c r="D848" i="11" s="1"/>
  <c r="G848" i="11" s="1"/>
  <c r="J848" i="11"/>
  <c r="O848" i="11" s="1"/>
  <c r="J852" i="11"/>
  <c r="C852" i="11"/>
  <c r="H852" i="11" s="1"/>
  <c r="D852" i="11" s="1"/>
  <c r="G852" i="11" s="1"/>
  <c r="J858" i="11"/>
  <c r="C858" i="11"/>
  <c r="H858" i="11" s="1"/>
  <c r="D858" i="11" s="1"/>
  <c r="G858" i="11" s="1"/>
  <c r="J868" i="11"/>
  <c r="C868" i="11"/>
  <c r="H868" i="11" s="1"/>
  <c r="D868" i="11" s="1"/>
  <c r="G868" i="11" s="1"/>
  <c r="C878" i="11"/>
  <c r="H878" i="11" s="1"/>
  <c r="D878" i="11" s="1"/>
  <c r="G878" i="11" s="1"/>
  <c r="J878" i="11"/>
  <c r="O878" i="11" s="1"/>
  <c r="M878" i="11" s="1"/>
  <c r="J886" i="11"/>
  <c r="C886" i="11"/>
  <c r="H886" i="11" s="1"/>
  <c r="D886" i="11" s="1"/>
  <c r="G886" i="11" s="1"/>
  <c r="J890" i="11"/>
  <c r="C890" i="11"/>
  <c r="H890" i="11" s="1"/>
  <c r="D890" i="11" s="1"/>
  <c r="G890" i="11" s="1"/>
  <c r="J906" i="11"/>
  <c r="O906" i="11" s="1"/>
  <c r="M906" i="11" s="1"/>
  <c r="C906" i="11"/>
  <c r="H906" i="11" s="1"/>
  <c r="D906" i="11" s="1"/>
  <c r="G906" i="11" s="1"/>
  <c r="C916" i="11"/>
  <c r="H916" i="11" s="1"/>
  <c r="D916" i="11" s="1"/>
  <c r="G916" i="11" s="1"/>
  <c r="J916" i="11"/>
  <c r="O916" i="11" s="1"/>
  <c r="M916" i="11" s="1"/>
  <c r="C926" i="11"/>
  <c r="H926" i="11" s="1"/>
  <c r="D926" i="11" s="1"/>
  <c r="G926" i="11" s="1"/>
  <c r="J926" i="11"/>
  <c r="P926" i="11" s="1"/>
  <c r="J930" i="11"/>
  <c r="C930" i="11"/>
  <c r="H930" i="11" s="1"/>
  <c r="D930" i="11" s="1"/>
  <c r="G930" i="11" s="1"/>
  <c r="J932" i="11"/>
  <c r="C932" i="11"/>
  <c r="H932" i="11" s="1"/>
  <c r="D932" i="11" s="1"/>
  <c r="G932" i="11" s="1"/>
  <c r="J940" i="11"/>
  <c r="C940" i="11"/>
  <c r="H940" i="11" s="1"/>
  <c r="D940" i="11" s="1"/>
  <c r="G940" i="11" s="1"/>
  <c r="J946" i="11"/>
  <c r="C946" i="11"/>
  <c r="H946" i="11" s="1"/>
  <c r="D946" i="11" s="1"/>
  <c r="G946" i="11" s="1"/>
  <c r="J950" i="11"/>
  <c r="C950" i="11"/>
  <c r="H950" i="11" s="1"/>
  <c r="D950" i="11" s="1"/>
  <c r="G950" i="11" s="1"/>
  <c r="J956" i="11"/>
  <c r="C956" i="11"/>
  <c r="H956" i="11" s="1"/>
  <c r="D956" i="11" s="1"/>
  <c r="G956" i="11" s="1"/>
  <c r="J960" i="11"/>
  <c r="C960" i="11"/>
  <c r="H960" i="11" s="1"/>
  <c r="D960" i="11" s="1"/>
  <c r="G960" i="11" s="1"/>
  <c r="J974" i="11"/>
  <c r="C974" i="11"/>
  <c r="H974" i="11" s="1"/>
  <c r="D974" i="11" s="1"/>
  <c r="G974" i="11" s="1"/>
  <c r="C988" i="11"/>
  <c r="H988" i="11" s="1"/>
  <c r="D988" i="11" s="1"/>
  <c r="G988" i="11" s="1"/>
  <c r="J988" i="11"/>
  <c r="P988" i="11" s="1"/>
  <c r="J990" i="11"/>
  <c r="C990" i="11"/>
  <c r="H990" i="11" s="1"/>
  <c r="D990" i="11" s="1"/>
  <c r="G990" i="11" s="1"/>
  <c r="J992" i="11"/>
  <c r="C992" i="11"/>
  <c r="H992" i="11" s="1"/>
  <c r="D992" i="11" s="1"/>
  <c r="G992" i="11" s="1"/>
  <c r="J994" i="11"/>
  <c r="C994" i="11"/>
  <c r="H994" i="11" s="1"/>
  <c r="D994" i="11" s="1"/>
  <c r="G994" i="11" s="1"/>
  <c r="J996" i="11"/>
  <c r="C996" i="11"/>
  <c r="H996" i="11" s="1"/>
  <c r="D996" i="11" s="1"/>
  <c r="G996" i="11" s="1"/>
  <c r="J20" i="5"/>
  <c r="H24" i="5"/>
  <c r="L24" i="5"/>
  <c r="L28" i="5"/>
  <c r="H33" i="5"/>
  <c r="J33" i="5"/>
  <c r="J37" i="5"/>
  <c r="F37" i="5"/>
  <c r="H37" i="5"/>
  <c r="L37" i="5"/>
  <c r="H41" i="5"/>
  <c r="J41" i="5"/>
  <c r="F41" i="5"/>
  <c r="M45" i="5"/>
  <c r="I45" i="5"/>
  <c r="I46" i="5"/>
  <c r="L46" i="5"/>
  <c r="M46" i="5"/>
  <c r="J46" i="5"/>
  <c r="L48" i="5"/>
  <c r="H52" i="5"/>
  <c r="L52" i="5"/>
  <c r="J54" i="5"/>
  <c r="F54" i="5"/>
  <c r="L54" i="5"/>
  <c r="J56" i="5"/>
  <c r="H56" i="5"/>
  <c r="L56" i="5"/>
  <c r="H61" i="5"/>
  <c r="J61" i="5"/>
  <c r="L61" i="5"/>
  <c r="F63" i="5"/>
  <c r="H63" i="5"/>
  <c r="J63" i="5"/>
  <c r="L63" i="5"/>
  <c r="L67" i="5"/>
  <c r="L71" i="5"/>
  <c r="G71" i="5"/>
  <c r="I71" i="5"/>
  <c r="F73" i="5"/>
  <c r="G73" i="5"/>
  <c r="H75" i="5"/>
  <c r="L75" i="5"/>
  <c r="J75" i="5"/>
  <c r="L77" i="5"/>
  <c r="F77" i="5"/>
  <c r="J77" i="5"/>
  <c r="H77" i="5"/>
  <c r="F79" i="5"/>
  <c r="F81" i="5"/>
  <c r="J81" i="5"/>
  <c r="H81" i="5"/>
  <c r="L81" i="5"/>
  <c r="F83" i="5"/>
  <c r="H83" i="5"/>
  <c r="J83" i="5"/>
  <c r="L85" i="5"/>
  <c r="M85" i="5"/>
  <c r="I85" i="5"/>
  <c r="H85" i="5"/>
  <c r="K85" i="5"/>
  <c r="G85" i="5"/>
  <c r="H87" i="5"/>
  <c r="K87" i="5"/>
  <c r="H88" i="5"/>
  <c r="K88" i="5"/>
  <c r="M88" i="5"/>
  <c r="L88" i="5"/>
  <c r="J88" i="5"/>
  <c r="J90" i="5"/>
  <c r="F90" i="5"/>
  <c r="L90" i="5"/>
  <c r="H92" i="5"/>
  <c r="L92" i="5"/>
  <c r="H94" i="5"/>
  <c r="L94" i="5"/>
  <c r="F94" i="5"/>
  <c r="J94" i="5"/>
  <c r="H96" i="5"/>
  <c r="J96" i="5"/>
  <c r="L96" i="5"/>
  <c r="F96" i="5"/>
  <c r="J98" i="5"/>
  <c r="F98" i="5"/>
  <c r="L98" i="5"/>
  <c r="L103" i="5"/>
  <c r="J103" i="5"/>
  <c r="H103" i="5"/>
  <c r="H105" i="5"/>
  <c r="F105" i="5"/>
  <c r="H107" i="5"/>
  <c r="J109" i="5"/>
  <c r="L109" i="5"/>
  <c r="F109" i="5"/>
  <c r="H109" i="5"/>
  <c r="F111" i="5"/>
  <c r="H111" i="5"/>
  <c r="L113" i="5"/>
  <c r="G113" i="5"/>
  <c r="M113" i="5"/>
  <c r="K113" i="5"/>
  <c r="I113" i="5"/>
  <c r="F113" i="5"/>
  <c r="K115" i="5"/>
  <c r="I115" i="5"/>
  <c r="H115" i="5"/>
  <c r="L115" i="5"/>
  <c r="F116" i="5"/>
  <c r="I116" i="5"/>
  <c r="H118" i="5"/>
  <c r="F118" i="5"/>
  <c r="L118" i="5"/>
  <c r="H120" i="5"/>
  <c r="J120" i="5"/>
  <c r="F128" i="5"/>
  <c r="G128" i="5"/>
  <c r="M128" i="5"/>
  <c r="L131" i="5"/>
  <c r="J131" i="5"/>
  <c r="H131" i="5"/>
  <c r="J133" i="5"/>
  <c r="F133" i="5"/>
  <c r="L133" i="5"/>
  <c r="H133" i="5"/>
  <c r="L137" i="5"/>
  <c r="J137" i="5"/>
  <c r="F137" i="5"/>
  <c r="F139" i="5"/>
  <c r="L139" i="5"/>
  <c r="J139" i="5"/>
  <c r="M141" i="5"/>
  <c r="K141" i="5"/>
  <c r="G141" i="5"/>
  <c r="H141" i="5"/>
  <c r="F141" i="5"/>
  <c r="J141" i="5"/>
  <c r="K144" i="5"/>
  <c r="G144" i="5"/>
  <c r="M144" i="5"/>
  <c r="L144" i="5"/>
  <c r="J144" i="5"/>
  <c r="K216" i="5"/>
  <c r="J216" i="5"/>
  <c r="M216" i="5"/>
  <c r="F216" i="5"/>
  <c r="G216" i="5"/>
  <c r="L216" i="5"/>
  <c r="H216" i="5"/>
  <c r="J218" i="5"/>
  <c r="H218" i="5"/>
  <c r="M218" i="5"/>
  <c r="G218" i="5"/>
  <c r="L218" i="5"/>
  <c r="I218" i="5"/>
  <c r="F218" i="5"/>
  <c r="K222" i="5"/>
  <c r="H222" i="5"/>
  <c r="I222" i="5"/>
  <c r="L222" i="5"/>
  <c r="J222" i="5"/>
  <c r="F222" i="5"/>
  <c r="M222" i="5"/>
  <c r="G224" i="5"/>
  <c r="H224" i="5"/>
  <c r="M224" i="5"/>
  <c r="L224" i="5"/>
  <c r="G228" i="5"/>
  <c r="L228" i="5"/>
  <c r="H228" i="5"/>
  <c r="F228" i="5"/>
  <c r="H230" i="5"/>
  <c r="J230" i="5"/>
  <c r="F230" i="5"/>
  <c r="K230" i="5"/>
  <c r="L230" i="5"/>
  <c r="M230" i="5"/>
  <c r="I230" i="5"/>
  <c r="G230" i="5"/>
  <c r="L234" i="5"/>
  <c r="J234" i="5"/>
  <c r="H234" i="5"/>
  <c r="M234" i="5"/>
  <c r="K234" i="5"/>
  <c r="F234" i="5"/>
  <c r="G234" i="5"/>
  <c r="H236" i="5"/>
  <c r="M236" i="5"/>
  <c r="F236" i="5"/>
  <c r="I236" i="5"/>
  <c r="G236" i="5"/>
  <c r="K236" i="5"/>
  <c r="J238" i="5"/>
  <c r="F238" i="5"/>
  <c r="I238" i="5"/>
  <c r="L238" i="5"/>
  <c r="H238" i="5"/>
  <c r="G238" i="5"/>
  <c r="K238" i="5"/>
  <c r="G240" i="5"/>
  <c r="F240" i="5"/>
  <c r="L240" i="5"/>
  <c r="H242" i="5"/>
  <c r="L242" i="5"/>
  <c r="M242" i="5"/>
  <c r="K242" i="5"/>
  <c r="K244" i="5"/>
  <c r="J244" i="5"/>
  <c r="H244" i="5"/>
  <c r="L244" i="5"/>
  <c r="M244" i="5"/>
  <c r="F244" i="5"/>
  <c r="I244" i="5"/>
  <c r="F246" i="5"/>
  <c r="J246" i="5"/>
  <c r="H246" i="5"/>
  <c r="K246" i="5"/>
  <c r="G246" i="5"/>
  <c r="M246" i="5"/>
  <c r="I246" i="5"/>
  <c r="J248" i="5"/>
  <c r="H248" i="5"/>
  <c r="M248" i="5"/>
  <c r="L254" i="5"/>
  <c r="H254" i="5"/>
  <c r="F254" i="5"/>
  <c r="I254" i="5"/>
  <c r="G254" i="5"/>
  <c r="M256" i="5"/>
  <c r="H256" i="5"/>
  <c r="L256" i="5"/>
  <c r="K256" i="5"/>
  <c r="J256" i="5"/>
  <c r="G256" i="5"/>
  <c r="I256" i="5"/>
  <c r="F260" i="5"/>
  <c r="J260" i="5"/>
  <c r="M260" i="5"/>
  <c r="I260" i="5"/>
  <c r="K260" i="5"/>
  <c r="G260" i="5"/>
  <c r="J262" i="5"/>
  <c r="F262" i="5"/>
  <c r="I262" i="5"/>
  <c r="K264" i="5"/>
  <c r="F264" i="5"/>
  <c r="H264" i="5"/>
  <c r="M264" i="5"/>
  <c r="L264" i="5"/>
  <c r="G264" i="5"/>
  <c r="M268" i="5"/>
  <c r="F268" i="5"/>
  <c r="L268" i="5"/>
  <c r="K268" i="5"/>
  <c r="J268" i="5"/>
  <c r="G268" i="5"/>
  <c r="H268" i="5"/>
  <c r="F270" i="5"/>
  <c r="H270" i="5"/>
  <c r="G270" i="5"/>
  <c r="M270" i="5"/>
  <c r="K270" i="5"/>
  <c r="L270" i="5"/>
  <c r="J272" i="5"/>
  <c r="M272" i="5"/>
  <c r="F272" i="5"/>
  <c r="H272" i="5"/>
  <c r="L272" i="5"/>
  <c r="G272" i="5"/>
  <c r="J274" i="5"/>
  <c r="G274" i="5"/>
  <c r="I274" i="5"/>
  <c r="K274" i="5"/>
  <c r="M274" i="5"/>
  <c r="L274" i="5"/>
  <c r="L276" i="5"/>
  <c r="H276" i="5"/>
  <c r="F276" i="5"/>
  <c r="M276" i="5"/>
  <c r="K276" i="5"/>
  <c r="G276" i="5"/>
  <c r="K278" i="5"/>
  <c r="G278" i="5"/>
  <c r="J278" i="5"/>
  <c r="F280" i="5"/>
  <c r="H280" i="5"/>
  <c r="M280" i="5"/>
  <c r="I280" i="5"/>
  <c r="L280" i="5"/>
  <c r="F282" i="5"/>
  <c r="I282" i="5"/>
  <c r="H146" i="5"/>
  <c r="J148" i="5"/>
  <c r="H148" i="5"/>
  <c r="F148" i="5"/>
  <c r="F150" i="5"/>
  <c r="F152" i="5"/>
  <c r="L152" i="5"/>
  <c r="H152" i="5"/>
  <c r="J154" i="5"/>
  <c r="H154" i="5"/>
  <c r="L154" i="5"/>
  <c r="M156" i="5"/>
  <c r="H156" i="5"/>
  <c r="I156" i="5"/>
  <c r="L156" i="5"/>
  <c r="J156" i="5"/>
  <c r="F156" i="5"/>
  <c r="G156" i="5"/>
  <c r="K156" i="5"/>
  <c r="K158" i="5"/>
  <c r="L158" i="5"/>
  <c r="M158" i="5"/>
  <c r="G158" i="5"/>
  <c r="I158" i="5"/>
  <c r="J160" i="5"/>
  <c r="L160" i="5"/>
  <c r="F160" i="5"/>
  <c r="H160" i="5"/>
  <c r="L162" i="5"/>
  <c r="H162" i="5"/>
  <c r="F162" i="5"/>
  <c r="J162" i="5"/>
  <c r="L164" i="5"/>
  <c r="H164" i="5"/>
  <c r="F164" i="5"/>
  <c r="F166" i="5"/>
  <c r="J166" i="5"/>
  <c r="H166" i="5"/>
  <c r="H168" i="5"/>
  <c r="F168" i="5"/>
  <c r="M170" i="5"/>
  <c r="I170" i="5"/>
  <c r="H170" i="5"/>
  <c r="G170" i="5"/>
  <c r="F170" i="5"/>
  <c r="J170" i="5"/>
  <c r="K170" i="5"/>
  <c r="G172" i="5"/>
  <c r="M172" i="5"/>
  <c r="F172" i="5"/>
  <c r="K172" i="5"/>
  <c r="J172" i="5"/>
  <c r="L172" i="5"/>
  <c r="I172" i="5"/>
  <c r="J174" i="5"/>
  <c r="F174" i="5"/>
  <c r="H174" i="5"/>
  <c r="L176" i="5"/>
  <c r="J176" i="5"/>
  <c r="H178" i="5"/>
  <c r="F178" i="5"/>
  <c r="L178" i="5"/>
  <c r="L182" i="5"/>
  <c r="J182" i="5"/>
  <c r="H182" i="5"/>
  <c r="G184" i="5"/>
  <c r="L184" i="5"/>
  <c r="J184" i="5"/>
  <c r="F184" i="5"/>
  <c r="K184" i="5"/>
  <c r="I184" i="5"/>
  <c r="H184" i="5"/>
  <c r="K186" i="5"/>
  <c r="I186" i="5"/>
  <c r="G186" i="5"/>
  <c r="M186" i="5"/>
  <c r="F186" i="5"/>
  <c r="J186" i="5"/>
  <c r="L186" i="5"/>
  <c r="J188" i="5"/>
  <c r="L188" i="5"/>
  <c r="F188" i="5"/>
  <c r="K188" i="5"/>
  <c r="M188" i="5"/>
  <c r="H188" i="5"/>
  <c r="G188" i="5"/>
  <c r="I188" i="5"/>
  <c r="J190" i="5"/>
  <c r="I190" i="5"/>
  <c r="K190" i="5"/>
  <c r="H192" i="5"/>
  <c r="K192" i="5"/>
  <c r="F192" i="5"/>
  <c r="I192" i="5"/>
  <c r="L192" i="5"/>
  <c r="G192" i="5"/>
  <c r="M194" i="5"/>
  <c r="L194" i="5"/>
  <c r="H194" i="5"/>
  <c r="F194" i="5"/>
  <c r="K194" i="5"/>
  <c r="G194" i="5"/>
  <c r="J194" i="5"/>
  <c r="L196" i="5"/>
  <c r="I196" i="5"/>
  <c r="K196" i="5"/>
  <c r="F196" i="5"/>
  <c r="M196" i="5"/>
  <c r="K198" i="5"/>
  <c r="J198" i="5"/>
  <c r="F198" i="5"/>
  <c r="M198" i="5"/>
  <c r="G198" i="5"/>
  <c r="H198" i="5"/>
  <c r="I198" i="5"/>
  <c r="K200" i="5"/>
  <c r="F200" i="5"/>
  <c r="I200" i="5"/>
  <c r="M200" i="5"/>
  <c r="J200" i="5"/>
  <c r="H202" i="5"/>
  <c r="F202" i="5"/>
  <c r="J202" i="5"/>
  <c r="L202" i="5"/>
  <c r="M202" i="5"/>
  <c r="I202" i="5"/>
  <c r="J204" i="5"/>
  <c r="H204" i="5"/>
  <c r="M204" i="5"/>
  <c r="G204" i="5"/>
  <c r="M206" i="5"/>
  <c r="I206" i="5"/>
  <c r="G206" i="5"/>
  <c r="F206" i="5"/>
  <c r="H206" i="5"/>
  <c r="J206" i="5"/>
  <c r="L206" i="5"/>
  <c r="G208" i="5"/>
  <c r="H208" i="5"/>
  <c r="M208" i="5"/>
  <c r="J208" i="5"/>
  <c r="L210" i="5"/>
  <c r="F210" i="5"/>
  <c r="J210" i="5"/>
  <c r="G210" i="5"/>
  <c r="I210" i="5"/>
  <c r="M210" i="5"/>
  <c r="K210" i="5"/>
  <c r="H210" i="5"/>
  <c r="K212" i="5"/>
  <c r="I212" i="5"/>
  <c r="H212" i="5"/>
  <c r="G212" i="5"/>
  <c r="M212" i="5"/>
  <c r="L212" i="5"/>
  <c r="F212" i="5"/>
  <c r="G214" i="5"/>
  <c r="K214" i="5"/>
  <c r="M214" i="5"/>
  <c r="F286" i="5"/>
  <c r="L286" i="5"/>
  <c r="I286" i="5"/>
  <c r="L288" i="5"/>
  <c r="I288" i="5"/>
  <c r="F288" i="5"/>
  <c r="G288" i="5"/>
  <c r="K290" i="5"/>
  <c r="F290" i="5"/>
  <c r="J290" i="5"/>
  <c r="H290" i="5"/>
  <c r="M290" i="5"/>
  <c r="J292" i="5"/>
  <c r="G292" i="5"/>
  <c r="I292" i="5"/>
  <c r="K292" i="5"/>
  <c r="K294" i="5"/>
  <c r="G294" i="5"/>
  <c r="F294" i="5"/>
  <c r="J294" i="5"/>
  <c r="L294" i="5"/>
  <c r="J296" i="5"/>
  <c r="I296" i="5"/>
  <c r="F296" i="5"/>
  <c r="G296" i="5"/>
  <c r="M299" i="5"/>
  <c r="H299" i="5"/>
  <c r="G299" i="5"/>
  <c r="K299" i="5"/>
  <c r="F299" i="5"/>
  <c r="F301" i="5"/>
  <c r="I301" i="5"/>
  <c r="K301" i="5"/>
  <c r="M303" i="5"/>
  <c r="L303" i="5"/>
  <c r="H303" i="5"/>
  <c r="I303" i="5"/>
  <c r="K305" i="5"/>
  <c r="H305" i="5"/>
  <c r="I305" i="5"/>
  <c r="G305" i="5"/>
  <c r="M307" i="5"/>
  <c r="H307" i="5"/>
  <c r="G307" i="5"/>
  <c r="K309" i="5"/>
  <c r="J309" i="5"/>
  <c r="I309" i="5"/>
  <c r="M309" i="5"/>
  <c r="K311" i="5"/>
  <c r="F311" i="5"/>
  <c r="I311" i="5"/>
  <c r="J311" i="5"/>
  <c r="K312" i="5"/>
  <c r="G312" i="5"/>
  <c r="K314" i="5"/>
  <c r="G314" i="5"/>
  <c r="M314" i="5"/>
  <c r="J314" i="5"/>
  <c r="I316" i="5"/>
  <c r="F316" i="5"/>
  <c r="M316" i="5"/>
  <c r="L316" i="5"/>
  <c r="J316" i="5"/>
  <c r="I318" i="5"/>
  <c r="J318" i="5"/>
  <c r="F318" i="5"/>
  <c r="M320" i="5"/>
  <c r="G320" i="5"/>
  <c r="F320" i="5"/>
  <c r="H320" i="5"/>
  <c r="J320" i="5"/>
  <c r="I322" i="5"/>
  <c r="G322" i="5"/>
  <c r="J324" i="5"/>
  <c r="H324" i="5"/>
  <c r="H327" i="5"/>
  <c r="K327" i="5"/>
  <c r="J327" i="5"/>
  <c r="G327" i="5"/>
  <c r="G329" i="5"/>
  <c r="M329" i="5"/>
  <c r="M333" i="5"/>
  <c r="L333" i="5"/>
  <c r="I333" i="5"/>
  <c r="G333" i="5"/>
  <c r="H335" i="5"/>
  <c r="F335" i="5"/>
  <c r="J335" i="5"/>
  <c r="L335" i="5"/>
  <c r="M335" i="5"/>
  <c r="L337" i="5"/>
  <c r="I337" i="5"/>
  <c r="L339" i="5"/>
  <c r="H339" i="5"/>
  <c r="M339" i="5"/>
  <c r="H340" i="5"/>
  <c r="M340" i="5"/>
  <c r="L340" i="5"/>
  <c r="G342" i="5"/>
  <c r="H342" i="5"/>
  <c r="K342" i="5"/>
  <c r="J342" i="5"/>
  <c r="M342" i="5"/>
  <c r="L344" i="5"/>
  <c r="J344" i="5"/>
  <c r="G344" i="5"/>
  <c r="M346" i="5"/>
  <c r="I346" i="5"/>
  <c r="F346" i="5"/>
  <c r="L346" i="5"/>
  <c r="G350" i="5"/>
  <c r="F350" i="5"/>
  <c r="J352" i="5"/>
  <c r="M352" i="5"/>
  <c r="K352" i="5"/>
  <c r="G352" i="5"/>
  <c r="H355" i="5"/>
  <c r="I355" i="5"/>
  <c r="J359" i="5"/>
  <c r="H359" i="5"/>
  <c r="F359" i="5"/>
  <c r="L359" i="5"/>
  <c r="H361" i="5"/>
  <c r="G361" i="5"/>
  <c r="L361" i="5"/>
  <c r="I363" i="5"/>
  <c r="M363" i="5"/>
  <c r="F363" i="5"/>
  <c r="G363" i="5"/>
  <c r="J363" i="5"/>
  <c r="L367" i="5"/>
  <c r="M367" i="5"/>
  <c r="M368" i="5"/>
  <c r="H368" i="5"/>
  <c r="J368" i="5"/>
  <c r="I368" i="5"/>
  <c r="J370" i="5"/>
  <c r="L370" i="5"/>
  <c r="G370" i="5"/>
  <c r="K370" i="5"/>
  <c r="K372" i="5"/>
  <c r="F372" i="5"/>
  <c r="I372" i="5"/>
  <c r="J372" i="5"/>
  <c r="G372" i="5"/>
  <c r="K374" i="5"/>
  <c r="G374" i="5"/>
  <c r="L374" i="5"/>
  <c r="M374" i="5"/>
  <c r="L376" i="5"/>
  <c r="H376" i="5"/>
  <c r="G376" i="5"/>
  <c r="H378" i="5"/>
  <c r="M378" i="5"/>
  <c r="G383" i="5"/>
  <c r="I383" i="5"/>
  <c r="F383" i="5"/>
  <c r="M383" i="5"/>
  <c r="K385" i="5"/>
  <c r="I385" i="5"/>
  <c r="M387" i="5"/>
  <c r="G387" i="5"/>
  <c r="J387" i="5"/>
  <c r="K387" i="5"/>
  <c r="L389" i="5"/>
  <c r="J389" i="5"/>
  <c r="K389" i="5"/>
  <c r="J391" i="5"/>
  <c r="K391" i="5"/>
  <c r="L391" i="5"/>
  <c r="I391" i="5"/>
  <c r="F391" i="5"/>
  <c r="G393" i="5"/>
  <c r="M393" i="5"/>
  <c r="J393" i="5"/>
  <c r="M395" i="5"/>
  <c r="G395" i="5"/>
  <c r="I395" i="5"/>
  <c r="K395" i="5"/>
  <c r="M396" i="5"/>
  <c r="I396" i="5"/>
  <c r="K396" i="5"/>
  <c r="J398" i="5"/>
  <c r="M398" i="5"/>
  <c r="I398" i="5"/>
  <c r="G398" i="5"/>
  <c r="H400" i="5"/>
  <c r="M400" i="5"/>
  <c r="J400" i="5"/>
  <c r="M402" i="5"/>
  <c r="H402" i="5"/>
  <c r="M404" i="5"/>
  <c r="J404" i="5"/>
  <c r="H406" i="5"/>
  <c r="G406" i="5"/>
  <c r="L406" i="5"/>
  <c r="J408" i="5"/>
  <c r="I408" i="5"/>
  <c r="K408" i="5"/>
  <c r="F408" i="5"/>
  <c r="M411" i="5"/>
  <c r="L411" i="5"/>
  <c r="G411" i="5"/>
  <c r="K411" i="5"/>
  <c r="I411" i="5"/>
  <c r="K413" i="5"/>
  <c r="I413" i="5"/>
  <c r="K415" i="5"/>
  <c r="I415" i="5"/>
  <c r="K417" i="5"/>
  <c r="I417" i="5"/>
  <c r="H419" i="5"/>
  <c r="F419" i="5"/>
  <c r="M423" i="5"/>
  <c r="I423" i="5"/>
  <c r="F423" i="5"/>
  <c r="F424" i="5"/>
  <c r="M424" i="5"/>
  <c r="J424" i="5"/>
  <c r="L432" i="5"/>
  <c r="K432" i="5"/>
  <c r="I432" i="5"/>
  <c r="G432" i="5"/>
  <c r="M441" i="5"/>
  <c r="J441" i="5"/>
  <c r="H441" i="5"/>
  <c r="L441" i="5"/>
  <c r="N770" i="11"/>
  <c r="P315" i="10"/>
  <c r="P390" i="10"/>
  <c r="P250" i="10"/>
  <c r="P479" i="10"/>
  <c r="P599" i="10"/>
  <c r="P25" i="10"/>
  <c r="P916" i="10"/>
  <c r="P816" i="10"/>
  <c r="P573" i="10"/>
  <c r="P589" i="10"/>
  <c r="N589" i="10" s="1"/>
  <c r="P896" i="10"/>
  <c r="P196" i="10"/>
  <c r="O311" i="9"/>
  <c r="O137" i="9"/>
  <c r="N137" i="9" s="1"/>
  <c r="M137" i="9" s="1"/>
  <c r="O283" i="9"/>
  <c r="N283" i="9" s="1"/>
  <c r="M283" i="9" s="1"/>
  <c r="O131" i="9"/>
  <c r="O910" i="9"/>
  <c r="O902" i="9"/>
  <c r="O340" i="9"/>
  <c r="N340" i="9" s="1"/>
  <c r="M340" i="9" s="1"/>
  <c r="O454" i="9"/>
  <c r="N454" i="9" s="1"/>
  <c r="M454" i="9" s="1"/>
  <c r="O599" i="9"/>
  <c r="N599" i="9" s="1"/>
  <c r="M599" i="9" s="1"/>
  <c r="O215" i="9"/>
  <c r="N215" i="9" s="1"/>
  <c r="M215" i="9" s="1"/>
  <c r="O916" i="9"/>
  <c r="O188" i="9"/>
  <c r="O182" i="9"/>
  <c r="N182" i="9" s="1"/>
  <c r="M182" i="9" s="1"/>
  <c r="N271" i="9"/>
  <c r="M271" i="9" s="1"/>
  <c r="O210" i="9"/>
  <c r="O715" i="9"/>
  <c r="N715" i="9" s="1"/>
  <c r="M715" i="9" s="1"/>
  <c r="O664" i="9"/>
  <c r="N664" i="9" s="1"/>
  <c r="M664" i="9" s="1"/>
  <c r="O474" i="9"/>
  <c r="N474" i="9" s="1"/>
  <c r="M474" i="9" s="1"/>
  <c r="O495" i="10"/>
  <c r="M495" i="10" s="1"/>
  <c r="O682" i="10"/>
  <c r="O672" i="10"/>
  <c r="M672" i="10" s="1"/>
  <c r="O890" i="10"/>
  <c r="M890" i="10" s="1"/>
  <c r="O677" i="10"/>
  <c r="M677" i="10" s="1"/>
  <c r="O353" i="10"/>
  <c r="M353" i="10" s="1"/>
  <c r="P933" i="9"/>
  <c r="P480" i="9"/>
  <c r="N480" i="9" s="1"/>
  <c r="M480" i="9" s="1"/>
  <c r="P674" i="9"/>
  <c r="N674" i="9" s="1"/>
  <c r="M674" i="9" s="1"/>
  <c r="P505" i="4"/>
  <c r="N505" i="4" s="1"/>
  <c r="M505" i="4" s="1"/>
  <c r="P457" i="4"/>
  <c r="N457" i="4" s="1"/>
  <c r="M457" i="4" s="1"/>
  <c r="P409" i="4"/>
  <c r="P60" i="4"/>
  <c r="P640" i="4"/>
  <c r="P840" i="4"/>
  <c r="P475" i="4"/>
  <c r="P699" i="4"/>
  <c r="P726" i="11"/>
  <c r="N726" i="11" s="1"/>
  <c r="N921" i="11"/>
  <c r="P850" i="11"/>
  <c r="N850" i="11" s="1"/>
  <c r="P474" i="11"/>
  <c r="N474" i="11" s="1"/>
  <c r="P472" i="11"/>
  <c r="N472" i="11" s="1"/>
  <c r="P936" i="11"/>
  <c r="P900" i="11"/>
  <c r="P368" i="11"/>
  <c r="N368" i="11" s="1"/>
  <c r="P322" i="11"/>
  <c r="P444" i="11"/>
  <c r="N444" i="11" s="1"/>
  <c r="P708" i="11"/>
  <c r="N708" i="11" s="1"/>
  <c r="N847" i="11"/>
  <c r="P662" i="11"/>
  <c r="N662" i="11" s="1"/>
  <c r="N217" i="11"/>
  <c r="P264" i="11"/>
  <c r="P734" i="11"/>
  <c r="P254" i="11"/>
  <c r="P528" i="11"/>
  <c r="N528" i="11" s="1"/>
  <c r="P745" i="11"/>
  <c r="P873" i="11"/>
  <c r="N873" i="11" s="1"/>
  <c r="N929" i="11"/>
  <c r="N759" i="11"/>
  <c r="P978" i="11"/>
  <c r="N331" i="11"/>
  <c r="O542" i="4"/>
  <c r="O9" i="4"/>
  <c r="O140" i="4"/>
  <c r="N140" i="4" s="1"/>
  <c r="M140" i="4" s="1"/>
  <c r="O478" i="4"/>
  <c r="N478" i="4" s="1"/>
  <c r="M478" i="4" s="1"/>
  <c r="O927" i="11"/>
  <c r="M927" i="11" s="1"/>
  <c r="O430" i="11"/>
  <c r="O268" i="11"/>
  <c r="O7" i="11"/>
  <c r="O724" i="11"/>
  <c r="M724" i="11" s="1"/>
  <c r="AI434" i="5"/>
  <c r="R434" i="5" s="1"/>
  <c r="F357" i="5"/>
  <c r="I428" i="5"/>
  <c r="L415" i="5"/>
  <c r="F312" i="5"/>
  <c r="M296" i="5"/>
  <c r="M380" i="5"/>
  <c r="M376" i="5"/>
  <c r="J376" i="5"/>
  <c r="F327" i="5"/>
  <c r="C472" i="11"/>
  <c r="H472" i="11" s="1"/>
  <c r="D472" i="11" s="1"/>
  <c r="G472" i="11" s="1"/>
  <c r="H344" i="11"/>
  <c r="D344" i="11" s="1"/>
  <c r="G344" i="11" s="1"/>
  <c r="J348" i="5"/>
  <c r="K348" i="5"/>
  <c r="H980" i="11"/>
  <c r="D980" i="11" s="1"/>
  <c r="G980" i="11" s="1"/>
  <c r="I339" i="5"/>
  <c r="J339" i="5"/>
  <c r="C306" i="11"/>
  <c r="H306" i="11" s="1"/>
  <c r="D306" i="11" s="1"/>
  <c r="G306" i="11" s="1"/>
  <c r="C708" i="11"/>
  <c r="H708" i="11" s="1"/>
  <c r="D708" i="11" s="1"/>
  <c r="G708" i="11" s="1"/>
  <c r="C600" i="11"/>
  <c r="H600" i="11" s="1"/>
  <c r="D600" i="11" s="1"/>
  <c r="G600" i="11" s="1"/>
  <c r="C40" i="11"/>
  <c r="H40" i="11" s="1"/>
  <c r="C816" i="10"/>
  <c r="H816" i="10" s="1"/>
  <c r="D816" i="10" s="1"/>
  <c r="G816" i="10" s="1"/>
  <c r="C250" i="11"/>
  <c r="H250" i="11" s="1"/>
  <c r="D250" i="11" s="1"/>
  <c r="G250" i="11" s="1"/>
  <c r="C912" i="10"/>
  <c r="H912" i="10" s="1"/>
  <c r="D912" i="10" s="1"/>
  <c r="G912" i="10" s="1"/>
  <c r="C980" i="10"/>
  <c r="H980" i="10" s="1"/>
  <c r="D980" i="10" s="1"/>
  <c r="G980" i="10" s="1"/>
  <c r="C254" i="11"/>
  <c r="H254" i="11" s="1"/>
  <c r="D254" i="11" s="1"/>
  <c r="G254" i="11" s="1"/>
  <c r="C934" i="10"/>
  <c r="H934" i="10" s="1"/>
  <c r="D934" i="10" s="1"/>
  <c r="G934" i="10" s="1"/>
  <c r="C896" i="10"/>
  <c r="H896" i="10" s="1"/>
  <c r="D896" i="10" s="1"/>
  <c r="G896" i="10" s="1"/>
  <c r="C714" i="10"/>
  <c r="H714" i="10" s="1"/>
  <c r="D714" i="10" s="1"/>
  <c r="G714" i="10" s="1"/>
  <c r="C618" i="11"/>
  <c r="H618" i="11" s="1"/>
  <c r="D618" i="11" s="1"/>
  <c r="G618" i="11" s="1"/>
  <c r="C438" i="10"/>
  <c r="H438" i="10" s="1"/>
  <c r="D438" i="10" s="1"/>
  <c r="G438" i="10" s="1"/>
  <c r="H408" i="9"/>
  <c r="D408" i="9" s="1"/>
  <c r="G408" i="9" s="1"/>
  <c r="C316" i="11"/>
  <c r="H316" i="11" s="1"/>
  <c r="D316" i="11" s="1"/>
  <c r="G316" i="11" s="1"/>
  <c r="J978" i="4"/>
  <c r="C210" i="9"/>
  <c r="H210" i="9" s="1"/>
  <c r="D210" i="9" s="1"/>
  <c r="G210" i="9" s="1"/>
  <c r="C90" i="9"/>
  <c r="H90" i="9" s="1"/>
  <c r="C536" i="9"/>
  <c r="H536" i="9" s="1"/>
  <c r="D536" i="9" s="1"/>
  <c r="G536" i="9" s="1"/>
  <c r="H430" i="9"/>
  <c r="D430" i="9" s="1"/>
  <c r="G430" i="9" s="1"/>
  <c r="I350" i="5"/>
  <c r="K350" i="5"/>
  <c r="C644" i="10"/>
  <c r="H644" i="10" s="1"/>
  <c r="D644" i="10" s="1"/>
  <c r="G644" i="10" s="1"/>
  <c r="J342" i="9"/>
  <c r="C812" i="9"/>
  <c r="H812" i="9" s="1"/>
  <c r="D812" i="9" s="1"/>
  <c r="G812" i="9" s="1"/>
  <c r="C304" i="9"/>
  <c r="H304" i="9" s="1"/>
  <c r="D304" i="9" s="1"/>
  <c r="G304" i="9" s="1"/>
  <c r="J368" i="4"/>
  <c r="L174" i="5"/>
  <c r="J143" i="5"/>
  <c r="M143" i="5"/>
  <c r="M100" i="5"/>
  <c r="K100" i="5"/>
  <c r="L100" i="5"/>
  <c r="K378" i="5"/>
  <c r="G378" i="5"/>
  <c r="J266" i="5"/>
  <c r="L266" i="5"/>
  <c r="M266" i="5"/>
  <c r="K266" i="5"/>
  <c r="I252" i="5"/>
  <c r="F252" i="5"/>
  <c r="J252" i="5"/>
  <c r="J232" i="5"/>
  <c r="M232" i="5"/>
  <c r="H232" i="5"/>
  <c r="L226" i="5"/>
  <c r="I226" i="5"/>
  <c r="H122" i="5"/>
  <c r="G116" i="5"/>
  <c r="L116" i="5"/>
  <c r="M116" i="5"/>
  <c r="J111" i="5"/>
  <c r="L87" i="5"/>
  <c r="M87" i="5"/>
  <c r="G87" i="5"/>
  <c r="AJ428" i="5"/>
  <c r="S428" i="5" s="1"/>
  <c r="H566" i="11"/>
  <c r="D566" i="11" s="1"/>
  <c r="G566" i="11" s="1"/>
  <c r="C334" i="11"/>
  <c r="H334" i="11" s="1"/>
  <c r="D334" i="11" s="1"/>
  <c r="G334" i="11" s="1"/>
  <c r="L419" i="5"/>
  <c r="J355" i="5"/>
  <c r="G436" i="5"/>
  <c r="C820" i="11"/>
  <c r="H820" i="11" s="1"/>
  <c r="D820" i="11" s="1"/>
  <c r="G820" i="11" s="1"/>
  <c r="C96" i="11"/>
  <c r="H96" i="11" s="1"/>
  <c r="J466" i="10"/>
  <c r="X361" i="5"/>
  <c r="F278" i="5"/>
  <c r="M262" i="5"/>
  <c r="C722" i="4"/>
  <c r="H722" i="4" s="1"/>
  <c r="D722" i="4" s="1"/>
  <c r="G722" i="4" s="1"/>
  <c r="M278" i="5"/>
  <c r="G262" i="5"/>
  <c r="L248" i="5"/>
  <c r="F248" i="5"/>
  <c r="F242" i="5"/>
  <c r="L128" i="5"/>
  <c r="J128" i="5"/>
  <c r="H69" i="5"/>
  <c r="F69" i="5"/>
  <c r="L43" i="5"/>
  <c r="H43" i="5"/>
  <c r="K43" i="5"/>
  <c r="C924" i="9"/>
  <c r="H924" i="9" s="1"/>
  <c r="D924" i="9" s="1"/>
  <c r="G924" i="9" s="1"/>
  <c r="J324" i="9"/>
  <c r="B855" i="1"/>
  <c r="C1002" i="4"/>
  <c r="H1002" i="4" s="1"/>
  <c r="D1002" i="4" s="1"/>
  <c r="G1002" i="4" s="1"/>
  <c r="K357" i="5"/>
  <c r="H150" i="5"/>
  <c r="L150" i="5"/>
  <c r="M282" i="5"/>
  <c r="L282" i="5"/>
  <c r="G282" i="5"/>
  <c r="J880" i="9"/>
  <c r="P880" i="9" s="1"/>
  <c r="E629" i="1"/>
  <c r="X115" i="5"/>
  <c r="J940" i="9"/>
  <c r="P940" i="9" s="1"/>
  <c r="J367" i="5"/>
  <c r="F367" i="5"/>
  <c r="J180" i="5"/>
  <c r="J322" i="10"/>
  <c r="O322" i="10" s="1"/>
  <c r="J572" i="9"/>
  <c r="C534" i="9"/>
  <c r="H534" i="9" s="1"/>
  <c r="D534" i="9" s="1"/>
  <c r="G534" i="9" s="1"/>
  <c r="C340" i="9"/>
  <c r="H340" i="9" s="1"/>
  <c r="D340" i="9" s="1"/>
  <c r="G340" i="9" s="1"/>
  <c r="C420" i="4"/>
  <c r="H420" i="4" s="1"/>
  <c r="D420" i="4" s="1"/>
  <c r="G420" i="4" s="1"/>
  <c r="L331" i="5"/>
  <c r="K331" i="5"/>
  <c r="G331" i="5"/>
  <c r="M284" i="5"/>
  <c r="H284" i="5"/>
  <c r="L284" i="5"/>
  <c r="G226" i="5"/>
  <c r="J226" i="5"/>
  <c r="H74" i="5"/>
  <c r="G74" i="5"/>
  <c r="M74" i="5"/>
  <c r="I365" i="5"/>
  <c r="M365" i="5"/>
  <c r="C822" i="1"/>
  <c r="G428" i="5"/>
  <c r="M361" i="5"/>
  <c r="G46" i="5"/>
  <c r="C726" i="11"/>
  <c r="H726" i="11" s="1"/>
  <c r="D726" i="11" s="1"/>
  <c r="G726" i="11" s="1"/>
  <c r="J468" i="9"/>
  <c r="P468" i="9" s="1"/>
  <c r="J520" i="9"/>
  <c r="J114" i="11"/>
  <c r="O114" i="11" s="1"/>
  <c r="L355" i="5"/>
  <c r="J130" i="11"/>
  <c r="O130" i="11" s="1"/>
  <c r="M130" i="11" s="1"/>
  <c r="I406" i="5"/>
  <c r="G421" i="5"/>
  <c r="J286" i="10"/>
  <c r="J732" i="4"/>
  <c r="F208" i="5"/>
  <c r="L200" i="5"/>
  <c r="F176" i="5"/>
  <c r="J152" i="5"/>
  <c r="X218" i="5"/>
  <c r="AD218" i="5" s="1"/>
  <c r="AE218" i="5" s="1"/>
  <c r="AF218" i="5" s="1"/>
  <c r="J214" i="5"/>
  <c r="H318" i="5"/>
  <c r="X411" i="5"/>
  <c r="B2" i="1"/>
  <c r="X415" i="5"/>
  <c r="AI415" i="5" s="1"/>
  <c r="R415" i="5" s="1"/>
  <c r="F2" i="1"/>
  <c r="J7" i="4" s="1"/>
  <c r="J626" i="10"/>
  <c r="X367" i="5"/>
  <c r="J126" i="10"/>
  <c r="J852" i="9"/>
  <c r="O852" i="9" s="1"/>
  <c r="C658" i="9"/>
  <c r="H658" i="9" s="1"/>
  <c r="D658" i="9" s="1"/>
  <c r="G658" i="9" s="1"/>
  <c r="J240" i="9"/>
  <c r="C718" i="4"/>
  <c r="H718" i="4" s="1"/>
  <c r="D718" i="4" s="1"/>
  <c r="G718" i="4" s="1"/>
  <c r="C680" i="4"/>
  <c r="H680" i="4" s="1"/>
  <c r="D680" i="4" s="1"/>
  <c r="G680" i="4" s="1"/>
  <c r="G340" i="5"/>
  <c r="H28" i="5"/>
  <c r="I436" i="5"/>
  <c r="J434" i="10"/>
  <c r="P434" i="10" s="1"/>
  <c r="I320" i="5"/>
  <c r="C440" i="9"/>
  <c r="H440" i="9" s="1"/>
  <c r="D440" i="9" s="1"/>
  <c r="G440" i="9" s="1"/>
  <c r="L322" i="5"/>
  <c r="L45" i="5"/>
  <c r="H45" i="5"/>
  <c r="C968" i="9"/>
  <c r="H968" i="9" s="1"/>
  <c r="D968" i="9" s="1"/>
  <c r="G968" i="9" s="1"/>
  <c r="C672" i="9"/>
  <c r="H672" i="9" s="1"/>
  <c r="D672" i="9" s="1"/>
  <c r="G672" i="9" s="1"/>
  <c r="J398" i="10"/>
  <c r="J166" i="9"/>
  <c r="J778" i="4"/>
  <c r="C942" i="4"/>
  <c r="H942" i="4" s="1"/>
  <c r="D942" i="4" s="1"/>
  <c r="G942" i="4" s="1"/>
  <c r="C652" i="9"/>
  <c r="H652" i="9" s="1"/>
  <c r="D652" i="9" s="1"/>
  <c r="G652" i="9" s="1"/>
  <c r="G115" i="5"/>
  <c r="J764" i="4"/>
  <c r="B624" i="1"/>
  <c r="C412" i="9"/>
  <c r="H412" i="9" s="1"/>
  <c r="D412" i="9" s="1"/>
  <c r="G412" i="9" s="1"/>
  <c r="C958" i="11"/>
  <c r="H958" i="11" s="1"/>
  <c r="D958" i="11" s="1"/>
  <c r="G958" i="11" s="1"/>
  <c r="H30" i="5"/>
  <c r="J712" i="10"/>
  <c r="O712" i="10" s="1"/>
  <c r="M712" i="10" s="1"/>
  <c r="F434" i="5"/>
  <c r="J282" i="4"/>
  <c r="K421" i="5"/>
  <c r="M421" i="5"/>
  <c r="C150" i="10"/>
  <c r="H150" i="10" s="1"/>
  <c r="D150" i="10" s="1"/>
  <c r="G150" i="10" s="1"/>
  <c r="X327" i="5"/>
  <c r="AD327" i="5" s="1"/>
  <c r="AE327" i="5" s="1"/>
  <c r="AF327" i="5" s="1"/>
  <c r="E701" i="1"/>
  <c r="C890" i="9"/>
  <c r="H890" i="9" s="1"/>
  <c r="D890" i="9" s="1"/>
  <c r="G890" i="9" s="1"/>
  <c r="J430" i="5"/>
  <c r="G426" i="5"/>
  <c r="M337" i="5"/>
  <c r="J570" i="9"/>
  <c r="O570" i="9" s="1"/>
  <c r="C388" i="9"/>
  <c r="H388" i="9" s="1"/>
  <c r="D388" i="9" s="1"/>
  <c r="G388" i="9" s="1"/>
  <c r="J760" i="10"/>
  <c r="O760" i="10" s="1"/>
  <c r="M760" i="10" s="1"/>
  <c r="C996" i="4"/>
  <c r="H996" i="4" s="1"/>
  <c r="D996" i="4" s="1"/>
  <c r="G996" i="4" s="1"/>
  <c r="I426" i="5"/>
  <c r="H426" i="5"/>
  <c r="J674" i="10"/>
  <c r="J128" i="10"/>
  <c r="C720" i="10"/>
  <c r="H720" i="10" s="1"/>
  <c r="D720" i="10" s="1"/>
  <c r="G720" i="10" s="1"/>
  <c r="J443" i="5"/>
  <c r="K430" i="5"/>
  <c r="C380" i="9"/>
  <c r="H380" i="9" s="1"/>
  <c r="D380" i="9" s="1"/>
  <c r="G380" i="9" s="1"/>
  <c r="H434" i="5"/>
  <c r="M220" i="5"/>
  <c r="J736" i="10"/>
  <c r="P736" i="10" s="1"/>
  <c r="F65" i="5"/>
  <c r="J434" i="5"/>
  <c r="K329" i="5"/>
  <c r="J329" i="5"/>
  <c r="I329" i="5"/>
  <c r="I324" i="5"/>
  <c r="O324" i="5" s="1"/>
  <c r="L258" i="5"/>
  <c r="F258" i="5"/>
  <c r="G258" i="5"/>
  <c r="G250" i="5"/>
  <c r="O250" i="5" s="1"/>
  <c r="V250" i="5" s="1"/>
  <c r="L250" i="5"/>
  <c r="F250" i="5"/>
  <c r="G220" i="5"/>
  <c r="F220" i="5"/>
  <c r="H143" i="5"/>
  <c r="F135" i="5"/>
  <c r="H73" i="5"/>
  <c r="L73" i="5"/>
  <c r="J73" i="5"/>
  <c r="H65" i="5"/>
  <c r="I58" i="5"/>
  <c r="K58" i="5"/>
  <c r="F58" i="5"/>
  <c r="J50" i="5"/>
  <c r="H35" i="5"/>
  <c r="J30" i="5"/>
  <c r="C636" i="10"/>
  <c r="H636" i="10" s="1"/>
  <c r="D636" i="10" s="1"/>
  <c r="G636" i="10" s="1"/>
  <c r="C278" i="10"/>
  <c r="H278" i="10" s="1"/>
  <c r="D278" i="10" s="1"/>
  <c r="G278" i="10" s="1"/>
  <c r="J230" i="10"/>
  <c r="P230" i="10" s="1"/>
  <c r="C882" i="9"/>
  <c r="H882" i="9" s="1"/>
  <c r="D882" i="9" s="1"/>
  <c r="G882" i="9" s="1"/>
  <c r="C136" i="10"/>
  <c r="H136" i="10" s="1"/>
  <c r="D136" i="10" s="1"/>
  <c r="G136" i="10" s="1"/>
  <c r="X256" i="5"/>
  <c r="H424" i="5"/>
  <c r="K419" i="5"/>
  <c r="J423" i="5"/>
  <c r="G417" i="5"/>
  <c r="G413" i="5"/>
  <c r="F417" i="5"/>
  <c r="M415" i="5"/>
  <c r="H415" i="5"/>
  <c r="F413" i="5"/>
  <c r="H396" i="5"/>
  <c r="F393" i="5"/>
  <c r="H387" i="5"/>
  <c r="F380" i="5"/>
  <c r="L363" i="5"/>
  <c r="H404" i="5"/>
  <c r="L404" i="5"/>
  <c r="G400" i="5"/>
  <c r="L400" i="5"/>
  <c r="G408" i="5"/>
  <c r="L408" i="5"/>
  <c r="L385" i="5"/>
  <c r="H421" i="5"/>
  <c r="G402" i="5"/>
  <c r="L396" i="5"/>
  <c r="L387" i="5"/>
  <c r="K383" i="5"/>
  <c r="F406" i="5"/>
  <c r="I378" i="5"/>
  <c r="H374" i="5"/>
  <c r="G391" i="5"/>
  <c r="G389" i="5"/>
  <c r="F376" i="5"/>
  <c r="K361" i="5"/>
  <c r="I374" i="5"/>
  <c r="H357" i="5"/>
  <c r="H411" i="5"/>
  <c r="F378" i="5"/>
  <c r="F374" i="5"/>
  <c r="M359" i="5"/>
  <c r="K398" i="5"/>
  <c r="F398" i="5"/>
  <c r="G355" i="5"/>
  <c r="K339" i="5"/>
  <c r="I370" i="5"/>
  <c r="L348" i="5"/>
  <c r="K335" i="5"/>
  <c r="M372" i="5"/>
  <c r="H372" i="5"/>
  <c r="M355" i="5"/>
  <c r="L350" i="5"/>
  <c r="K337" i="5"/>
  <c r="M311" i="5"/>
  <c r="K344" i="5"/>
  <c r="J322" i="5"/>
  <c r="M312" i="5"/>
  <c r="G301" i="5"/>
  <c r="G318" i="5"/>
  <c r="H311" i="5"/>
  <c r="F344" i="5"/>
  <c r="H344" i="5"/>
  <c r="H322" i="5"/>
  <c r="G309" i="5"/>
  <c r="L301" i="5"/>
  <c r="K286" i="5"/>
  <c r="J286" i="5"/>
  <c r="H367" i="5"/>
  <c r="F368" i="5"/>
  <c r="K368" i="5"/>
  <c r="K333" i="5"/>
  <c r="J333" i="5"/>
  <c r="I352" i="5"/>
  <c r="F352" i="5"/>
  <c r="G303" i="5"/>
  <c r="M288" i="5"/>
  <c r="L314" i="5"/>
  <c r="I314" i="5"/>
  <c r="K296" i="5"/>
  <c r="G290" i="5"/>
  <c r="H286" i="5"/>
  <c r="F342" i="5"/>
  <c r="L342" i="5"/>
  <c r="F305" i="5"/>
  <c r="M294" i="5"/>
  <c r="K288" i="5"/>
  <c r="L443" i="5"/>
  <c r="I430" i="5"/>
  <c r="M428" i="5"/>
  <c r="M357" i="5"/>
  <c r="L436" i="5"/>
  <c r="G419" i="5"/>
  <c r="J413" i="5"/>
  <c r="H309" i="5"/>
  <c r="F303" i="5"/>
  <c r="J432" i="5"/>
  <c r="H380" i="5"/>
  <c r="M348" i="5"/>
  <c r="L318" i="5"/>
  <c r="H443" i="5"/>
  <c r="F361" i="5"/>
  <c r="K404" i="5"/>
  <c r="M389" i="5"/>
  <c r="J395" i="5"/>
  <c r="I327" i="5"/>
  <c r="C986" i="11"/>
  <c r="H986" i="11" s="1"/>
  <c r="D986" i="11" s="1"/>
  <c r="G986" i="11" s="1"/>
  <c r="I441" i="5"/>
  <c r="G316" i="5"/>
  <c r="F396" i="5"/>
  <c r="J385" i="5"/>
  <c r="J417" i="5"/>
  <c r="G346" i="5"/>
  <c r="J307" i="5"/>
  <c r="K393" i="5"/>
  <c r="G311" i="5"/>
  <c r="H391" i="5"/>
  <c r="C824" i="11"/>
  <c r="H824" i="11" s="1"/>
  <c r="D824" i="11" s="1"/>
  <c r="G824" i="11" s="1"/>
  <c r="C746" i="11"/>
  <c r="H746" i="11" s="1"/>
  <c r="D746" i="11" s="1"/>
  <c r="G746" i="11" s="1"/>
  <c r="C258" i="11"/>
  <c r="H258" i="11" s="1"/>
  <c r="D258" i="11" s="1"/>
  <c r="G258" i="11" s="1"/>
  <c r="C554" i="11"/>
  <c r="H554" i="11" s="1"/>
  <c r="D554" i="11" s="1"/>
  <c r="G554" i="11" s="1"/>
  <c r="I400" i="5"/>
  <c r="I359" i="5"/>
  <c r="C360" i="11"/>
  <c r="H360" i="11" s="1"/>
  <c r="D360" i="11" s="1"/>
  <c r="G360" i="11" s="1"/>
  <c r="I299" i="5"/>
  <c r="L299" i="5"/>
  <c r="L324" i="5"/>
  <c r="C770" i="11"/>
  <c r="H770" i="11" s="1"/>
  <c r="D770" i="11" s="1"/>
  <c r="G770" i="11" s="1"/>
  <c r="M292" i="5"/>
  <c r="F292" i="5"/>
  <c r="C870" i="11"/>
  <c r="H870" i="11" s="1"/>
  <c r="D870" i="11" s="1"/>
  <c r="G870" i="11" s="1"/>
  <c r="C534" i="11"/>
  <c r="H534" i="11" s="1"/>
  <c r="D534" i="11" s="1"/>
  <c r="G534" i="11" s="1"/>
  <c r="C28" i="11"/>
  <c r="H28" i="11" s="1"/>
  <c r="C426" i="11"/>
  <c r="H426" i="11" s="1"/>
  <c r="D426" i="11" s="1"/>
  <c r="G426" i="11" s="1"/>
  <c r="C276" i="11"/>
  <c r="H276" i="11" s="1"/>
  <c r="D276" i="11" s="1"/>
  <c r="G276" i="11" s="1"/>
  <c r="C802" i="10"/>
  <c r="H802" i="10" s="1"/>
  <c r="D802" i="10" s="1"/>
  <c r="G802" i="10" s="1"/>
  <c r="J112" i="11"/>
  <c r="O112" i="11" s="1"/>
  <c r="J304" i="4"/>
  <c r="H821" i="1"/>
  <c r="X160" i="5"/>
  <c r="C376" i="11"/>
  <c r="H376" i="11" s="1"/>
  <c r="D376" i="11" s="1"/>
  <c r="G376" i="11" s="1"/>
  <c r="J436" i="5"/>
  <c r="J357" i="5"/>
  <c r="F348" i="5"/>
  <c r="L383" i="5"/>
  <c r="I424" i="5"/>
  <c r="K402" i="5"/>
  <c r="I335" i="5"/>
  <c r="H288" i="5"/>
  <c r="L423" i="5"/>
  <c r="F387" i="5"/>
  <c r="J301" i="5"/>
  <c r="H301" i="5"/>
  <c r="F432" i="5"/>
  <c r="H316" i="5"/>
  <c r="I294" i="5"/>
  <c r="F441" i="5"/>
  <c r="K318" i="5"/>
  <c r="K45" i="5"/>
  <c r="J558" i="11"/>
  <c r="P558" i="11" s="1"/>
  <c r="J326" i="11"/>
  <c r="O326" i="11" s="1"/>
  <c r="I307" i="5"/>
  <c r="C924" i="11"/>
  <c r="H924" i="11" s="1"/>
  <c r="D924" i="11" s="1"/>
  <c r="G924" i="11" s="1"/>
  <c r="C844" i="10"/>
  <c r="H844" i="10" s="1"/>
  <c r="D844" i="10" s="1"/>
  <c r="G844" i="10" s="1"/>
  <c r="C966" i="10"/>
  <c r="H966" i="10" s="1"/>
  <c r="D966" i="10" s="1"/>
  <c r="G966" i="10" s="1"/>
  <c r="C632" i="4"/>
  <c r="H632" i="4" s="1"/>
  <c r="D632" i="4" s="1"/>
  <c r="G632" i="4" s="1"/>
  <c r="G513" i="1"/>
  <c r="D513" i="1" s="1"/>
  <c r="J294" i="4"/>
  <c r="C652" i="11"/>
  <c r="H652" i="11" s="1"/>
  <c r="D652" i="11" s="1"/>
  <c r="G652" i="11" s="1"/>
  <c r="C886" i="10"/>
  <c r="H886" i="10" s="1"/>
  <c r="D886" i="10" s="1"/>
  <c r="G886" i="10" s="1"/>
  <c r="J340" i="10"/>
  <c r="M254" i="5"/>
  <c r="C784" i="11"/>
  <c r="H784" i="11" s="1"/>
  <c r="D784" i="11" s="1"/>
  <c r="G784" i="11" s="1"/>
  <c r="C920" i="11"/>
  <c r="H920" i="11" s="1"/>
  <c r="D920" i="11" s="1"/>
  <c r="G920" i="11" s="1"/>
  <c r="C132" i="11"/>
  <c r="H132" i="11" s="1"/>
  <c r="D132" i="11" s="1"/>
  <c r="G132" i="11" s="1"/>
  <c r="J582" i="11"/>
  <c r="C362" i="11"/>
  <c r="H362" i="11" s="1"/>
  <c r="D362" i="11" s="1"/>
  <c r="G362" i="11" s="1"/>
  <c r="J972" i="10"/>
  <c r="K240" i="5"/>
  <c r="J970" i="11"/>
  <c r="O970" i="11" s="1"/>
  <c r="J614" i="11"/>
  <c r="O614" i="11" s="1"/>
  <c r="C492" i="11"/>
  <c r="H492" i="11" s="1"/>
  <c r="D492" i="11" s="1"/>
  <c r="G492" i="11" s="1"/>
  <c r="J72" i="9"/>
  <c r="P72" i="9" s="1"/>
  <c r="J656" i="11"/>
  <c r="P656" i="11" s="1"/>
  <c r="J608" i="11"/>
  <c r="O608" i="11" s="1"/>
  <c r="J67" i="5"/>
  <c r="H67" i="5"/>
  <c r="C396" i="11"/>
  <c r="H396" i="11" s="1"/>
  <c r="D396" i="11" s="1"/>
  <c r="G396" i="11" s="1"/>
  <c r="J912" i="11"/>
  <c r="C918" i="11"/>
  <c r="H918" i="11" s="1"/>
  <c r="D918" i="11" s="1"/>
  <c r="G918" i="11" s="1"/>
  <c r="J978" i="9"/>
  <c r="F50" i="5"/>
  <c r="H20" i="5"/>
  <c r="J168" i="5"/>
  <c r="C322" i="11"/>
  <c r="H322" i="11" s="1"/>
  <c r="D322" i="11" s="1"/>
  <c r="G322" i="11" s="1"/>
  <c r="C850" i="11"/>
  <c r="H850" i="11" s="1"/>
  <c r="D850" i="11" s="1"/>
  <c r="G850" i="11" s="1"/>
  <c r="H113" i="5"/>
  <c r="F224" i="5"/>
  <c r="K280" i="5"/>
  <c r="L214" i="5"/>
  <c r="I208" i="5"/>
  <c r="C688" i="11"/>
  <c r="H688" i="11" s="1"/>
  <c r="D688" i="11" s="1"/>
  <c r="G688" i="11" s="1"/>
  <c r="C964" i="10"/>
  <c r="H964" i="10" s="1"/>
  <c r="D964" i="10" s="1"/>
  <c r="G964" i="10" s="1"/>
  <c r="J71" i="5"/>
  <c r="H26" i="5"/>
  <c r="C598" i="11"/>
  <c r="H598" i="11" s="1"/>
  <c r="D598" i="11" s="1"/>
  <c r="G598" i="11" s="1"/>
  <c r="F144" i="5"/>
  <c r="O9" i="1"/>
  <c r="H139" i="5"/>
  <c r="J400" i="11"/>
  <c r="O400" i="11" s="1"/>
  <c r="I228" i="5"/>
  <c r="AA7" i="1"/>
  <c r="X254" i="5"/>
  <c r="M228" i="5"/>
  <c r="C876" i="11"/>
  <c r="H876" i="11" s="1"/>
  <c r="D876" i="11" s="1"/>
  <c r="G876" i="11" s="1"/>
  <c r="F158" i="5"/>
  <c r="H158" i="5"/>
  <c r="J242" i="5"/>
  <c r="J258" i="4"/>
  <c r="P258" i="4" s="1"/>
  <c r="K116" i="5"/>
  <c r="H278" i="5"/>
  <c r="J224" i="5"/>
  <c r="I270" i="5"/>
  <c r="H240" i="5"/>
  <c r="F88" i="5"/>
  <c r="C882" i="11"/>
  <c r="H882" i="11" s="1"/>
  <c r="D882" i="11" s="1"/>
  <c r="G882" i="11" s="1"/>
  <c r="H196" i="5"/>
  <c r="J68" i="11"/>
  <c r="O68" i="11" s="1"/>
  <c r="C172" i="11"/>
  <c r="H172" i="11" s="1"/>
  <c r="D172" i="11" s="1"/>
  <c r="G172" i="11" s="1"/>
  <c r="J162" i="9"/>
  <c r="P162" i="9" s="1"/>
  <c r="C962" i="11"/>
  <c r="H962" i="11" s="1"/>
  <c r="D962" i="11" s="1"/>
  <c r="G962" i="11" s="1"/>
  <c r="C586" i="11"/>
  <c r="H586" i="11" s="1"/>
  <c r="D586" i="11" s="1"/>
  <c r="G586" i="11" s="1"/>
  <c r="J216" i="11"/>
  <c r="P216" i="11" s="1"/>
  <c r="J113" i="5"/>
  <c r="J856" i="11"/>
  <c r="X109" i="5"/>
  <c r="M5" i="1"/>
  <c r="AA9" i="1"/>
  <c r="C434" i="11"/>
  <c r="H434" i="11" s="1"/>
  <c r="D434" i="11" s="1"/>
  <c r="G434" i="11" s="1"/>
  <c r="J178" i="5"/>
  <c r="K206" i="5"/>
  <c r="L236" i="5"/>
  <c r="F103" i="5"/>
  <c r="C684" i="11"/>
  <c r="H684" i="11" s="1"/>
  <c r="D684" i="11" s="1"/>
  <c r="G684" i="11" s="1"/>
  <c r="J304" i="11"/>
  <c r="O304" i="11" s="1"/>
  <c r="J264" i="5"/>
  <c r="H137" i="5"/>
  <c r="C64" i="11"/>
  <c r="H64" i="11" s="1"/>
  <c r="J860" i="11"/>
  <c r="C766" i="11"/>
  <c r="H766" i="11" s="1"/>
  <c r="D766" i="11" s="1"/>
  <c r="G766" i="11" s="1"/>
  <c r="C706" i="11"/>
  <c r="H706" i="11" s="1"/>
  <c r="D706" i="11" s="1"/>
  <c r="G706" i="11" s="1"/>
  <c r="C844" i="11"/>
  <c r="H844" i="11" s="1"/>
  <c r="D844" i="11" s="1"/>
  <c r="G844" i="11" s="1"/>
  <c r="J320" i="11"/>
  <c r="C162" i="11"/>
  <c r="H162" i="11" s="1"/>
  <c r="D162" i="11" s="1"/>
  <c r="G162" i="11" s="1"/>
  <c r="C934" i="1"/>
  <c r="L20" i="5"/>
  <c r="I234" i="5"/>
  <c r="I276" i="5"/>
  <c r="K262" i="5"/>
  <c r="G190" i="5"/>
  <c r="I272" i="5"/>
  <c r="I216" i="5"/>
  <c r="K204" i="5"/>
  <c r="H214" i="5"/>
  <c r="K128" i="5"/>
  <c r="M240" i="5"/>
  <c r="M184" i="5"/>
  <c r="L141" i="5"/>
  <c r="G297" i="1"/>
  <c r="D297" i="1" s="1"/>
  <c r="X297" i="5" s="1"/>
  <c r="AI297" i="5" s="1"/>
  <c r="R297" i="5" s="1"/>
  <c r="F297" i="1"/>
  <c r="F25" i="1"/>
  <c r="C25" i="1"/>
  <c r="E36" i="5" s="1"/>
  <c r="G101" i="1"/>
  <c r="D101" i="1" s="1"/>
  <c r="X101" i="5" s="1"/>
  <c r="E101" i="1"/>
  <c r="C57" i="1"/>
  <c r="E80" i="5" s="1"/>
  <c r="G57" i="1"/>
  <c r="D57" i="1" s="1"/>
  <c r="X57" i="5" s="1"/>
  <c r="J276" i="5"/>
  <c r="L146" i="5"/>
  <c r="F75" i="5"/>
  <c r="F131" i="5"/>
  <c r="F146" i="5"/>
  <c r="F256" i="5"/>
  <c r="L126" i="5"/>
  <c r="L148" i="5"/>
  <c r="H186" i="5"/>
  <c r="F182" i="5"/>
  <c r="H252" i="5"/>
  <c r="L170" i="5"/>
  <c r="F154" i="5"/>
  <c r="I194" i="5"/>
  <c r="C374" i="11"/>
  <c r="H374" i="11" s="1"/>
  <c r="D374" i="11" s="1"/>
  <c r="G374" i="11" s="1"/>
  <c r="K272" i="5"/>
  <c r="K202" i="5"/>
  <c r="P11" i="1"/>
  <c r="B27" i="12"/>
  <c r="X299" i="5"/>
  <c r="X374" i="5"/>
  <c r="AI374" i="5" s="1"/>
  <c r="R374" i="5" s="1"/>
  <c r="X370" i="5"/>
  <c r="O197" i="5"/>
  <c r="X26" i="5"/>
  <c r="X278" i="5"/>
  <c r="X348" i="5"/>
  <c r="X423" i="5"/>
  <c r="X363" i="5"/>
  <c r="AD363" i="5" s="1"/>
  <c r="AE363" i="5" s="1"/>
  <c r="AF363" i="5" s="1"/>
  <c r="X220" i="5"/>
  <c r="X380" i="5"/>
  <c r="X200" i="5"/>
  <c r="X264" i="5"/>
  <c r="AD264" i="5" s="1"/>
  <c r="AE264" i="5" s="1"/>
  <c r="AF264" i="5" s="1"/>
  <c r="X305" i="5"/>
  <c r="AI305" i="5" s="1"/>
  <c r="R305" i="5" s="1"/>
  <c r="X284" i="5"/>
  <c r="AI284" i="5" s="1"/>
  <c r="R284" i="5" s="1"/>
  <c r="X144" i="5"/>
  <c r="AJ144" i="5" s="1"/>
  <c r="S144" i="5" s="1"/>
  <c r="X166" i="5"/>
  <c r="X318" i="5"/>
  <c r="E4" i="1"/>
  <c r="B4" i="1"/>
  <c r="N191" i="9"/>
  <c r="M191" i="9" s="1"/>
  <c r="P319" i="10"/>
  <c r="O319" i="10"/>
  <c r="M319" i="10" s="1"/>
  <c r="O362" i="11"/>
  <c r="M362" i="11" s="1"/>
  <c r="P362" i="11"/>
  <c r="O598" i="11"/>
  <c r="M598" i="11" s="1"/>
  <c r="P598" i="11"/>
  <c r="O349" i="4"/>
  <c r="P349" i="4"/>
  <c r="O434" i="11"/>
  <c r="P434" i="11"/>
  <c r="P569" i="9"/>
  <c r="O569" i="9"/>
  <c r="P505" i="9"/>
  <c r="O505" i="9"/>
  <c r="P229" i="4"/>
  <c r="O229" i="4"/>
  <c r="P891" i="11"/>
  <c r="O891" i="11"/>
  <c r="P983" i="4"/>
  <c r="O983" i="4"/>
  <c r="P423" i="9"/>
  <c r="O423" i="9"/>
  <c r="P609" i="9"/>
  <c r="O609" i="9"/>
  <c r="P351" i="9"/>
  <c r="O351" i="9"/>
  <c r="P679" i="4"/>
  <c r="O679" i="4"/>
  <c r="O797" i="4"/>
  <c r="P797" i="4"/>
  <c r="O453" i="4"/>
  <c r="P453" i="4"/>
  <c r="P677" i="9"/>
  <c r="O677" i="9"/>
  <c r="P317" i="9"/>
  <c r="O317" i="9"/>
  <c r="P221" i="9"/>
  <c r="O221" i="9"/>
  <c r="P205" i="9"/>
  <c r="O205" i="9"/>
  <c r="O267" i="4"/>
  <c r="P267" i="4"/>
  <c r="O877" i="11"/>
  <c r="P877" i="11"/>
  <c r="O714" i="11"/>
  <c r="M714" i="11" s="1"/>
  <c r="P714" i="11"/>
  <c r="O345" i="11"/>
  <c r="M345" i="11" s="1"/>
  <c r="P345" i="11"/>
  <c r="O541" i="11"/>
  <c r="M541" i="11" s="1"/>
  <c r="P541" i="11"/>
  <c r="O665" i="11"/>
  <c r="M665" i="11" s="1"/>
  <c r="P665" i="11"/>
  <c r="O441" i="11"/>
  <c r="M441" i="11" s="1"/>
  <c r="P441" i="11"/>
  <c r="O241" i="11"/>
  <c r="M241" i="11" s="1"/>
  <c r="P241" i="11"/>
  <c r="O455" i="11"/>
  <c r="M455" i="11" s="1"/>
  <c r="P455" i="11"/>
  <c r="O221" i="11"/>
  <c r="M221" i="11" s="1"/>
  <c r="P221" i="11"/>
  <c r="O449" i="11"/>
  <c r="M449" i="11" s="1"/>
  <c r="P449" i="11"/>
  <c r="O463" i="11"/>
  <c r="M463" i="11" s="1"/>
  <c r="P463" i="11"/>
  <c r="O151" i="11"/>
  <c r="P151" i="11"/>
  <c r="P201" i="9"/>
  <c r="O201" i="9"/>
  <c r="O407" i="11"/>
  <c r="M407" i="11" s="1"/>
  <c r="P407" i="11"/>
  <c r="O81" i="11"/>
  <c r="P81" i="11"/>
  <c r="P641" i="10"/>
  <c r="O641" i="10"/>
  <c r="M641" i="10" s="1"/>
  <c r="P725" i="9"/>
  <c r="O725" i="9"/>
  <c r="O467" i="11"/>
  <c r="M467" i="11" s="1"/>
  <c r="P467" i="11"/>
  <c r="O697" i="9"/>
  <c r="P697" i="9"/>
  <c r="P799" i="9"/>
  <c r="O799" i="9"/>
  <c r="O797" i="9"/>
  <c r="P797" i="9"/>
  <c r="P829" i="4"/>
  <c r="O829" i="4"/>
  <c r="P815" i="4"/>
  <c r="O815" i="4"/>
  <c r="P515" i="4"/>
  <c r="O515" i="4"/>
  <c r="O172" i="11"/>
  <c r="P172" i="11"/>
  <c r="O685" i="9"/>
  <c r="P685" i="9"/>
  <c r="AD224" i="5"/>
  <c r="AE224" i="5" s="1"/>
  <c r="AF224" i="5" s="1"/>
  <c r="AI224" i="5"/>
  <c r="R224" i="5" s="1"/>
  <c r="Z224" i="5"/>
  <c r="AA224" i="5" s="1"/>
  <c r="AB224" i="5" s="1"/>
  <c r="Q224" i="5" s="1"/>
  <c r="O953" i="9"/>
  <c r="P953" i="9"/>
  <c r="P503" i="9"/>
  <c r="O503" i="9"/>
  <c r="P583" i="9"/>
  <c r="O583" i="9"/>
  <c r="P395" i="9"/>
  <c r="O395" i="9"/>
  <c r="O867" i="11"/>
  <c r="P867" i="11"/>
  <c r="P787" i="11"/>
  <c r="O787" i="11"/>
  <c r="M787" i="11" s="1"/>
  <c r="O987" i="11"/>
  <c r="M987" i="11" s="1"/>
  <c r="P987" i="11"/>
  <c r="O845" i="11"/>
  <c r="P845" i="11"/>
  <c r="O415" i="11"/>
  <c r="P415" i="11"/>
  <c r="O717" i="11"/>
  <c r="P717" i="11"/>
  <c r="O657" i="11"/>
  <c r="P657" i="11"/>
  <c r="O309" i="11"/>
  <c r="P309" i="11"/>
  <c r="O643" i="11"/>
  <c r="P643" i="11"/>
  <c r="O633" i="11"/>
  <c r="P633" i="11"/>
  <c r="O511" i="11"/>
  <c r="P511" i="11"/>
  <c r="O773" i="11"/>
  <c r="M773" i="11" s="1"/>
  <c r="P773" i="11"/>
  <c r="O863" i="11"/>
  <c r="P863" i="11"/>
  <c r="O391" i="11"/>
  <c r="M391" i="11" s="1"/>
  <c r="P391" i="11"/>
  <c r="P509" i="9"/>
  <c r="O509" i="9"/>
  <c r="O385" i="11"/>
  <c r="P385" i="11"/>
  <c r="P986" i="11"/>
  <c r="O986" i="11"/>
  <c r="M986" i="11" s="1"/>
  <c r="P225" i="10"/>
  <c r="N225" i="10" s="1"/>
  <c r="P491" i="10"/>
  <c r="P295" i="10"/>
  <c r="P559" i="10"/>
  <c r="N559" i="10" s="1"/>
  <c r="P629" i="10"/>
  <c r="P723" i="10"/>
  <c r="P313" i="10"/>
  <c r="P487" i="10"/>
  <c r="N487" i="10" s="1"/>
  <c r="P829" i="10"/>
  <c r="N829" i="10" s="1"/>
  <c r="P715" i="10"/>
  <c r="N715" i="10" s="1"/>
  <c r="P783" i="10"/>
  <c r="P863" i="10"/>
  <c r="N863" i="10" s="1"/>
  <c r="P141" i="10"/>
  <c r="N141" i="10" s="1"/>
  <c r="P415" i="10"/>
  <c r="N415" i="10" s="1"/>
  <c r="P275" i="10"/>
  <c r="P197" i="10"/>
  <c r="P685" i="10"/>
  <c r="P391" i="10"/>
  <c r="P543" i="10"/>
  <c r="N543" i="10" s="1"/>
  <c r="P437" i="10"/>
  <c r="P165" i="10"/>
  <c r="N165" i="10" s="1"/>
  <c r="P69" i="10"/>
  <c r="P257" i="10"/>
  <c r="N257" i="10" s="1"/>
  <c r="P983" i="10"/>
  <c r="N983" i="10" s="1"/>
  <c r="P779" i="10"/>
  <c r="P223" i="10"/>
  <c r="N223" i="10" s="1"/>
  <c r="P961" i="10"/>
  <c r="P183" i="10"/>
  <c r="N183" i="10" s="1"/>
  <c r="P219" i="10"/>
  <c r="P957" i="10"/>
  <c r="N957" i="10" s="1"/>
  <c r="P309" i="10"/>
  <c r="N309" i="10" s="1"/>
  <c r="P271" i="10"/>
  <c r="N271" i="10" s="1"/>
  <c r="P747" i="10"/>
  <c r="N747" i="10" s="1"/>
  <c r="P671" i="10"/>
  <c r="P545" i="10"/>
  <c r="P661" i="10"/>
  <c r="N661" i="10" s="1"/>
  <c r="P761" i="10"/>
  <c r="O443" i="9"/>
  <c r="O995" i="9"/>
  <c r="O857" i="9"/>
  <c r="O437" i="9"/>
  <c r="N437" i="9" s="1"/>
  <c r="M437" i="9" s="1"/>
  <c r="O555" i="9"/>
  <c r="N555" i="9" s="1"/>
  <c r="M555" i="9" s="1"/>
  <c r="O877" i="9"/>
  <c r="O523" i="9"/>
  <c r="N523" i="9" s="1"/>
  <c r="M523" i="9" s="1"/>
  <c r="O507" i="9"/>
  <c r="N507" i="9" s="1"/>
  <c r="M507" i="9" s="1"/>
  <c r="O773" i="9"/>
  <c r="N773" i="9" s="1"/>
  <c r="M773" i="9" s="1"/>
  <c r="O863" i="9"/>
  <c r="N863" i="9" s="1"/>
  <c r="M863" i="9" s="1"/>
  <c r="O521" i="9"/>
  <c r="N967" i="9"/>
  <c r="M967" i="9" s="1"/>
  <c r="O579" i="9"/>
  <c r="O547" i="9"/>
  <c r="N547" i="9" s="1"/>
  <c r="M547" i="9" s="1"/>
  <c r="O903" i="10"/>
  <c r="M903" i="10" s="1"/>
  <c r="P469" i="9"/>
  <c r="N469" i="9" s="1"/>
  <c r="M469" i="9" s="1"/>
  <c r="P865" i="9"/>
  <c r="N865" i="9" s="1"/>
  <c r="M865" i="9" s="1"/>
  <c r="P757" i="9"/>
  <c r="P897" i="9"/>
  <c r="N897" i="9" s="1"/>
  <c r="M897" i="9" s="1"/>
  <c r="P467" i="9"/>
  <c r="P199" i="9"/>
  <c r="N199" i="9" s="1"/>
  <c r="M199" i="9" s="1"/>
  <c r="P811" i="9"/>
  <c r="P159" i="9"/>
  <c r="N159" i="9" s="1"/>
  <c r="M159" i="9" s="1"/>
  <c r="P655" i="4"/>
  <c r="P729" i="4"/>
  <c r="N729" i="4" s="1"/>
  <c r="M729" i="4" s="1"/>
  <c r="P595" i="4"/>
  <c r="N595" i="4" s="1"/>
  <c r="M595" i="4" s="1"/>
  <c r="P599" i="4"/>
  <c r="N599" i="4" s="1"/>
  <c r="M599" i="4" s="1"/>
  <c r="P381" i="4"/>
  <c r="N381" i="4" s="1"/>
  <c r="M381" i="4" s="1"/>
  <c r="P979" i="4"/>
  <c r="P399" i="4"/>
  <c r="P937" i="11"/>
  <c r="N937" i="11" s="1"/>
  <c r="P256" i="11"/>
  <c r="N256" i="11" s="1"/>
  <c r="P655" i="11"/>
  <c r="N655" i="11" s="1"/>
  <c r="P819" i="11"/>
  <c r="N819" i="11" s="1"/>
  <c r="O595" i="11"/>
  <c r="M595" i="11" s="1"/>
  <c r="O249" i="11"/>
  <c r="M249" i="11" s="1"/>
  <c r="O161" i="11"/>
  <c r="O289" i="11"/>
  <c r="P854" i="9"/>
  <c r="AI386" i="5"/>
  <c r="R386" i="5" s="1"/>
  <c r="O29" i="5"/>
  <c r="V29" i="5" s="1"/>
  <c r="N209" i="4"/>
  <c r="M209" i="4" s="1"/>
  <c r="N975" i="4"/>
  <c r="M975" i="4" s="1"/>
  <c r="N167" i="4"/>
  <c r="M167" i="4" s="1"/>
  <c r="N751" i="4"/>
  <c r="M751" i="4" s="1"/>
  <c r="N159" i="11"/>
  <c r="N563" i="4"/>
  <c r="M563" i="4" s="1"/>
  <c r="N611" i="4"/>
  <c r="M611" i="4" s="1"/>
  <c r="N521" i="4"/>
  <c r="M521" i="4" s="1"/>
  <c r="N425" i="4"/>
  <c r="M425" i="4" s="1"/>
  <c r="N703" i="11"/>
  <c r="M703" i="11"/>
  <c r="N707" i="4"/>
  <c r="M707" i="4" s="1"/>
  <c r="N261" i="10"/>
  <c r="N355" i="10"/>
  <c r="N593" i="9"/>
  <c r="M593" i="9" s="1"/>
  <c r="N835" i="9"/>
  <c r="M835" i="9" s="1"/>
  <c r="N359" i="9"/>
  <c r="M359" i="9" s="1"/>
  <c r="N767" i="9"/>
  <c r="M767" i="9" s="1"/>
  <c r="N185" i="4"/>
  <c r="M185" i="4" s="1"/>
  <c r="N161" i="4"/>
  <c r="M161" i="4" s="1"/>
  <c r="N989" i="4"/>
  <c r="M989" i="4" s="1"/>
  <c r="P983" i="9"/>
  <c r="O983" i="9"/>
  <c r="O639" i="4"/>
  <c r="P639" i="4"/>
  <c r="O923" i="10"/>
  <c r="M923" i="10" s="1"/>
  <c r="O864" i="10"/>
  <c r="M887" i="10"/>
  <c r="N255" i="9"/>
  <c r="M255" i="9" s="1"/>
  <c r="O907" i="11"/>
  <c r="M907" i="11" s="1"/>
  <c r="P531" i="10"/>
  <c r="O531" i="10"/>
  <c r="P263" i="9"/>
  <c r="O263" i="9"/>
  <c r="P695" i="9"/>
  <c r="O695" i="9"/>
  <c r="O195" i="10"/>
  <c r="M195" i="10" s="1"/>
  <c r="P195" i="10"/>
  <c r="P375" i="9"/>
  <c r="O375" i="9"/>
  <c r="P672" i="11"/>
  <c r="O672" i="11"/>
  <c r="N172" i="10"/>
  <c r="N485" i="10"/>
  <c r="N867" i="10"/>
  <c r="N981" i="9"/>
  <c r="M981" i="9" s="1"/>
  <c r="N899" i="9"/>
  <c r="M899" i="9" s="1"/>
  <c r="N725" i="4"/>
  <c r="M725" i="4" s="1"/>
  <c r="N235" i="11"/>
  <c r="N195" i="11"/>
  <c r="N409" i="11"/>
  <c r="N785" i="4"/>
  <c r="M785" i="4" s="1"/>
  <c r="N593" i="11"/>
  <c r="H414" i="1"/>
  <c r="N250" i="11"/>
  <c r="N671" i="9"/>
  <c r="M671" i="9" s="1"/>
  <c r="P536" i="9"/>
  <c r="O536" i="9"/>
  <c r="N931" i="4"/>
  <c r="M931" i="4" s="1"/>
  <c r="N461" i="4"/>
  <c r="M461" i="4" s="1"/>
  <c r="N251" i="4"/>
  <c r="M251" i="4" s="1"/>
  <c r="N630" i="11"/>
  <c r="G630" i="1"/>
  <c r="D630" i="1" s="1"/>
  <c r="F630" i="1"/>
  <c r="E630" i="1"/>
  <c r="G262" i="1"/>
  <c r="D262" i="1" s="1"/>
  <c r="X262" i="5" s="1"/>
  <c r="AJ262" i="5" s="1"/>
  <c r="S262" i="5" s="1"/>
  <c r="F262" i="1"/>
  <c r="H262" i="1" s="1"/>
  <c r="E262" i="1"/>
  <c r="C262" i="1"/>
  <c r="E998" i="1"/>
  <c r="B998" i="1"/>
  <c r="E992" i="1"/>
  <c r="G992" i="1"/>
  <c r="D992" i="1" s="1"/>
  <c r="C992" i="1"/>
  <c r="B990" i="1"/>
  <c r="F990" i="1"/>
  <c r="E985" i="1"/>
  <c r="F985" i="1"/>
  <c r="C985" i="1"/>
  <c r="B985" i="1"/>
  <c r="G985" i="1"/>
  <c r="D985" i="1" s="1"/>
  <c r="E982" i="1"/>
  <c r="C982" i="1"/>
  <c r="C981" i="1"/>
  <c r="F981" i="1"/>
  <c r="C973" i="1"/>
  <c r="E973" i="1"/>
  <c r="F966" i="1"/>
  <c r="C966" i="1"/>
  <c r="C950" i="1"/>
  <c r="B950" i="1"/>
  <c r="G950" i="1"/>
  <c r="D950" i="1" s="1"/>
  <c r="C943" i="1"/>
  <c r="E943" i="1"/>
  <c r="B936" i="1"/>
  <c r="F936" i="1"/>
  <c r="C936" i="1"/>
  <c r="B929" i="1"/>
  <c r="C929" i="1"/>
  <c r="B924" i="1"/>
  <c r="H924" i="1" s="1"/>
  <c r="G924" i="1"/>
  <c r="D924" i="1" s="1"/>
  <c r="E924" i="1"/>
  <c r="F919" i="1"/>
  <c r="E919" i="1"/>
  <c r="B919" i="1"/>
  <c r="H919" i="1" s="1"/>
  <c r="B913" i="1"/>
  <c r="G913" i="1"/>
  <c r="D913" i="1" s="1"/>
  <c r="B903" i="1"/>
  <c r="E903" i="1"/>
  <c r="C894" i="1"/>
  <c r="E894" i="1"/>
  <c r="G880" i="1"/>
  <c r="D880" i="1" s="1"/>
  <c r="B880" i="1"/>
  <c r="H880" i="1" s="1"/>
  <c r="F879" i="1"/>
  <c r="C879" i="1"/>
  <c r="E879" i="1"/>
  <c r="G872" i="1"/>
  <c r="D872" i="1" s="1"/>
  <c r="E872" i="1"/>
  <c r="B872" i="1"/>
  <c r="G865" i="1"/>
  <c r="D865" i="1" s="1"/>
  <c r="B865" i="1"/>
  <c r="H865" i="1" s="1"/>
  <c r="E865" i="1"/>
  <c r="C856" i="1"/>
  <c r="G856" i="1"/>
  <c r="D856" i="1" s="1"/>
  <c r="F855" i="1"/>
  <c r="C855" i="1"/>
  <c r="E855" i="1"/>
  <c r="G849" i="1"/>
  <c r="D849" i="1" s="1"/>
  <c r="F849" i="1"/>
  <c r="C849" i="1"/>
  <c r="C848" i="1"/>
  <c r="E848" i="1"/>
  <c r="G848" i="1"/>
  <c r="D848" i="1" s="1"/>
  <c r="F848" i="1"/>
  <c r="G845" i="1"/>
  <c r="D845" i="1" s="1"/>
  <c r="C845" i="1"/>
  <c r="F845" i="1"/>
  <c r="E841" i="1"/>
  <c r="F841" i="1"/>
  <c r="C840" i="1"/>
  <c r="B840" i="1"/>
  <c r="B830" i="1"/>
  <c r="C830" i="1"/>
  <c r="G830" i="1"/>
  <c r="D830" i="1" s="1"/>
  <c r="E830" i="1"/>
  <c r="F830" i="1"/>
  <c r="H830" i="1" s="1"/>
  <c r="C809" i="1"/>
  <c r="G809" i="1"/>
  <c r="D809" i="1" s="1"/>
  <c r="B809" i="1"/>
  <c r="E809" i="1"/>
  <c r="B804" i="1"/>
  <c r="C804" i="1"/>
  <c r="E752" i="1"/>
  <c r="C752" i="1"/>
  <c r="B752" i="1"/>
  <c r="F749" i="1"/>
  <c r="B749" i="1"/>
  <c r="E749" i="1"/>
  <c r="C749" i="1"/>
  <c r="G734" i="1"/>
  <c r="D734" i="1" s="1"/>
  <c r="F734" i="1"/>
  <c r="B734" i="1"/>
  <c r="C713" i="1"/>
  <c r="G713" i="1"/>
  <c r="D713" i="1" s="1"/>
  <c r="B713" i="1"/>
  <c r="B686" i="1"/>
  <c r="E686" i="1"/>
  <c r="F686" i="1"/>
  <c r="B679" i="1"/>
  <c r="H679" i="1" s="1"/>
  <c r="C679" i="1"/>
  <c r="E679" i="1"/>
  <c r="G679" i="1"/>
  <c r="D679" i="1" s="1"/>
  <c r="G672" i="1"/>
  <c r="D672" i="1" s="1"/>
  <c r="F672" i="1"/>
  <c r="B657" i="1"/>
  <c r="G657" i="1"/>
  <c r="D657" i="1" s="1"/>
  <c r="F657" i="1"/>
  <c r="H657" i="1" s="1"/>
  <c r="C657" i="1"/>
  <c r="G640" i="1"/>
  <c r="D640" i="1" s="1"/>
  <c r="F640" i="1"/>
  <c r="E640" i="1"/>
  <c r="F632" i="1"/>
  <c r="B632" i="1"/>
  <c r="G632" i="1"/>
  <c r="D632" i="1" s="1"/>
  <c r="G613" i="1"/>
  <c r="D613" i="1" s="1"/>
  <c r="F613" i="1"/>
  <c r="E613" i="1"/>
  <c r="C613" i="1"/>
  <c r="C605" i="1"/>
  <c r="E605" i="1"/>
  <c r="B605" i="1"/>
  <c r="G605" i="1"/>
  <c r="D605" i="1" s="1"/>
  <c r="E597" i="1"/>
  <c r="F597" i="1"/>
  <c r="G597" i="1"/>
  <c r="D597" i="1" s="1"/>
  <c r="G591" i="1"/>
  <c r="D591" i="1" s="1"/>
  <c r="B591" i="1"/>
  <c r="E591" i="1"/>
  <c r="B585" i="1"/>
  <c r="G585" i="1"/>
  <c r="D585" i="1" s="1"/>
  <c r="C585" i="1"/>
  <c r="E575" i="1"/>
  <c r="B575" i="1"/>
  <c r="G575" i="1"/>
  <c r="D575" i="1" s="1"/>
  <c r="F575" i="1"/>
  <c r="C568" i="1"/>
  <c r="G568" i="1"/>
  <c r="D568" i="1" s="1"/>
  <c r="F568" i="1"/>
  <c r="E560" i="1"/>
  <c r="C560" i="1"/>
  <c r="F560" i="1"/>
  <c r="F557" i="1"/>
  <c r="C557" i="1"/>
  <c r="F543" i="1"/>
  <c r="G543" i="1"/>
  <c r="D543" i="1" s="1"/>
  <c r="C543" i="1"/>
  <c r="C528" i="1"/>
  <c r="F528" i="1"/>
  <c r="G528" i="1"/>
  <c r="D528" i="1" s="1"/>
  <c r="B528" i="1"/>
  <c r="F513" i="1"/>
  <c r="H513" i="1" s="1"/>
  <c r="E513" i="1"/>
  <c r="G503" i="1"/>
  <c r="D503" i="1" s="1"/>
  <c r="B503" i="1"/>
  <c r="E503" i="1"/>
  <c r="C493" i="1"/>
  <c r="E493" i="1"/>
  <c r="B487" i="1"/>
  <c r="F487" i="1"/>
  <c r="E473" i="1"/>
  <c r="C473" i="1"/>
  <c r="G473" i="1"/>
  <c r="D473" i="1" s="1"/>
  <c r="X473" i="5" s="1"/>
  <c r="AI473" i="5" s="1"/>
  <c r="R473" i="5" s="1"/>
  <c r="E470" i="1"/>
  <c r="C470" i="1"/>
  <c r="B432" i="1"/>
  <c r="E432" i="1"/>
  <c r="E409" i="1"/>
  <c r="G409" i="1"/>
  <c r="D409" i="1" s="1"/>
  <c r="X409" i="5" s="1"/>
  <c r="AJ409" i="5" s="1"/>
  <c r="S409" i="5" s="1"/>
  <c r="F392" i="1"/>
  <c r="C392" i="1"/>
  <c r="E392" i="1"/>
  <c r="E384" i="1"/>
  <c r="F384" i="1"/>
  <c r="B384" i="1"/>
  <c r="B377" i="1"/>
  <c r="E377" i="1"/>
  <c r="F377" i="1"/>
  <c r="H377" i="1" s="1"/>
  <c r="G368" i="1"/>
  <c r="D368" i="1" s="1"/>
  <c r="X368" i="5" s="1"/>
  <c r="Z368" i="5" s="1"/>
  <c r="AA368" i="5" s="1"/>
  <c r="AB368" i="5" s="1"/>
  <c r="E368" i="1"/>
  <c r="G360" i="1"/>
  <c r="D360" i="1" s="1"/>
  <c r="X360" i="5" s="1"/>
  <c r="C360" i="1"/>
  <c r="F360" i="1"/>
  <c r="B360" i="1"/>
  <c r="E360" i="1"/>
  <c r="F341" i="1"/>
  <c r="E341" i="1"/>
  <c r="E333" i="1"/>
  <c r="F333" i="1"/>
  <c r="G333" i="1"/>
  <c r="D333" i="1" s="1"/>
  <c r="X333" i="5" s="1"/>
  <c r="Z333" i="5" s="1"/>
  <c r="AA333" i="5" s="1"/>
  <c r="AB333" i="5" s="1"/>
  <c r="B333" i="1"/>
  <c r="H333" i="1" s="1"/>
  <c r="E313" i="1"/>
  <c r="C313" i="1"/>
  <c r="C303" i="1"/>
  <c r="E303" i="1"/>
  <c r="C273" i="1"/>
  <c r="E273" i="1"/>
  <c r="F273" i="1"/>
  <c r="B263" i="1"/>
  <c r="E263" i="1"/>
  <c r="B255" i="1"/>
  <c r="F255" i="1"/>
  <c r="E255" i="1"/>
  <c r="C255" i="1"/>
  <c r="G255" i="1"/>
  <c r="D255" i="1" s="1"/>
  <c r="X255" i="5" s="1"/>
  <c r="AJ255" i="5" s="1"/>
  <c r="S255" i="5" s="1"/>
  <c r="G248" i="1"/>
  <c r="D248" i="1" s="1"/>
  <c r="X248" i="5" s="1"/>
  <c r="AJ248" i="5" s="1"/>
  <c r="S248" i="5" s="1"/>
  <c r="E248" i="1"/>
  <c r="E239" i="1"/>
  <c r="B239" i="1"/>
  <c r="G239" i="1"/>
  <c r="D239" i="1" s="1"/>
  <c r="X239" i="5" s="1"/>
  <c r="Z239" i="5" s="1"/>
  <c r="AA239" i="5" s="1"/>
  <c r="AB239" i="5" s="1"/>
  <c r="C225" i="1"/>
  <c r="F225" i="1"/>
  <c r="B221" i="1"/>
  <c r="F221" i="1"/>
  <c r="E221" i="1"/>
  <c r="G213" i="1"/>
  <c r="D213" i="1" s="1"/>
  <c r="X213" i="5" s="1"/>
  <c r="AI213" i="5" s="1"/>
  <c r="R213" i="5" s="1"/>
  <c r="C213" i="1"/>
  <c r="B213" i="1"/>
  <c r="F213" i="1"/>
  <c r="F197" i="1"/>
  <c r="E197" i="1"/>
  <c r="G197" i="1"/>
  <c r="D197" i="1" s="1"/>
  <c r="X197" i="5" s="1"/>
  <c r="AD197" i="5" s="1"/>
  <c r="AE197" i="5" s="1"/>
  <c r="AF197" i="5" s="1"/>
  <c r="E185" i="1"/>
  <c r="C185" i="1"/>
  <c r="F185" i="1"/>
  <c r="B185" i="1"/>
  <c r="B177" i="1"/>
  <c r="C177" i="1"/>
  <c r="F177" i="1"/>
  <c r="G177" i="1"/>
  <c r="D177" i="1" s="1"/>
  <c r="X177" i="5" s="1"/>
  <c r="E161" i="1"/>
  <c r="B161" i="1"/>
  <c r="F161" i="1"/>
  <c r="F141" i="1"/>
  <c r="B141" i="1"/>
  <c r="E129" i="1"/>
  <c r="B129" i="1"/>
  <c r="C20" i="10" s="1"/>
  <c r="H20" i="10" s="1"/>
  <c r="F125" i="1"/>
  <c r="J59" i="9" s="1"/>
  <c r="O59" i="9" s="1"/>
  <c r="B125" i="1"/>
  <c r="C59" i="9" s="1"/>
  <c r="H59" i="9" s="1"/>
  <c r="C125" i="1"/>
  <c r="E176" i="5" s="1"/>
  <c r="G125" i="1"/>
  <c r="D125" i="1" s="1"/>
  <c r="X125" i="5" s="1"/>
  <c r="E125" i="1"/>
  <c r="E121" i="1"/>
  <c r="B121" i="1"/>
  <c r="C117" i="4" s="1"/>
  <c r="H117" i="4" s="1"/>
  <c r="G121" i="1"/>
  <c r="D121" i="1" s="1"/>
  <c r="F121" i="1"/>
  <c r="J116" i="11" s="1"/>
  <c r="C121" i="1"/>
  <c r="E168" i="5" s="1"/>
  <c r="E55" i="1"/>
  <c r="B55" i="1"/>
  <c r="F55" i="1"/>
  <c r="C55" i="1"/>
  <c r="E78" i="5" s="1"/>
  <c r="C47" i="1"/>
  <c r="E66" i="5" s="1"/>
  <c r="G47" i="1"/>
  <c r="D47" i="1" s="1"/>
  <c r="X47" i="5" s="1"/>
  <c r="AJ47" i="5" s="1"/>
  <c r="S47" i="5" s="1"/>
  <c r="E47" i="1"/>
  <c r="F47" i="1"/>
  <c r="J6" i="5"/>
  <c r="L6" i="5"/>
  <c r="F6" i="5"/>
  <c r="J14" i="5"/>
  <c r="J8" i="4"/>
  <c r="O8" i="4" s="1"/>
  <c r="N337" i="11"/>
  <c r="C462" i="1"/>
  <c r="F462" i="1"/>
  <c r="B462" i="1"/>
  <c r="E398" i="1"/>
  <c r="B398" i="1"/>
  <c r="B382" i="1"/>
  <c r="E382" i="1"/>
  <c r="F382" i="1"/>
  <c r="H382" i="1" s="1"/>
  <c r="C382" i="1"/>
  <c r="B342" i="1"/>
  <c r="G342" i="1"/>
  <c r="D342" i="1" s="1"/>
  <c r="X342" i="5" s="1"/>
  <c r="C342" i="1"/>
  <c r="C326" i="1"/>
  <c r="E326" i="1"/>
  <c r="G326" i="1"/>
  <c r="D326" i="1" s="1"/>
  <c r="X326" i="5" s="1"/>
  <c r="E302" i="1"/>
  <c r="F302" i="1"/>
  <c r="C302" i="1"/>
  <c r="B999" i="1"/>
  <c r="H999" i="1" s="1"/>
  <c r="E999" i="1"/>
  <c r="C999" i="1"/>
  <c r="E975" i="1"/>
  <c r="G975" i="1"/>
  <c r="D975" i="1" s="1"/>
  <c r="F975" i="1"/>
  <c r="B960" i="1"/>
  <c r="C960" i="1"/>
  <c r="C952" i="1"/>
  <c r="B952" i="1"/>
  <c r="G952" i="1"/>
  <c r="D952" i="1" s="1"/>
  <c r="E952" i="1"/>
  <c r="C945" i="1"/>
  <c r="F945" i="1"/>
  <c r="E945" i="1"/>
  <c r="E941" i="1"/>
  <c r="C941" i="1"/>
  <c r="G941" i="1"/>
  <c r="D941" i="1" s="1"/>
  <c r="B941" i="1"/>
  <c r="E927" i="1"/>
  <c r="F927" i="1"/>
  <c r="G921" i="1"/>
  <c r="D921" i="1" s="1"/>
  <c r="C921" i="1"/>
  <c r="B921" i="1"/>
  <c r="E911" i="1"/>
  <c r="F911" i="1"/>
  <c r="B911" i="1"/>
  <c r="C911" i="1"/>
  <c r="F905" i="1"/>
  <c r="H905" i="1" s="1"/>
  <c r="G905" i="1"/>
  <c r="D905" i="1" s="1"/>
  <c r="E905" i="1"/>
  <c r="C905" i="1"/>
  <c r="G897" i="1"/>
  <c r="D897" i="1" s="1"/>
  <c r="B897" i="1"/>
  <c r="F897" i="1"/>
  <c r="C897" i="1"/>
  <c r="B884" i="1"/>
  <c r="H884" i="1" s="1"/>
  <c r="C884" i="1"/>
  <c r="E884" i="1"/>
  <c r="G884" i="1"/>
  <c r="D884" i="1" s="1"/>
  <c r="F877" i="1"/>
  <c r="C877" i="1"/>
  <c r="G877" i="1"/>
  <c r="D877" i="1" s="1"/>
  <c r="E870" i="1"/>
  <c r="B870" i="1"/>
  <c r="F870" i="1"/>
  <c r="C870" i="1"/>
  <c r="F869" i="1"/>
  <c r="H869" i="1" s="1"/>
  <c r="G869" i="1"/>
  <c r="D869" i="1" s="1"/>
  <c r="C869" i="1"/>
  <c r="B863" i="1"/>
  <c r="F863" i="1"/>
  <c r="B861" i="1"/>
  <c r="C861" i="1"/>
  <c r="G861" i="1"/>
  <c r="D861" i="1" s="1"/>
  <c r="E861" i="1"/>
  <c r="C838" i="1"/>
  <c r="B838" i="1"/>
  <c r="G838" i="1"/>
  <c r="D838" i="1" s="1"/>
  <c r="B837" i="1"/>
  <c r="F837" i="1"/>
  <c r="E837" i="1"/>
  <c r="E833" i="1"/>
  <c r="G833" i="1"/>
  <c r="D833" i="1" s="1"/>
  <c r="F833" i="1"/>
  <c r="F832" i="1"/>
  <c r="E832" i="1"/>
  <c r="C832" i="1"/>
  <c r="B832" i="1"/>
  <c r="F825" i="1"/>
  <c r="B825" i="1"/>
  <c r="G825" i="1"/>
  <c r="D825" i="1" s="1"/>
  <c r="B824" i="1"/>
  <c r="H824" i="1" s="1"/>
  <c r="C824" i="1"/>
  <c r="E824" i="1"/>
  <c r="E816" i="1"/>
  <c r="G816" i="1"/>
  <c r="D816" i="1" s="1"/>
  <c r="F816" i="1"/>
  <c r="G806" i="1"/>
  <c r="D806" i="1" s="1"/>
  <c r="E806" i="1"/>
  <c r="C806" i="1"/>
  <c r="B806" i="1"/>
  <c r="C797" i="1"/>
  <c r="B797" i="1"/>
  <c r="F797" i="1"/>
  <c r="C789" i="1"/>
  <c r="B789" i="1"/>
  <c r="G789" i="1"/>
  <c r="D789" i="1" s="1"/>
  <c r="C782" i="1"/>
  <c r="F782" i="1"/>
  <c r="B782" i="1"/>
  <c r="E774" i="1"/>
  <c r="C774" i="1"/>
  <c r="B767" i="1"/>
  <c r="F767" i="1"/>
  <c r="E767" i="1"/>
  <c r="G767" i="1"/>
  <c r="D767" i="1" s="1"/>
  <c r="E765" i="1"/>
  <c r="C765" i="1"/>
  <c r="F759" i="1"/>
  <c r="G759" i="1"/>
  <c r="D759" i="1" s="1"/>
  <c r="B759" i="1"/>
  <c r="H759" i="1" s="1"/>
  <c r="G757" i="1"/>
  <c r="D757" i="1" s="1"/>
  <c r="B757" i="1"/>
  <c r="H757" i="1" s="1"/>
  <c r="C744" i="1"/>
  <c r="B744" i="1"/>
  <c r="G744" i="1"/>
  <c r="D744" i="1" s="1"/>
  <c r="F744" i="1"/>
  <c r="C742" i="1"/>
  <c r="F742" i="1"/>
  <c r="E742" i="1"/>
  <c r="B742" i="1"/>
  <c r="H742" i="1" s="1"/>
  <c r="E736" i="1"/>
  <c r="F736" i="1"/>
  <c r="B736" i="1"/>
  <c r="F719" i="1"/>
  <c r="B719" i="1"/>
  <c r="C719" i="1"/>
  <c r="G710" i="1"/>
  <c r="D710" i="1" s="1"/>
  <c r="F710" i="1"/>
  <c r="H710" i="1" s="1"/>
  <c r="E710" i="1"/>
  <c r="C710" i="1"/>
  <c r="C705" i="1"/>
  <c r="F705" i="1"/>
  <c r="E705" i="1"/>
  <c r="C703" i="1"/>
  <c r="G703" i="1"/>
  <c r="D703" i="1" s="1"/>
  <c r="E703" i="1"/>
  <c r="C696" i="1"/>
  <c r="B696" i="1"/>
  <c r="E696" i="1"/>
  <c r="G696" i="1"/>
  <c r="D696" i="1" s="1"/>
  <c r="B695" i="1"/>
  <c r="C695" i="1"/>
  <c r="E693" i="1"/>
  <c r="F693" i="1"/>
  <c r="C693" i="1"/>
  <c r="F681" i="1"/>
  <c r="B681" i="1"/>
  <c r="G681" i="1"/>
  <c r="D681" i="1" s="1"/>
  <c r="F677" i="1"/>
  <c r="C677" i="1"/>
  <c r="G677" i="1"/>
  <c r="D677" i="1" s="1"/>
  <c r="F670" i="1"/>
  <c r="E670" i="1"/>
  <c r="B670" i="1"/>
  <c r="H670" i="1" s="1"/>
  <c r="C670" i="1"/>
  <c r="E669" i="1"/>
  <c r="F669" i="1"/>
  <c r="F663" i="1"/>
  <c r="C663" i="1"/>
  <c r="E656" i="1"/>
  <c r="G656" i="1"/>
  <c r="D656" i="1" s="1"/>
  <c r="C656" i="1"/>
  <c r="F648" i="1"/>
  <c r="H648" i="1" s="1"/>
  <c r="E648" i="1"/>
  <c r="G648" i="1"/>
  <c r="D648" i="1" s="1"/>
  <c r="E625" i="1"/>
  <c r="F625" i="1"/>
  <c r="H625" i="1" s="1"/>
  <c r="C625" i="1"/>
  <c r="F624" i="1"/>
  <c r="G624" i="1"/>
  <c r="D624" i="1" s="1"/>
  <c r="C624" i="1"/>
  <c r="F617" i="1"/>
  <c r="G617" i="1"/>
  <c r="D617" i="1" s="1"/>
  <c r="C617" i="1"/>
  <c r="G592" i="1"/>
  <c r="D592" i="1" s="1"/>
  <c r="B592" i="1"/>
  <c r="E592" i="1"/>
  <c r="F592" i="1"/>
  <c r="B583" i="1"/>
  <c r="E583" i="1"/>
  <c r="C583" i="1"/>
  <c r="G583" i="1"/>
  <c r="D583" i="1" s="1"/>
  <c r="G577" i="1"/>
  <c r="D577" i="1" s="1"/>
  <c r="B577" i="1"/>
  <c r="C577" i="1"/>
  <c r="F558" i="1"/>
  <c r="E558" i="1"/>
  <c r="B558" i="1"/>
  <c r="H558" i="1" s="1"/>
  <c r="E552" i="1"/>
  <c r="C552" i="1"/>
  <c r="F537" i="1"/>
  <c r="E537" i="1"/>
  <c r="B537" i="1"/>
  <c r="H537" i="1" s="1"/>
  <c r="C537" i="1"/>
  <c r="G537" i="1"/>
  <c r="D537" i="1" s="1"/>
  <c r="F533" i="1"/>
  <c r="G533" i="1"/>
  <c r="D533" i="1" s="1"/>
  <c r="F520" i="1"/>
  <c r="E520" i="1"/>
  <c r="G520" i="1"/>
  <c r="D520" i="1" s="1"/>
  <c r="B520" i="1"/>
  <c r="C512" i="1"/>
  <c r="G512" i="1"/>
  <c r="D512" i="1" s="1"/>
  <c r="E512" i="1"/>
  <c r="C509" i="1"/>
  <c r="E509" i="1"/>
  <c r="F509" i="1"/>
  <c r="F497" i="1"/>
  <c r="E497" i="1"/>
  <c r="B497" i="1"/>
  <c r="H497" i="1" s="1"/>
  <c r="B479" i="1"/>
  <c r="F479" i="1"/>
  <c r="G479" i="1"/>
  <c r="D479" i="1" s="1"/>
  <c r="X479" i="5" s="1"/>
  <c r="C479" i="1"/>
  <c r="C472" i="1"/>
  <c r="B472" i="1"/>
  <c r="G463" i="1"/>
  <c r="D463" i="1" s="1"/>
  <c r="X463" i="5" s="1"/>
  <c r="B463" i="1"/>
  <c r="H463" i="1" s="1"/>
  <c r="E463" i="1"/>
  <c r="C463" i="1"/>
  <c r="E457" i="1"/>
  <c r="C457" i="1"/>
  <c r="G448" i="1"/>
  <c r="D448" i="1" s="1"/>
  <c r="X448" i="5" s="1"/>
  <c r="F448" i="1"/>
  <c r="E448" i="1"/>
  <c r="C448" i="1"/>
  <c r="E441" i="1"/>
  <c r="F441" i="1"/>
  <c r="G441" i="1"/>
  <c r="D441" i="1" s="1"/>
  <c r="X441" i="5" s="1"/>
  <c r="C441" i="1"/>
  <c r="E437" i="1"/>
  <c r="B437" i="1"/>
  <c r="G437" i="1"/>
  <c r="D437" i="1" s="1"/>
  <c r="X437" i="5" s="1"/>
  <c r="F437" i="1"/>
  <c r="H437" i="1" s="1"/>
  <c r="B424" i="1"/>
  <c r="F424" i="1"/>
  <c r="E424" i="1"/>
  <c r="C424" i="1"/>
  <c r="G401" i="1"/>
  <c r="D401" i="1" s="1"/>
  <c r="X401" i="5" s="1"/>
  <c r="F401" i="1"/>
  <c r="E401" i="1"/>
  <c r="E389" i="1"/>
  <c r="G389" i="1"/>
  <c r="D389" i="1" s="1"/>
  <c r="X389" i="5" s="1"/>
  <c r="B389" i="1"/>
  <c r="C389" i="1"/>
  <c r="E383" i="1"/>
  <c r="B383" i="1"/>
  <c r="G383" i="1"/>
  <c r="D383" i="1" s="1"/>
  <c r="X383" i="5" s="1"/>
  <c r="AI383" i="5" s="1"/>
  <c r="R383" i="5" s="1"/>
  <c r="F383" i="1"/>
  <c r="C383" i="1"/>
  <c r="F373" i="1"/>
  <c r="E373" i="1"/>
  <c r="F365" i="1"/>
  <c r="B365" i="1"/>
  <c r="E365" i="1"/>
  <c r="G365" i="1"/>
  <c r="D365" i="1" s="1"/>
  <c r="X365" i="5" s="1"/>
  <c r="AJ365" i="5" s="1"/>
  <c r="S365" i="5" s="1"/>
  <c r="B353" i="1"/>
  <c r="E353" i="1"/>
  <c r="F353" i="1"/>
  <c r="C345" i="1"/>
  <c r="F345" i="1"/>
  <c r="E345" i="1"/>
  <c r="G336" i="1"/>
  <c r="D336" i="1" s="1"/>
  <c r="X336" i="5" s="1"/>
  <c r="F336" i="1"/>
  <c r="E336" i="1"/>
  <c r="G319" i="1"/>
  <c r="D319" i="1" s="1"/>
  <c r="X319" i="5" s="1"/>
  <c r="Z319" i="5" s="1"/>
  <c r="AA319" i="5" s="1"/>
  <c r="AB319" i="5" s="1"/>
  <c r="C319" i="1"/>
  <c r="F319" i="1"/>
  <c r="B319" i="1"/>
  <c r="E319" i="1"/>
  <c r="B312" i="1"/>
  <c r="F312" i="1"/>
  <c r="E312" i="1"/>
  <c r="C312" i="1"/>
  <c r="B301" i="1"/>
  <c r="H301" i="1" s="1"/>
  <c r="G301" i="1"/>
  <c r="D301" i="1" s="1"/>
  <c r="X301" i="5" s="1"/>
  <c r="AD301" i="5" s="1"/>
  <c r="AE301" i="5" s="1"/>
  <c r="AF301" i="5" s="1"/>
  <c r="C301" i="1"/>
  <c r="F295" i="1"/>
  <c r="E295" i="1"/>
  <c r="C295" i="1"/>
  <c r="B295" i="1"/>
  <c r="G287" i="1"/>
  <c r="D287" i="1" s="1"/>
  <c r="B287" i="1"/>
  <c r="F287" i="1"/>
  <c r="E287" i="1"/>
  <c r="C287" i="1"/>
  <c r="B279" i="1"/>
  <c r="H279" i="1" s="1"/>
  <c r="E279" i="1"/>
  <c r="G279" i="1"/>
  <c r="D279" i="1" s="1"/>
  <c r="X279" i="5" s="1"/>
  <c r="B272" i="1"/>
  <c r="E272" i="1"/>
  <c r="C272" i="1"/>
  <c r="E246" i="1"/>
  <c r="B246" i="1"/>
  <c r="B224" i="1"/>
  <c r="E224" i="1"/>
  <c r="C224" i="1"/>
  <c r="F224" i="1"/>
  <c r="G216" i="1"/>
  <c r="D216" i="1" s="1"/>
  <c r="X216" i="5" s="1"/>
  <c r="B216" i="1"/>
  <c r="F216" i="1"/>
  <c r="C216" i="1"/>
  <c r="C205" i="1"/>
  <c r="F205" i="1"/>
  <c r="G205" i="1"/>
  <c r="D205" i="1" s="1"/>
  <c r="X205" i="5" s="1"/>
  <c r="AJ205" i="5" s="1"/>
  <c r="S205" i="5" s="1"/>
  <c r="E205" i="1"/>
  <c r="G145" i="1"/>
  <c r="D145" i="1" s="1"/>
  <c r="E145" i="1"/>
  <c r="F145" i="1"/>
  <c r="C145" i="1"/>
  <c r="F127" i="1"/>
  <c r="J122" i="11" s="1"/>
  <c r="G127" i="1"/>
  <c r="D127" i="1" s="1"/>
  <c r="X127" i="5" s="1"/>
  <c r="AI127" i="5" s="1"/>
  <c r="R127" i="5" s="1"/>
  <c r="F113" i="1"/>
  <c r="B113" i="1"/>
  <c r="C113" i="1"/>
  <c r="E160" i="5" s="1"/>
  <c r="G103" i="1"/>
  <c r="D103" i="1" s="1"/>
  <c r="X103" i="5" s="1"/>
  <c r="AD103" i="5" s="1"/>
  <c r="AE103" i="5" s="1"/>
  <c r="AF103" i="5" s="1"/>
  <c r="B103" i="1"/>
  <c r="C103" i="1"/>
  <c r="E146" i="5" s="1"/>
  <c r="F103" i="1"/>
  <c r="B39" i="1"/>
  <c r="F39" i="1"/>
  <c r="J77" i="11" s="1"/>
  <c r="G39" i="1"/>
  <c r="D39" i="1" s="1"/>
  <c r="X39" i="5" s="1"/>
  <c r="E39" i="1"/>
  <c r="E69" i="1"/>
  <c r="C69" i="1"/>
  <c r="E96" i="5" s="1"/>
  <c r="F69" i="1"/>
  <c r="J19" i="11" s="1"/>
  <c r="G69" i="1"/>
  <c r="D69" i="1" s="1"/>
  <c r="X69" i="5" s="1"/>
  <c r="B891" i="1"/>
  <c r="F891" i="1"/>
  <c r="J6" i="4"/>
  <c r="O6" i="4" s="1"/>
  <c r="C6" i="4"/>
  <c r="H6" i="4" s="1"/>
  <c r="C12" i="4"/>
  <c r="H12" i="4" s="1"/>
  <c r="J12" i="4"/>
  <c r="J14" i="4"/>
  <c r="O14" i="4" s="1"/>
  <c r="C14" i="4"/>
  <c r="H14" i="4" s="1"/>
  <c r="C24" i="4"/>
  <c r="H24" i="4" s="1"/>
  <c r="J30" i="4"/>
  <c r="P30" i="4" s="1"/>
  <c r="C30" i="4"/>
  <c r="H30" i="4" s="1"/>
  <c r="C40" i="4"/>
  <c r="H40" i="4" s="1"/>
  <c r="J40" i="4"/>
  <c r="J46" i="4"/>
  <c r="P46" i="4" s="1"/>
  <c r="C56" i="4"/>
  <c r="H56" i="4" s="1"/>
  <c r="J56" i="4"/>
  <c r="J58" i="4"/>
  <c r="C68" i="4"/>
  <c r="H68" i="4" s="1"/>
  <c r="J78" i="4"/>
  <c r="O78" i="4" s="1"/>
  <c r="C84" i="4"/>
  <c r="H84" i="4" s="1"/>
  <c r="J84" i="4"/>
  <c r="O84" i="4" s="1"/>
  <c r="J94" i="4"/>
  <c r="O94" i="4" s="1"/>
  <c r="J114" i="4"/>
  <c r="P114" i="4" s="1"/>
  <c r="C114" i="4"/>
  <c r="H114" i="4" s="1"/>
  <c r="C118" i="4"/>
  <c r="H118" i="4" s="1"/>
  <c r="J118" i="4"/>
  <c r="J128" i="4"/>
  <c r="O128" i="4" s="1"/>
  <c r="C128" i="4"/>
  <c r="H128" i="4" s="1"/>
  <c r="D128" i="4" s="1"/>
  <c r="G128" i="4" s="1"/>
  <c r="J130" i="4"/>
  <c r="P130" i="4" s="1"/>
  <c r="C130" i="4"/>
  <c r="H130" i="4" s="1"/>
  <c r="D130" i="4" s="1"/>
  <c r="G130" i="4" s="1"/>
  <c r="J132" i="4"/>
  <c r="O132" i="4" s="1"/>
  <c r="C132" i="4"/>
  <c r="H132" i="4" s="1"/>
  <c r="D132" i="4" s="1"/>
  <c r="G132" i="4" s="1"/>
  <c r="C136" i="4"/>
  <c r="H136" i="4" s="1"/>
  <c r="D136" i="4" s="1"/>
  <c r="G136" i="4" s="1"/>
  <c r="J136" i="4"/>
  <c r="J148" i="4"/>
  <c r="P148" i="4" s="1"/>
  <c r="C148" i="4"/>
  <c r="H148" i="4" s="1"/>
  <c r="D148" i="4" s="1"/>
  <c r="G148" i="4" s="1"/>
  <c r="J152" i="4"/>
  <c r="O152" i="4" s="1"/>
  <c r="C152" i="4"/>
  <c r="H152" i="4" s="1"/>
  <c r="D152" i="4" s="1"/>
  <c r="G152" i="4" s="1"/>
  <c r="J156" i="4"/>
  <c r="O156" i="4" s="1"/>
  <c r="C156" i="4"/>
  <c r="H156" i="4" s="1"/>
  <c r="D156" i="4" s="1"/>
  <c r="G156" i="4" s="1"/>
  <c r="J158" i="4"/>
  <c r="O158" i="4" s="1"/>
  <c r="C158" i="4"/>
  <c r="H158" i="4" s="1"/>
  <c r="D158" i="4" s="1"/>
  <c r="G158" i="4" s="1"/>
  <c r="C160" i="4"/>
  <c r="H160" i="4" s="1"/>
  <c r="D160" i="4" s="1"/>
  <c r="G160" i="4" s="1"/>
  <c r="J160" i="4"/>
  <c r="O160" i="4" s="1"/>
  <c r="C162" i="4"/>
  <c r="H162" i="4" s="1"/>
  <c r="D162" i="4" s="1"/>
  <c r="G162" i="4" s="1"/>
  <c r="J162" i="4"/>
  <c r="J168" i="4"/>
  <c r="O168" i="4" s="1"/>
  <c r="C168" i="4"/>
  <c r="H168" i="4" s="1"/>
  <c r="D168" i="4" s="1"/>
  <c r="G168" i="4" s="1"/>
  <c r="C170" i="4"/>
  <c r="H170" i="4" s="1"/>
  <c r="D170" i="4" s="1"/>
  <c r="G170" i="4" s="1"/>
  <c r="J170" i="4"/>
  <c r="P170" i="4" s="1"/>
  <c r="C178" i="4"/>
  <c r="H178" i="4" s="1"/>
  <c r="D178" i="4" s="1"/>
  <c r="G178" i="4" s="1"/>
  <c r="J178" i="4"/>
  <c r="O178" i="4" s="1"/>
  <c r="J184" i="4"/>
  <c r="C184" i="4"/>
  <c r="H184" i="4" s="1"/>
  <c r="D184" i="4" s="1"/>
  <c r="G184" i="4" s="1"/>
  <c r="C186" i="4"/>
  <c r="H186" i="4" s="1"/>
  <c r="D186" i="4" s="1"/>
  <c r="G186" i="4" s="1"/>
  <c r="J186" i="4"/>
  <c r="P186" i="4" s="1"/>
  <c r="C224" i="4"/>
  <c r="H224" i="4" s="1"/>
  <c r="D224" i="4" s="1"/>
  <c r="G224" i="4" s="1"/>
  <c r="J224" i="4"/>
  <c r="J232" i="4"/>
  <c r="C232" i="4"/>
  <c r="H232" i="4" s="1"/>
  <c r="D232" i="4" s="1"/>
  <c r="G232" i="4" s="1"/>
  <c r="C236" i="4"/>
  <c r="H236" i="4" s="1"/>
  <c r="D236" i="4" s="1"/>
  <c r="G236" i="4" s="1"/>
  <c r="J236" i="4"/>
  <c r="P236" i="4" s="1"/>
  <c r="C246" i="4"/>
  <c r="H246" i="4" s="1"/>
  <c r="D246" i="4" s="1"/>
  <c r="G246" i="4" s="1"/>
  <c r="J246" i="4"/>
  <c r="J266" i="4"/>
  <c r="P266" i="4" s="1"/>
  <c r="C266" i="4"/>
  <c r="H266" i="4" s="1"/>
  <c r="D266" i="4" s="1"/>
  <c r="G266" i="4" s="1"/>
  <c r="J272" i="4"/>
  <c r="C272" i="4"/>
  <c r="H272" i="4" s="1"/>
  <c r="D272" i="4" s="1"/>
  <c r="G272" i="4" s="1"/>
  <c r="J278" i="4"/>
  <c r="P278" i="4" s="1"/>
  <c r="C278" i="4"/>
  <c r="H278" i="4" s="1"/>
  <c r="D278" i="4" s="1"/>
  <c r="G278" i="4" s="1"/>
  <c r="C286" i="4"/>
  <c r="H286" i="4" s="1"/>
  <c r="D286" i="4" s="1"/>
  <c r="G286" i="4" s="1"/>
  <c r="J286" i="4"/>
  <c r="J288" i="4"/>
  <c r="O288" i="4" s="1"/>
  <c r="C288" i="4"/>
  <c r="H288" i="4" s="1"/>
  <c r="D288" i="4" s="1"/>
  <c r="G288" i="4" s="1"/>
  <c r="C292" i="4"/>
  <c r="H292" i="4" s="1"/>
  <c r="D292" i="4" s="1"/>
  <c r="G292" i="4" s="1"/>
  <c r="J292" i="4"/>
  <c r="P292" i="4" s="1"/>
  <c r="C298" i="4"/>
  <c r="H298" i="4" s="1"/>
  <c r="D298" i="4" s="1"/>
  <c r="G298" i="4" s="1"/>
  <c r="J298" i="4"/>
  <c r="O298" i="4" s="1"/>
  <c r="J300" i="4"/>
  <c r="C300" i="4"/>
  <c r="H300" i="4" s="1"/>
  <c r="D300" i="4" s="1"/>
  <c r="G300" i="4" s="1"/>
  <c r="C302" i="4"/>
  <c r="H302" i="4" s="1"/>
  <c r="D302" i="4" s="1"/>
  <c r="G302" i="4" s="1"/>
  <c r="J302" i="4"/>
  <c r="C306" i="4"/>
  <c r="H306" i="4" s="1"/>
  <c r="D306" i="4" s="1"/>
  <c r="G306" i="4" s="1"/>
  <c r="J306" i="4"/>
  <c r="O306" i="4" s="1"/>
  <c r="C312" i="4"/>
  <c r="H312" i="4" s="1"/>
  <c r="D312" i="4" s="1"/>
  <c r="G312" i="4" s="1"/>
  <c r="J312" i="4"/>
  <c r="O312" i="4" s="1"/>
  <c r="C314" i="4"/>
  <c r="H314" i="4" s="1"/>
  <c r="D314" i="4" s="1"/>
  <c r="G314" i="4" s="1"/>
  <c r="J314" i="4"/>
  <c r="J318" i="4"/>
  <c r="P318" i="4" s="1"/>
  <c r="C318" i="4"/>
  <c r="H318" i="4" s="1"/>
  <c r="D318" i="4" s="1"/>
  <c r="G318" i="4" s="1"/>
  <c r="J332" i="4"/>
  <c r="O332" i="4" s="1"/>
  <c r="C332" i="4"/>
  <c r="H332" i="4" s="1"/>
  <c r="D332" i="4" s="1"/>
  <c r="G332" i="4" s="1"/>
  <c r="J334" i="4"/>
  <c r="O334" i="4" s="1"/>
  <c r="C334" i="4"/>
  <c r="H334" i="4" s="1"/>
  <c r="D334" i="4" s="1"/>
  <c r="G334" i="4" s="1"/>
  <c r="C344" i="4"/>
  <c r="H344" i="4" s="1"/>
  <c r="D344" i="4" s="1"/>
  <c r="G344" i="4" s="1"/>
  <c r="J344" i="4"/>
  <c r="J348" i="4"/>
  <c r="P348" i="4" s="1"/>
  <c r="C348" i="4"/>
  <c r="H348" i="4" s="1"/>
  <c r="D348" i="4" s="1"/>
  <c r="G348" i="4" s="1"/>
  <c r="J364" i="4"/>
  <c r="P364" i="4" s="1"/>
  <c r="C364" i="4"/>
  <c r="H364" i="4" s="1"/>
  <c r="D364" i="4" s="1"/>
  <c r="G364" i="4" s="1"/>
  <c r="C366" i="4"/>
  <c r="H366" i="4" s="1"/>
  <c r="D366" i="4" s="1"/>
  <c r="G366" i="4" s="1"/>
  <c r="J366" i="4"/>
  <c r="O366" i="4" s="1"/>
  <c r="C374" i="4"/>
  <c r="H374" i="4" s="1"/>
  <c r="D374" i="4" s="1"/>
  <c r="G374" i="4" s="1"/>
  <c r="J374" i="4"/>
  <c r="P374" i="4" s="1"/>
  <c r="C388" i="4"/>
  <c r="H388" i="4" s="1"/>
  <c r="D388" i="4" s="1"/>
  <c r="G388" i="4" s="1"/>
  <c r="J388" i="4"/>
  <c r="O388" i="4" s="1"/>
  <c r="C394" i="4"/>
  <c r="H394" i="4" s="1"/>
  <c r="D394" i="4" s="1"/>
  <c r="G394" i="4" s="1"/>
  <c r="J394" i="4"/>
  <c r="J408" i="4"/>
  <c r="O408" i="4" s="1"/>
  <c r="C408" i="4"/>
  <c r="H408" i="4" s="1"/>
  <c r="D408" i="4" s="1"/>
  <c r="G408" i="4" s="1"/>
  <c r="J430" i="4"/>
  <c r="O430" i="4" s="1"/>
  <c r="C430" i="4"/>
  <c r="H430" i="4" s="1"/>
  <c r="D430" i="4" s="1"/>
  <c r="G430" i="4" s="1"/>
  <c r="J434" i="4"/>
  <c r="O434" i="4" s="1"/>
  <c r="C434" i="4"/>
  <c r="H434" i="4" s="1"/>
  <c r="D434" i="4" s="1"/>
  <c r="G434" i="4" s="1"/>
  <c r="C436" i="4"/>
  <c r="H436" i="4" s="1"/>
  <c r="D436" i="4" s="1"/>
  <c r="G436" i="4" s="1"/>
  <c r="J436" i="4"/>
  <c r="C458" i="4"/>
  <c r="H458" i="4" s="1"/>
  <c r="D458" i="4" s="1"/>
  <c r="G458" i="4" s="1"/>
  <c r="J458" i="4"/>
  <c r="O458" i="4" s="1"/>
  <c r="J460" i="4"/>
  <c r="O460" i="4" s="1"/>
  <c r="C460" i="4"/>
  <c r="H460" i="4" s="1"/>
  <c r="D460" i="4" s="1"/>
  <c r="G460" i="4" s="1"/>
  <c r="J462" i="4"/>
  <c r="C462" i="4"/>
  <c r="H462" i="4" s="1"/>
  <c r="D462" i="4" s="1"/>
  <c r="G462" i="4" s="1"/>
  <c r="C468" i="4"/>
  <c r="H468" i="4" s="1"/>
  <c r="D468" i="4" s="1"/>
  <c r="G468" i="4" s="1"/>
  <c r="J468" i="4"/>
  <c r="C470" i="4"/>
  <c r="H470" i="4" s="1"/>
  <c r="D470" i="4" s="1"/>
  <c r="G470" i="4" s="1"/>
  <c r="J470" i="4"/>
  <c r="C472" i="4"/>
  <c r="H472" i="4" s="1"/>
  <c r="D472" i="4" s="1"/>
  <c r="G472" i="4" s="1"/>
  <c r="J472" i="4"/>
  <c r="C482" i="4"/>
  <c r="H482" i="4" s="1"/>
  <c r="D482" i="4" s="1"/>
  <c r="G482" i="4" s="1"/>
  <c r="J482" i="4"/>
  <c r="O482" i="4" s="1"/>
  <c r="C496" i="4"/>
  <c r="H496" i="4" s="1"/>
  <c r="D496" i="4" s="1"/>
  <c r="G496" i="4" s="1"/>
  <c r="J496" i="4"/>
  <c r="P496" i="4" s="1"/>
  <c r="J498" i="4"/>
  <c r="O498" i="4" s="1"/>
  <c r="C498" i="4"/>
  <c r="H498" i="4" s="1"/>
  <c r="D498" i="4" s="1"/>
  <c r="G498" i="4" s="1"/>
  <c r="J508" i="4"/>
  <c r="P508" i="4" s="1"/>
  <c r="C508" i="4"/>
  <c r="H508" i="4" s="1"/>
  <c r="D508" i="4" s="1"/>
  <c r="G508" i="4" s="1"/>
  <c r="J512" i="4"/>
  <c r="O512" i="4" s="1"/>
  <c r="C512" i="4"/>
  <c r="H512" i="4" s="1"/>
  <c r="D512" i="4" s="1"/>
  <c r="G512" i="4" s="1"/>
  <c r="J524" i="4"/>
  <c r="P524" i="4" s="1"/>
  <c r="C524" i="4"/>
  <c r="H524" i="4" s="1"/>
  <c r="D524" i="4" s="1"/>
  <c r="G524" i="4" s="1"/>
  <c r="C530" i="4"/>
  <c r="H530" i="4" s="1"/>
  <c r="D530" i="4" s="1"/>
  <c r="G530" i="4" s="1"/>
  <c r="J530" i="4"/>
  <c r="P530" i="4" s="1"/>
  <c r="C534" i="4"/>
  <c r="H534" i="4" s="1"/>
  <c r="D534" i="4" s="1"/>
  <c r="G534" i="4" s="1"/>
  <c r="J534" i="4"/>
  <c r="J548" i="4"/>
  <c r="P548" i="4" s="1"/>
  <c r="C548" i="4"/>
  <c r="H548" i="4" s="1"/>
  <c r="D548" i="4" s="1"/>
  <c r="G548" i="4" s="1"/>
  <c r="C552" i="4"/>
  <c r="H552" i="4" s="1"/>
  <c r="D552" i="4" s="1"/>
  <c r="G552" i="4" s="1"/>
  <c r="J552" i="4"/>
  <c r="J564" i="4"/>
  <c r="C564" i="4"/>
  <c r="H564" i="4" s="1"/>
  <c r="D564" i="4" s="1"/>
  <c r="G564" i="4" s="1"/>
  <c r="J578" i="4"/>
  <c r="O578" i="4" s="1"/>
  <c r="C578" i="4"/>
  <c r="H578" i="4" s="1"/>
  <c r="D578" i="4" s="1"/>
  <c r="G578" i="4" s="1"/>
  <c r="J582" i="4"/>
  <c r="O582" i="4" s="1"/>
  <c r="C582" i="4"/>
  <c r="H582" i="4" s="1"/>
  <c r="D582" i="4" s="1"/>
  <c r="G582" i="4" s="1"/>
  <c r="C586" i="4"/>
  <c r="H586" i="4" s="1"/>
  <c r="D586" i="4" s="1"/>
  <c r="G586" i="4" s="1"/>
  <c r="J586" i="4"/>
  <c r="P586" i="4" s="1"/>
  <c r="J594" i="4"/>
  <c r="C594" i="4"/>
  <c r="H594" i="4" s="1"/>
  <c r="D594" i="4" s="1"/>
  <c r="G594" i="4" s="1"/>
  <c r="C602" i="4"/>
  <c r="H602" i="4" s="1"/>
  <c r="D602" i="4" s="1"/>
  <c r="G602" i="4" s="1"/>
  <c r="J602" i="4"/>
  <c r="J606" i="4"/>
  <c r="C606" i="4"/>
  <c r="H606" i="4" s="1"/>
  <c r="D606" i="4" s="1"/>
  <c r="G606" i="4" s="1"/>
  <c r="J612" i="4"/>
  <c r="P612" i="4" s="1"/>
  <c r="C612" i="4"/>
  <c r="H612" i="4" s="1"/>
  <c r="D612" i="4" s="1"/>
  <c r="G612" i="4" s="1"/>
  <c r="C618" i="4"/>
  <c r="H618" i="4" s="1"/>
  <c r="D618" i="4" s="1"/>
  <c r="G618" i="4" s="1"/>
  <c r="J618" i="4"/>
  <c r="J624" i="4"/>
  <c r="P624" i="4" s="1"/>
  <c r="C624" i="4"/>
  <c r="H624" i="4" s="1"/>
  <c r="D624" i="4" s="1"/>
  <c r="G624" i="4" s="1"/>
  <c r="J628" i="4"/>
  <c r="O628" i="4" s="1"/>
  <c r="C628" i="4"/>
  <c r="H628" i="4" s="1"/>
  <c r="D628" i="4" s="1"/>
  <c r="G628" i="4" s="1"/>
  <c r="C642" i="4"/>
  <c r="H642" i="4" s="1"/>
  <c r="D642" i="4" s="1"/>
  <c r="G642" i="4" s="1"/>
  <c r="J642" i="4"/>
  <c r="J664" i="4"/>
  <c r="O664" i="4" s="1"/>
  <c r="C664" i="4"/>
  <c r="H664" i="4" s="1"/>
  <c r="D664" i="4" s="1"/>
  <c r="G664" i="4" s="1"/>
  <c r="C668" i="4"/>
  <c r="H668" i="4" s="1"/>
  <c r="D668" i="4" s="1"/>
  <c r="G668" i="4" s="1"/>
  <c r="J668" i="4"/>
  <c r="C674" i="4"/>
  <c r="H674" i="4" s="1"/>
  <c r="D674" i="4" s="1"/>
  <c r="G674" i="4" s="1"/>
  <c r="J674" i="4"/>
  <c r="C686" i="4"/>
  <c r="H686" i="4" s="1"/>
  <c r="D686" i="4" s="1"/>
  <c r="G686" i="4" s="1"/>
  <c r="J686" i="4"/>
  <c r="J716" i="4"/>
  <c r="P716" i="4" s="1"/>
  <c r="C716" i="4"/>
  <c r="H716" i="4" s="1"/>
  <c r="D716" i="4" s="1"/>
  <c r="G716" i="4" s="1"/>
  <c r="J736" i="4"/>
  <c r="C736" i="4"/>
  <c r="H736" i="4" s="1"/>
  <c r="D736" i="4" s="1"/>
  <c r="G736" i="4" s="1"/>
  <c r="J752" i="4"/>
  <c r="O752" i="4" s="1"/>
  <c r="C752" i="4"/>
  <c r="H752" i="4" s="1"/>
  <c r="D752" i="4" s="1"/>
  <c r="G752" i="4" s="1"/>
  <c r="J758" i="4"/>
  <c r="O758" i="4" s="1"/>
  <c r="C758" i="4"/>
  <c r="H758" i="4" s="1"/>
  <c r="D758" i="4" s="1"/>
  <c r="G758" i="4" s="1"/>
  <c r="C774" i="4"/>
  <c r="H774" i="4" s="1"/>
  <c r="D774" i="4" s="1"/>
  <c r="G774" i="4" s="1"/>
  <c r="J774" i="4"/>
  <c r="O774" i="4" s="1"/>
  <c r="C782" i="4"/>
  <c r="H782" i="4" s="1"/>
  <c r="D782" i="4" s="1"/>
  <c r="G782" i="4" s="1"/>
  <c r="J782" i="4"/>
  <c r="O782" i="4" s="1"/>
  <c r="J804" i="4"/>
  <c r="O804" i="4" s="1"/>
  <c r="C804" i="4"/>
  <c r="H804" i="4" s="1"/>
  <c r="D804" i="4" s="1"/>
  <c r="G804" i="4" s="1"/>
  <c r="J810" i="4"/>
  <c r="P810" i="4" s="1"/>
  <c r="C810" i="4"/>
  <c r="H810" i="4" s="1"/>
  <c r="D810" i="4" s="1"/>
  <c r="G810" i="4" s="1"/>
  <c r="C826" i="4"/>
  <c r="H826" i="4" s="1"/>
  <c r="D826" i="4" s="1"/>
  <c r="G826" i="4" s="1"/>
  <c r="J826" i="4"/>
  <c r="P826" i="4" s="1"/>
  <c r="C868" i="4"/>
  <c r="H868" i="4" s="1"/>
  <c r="D868" i="4" s="1"/>
  <c r="G868" i="4" s="1"/>
  <c r="J868" i="4"/>
  <c r="C874" i="4"/>
  <c r="H874" i="4" s="1"/>
  <c r="D874" i="4" s="1"/>
  <c r="G874" i="4" s="1"/>
  <c r="J874" i="4"/>
  <c r="J882" i="4"/>
  <c r="P882" i="4" s="1"/>
  <c r="C882" i="4"/>
  <c r="H882" i="4" s="1"/>
  <c r="D882" i="4" s="1"/>
  <c r="G882" i="4" s="1"/>
  <c r="C886" i="4"/>
  <c r="H886" i="4" s="1"/>
  <c r="D886" i="4" s="1"/>
  <c r="G886" i="4" s="1"/>
  <c r="J886" i="4"/>
  <c r="C890" i="4"/>
  <c r="H890" i="4" s="1"/>
  <c r="D890" i="4" s="1"/>
  <c r="G890" i="4" s="1"/>
  <c r="J890" i="4"/>
  <c r="J892" i="4"/>
  <c r="P892" i="4" s="1"/>
  <c r="C892" i="4"/>
  <c r="H892" i="4" s="1"/>
  <c r="D892" i="4" s="1"/>
  <c r="G892" i="4" s="1"/>
  <c r="C898" i="4"/>
  <c r="H898" i="4" s="1"/>
  <c r="D898" i="4" s="1"/>
  <c r="G898" i="4" s="1"/>
  <c r="J898" i="4"/>
  <c r="J900" i="4"/>
  <c r="O900" i="4" s="1"/>
  <c r="C900" i="4"/>
  <c r="H900" i="4" s="1"/>
  <c r="D900" i="4" s="1"/>
  <c r="G900" i="4" s="1"/>
  <c r="C906" i="4"/>
  <c r="H906" i="4" s="1"/>
  <c r="D906" i="4" s="1"/>
  <c r="G906" i="4" s="1"/>
  <c r="J906" i="4"/>
  <c r="C916" i="4"/>
  <c r="H916" i="4" s="1"/>
  <c r="D916" i="4" s="1"/>
  <c r="G916" i="4" s="1"/>
  <c r="J916" i="4"/>
  <c r="J918" i="4"/>
  <c r="C918" i="4"/>
  <c r="H918" i="4" s="1"/>
  <c r="D918" i="4" s="1"/>
  <c r="G918" i="4" s="1"/>
  <c r="C928" i="4"/>
  <c r="H928" i="4" s="1"/>
  <c r="D928" i="4" s="1"/>
  <c r="G928" i="4" s="1"/>
  <c r="J928" i="4"/>
  <c r="J938" i="4"/>
  <c r="C938" i="4"/>
  <c r="H938" i="4" s="1"/>
  <c r="D938" i="4" s="1"/>
  <c r="G938" i="4" s="1"/>
  <c r="C940" i="4"/>
  <c r="H940" i="4" s="1"/>
  <c r="D940" i="4" s="1"/>
  <c r="G940" i="4" s="1"/>
  <c r="J940" i="4"/>
  <c r="J946" i="4"/>
  <c r="P946" i="4" s="1"/>
  <c r="C946" i="4"/>
  <c r="H946" i="4" s="1"/>
  <c r="D946" i="4" s="1"/>
  <c r="G946" i="4" s="1"/>
  <c r="J948" i="4"/>
  <c r="P948" i="4" s="1"/>
  <c r="C948" i="4"/>
  <c r="H948" i="4" s="1"/>
  <c r="D948" i="4" s="1"/>
  <c r="G948" i="4" s="1"/>
  <c r="J956" i="4"/>
  <c r="O956" i="4" s="1"/>
  <c r="C956" i="4"/>
  <c r="H956" i="4" s="1"/>
  <c r="D956" i="4" s="1"/>
  <c r="G956" i="4" s="1"/>
  <c r="J960" i="4"/>
  <c r="P960" i="4" s="1"/>
  <c r="C960" i="4"/>
  <c r="H960" i="4" s="1"/>
  <c r="D960" i="4" s="1"/>
  <c r="G960" i="4" s="1"/>
  <c r="C966" i="4"/>
  <c r="H966" i="4" s="1"/>
  <c r="D966" i="4" s="1"/>
  <c r="G966" i="4" s="1"/>
  <c r="J966" i="4"/>
  <c r="O966" i="4" s="1"/>
  <c r="C982" i="4"/>
  <c r="H982" i="4" s="1"/>
  <c r="D982" i="4" s="1"/>
  <c r="G982" i="4" s="1"/>
  <c r="J982" i="4"/>
  <c r="J986" i="4"/>
  <c r="O986" i="4" s="1"/>
  <c r="C986" i="4"/>
  <c r="H986" i="4" s="1"/>
  <c r="D986" i="4" s="1"/>
  <c r="G986" i="4" s="1"/>
  <c r="C992" i="4"/>
  <c r="H992" i="4" s="1"/>
  <c r="D992" i="4" s="1"/>
  <c r="G992" i="4" s="1"/>
  <c r="J992" i="4"/>
  <c r="J4" i="9"/>
  <c r="C4" i="9"/>
  <c r="H4" i="9" s="1"/>
  <c r="J14" i="9"/>
  <c r="O14" i="9" s="1"/>
  <c r="C14" i="9"/>
  <c r="H14" i="9" s="1"/>
  <c r="J28" i="9"/>
  <c r="P28" i="9" s="1"/>
  <c r="C28" i="9"/>
  <c r="H28" i="9" s="1"/>
  <c r="C38" i="9"/>
  <c r="H38" i="9" s="1"/>
  <c r="J38" i="9"/>
  <c r="O38" i="9" s="1"/>
  <c r="C50" i="9"/>
  <c r="H50" i="9" s="1"/>
  <c r="J50" i="9"/>
  <c r="C58" i="9"/>
  <c r="H58" i="9" s="1"/>
  <c r="J58" i="9"/>
  <c r="J62" i="9"/>
  <c r="P62" i="9" s="1"/>
  <c r="C62" i="9"/>
  <c r="H62" i="9" s="1"/>
  <c r="C112" i="9"/>
  <c r="H112" i="9" s="1"/>
  <c r="C126" i="9"/>
  <c r="H126" i="9" s="1"/>
  <c r="D126" i="9" s="1"/>
  <c r="G126" i="9" s="1"/>
  <c r="J126" i="9"/>
  <c r="P126" i="9" s="1"/>
  <c r="J128" i="9"/>
  <c r="O128" i="9" s="1"/>
  <c r="C128" i="9"/>
  <c r="H128" i="9" s="1"/>
  <c r="D128" i="9" s="1"/>
  <c r="G128" i="9" s="1"/>
  <c r="J132" i="9"/>
  <c r="C132" i="9"/>
  <c r="H132" i="9" s="1"/>
  <c r="D132" i="9" s="1"/>
  <c r="G132" i="9" s="1"/>
  <c r="C134" i="9"/>
  <c r="H134" i="9" s="1"/>
  <c r="D134" i="9" s="1"/>
  <c r="G134" i="9" s="1"/>
  <c r="J134" i="9"/>
  <c r="O134" i="9" s="1"/>
  <c r="C136" i="9"/>
  <c r="H136" i="9" s="1"/>
  <c r="D136" i="9" s="1"/>
  <c r="G136" i="9" s="1"/>
  <c r="J136" i="9"/>
  <c r="C140" i="9"/>
  <c r="H140" i="9" s="1"/>
  <c r="D140" i="9" s="1"/>
  <c r="G140" i="9" s="1"/>
  <c r="J140" i="9"/>
  <c r="O140" i="9" s="1"/>
  <c r="C142" i="9"/>
  <c r="H142" i="9" s="1"/>
  <c r="D142" i="9" s="1"/>
  <c r="G142" i="9" s="1"/>
  <c r="J142" i="9"/>
  <c r="J146" i="9"/>
  <c r="O146" i="9" s="1"/>
  <c r="C146" i="9"/>
  <c r="H146" i="9" s="1"/>
  <c r="D146" i="9" s="1"/>
  <c r="G146" i="9" s="1"/>
  <c r="J150" i="9"/>
  <c r="P150" i="9" s="1"/>
  <c r="C150" i="9"/>
  <c r="H150" i="9" s="1"/>
  <c r="D150" i="9" s="1"/>
  <c r="G150" i="9" s="1"/>
  <c r="J156" i="9"/>
  <c r="P156" i="9" s="1"/>
  <c r="C156" i="9"/>
  <c r="H156" i="9" s="1"/>
  <c r="D156" i="9" s="1"/>
  <c r="G156" i="9" s="1"/>
  <c r="C164" i="9"/>
  <c r="H164" i="9" s="1"/>
  <c r="D164" i="9" s="1"/>
  <c r="G164" i="9" s="1"/>
  <c r="J164" i="9"/>
  <c r="J172" i="9"/>
  <c r="C172" i="9"/>
  <c r="H172" i="9" s="1"/>
  <c r="D172" i="9" s="1"/>
  <c r="G172" i="9" s="1"/>
  <c r="C176" i="9"/>
  <c r="H176" i="9" s="1"/>
  <c r="D176" i="9" s="1"/>
  <c r="G176" i="9" s="1"/>
  <c r="J176" i="9"/>
  <c r="P176" i="9" s="1"/>
  <c r="J184" i="9"/>
  <c r="C184" i="9"/>
  <c r="H184" i="9" s="1"/>
  <c r="D184" i="9" s="1"/>
  <c r="G184" i="9" s="1"/>
  <c r="C186" i="9"/>
  <c r="H186" i="9" s="1"/>
  <c r="D186" i="9" s="1"/>
  <c r="G186" i="9" s="1"/>
  <c r="J186" i="9"/>
  <c r="O186" i="9" s="1"/>
  <c r="J192" i="9"/>
  <c r="P192" i="9" s="1"/>
  <c r="C192" i="9"/>
  <c r="H192" i="9" s="1"/>
  <c r="D192" i="9" s="1"/>
  <c r="G192" i="9" s="1"/>
  <c r="C206" i="9"/>
  <c r="H206" i="9" s="1"/>
  <c r="D206" i="9" s="1"/>
  <c r="G206" i="9" s="1"/>
  <c r="J206" i="9"/>
  <c r="C212" i="9"/>
  <c r="H212" i="9" s="1"/>
  <c r="D212" i="9" s="1"/>
  <c r="G212" i="9" s="1"/>
  <c r="J212" i="9"/>
  <c r="C214" i="9"/>
  <c r="H214" i="9" s="1"/>
  <c r="D214" i="9" s="1"/>
  <c r="G214" i="9" s="1"/>
  <c r="J214" i="9"/>
  <c r="C220" i="9"/>
  <c r="H220" i="9" s="1"/>
  <c r="D220" i="9" s="1"/>
  <c r="G220" i="9" s="1"/>
  <c r="J220" i="9"/>
  <c r="C222" i="9"/>
  <c r="H222" i="9" s="1"/>
  <c r="D222" i="9" s="1"/>
  <c r="G222" i="9" s="1"/>
  <c r="J222" i="9"/>
  <c r="C224" i="9"/>
  <c r="H224" i="9" s="1"/>
  <c r="D224" i="9" s="1"/>
  <c r="G224" i="9" s="1"/>
  <c r="J224" i="9"/>
  <c r="P224" i="9" s="1"/>
  <c r="C242" i="9"/>
  <c r="H242" i="9" s="1"/>
  <c r="D242" i="9" s="1"/>
  <c r="G242" i="9" s="1"/>
  <c r="J242" i="9"/>
  <c r="C246" i="9"/>
  <c r="H246" i="9" s="1"/>
  <c r="D246" i="9" s="1"/>
  <c r="G246" i="9" s="1"/>
  <c r="J246" i="9"/>
  <c r="C258" i="9"/>
  <c r="H258" i="9" s="1"/>
  <c r="D258" i="9" s="1"/>
  <c r="G258" i="9" s="1"/>
  <c r="J258" i="9"/>
  <c r="C266" i="9"/>
  <c r="H266" i="9" s="1"/>
  <c r="D266" i="9" s="1"/>
  <c r="G266" i="9" s="1"/>
  <c r="J266" i="9"/>
  <c r="O266" i="9" s="1"/>
  <c r="J276" i="9"/>
  <c r="C276" i="9"/>
  <c r="H276" i="9" s="1"/>
  <c r="D276" i="9" s="1"/>
  <c r="G276" i="9" s="1"/>
  <c r="J300" i="9"/>
  <c r="C300" i="9"/>
  <c r="H300" i="9" s="1"/>
  <c r="D300" i="9" s="1"/>
  <c r="G300" i="9" s="1"/>
  <c r="J306" i="9"/>
  <c r="P306" i="9" s="1"/>
  <c r="C306" i="9"/>
  <c r="H306" i="9" s="1"/>
  <c r="D306" i="9" s="1"/>
  <c r="G306" i="9" s="1"/>
  <c r="C308" i="9"/>
  <c r="H308" i="9" s="1"/>
  <c r="D308" i="9" s="1"/>
  <c r="G308" i="9" s="1"/>
  <c r="J308" i="9"/>
  <c r="J310" i="9"/>
  <c r="P310" i="9" s="1"/>
  <c r="C310" i="9"/>
  <c r="H310" i="9" s="1"/>
  <c r="D310" i="9" s="1"/>
  <c r="G310" i="9" s="1"/>
  <c r="J318" i="9"/>
  <c r="P318" i="9" s="1"/>
  <c r="C318" i="9"/>
  <c r="H318" i="9" s="1"/>
  <c r="D318" i="9" s="1"/>
  <c r="G318" i="9" s="1"/>
  <c r="J326" i="9"/>
  <c r="P326" i="9" s="1"/>
  <c r="C326" i="9"/>
  <c r="H326" i="9" s="1"/>
  <c r="D326" i="9" s="1"/>
  <c r="G326" i="9" s="1"/>
  <c r="C328" i="9"/>
  <c r="H328" i="9" s="1"/>
  <c r="D328" i="9" s="1"/>
  <c r="G328" i="9" s="1"/>
  <c r="J328" i="9"/>
  <c r="C334" i="9"/>
  <c r="H334" i="9" s="1"/>
  <c r="D334" i="9" s="1"/>
  <c r="G334" i="9" s="1"/>
  <c r="J334" i="9"/>
  <c r="C348" i="9"/>
  <c r="H348" i="9" s="1"/>
  <c r="D348" i="9" s="1"/>
  <c r="G348" i="9" s="1"/>
  <c r="J348" i="9"/>
  <c r="O348" i="9" s="1"/>
  <c r="C354" i="9"/>
  <c r="H354" i="9" s="1"/>
  <c r="D354" i="9" s="1"/>
  <c r="G354" i="9" s="1"/>
  <c r="J354" i="9"/>
  <c r="C358" i="9"/>
  <c r="H358" i="9" s="1"/>
  <c r="D358" i="9" s="1"/>
  <c r="G358" i="9" s="1"/>
  <c r="J358" i="9"/>
  <c r="O358" i="9" s="1"/>
  <c r="J392" i="9"/>
  <c r="P392" i="9" s="1"/>
  <c r="C392" i="9"/>
  <c r="H392" i="9" s="1"/>
  <c r="D392" i="9" s="1"/>
  <c r="G392" i="9" s="1"/>
  <c r="C398" i="9"/>
  <c r="H398" i="9" s="1"/>
  <c r="D398" i="9" s="1"/>
  <c r="G398" i="9" s="1"/>
  <c r="J398" i="9"/>
  <c r="J424" i="9"/>
  <c r="C424" i="9"/>
  <c r="H424" i="9" s="1"/>
  <c r="D424" i="9" s="1"/>
  <c r="G424" i="9" s="1"/>
  <c r="C442" i="9"/>
  <c r="H442" i="9" s="1"/>
  <c r="D442" i="9" s="1"/>
  <c r="G442" i="9" s="1"/>
  <c r="J442" i="9"/>
  <c r="O442" i="9" s="1"/>
  <c r="J456" i="9"/>
  <c r="P456" i="9" s="1"/>
  <c r="C456" i="9"/>
  <c r="H456" i="9" s="1"/>
  <c r="D456" i="9" s="1"/>
  <c r="G456" i="9" s="1"/>
  <c r="J470" i="9"/>
  <c r="C470" i="9"/>
  <c r="H470" i="9" s="1"/>
  <c r="D470" i="9" s="1"/>
  <c r="G470" i="9" s="1"/>
  <c r="C476" i="9"/>
  <c r="H476" i="9" s="1"/>
  <c r="D476" i="9" s="1"/>
  <c r="G476" i="9" s="1"/>
  <c r="J476" i="9"/>
  <c r="C478" i="9"/>
  <c r="H478" i="9" s="1"/>
  <c r="D478" i="9" s="1"/>
  <c r="G478" i="9" s="1"/>
  <c r="J478" i="9"/>
  <c r="O478" i="9" s="1"/>
  <c r="C484" i="9"/>
  <c r="H484" i="9" s="1"/>
  <c r="D484" i="9" s="1"/>
  <c r="G484" i="9" s="1"/>
  <c r="J484" i="9"/>
  <c r="J492" i="9"/>
  <c r="C492" i="9"/>
  <c r="H492" i="9" s="1"/>
  <c r="D492" i="9" s="1"/>
  <c r="G492" i="9" s="1"/>
  <c r="J496" i="9"/>
  <c r="C496" i="9"/>
  <c r="H496" i="9" s="1"/>
  <c r="D496" i="9" s="1"/>
  <c r="G496" i="9" s="1"/>
  <c r="J500" i="9"/>
  <c r="C500" i="9"/>
  <c r="H500" i="9" s="1"/>
  <c r="D500" i="9" s="1"/>
  <c r="G500" i="9" s="1"/>
  <c r="C506" i="9"/>
  <c r="H506" i="9" s="1"/>
  <c r="D506" i="9" s="1"/>
  <c r="G506" i="9" s="1"/>
  <c r="J506" i="9"/>
  <c r="J510" i="9"/>
  <c r="P510" i="9" s="1"/>
  <c r="C510" i="9"/>
  <c r="H510" i="9" s="1"/>
  <c r="D510" i="9" s="1"/>
  <c r="G510" i="9" s="1"/>
  <c r="C518" i="9"/>
  <c r="H518" i="9" s="1"/>
  <c r="D518" i="9" s="1"/>
  <c r="G518" i="9" s="1"/>
  <c r="J518" i="9"/>
  <c r="P518" i="9" s="1"/>
  <c r="C526" i="9"/>
  <c r="H526" i="9" s="1"/>
  <c r="D526" i="9" s="1"/>
  <c r="G526" i="9" s="1"/>
  <c r="J526" i="9"/>
  <c r="C532" i="9"/>
  <c r="H532" i="9" s="1"/>
  <c r="D532" i="9" s="1"/>
  <c r="G532" i="9" s="1"/>
  <c r="J532" i="9"/>
  <c r="C538" i="9"/>
  <c r="H538" i="9" s="1"/>
  <c r="D538" i="9" s="1"/>
  <c r="G538" i="9" s="1"/>
  <c r="J538" i="9"/>
  <c r="C546" i="9"/>
  <c r="H546" i="9" s="1"/>
  <c r="D546" i="9" s="1"/>
  <c r="G546" i="9" s="1"/>
  <c r="J546" i="9"/>
  <c r="C548" i="9"/>
  <c r="H548" i="9" s="1"/>
  <c r="D548" i="9" s="1"/>
  <c r="G548" i="9" s="1"/>
  <c r="J548" i="9"/>
  <c r="J552" i="9"/>
  <c r="O552" i="9" s="1"/>
  <c r="C552" i="9"/>
  <c r="H552" i="9" s="1"/>
  <c r="D552" i="9" s="1"/>
  <c r="G552" i="9" s="1"/>
  <c r="J560" i="9"/>
  <c r="O560" i="9" s="1"/>
  <c r="C560" i="9"/>
  <c r="H560" i="9" s="1"/>
  <c r="D560" i="9" s="1"/>
  <c r="G560" i="9" s="1"/>
  <c r="J562" i="9"/>
  <c r="O562" i="9" s="1"/>
  <c r="C562" i="9"/>
  <c r="H562" i="9" s="1"/>
  <c r="D562" i="9" s="1"/>
  <c r="G562" i="9" s="1"/>
  <c r="J566" i="9"/>
  <c r="C566" i="9"/>
  <c r="H566" i="9" s="1"/>
  <c r="D566" i="9" s="1"/>
  <c r="G566" i="9" s="1"/>
  <c r="J582" i="9"/>
  <c r="C582" i="9"/>
  <c r="H582" i="9" s="1"/>
  <c r="D582" i="9" s="1"/>
  <c r="G582" i="9" s="1"/>
  <c r="C594" i="9"/>
  <c r="H594" i="9" s="1"/>
  <c r="D594" i="9" s="1"/>
  <c r="G594" i="9" s="1"/>
  <c r="J594" i="9"/>
  <c r="C598" i="9"/>
  <c r="H598" i="9" s="1"/>
  <c r="D598" i="9" s="1"/>
  <c r="G598" i="9" s="1"/>
  <c r="J598" i="9"/>
  <c r="J606" i="9"/>
  <c r="C606" i="9"/>
  <c r="H606" i="9" s="1"/>
  <c r="D606" i="9" s="1"/>
  <c r="G606" i="9" s="1"/>
  <c r="C614" i="9"/>
  <c r="H614" i="9" s="1"/>
  <c r="D614" i="9" s="1"/>
  <c r="G614" i="9" s="1"/>
  <c r="J614" i="9"/>
  <c r="P614" i="9" s="1"/>
  <c r="J622" i="9"/>
  <c r="O622" i="9" s="1"/>
  <c r="C622" i="9"/>
  <c r="H622" i="9" s="1"/>
  <c r="D622" i="9" s="1"/>
  <c r="G622" i="9" s="1"/>
  <c r="J624" i="9"/>
  <c r="O624" i="9" s="1"/>
  <c r="C624" i="9"/>
  <c r="H624" i="9" s="1"/>
  <c r="D624" i="9" s="1"/>
  <c r="G624" i="9" s="1"/>
  <c r="C626" i="9"/>
  <c r="H626" i="9" s="1"/>
  <c r="D626" i="9" s="1"/>
  <c r="G626" i="9" s="1"/>
  <c r="J626" i="9"/>
  <c r="P626" i="9" s="1"/>
  <c r="J634" i="9"/>
  <c r="P634" i="9" s="1"/>
  <c r="C634" i="9"/>
  <c r="H634" i="9" s="1"/>
  <c r="D634" i="9" s="1"/>
  <c r="G634" i="9" s="1"/>
  <c r="C646" i="9"/>
  <c r="H646" i="9" s="1"/>
  <c r="D646" i="9" s="1"/>
  <c r="G646" i="9" s="1"/>
  <c r="J646" i="9"/>
  <c r="C648" i="9"/>
  <c r="H648" i="9" s="1"/>
  <c r="D648" i="9" s="1"/>
  <c r="G648" i="9" s="1"/>
  <c r="J648" i="9"/>
  <c r="O648" i="9" s="1"/>
  <c r="J656" i="9"/>
  <c r="O656" i="9" s="1"/>
  <c r="C656" i="9"/>
  <c r="H656" i="9" s="1"/>
  <c r="D656" i="9" s="1"/>
  <c r="G656" i="9" s="1"/>
  <c r="J660" i="9"/>
  <c r="C660" i="9"/>
  <c r="H660" i="9" s="1"/>
  <c r="D660" i="9" s="1"/>
  <c r="G660" i="9" s="1"/>
  <c r="J670" i="9"/>
  <c r="P670" i="9" s="1"/>
  <c r="C670" i="9"/>
  <c r="H670" i="9" s="1"/>
  <c r="D670" i="9" s="1"/>
  <c r="G670" i="9" s="1"/>
  <c r="J676" i="9"/>
  <c r="C676" i="9"/>
  <c r="H676" i="9" s="1"/>
  <c r="D676" i="9" s="1"/>
  <c r="G676" i="9" s="1"/>
  <c r="J680" i="9"/>
  <c r="P680" i="9" s="1"/>
  <c r="C680" i="9"/>
  <c r="H680" i="9" s="1"/>
  <c r="D680" i="9" s="1"/>
  <c r="G680" i="9" s="1"/>
  <c r="J690" i="9"/>
  <c r="C690" i="9"/>
  <c r="H690" i="9" s="1"/>
  <c r="D690" i="9" s="1"/>
  <c r="G690" i="9" s="1"/>
  <c r="C694" i="9"/>
  <c r="H694" i="9" s="1"/>
  <c r="D694" i="9" s="1"/>
  <c r="G694" i="9" s="1"/>
  <c r="J694" i="9"/>
  <c r="P694" i="9" s="1"/>
  <c r="J702" i="9"/>
  <c r="O702" i="9" s="1"/>
  <c r="C702" i="9"/>
  <c r="H702" i="9" s="1"/>
  <c r="D702" i="9" s="1"/>
  <c r="G702" i="9" s="1"/>
  <c r="J704" i="9"/>
  <c r="P704" i="9" s="1"/>
  <c r="C704" i="9"/>
  <c r="H704" i="9" s="1"/>
  <c r="D704" i="9" s="1"/>
  <c r="G704" i="9" s="1"/>
  <c r="J706" i="9"/>
  <c r="O706" i="9" s="1"/>
  <c r="C706" i="9"/>
  <c r="H706" i="9" s="1"/>
  <c r="D706" i="9" s="1"/>
  <c r="G706" i="9" s="1"/>
  <c r="J720" i="9"/>
  <c r="O720" i="9" s="1"/>
  <c r="C720" i="9"/>
  <c r="H720" i="9" s="1"/>
  <c r="D720" i="9" s="1"/>
  <c r="G720" i="9" s="1"/>
  <c r="J734" i="9"/>
  <c r="O734" i="9" s="1"/>
  <c r="C734" i="9"/>
  <c r="H734" i="9" s="1"/>
  <c r="D734" i="9" s="1"/>
  <c r="G734" i="9" s="1"/>
  <c r="C738" i="9"/>
  <c r="H738" i="9" s="1"/>
  <c r="D738" i="9" s="1"/>
  <c r="G738" i="9" s="1"/>
  <c r="J738" i="9"/>
  <c r="J746" i="9"/>
  <c r="O746" i="9" s="1"/>
  <c r="C746" i="9"/>
  <c r="H746" i="9" s="1"/>
  <c r="D746" i="9" s="1"/>
  <c r="G746" i="9" s="1"/>
  <c r="C750" i="9"/>
  <c r="H750" i="9" s="1"/>
  <c r="D750" i="9" s="1"/>
  <c r="G750" i="9" s="1"/>
  <c r="J750" i="9"/>
  <c r="J754" i="9"/>
  <c r="C754" i="9"/>
  <c r="H754" i="9" s="1"/>
  <c r="D754" i="9" s="1"/>
  <c r="G754" i="9" s="1"/>
  <c r="C756" i="9"/>
  <c r="H756" i="9" s="1"/>
  <c r="D756" i="9" s="1"/>
  <c r="G756" i="9" s="1"/>
  <c r="J756" i="9"/>
  <c r="O756" i="9" s="1"/>
  <c r="C768" i="9"/>
  <c r="H768" i="9" s="1"/>
  <c r="D768" i="9" s="1"/>
  <c r="G768" i="9" s="1"/>
  <c r="J768" i="9"/>
  <c r="P768" i="9" s="1"/>
  <c r="J770" i="9"/>
  <c r="P770" i="9" s="1"/>
  <c r="C770" i="9"/>
  <c r="H770" i="9" s="1"/>
  <c r="D770" i="9" s="1"/>
  <c r="G770" i="9" s="1"/>
  <c r="C782" i="9"/>
  <c r="H782" i="9" s="1"/>
  <c r="D782" i="9" s="1"/>
  <c r="G782" i="9" s="1"/>
  <c r="J782" i="9"/>
  <c r="C788" i="9"/>
  <c r="H788" i="9" s="1"/>
  <c r="D788" i="9" s="1"/>
  <c r="G788" i="9" s="1"/>
  <c r="J788" i="9"/>
  <c r="J790" i="9"/>
  <c r="P790" i="9" s="1"/>
  <c r="C790" i="9"/>
  <c r="H790" i="9" s="1"/>
  <c r="D790" i="9" s="1"/>
  <c r="G790" i="9" s="1"/>
  <c r="C792" i="9"/>
  <c r="H792" i="9" s="1"/>
  <c r="D792" i="9" s="1"/>
  <c r="G792" i="9" s="1"/>
  <c r="J792" i="9"/>
  <c r="J794" i="9"/>
  <c r="O794" i="9" s="1"/>
  <c r="C794" i="9"/>
  <c r="H794" i="9" s="1"/>
  <c r="D794" i="9" s="1"/>
  <c r="G794" i="9" s="1"/>
  <c r="J796" i="9"/>
  <c r="C796" i="9"/>
  <c r="H796" i="9" s="1"/>
  <c r="D796" i="9" s="1"/>
  <c r="G796" i="9" s="1"/>
  <c r="C798" i="9"/>
  <c r="H798" i="9" s="1"/>
  <c r="D798" i="9" s="1"/>
  <c r="G798" i="9" s="1"/>
  <c r="J798" i="9"/>
  <c r="J800" i="9"/>
  <c r="C800" i="9"/>
  <c r="H800" i="9" s="1"/>
  <c r="D800" i="9" s="1"/>
  <c r="G800" i="9" s="1"/>
  <c r="C802" i="9"/>
  <c r="H802" i="9" s="1"/>
  <c r="D802" i="9" s="1"/>
  <c r="G802" i="9" s="1"/>
  <c r="J802" i="9"/>
  <c r="C806" i="9"/>
  <c r="H806" i="9" s="1"/>
  <c r="D806" i="9" s="1"/>
  <c r="G806" i="9" s="1"/>
  <c r="J806" i="9"/>
  <c r="J808" i="9"/>
  <c r="P808" i="9" s="1"/>
  <c r="C808" i="9"/>
  <c r="H808" i="9" s="1"/>
  <c r="D808" i="9" s="1"/>
  <c r="G808" i="9" s="1"/>
  <c r="J810" i="9"/>
  <c r="P810" i="9" s="1"/>
  <c r="C810" i="9"/>
  <c r="H810" i="9" s="1"/>
  <c r="D810" i="9" s="1"/>
  <c r="G810" i="9" s="1"/>
  <c r="J826" i="9"/>
  <c r="C826" i="9"/>
  <c r="H826" i="9" s="1"/>
  <c r="D826" i="9" s="1"/>
  <c r="G826" i="9" s="1"/>
  <c r="C838" i="9"/>
  <c r="H838" i="9" s="1"/>
  <c r="D838" i="9" s="1"/>
  <c r="G838" i="9" s="1"/>
  <c r="J838" i="9"/>
  <c r="J876" i="9"/>
  <c r="P876" i="9" s="1"/>
  <c r="C876" i="9"/>
  <c r="H876" i="9" s="1"/>
  <c r="D876" i="9" s="1"/>
  <c r="G876" i="9" s="1"/>
  <c r="J908" i="9"/>
  <c r="C908" i="9"/>
  <c r="H908" i="9" s="1"/>
  <c r="D908" i="9" s="1"/>
  <c r="G908" i="9" s="1"/>
  <c r="C934" i="9"/>
  <c r="H934" i="9" s="1"/>
  <c r="D934" i="9" s="1"/>
  <c r="G934" i="9" s="1"/>
  <c r="J934" i="9"/>
  <c r="C936" i="9"/>
  <c r="H936" i="9" s="1"/>
  <c r="D936" i="9" s="1"/>
  <c r="G936" i="9" s="1"/>
  <c r="J936" i="9"/>
  <c r="J944" i="9"/>
  <c r="O944" i="9" s="1"/>
  <c r="C944" i="9"/>
  <c r="H944" i="9" s="1"/>
  <c r="D944" i="9" s="1"/>
  <c r="G944" i="9" s="1"/>
  <c r="C950" i="9"/>
  <c r="H950" i="9" s="1"/>
  <c r="D950" i="9" s="1"/>
  <c r="G950" i="9" s="1"/>
  <c r="J950" i="9"/>
  <c r="J964" i="9"/>
  <c r="P964" i="9" s="1"/>
  <c r="C964" i="9"/>
  <c r="H964" i="9" s="1"/>
  <c r="D964" i="9" s="1"/>
  <c r="G964" i="9" s="1"/>
  <c r="C970" i="9"/>
  <c r="H970" i="9" s="1"/>
  <c r="D970" i="9" s="1"/>
  <c r="G970" i="9" s="1"/>
  <c r="J970" i="9"/>
  <c r="P970" i="9" s="1"/>
  <c r="J976" i="9"/>
  <c r="O976" i="9" s="1"/>
  <c r="C976" i="9"/>
  <c r="H976" i="9" s="1"/>
  <c r="D976" i="9" s="1"/>
  <c r="G976" i="9" s="1"/>
  <c r="C980" i="9"/>
  <c r="H980" i="9" s="1"/>
  <c r="D980" i="9" s="1"/>
  <c r="G980" i="9" s="1"/>
  <c r="J980" i="9"/>
  <c r="P980" i="9" s="1"/>
  <c r="J986" i="9"/>
  <c r="C986" i="9"/>
  <c r="H986" i="9" s="1"/>
  <c r="D986" i="9" s="1"/>
  <c r="G986" i="9" s="1"/>
  <c r="C4" i="10"/>
  <c r="H4" i="10" s="1"/>
  <c r="J4" i="10"/>
  <c r="J6" i="10"/>
  <c r="P6" i="10" s="1"/>
  <c r="C6" i="10"/>
  <c r="H6" i="10" s="1"/>
  <c r="J28" i="10"/>
  <c r="O28" i="10" s="1"/>
  <c r="J72" i="10"/>
  <c r="O72" i="10" s="1"/>
  <c r="C72" i="10"/>
  <c r="H72" i="10" s="1"/>
  <c r="C80" i="10"/>
  <c r="H80" i="10" s="1"/>
  <c r="J80" i="10"/>
  <c r="J84" i="10"/>
  <c r="C84" i="10"/>
  <c r="H84" i="10" s="1"/>
  <c r="J92" i="10"/>
  <c r="P92" i="10" s="1"/>
  <c r="J130" i="10"/>
  <c r="O130" i="10" s="1"/>
  <c r="M130" i="10" s="1"/>
  <c r="C130" i="10"/>
  <c r="H130" i="10" s="1"/>
  <c r="D130" i="10" s="1"/>
  <c r="G130" i="10" s="1"/>
  <c r="J138" i="10"/>
  <c r="O138" i="10" s="1"/>
  <c r="C138" i="10"/>
  <c r="H138" i="10" s="1"/>
  <c r="D138" i="10" s="1"/>
  <c r="G138" i="10" s="1"/>
  <c r="J152" i="10"/>
  <c r="C152" i="10"/>
  <c r="H152" i="10" s="1"/>
  <c r="D152" i="10" s="1"/>
  <c r="G152" i="10" s="1"/>
  <c r="C162" i="10"/>
  <c r="H162" i="10" s="1"/>
  <c r="D162" i="10" s="1"/>
  <c r="G162" i="10" s="1"/>
  <c r="J162" i="10"/>
  <c r="C170" i="10"/>
  <c r="H170" i="10" s="1"/>
  <c r="D170" i="10" s="1"/>
  <c r="G170" i="10" s="1"/>
  <c r="J170" i="10"/>
  <c r="C188" i="10"/>
  <c r="H188" i="10" s="1"/>
  <c r="D188" i="10" s="1"/>
  <c r="G188" i="10" s="1"/>
  <c r="J188" i="10"/>
  <c r="O188" i="10" s="1"/>
  <c r="M188" i="10" s="1"/>
  <c r="C208" i="10"/>
  <c r="H208" i="10" s="1"/>
  <c r="D208" i="10" s="1"/>
  <c r="G208" i="10" s="1"/>
  <c r="J208" i="10"/>
  <c r="O208" i="10" s="1"/>
  <c r="M208" i="10" s="1"/>
  <c r="C224" i="10"/>
  <c r="H224" i="10" s="1"/>
  <c r="D224" i="10" s="1"/>
  <c r="G224" i="10" s="1"/>
  <c r="J224" i="10"/>
  <c r="C228" i="10"/>
  <c r="H228" i="10" s="1"/>
  <c r="D228" i="10" s="1"/>
  <c r="G228" i="10" s="1"/>
  <c r="J228" i="10"/>
  <c r="C236" i="10"/>
  <c r="H236" i="10" s="1"/>
  <c r="D236" i="10" s="1"/>
  <c r="G236" i="10" s="1"/>
  <c r="J236" i="10"/>
  <c r="C238" i="10"/>
  <c r="H238" i="10" s="1"/>
  <c r="D238" i="10" s="1"/>
  <c r="G238" i="10" s="1"/>
  <c r="J238" i="10"/>
  <c r="C244" i="10"/>
  <c r="H244" i="10" s="1"/>
  <c r="D244" i="10" s="1"/>
  <c r="G244" i="10" s="1"/>
  <c r="J244" i="10"/>
  <c r="J252" i="10"/>
  <c r="O252" i="10" s="1"/>
  <c r="M252" i="10" s="1"/>
  <c r="C252" i="10"/>
  <c r="H252" i="10" s="1"/>
  <c r="D252" i="10" s="1"/>
  <c r="G252" i="10" s="1"/>
  <c r="J274" i="10"/>
  <c r="C274" i="10"/>
  <c r="H274" i="10" s="1"/>
  <c r="D274" i="10" s="1"/>
  <c r="G274" i="10" s="1"/>
  <c r="C276" i="10"/>
  <c r="H276" i="10" s="1"/>
  <c r="D276" i="10" s="1"/>
  <c r="G276" i="10" s="1"/>
  <c r="J276" i="10"/>
  <c r="C282" i="10"/>
  <c r="H282" i="10" s="1"/>
  <c r="D282" i="10" s="1"/>
  <c r="G282" i="10" s="1"/>
  <c r="J282" i="10"/>
  <c r="C284" i="10"/>
  <c r="H284" i="10" s="1"/>
  <c r="D284" i="10" s="1"/>
  <c r="G284" i="10" s="1"/>
  <c r="J284" i="10"/>
  <c r="J296" i="10"/>
  <c r="C296" i="10"/>
  <c r="H296" i="10" s="1"/>
  <c r="D296" i="10" s="1"/>
  <c r="G296" i="10" s="1"/>
  <c r="J298" i="10"/>
  <c r="O298" i="10" s="1"/>
  <c r="C298" i="10"/>
  <c r="H298" i="10" s="1"/>
  <c r="D298" i="10" s="1"/>
  <c r="G298" i="10" s="1"/>
  <c r="C302" i="10"/>
  <c r="H302" i="10" s="1"/>
  <c r="D302" i="10" s="1"/>
  <c r="G302" i="10" s="1"/>
  <c r="J302" i="10"/>
  <c r="J320" i="10"/>
  <c r="O320" i="10" s="1"/>
  <c r="M320" i="10" s="1"/>
  <c r="C320" i="10"/>
  <c r="H320" i="10" s="1"/>
  <c r="D320" i="10" s="1"/>
  <c r="G320" i="10" s="1"/>
  <c r="J324" i="10"/>
  <c r="P324" i="10" s="1"/>
  <c r="C324" i="10"/>
  <c r="H324" i="10" s="1"/>
  <c r="D324" i="10" s="1"/>
  <c r="G324" i="10" s="1"/>
  <c r="J332" i="10"/>
  <c r="C332" i="10"/>
  <c r="H332" i="10" s="1"/>
  <c r="D332" i="10" s="1"/>
  <c r="G332" i="10" s="1"/>
  <c r="J336" i="10"/>
  <c r="O336" i="10" s="1"/>
  <c r="C336" i="10"/>
  <c r="H336" i="10" s="1"/>
  <c r="D336" i="10" s="1"/>
  <c r="G336" i="10" s="1"/>
  <c r="J344" i="10"/>
  <c r="C344" i="10"/>
  <c r="H344" i="10" s="1"/>
  <c r="D344" i="10" s="1"/>
  <c r="G344" i="10" s="1"/>
  <c r="J352" i="10"/>
  <c r="P352" i="10" s="1"/>
  <c r="C352" i="10"/>
  <c r="H352" i="10" s="1"/>
  <c r="D352" i="10" s="1"/>
  <c r="G352" i="10" s="1"/>
  <c r="C356" i="10"/>
  <c r="H356" i="10" s="1"/>
  <c r="D356" i="10" s="1"/>
  <c r="G356" i="10" s="1"/>
  <c r="J356" i="10"/>
  <c r="J358" i="10"/>
  <c r="O358" i="10" s="1"/>
  <c r="C358" i="10"/>
  <c r="H358" i="10" s="1"/>
  <c r="D358" i="10" s="1"/>
  <c r="G358" i="10" s="1"/>
  <c r="J360" i="10"/>
  <c r="P360" i="10" s="1"/>
  <c r="C360" i="10"/>
  <c r="H360" i="10" s="1"/>
  <c r="D360" i="10" s="1"/>
  <c r="G360" i="10" s="1"/>
  <c r="C362" i="10"/>
  <c r="H362" i="10" s="1"/>
  <c r="D362" i="10" s="1"/>
  <c r="G362" i="10" s="1"/>
  <c r="J362" i="10"/>
  <c r="O362" i="10" s="1"/>
  <c r="M362" i="10" s="1"/>
  <c r="J368" i="10"/>
  <c r="C368" i="10"/>
  <c r="H368" i="10" s="1"/>
  <c r="D368" i="10" s="1"/>
  <c r="G368" i="10" s="1"/>
  <c r="J370" i="10"/>
  <c r="C370" i="10"/>
  <c r="H370" i="10" s="1"/>
  <c r="D370" i="10" s="1"/>
  <c r="G370" i="10" s="1"/>
  <c r="J386" i="10"/>
  <c r="C386" i="10"/>
  <c r="H386" i="10" s="1"/>
  <c r="D386" i="10" s="1"/>
  <c r="G386" i="10" s="1"/>
  <c r="C388" i="10"/>
  <c r="H388" i="10" s="1"/>
  <c r="D388" i="10" s="1"/>
  <c r="G388" i="10" s="1"/>
  <c r="J388" i="10"/>
  <c r="C408" i="10"/>
  <c r="H408" i="10" s="1"/>
  <c r="D408" i="10" s="1"/>
  <c r="G408" i="10" s="1"/>
  <c r="J408" i="10"/>
  <c r="C410" i="10"/>
  <c r="H410" i="10" s="1"/>
  <c r="D410" i="10" s="1"/>
  <c r="G410" i="10" s="1"/>
  <c r="J410" i="10"/>
  <c r="C414" i="10"/>
  <c r="H414" i="10" s="1"/>
  <c r="D414" i="10" s="1"/>
  <c r="G414" i="10" s="1"/>
  <c r="J414" i="10"/>
  <c r="C418" i="10"/>
  <c r="H418" i="10" s="1"/>
  <c r="D418" i="10" s="1"/>
  <c r="G418" i="10" s="1"/>
  <c r="J418" i="10"/>
  <c r="J420" i="10"/>
  <c r="O420" i="10" s="1"/>
  <c r="C420" i="10"/>
  <c r="H420" i="10" s="1"/>
  <c r="D420" i="10" s="1"/>
  <c r="G420" i="10" s="1"/>
  <c r="J424" i="10"/>
  <c r="P424" i="10" s="1"/>
  <c r="C424" i="10"/>
  <c r="H424" i="10" s="1"/>
  <c r="D424" i="10" s="1"/>
  <c r="G424" i="10" s="1"/>
  <c r="J428" i="10"/>
  <c r="O428" i="10" s="1"/>
  <c r="M428" i="10" s="1"/>
  <c r="C428" i="10"/>
  <c r="H428" i="10" s="1"/>
  <c r="D428" i="10" s="1"/>
  <c r="G428" i="10" s="1"/>
  <c r="C436" i="10"/>
  <c r="H436" i="10" s="1"/>
  <c r="D436" i="10" s="1"/>
  <c r="G436" i="10" s="1"/>
  <c r="J436" i="10"/>
  <c r="C444" i="10"/>
  <c r="H444" i="10" s="1"/>
  <c r="D444" i="10" s="1"/>
  <c r="G444" i="10" s="1"/>
  <c r="J444" i="10"/>
  <c r="C446" i="10"/>
  <c r="H446" i="10" s="1"/>
  <c r="D446" i="10" s="1"/>
  <c r="G446" i="10" s="1"/>
  <c r="J446" i="10"/>
  <c r="J464" i="10"/>
  <c r="C464" i="10"/>
  <c r="H464" i="10" s="1"/>
  <c r="D464" i="10" s="1"/>
  <c r="G464" i="10" s="1"/>
  <c r="C476" i="10"/>
  <c r="H476" i="10" s="1"/>
  <c r="D476" i="10" s="1"/>
  <c r="G476" i="10" s="1"/>
  <c r="J476" i="10"/>
  <c r="J480" i="10"/>
  <c r="P480" i="10" s="1"/>
  <c r="C480" i="10"/>
  <c r="H480" i="10" s="1"/>
  <c r="D480" i="10" s="1"/>
  <c r="G480" i="10" s="1"/>
  <c r="C486" i="10"/>
  <c r="H486" i="10" s="1"/>
  <c r="D486" i="10" s="1"/>
  <c r="G486" i="10" s="1"/>
  <c r="J486" i="10"/>
  <c r="C488" i="10"/>
  <c r="H488" i="10" s="1"/>
  <c r="D488" i="10" s="1"/>
  <c r="G488" i="10" s="1"/>
  <c r="J488" i="10"/>
  <c r="J492" i="10"/>
  <c r="C492" i="10"/>
  <c r="H492" i="10" s="1"/>
  <c r="D492" i="10" s="1"/>
  <c r="G492" i="10" s="1"/>
  <c r="C496" i="10"/>
  <c r="H496" i="10" s="1"/>
  <c r="D496" i="10" s="1"/>
  <c r="G496" i="10" s="1"/>
  <c r="J496" i="10"/>
  <c r="J498" i="10"/>
  <c r="P498" i="10" s="1"/>
  <c r="C498" i="10"/>
  <c r="H498" i="10" s="1"/>
  <c r="D498" i="10" s="1"/>
  <c r="G498" i="10" s="1"/>
  <c r="J508" i="10"/>
  <c r="O508" i="10" s="1"/>
  <c r="M508" i="10" s="1"/>
  <c r="C508" i="10"/>
  <c r="H508" i="10" s="1"/>
  <c r="D508" i="10" s="1"/>
  <c r="G508" i="10" s="1"/>
  <c r="C520" i="10"/>
  <c r="H520" i="10" s="1"/>
  <c r="D520" i="10" s="1"/>
  <c r="G520" i="10" s="1"/>
  <c r="J520" i="10"/>
  <c r="C526" i="10"/>
  <c r="H526" i="10" s="1"/>
  <c r="D526" i="10" s="1"/>
  <c r="G526" i="10" s="1"/>
  <c r="J526" i="10"/>
  <c r="P526" i="10" s="1"/>
  <c r="C538" i="10"/>
  <c r="H538" i="10" s="1"/>
  <c r="D538" i="10" s="1"/>
  <c r="G538" i="10" s="1"/>
  <c r="J538" i="10"/>
  <c r="J542" i="10"/>
  <c r="P542" i="10" s="1"/>
  <c r="C542" i="10"/>
  <c r="H542" i="10" s="1"/>
  <c r="D542" i="10" s="1"/>
  <c r="G542" i="10" s="1"/>
  <c r="C546" i="10"/>
  <c r="H546" i="10" s="1"/>
  <c r="D546" i="10" s="1"/>
  <c r="G546" i="10" s="1"/>
  <c r="J546" i="10"/>
  <c r="C552" i="10"/>
  <c r="H552" i="10" s="1"/>
  <c r="D552" i="10" s="1"/>
  <c r="G552" i="10" s="1"/>
  <c r="J552" i="10"/>
  <c r="J560" i="10"/>
  <c r="O560" i="10" s="1"/>
  <c r="M560" i="10" s="1"/>
  <c r="C560" i="10"/>
  <c r="H560" i="10" s="1"/>
  <c r="D560" i="10" s="1"/>
  <c r="G560" i="10" s="1"/>
  <c r="C566" i="10"/>
  <c r="H566" i="10" s="1"/>
  <c r="D566" i="10" s="1"/>
  <c r="G566" i="10" s="1"/>
  <c r="J566" i="10"/>
  <c r="J570" i="10"/>
  <c r="O570" i="10" s="1"/>
  <c r="C570" i="10"/>
  <c r="H570" i="10" s="1"/>
  <c r="D570" i="10" s="1"/>
  <c r="G570" i="10" s="1"/>
  <c r="C572" i="10"/>
  <c r="H572" i="10" s="1"/>
  <c r="D572" i="10" s="1"/>
  <c r="G572" i="10" s="1"/>
  <c r="J572" i="10"/>
  <c r="C574" i="10"/>
  <c r="H574" i="10" s="1"/>
  <c r="D574" i="10" s="1"/>
  <c r="G574" i="10" s="1"/>
  <c r="J574" i="10"/>
  <c r="O574" i="10" s="1"/>
  <c r="M574" i="10" s="1"/>
  <c r="J584" i="10"/>
  <c r="C584" i="10"/>
  <c r="H584" i="10" s="1"/>
  <c r="D584" i="10" s="1"/>
  <c r="G584" i="10" s="1"/>
  <c r="J612" i="10"/>
  <c r="C612" i="10"/>
  <c r="H612" i="10" s="1"/>
  <c r="D612" i="10" s="1"/>
  <c r="G612" i="10" s="1"/>
  <c r="J624" i="10"/>
  <c r="O624" i="10" s="1"/>
  <c r="C624" i="10"/>
  <c r="H624" i="10" s="1"/>
  <c r="D624" i="10" s="1"/>
  <c r="G624" i="10" s="1"/>
  <c r="C634" i="10"/>
  <c r="H634" i="10" s="1"/>
  <c r="D634" i="10" s="1"/>
  <c r="G634" i="10" s="1"/>
  <c r="J634" i="10"/>
  <c r="C642" i="10"/>
  <c r="H642" i="10" s="1"/>
  <c r="D642" i="10" s="1"/>
  <c r="G642" i="10" s="1"/>
  <c r="J642" i="10"/>
  <c r="J648" i="10"/>
  <c r="P648" i="10" s="1"/>
  <c r="C648" i="10"/>
  <c r="H648" i="10" s="1"/>
  <c r="D648" i="10" s="1"/>
  <c r="G648" i="10" s="1"/>
  <c r="C664" i="10"/>
  <c r="H664" i="10" s="1"/>
  <c r="D664" i="10" s="1"/>
  <c r="G664" i="10" s="1"/>
  <c r="J664" i="10"/>
  <c r="P664" i="10" s="1"/>
  <c r="C668" i="10"/>
  <c r="H668" i="10" s="1"/>
  <c r="D668" i="10" s="1"/>
  <c r="G668" i="10" s="1"/>
  <c r="J668" i="10"/>
  <c r="P668" i="10" s="1"/>
  <c r="C670" i="10"/>
  <c r="H670" i="10" s="1"/>
  <c r="D670" i="10" s="1"/>
  <c r="G670" i="10" s="1"/>
  <c r="J670" i="10"/>
  <c r="O670" i="10" s="1"/>
  <c r="J688" i="10"/>
  <c r="C688" i="10"/>
  <c r="H688" i="10" s="1"/>
  <c r="D688" i="10" s="1"/>
  <c r="G688" i="10" s="1"/>
  <c r="C692" i="10"/>
  <c r="H692" i="10" s="1"/>
  <c r="D692" i="10" s="1"/>
  <c r="G692" i="10" s="1"/>
  <c r="J692" i="10"/>
  <c r="N878" i="10"/>
  <c r="M337" i="11"/>
  <c r="N349" i="11"/>
  <c r="N617" i="10"/>
  <c r="N731" i="11"/>
  <c r="P272" i="10"/>
  <c r="N272" i="10" s="1"/>
  <c r="P660" i="10"/>
  <c r="N660" i="10" s="1"/>
  <c r="P922" i="10"/>
  <c r="P397" i="10"/>
  <c r="N397" i="10" s="1"/>
  <c r="P524" i="10"/>
  <c r="N524" i="10" s="1"/>
  <c r="P516" i="10"/>
  <c r="N516" i="10" s="1"/>
  <c r="N993" i="10"/>
  <c r="P474" i="10"/>
  <c r="P202" i="10"/>
  <c r="N202" i="10" s="1"/>
  <c r="P146" i="10"/>
  <c r="N259" i="10"/>
  <c r="P775" i="10"/>
  <c r="N823" i="10"/>
  <c r="P131" i="10"/>
  <c r="P540" i="10"/>
  <c r="N540" i="10" s="1"/>
  <c r="P883" i="10"/>
  <c r="N883" i="10" s="1"/>
  <c r="P638" i="10"/>
  <c r="N638" i="10" s="1"/>
  <c r="O807" i="9"/>
  <c r="O284" i="9"/>
  <c r="O880" i="9"/>
  <c r="N880" i="9" s="1"/>
  <c r="M880" i="9" s="1"/>
  <c r="O939" i="9"/>
  <c r="N939" i="9" s="1"/>
  <c r="M939" i="9" s="1"/>
  <c r="O895" i="9"/>
  <c r="O511" i="9"/>
  <c r="O998" i="9"/>
  <c r="N998" i="9" s="1"/>
  <c r="M998" i="9" s="1"/>
  <c r="O160" i="9"/>
  <c r="N160" i="9" s="1"/>
  <c r="M160" i="9" s="1"/>
  <c r="O298" i="9"/>
  <c r="N527" i="9"/>
  <c r="M527" i="9" s="1"/>
  <c r="O377" i="9"/>
  <c r="N377" i="9" s="1"/>
  <c r="M377" i="9" s="1"/>
  <c r="N155" i="9"/>
  <c r="M155" i="9" s="1"/>
  <c r="N335" i="9"/>
  <c r="M335" i="9" s="1"/>
  <c r="O350" i="9"/>
  <c r="O458" i="9"/>
  <c r="O382" i="9"/>
  <c r="N382" i="9" s="1"/>
  <c r="M382" i="9" s="1"/>
  <c r="O472" i="10"/>
  <c r="M472" i="10" s="1"/>
  <c r="O934" i="10"/>
  <c r="P607" i="9"/>
  <c r="N607" i="9" s="1"/>
  <c r="M607" i="9" s="1"/>
  <c r="P832" i="9"/>
  <c r="N617" i="9"/>
  <c r="M617" i="9" s="1"/>
  <c r="P361" i="9"/>
  <c r="N361" i="9" s="1"/>
  <c r="M361" i="9" s="1"/>
  <c r="P860" i="9"/>
  <c r="N860" i="9" s="1"/>
  <c r="M860" i="9" s="1"/>
  <c r="P930" i="4"/>
  <c r="N930" i="4" s="1"/>
  <c r="M930" i="4" s="1"/>
  <c r="P722" i="4"/>
  <c r="N722" i="4" s="1"/>
  <c r="M722" i="4" s="1"/>
  <c r="P1002" i="4"/>
  <c r="N1002" i="4" s="1"/>
  <c r="M1002" i="4" s="1"/>
  <c r="P709" i="4"/>
  <c r="N709" i="4" s="1"/>
  <c r="M709" i="4" s="1"/>
  <c r="N667" i="4"/>
  <c r="M667" i="4" s="1"/>
  <c r="P395" i="4"/>
  <c r="P990" i="4"/>
  <c r="P243" i="4"/>
  <c r="N953" i="4"/>
  <c r="M953" i="4" s="1"/>
  <c r="P993" i="4"/>
  <c r="P908" i="4"/>
  <c r="N908" i="4" s="1"/>
  <c r="M908" i="4" s="1"/>
  <c r="P776" i="4"/>
  <c r="N776" i="4" s="1"/>
  <c r="M776" i="4" s="1"/>
  <c r="P676" i="11"/>
  <c r="N676" i="11" s="1"/>
  <c r="N715" i="11"/>
  <c r="P561" i="11"/>
  <c r="N561" i="11" s="1"/>
  <c r="P697" i="11"/>
  <c r="N697" i="11" s="1"/>
  <c r="N949" i="11"/>
  <c r="N534" i="11"/>
  <c r="N941" i="11"/>
  <c r="P934" i="11"/>
  <c r="N539" i="11"/>
  <c r="N319" i="11"/>
  <c r="P908" i="11"/>
  <c r="N908" i="11" s="1"/>
  <c r="P746" i="11"/>
  <c r="N575" i="11"/>
  <c r="N665" i="4"/>
  <c r="M665" i="4" s="1"/>
  <c r="N717" i="4"/>
  <c r="M717" i="4" s="1"/>
  <c r="O911" i="4"/>
  <c r="N911" i="4" s="1"/>
  <c r="M911" i="4" s="1"/>
  <c r="O335" i="4"/>
  <c r="N335" i="4" s="1"/>
  <c r="M335" i="4" s="1"/>
  <c r="C474" i="10"/>
  <c r="H474" i="10" s="1"/>
  <c r="D474" i="10" s="1"/>
  <c r="G474" i="10" s="1"/>
  <c r="C638" i="10"/>
  <c r="H638" i="10" s="1"/>
  <c r="D638" i="10" s="1"/>
  <c r="G638" i="10" s="1"/>
  <c r="C948" i="9"/>
  <c r="H948" i="9" s="1"/>
  <c r="D948" i="9" s="1"/>
  <c r="G948" i="9" s="1"/>
  <c r="C528" i="9"/>
  <c r="H528" i="9" s="1"/>
  <c r="D528" i="9" s="1"/>
  <c r="G528" i="9" s="1"/>
  <c r="C484" i="10"/>
  <c r="H484" i="10" s="1"/>
  <c r="D484" i="10" s="1"/>
  <c r="G484" i="10" s="1"/>
  <c r="C196" i="10"/>
  <c r="H196" i="10" s="1"/>
  <c r="D196" i="10" s="1"/>
  <c r="G196" i="10" s="1"/>
  <c r="C998" i="9"/>
  <c r="H998" i="9" s="1"/>
  <c r="D998" i="9" s="1"/>
  <c r="G998" i="9" s="1"/>
  <c r="J176" i="4"/>
  <c r="C438" i="9"/>
  <c r="H438" i="9" s="1"/>
  <c r="D438" i="9" s="1"/>
  <c r="G438" i="9" s="1"/>
  <c r="J430" i="9"/>
  <c r="J320" i="4"/>
  <c r="P320" i="4" s="1"/>
  <c r="B533" i="1"/>
  <c r="J324" i="4"/>
  <c r="O324" i="4" s="1"/>
  <c r="AJ224" i="5"/>
  <c r="S224" i="5" s="1"/>
  <c r="C644" i="4"/>
  <c r="H644" i="4" s="1"/>
  <c r="D644" i="4" s="1"/>
  <c r="G644" i="4" s="1"/>
  <c r="J574" i="4"/>
  <c r="J122" i="9"/>
  <c r="C428" i="4"/>
  <c r="H428" i="4" s="1"/>
  <c r="D428" i="4" s="1"/>
  <c r="G428" i="4" s="1"/>
  <c r="J266" i="10"/>
  <c r="J148" i="10"/>
  <c r="J924" i="4"/>
  <c r="P924" i="4" s="1"/>
  <c r="E533" i="1"/>
  <c r="C94" i="9"/>
  <c r="H94" i="9" s="1"/>
  <c r="C560" i="4"/>
  <c r="H560" i="4" s="1"/>
  <c r="D560" i="4" s="1"/>
  <c r="G560" i="4" s="1"/>
  <c r="B345" i="1"/>
  <c r="C476" i="4"/>
  <c r="H476" i="4" s="1"/>
  <c r="D476" i="4" s="1"/>
  <c r="G476" i="4" s="1"/>
  <c r="J728" i="4"/>
  <c r="P728" i="4" s="1"/>
  <c r="C910" i="4"/>
  <c r="H910" i="4" s="1"/>
  <c r="D910" i="4" s="1"/>
  <c r="G910" i="4" s="1"/>
  <c r="G625" i="1"/>
  <c r="D625" i="1" s="1"/>
  <c r="F941" i="1"/>
  <c r="J798" i="4"/>
  <c r="C616" i="4"/>
  <c r="H616" i="4" s="1"/>
  <c r="D616" i="4" s="1"/>
  <c r="G616" i="4" s="1"/>
  <c r="G384" i="1"/>
  <c r="D384" i="1" s="1"/>
  <c r="X384" i="5" s="1"/>
  <c r="Z384" i="5" s="1"/>
  <c r="AA384" i="5" s="1"/>
  <c r="AB384" i="5" s="1"/>
  <c r="C575" i="1"/>
  <c r="B992" i="1"/>
  <c r="C932" i="9"/>
  <c r="H932" i="9" s="1"/>
  <c r="D932" i="9" s="1"/>
  <c r="G932" i="9" s="1"/>
  <c r="C910" i="9"/>
  <c r="H910" i="9" s="1"/>
  <c r="D910" i="9" s="1"/>
  <c r="G910" i="9" s="1"/>
  <c r="C832" i="9"/>
  <c r="H832" i="9" s="1"/>
  <c r="D832" i="9" s="1"/>
  <c r="G832" i="9" s="1"/>
  <c r="J270" i="9"/>
  <c r="J922" i="4"/>
  <c r="G55" i="1"/>
  <c r="D55" i="1" s="1"/>
  <c r="X55" i="5" s="1"/>
  <c r="B848" i="1"/>
  <c r="C865" i="1"/>
  <c r="B879" i="1"/>
  <c r="C820" i="9"/>
  <c r="H820" i="9" s="1"/>
  <c r="D820" i="9" s="1"/>
  <c r="G820" i="9" s="1"/>
  <c r="J10" i="9"/>
  <c r="C830" i="4"/>
  <c r="H830" i="4" s="1"/>
  <c r="D830" i="4" s="1"/>
  <c r="G830" i="4" s="1"/>
  <c r="E141" i="1"/>
  <c r="B945" i="1"/>
  <c r="H945" i="1" s="1"/>
  <c r="C660" i="10"/>
  <c r="H660" i="10" s="1"/>
  <c r="D660" i="10" s="1"/>
  <c r="G660" i="10" s="1"/>
  <c r="C516" i="10"/>
  <c r="H516" i="10" s="1"/>
  <c r="D516" i="10" s="1"/>
  <c r="G516" i="10" s="1"/>
  <c r="J952" i="9"/>
  <c r="J144" i="9"/>
  <c r="C284" i="4"/>
  <c r="H284" i="4" s="1"/>
  <c r="D284" i="4" s="1"/>
  <c r="G284" i="4" s="1"/>
  <c r="G141" i="1"/>
  <c r="D141" i="1" s="1"/>
  <c r="X141" i="5" s="1"/>
  <c r="B973" i="1"/>
  <c r="J630" i="9"/>
  <c r="J896" i="9"/>
  <c r="P896" i="9" s="1"/>
  <c r="J846" i="9"/>
  <c r="O846" i="9" s="1"/>
  <c r="G263" i="1"/>
  <c r="D263" i="1" s="1"/>
  <c r="X263" i="5" s="1"/>
  <c r="AJ263" i="5" s="1"/>
  <c r="S263" i="5" s="1"/>
  <c r="C390" i="10"/>
  <c r="H390" i="10" s="1"/>
  <c r="D390" i="10" s="1"/>
  <c r="G390" i="10" s="1"/>
  <c r="J366" i="10"/>
  <c r="O366" i="10" s="1"/>
  <c r="M366" i="10" s="1"/>
  <c r="C272" i="10"/>
  <c r="H272" i="10" s="1"/>
  <c r="D272" i="10" s="1"/>
  <c r="G272" i="10" s="1"/>
  <c r="J174" i="10"/>
  <c r="J558" i="9"/>
  <c r="P558" i="9" s="1"/>
  <c r="C542" i="9"/>
  <c r="H542" i="9" s="1"/>
  <c r="D542" i="9" s="1"/>
  <c r="G542" i="9" s="1"/>
  <c r="J436" i="9"/>
  <c r="J346" i="9"/>
  <c r="J332" i="9"/>
  <c r="C442" i="4"/>
  <c r="H442" i="4" s="1"/>
  <c r="D442" i="4" s="1"/>
  <c r="G442" i="4" s="1"/>
  <c r="J316" i="10"/>
  <c r="J422" i="9"/>
  <c r="J452" i="4"/>
  <c r="O452" i="4" s="1"/>
  <c r="J856" i="9"/>
  <c r="J268" i="10"/>
  <c r="J640" i="10"/>
  <c r="O640" i="10" s="1"/>
  <c r="M640" i="10" s="1"/>
  <c r="J872" i="9"/>
  <c r="J278" i="9"/>
  <c r="P278" i="9" s="1"/>
  <c r="B493" i="1"/>
  <c r="G894" i="1"/>
  <c r="D894" i="1" s="1"/>
  <c r="C206" i="10"/>
  <c r="H206" i="10" s="1"/>
  <c r="D206" i="10" s="1"/>
  <c r="G206" i="10" s="1"/>
  <c r="J886" i="9"/>
  <c r="P886" i="9" s="1"/>
  <c r="E863" i="1"/>
  <c r="C288" i="10"/>
  <c r="H288" i="10" s="1"/>
  <c r="D288" i="10" s="1"/>
  <c r="G288" i="10" s="1"/>
  <c r="J304" i="10"/>
  <c r="C540" i="10"/>
  <c r="H540" i="10" s="1"/>
  <c r="D540" i="10" s="1"/>
  <c r="G540" i="10" s="1"/>
  <c r="J548" i="10"/>
  <c r="O548" i="10" s="1"/>
  <c r="M548" i="10" s="1"/>
  <c r="E462" i="1"/>
  <c r="G926" i="1"/>
  <c r="D926" i="1" s="1"/>
  <c r="C686" i="1"/>
  <c r="C532" i="10"/>
  <c r="H532" i="10" s="1"/>
  <c r="D532" i="10" s="1"/>
  <c r="G532" i="10" s="1"/>
  <c r="C156" i="10"/>
  <c r="H156" i="10" s="1"/>
  <c r="D156" i="10" s="1"/>
  <c r="G156" i="10" s="1"/>
  <c r="C996" i="9"/>
  <c r="H996" i="9" s="1"/>
  <c r="D996" i="9" s="1"/>
  <c r="G996" i="9" s="1"/>
  <c r="C844" i="9"/>
  <c r="H844" i="9" s="1"/>
  <c r="D844" i="9" s="1"/>
  <c r="G844" i="9" s="1"/>
  <c r="C816" i="9"/>
  <c r="H816" i="9" s="1"/>
  <c r="D816" i="9" s="1"/>
  <c r="G816" i="9" s="1"/>
  <c r="J650" i="9"/>
  <c r="J248" i="9"/>
  <c r="P248" i="9" s="1"/>
  <c r="C80" i="9"/>
  <c r="H80" i="9" s="1"/>
  <c r="J742" i="4"/>
  <c r="C710" i="4"/>
  <c r="H710" i="4" s="1"/>
  <c r="D710" i="4" s="1"/>
  <c r="G710" i="4" s="1"/>
  <c r="J688" i="4"/>
  <c r="O688" i="4" s="1"/>
  <c r="C666" i="4"/>
  <c r="H666" i="4" s="1"/>
  <c r="D666" i="4" s="1"/>
  <c r="G666" i="4" s="1"/>
  <c r="C92" i="4"/>
  <c r="H92" i="4" s="1"/>
  <c r="F129" i="1"/>
  <c r="H129" i="1" s="1"/>
  <c r="D180" i="5" s="1"/>
  <c r="G129" i="1"/>
  <c r="D129" i="1" s="1"/>
  <c r="X129" i="5" s="1"/>
  <c r="G161" i="1"/>
  <c r="D161" i="1" s="1"/>
  <c r="X161" i="5" s="1"/>
  <c r="C221" i="1"/>
  <c r="E225" i="1"/>
  <c r="J704" i="4"/>
  <c r="J140" i="10"/>
  <c r="O140" i="10" s="1"/>
  <c r="J426" i="10"/>
  <c r="O426" i="10" s="1"/>
  <c r="M426" i="10" s="1"/>
  <c r="J562" i="10"/>
  <c r="O562" i="10" s="1"/>
  <c r="C482" i="10"/>
  <c r="H482" i="10" s="1"/>
  <c r="D482" i="10" s="1"/>
  <c r="G482" i="10" s="1"/>
  <c r="C958" i="9"/>
  <c r="H958" i="9" s="1"/>
  <c r="D958" i="9" s="1"/>
  <c r="G958" i="9" s="1"/>
  <c r="C482" i="9"/>
  <c r="H482" i="9" s="1"/>
  <c r="D482" i="9" s="1"/>
  <c r="G482" i="9" s="1"/>
  <c r="J632" i="10"/>
  <c r="J210" i="10"/>
  <c r="P210" i="10" s="1"/>
  <c r="J988" i="9"/>
  <c r="P988" i="9" s="1"/>
  <c r="C842" i="4"/>
  <c r="H842" i="4" s="1"/>
  <c r="D842" i="4" s="1"/>
  <c r="G842" i="4" s="1"/>
  <c r="C786" i="4"/>
  <c r="H786" i="4" s="1"/>
  <c r="D786" i="4" s="1"/>
  <c r="G786" i="4" s="1"/>
  <c r="C770" i="4"/>
  <c r="H770" i="4" s="1"/>
  <c r="D770" i="4" s="1"/>
  <c r="G770" i="4" s="1"/>
  <c r="C950" i="4"/>
  <c r="H950" i="4" s="1"/>
  <c r="D950" i="4" s="1"/>
  <c r="G950" i="4" s="1"/>
  <c r="C934" i="4"/>
  <c r="H934" i="4" s="1"/>
  <c r="D934" i="4" s="1"/>
  <c r="G934" i="4" s="1"/>
  <c r="J556" i="9"/>
  <c r="P556" i="9" s="1"/>
  <c r="J170" i="9"/>
  <c r="O170" i="9" s="1"/>
  <c r="E301" i="1"/>
  <c r="F368" i="1"/>
  <c r="B392" i="1"/>
  <c r="E744" i="1"/>
  <c r="C350" i="9"/>
  <c r="H350" i="9" s="1"/>
  <c r="D350" i="9" s="1"/>
  <c r="G350" i="9" s="1"/>
  <c r="J772" i="4"/>
  <c r="C216" i="4"/>
  <c r="H216" i="4" s="1"/>
  <c r="D216" i="4" s="1"/>
  <c r="G216" i="4" s="1"/>
  <c r="G701" i="1"/>
  <c r="D701" i="1" s="1"/>
  <c r="G487" i="1"/>
  <c r="D487" i="1" s="1"/>
  <c r="X487" i="5" s="1"/>
  <c r="Z487" i="5" s="1"/>
  <c r="AA487" i="5" s="1"/>
  <c r="AB487" i="5" s="1"/>
  <c r="B701" i="1"/>
  <c r="H701" i="1" s="1"/>
  <c r="J20" i="10"/>
  <c r="O20" i="10" s="1"/>
  <c r="C856" i="4"/>
  <c r="H856" i="4" s="1"/>
  <c r="D856" i="4" s="1"/>
  <c r="G856" i="4" s="1"/>
  <c r="E528" i="1"/>
  <c r="C180" i="10"/>
  <c r="H180" i="10" s="1"/>
  <c r="D180" i="10" s="1"/>
  <c r="G180" i="10" s="1"/>
  <c r="J120" i="10"/>
  <c r="P120" i="10" s="1"/>
  <c r="E543" i="1"/>
  <c r="J428" i="9"/>
  <c r="C404" i="9"/>
  <c r="H404" i="9" s="1"/>
  <c r="D404" i="9" s="1"/>
  <c r="G404" i="9" s="1"/>
  <c r="J864" i="4"/>
  <c r="J124" i="9"/>
  <c r="C888" i="4"/>
  <c r="H888" i="4" s="1"/>
  <c r="D888" i="4" s="1"/>
  <c r="G888" i="4" s="1"/>
  <c r="E713" i="1"/>
  <c r="C650" i="10"/>
  <c r="H650" i="10" s="1"/>
  <c r="D650" i="10" s="1"/>
  <c r="G650" i="10" s="1"/>
  <c r="J158" i="10"/>
  <c r="P158" i="10" s="1"/>
  <c r="C194" i="9"/>
  <c r="H194" i="9" s="1"/>
  <c r="D194" i="9" s="1"/>
  <c r="G194" i="9" s="1"/>
  <c r="E472" i="1"/>
  <c r="F577" i="1"/>
  <c r="J244" i="4"/>
  <c r="P244" i="4" s="1"/>
  <c r="J328" i="4"/>
  <c r="P328" i="4" s="1"/>
  <c r="J578" i="9"/>
  <c r="P578" i="9" s="1"/>
  <c r="J364" i="9"/>
  <c r="P364" i="9" s="1"/>
  <c r="J290" i="4"/>
  <c r="B557" i="1"/>
  <c r="J372" i="9"/>
  <c r="J394" i="10"/>
  <c r="J652" i="10"/>
  <c r="J628" i="10"/>
  <c r="C294" i="10"/>
  <c r="H294" i="10" s="1"/>
  <c r="D294" i="10" s="1"/>
  <c r="G294" i="10" s="1"/>
  <c r="J270" i="10"/>
  <c r="C246" i="10"/>
  <c r="H246" i="10" s="1"/>
  <c r="D246" i="10" s="1"/>
  <c r="G246" i="10" s="1"/>
  <c r="C222" i="10"/>
  <c r="H222" i="10" s="1"/>
  <c r="D222" i="10" s="1"/>
  <c r="G222" i="10" s="1"/>
  <c r="J990" i="9"/>
  <c r="O990" i="9" s="1"/>
  <c r="C874" i="9"/>
  <c r="H874" i="9" s="1"/>
  <c r="D874" i="9" s="1"/>
  <c r="G874" i="9" s="1"/>
  <c r="C872" i="4"/>
  <c r="H872" i="4" s="1"/>
  <c r="D872" i="4" s="1"/>
  <c r="G872" i="4" s="1"/>
  <c r="E487" i="1"/>
  <c r="J618" i="10"/>
  <c r="P618" i="10" s="1"/>
  <c r="J112" i="10"/>
  <c r="C396" i="4"/>
  <c r="H396" i="4" s="1"/>
  <c r="D396" i="4" s="1"/>
  <c r="G396" i="4" s="1"/>
  <c r="B617" i="1"/>
  <c r="C906" i="9"/>
  <c r="H906" i="9" s="1"/>
  <c r="D906" i="9" s="1"/>
  <c r="G906" i="9" s="1"/>
  <c r="C12" i="10"/>
  <c r="H12" i="10" s="1"/>
  <c r="C850" i="9"/>
  <c r="H850" i="9" s="1"/>
  <c r="D850" i="9" s="1"/>
  <c r="G850" i="9" s="1"/>
  <c r="C674" i="9"/>
  <c r="H674" i="9" s="1"/>
  <c r="D674" i="9" s="1"/>
  <c r="G674" i="9" s="1"/>
  <c r="J554" i="10"/>
  <c r="C640" i="9"/>
  <c r="H640" i="9" s="1"/>
  <c r="D640" i="9" s="1"/>
  <c r="G640" i="9" s="1"/>
  <c r="C263" i="1"/>
  <c r="C497" i="1"/>
  <c r="G929" i="1"/>
  <c r="D929" i="1" s="1"/>
  <c r="B552" i="1"/>
  <c r="G560" i="1"/>
  <c r="D560" i="1" s="1"/>
  <c r="C924" i="1"/>
  <c r="G494" i="1"/>
  <c r="D494" i="1" s="1"/>
  <c r="X494" i="5" s="1"/>
  <c r="C650" i="4"/>
  <c r="H650" i="4" s="1"/>
  <c r="D650" i="4" s="1"/>
  <c r="G650" i="4" s="1"/>
  <c r="C640" i="1"/>
  <c r="G804" i="1"/>
  <c r="D804" i="1" s="1"/>
  <c r="E804" i="1"/>
  <c r="B833" i="1"/>
  <c r="G774" i="1"/>
  <c r="D774" i="1" s="1"/>
  <c r="C398" i="1"/>
  <c r="G398" i="1"/>
  <c r="D398" i="1" s="1"/>
  <c r="X398" i="5" s="1"/>
  <c r="C644" i="9"/>
  <c r="H644" i="9" s="1"/>
  <c r="D644" i="9" s="1"/>
  <c r="G644" i="9" s="1"/>
  <c r="J180" i="9"/>
  <c r="G272" i="1"/>
  <c r="D272" i="1" s="1"/>
  <c r="X272" i="5" s="1"/>
  <c r="C312" i="9"/>
  <c r="H312" i="9" s="1"/>
  <c r="D312" i="9" s="1"/>
  <c r="G312" i="9" s="1"/>
  <c r="J384" i="9"/>
  <c r="J962" i="4"/>
  <c r="J566" i="4"/>
  <c r="O566" i="4" s="1"/>
  <c r="J238" i="9"/>
  <c r="C558" i="10"/>
  <c r="H558" i="10" s="1"/>
  <c r="D558" i="10" s="1"/>
  <c r="G558" i="10" s="1"/>
  <c r="J942" i="9"/>
  <c r="O942" i="9" s="1"/>
  <c r="J148" i="9"/>
  <c r="C919" i="1"/>
  <c r="C540" i="9"/>
  <c r="H540" i="9" s="1"/>
  <c r="D540" i="9" s="1"/>
  <c r="G540" i="9" s="1"/>
  <c r="J320" i="9"/>
  <c r="C533" i="1"/>
  <c r="B693" i="1"/>
  <c r="F703" i="1"/>
  <c r="H703" i="1" s="1"/>
  <c r="B765" i="1"/>
  <c r="F503" i="1"/>
  <c r="C503" i="1"/>
  <c r="C513" i="1"/>
  <c r="J242" i="4"/>
  <c r="G457" i="1"/>
  <c r="D457" i="1" s="1"/>
  <c r="X457" i="5" s="1"/>
  <c r="AD457" i="5" s="1"/>
  <c r="AE457" i="5" s="1"/>
  <c r="AF457" i="5" s="1"/>
  <c r="G493" i="1"/>
  <c r="D493" i="1" s="1"/>
  <c r="X493" i="5" s="1"/>
  <c r="C648" i="1"/>
  <c r="B677" i="1"/>
  <c r="B302" i="1"/>
  <c r="F409" i="1"/>
  <c r="B409" i="1"/>
  <c r="J912" i="4"/>
  <c r="P912" i="4" s="1"/>
  <c r="B205" i="1"/>
  <c r="C246" i="1"/>
  <c r="J844" i="4"/>
  <c r="O844" i="4" s="1"/>
  <c r="C754" i="4"/>
  <c r="H754" i="4" s="1"/>
  <c r="D754" i="4" s="1"/>
  <c r="G754" i="4" s="1"/>
  <c r="J918" i="9"/>
  <c r="J422" i="10"/>
  <c r="E797" i="1"/>
  <c r="E929" i="1"/>
  <c r="G302" i="1"/>
  <c r="D302" i="1" s="1"/>
  <c r="X302" i="5" s="1"/>
  <c r="C672" i="10"/>
  <c r="H672" i="10" s="1"/>
  <c r="D672" i="10" s="1"/>
  <c r="G672" i="10" s="1"/>
  <c r="J200" i="4"/>
  <c r="O200" i="4" s="1"/>
  <c r="C870" i="4"/>
  <c r="H870" i="4" s="1"/>
  <c r="D870" i="4" s="1"/>
  <c r="G870" i="4" s="1"/>
  <c r="C896" i="4"/>
  <c r="H896" i="4" s="1"/>
  <c r="D896" i="4" s="1"/>
  <c r="G896" i="4" s="1"/>
  <c r="G382" i="1"/>
  <c r="D382" i="1" s="1"/>
  <c r="X382" i="5" s="1"/>
  <c r="J152" i="9"/>
  <c r="J666" i="9"/>
  <c r="P666" i="9" s="1"/>
  <c r="C40" i="9"/>
  <c r="H40" i="9" s="1"/>
  <c r="J494" i="4"/>
  <c r="O494" i="4" s="1"/>
  <c r="C522" i="9"/>
  <c r="H522" i="9" s="1"/>
  <c r="D522" i="9" s="1"/>
  <c r="G522" i="9" s="1"/>
  <c r="B849" i="1"/>
  <c r="C892" i="9"/>
  <c r="H892" i="9" s="1"/>
  <c r="D892" i="9" s="1"/>
  <c r="G892" i="9" s="1"/>
  <c r="J642" i="9"/>
  <c r="J426" i="9"/>
  <c r="C602" i="10"/>
  <c r="H602" i="10" s="1"/>
  <c r="D602" i="10" s="1"/>
  <c r="G602" i="10" s="1"/>
  <c r="J412" i="10"/>
  <c r="B597" i="1"/>
  <c r="C8" i="9"/>
  <c r="H8" i="9" s="1"/>
  <c r="F793" i="1"/>
  <c r="F903" i="1"/>
  <c r="H903" i="1" s="1"/>
  <c r="G999" i="1"/>
  <c r="D999" i="1" s="1"/>
  <c r="J376" i="4"/>
  <c r="C927" i="1"/>
  <c r="B145" i="1"/>
  <c r="B448" i="1"/>
  <c r="C333" i="1"/>
  <c r="C837" i="1"/>
  <c r="G670" i="1"/>
  <c r="D670" i="1" s="1"/>
  <c r="J676" i="10"/>
  <c r="O676" i="10" s="1"/>
  <c r="G936" i="1"/>
  <c r="D936" i="1" s="1"/>
  <c r="F806" i="1"/>
  <c r="E657" i="1"/>
  <c r="B336" i="1"/>
  <c r="J286" i="9"/>
  <c r="G824" i="1"/>
  <c r="D824" i="1" s="1"/>
  <c r="C784" i="9"/>
  <c r="H784" i="9" s="1"/>
  <c r="D784" i="9" s="1"/>
  <c r="G784" i="9" s="1"/>
  <c r="C336" i="1"/>
  <c r="F809" i="1"/>
  <c r="J870" i="9"/>
  <c r="J876" i="4"/>
  <c r="C514" i="10"/>
  <c r="H514" i="10" s="1"/>
  <c r="D514" i="10" s="1"/>
  <c r="G514" i="10" s="1"/>
  <c r="J400" i="4"/>
  <c r="J994" i="4"/>
  <c r="O994" i="4" s="1"/>
  <c r="C96" i="9"/>
  <c r="H96" i="9" s="1"/>
  <c r="G377" i="1"/>
  <c r="D377" i="1" s="1"/>
  <c r="X377" i="5" s="1"/>
  <c r="Z377" i="5" s="1"/>
  <c r="AA377" i="5" s="1"/>
  <c r="AB377" i="5" s="1"/>
  <c r="J306" i="10"/>
  <c r="J288" i="9"/>
  <c r="P288" i="9" s="1"/>
  <c r="C127" i="1"/>
  <c r="E178" i="5" s="1"/>
  <c r="F984" i="1"/>
  <c r="G841" i="1"/>
  <c r="D841" i="1" s="1"/>
  <c r="G693" i="1"/>
  <c r="D693" i="1" s="1"/>
  <c r="E719" i="1"/>
  <c r="C592" i="1"/>
  <c r="C197" i="1"/>
  <c r="C188" i="4"/>
  <c r="H188" i="4" s="1"/>
  <c r="D188" i="4" s="1"/>
  <c r="G188" i="4" s="1"/>
  <c r="C947" i="1"/>
  <c r="F947" i="1"/>
  <c r="H947" i="1" s="1"/>
  <c r="E947" i="1"/>
  <c r="C847" i="1"/>
  <c r="B847" i="1"/>
  <c r="F813" i="1"/>
  <c r="H813" i="1" s="1"/>
  <c r="G813" i="1"/>
  <c r="D813" i="1" s="1"/>
  <c r="C799" i="1"/>
  <c r="B799" i="1"/>
  <c r="E769" i="1"/>
  <c r="G769" i="1"/>
  <c r="D769" i="1" s="1"/>
  <c r="B769" i="1"/>
  <c r="C485" i="1"/>
  <c r="B485" i="1"/>
  <c r="H485" i="1" s="1"/>
  <c r="E469" i="1"/>
  <c r="C469" i="1"/>
  <c r="B469" i="1"/>
  <c r="G453" i="1"/>
  <c r="D453" i="1" s="1"/>
  <c r="X453" i="5" s="1"/>
  <c r="C453" i="1"/>
  <c r="B453" i="1"/>
  <c r="H453" i="1" s="1"/>
  <c r="G323" i="1"/>
  <c r="D323" i="1" s="1"/>
  <c r="X323" i="5" s="1"/>
  <c r="F323" i="1"/>
  <c r="C323" i="1"/>
  <c r="B80" i="1"/>
  <c r="H80" i="1" s="1"/>
  <c r="D111" i="5" s="1"/>
  <c r="E80" i="1"/>
  <c r="C17" i="1"/>
  <c r="E24" i="5" s="1"/>
  <c r="B17" i="1"/>
  <c r="C33" i="9" s="1"/>
  <c r="H33" i="9" s="1"/>
  <c r="G879" i="1"/>
  <c r="D879" i="1" s="1"/>
  <c r="J308" i="10"/>
  <c r="O308" i="10" s="1"/>
  <c r="M308" i="10" s="1"/>
  <c r="F270" i="1"/>
  <c r="J744" i="9"/>
  <c r="P744" i="9" s="1"/>
  <c r="G295" i="1"/>
  <c r="D295" i="1" s="1"/>
  <c r="X295" i="5" s="1"/>
  <c r="B934" i="1"/>
  <c r="H934" i="1" s="1"/>
  <c r="F872" i="1"/>
  <c r="G341" i="1"/>
  <c r="D341" i="1" s="1"/>
  <c r="X341" i="5" s="1"/>
  <c r="Z341" i="5" s="1"/>
  <c r="AA341" i="5" s="1"/>
  <c r="AB341" i="5" s="1"/>
  <c r="J808" i="4"/>
  <c r="F789" i="1"/>
  <c r="H789" i="1" s="1"/>
  <c r="F248" i="1"/>
  <c r="H248" i="1" s="1"/>
  <c r="E113" i="1"/>
  <c r="B313" i="1"/>
  <c r="B273" i="1"/>
  <c r="B127" i="1"/>
  <c r="C66" i="9" s="1"/>
  <c r="H66" i="9" s="1"/>
  <c r="E127" i="1"/>
  <c r="C279" i="1"/>
  <c r="B470" i="1"/>
  <c r="E757" i="1"/>
  <c r="F512" i="1"/>
  <c r="H512" i="1" s="1"/>
  <c r="C672" i="1"/>
  <c r="C734" i="1"/>
  <c r="E822" i="1"/>
  <c r="F889" i="1"/>
  <c r="F752" i="1"/>
  <c r="B69" i="1"/>
  <c r="B197" i="1"/>
  <c r="C248" i="1"/>
  <c r="C903" i="1"/>
  <c r="C841" i="1"/>
  <c r="C863" i="1"/>
  <c r="G21" i="1"/>
  <c r="D21" i="1" s="1"/>
  <c r="X21" i="5" s="1"/>
  <c r="AD21" i="5" s="1"/>
  <c r="AE21" i="5" s="1"/>
  <c r="AF21" i="5" s="1"/>
  <c r="B21" i="1"/>
  <c r="B207" i="1"/>
  <c r="E207" i="1"/>
  <c r="C111" i="1"/>
  <c r="E154" i="5" s="1"/>
  <c r="E111" i="1"/>
  <c r="G638" i="1"/>
  <c r="D638" i="1" s="1"/>
  <c r="E638" i="1"/>
  <c r="E32" i="1"/>
  <c r="B32" i="1"/>
  <c r="H593" i="1"/>
  <c r="O251" i="5"/>
  <c r="G436" i="1"/>
  <c r="D436" i="1" s="1"/>
  <c r="X436" i="5" s="1"/>
  <c r="AI436" i="5" s="1"/>
  <c r="R436" i="5" s="1"/>
  <c r="B436" i="1"/>
  <c r="J136" i="11"/>
  <c r="C136" i="11"/>
  <c r="H136" i="11" s="1"/>
  <c r="D136" i="11" s="1"/>
  <c r="G136" i="11" s="1"/>
  <c r="C148" i="11"/>
  <c r="H148" i="11" s="1"/>
  <c r="D148" i="11" s="1"/>
  <c r="G148" i="11" s="1"/>
  <c r="J148" i="11"/>
  <c r="J212" i="11"/>
  <c r="C212" i="11"/>
  <c r="H212" i="11" s="1"/>
  <c r="D212" i="11" s="1"/>
  <c r="G212" i="11" s="1"/>
  <c r="J220" i="11"/>
  <c r="C220" i="11"/>
  <c r="H220" i="11" s="1"/>
  <c r="D220" i="11" s="1"/>
  <c r="G220" i="11" s="1"/>
  <c r="J244" i="11"/>
  <c r="C244" i="11"/>
  <c r="H244" i="11" s="1"/>
  <c r="D244" i="11" s="1"/>
  <c r="G244" i="11" s="1"/>
  <c r="J252" i="11"/>
  <c r="C252" i="11"/>
  <c r="H252" i="11" s="1"/>
  <c r="D252" i="11" s="1"/>
  <c r="G252" i="11" s="1"/>
  <c r="J270" i="11"/>
  <c r="C270" i="11"/>
  <c r="H270" i="11" s="1"/>
  <c r="D270" i="11" s="1"/>
  <c r="G270" i="11" s="1"/>
  <c r="J280" i="11"/>
  <c r="C280" i="11"/>
  <c r="H280" i="11" s="1"/>
  <c r="D280" i="11" s="1"/>
  <c r="G280" i="11" s="1"/>
  <c r="J286" i="11"/>
  <c r="C286" i="11"/>
  <c r="H286" i="11" s="1"/>
  <c r="D286" i="11" s="1"/>
  <c r="G286" i="11" s="1"/>
  <c r="C302" i="11"/>
  <c r="H302" i="11" s="1"/>
  <c r="D302" i="11" s="1"/>
  <c r="G302" i="11" s="1"/>
  <c r="J302" i="11"/>
  <c r="C310" i="11"/>
  <c r="H310" i="11" s="1"/>
  <c r="D310" i="11" s="1"/>
  <c r="G310" i="11" s="1"/>
  <c r="J310" i="11"/>
  <c r="J356" i="11"/>
  <c r="C356" i="11"/>
  <c r="H356" i="11" s="1"/>
  <c r="D356" i="11" s="1"/>
  <c r="G356" i="11" s="1"/>
  <c r="C386" i="11"/>
  <c r="H386" i="11" s="1"/>
  <c r="D386" i="11" s="1"/>
  <c r="G386" i="11" s="1"/>
  <c r="J386" i="11"/>
  <c r="C462" i="11"/>
  <c r="H462" i="11" s="1"/>
  <c r="D462" i="11" s="1"/>
  <c r="G462" i="11" s="1"/>
  <c r="J462" i="11"/>
  <c r="C486" i="11"/>
  <c r="H486" i="11" s="1"/>
  <c r="D486" i="11" s="1"/>
  <c r="G486" i="11" s="1"/>
  <c r="J486" i="11"/>
  <c r="C540" i="11"/>
  <c r="H540" i="11" s="1"/>
  <c r="D540" i="11" s="1"/>
  <c r="G540" i="11" s="1"/>
  <c r="J540" i="11"/>
  <c r="J552" i="11"/>
  <c r="C552" i="11"/>
  <c r="H552" i="11" s="1"/>
  <c r="D552" i="11" s="1"/>
  <c r="G552" i="11" s="1"/>
  <c r="C568" i="11"/>
  <c r="H568" i="11" s="1"/>
  <c r="D568" i="11" s="1"/>
  <c r="G568" i="11" s="1"/>
  <c r="J568" i="11"/>
  <c r="C574" i="11"/>
  <c r="H574" i="11" s="1"/>
  <c r="D574" i="11" s="1"/>
  <c r="G574" i="11" s="1"/>
  <c r="J574" i="11"/>
  <c r="C588" i="11"/>
  <c r="H588" i="11" s="1"/>
  <c r="D588" i="11" s="1"/>
  <c r="G588" i="11" s="1"/>
  <c r="J588" i="11"/>
  <c r="C624" i="11"/>
  <c r="H624" i="11" s="1"/>
  <c r="D624" i="11" s="1"/>
  <c r="G624" i="11" s="1"/>
  <c r="J624" i="11"/>
  <c r="C626" i="11"/>
  <c r="H626" i="11" s="1"/>
  <c r="D626" i="11" s="1"/>
  <c r="G626" i="11" s="1"/>
  <c r="J626" i="11"/>
  <c r="J638" i="11"/>
  <c r="P638" i="11" s="1"/>
  <c r="C638" i="11"/>
  <c r="H638" i="11" s="1"/>
  <c r="D638" i="11" s="1"/>
  <c r="G638" i="11" s="1"/>
  <c r="C648" i="11"/>
  <c r="H648" i="11" s="1"/>
  <c r="D648" i="11" s="1"/>
  <c r="G648" i="11" s="1"/>
  <c r="J648" i="11"/>
  <c r="C732" i="11"/>
  <c r="H732" i="11" s="1"/>
  <c r="D732" i="11" s="1"/>
  <c r="G732" i="11" s="1"/>
  <c r="J732" i="11"/>
  <c r="C756" i="11"/>
  <c r="H756" i="11" s="1"/>
  <c r="D756" i="11" s="1"/>
  <c r="G756" i="11" s="1"/>
  <c r="J756" i="11"/>
  <c r="C798" i="11"/>
  <c r="H798" i="11" s="1"/>
  <c r="D798" i="11" s="1"/>
  <c r="G798" i="11" s="1"/>
  <c r="J798" i="11"/>
  <c r="C928" i="11"/>
  <c r="H928" i="11" s="1"/>
  <c r="D928" i="11" s="1"/>
  <c r="G928" i="11" s="1"/>
  <c r="J928" i="11"/>
  <c r="J952" i="11"/>
  <c r="C952" i="11"/>
  <c r="H952" i="11" s="1"/>
  <c r="D952" i="11" s="1"/>
  <c r="G952" i="11" s="1"/>
  <c r="L39" i="5"/>
  <c r="F39" i="5"/>
  <c r="K71" i="5"/>
  <c r="M71" i="5"/>
  <c r="L120" i="5"/>
  <c r="F120" i="5"/>
  <c r="L190" i="5"/>
  <c r="H190" i="5"/>
  <c r="F190" i="5"/>
  <c r="O57" i="5"/>
  <c r="T57" i="5" s="1"/>
  <c r="H369" i="1"/>
  <c r="J928" i="10"/>
  <c r="J804" i="10"/>
  <c r="P804" i="10" s="1"/>
  <c r="J772" i="10"/>
  <c r="O772" i="10" s="1"/>
  <c r="C998" i="10"/>
  <c r="H998" i="10" s="1"/>
  <c r="D998" i="10" s="1"/>
  <c r="G998" i="10" s="1"/>
  <c r="J698" i="11"/>
  <c r="J692" i="11"/>
  <c r="J464" i="11"/>
  <c r="P464" i="11" s="1"/>
  <c r="J392" i="11"/>
  <c r="P392" i="11" s="1"/>
  <c r="J202" i="11"/>
  <c r="O202" i="11" s="1"/>
  <c r="M202" i="11" s="1"/>
  <c r="J384" i="11"/>
  <c r="O384" i="11" s="1"/>
  <c r="J432" i="11"/>
  <c r="J344" i="11"/>
  <c r="O344" i="11" s="1"/>
  <c r="J242" i="11"/>
  <c r="J168" i="11"/>
  <c r="J226" i="11"/>
  <c r="J496" i="11"/>
  <c r="O496" i="11" s="1"/>
  <c r="J566" i="11"/>
  <c r="O566" i="11" s="1"/>
  <c r="J786" i="11"/>
  <c r="J654" i="11"/>
  <c r="C240" i="11"/>
  <c r="H240" i="11" s="1"/>
  <c r="D240" i="11" s="1"/>
  <c r="G240" i="11" s="1"/>
  <c r="C160" i="11"/>
  <c r="H160" i="11" s="1"/>
  <c r="D160" i="11" s="1"/>
  <c r="G160" i="11" s="1"/>
  <c r="J980" i="11"/>
  <c r="J670" i="11"/>
  <c r="C188" i="11"/>
  <c r="H188" i="11" s="1"/>
  <c r="D188" i="11" s="1"/>
  <c r="G188" i="11" s="1"/>
  <c r="C444" i="11"/>
  <c r="H444" i="11" s="1"/>
  <c r="D444" i="11" s="1"/>
  <c r="G444" i="11" s="1"/>
  <c r="C978" i="11"/>
  <c r="H978" i="11" s="1"/>
  <c r="D978" i="11" s="1"/>
  <c r="G978" i="11" s="1"/>
  <c r="J778" i="11"/>
  <c r="O778" i="11" s="1"/>
  <c r="C228" i="11"/>
  <c r="H228" i="11" s="1"/>
  <c r="D228" i="11" s="1"/>
  <c r="G228" i="11" s="1"/>
  <c r="J646" i="11"/>
  <c r="J378" i="11"/>
  <c r="C332" i="11"/>
  <c r="H332" i="11" s="1"/>
  <c r="D332" i="11" s="1"/>
  <c r="G332" i="11" s="1"/>
  <c r="J126" i="11"/>
  <c r="O126" i="11" s="1"/>
  <c r="C398" i="11"/>
  <c r="H398" i="11" s="1"/>
  <c r="D398" i="11" s="1"/>
  <c r="G398" i="11" s="1"/>
  <c r="J836" i="11"/>
  <c r="P836" i="11" s="1"/>
  <c r="C180" i="11"/>
  <c r="H180" i="11" s="1"/>
  <c r="D180" i="11" s="1"/>
  <c r="G180" i="11" s="1"/>
  <c r="J536" i="11"/>
  <c r="C372" i="11"/>
  <c r="H372" i="11" s="1"/>
  <c r="D372" i="11" s="1"/>
  <c r="G372" i="11" s="1"/>
  <c r="C528" i="11"/>
  <c r="H528" i="11" s="1"/>
  <c r="D528" i="11" s="1"/>
  <c r="G528" i="11" s="1"/>
  <c r="J260" i="11"/>
  <c r="C278" i="11"/>
  <c r="H278" i="11" s="1"/>
  <c r="D278" i="11" s="1"/>
  <c r="G278" i="11" s="1"/>
  <c r="J584" i="11"/>
  <c r="P584" i="11" s="1"/>
  <c r="C264" i="11"/>
  <c r="H264" i="11" s="1"/>
  <c r="D264" i="11" s="1"/>
  <c r="G264" i="11" s="1"/>
  <c r="J118" i="11"/>
  <c r="P118" i="11" s="1"/>
  <c r="J750" i="11"/>
  <c r="O750" i="11" s="1"/>
  <c r="M750" i="11" s="1"/>
  <c r="J26" i="5"/>
  <c r="J710" i="11"/>
  <c r="O710" i="11" s="1"/>
  <c r="C146" i="11"/>
  <c r="H146" i="11" s="1"/>
  <c r="D146" i="11" s="1"/>
  <c r="G146" i="11" s="1"/>
  <c r="J650" i="11"/>
  <c r="J158" i="11"/>
  <c r="J454" i="11"/>
  <c r="J942" i="11"/>
  <c r="J640" i="11"/>
  <c r="O640" i="11" s="1"/>
  <c r="M640" i="11" s="1"/>
  <c r="G45" i="5"/>
  <c r="F71" i="5"/>
  <c r="L246" i="5"/>
  <c r="X344" i="5"/>
  <c r="M373" i="10"/>
  <c r="N373" i="10"/>
  <c r="N513" i="4"/>
  <c r="M513" i="4" s="1"/>
  <c r="M937" i="11"/>
  <c r="M503" i="11"/>
  <c r="N503" i="11"/>
  <c r="O881" i="9"/>
  <c r="P881" i="9"/>
  <c r="P852" i="9"/>
  <c r="O729" i="9"/>
  <c r="P729" i="9"/>
  <c r="P570" i="9"/>
  <c r="O420" i="9"/>
  <c r="O610" i="10"/>
  <c r="M610" i="10" s="1"/>
  <c r="P610" i="10"/>
  <c r="P81" i="10"/>
  <c r="O81" i="10"/>
  <c r="O404" i="4"/>
  <c r="P404" i="4"/>
  <c r="O739" i="4"/>
  <c r="P739" i="4"/>
  <c r="N699" i="4"/>
  <c r="M699" i="4" s="1"/>
  <c r="O225" i="4"/>
  <c r="P225" i="4"/>
  <c r="O841" i="10"/>
  <c r="P841" i="10"/>
  <c r="O837" i="10"/>
  <c r="M837" i="10" s="1"/>
  <c r="P837" i="10"/>
  <c r="O350" i="10"/>
  <c r="P350" i="10"/>
  <c r="O743" i="4"/>
  <c r="P743" i="4"/>
  <c r="O652" i="11"/>
  <c r="M652" i="11" s="1"/>
  <c r="P652" i="11"/>
  <c r="O218" i="11"/>
  <c r="P218" i="11"/>
  <c r="P827" i="10"/>
  <c r="O827" i="10"/>
  <c r="M827" i="10" s="1"/>
  <c r="P984" i="4"/>
  <c r="O633" i="4"/>
  <c r="P633" i="4"/>
  <c r="P223" i="9"/>
  <c r="O223" i="9"/>
  <c r="O401" i="11"/>
  <c r="P401" i="11"/>
  <c r="M559" i="10"/>
  <c r="P652" i="4"/>
  <c r="P147" i="10"/>
  <c r="O147" i="10"/>
  <c r="M147" i="10" s="1"/>
  <c r="P565" i="10"/>
  <c r="O565" i="10"/>
  <c r="M565" i="10" s="1"/>
  <c r="P713" i="11"/>
  <c r="O713" i="11"/>
  <c r="M697" i="11"/>
  <c r="N529" i="11"/>
  <c r="N711" i="10"/>
  <c r="N900" i="11"/>
  <c r="P851" i="10"/>
  <c r="N851" i="10" s="1"/>
  <c r="P605" i="10"/>
  <c r="P666" i="10"/>
  <c r="N666" i="10" s="1"/>
  <c r="O343" i="9"/>
  <c r="N343" i="9" s="1"/>
  <c r="M343" i="9" s="1"/>
  <c r="O823" i="9"/>
  <c r="N823" i="9" s="1"/>
  <c r="M823" i="9" s="1"/>
  <c r="M697" i="10"/>
  <c r="M133" i="10"/>
  <c r="N773" i="10"/>
  <c r="P695" i="4"/>
  <c r="N695" i="4" s="1"/>
  <c r="M695" i="4" s="1"/>
  <c r="P255" i="4"/>
  <c r="N255" i="4" s="1"/>
  <c r="M255" i="4" s="1"/>
  <c r="N740" i="4"/>
  <c r="M740" i="4" s="1"/>
  <c r="N721" i="4"/>
  <c r="M721" i="4" s="1"/>
  <c r="N285" i="11"/>
  <c r="M285" i="11"/>
  <c r="M877" i="11"/>
  <c r="N237" i="11"/>
  <c r="N267" i="11"/>
  <c r="M267" i="11"/>
  <c r="N409" i="4"/>
  <c r="M409" i="4" s="1"/>
  <c r="P882" i="11"/>
  <c r="O882" i="11"/>
  <c r="M882" i="11" s="1"/>
  <c r="N371" i="10"/>
  <c r="N1001" i="10"/>
  <c r="N659" i="10"/>
  <c r="N735" i="10"/>
  <c r="N619" i="10"/>
  <c r="N909" i="9"/>
  <c r="M909" i="9" s="1"/>
  <c r="N341" i="9"/>
  <c r="M341" i="9" s="1"/>
  <c r="N161" i="9"/>
  <c r="M161" i="9" s="1"/>
  <c r="N309" i="9"/>
  <c r="M309" i="9" s="1"/>
  <c r="P187" i="9"/>
  <c r="N441" i="9"/>
  <c r="M441" i="9" s="1"/>
  <c r="P327" i="4"/>
  <c r="N327" i="4" s="1"/>
  <c r="M327" i="4" s="1"/>
  <c r="N281" i="4"/>
  <c r="M281" i="4" s="1"/>
  <c r="N871" i="11"/>
  <c r="N989" i="11"/>
  <c r="N228" i="4"/>
  <c r="M228" i="4" s="1"/>
  <c r="N877" i="4"/>
  <c r="M877" i="4" s="1"/>
  <c r="N807" i="11"/>
  <c r="N245" i="11"/>
  <c r="N875" i="11"/>
  <c r="N893" i="11"/>
  <c r="N155" i="11"/>
  <c r="N761" i="11"/>
  <c r="N143" i="11"/>
  <c r="N991" i="4"/>
  <c r="M991" i="4" s="1"/>
  <c r="N641" i="4"/>
  <c r="M641" i="4" s="1"/>
  <c r="N375" i="4"/>
  <c r="M375" i="4" s="1"/>
  <c r="N951" i="4"/>
  <c r="M951" i="4" s="1"/>
  <c r="N521" i="11"/>
  <c r="N273" i="11"/>
  <c r="N393" i="11"/>
  <c r="N403" i="11"/>
  <c r="N991" i="11"/>
  <c r="N727" i="11"/>
  <c r="N419" i="11"/>
  <c r="H991" i="1"/>
  <c r="H639" i="1"/>
  <c r="N984" i="11"/>
  <c r="N339" i="9"/>
  <c r="M339" i="9" s="1"/>
  <c r="M953" i="10"/>
  <c r="M883" i="10"/>
  <c r="O318" i="4"/>
  <c r="N155" i="4"/>
  <c r="M155" i="4" s="1"/>
  <c r="B168" i="1"/>
  <c r="F168" i="1"/>
  <c r="F160" i="1"/>
  <c r="B160" i="1"/>
  <c r="AA89" i="1"/>
  <c r="O89" i="1"/>
  <c r="H124" i="5" s="1"/>
  <c r="M89" i="1"/>
  <c r="F124" i="5" s="1"/>
  <c r="P89" i="1"/>
  <c r="L124" i="5" s="1"/>
  <c r="G394" i="1"/>
  <c r="D394" i="1" s="1"/>
  <c r="X394" i="5" s="1"/>
  <c r="Z394" i="5" s="1"/>
  <c r="AA394" i="5" s="1"/>
  <c r="AB394" i="5" s="1"/>
  <c r="F394" i="1"/>
  <c r="B394" i="1"/>
  <c r="C394" i="1"/>
  <c r="E476" i="1"/>
  <c r="C476" i="1"/>
  <c r="F476" i="1"/>
  <c r="G595" i="1"/>
  <c r="D595" i="1" s="1"/>
  <c r="C595" i="1"/>
  <c r="G818" i="1"/>
  <c r="D818" i="1" s="1"/>
  <c r="E818" i="1"/>
  <c r="C818" i="1"/>
  <c r="E891" i="1"/>
  <c r="G891" i="1"/>
  <c r="D891" i="1" s="1"/>
  <c r="E962" i="1"/>
  <c r="F962" i="1"/>
  <c r="B962" i="1"/>
  <c r="C987" i="1"/>
  <c r="E987" i="1"/>
  <c r="F987" i="1"/>
  <c r="B987" i="1"/>
  <c r="H8" i="5"/>
  <c r="F8" i="5"/>
  <c r="L12" i="5"/>
  <c r="J12" i="5"/>
  <c r="I16" i="5"/>
  <c r="L16" i="5"/>
  <c r="K16" i="5"/>
  <c r="J16" i="4"/>
  <c r="C16" i="4"/>
  <c r="H16" i="4" s="1"/>
  <c r="J44" i="4"/>
  <c r="C44" i="4"/>
  <c r="H44" i="4" s="1"/>
  <c r="J52" i="4"/>
  <c r="C52" i="4"/>
  <c r="H52" i="4" s="1"/>
  <c r="C72" i="4"/>
  <c r="H72" i="4" s="1"/>
  <c r="J74" i="4"/>
  <c r="C74" i="4"/>
  <c r="H74" i="4" s="1"/>
  <c r="C76" i="4"/>
  <c r="H76" i="4" s="1"/>
  <c r="J76" i="4"/>
  <c r="P76" i="4" s="1"/>
  <c r="C88" i="4"/>
  <c r="H88" i="4" s="1"/>
  <c r="J88" i="4"/>
  <c r="O88" i="4" s="1"/>
  <c r="J90" i="4"/>
  <c r="J102" i="4"/>
  <c r="P102" i="4" s="1"/>
  <c r="C110" i="4"/>
  <c r="H110" i="4" s="1"/>
  <c r="J110" i="4"/>
  <c r="O110" i="4" s="1"/>
  <c r="C122" i="4"/>
  <c r="H122" i="4" s="1"/>
  <c r="J122" i="4"/>
  <c r="C126" i="4"/>
  <c r="H126" i="4" s="1"/>
  <c r="J126" i="4"/>
  <c r="P126" i="4" s="1"/>
  <c r="J134" i="4"/>
  <c r="C134" i="4"/>
  <c r="H134" i="4" s="1"/>
  <c r="D134" i="4" s="1"/>
  <c r="G134" i="4" s="1"/>
  <c r="C142" i="4"/>
  <c r="H142" i="4" s="1"/>
  <c r="D142" i="4" s="1"/>
  <c r="G142" i="4" s="1"/>
  <c r="J142" i="4"/>
  <c r="P142" i="4" s="1"/>
  <c r="J144" i="4"/>
  <c r="C144" i="4"/>
  <c r="H144" i="4" s="1"/>
  <c r="D144" i="4" s="1"/>
  <c r="G144" i="4" s="1"/>
  <c r="C150" i="4"/>
  <c r="H150" i="4" s="1"/>
  <c r="D150" i="4" s="1"/>
  <c r="G150" i="4" s="1"/>
  <c r="J150" i="4"/>
  <c r="O150" i="4" s="1"/>
  <c r="J164" i="4"/>
  <c r="C164" i="4"/>
  <c r="H164" i="4" s="1"/>
  <c r="D164" i="4" s="1"/>
  <c r="G164" i="4" s="1"/>
  <c r="J166" i="4"/>
  <c r="C166" i="4"/>
  <c r="H166" i="4" s="1"/>
  <c r="D166" i="4" s="1"/>
  <c r="G166" i="4" s="1"/>
  <c r="J172" i="4"/>
  <c r="C172" i="4"/>
  <c r="H172" i="4" s="1"/>
  <c r="D172" i="4" s="1"/>
  <c r="G172" i="4" s="1"/>
  <c r="J180" i="4"/>
  <c r="P180" i="4" s="1"/>
  <c r="C180" i="4"/>
  <c r="H180" i="4" s="1"/>
  <c r="D180" i="4" s="1"/>
  <c r="G180" i="4" s="1"/>
  <c r="J196" i="4"/>
  <c r="C196" i="4"/>
  <c r="H196" i="4" s="1"/>
  <c r="D196" i="4" s="1"/>
  <c r="G196" i="4" s="1"/>
  <c r="C204" i="4"/>
  <c r="H204" i="4" s="1"/>
  <c r="D204" i="4" s="1"/>
  <c r="G204" i="4" s="1"/>
  <c r="J204" i="4"/>
  <c r="P204" i="4" s="1"/>
  <c r="C212" i="4"/>
  <c r="H212" i="4" s="1"/>
  <c r="D212" i="4" s="1"/>
  <c r="G212" i="4" s="1"/>
  <c r="J212" i="4"/>
  <c r="O212" i="4" s="1"/>
  <c r="C214" i="4"/>
  <c r="H214" i="4" s="1"/>
  <c r="D214" i="4" s="1"/>
  <c r="G214" i="4" s="1"/>
  <c r="J214" i="4"/>
  <c r="O214" i="4" s="1"/>
  <c r="J222" i="4"/>
  <c r="C222" i="4"/>
  <c r="H222" i="4" s="1"/>
  <c r="D222" i="4" s="1"/>
  <c r="G222" i="4" s="1"/>
  <c r="J240" i="4"/>
  <c r="O240" i="4" s="1"/>
  <c r="C240" i="4"/>
  <c r="H240" i="4" s="1"/>
  <c r="D240" i="4" s="1"/>
  <c r="G240" i="4" s="1"/>
  <c r="J254" i="4"/>
  <c r="P254" i="4" s="1"/>
  <c r="C254" i="4"/>
  <c r="H254" i="4" s="1"/>
  <c r="D254" i="4" s="1"/>
  <c r="G254" i="4" s="1"/>
  <c r="C268" i="4"/>
  <c r="H268" i="4" s="1"/>
  <c r="D268" i="4" s="1"/>
  <c r="G268" i="4" s="1"/>
  <c r="J268" i="4"/>
  <c r="O268" i="4" s="1"/>
  <c r="C308" i="4"/>
  <c r="H308" i="4" s="1"/>
  <c r="D308" i="4" s="1"/>
  <c r="G308" i="4" s="1"/>
  <c r="J308" i="4"/>
  <c r="P308" i="4" s="1"/>
  <c r="C316" i="4"/>
  <c r="H316" i="4" s="1"/>
  <c r="D316" i="4" s="1"/>
  <c r="G316" i="4" s="1"/>
  <c r="J316" i="4"/>
  <c r="P316" i="4" s="1"/>
  <c r="J322" i="4"/>
  <c r="C322" i="4"/>
  <c r="H322" i="4" s="1"/>
  <c r="D322" i="4" s="1"/>
  <c r="G322" i="4" s="1"/>
  <c r="C338" i="4"/>
  <c r="H338" i="4" s="1"/>
  <c r="D338" i="4" s="1"/>
  <c r="G338" i="4" s="1"/>
  <c r="J338" i="4"/>
  <c r="O338" i="4" s="1"/>
  <c r="J350" i="4"/>
  <c r="C350" i="4"/>
  <c r="H350" i="4" s="1"/>
  <c r="D350" i="4" s="1"/>
  <c r="G350" i="4" s="1"/>
  <c r="J360" i="4"/>
  <c r="C360" i="4"/>
  <c r="H360" i="4" s="1"/>
  <c r="D360" i="4" s="1"/>
  <c r="G360" i="4" s="1"/>
  <c r="C370" i="4"/>
  <c r="H370" i="4" s="1"/>
  <c r="D370" i="4" s="1"/>
  <c r="G370" i="4" s="1"/>
  <c r="J370" i="4"/>
  <c r="O370" i="4" s="1"/>
  <c r="J378" i="4"/>
  <c r="C378" i="4"/>
  <c r="H378" i="4" s="1"/>
  <c r="D378" i="4" s="1"/>
  <c r="G378" i="4" s="1"/>
  <c r="C384" i="4"/>
  <c r="H384" i="4" s="1"/>
  <c r="D384" i="4" s="1"/>
  <c r="G384" i="4" s="1"/>
  <c r="J384" i="4"/>
  <c r="O384" i="4" s="1"/>
  <c r="J416" i="4"/>
  <c r="C416" i="4"/>
  <c r="H416" i="4" s="1"/>
  <c r="D416" i="4" s="1"/>
  <c r="G416" i="4" s="1"/>
  <c r="C418" i="4"/>
  <c r="H418" i="4" s="1"/>
  <c r="D418" i="4" s="1"/>
  <c r="G418" i="4" s="1"/>
  <c r="J418" i="4"/>
  <c r="C438" i="4"/>
  <c r="H438" i="4" s="1"/>
  <c r="D438" i="4" s="1"/>
  <c r="G438" i="4" s="1"/>
  <c r="J438" i="4"/>
  <c r="C466" i="4"/>
  <c r="H466" i="4" s="1"/>
  <c r="D466" i="4" s="1"/>
  <c r="G466" i="4" s="1"/>
  <c r="J466" i="4"/>
  <c r="O466" i="4" s="1"/>
  <c r="C490" i="4"/>
  <c r="H490" i="4" s="1"/>
  <c r="D490" i="4" s="1"/>
  <c r="G490" i="4" s="1"/>
  <c r="J490" i="4"/>
  <c r="J518" i="4"/>
  <c r="O518" i="4" s="1"/>
  <c r="C518" i="4"/>
  <c r="H518" i="4" s="1"/>
  <c r="D518" i="4" s="1"/>
  <c r="G518" i="4" s="1"/>
  <c r="J522" i="4"/>
  <c r="C522" i="4"/>
  <c r="H522" i="4" s="1"/>
  <c r="D522" i="4" s="1"/>
  <c r="G522" i="4" s="1"/>
  <c r="C540" i="4"/>
  <c r="H540" i="4" s="1"/>
  <c r="D540" i="4" s="1"/>
  <c r="G540" i="4" s="1"/>
  <c r="J540" i="4"/>
  <c r="O540" i="4" s="1"/>
  <c r="C544" i="4"/>
  <c r="H544" i="4" s="1"/>
  <c r="D544" i="4" s="1"/>
  <c r="G544" i="4" s="1"/>
  <c r="J544" i="4"/>
  <c r="C558" i="4"/>
  <c r="H558" i="4" s="1"/>
  <c r="D558" i="4" s="1"/>
  <c r="G558" i="4" s="1"/>
  <c r="J558" i="4"/>
  <c r="P558" i="4" s="1"/>
  <c r="C570" i="4"/>
  <c r="H570" i="4" s="1"/>
  <c r="D570" i="4" s="1"/>
  <c r="G570" i="4" s="1"/>
  <c r="J570" i="4"/>
  <c r="P570" i="4" s="1"/>
  <c r="J572" i="4"/>
  <c r="C572" i="4"/>
  <c r="H572" i="4" s="1"/>
  <c r="D572" i="4" s="1"/>
  <c r="G572" i="4" s="1"/>
  <c r="J588" i="4"/>
  <c r="O588" i="4" s="1"/>
  <c r="C588" i="4"/>
  <c r="H588" i="4" s="1"/>
  <c r="D588" i="4" s="1"/>
  <c r="G588" i="4" s="1"/>
  <c r="J596" i="4"/>
  <c r="C596" i="4"/>
  <c r="H596" i="4" s="1"/>
  <c r="D596" i="4" s="1"/>
  <c r="G596" i="4" s="1"/>
  <c r="J620" i="4"/>
  <c r="C620" i="4"/>
  <c r="H620" i="4" s="1"/>
  <c r="D620" i="4" s="1"/>
  <c r="G620" i="4" s="1"/>
  <c r="J634" i="4"/>
  <c r="O634" i="4" s="1"/>
  <c r="C634" i="4"/>
  <c r="H634" i="4" s="1"/>
  <c r="D634" i="4" s="1"/>
  <c r="G634" i="4" s="1"/>
  <c r="J636" i="4"/>
  <c r="C636" i="4"/>
  <c r="H636" i="4" s="1"/>
  <c r="D636" i="4" s="1"/>
  <c r="G636" i="4" s="1"/>
  <c r="C662" i="4"/>
  <c r="H662" i="4" s="1"/>
  <c r="D662" i="4" s="1"/>
  <c r="G662" i="4" s="1"/>
  <c r="J662" i="4"/>
  <c r="O662" i="4" s="1"/>
  <c r="J672" i="4"/>
  <c r="C672" i="4"/>
  <c r="H672" i="4" s="1"/>
  <c r="D672" i="4" s="1"/>
  <c r="G672" i="4" s="1"/>
  <c r="J678" i="4"/>
  <c r="O678" i="4" s="1"/>
  <c r="C678" i="4"/>
  <c r="H678" i="4" s="1"/>
  <c r="D678" i="4" s="1"/>
  <c r="G678" i="4" s="1"/>
  <c r="C684" i="4"/>
  <c r="H684" i="4" s="1"/>
  <c r="D684" i="4" s="1"/>
  <c r="G684" i="4" s="1"/>
  <c r="J684" i="4"/>
  <c r="O684" i="4" s="1"/>
  <c r="C720" i="4"/>
  <c r="H720" i="4" s="1"/>
  <c r="D720" i="4" s="1"/>
  <c r="G720" i="4" s="1"/>
  <c r="J720" i="4"/>
  <c r="C726" i="4"/>
  <c r="H726" i="4" s="1"/>
  <c r="D726" i="4" s="1"/>
  <c r="G726" i="4" s="1"/>
  <c r="J726" i="4"/>
  <c r="P726" i="4" s="1"/>
  <c r="C738" i="4"/>
  <c r="H738" i="4" s="1"/>
  <c r="D738" i="4" s="1"/>
  <c r="G738" i="4" s="1"/>
  <c r="J738" i="4"/>
  <c r="C746" i="4"/>
  <c r="H746" i="4" s="1"/>
  <c r="D746" i="4" s="1"/>
  <c r="G746" i="4" s="1"/>
  <c r="J746" i="4"/>
  <c r="P746" i="4" s="1"/>
  <c r="C784" i="4"/>
  <c r="H784" i="4" s="1"/>
  <c r="D784" i="4" s="1"/>
  <c r="G784" i="4" s="1"/>
  <c r="J784" i="4"/>
  <c r="O784" i="4" s="1"/>
  <c r="J792" i="4"/>
  <c r="O792" i="4" s="1"/>
  <c r="C792" i="4"/>
  <c r="H792" i="4" s="1"/>
  <c r="D792" i="4" s="1"/>
  <c r="G792" i="4" s="1"/>
  <c r="J806" i="4"/>
  <c r="C806" i="4"/>
  <c r="H806" i="4" s="1"/>
  <c r="D806" i="4" s="1"/>
  <c r="G806" i="4" s="1"/>
  <c r="J814" i="4"/>
  <c r="C814" i="4"/>
  <c r="H814" i="4" s="1"/>
  <c r="D814" i="4" s="1"/>
  <c r="G814" i="4" s="1"/>
  <c r="C832" i="4"/>
  <c r="H832" i="4" s="1"/>
  <c r="D832" i="4" s="1"/>
  <c r="G832" i="4" s="1"/>
  <c r="J832" i="4"/>
  <c r="C836" i="4"/>
  <c r="H836" i="4" s="1"/>
  <c r="D836" i="4" s="1"/>
  <c r="G836" i="4" s="1"/>
  <c r="J836" i="4"/>
  <c r="J854" i="4"/>
  <c r="C854" i="4"/>
  <c r="H854" i="4" s="1"/>
  <c r="D854" i="4" s="1"/>
  <c r="G854" i="4" s="1"/>
  <c r="J884" i="4"/>
  <c r="C884" i="4"/>
  <c r="H884" i="4" s="1"/>
  <c r="D884" i="4" s="1"/>
  <c r="G884" i="4" s="1"/>
  <c r="J904" i="4"/>
  <c r="C904" i="4"/>
  <c r="H904" i="4" s="1"/>
  <c r="D904" i="4" s="1"/>
  <c r="G904" i="4" s="1"/>
  <c r="C914" i="4"/>
  <c r="H914" i="4" s="1"/>
  <c r="D914" i="4" s="1"/>
  <c r="G914" i="4" s="1"/>
  <c r="J914" i="4"/>
  <c r="J936" i="4"/>
  <c r="O936" i="4" s="1"/>
  <c r="C936" i="4"/>
  <c r="H936" i="4" s="1"/>
  <c r="D936" i="4" s="1"/>
  <c r="G936" i="4" s="1"/>
  <c r="C944" i="4"/>
  <c r="H944" i="4" s="1"/>
  <c r="D944" i="4" s="1"/>
  <c r="G944" i="4" s="1"/>
  <c r="J944" i="4"/>
  <c r="P944" i="4" s="1"/>
  <c r="J952" i="4"/>
  <c r="C952" i="4"/>
  <c r="H952" i="4" s="1"/>
  <c r="D952" i="4" s="1"/>
  <c r="G952" i="4" s="1"/>
  <c r="C972" i="4"/>
  <c r="H972" i="4" s="1"/>
  <c r="D972" i="4" s="1"/>
  <c r="G972" i="4" s="1"/>
  <c r="J972" i="4"/>
  <c r="P972" i="4" s="1"/>
  <c r="J974" i="4"/>
  <c r="C974" i="4"/>
  <c r="H974" i="4" s="1"/>
  <c r="D974" i="4" s="1"/>
  <c r="G974" i="4" s="1"/>
  <c r="J998" i="4"/>
  <c r="P998" i="4" s="1"/>
  <c r="C998" i="4"/>
  <c r="H998" i="4" s="1"/>
  <c r="D998" i="4" s="1"/>
  <c r="G998" i="4" s="1"/>
  <c r="J6" i="9"/>
  <c r="C12" i="9"/>
  <c r="H12" i="9" s="1"/>
  <c r="J12" i="9"/>
  <c r="P12" i="9" s="1"/>
  <c r="J20" i="9"/>
  <c r="J52" i="9"/>
  <c r="C52" i="9"/>
  <c r="H52" i="9" s="1"/>
  <c r="C60" i="9"/>
  <c r="H60" i="9" s="1"/>
  <c r="J60" i="9"/>
  <c r="J82" i="9"/>
  <c r="C82" i="9"/>
  <c r="H82" i="9" s="1"/>
  <c r="J98" i="9"/>
  <c r="C98" i="9"/>
  <c r="H98" i="9" s="1"/>
  <c r="J116" i="9"/>
  <c r="C116" i="9"/>
  <c r="H116" i="9" s="1"/>
  <c r="J120" i="9"/>
  <c r="C130" i="9"/>
  <c r="H130" i="9" s="1"/>
  <c r="D130" i="9" s="1"/>
  <c r="G130" i="9" s="1"/>
  <c r="J130" i="9"/>
  <c r="P130" i="9" s="1"/>
  <c r="J138" i="9"/>
  <c r="C138" i="9"/>
  <c r="H138" i="9" s="1"/>
  <c r="D138" i="9" s="1"/>
  <c r="G138" i="9" s="1"/>
  <c r="J190" i="9"/>
  <c r="C190" i="9"/>
  <c r="H190" i="9" s="1"/>
  <c r="D190" i="9" s="1"/>
  <c r="G190" i="9" s="1"/>
  <c r="J196" i="9"/>
  <c r="C196" i="9"/>
  <c r="H196" i="9" s="1"/>
  <c r="D196" i="9" s="1"/>
  <c r="G196" i="9" s="1"/>
  <c r="C204" i="9"/>
  <c r="H204" i="9" s="1"/>
  <c r="D204" i="9" s="1"/>
  <c r="G204" i="9" s="1"/>
  <c r="J204" i="9"/>
  <c r="P204" i="9" s="1"/>
  <c r="C208" i="9"/>
  <c r="H208" i="9" s="1"/>
  <c r="D208" i="9" s="1"/>
  <c r="G208" i="9" s="1"/>
  <c r="J208" i="9"/>
  <c r="C232" i="9"/>
  <c r="H232" i="9" s="1"/>
  <c r="D232" i="9" s="1"/>
  <c r="G232" i="9" s="1"/>
  <c r="J232" i="9"/>
  <c r="J234" i="9"/>
  <c r="C234" i="9"/>
  <c r="H234" i="9" s="1"/>
  <c r="D234" i="9" s="1"/>
  <c r="G234" i="9" s="1"/>
  <c r="J250" i="9"/>
  <c r="O250" i="9" s="1"/>
  <c r="C250" i="9"/>
  <c r="H250" i="9" s="1"/>
  <c r="D250" i="9" s="1"/>
  <c r="G250" i="9" s="1"/>
  <c r="J252" i="9"/>
  <c r="C252" i="9"/>
  <c r="H252" i="9" s="1"/>
  <c r="D252" i="9" s="1"/>
  <c r="G252" i="9" s="1"/>
  <c r="J254" i="9"/>
  <c r="C254" i="9"/>
  <c r="H254" i="9" s="1"/>
  <c r="D254" i="9" s="1"/>
  <c r="G254" i="9" s="1"/>
  <c r="C262" i="9"/>
  <c r="H262" i="9" s="1"/>
  <c r="D262" i="9" s="1"/>
  <c r="G262" i="9" s="1"/>
  <c r="J262" i="9"/>
  <c r="C268" i="9"/>
  <c r="H268" i="9" s="1"/>
  <c r="D268" i="9" s="1"/>
  <c r="G268" i="9" s="1"/>
  <c r="J268" i="9"/>
  <c r="P268" i="9" s="1"/>
  <c r="J272" i="9"/>
  <c r="C272" i="9"/>
  <c r="H272" i="9" s="1"/>
  <c r="D272" i="9" s="1"/>
  <c r="G272" i="9" s="1"/>
  <c r="C274" i="9"/>
  <c r="H274" i="9" s="1"/>
  <c r="D274" i="9" s="1"/>
  <c r="G274" i="9" s="1"/>
  <c r="J274" i="9"/>
  <c r="C282" i="9"/>
  <c r="H282" i="9" s="1"/>
  <c r="D282" i="9" s="1"/>
  <c r="G282" i="9" s="1"/>
  <c r="J282" i="9"/>
  <c r="C292" i="9"/>
  <c r="H292" i="9" s="1"/>
  <c r="D292" i="9" s="1"/>
  <c r="G292" i="9" s="1"/>
  <c r="J292" i="9"/>
  <c r="J314" i="9"/>
  <c r="O314" i="9" s="1"/>
  <c r="C314" i="9"/>
  <c r="H314" i="9" s="1"/>
  <c r="D314" i="9" s="1"/>
  <c r="G314" i="9" s="1"/>
  <c r="J316" i="9"/>
  <c r="C316" i="9"/>
  <c r="H316" i="9" s="1"/>
  <c r="D316" i="9" s="1"/>
  <c r="G316" i="9" s="1"/>
  <c r="J322" i="9"/>
  <c r="O322" i="9" s="1"/>
  <c r="C322" i="9"/>
  <c r="H322" i="9" s="1"/>
  <c r="D322" i="9" s="1"/>
  <c r="G322" i="9" s="1"/>
  <c r="J330" i="9"/>
  <c r="C330" i="9"/>
  <c r="H330" i="9" s="1"/>
  <c r="D330" i="9" s="1"/>
  <c r="G330" i="9" s="1"/>
  <c r="C338" i="9"/>
  <c r="H338" i="9" s="1"/>
  <c r="D338" i="9" s="1"/>
  <c r="G338" i="9" s="1"/>
  <c r="J338" i="9"/>
  <c r="J344" i="9"/>
  <c r="C344" i="9"/>
  <c r="H344" i="9" s="1"/>
  <c r="D344" i="9" s="1"/>
  <c r="G344" i="9" s="1"/>
  <c r="J352" i="9"/>
  <c r="C352" i="9"/>
  <c r="H352" i="9" s="1"/>
  <c r="D352" i="9" s="1"/>
  <c r="G352" i="9" s="1"/>
  <c r="C362" i="9"/>
  <c r="H362" i="9" s="1"/>
  <c r="D362" i="9" s="1"/>
  <c r="G362" i="9" s="1"/>
  <c r="J362" i="9"/>
  <c r="C366" i="9"/>
  <c r="H366" i="9" s="1"/>
  <c r="D366" i="9" s="1"/>
  <c r="G366" i="9" s="1"/>
  <c r="J366" i="9"/>
  <c r="O366" i="9" s="1"/>
  <c r="J374" i="9"/>
  <c r="C374" i="9"/>
  <c r="H374" i="9" s="1"/>
  <c r="D374" i="9" s="1"/>
  <c r="G374" i="9" s="1"/>
  <c r="J376" i="9"/>
  <c r="C376" i="9"/>
  <c r="H376" i="9" s="1"/>
  <c r="D376" i="9" s="1"/>
  <c r="G376" i="9" s="1"/>
  <c r="C378" i="9"/>
  <c r="H378" i="9" s="1"/>
  <c r="D378" i="9" s="1"/>
  <c r="G378" i="9" s="1"/>
  <c r="J378" i="9"/>
  <c r="C386" i="9"/>
  <c r="H386" i="9" s="1"/>
  <c r="D386" i="9" s="1"/>
  <c r="G386" i="9" s="1"/>
  <c r="J386" i="9"/>
  <c r="C394" i="9"/>
  <c r="H394" i="9" s="1"/>
  <c r="D394" i="9" s="1"/>
  <c r="G394" i="9" s="1"/>
  <c r="J394" i="9"/>
  <c r="C400" i="9"/>
  <c r="H400" i="9" s="1"/>
  <c r="D400" i="9" s="1"/>
  <c r="G400" i="9" s="1"/>
  <c r="J400" i="9"/>
  <c r="C402" i="9"/>
  <c r="H402" i="9" s="1"/>
  <c r="D402" i="9" s="1"/>
  <c r="G402" i="9" s="1"/>
  <c r="J402" i="9"/>
  <c r="C410" i="9"/>
  <c r="H410" i="9" s="1"/>
  <c r="D410" i="9" s="1"/>
  <c r="G410" i="9" s="1"/>
  <c r="J410" i="9"/>
  <c r="J414" i="9"/>
  <c r="C414" i="9"/>
  <c r="H414" i="9" s="1"/>
  <c r="D414" i="9" s="1"/>
  <c r="G414" i="9" s="1"/>
  <c r="C416" i="9"/>
  <c r="H416" i="9" s="1"/>
  <c r="D416" i="9" s="1"/>
  <c r="G416" i="9" s="1"/>
  <c r="J416" i="9"/>
  <c r="P416" i="9" s="1"/>
  <c r="C432" i="9"/>
  <c r="H432" i="9" s="1"/>
  <c r="D432" i="9" s="1"/>
  <c r="G432" i="9" s="1"/>
  <c r="J432" i="9"/>
  <c r="P432" i="9" s="1"/>
  <c r="J434" i="9"/>
  <c r="C434" i="9"/>
  <c r="H434" i="9" s="1"/>
  <c r="D434" i="9" s="1"/>
  <c r="G434" i="9" s="1"/>
  <c r="C444" i="9"/>
  <c r="H444" i="9" s="1"/>
  <c r="D444" i="9" s="1"/>
  <c r="G444" i="9" s="1"/>
  <c r="J444" i="9"/>
  <c r="P444" i="9" s="1"/>
  <c r="J450" i="9"/>
  <c r="C450" i="9"/>
  <c r="H450" i="9" s="1"/>
  <c r="D450" i="9" s="1"/>
  <c r="G450" i="9" s="1"/>
  <c r="J452" i="9"/>
  <c r="C452" i="9"/>
  <c r="H452" i="9" s="1"/>
  <c r="D452" i="9" s="1"/>
  <c r="G452" i="9" s="1"/>
  <c r="J462" i="9"/>
  <c r="C462" i="9"/>
  <c r="H462" i="9" s="1"/>
  <c r="D462" i="9" s="1"/>
  <c r="G462" i="9" s="1"/>
  <c r="J466" i="9"/>
  <c r="C466" i="9"/>
  <c r="H466" i="9" s="1"/>
  <c r="D466" i="9" s="1"/>
  <c r="G466" i="9" s="1"/>
  <c r="J486" i="9"/>
  <c r="C486" i="9"/>
  <c r="H486" i="9" s="1"/>
  <c r="D486" i="9" s="1"/>
  <c r="G486" i="9" s="1"/>
  <c r="C488" i="9"/>
  <c r="H488" i="9" s="1"/>
  <c r="D488" i="9" s="1"/>
  <c r="G488" i="9" s="1"/>
  <c r="J488" i="9"/>
  <c r="J490" i="9"/>
  <c r="P490" i="9" s="1"/>
  <c r="C490" i="9"/>
  <c r="H490" i="9" s="1"/>
  <c r="D490" i="9" s="1"/>
  <c r="G490" i="9" s="1"/>
  <c r="J494" i="9"/>
  <c r="C494" i="9"/>
  <c r="H494" i="9" s="1"/>
  <c r="D494" i="9" s="1"/>
  <c r="G494" i="9" s="1"/>
  <c r="C498" i="9"/>
  <c r="H498" i="9" s="1"/>
  <c r="D498" i="9" s="1"/>
  <c r="G498" i="9" s="1"/>
  <c r="J498" i="9"/>
  <c r="C502" i="9"/>
  <c r="H502" i="9" s="1"/>
  <c r="D502" i="9" s="1"/>
  <c r="G502" i="9" s="1"/>
  <c r="J502" i="9"/>
  <c r="P502" i="9" s="1"/>
  <c r="J508" i="9"/>
  <c r="C508" i="9"/>
  <c r="H508" i="9" s="1"/>
  <c r="D508" i="9" s="1"/>
  <c r="G508" i="9" s="1"/>
  <c r="C514" i="9"/>
  <c r="H514" i="9" s="1"/>
  <c r="D514" i="9" s="1"/>
  <c r="G514" i="9" s="1"/>
  <c r="J514" i="9"/>
  <c r="O514" i="9" s="1"/>
  <c r="C516" i="9"/>
  <c r="H516" i="9" s="1"/>
  <c r="D516" i="9" s="1"/>
  <c r="G516" i="9" s="1"/>
  <c r="J516" i="9"/>
  <c r="C524" i="9"/>
  <c r="H524" i="9" s="1"/>
  <c r="D524" i="9" s="1"/>
  <c r="G524" i="9" s="1"/>
  <c r="J524" i="9"/>
  <c r="O524" i="9" s="1"/>
  <c r="C530" i="9"/>
  <c r="H530" i="9" s="1"/>
  <c r="D530" i="9" s="1"/>
  <c r="G530" i="9" s="1"/>
  <c r="J530" i="9"/>
  <c r="C554" i="9"/>
  <c r="H554" i="9" s="1"/>
  <c r="D554" i="9" s="1"/>
  <c r="G554" i="9" s="1"/>
  <c r="J554" i="9"/>
  <c r="J564" i="9"/>
  <c r="C564" i="9"/>
  <c r="H564" i="9" s="1"/>
  <c r="D564" i="9" s="1"/>
  <c r="G564" i="9" s="1"/>
  <c r="C568" i="9"/>
  <c r="H568" i="9" s="1"/>
  <c r="D568" i="9" s="1"/>
  <c r="G568" i="9" s="1"/>
  <c r="J568" i="9"/>
  <c r="C574" i="9"/>
  <c r="H574" i="9" s="1"/>
  <c r="D574" i="9" s="1"/>
  <c r="G574" i="9" s="1"/>
  <c r="J574" i="9"/>
  <c r="P574" i="9" s="1"/>
  <c r="J576" i="9"/>
  <c r="O576" i="9" s="1"/>
  <c r="C576" i="9"/>
  <c r="H576" i="9" s="1"/>
  <c r="D576" i="9" s="1"/>
  <c r="G576" i="9" s="1"/>
  <c r="J580" i="9"/>
  <c r="C580" i="9"/>
  <c r="H580" i="9" s="1"/>
  <c r="D580" i="9" s="1"/>
  <c r="G580" i="9" s="1"/>
  <c r="C586" i="9"/>
  <c r="H586" i="9" s="1"/>
  <c r="D586" i="9" s="1"/>
  <c r="G586" i="9" s="1"/>
  <c r="J586" i="9"/>
  <c r="C588" i="9"/>
  <c r="H588" i="9" s="1"/>
  <c r="D588" i="9" s="1"/>
  <c r="G588" i="9" s="1"/>
  <c r="J588" i="9"/>
  <c r="C590" i="9"/>
  <c r="H590" i="9" s="1"/>
  <c r="D590" i="9" s="1"/>
  <c r="G590" i="9" s="1"/>
  <c r="J590" i="9"/>
  <c r="P590" i="9" s="1"/>
  <c r="J592" i="9"/>
  <c r="P592" i="9" s="1"/>
  <c r="C592" i="9"/>
  <c r="H592" i="9" s="1"/>
  <c r="D592" i="9" s="1"/>
  <c r="G592" i="9" s="1"/>
  <c r="C596" i="9"/>
  <c r="H596" i="9" s="1"/>
  <c r="D596" i="9" s="1"/>
  <c r="G596" i="9" s="1"/>
  <c r="J596" i="9"/>
  <c r="J600" i="9"/>
  <c r="C600" i="9"/>
  <c r="H600" i="9" s="1"/>
  <c r="D600" i="9" s="1"/>
  <c r="G600" i="9" s="1"/>
  <c r="J602" i="9"/>
  <c r="C602" i="9"/>
  <c r="H602" i="9" s="1"/>
  <c r="D602" i="9" s="1"/>
  <c r="G602" i="9" s="1"/>
  <c r="J604" i="9"/>
  <c r="C604" i="9"/>
  <c r="H604" i="9" s="1"/>
  <c r="D604" i="9" s="1"/>
  <c r="G604" i="9" s="1"/>
  <c r="J610" i="9"/>
  <c r="C610" i="9"/>
  <c r="H610" i="9" s="1"/>
  <c r="D610" i="9" s="1"/>
  <c r="G610" i="9" s="1"/>
  <c r="J612" i="9"/>
  <c r="C612" i="9"/>
  <c r="H612" i="9" s="1"/>
  <c r="D612" i="9" s="1"/>
  <c r="G612" i="9" s="1"/>
  <c r="J618" i="9"/>
  <c r="C618" i="9"/>
  <c r="H618" i="9" s="1"/>
  <c r="D618" i="9" s="1"/>
  <c r="G618" i="9" s="1"/>
  <c r="J620" i="9"/>
  <c r="C620" i="9"/>
  <c r="H620" i="9" s="1"/>
  <c r="D620" i="9" s="1"/>
  <c r="G620" i="9" s="1"/>
  <c r="C628" i="9"/>
  <c r="H628" i="9" s="1"/>
  <c r="D628" i="9" s="1"/>
  <c r="G628" i="9" s="1"/>
  <c r="J628" i="9"/>
  <c r="C632" i="9"/>
  <c r="H632" i="9" s="1"/>
  <c r="D632" i="9" s="1"/>
  <c r="G632" i="9" s="1"/>
  <c r="J632" i="9"/>
  <c r="C636" i="9"/>
  <c r="H636" i="9" s="1"/>
  <c r="D636" i="9" s="1"/>
  <c r="G636" i="9" s="1"/>
  <c r="J636" i="9"/>
  <c r="O636" i="9" s="1"/>
  <c r="J654" i="9"/>
  <c r="C654" i="9"/>
  <c r="H654" i="9" s="1"/>
  <c r="D654" i="9" s="1"/>
  <c r="G654" i="9" s="1"/>
  <c r="J662" i="9"/>
  <c r="C662" i="9"/>
  <c r="H662" i="9" s="1"/>
  <c r="D662" i="9" s="1"/>
  <c r="G662" i="9" s="1"/>
  <c r="C668" i="9"/>
  <c r="H668" i="9" s="1"/>
  <c r="D668" i="9" s="1"/>
  <c r="G668" i="9" s="1"/>
  <c r="J668" i="9"/>
  <c r="O668" i="9" s="1"/>
  <c r="C678" i="9"/>
  <c r="H678" i="9" s="1"/>
  <c r="D678" i="9" s="1"/>
  <c r="G678" i="9" s="1"/>
  <c r="J678" i="9"/>
  <c r="J682" i="9"/>
  <c r="C682" i="9"/>
  <c r="H682" i="9" s="1"/>
  <c r="D682" i="9" s="1"/>
  <c r="G682" i="9" s="1"/>
  <c r="J684" i="9"/>
  <c r="C684" i="9"/>
  <c r="H684" i="9" s="1"/>
  <c r="D684" i="9" s="1"/>
  <c r="G684" i="9" s="1"/>
  <c r="J686" i="9"/>
  <c r="C686" i="9"/>
  <c r="H686" i="9" s="1"/>
  <c r="D686" i="9" s="1"/>
  <c r="G686" i="9" s="1"/>
  <c r="J688" i="9"/>
  <c r="C688" i="9"/>
  <c r="H688" i="9" s="1"/>
  <c r="D688" i="9" s="1"/>
  <c r="G688" i="9" s="1"/>
  <c r="J692" i="9"/>
  <c r="C692" i="9"/>
  <c r="H692" i="9" s="1"/>
  <c r="D692" i="9" s="1"/>
  <c r="G692" i="9" s="1"/>
  <c r="C698" i="9"/>
  <c r="H698" i="9" s="1"/>
  <c r="D698" i="9" s="1"/>
  <c r="G698" i="9" s="1"/>
  <c r="J698" i="9"/>
  <c r="P698" i="9" s="1"/>
  <c r="J700" i="9"/>
  <c r="C700" i="9"/>
  <c r="H700" i="9" s="1"/>
  <c r="D700" i="9" s="1"/>
  <c r="G700" i="9" s="1"/>
  <c r="J708" i="9"/>
  <c r="C708" i="9"/>
  <c r="H708" i="9" s="1"/>
  <c r="D708" i="9" s="1"/>
  <c r="G708" i="9" s="1"/>
  <c r="C710" i="9"/>
  <c r="H710" i="9" s="1"/>
  <c r="D710" i="9" s="1"/>
  <c r="G710" i="9" s="1"/>
  <c r="J710" i="9"/>
  <c r="O710" i="9" s="1"/>
  <c r="C712" i="9"/>
  <c r="H712" i="9" s="1"/>
  <c r="D712" i="9" s="1"/>
  <c r="G712" i="9" s="1"/>
  <c r="J712" i="9"/>
  <c r="P712" i="9" s="1"/>
  <c r="J714" i="9"/>
  <c r="C714" i="9"/>
  <c r="H714" i="9" s="1"/>
  <c r="D714" i="9" s="1"/>
  <c r="G714" i="9" s="1"/>
  <c r="J716" i="9"/>
  <c r="C716" i="9"/>
  <c r="H716" i="9" s="1"/>
  <c r="D716" i="9" s="1"/>
  <c r="G716" i="9" s="1"/>
  <c r="C718" i="9"/>
  <c r="H718" i="9" s="1"/>
  <c r="D718" i="9" s="1"/>
  <c r="G718" i="9" s="1"/>
  <c r="J718" i="9"/>
  <c r="C722" i="9"/>
  <c r="H722" i="9" s="1"/>
  <c r="D722" i="9" s="1"/>
  <c r="G722" i="9" s="1"/>
  <c r="J722" i="9"/>
  <c r="P722" i="9" s="1"/>
  <c r="J724" i="9"/>
  <c r="C724" i="9"/>
  <c r="H724" i="9" s="1"/>
  <c r="D724" i="9" s="1"/>
  <c r="G724" i="9" s="1"/>
  <c r="C726" i="9"/>
  <c r="H726" i="9" s="1"/>
  <c r="D726" i="9" s="1"/>
  <c r="G726" i="9" s="1"/>
  <c r="J726" i="9"/>
  <c r="O726" i="9" s="1"/>
  <c r="J728" i="9"/>
  <c r="C728" i="9"/>
  <c r="H728" i="9" s="1"/>
  <c r="D728" i="9" s="1"/>
  <c r="G728" i="9" s="1"/>
  <c r="C730" i="9"/>
  <c r="H730" i="9" s="1"/>
  <c r="D730" i="9" s="1"/>
  <c r="G730" i="9" s="1"/>
  <c r="J730" i="9"/>
  <c r="J732" i="9"/>
  <c r="C732" i="9"/>
  <c r="H732" i="9" s="1"/>
  <c r="D732" i="9" s="1"/>
  <c r="G732" i="9" s="1"/>
  <c r="J736" i="9"/>
  <c r="C736" i="9"/>
  <c r="H736" i="9" s="1"/>
  <c r="D736" i="9" s="1"/>
  <c r="G736" i="9" s="1"/>
  <c r="C740" i="9"/>
  <c r="H740" i="9" s="1"/>
  <c r="D740" i="9" s="1"/>
  <c r="G740" i="9" s="1"/>
  <c r="J740" i="9"/>
  <c r="J742" i="9"/>
  <c r="C742" i="9"/>
  <c r="H742" i="9" s="1"/>
  <c r="D742" i="9" s="1"/>
  <c r="G742" i="9" s="1"/>
  <c r="J748" i="9"/>
  <c r="C748" i="9"/>
  <c r="H748" i="9" s="1"/>
  <c r="D748" i="9" s="1"/>
  <c r="G748" i="9" s="1"/>
  <c r="J752" i="9"/>
  <c r="C752" i="9"/>
  <c r="H752" i="9" s="1"/>
  <c r="D752" i="9" s="1"/>
  <c r="G752" i="9" s="1"/>
  <c r="C760" i="9"/>
  <c r="H760" i="9" s="1"/>
  <c r="D760" i="9" s="1"/>
  <c r="G760" i="9" s="1"/>
  <c r="J760" i="9"/>
  <c r="P760" i="9" s="1"/>
  <c r="C762" i="9"/>
  <c r="H762" i="9" s="1"/>
  <c r="D762" i="9" s="1"/>
  <c r="G762" i="9" s="1"/>
  <c r="J762" i="9"/>
  <c r="J764" i="9"/>
  <c r="O764" i="9" s="1"/>
  <c r="C764" i="9"/>
  <c r="H764" i="9" s="1"/>
  <c r="D764" i="9" s="1"/>
  <c r="G764" i="9" s="1"/>
  <c r="C766" i="9"/>
  <c r="H766" i="9" s="1"/>
  <c r="D766" i="9" s="1"/>
  <c r="G766" i="9" s="1"/>
  <c r="J766" i="9"/>
  <c r="O766" i="9" s="1"/>
  <c r="C774" i="9"/>
  <c r="H774" i="9" s="1"/>
  <c r="D774" i="9" s="1"/>
  <c r="G774" i="9" s="1"/>
  <c r="J774" i="9"/>
  <c r="N204" i="11"/>
  <c r="B511" i="1"/>
  <c r="E511" i="1"/>
  <c r="M87" i="1"/>
  <c r="F122" i="5" s="1"/>
  <c r="N87" i="1"/>
  <c r="J122" i="5" s="1"/>
  <c r="AA87" i="1"/>
  <c r="C87" i="1" s="1"/>
  <c r="E122" i="5" s="1"/>
  <c r="O91" i="1"/>
  <c r="H126" i="5" s="1"/>
  <c r="AA91" i="1"/>
  <c r="N91" i="1"/>
  <c r="J126" i="5" s="1"/>
  <c r="M91" i="1"/>
  <c r="F126" i="5" s="1"/>
  <c r="F143" i="1"/>
  <c r="B143" i="1"/>
  <c r="E143" i="1"/>
  <c r="G143" i="1"/>
  <c r="D143" i="1" s="1"/>
  <c r="X143" i="5" s="1"/>
  <c r="AI143" i="5" s="1"/>
  <c r="R143" i="5" s="1"/>
  <c r="C143" i="1"/>
  <c r="E390" i="1"/>
  <c r="F390" i="1"/>
  <c r="B390" i="1"/>
  <c r="C390" i="1"/>
  <c r="G579" i="1"/>
  <c r="D579" i="1" s="1"/>
  <c r="B579" i="1"/>
  <c r="E579" i="1"/>
  <c r="G773" i="1"/>
  <c r="D773" i="1" s="1"/>
  <c r="E773" i="1"/>
  <c r="F773" i="1"/>
  <c r="B773" i="1"/>
  <c r="C773" i="1"/>
  <c r="J10" i="5"/>
  <c r="F10" i="5"/>
  <c r="L10" i="5"/>
  <c r="F14" i="5"/>
  <c r="M18" i="5"/>
  <c r="L18" i="5"/>
  <c r="F18" i="5"/>
  <c r="J18" i="5"/>
  <c r="G18" i="5"/>
  <c r="I18" i="5"/>
  <c r="J10" i="4"/>
  <c r="N491" i="10"/>
  <c r="N525" i="11"/>
  <c r="M777" i="11"/>
  <c r="N163" i="11"/>
  <c r="N445" i="11"/>
  <c r="P699" i="10"/>
  <c r="N699" i="10" s="1"/>
  <c r="P351" i="10"/>
  <c r="N351" i="10" s="1"/>
  <c r="P975" i="10"/>
  <c r="N975" i="10" s="1"/>
  <c r="P322" i="10"/>
  <c r="N322" i="10" s="1"/>
  <c r="P673" i="10"/>
  <c r="N673" i="10" s="1"/>
  <c r="P754" i="10"/>
  <c r="N754" i="10" s="1"/>
  <c r="P245" i="10"/>
  <c r="N245" i="10" s="1"/>
  <c r="N207" i="10"/>
  <c r="P475" i="10"/>
  <c r="N475" i="10" s="1"/>
  <c r="P835" i="10"/>
  <c r="P819" i="10"/>
  <c r="N819" i="10" s="1"/>
  <c r="P220" i="10"/>
  <c r="N220" i="10" s="1"/>
  <c r="P949" i="10"/>
  <c r="N949" i="10" s="1"/>
  <c r="N539" i="10"/>
  <c r="P504" i="10"/>
  <c r="N504" i="10" s="1"/>
  <c r="N669" i="10"/>
  <c r="P363" i="10"/>
  <c r="N363" i="10" s="1"/>
  <c r="N833" i="10"/>
  <c r="P657" i="10"/>
  <c r="N657" i="10" s="1"/>
  <c r="P205" i="10"/>
  <c r="N205" i="10" s="1"/>
  <c r="P305" i="10"/>
  <c r="N305" i="10" s="1"/>
  <c r="P945" i="10"/>
  <c r="N945" i="10" s="1"/>
  <c r="N807" i="10"/>
  <c r="O325" i="9"/>
  <c r="N325" i="9" s="1"/>
  <c r="M325" i="9" s="1"/>
  <c r="O820" i="9"/>
  <c r="N820" i="9" s="1"/>
  <c r="M820" i="9" s="1"/>
  <c r="O550" i="9"/>
  <c r="O121" i="9"/>
  <c r="N121" i="9" s="1"/>
  <c r="M121" i="9" s="1"/>
  <c r="O940" i="9"/>
  <c r="O99" i="9"/>
  <c r="N99" i="9" s="1"/>
  <c r="M99" i="9" s="1"/>
  <c r="O256" i="9"/>
  <c r="O615" i="9"/>
  <c r="O558" i="9"/>
  <c r="N558" i="9" s="1"/>
  <c r="M558" i="9" s="1"/>
  <c r="O149" i="9"/>
  <c r="N149" i="9" s="1"/>
  <c r="M149" i="9" s="1"/>
  <c r="N127" i="9"/>
  <c r="M127" i="9" s="1"/>
  <c r="O831" i="9"/>
  <c r="N831" i="9" s="1"/>
  <c r="M831" i="9" s="1"/>
  <c r="O785" i="9"/>
  <c r="N785" i="9" s="1"/>
  <c r="M785" i="9" s="1"/>
  <c r="O941" i="9"/>
  <c r="N941" i="9" s="1"/>
  <c r="M941" i="9" s="1"/>
  <c r="O153" i="10"/>
  <c r="M153" i="10" s="1"/>
  <c r="P917" i="4"/>
  <c r="N917" i="4" s="1"/>
  <c r="M917" i="4" s="1"/>
  <c r="P413" i="4"/>
  <c r="N413" i="4" s="1"/>
  <c r="M413" i="4" s="1"/>
  <c r="P616" i="4"/>
  <c r="N616" i="4" s="1"/>
  <c r="M616" i="4" s="1"/>
  <c r="P265" i="4"/>
  <c r="N265" i="4" s="1"/>
  <c r="M265" i="4" s="1"/>
  <c r="P894" i="4"/>
  <c r="N894" i="4" s="1"/>
  <c r="M894" i="4" s="1"/>
  <c r="P194" i="4"/>
  <c r="N194" i="4" s="1"/>
  <c r="M194" i="4" s="1"/>
  <c r="P872" i="4"/>
  <c r="N872" i="4" s="1"/>
  <c r="M872" i="4" s="1"/>
  <c r="P585" i="4"/>
  <c r="N585" i="4" s="1"/>
  <c r="M585" i="4" s="1"/>
  <c r="P135" i="4"/>
  <c r="N135" i="4" s="1"/>
  <c r="M135" i="4" s="1"/>
  <c r="P330" i="4"/>
  <c r="N330" i="4" s="1"/>
  <c r="M330" i="4" s="1"/>
  <c r="P250" i="4"/>
  <c r="N250" i="4" s="1"/>
  <c r="M250" i="4" s="1"/>
  <c r="N377" i="4"/>
  <c r="M377" i="4" s="1"/>
  <c r="P750" i="4"/>
  <c r="P6" i="4"/>
  <c r="N6" i="4" s="1"/>
  <c r="M6" i="4" s="1"/>
  <c r="N541" i="4"/>
  <c r="M541" i="4" s="1"/>
  <c r="N467" i="4"/>
  <c r="M467" i="4" s="1"/>
  <c r="N427" i="4"/>
  <c r="M427" i="4" s="1"/>
  <c r="N647" i="4"/>
  <c r="M647" i="4" s="1"/>
  <c r="P115" i="4"/>
  <c r="N115" i="4" s="1"/>
  <c r="M115" i="4" s="1"/>
  <c r="P601" i="4"/>
  <c r="N601" i="4" s="1"/>
  <c r="M601" i="4" s="1"/>
  <c r="N852" i="4"/>
  <c r="M852" i="4" s="1"/>
  <c r="P736" i="11"/>
  <c r="N736" i="11" s="1"/>
  <c r="P589" i="11"/>
  <c r="N589" i="11" s="1"/>
  <c r="P313" i="11"/>
  <c r="N313" i="11" s="1"/>
  <c r="P498" i="11"/>
  <c r="N498" i="11" s="1"/>
  <c r="P645" i="11"/>
  <c r="N645" i="11" s="1"/>
  <c r="P597" i="11"/>
  <c r="P822" i="11"/>
  <c r="P247" i="11"/>
  <c r="N247" i="11" s="1"/>
  <c r="P383" i="11"/>
  <c r="N383" i="11" s="1"/>
  <c r="P581" i="11"/>
  <c r="N581" i="11" s="1"/>
  <c r="N357" i="11"/>
  <c r="N199" i="11"/>
  <c r="O997" i="4"/>
  <c r="N997" i="4" s="1"/>
  <c r="M997" i="4" s="1"/>
  <c r="N871" i="4"/>
  <c r="M871" i="4" s="1"/>
  <c r="N257" i="4"/>
  <c r="M257" i="4" s="1"/>
  <c r="N711" i="11"/>
  <c r="N447" i="11"/>
  <c r="Z434" i="5"/>
  <c r="AA434" i="5" s="1"/>
  <c r="AB434" i="5" s="1"/>
  <c r="AD428" i="5"/>
  <c r="AE428" i="5" s="1"/>
  <c r="AF428" i="5" s="1"/>
  <c r="B7" i="17"/>
  <c r="F595" i="1"/>
  <c r="F152" i="1"/>
  <c r="C152" i="1"/>
  <c r="G168" i="1"/>
  <c r="D168" i="1" s="1"/>
  <c r="X168" i="5" s="1"/>
  <c r="E144" i="1"/>
  <c r="B144" i="1"/>
  <c r="H144" i="1" s="1"/>
  <c r="F40" i="1"/>
  <c r="X16" i="5"/>
  <c r="AD16" i="5" s="1"/>
  <c r="AE16" i="5" s="1"/>
  <c r="AF16" i="5" s="1"/>
  <c r="J336" i="4"/>
  <c r="J274" i="4"/>
  <c r="P274" i="4" s="1"/>
  <c r="J382" i="4"/>
  <c r="P382" i="4" s="1"/>
  <c r="H6" i="5"/>
  <c r="J230" i="4"/>
  <c r="C500" i="4"/>
  <c r="H500" i="4" s="1"/>
  <c r="D500" i="4" s="1"/>
  <c r="G500" i="4" s="1"/>
  <c r="J450" i="4"/>
  <c r="C580" i="4"/>
  <c r="H580" i="4" s="1"/>
  <c r="D580" i="4" s="1"/>
  <c r="G580" i="4" s="1"/>
  <c r="C454" i="4"/>
  <c r="H454" i="4" s="1"/>
  <c r="D454" i="4" s="1"/>
  <c r="G454" i="4" s="1"/>
  <c r="C310" i="4"/>
  <c r="H310" i="4" s="1"/>
  <c r="D310" i="4" s="1"/>
  <c r="G310" i="4" s="1"/>
  <c r="C516" i="4"/>
  <c r="H516" i="4" s="1"/>
  <c r="D516" i="4" s="1"/>
  <c r="G516" i="4" s="1"/>
  <c r="J174" i="4"/>
  <c r="G476" i="1"/>
  <c r="D476" i="1" s="1"/>
  <c r="X476" i="5" s="1"/>
  <c r="AJ476" i="5" s="1"/>
  <c r="S476" i="5" s="1"/>
  <c r="J446" i="4"/>
  <c r="O446" i="4" s="1"/>
  <c r="J38" i="4"/>
  <c r="C838" i="4"/>
  <c r="H838" i="4" s="1"/>
  <c r="D838" i="4" s="1"/>
  <c r="G838" i="4" s="1"/>
  <c r="G987" i="1"/>
  <c r="D987" i="1" s="1"/>
  <c r="J638" i="4"/>
  <c r="J426" i="4"/>
  <c r="C146" i="4"/>
  <c r="H146" i="4" s="1"/>
  <c r="D146" i="4" s="1"/>
  <c r="G146" i="4" s="1"/>
  <c r="F511" i="1"/>
  <c r="C511" i="1"/>
  <c r="C190" i="4"/>
  <c r="H190" i="4" s="1"/>
  <c r="D190" i="4" s="1"/>
  <c r="G190" i="4" s="1"/>
  <c r="C852" i="4"/>
  <c r="H852" i="4" s="1"/>
  <c r="D852" i="4" s="1"/>
  <c r="G852" i="4" s="1"/>
  <c r="J608" i="4"/>
  <c r="O608" i="4" s="1"/>
  <c r="J362" i="4"/>
  <c r="O362" i="4" s="1"/>
  <c r="C626" i="4"/>
  <c r="H626" i="4" s="1"/>
  <c r="D626" i="4" s="1"/>
  <c r="G626" i="4" s="1"/>
  <c r="J248" i="4"/>
  <c r="P248" i="4" s="1"/>
  <c r="J768" i="4"/>
  <c r="P768" i="4" s="1"/>
  <c r="C208" i="4"/>
  <c r="H208" i="4" s="1"/>
  <c r="D208" i="4" s="1"/>
  <c r="G208" i="4" s="1"/>
  <c r="C402" i="4"/>
  <c r="H402" i="4" s="1"/>
  <c r="D402" i="4" s="1"/>
  <c r="G402" i="4" s="1"/>
  <c r="C228" i="4"/>
  <c r="H228" i="4" s="1"/>
  <c r="D228" i="4" s="1"/>
  <c r="G228" i="4" s="1"/>
  <c r="J878" i="4"/>
  <c r="O878" i="4" s="1"/>
  <c r="C550" i="4"/>
  <c r="H550" i="4" s="1"/>
  <c r="D550" i="4" s="1"/>
  <c r="G550" i="4" s="1"/>
  <c r="C640" i="4"/>
  <c r="H640" i="4" s="1"/>
  <c r="D640" i="4" s="1"/>
  <c r="G640" i="4" s="1"/>
  <c r="J386" i="4"/>
  <c r="O386" i="4" s="1"/>
  <c r="C562" i="4"/>
  <c r="H562" i="4" s="1"/>
  <c r="D562" i="4" s="1"/>
  <c r="G562" i="4" s="1"/>
  <c r="J390" i="4"/>
  <c r="O390" i="4" s="1"/>
  <c r="J766" i="4"/>
  <c r="C36" i="4"/>
  <c r="H36" i="4" s="1"/>
  <c r="J492" i="4"/>
  <c r="P492" i="4" s="1"/>
  <c r="J794" i="4"/>
  <c r="J380" i="4"/>
  <c r="O380" i="4" s="1"/>
  <c r="J858" i="4"/>
  <c r="C358" i="4"/>
  <c r="H358" i="4" s="1"/>
  <c r="D358" i="4" s="1"/>
  <c r="G358" i="4" s="1"/>
  <c r="C372" i="4"/>
  <c r="H372" i="4" s="1"/>
  <c r="D372" i="4" s="1"/>
  <c r="G372" i="4" s="1"/>
  <c r="C106" i="4"/>
  <c r="H106" i="4" s="1"/>
  <c r="C194" i="4"/>
  <c r="H194" i="4" s="1"/>
  <c r="D194" i="4" s="1"/>
  <c r="G194" i="4" s="1"/>
  <c r="J708" i="4"/>
  <c r="O708" i="4" s="1"/>
  <c r="G390" i="1"/>
  <c r="D390" i="1" s="1"/>
  <c r="X390" i="5" s="1"/>
  <c r="C860" i="4"/>
  <c r="H860" i="4" s="1"/>
  <c r="D860" i="4" s="1"/>
  <c r="G860" i="4" s="1"/>
  <c r="J818" i="4"/>
  <c r="O818" i="4" s="1"/>
  <c r="J486" i="4"/>
  <c r="L14" i="5"/>
  <c r="H14" i="5"/>
  <c r="J866" i="4"/>
  <c r="C891" i="1"/>
  <c r="H10" i="5"/>
  <c r="C962" i="1"/>
  <c r="J834" i="4"/>
  <c r="P834" i="4" s="1"/>
  <c r="C296" i="4"/>
  <c r="H296" i="4" s="1"/>
  <c r="D296" i="4" s="1"/>
  <c r="G296" i="4" s="1"/>
  <c r="J346" i="4"/>
  <c r="J654" i="4"/>
  <c r="J424" i="4"/>
  <c r="C954" i="4"/>
  <c r="H954" i="4" s="1"/>
  <c r="D954" i="4" s="1"/>
  <c r="G954" i="4" s="1"/>
  <c r="C192" i="4"/>
  <c r="H192" i="4" s="1"/>
  <c r="D192" i="4" s="1"/>
  <c r="G192" i="4" s="1"/>
  <c r="C154" i="4"/>
  <c r="H154" i="4" s="1"/>
  <c r="D154" i="4" s="1"/>
  <c r="G154" i="4" s="1"/>
  <c r="J202" i="4"/>
  <c r="C590" i="4"/>
  <c r="H590" i="4" s="1"/>
  <c r="D590" i="4" s="1"/>
  <c r="G590" i="4" s="1"/>
  <c r="J226" i="4"/>
  <c r="J124" i="4"/>
  <c r="B595" i="1"/>
  <c r="J712" i="4"/>
  <c r="O712" i="4" s="1"/>
  <c r="C504" i="4"/>
  <c r="H504" i="4" s="1"/>
  <c r="D504" i="4" s="1"/>
  <c r="G504" i="4" s="1"/>
  <c r="C414" i="4"/>
  <c r="H414" i="4" s="1"/>
  <c r="D414" i="4" s="1"/>
  <c r="G414" i="4" s="1"/>
  <c r="J206" i="4"/>
  <c r="C692" i="4"/>
  <c r="H692" i="4" s="1"/>
  <c r="D692" i="4" s="1"/>
  <c r="G692" i="4" s="1"/>
  <c r="C812" i="4"/>
  <c r="H812" i="4" s="1"/>
  <c r="D812" i="4" s="1"/>
  <c r="G812" i="4" s="1"/>
  <c r="J584" i="4"/>
  <c r="C264" i="4"/>
  <c r="H264" i="4" s="1"/>
  <c r="D264" i="4" s="1"/>
  <c r="G264" i="4" s="1"/>
  <c r="C218" i="4"/>
  <c r="H218" i="4" s="1"/>
  <c r="D218" i="4" s="1"/>
  <c r="G218" i="4" s="1"/>
  <c r="M16" i="5"/>
  <c r="F16" i="5"/>
  <c r="J356" i="4"/>
  <c r="J554" i="4"/>
  <c r="P554" i="4" s="1"/>
  <c r="C448" i="4"/>
  <c r="H448" i="4" s="1"/>
  <c r="D448" i="4" s="1"/>
  <c r="G448" i="4" s="1"/>
  <c r="J828" i="4"/>
  <c r="P828" i="4" s="1"/>
  <c r="J698" i="4"/>
  <c r="C788" i="4"/>
  <c r="H788" i="4" s="1"/>
  <c r="D788" i="4" s="1"/>
  <c r="G788" i="4" s="1"/>
  <c r="C54" i="4"/>
  <c r="H54" i="4" s="1"/>
  <c r="C340" i="4"/>
  <c r="H340" i="4" s="1"/>
  <c r="D340" i="4" s="1"/>
  <c r="G340" i="4" s="1"/>
  <c r="C140" i="4"/>
  <c r="H140" i="4" s="1"/>
  <c r="D140" i="4" s="1"/>
  <c r="G140" i="4" s="1"/>
  <c r="J920" i="4"/>
  <c r="J422" i="4"/>
  <c r="J988" i="4"/>
  <c r="J730" i="4"/>
  <c r="C682" i="4"/>
  <c r="H682" i="4" s="1"/>
  <c r="D682" i="4" s="1"/>
  <c r="G682" i="4" s="1"/>
  <c r="C260" i="4"/>
  <c r="H260" i="4" s="1"/>
  <c r="D260" i="4" s="1"/>
  <c r="G260" i="4" s="1"/>
  <c r="C1000" i="4"/>
  <c r="H1000" i="4" s="1"/>
  <c r="D1000" i="4" s="1"/>
  <c r="G1000" i="4" s="1"/>
  <c r="J980" i="4"/>
  <c r="C790" i="4"/>
  <c r="H790" i="4" s="1"/>
  <c r="D790" i="4" s="1"/>
  <c r="G790" i="4" s="1"/>
  <c r="J700" i="4"/>
  <c r="C488" i="4"/>
  <c r="H488" i="4" s="1"/>
  <c r="D488" i="4" s="1"/>
  <c r="G488" i="4" s="1"/>
  <c r="J510" i="4"/>
  <c r="P510" i="4" s="1"/>
  <c r="H253" i="1"/>
  <c r="P87" i="1"/>
  <c r="L122" i="5" s="1"/>
  <c r="K18" i="5"/>
  <c r="C958" i="4"/>
  <c r="H958" i="4" s="1"/>
  <c r="D958" i="4" s="1"/>
  <c r="G958" i="4" s="1"/>
  <c r="J66" i="4"/>
  <c r="E847" i="1"/>
  <c r="G847" i="1"/>
  <c r="D847" i="1" s="1"/>
  <c r="C820" i="1"/>
  <c r="G820" i="1"/>
  <c r="D820" i="1" s="1"/>
  <c r="E799" i="1"/>
  <c r="F799" i="1"/>
  <c r="E665" i="1"/>
  <c r="G665" i="1"/>
  <c r="D665" i="1" s="1"/>
  <c r="C665" i="1"/>
  <c r="G637" i="1"/>
  <c r="D637" i="1" s="1"/>
  <c r="E637" i="1"/>
  <c r="E362" i="1"/>
  <c r="C362" i="1"/>
  <c r="G362" i="1"/>
  <c r="D362" i="1" s="1"/>
  <c r="X362" i="5" s="1"/>
  <c r="B252" i="1"/>
  <c r="C252" i="1"/>
  <c r="E245" i="1"/>
  <c r="G245" i="1"/>
  <c r="D245" i="1" s="1"/>
  <c r="X245" i="5" s="1"/>
  <c r="Z245" i="5" s="1"/>
  <c r="AA245" i="5" s="1"/>
  <c r="AB245" i="5" s="1"/>
  <c r="F230" i="1"/>
  <c r="B230" i="1"/>
  <c r="B222" i="1"/>
  <c r="E222" i="1"/>
  <c r="C190" i="1"/>
  <c r="G190" i="1"/>
  <c r="D190" i="1" s="1"/>
  <c r="X190" i="5" s="1"/>
  <c r="C166" i="1"/>
  <c r="E166" i="1"/>
  <c r="G158" i="1"/>
  <c r="D158" i="1" s="1"/>
  <c r="X158" i="5" s="1"/>
  <c r="AD158" i="5" s="1"/>
  <c r="AE158" i="5" s="1"/>
  <c r="AF158" i="5" s="1"/>
  <c r="C158" i="1"/>
  <c r="F134" i="1"/>
  <c r="E134" i="1"/>
  <c r="C134" i="1"/>
  <c r="G17" i="1"/>
  <c r="D17" i="1" s="1"/>
  <c r="X17" i="5" s="1"/>
  <c r="F17" i="1"/>
  <c r="J33" i="9" s="1"/>
  <c r="O33" i="9" s="1"/>
  <c r="C80" i="4"/>
  <c r="H80" i="4" s="1"/>
  <c r="H405" i="1"/>
  <c r="J902" i="4"/>
  <c r="C410" i="4"/>
  <c r="H410" i="4" s="1"/>
  <c r="D410" i="4" s="1"/>
  <c r="G410" i="4" s="1"/>
  <c r="C182" i="4"/>
  <c r="H182" i="4" s="1"/>
  <c r="D182" i="4" s="1"/>
  <c r="G182" i="4" s="1"/>
  <c r="J342" i="4"/>
  <c r="J514" i="4"/>
  <c r="J670" i="4"/>
  <c r="P670" i="4" s="1"/>
  <c r="J392" i="4"/>
  <c r="C92" i="9"/>
  <c r="H92" i="9" s="1"/>
  <c r="J98" i="4"/>
  <c r="H18" i="5"/>
  <c r="C800" i="4"/>
  <c r="H800" i="4" s="1"/>
  <c r="D800" i="4" s="1"/>
  <c r="G800" i="4" s="1"/>
  <c r="C646" i="4"/>
  <c r="H646" i="4" s="1"/>
  <c r="D646" i="4" s="1"/>
  <c r="G646" i="4" s="1"/>
  <c r="N89" i="1"/>
  <c r="J124" i="5" s="1"/>
  <c r="J398" i="4"/>
  <c r="J158" i="9"/>
  <c r="J4" i="4"/>
  <c r="P4" i="4" s="1"/>
  <c r="F818" i="1"/>
  <c r="B818" i="1"/>
  <c r="E394" i="1"/>
  <c r="H16" i="5"/>
  <c r="J370" i="9"/>
  <c r="J734" i="4"/>
  <c r="C706" i="4"/>
  <c r="H706" i="4" s="1"/>
  <c r="D706" i="4" s="1"/>
  <c r="G706" i="4" s="1"/>
  <c r="C250" i="4"/>
  <c r="H250" i="4" s="1"/>
  <c r="D250" i="4" s="1"/>
  <c r="G250" i="4" s="1"/>
  <c r="J744" i="4"/>
  <c r="C776" i="9"/>
  <c r="H776" i="9" s="1"/>
  <c r="D776" i="9" s="1"/>
  <c r="G776" i="9" s="1"/>
  <c r="J776" i="9"/>
  <c r="C778" i="9"/>
  <c r="H778" i="9" s="1"/>
  <c r="D778" i="9" s="1"/>
  <c r="G778" i="9" s="1"/>
  <c r="J778" i="9"/>
  <c r="J780" i="9"/>
  <c r="C780" i="9"/>
  <c r="H780" i="9" s="1"/>
  <c r="D780" i="9" s="1"/>
  <c r="G780" i="9" s="1"/>
  <c r="J786" i="9"/>
  <c r="O786" i="9" s="1"/>
  <c r="C786" i="9"/>
  <c r="H786" i="9" s="1"/>
  <c r="D786" i="9" s="1"/>
  <c r="G786" i="9" s="1"/>
  <c r="C804" i="9"/>
  <c r="H804" i="9" s="1"/>
  <c r="D804" i="9" s="1"/>
  <c r="G804" i="9" s="1"/>
  <c r="J804" i="9"/>
  <c r="C818" i="9"/>
  <c r="H818" i="9" s="1"/>
  <c r="D818" i="9" s="1"/>
  <c r="G818" i="9" s="1"/>
  <c r="J818" i="9"/>
  <c r="C822" i="9"/>
  <c r="H822" i="9" s="1"/>
  <c r="D822" i="9" s="1"/>
  <c r="G822" i="9" s="1"/>
  <c r="J822" i="9"/>
  <c r="C834" i="9"/>
  <c r="H834" i="9" s="1"/>
  <c r="D834" i="9" s="1"/>
  <c r="G834" i="9" s="1"/>
  <c r="J834" i="9"/>
  <c r="O834" i="9" s="1"/>
  <c r="C836" i="9"/>
  <c r="H836" i="9" s="1"/>
  <c r="D836" i="9" s="1"/>
  <c r="G836" i="9" s="1"/>
  <c r="J836" i="9"/>
  <c r="J848" i="9"/>
  <c r="C848" i="9"/>
  <c r="H848" i="9" s="1"/>
  <c r="D848" i="9" s="1"/>
  <c r="G848" i="9" s="1"/>
  <c r="C858" i="9"/>
  <c r="H858" i="9" s="1"/>
  <c r="D858" i="9" s="1"/>
  <c r="G858" i="9" s="1"/>
  <c r="J858" i="9"/>
  <c r="C862" i="9"/>
  <c r="H862" i="9" s="1"/>
  <c r="D862" i="9" s="1"/>
  <c r="G862" i="9" s="1"/>
  <c r="J862" i="9"/>
  <c r="C864" i="9"/>
  <c r="H864" i="9" s="1"/>
  <c r="D864" i="9" s="1"/>
  <c r="G864" i="9" s="1"/>
  <c r="J864" i="9"/>
  <c r="O864" i="9" s="1"/>
  <c r="J866" i="9"/>
  <c r="C866" i="9"/>
  <c r="H866" i="9" s="1"/>
  <c r="D866" i="9" s="1"/>
  <c r="G866" i="9" s="1"/>
  <c r="C868" i="9"/>
  <c r="H868" i="9" s="1"/>
  <c r="D868" i="9" s="1"/>
  <c r="G868" i="9" s="1"/>
  <c r="J868" i="9"/>
  <c r="C878" i="9"/>
  <c r="H878" i="9" s="1"/>
  <c r="D878" i="9" s="1"/>
  <c r="G878" i="9" s="1"/>
  <c r="J878" i="9"/>
  <c r="J884" i="9"/>
  <c r="C884" i="9"/>
  <c r="H884" i="9" s="1"/>
  <c r="D884" i="9" s="1"/>
  <c r="G884" i="9" s="1"/>
  <c r="C888" i="9"/>
  <c r="H888" i="9" s="1"/>
  <c r="D888" i="9" s="1"/>
  <c r="G888" i="9" s="1"/>
  <c r="J888" i="9"/>
  <c r="J894" i="9"/>
  <c r="C894" i="9"/>
  <c r="H894" i="9" s="1"/>
  <c r="D894" i="9" s="1"/>
  <c r="G894" i="9" s="1"/>
  <c r="C898" i="9"/>
  <c r="H898" i="9" s="1"/>
  <c r="D898" i="9" s="1"/>
  <c r="G898" i="9" s="1"/>
  <c r="J898" i="9"/>
  <c r="J900" i="9"/>
  <c r="C900" i="9"/>
  <c r="H900" i="9" s="1"/>
  <c r="D900" i="9" s="1"/>
  <c r="G900" i="9" s="1"/>
  <c r="J904" i="9"/>
  <c r="C904" i="9"/>
  <c r="H904" i="9" s="1"/>
  <c r="D904" i="9" s="1"/>
  <c r="G904" i="9" s="1"/>
  <c r="C912" i="9"/>
  <c r="H912" i="9" s="1"/>
  <c r="D912" i="9" s="1"/>
  <c r="G912" i="9" s="1"/>
  <c r="J912" i="9"/>
  <c r="C914" i="9"/>
  <c r="H914" i="9" s="1"/>
  <c r="D914" i="9" s="1"/>
  <c r="G914" i="9" s="1"/>
  <c r="J914" i="9"/>
  <c r="J920" i="9"/>
  <c r="C920" i="9"/>
  <c r="H920" i="9" s="1"/>
  <c r="D920" i="9" s="1"/>
  <c r="G920" i="9" s="1"/>
  <c r="J922" i="9"/>
  <c r="P922" i="9" s="1"/>
  <c r="C922" i="9"/>
  <c r="H922" i="9" s="1"/>
  <c r="D922" i="9" s="1"/>
  <c r="G922" i="9" s="1"/>
  <c r="J928" i="9"/>
  <c r="C928" i="9"/>
  <c r="H928" i="9" s="1"/>
  <c r="D928" i="9" s="1"/>
  <c r="G928" i="9" s="1"/>
  <c r="J930" i="9"/>
  <c r="C930" i="9"/>
  <c r="H930" i="9" s="1"/>
  <c r="D930" i="9" s="1"/>
  <c r="G930" i="9" s="1"/>
  <c r="J946" i="9"/>
  <c r="C946" i="9"/>
  <c r="H946" i="9" s="1"/>
  <c r="D946" i="9" s="1"/>
  <c r="G946" i="9" s="1"/>
  <c r="J954" i="9"/>
  <c r="C954" i="9"/>
  <c r="H954" i="9" s="1"/>
  <c r="D954" i="9" s="1"/>
  <c r="G954" i="9" s="1"/>
  <c r="J956" i="9"/>
  <c r="C956" i="9"/>
  <c r="H956" i="9" s="1"/>
  <c r="D956" i="9" s="1"/>
  <c r="G956" i="9" s="1"/>
  <c r="J966" i="9"/>
  <c r="C966" i="9"/>
  <c r="H966" i="9" s="1"/>
  <c r="D966" i="9" s="1"/>
  <c r="G966" i="9" s="1"/>
  <c r="J972" i="9"/>
  <c r="C972" i="9"/>
  <c r="H972" i="9" s="1"/>
  <c r="D972" i="9" s="1"/>
  <c r="G972" i="9" s="1"/>
  <c r="C974" i="9"/>
  <c r="H974" i="9" s="1"/>
  <c r="D974" i="9" s="1"/>
  <c r="G974" i="9" s="1"/>
  <c r="J974" i="9"/>
  <c r="J984" i="9"/>
  <c r="C984" i="9"/>
  <c r="H984" i="9" s="1"/>
  <c r="D984" i="9" s="1"/>
  <c r="G984" i="9" s="1"/>
  <c r="C992" i="9"/>
  <c r="H992" i="9" s="1"/>
  <c r="D992" i="9" s="1"/>
  <c r="G992" i="9" s="1"/>
  <c r="J992" i="9"/>
  <c r="J994" i="9"/>
  <c r="P994" i="9" s="1"/>
  <c r="C994" i="9"/>
  <c r="H994" i="9" s="1"/>
  <c r="D994" i="9" s="1"/>
  <c r="G994" i="9" s="1"/>
  <c r="J1000" i="9"/>
  <c r="C1000" i="9"/>
  <c r="H1000" i="9" s="1"/>
  <c r="D1000" i="9" s="1"/>
  <c r="G1000" i="9" s="1"/>
  <c r="J10" i="10"/>
  <c r="C10" i="10"/>
  <c r="H10" i="10" s="1"/>
  <c r="J14" i="10"/>
  <c r="C14" i="10"/>
  <c r="H14" i="10" s="1"/>
  <c r="C16" i="10"/>
  <c r="H16" i="10" s="1"/>
  <c r="J16" i="10"/>
  <c r="J22" i="10"/>
  <c r="J30" i="10"/>
  <c r="C30" i="10"/>
  <c r="H30" i="10" s="1"/>
  <c r="C44" i="10"/>
  <c r="H44" i="10" s="1"/>
  <c r="J46" i="10"/>
  <c r="C46" i="10"/>
  <c r="H46" i="10" s="1"/>
  <c r="C50" i="10"/>
  <c r="H50" i="10" s="1"/>
  <c r="C54" i="10"/>
  <c r="H54" i="10" s="1"/>
  <c r="J54" i="10"/>
  <c r="J60" i="10"/>
  <c r="J64" i="10"/>
  <c r="C64" i="10"/>
  <c r="H64" i="10" s="1"/>
  <c r="J74" i="10"/>
  <c r="J82" i="10"/>
  <c r="J88" i="10"/>
  <c r="C88" i="10"/>
  <c r="H88" i="10" s="1"/>
  <c r="J98" i="10"/>
  <c r="C98" i="10"/>
  <c r="H98" i="10" s="1"/>
  <c r="C110" i="10"/>
  <c r="H110" i="10" s="1"/>
  <c r="J110" i="10"/>
  <c r="J122" i="10"/>
  <c r="O122" i="10" s="1"/>
  <c r="J134" i="10"/>
  <c r="C134" i="10"/>
  <c r="H134" i="10" s="1"/>
  <c r="D134" i="10" s="1"/>
  <c r="G134" i="10" s="1"/>
  <c r="J154" i="10"/>
  <c r="P154" i="10" s="1"/>
  <c r="C154" i="10"/>
  <c r="H154" i="10" s="1"/>
  <c r="D154" i="10" s="1"/>
  <c r="G154" i="10" s="1"/>
  <c r="J160" i="10"/>
  <c r="C160" i="10"/>
  <c r="H160" i="10" s="1"/>
  <c r="D160" i="10" s="1"/>
  <c r="G160" i="10" s="1"/>
  <c r="C166" i="10"/>
  <c r="H166" i="10" s="1"/>
  <c r="D166" i="10" s="1"/>
  <c r="G166" i="10" s="1"/>
  <c r="J166" i="10"/>
  <c r="C168" i="10"/>
  <c r="H168" i="10" s="1"/>
  <c r="D168" i="10" s="1"/>
  <c r="G168" i="10" s="1"/>
  <c r="J168" i="10"/>
  <c r="P168" i="10" s="1"/>
  <c r="C176" i="10"/>
  <c r="H176" i="10" s="1"/>
  <c r="D176" i="10" s="1"/>
  <c r="G176" i="10" s="1"/>
  <c r="J176" i="10"/>
  <c r="J184" i="10"/>
  <c r="C184" i="10"/>
  <c r="H184" i="10" s="1"/>
  <c r="D184" i="10" s="1"/>
  <c r="G184" i="10" s="1"/>
  <c r="J190" i="10"/>
  <c r="C190" i="10"/>
  <c r="H190" i="10" s="1"/>
  <c r="D190" i="10" s="1"/>
  <c r="G190" i="10" s="1"/>
  <c r="C192" i="10"/>
  <c r="H192" i="10" s="1"/>
  <c r="D192" i="10" s="1"/>
  <c r="G192" i="10" s="1"/>
  <c r="J192" i="10"/>
  <c r="C194" i="10"/>
  <c r="H194" i="10" s="1"/>
  <c r="D194" i="10" s="1"/>
  <c r="G194" i="10" s="1"/>
  <c r="J194" i="10"/>
  <c r="J198" i="10"/>
  <c r="C198" i="10"/>
  <c r="H198" i="10" s="1"/>
  <c r="D198" i="10" s="1"/>
  <c r="G198" i="10" s="1"/>
  <c r="C200" i="10"/>
  <c r="H200" i="10" s="1"/>
  <c r="D200" i="10" s="1"/>
  <c r="G200" i="10" s="1"/>
  <c r="J200" i="10"/>
  <c r="C204" i="10"/>
  <c r="H204" i="10" s="1"/>
  <c r="D204" i="10" s="1"/>
  <c r="G204" i="10" s="1"/>
  <c r="J204" i="10"/>
  <c r="C212" i="10"/>
  <c r="H212" i="10" s="1"/>
  <c r="D212" i="10" s="1"/>
  <c r="G212" i="10" s="1"/>
  <c r="J212" i="10"/>
  <c r="O212" i="10" s="1"/>
  <c r="C216" i="10"/>
  <c r="H216" i="10" s="1"/>
  <c r="D216" i="10" s="1"/>
  <c r="G216" i="10" s="1"/>
  <c r="J216" i="10"/>
  <c r="O216" i="10" s="1"/>
  <c r="M216" i="10" s="1"/>
  <c r="J218" i="10"/>
  <c r="C218" i="10"/>
  <c r="H218" i="10" s="1"/>
  <c r="D218" i="10" s="1"/>
  <c r="G218" i="10" s="1"/>
  <c r="J226" i="10"/>
  <c r="C226" i="10"/>
  <c r="H226" i="10" s="1"/>
  <c r="D226" i="10" s="1"/>
  <c r="G226" i="10" s="1"/>
  <c r="J232" i="10"/>
  <c r="C232" i="10"/>
  <c r="H232" i="10" s="1"/>
  <c r="D232" i="10" s="1"/>
  <c r="G232" i="10" s="1"/>
  <c r="C234" i="10"/>
  <c r="H234" i="10" s="1"/>
  <c r="D234" i="10" s="1"/>
  <c r="G234" i="10" s="1"/>
  <c r="J234" i="10"/>
  <c r="J242" i="10"/>
  <c r="C242" i="10"/>
  <c r="H242" i="10" s="1"/>
  <c r="D242" i="10" s="1"/>
  <c r="G242" i="10" s="1"/>
  <c r="J248" i="10"/>
  <c r="C248" i="10"/>
  <c r="H248" i="10" s="1"/>
  <c r="D248" i="10" s="1"/>
  <c r="G248" i="10" s="1"/>
  <c r="C254" i="10"/>
  <c r="H254" i="10" s="1"/>
  <c r="D254" i="10" s="1"/>
  <c r="G254" i="10" s="1"/>
  <c r="J254" i="10"/>
  <c r="C256" i="10"/>
  <c r="H256" i="10" s="1"/>
  <c r="D256" i="10" s="1"/>
  <c r="G256" i="10" s="1"/>
  <c r="J256" i="10"/>
  <c r="J258" i="10"/>
  <c r="C258" i="10"/>
  <c r="H258" i="10" s="1"/>
  <c r="D258" i="10" s="1"/>
  <c r="G258" i="10" s="1"/>
  <c r="C260" i="10"/>
  <c r="H260" i="10" s="1"/>
  <c r="D260" i="10" s="1"/>
  <c r="G260" i="10" s="1"/>
  <c r="J260" i="10"/>
  <c r="C280" i="10"/>
  <c r="H280" i="10" s="1"/>
  <c r="D280" i="10" s="1"/>
  <c r="G280" i="10" s="1"/>
  <c r="J280" i="10"/>
  <c r="C292" i="10"/>
  <c r="H292" i="10" s="1"/>
  <c r="D292" i="10" s="1"/>
  <c r="G292" i="10" s="1"/>
  <c r="J292" i="10"/>
  <c r="C300" i="10"/>
  <c r="H300" i="10" s="1"/>
  <c r="D300" i="10" s="1"/>
  <c r="G300" i="10" s="1"/>
  <c r="J300" i="10"/>
  <c r="C310" i="10"/>
  <c r="H310" i="10" s="1"/>
  <c r="D310" i="10" s="1"/>
  <c r="G310" i="10" s="1"/>
  <c r="J310" i="10"/>
  <c r="C312" i="10"/>
  <c r="H312" i="10" s="1"/>
  <c r="D312" i="10" s="1"/>
  <c r="G312" i="10" s="1"/>
  <c r="J312" i="10"/>
  <c r="C314" i="10"/>
  <c r="H314" i="10" s="1"/>
  <c r="D314" i="10" s="1"/>
  <c r="G314" i="10" s="1"/>
  <c r="J314" i="10"/>
  <c r="J318" i="10"/>
  <c r="C318" i="10"/>
  <c r="H318" i="10" s="1"/>
  <c r="D318" i="10" s="1"/>
  <c r="G318" i="10" s="1"/>
  <c r="C326" i="10"/>
  <c r="H326" i="10" s="1"/>
  <c r="D326" i="10" s="1"/>
  <c r="G326" i="10" s="1"/>
  <c r="J326" i="10"/>
  <c r="P326" i="10" s="1"/>
  <c r="C328" i="10"/>
  <c r="H328" i="10" s="1"/>
  <c r="D328" i="10" s="1"/>
  <c r="G328" i="10" s="1"/>
  <c r="J328" i="10"/>
  <c r="C330" i="10"/>
  <c r="H330" i="10" s="1"/>
  <c r="D330" i="10" s="1"/>
  <c r="G330" i="10" s="1"/>
  <c r="J330" i="10"/>
  <c r="J334" i="10"/>
  <c r="C334" i="10"/>
  <c r="H334" i="10" s="1"/>
  <c r="D334" i="10" s="1"/>
  <c r="G334" i="10" s="1"/>
  <c r="C338" i="10"/>
  <c r="H338" i="10" s="1"/>
  <c r="D338" i="10" s="1"/>
  <c r="G338" i="10" s="1"/>
  <c r="J338" i="10"/>
  <c r="J342" i="10"/>
  <c r="C342" i="10"/>
  <c r="H342" i="10" s="1"/>
  <c r="D342" i="10" s="1"/>
  <c r="G342" i="10" s="1"/>
  <c r="C348" i="10"/>
  <c r="H348" i="10" s="1"/>
  <c r="D348" i="10" s="1"/>
  <c r="G348" i="10" s="1"/>
  <c r="J348" i="10"/>
  <c r="C364" i="10"/>
  <c r="H364" i="10" s="1"/>
  <c r="D364" i="10" s="1"/>
  <c r="G364" i="10" s="1"/>
  <c r="J364" i="10"/>
  <c r="C376" i="10"/>
  <c r="H376" i="10" s="1"/>
  <c r="D376" i="10" s="1"/>
  <c r="G376" i="10" s="1"/>
  <c r="J376" i="10"/>
  <c r="C378" i="10"/>
  <c r="H378" i="10" s="1"/>
  <c r="D378" i="10" s="1"/>
  <c r="G378" i="10" s="1"/>
  <c r="J378" i="10"/>
  <c r="C382" i="10"/>
  <c r="H382" i="10" s="1"/>
  <c r="D382" i="10" s="1"/>
  <c r="G382" i="10" s="1"/>
  <c r="J382" i="10"/>
  <c r="P382" i="10" s="1"/>
  <c r="J384" i="10"/>
  <c r="C384" i="10"/>
  <c r="H384" i="10" s="1"/>
  <c r="D384" i="10" s="1"/>
  <c r="G384" i="10" s="1"/>
  <c r="J392" i="10"/>
  <c r="C392" i="10"/>
  <c r="H392" i="10" s="1"/>
  <c r="D392" i="10" s="1"/>
  <c r="G392" i="10" s="1"/>
  <c r="J396" i="10"/>
  <c r="C396" i="10"/>
  <c r="H396" i="10" s="1"/>
  <c r="D396" i="10" s="1"/>
  <c r="G396" i="10" s="1"/>
  <c r="J400" i="10"/>
  <c r="C400" i="10"/>
  <c r="H400" i="10" s="1"/>
  <c r="D400" i="10" s="1"/>
  <c r="G400" i="10" s="1"/>
  <c r="C402" i="10"/>
  <c r="H402" i="10" s="1"/>
  <c r="D402" i="10" s="1"/>
  <c r="G402" i="10" s="1"/>
  <c r="J402" i="10"/>
  <c r="J404" i="10"/>
  <c r="C404" i="10"/>
  <c r="H404" i="10" s="1"/>
  <c r="D404" i="10" s="1"/>
  <c r="G404" i="10" s="1"/>
  <c r="J406" i="10"/>
  <c r="C406" i="10"/>
  <c r="H406" i="10" s="1"/>
  <c r="D406" i="10" s="1"/>
  <c r="G406" i="10" s="1"/>
  <c r="J416" i="10"/>
  <c r="C416" i="10"/>
  <c r="H416" i="10" s="1"/>
  <c r="D416" i="10" s="1"/>
  <c r="G416" i="10" s="1"/>
  <c r="C430" i="10"/>
  <c r="H430" i="10" s="1"/>
  <c r="D430" i="10" s="1"/>
  <c r="G430" i="10" s="1"/>
  <c r="J430" i="10"/>
  <c r="J432" i="10"/>
  <c r="C432" i="10"/>
  <c r="H432" i="10" s="1"/>
  <c r="D432" i="10" s="1"/>
  <c r="G432" i="10" s="1"/>
  <c r="C440" i="10"/>
  <c r="H440" i="10" s="1"/>
  <c r="D440" i="10" s="1"/>
  <c r="G440" i="10" s="1"/>
  <c r="J440" i="10"/>
  <c r="J442" i="10"/>
  <c r="C442" i="10"/>
  <c r="H442" i="10" s="1"/>
  <c r="D442" i="10" s="1"/>
  <c r="G442" i="10" s="1"/>
  <c r="J448" i="10"/>
  <c r="C448" i="10"/>
  <c r="H448" i="10" s="1"/>
  <c r="D448" i="10" s="1"/>
  <c r="G448" i="10" s="1"/>
  <c r="J452" i="10"/>
  <c r="C452" i="10"/>
  <c r="H452" i="10" s="1"/>
  <c r="D452" i="10" s="1"/>
  <c r="G452" i="10" s="1"/>
  <c r="C454" i="10"/>
  <c r="H454" i="10" s="1"/>
  <c r="D454" i="10" s="1"/>
  <c r="G454" i="10" s="1"/>
  <c r="J454" i="10"/>
  <c r="J456" i="10"/>
  <c r="C456" i="10"/>
  <c r="H456" i="10" s="1"/>
  <c r="D456" i="10" s="1"/>
  <c r="G456" i="10" s="1"/>
  <c r="C458" i="10"/>
  <c r="H458" i="10" s="1"/>
  <c r="D458" i="10" s="1"/>
  <c r="G458" i="10" s="1"/>
  <c r="J458" i="10"/>
  <c r="C460" i="10"/>
  <c r="H460" i="10" s="1"/>
  <c r="D460" i="10" s="1"/>
  <c r="G460" i="10" s="1"/>
  <c r="J460" i="10"/>
  <c r="J462" i="10"/>
  <c r="C462" i="10"/>
  <c r="H462" i="10" s="1"/>
  <c r="D462" i="10" s="1"/>
  <c r="G462" i="10" s="1"/>
  <c r="C468" i="10"/>
  <c r="H468" i="10" s="1"/>
  <c r="D468" i="10" s="1"/>
  <c r="G468" i="10" s="1"/>
  <c r="J468" i="10"/>
  <c r="C494" i="10"/>
  <c r="H494" i="10" s="1"/>
  <c r="D494" i="10" s="1"/>
  <c r="G494" i="10" s="1"/>
  <c r="J494" i="10"/>
  <c r="C500" i="10"/>
  <c r="H500" i="10" s="1"/>
  <c r="D500" i="10" s="1"/>
  <c r="G500" i="10" s="1"/>
  <c r="J500" i="10"/>
  <c r="J502" i="10"/>
  <c r="C502" i="10"/>
  <c r="H502" i="10" s="1"/>
  <c r="D502" i="10" s="1"/>
  <c r="G502" i="10" s="1"/>
  <c r="J506" i="10"/>
  <c r="C506" i="10"/>
  <c r="H506" i="10" s="1"/>
  <c r="D506" i="10" s="1"/>
  <c r="G506" i="10" s="1"/>
  <c r="C510" i="10"/>
  <c r="H510" i="10" s="1"/>
  <c r="D510" i="10" s="1"/>
  <c r="G510" i="10" s="1"/>
  <c r="J510" i="10"/>
  <c r="J512" i="10"/>
  <c r="C512" i="10"/>
  <c r="H512" i="10" s="1"/>
  <c r="D512" i="10" s="1"/>
  <c r="G512" i="10" s="1"/>
  <c r="J518" i="10"/>
  <c r="P518" i="10" s="1"/>
  <c r="C518" i="10"/>
  <c r="H518" i="10" s="1"/>
  <c r="D518" i="10" s="1"/>
  <c r="G518" i="10" s="1"/>
  <c r="J530" i="10"/>
  <c r="C530" i="10"/>
  <c r="H530" i="10" s="1"/>
  <c r="D530" i="10" s="1"/>
  <c r="G530" i="10" s="1"/>
  <c r="J534" i="10"/>
  <c r="C534" i="10"/>
  <c r="H534" i="10" s="1"/>
  <c r="D534" i="10" s="1"/>
  <c r="G534" i="10" s="1"/>
  <c r="J536" i="10"/>
  <c r="C536" i="10"/>
  <c r="H536" i="10" s="1"/>
  <c r="D536" i="10" s="1"/>
  <c r="G536" i="10" s="1"/>
  <c r="J544" i="10"/>
  <c r="C544" i="10"/>
  <c r="H544" i="10" s="1"/>
  <c r="D544" i="10" s="1"/>
  <c r="G544" i="10" s="1"/>
  <c r="C556" i="10"/>
  <c r="H556" i="10" s="1"/>
  <c r="D556" i="10" s="1"/>
  <c r="G556" i="10" s="1"/>
  <c r="J556" i="10"/>
  <c r="C564" i="10"/>
  <c r="H564" i="10" s="1"/>
  <c r="D564" i="10" s="1"/>
  <c r="G564" i="10" s="1"/>
  <c r="J564" i="10"/>
  <c r="C576" i="10"/>
  <c r="H576" i="10" s="1"/>
  <c r="D576" i="10" s="1"/>
  <c r="G576" i="10" s="1"/>
  <c r="J576" i="10"/>
  <c r="C578" i="10"/>
  <c r="H578" i="10" s="1"/>
  <c r="D578" i="10" s="1"/>
  <c r="G578" i="10" s="1"/>
  <c r="J578" i="10"/>
  <c r="C580" i="10"/>
  <c r="H580" i="10" s="1"/>
  <c r="D580" i="10" s="1"/>
  <c r="G580" i="10" s="1"/>
  <c r="J580" i="10"/>
  <c r="C582" i="10"/>
  <c r="H582" i="10" s="1"/>
  <c r="D582" i="10" s="1"/>
  <c r="G582" i="10" s="1"/>
  <c r="J582" i="10"/>
  <c r="C586" i="10"/>
  <c r="H586" i="10" s="1"/>
  <c r="D586" i="10" s="1"/>
  <c r="G586" i="10" s="1"/>
  <c r="J586" i="10"/>
  <c r="J588" i="10"/>
  <c r="C588" i="10"/>
  <c r="H588" i="10" s="1"/>
  <c r="D588" i="10" s="1"/>
  <c r="G588" i="10" s="1"/>
  <c r="C590" i="10"/>
  <c r="H590" i="10" s="1"/>
  <c r="D590" i="10" s="1"/>
  <c r="G590" i="10" s="1"/>
  <c r="J590" i="10"/>
  <c r="P590" i="10" s="1"/>
  <c r="J592" i="10"/>
  <c r="C592" i="10"/>
  <c r="H592" i="10" s="1"/>
  <c r="D592" i="10" s="1"/>
  <c r="G592" i="10" s="1"/>
  <c r="J594" i="10"/>
  <c r="C594" i="10"/>
  <c r="H594" i="10" s="1"/>
  <c r="D594" i="10" s="1"/>
  <c r="G594" i="10" s="1"/>
  <c r="J596" i="10"/>
  <c r="C596" i="10"/>
  <c r="H596" i="10" s="1"/>
  <c r="D596" i="10" s="1"/>
  <c r="G596" i="10" s="1"/>
  <c r="J598" i="10"/>
  <c r="C598" i="10"/>
  <c r="H598" i="10" s="1"/>
  <c r="D598" i="10" s="1"/>
  <c r="G598" i="10" s="1"/>
  <c r="J600" i="10"/>
  <c r="C600" i="10"/>
  <c r="H600" i="10" s="1"/>
  <c r="D600" i="10" s="1"/>
  <c r="G600" i="10" s="1"/>
  <c r="C604" i="10"/>
  <c r="H604" i="10" s="1"/>
  <c r="D604" i="10" s="1"/>
  <c r="G604" i="10" s="1"/>
  <c r="J604" i="10"/>
  <c r="J606" i="10"/>
  <c r="C606" i="10"/>
  <c r="H606" i="10" s="1"/>
  <c r="D606" i="10" s="1"/>
  <c r="G606" i="10" s="1"/>
  <c r="J608" i="10"/>
  <c r="C608" i="10"/>
  <c r="H608" i="10" s="1"/>
  <c r="D608" i="10" s="1"/>
  <c r="G608" i="10" s="1"/>
  <c r="J614" i="10"/>
  <c r="C614" i="10"/>
  <c r="H614" i="10" s="1"/>
  <c r="D614" i="10" s="1"/>
  <c r="G614" i="10" s="1"/>
  <c r="C616" i="10"/>
  <c r="H616" i="10" s="1"/>
  <c r="D616" i="10" s="1"/>
  <c r="G616" i="10" s="1"/>
  <c r="J616" i="10"/>
  <c r="C620" i="10"/>
  <c r="H620" i="10" s="1"/>
  <c r="D620" i="10" s="1"/>
  <c r="G620" i="10" s="1"/>
  <c r="J620" i="10"/>
  <c r="C622" i="10"/>
  <c r="H622" i="10" s="1"/>
  <c r="D622" i="10" s="1"/>
  <c r="G622" i="10" s="1"/>
  <c r="J622" i="10"/>
  <c r="J630" i="10"/>
  <c r="C630" i="10"/>
  <c r="H630" i="10" s="1"/>
  <c r="D630" i="10" s="1"/>
  <c r="G630" i="10" s="1"/>
  <c r="J646" i="10"/>
  <c r="C646" i="10"/>
  <c r="H646" i="10" s="1"/>
  <c r="D646" i="10" s="1"/>
  <c r="G646" i="10" s="1"/>
  <c r="C654" i="10"/>
  <c r="H654" i="10" s="1"/>
  <c r="D654" i="10" s="1"/>
  <c r="G654" i="10" s="1"/>
  <c r="J654" i="10"/>
  <c r="J662" i="10"/>
  <c r="C662" i="10"/>
  <c r="H662" i="10" s="1"/>
  <c r="D662" i="10" s="1"/>
  <c r="G662" i="10" s="1"/>
  <c r="J678" i="10"/>
  <c r="C678" i="10"/>
  <c r="H678" i="10" s="1"/>
  <c r="D678" i="10" s="1"/>
  <c r="G678" i="10" s="1"/>
  <c r="J680" i="10"/>
  <c r="C680" i="10"/>
  <c r="H680" i="10" s="1"/>
  <c r="D680" i="10" s="1"/>
  <c r="G680" i="10" s="1"/>
  <c r="C684" i="10"/>
  <c r="H684" i="10" s="1"/>
  <c r="D684" i="10" s="1"/>
  <c r="G684" i="10" s="1"/>
  <c r="J684" i="10"/>
  <c r="J686" i="10"/>
  <c r="C686" i="10"/>
  <c r="H686" i="10" s="1"/>
  <c r="D686" i="10" s="1"/>
  <c r="G686" i="10" s="1"/>
  <c r="C690" i="10"/>
  <c r="H690" i="10" s="1"/>
  <c r="D690" i="10" s="1"/>
  <c r="G690" i="10" s="1"/>
  <c r="J690" i="10"/>
  <c r="C694" i="10"/>
  <c r="H694" i="10" s="1"/>
  <c r="D694" i="10" s="1"/>
  <c r="G694" i="10" s="1"/>
  <c r="J694" i="10"/>
  <c r="J698" i="10"/>
  <c r="C698" i="10"/>
  <c r="H698" i="10" s="1"/>
  <c r="D698" i="10" s="1"/>
  <c r="G698" i="10" s="1"/>
  <c r="J702" i="10"/>
  <c r="C702" i="10"/>
  <c r="H702" i="10" s="1"/>
  <c r="D702" i="10" s="1"/>
  <c r="G702" i="10" s="1"/>
  <c r="C706" i="10"/>
  <c r="H706" i="10" s="1"/>
  <c r="D706" i="10" s="1"/>
  <c r="G706" i="10" s="1"/>
  <c r="J706" i="10"/>
  <c r="C708" i="10"/>
  <c r="H708" i="10" s="1"/>
  <c r="D708" i="10" s="1"/>
  <c r="G708" i="10" s="1"/>
  <c r="J708" i="10"/>
  <c r="C710" i="10"/>
  <c r="H710" i="10" s="1"/>
  <c r="D710" i="10" s="1"/>
  <c r="G710" i="10" s="1"/>
  <c r="J710" i="10"/>
  <c r="C718" i="10"/>
  <c r="H718" i="10" s="1"/>
  <c r="D718" i="10" s="1"/>
  <c r="G718" i="10" s="1"/>
  <c r="J718" i="10"/>
  <c r="J726" i="10"/>
  <c r="C726" i="10"/>
  <c r="H726" i="10" s="1"/>
  <c r="D726" i="10" s="1"/>
  <c r="G726" i="10" s="1"/>
  <c r="J728" i="10"/>
  <c r="C728" i="10"/>
  <c r="H728" i="10" s="1"/>
  <c r="D728" i="10" s="1"/>
  <c r="G728" i="10" s="1"/>
  <c r="C730" i="10"/>
  <c r="H730" i="10" s="1"/>
  <c r="D730" i="10" s="1"/>
  <c r="G730" i="10" s="1"/>
  <c r="J730" i="10"/>
  <c r="C732" i="10"/>
  <c r="H732" i="10" s="1"/>
  <c r="D732" i="10" s="1"/>
  <c r="G732" i="10" s="1"/>
  <c r="J732" i="10"/>
  <c r="C734" i="10"/>
  <c r="H734" i="10" s="1"/>
  <c r="D734" i="10" s="1"/>
  <c r="G734" i="10" s="1"/>
  <c r="J734" i="10"/>
  <c r="J738" i="10"/>
  <c r="C738" i="10"/>
  <c r="H738" i="10" s="1"/>
  <c r="D738" i="10" s="1"/>
  <c r="G738" i="10" s="1"/>
  <c r="C742" i="10"/>
  <c r="H742" i="10" s="1"/>
  <c r="D742" i="10" s="1"/>
  <c r="G742" i="10" s="1"/>
  <c r="J742" i="10"/>
  <c r="J756" i="10"/>
  <c r="C756" i="10"/>
  <c r="H756" i="10" s="1"/>
  <c r="D756" i="10" s="1"/>
  <c r="G756" i="10" s="1"/>
  <c r="C758" i="10"/>
  <c r="H758" i="10" s="1"/>
  <c r="D758" i="10" s="1"/>
  <c r="G758" i="10" s="1"/>
  <c r="J758" i="10"/>
  <c r="C762" i="10"/>
  <c r="H762" i="10" s="1"/>
  <c r="D762" i="10" s="1"/>
  <c r="G762" i="10" s="1"/>
  <c r="J762" i="10"/>
  <c r="J770" i="10"/>
  <c r="C770" i="10"/>
  <c r="H770" i="10" s="1"/>
  <c r="D770" i="10" s="1"/>
  <c r="G770" i="10" s="1"/>
  <c r="C774" i="10"/>
  <c r="H774" i="10" s="1"/>
  <c r="D774" i="10" s="1"/>
  <c r="G774" i="10" s="1"/>
  <c r="J774" i="10"/>
  <c r="J776" i="10"/>
  <c r="C776" i="10"/>
  <c r="H776" i="10" s="1"/>
  <c r="D776" i="10" s="1"/>
  <c r="G776" i="10" s="1"/>
  <c r="C778" i="10"/>
  <c r="H778" i="10" s="1"/>
  <c r="D778" i="10" s="1"/>
  <c r="G778" i="10" s="1"/>
  <c r="J778" i="10"/>
  <c r="J780" i="10"/>
  <c r="C780" i="10"/>
  <c r="H780" i="10" s="1"/>
  <c r="D780" i="10" s="1"/>
  <c r="G780" i="10" s="1"/>
  <c r="C782" i="10"/>
  <c r="H782" i="10" s="1"/>
  <c r="D782" i="10" s="1"/>
  <c r="G782" i="10" s="1"/>
  <c r="J782" i="10"/>
  <c r="C784" i="10"/>
  <c r="H784" i="10" s="1"/>
  <c r="D784" i="10" s="1"/>
  <c r="G784" i="10" s="1"/>
  <c r="J784" i="10"/>
  <c r="J792" i="10"/>
  <c r="C792" i="10"/>
  <c r="H792" i="10" s="1"/>
  <c r="D792" i="10" s="1"/>
  <c r="G792" i="10" s="1"/>
  <c r="J794" i="10"/>
  <c r="C794" i="10"/>
  <c r="H794" i="10" s="1"/>
  <c r="D794" i="10" s="1"/>
  <c r="G794" i="10" s="1"/>
  <c r="J798" i="10"/>
  <c r="O798" i="10" s="1"/>
  <c r="M798" i="10" s="1"/>
  <c r="C798" i="10"/>
  <c r="H798" i="10" s="1"/>
  <c r="D798" i="10" s="1"/>
  <c r="G798" i="10" s="1"/>
  <c r="C800" i="10"/>
  <c r="H800" i="10" s="1"/>
  <c r="D800" i="10" s="1"/>
  <c r="G800" i="10" s="1"/>
  <c r="J800" i="10"/>
  <c r="J806" i="10"/>
  <c r="C806" i="10"/>
  <c r="H806" i="10" s="1"/>
  <c r="D806" i="10" s="1"/>
  <c r="G806" i="10" s="1"/>
  <c r="J808" i="10"/>
  <c r="C808" i="10"/>
  <c r="H808" i="10" s="1"/>
  <c r="D808" i="10" s="1"/>
  <c r="G808" i="10" s="1"/>
  <c r="C810" i="10"/>
  <c r="H810" i="10" s="1"/>
  <c r="D810" i="10" s="1"/>
  <c r="G810" i="10" s="1"/>
  <c r="J810" i="10"/>
  <c r="C820" i="10"/>
  <c r="H820" i="10" s="1"/>
  <c r="D820" i="10" s="1"/>
  <c r="G820" i="10" s="1"/>
  <c r="J820" i="10"/>
  <c r="J824" i="10"/>
  <c r="C824" i="10"/>
  <c r="H824" i="10" s="1"/>
  <c r="D824" i="10" s="1"/>
  <c r="G824" i="10" s="1"/>
  <c r="J826" i="10"/>
  <c r="C826" i="10"/>
  <c r="H826" i="10" s="1"/>
  <c r="D826" i="10" s="1"/>
  <c r="G826" i="10" s="1"/>
  <c r="J830" i="10"/>
  <c r="C830" i="10"/>
  <c r="H830" i="10" s="1"/>
  <c r="D830" i="10" s="1"/>
  <c r="G830" i="10" s="1"/>
  <c r="C832" i="10"/>
  <c r="H832" i="10" s="1"/>
  <c r="D832" i="10" s="1"/>
  <c r="G832" i="10" s="1"/>
  <c r="J832" i="10"/>
  <c r="J836" i="10"/>
  <c r="C836" i="10"/>
  <c r="H836" i="10" s="1"/>
  <c r="D836" i="10" s="1"/>
  <c r="G836" i="10" s="1"/>
  <c r="J840" i="10"/>
  <c r="C840" i="10"/>
  <c r="H840" i="10" s="1"/>
  <c r="D840" i="10" s="1"/>
  <c r="G840" i="10" s="1"/>
  <c r="J842" i="10"/>
  <c r="C842" i="10"/>
  <c r="H842" i="10" s="1"/>
  <c r="D842" i="10" s="1"/>
  <c r="G842" i="10" s="1"/>
  <c r="C848" i="10"/>
  <c r="H848" i="10" s="1"/>
  <c r="D848" i="10" s="1"/>
  <c r="G848" i="10" s="1"/>
  <c r="J848" i="10"/>
  <c r="J854" i="10"/>
  <c r="O854" i="10" s="1"/>
  <c r="C854" i="10"/>
  <c r="H854" i="10" s="1"/>
  <c r="D854" i="10" s="1"/>
  <c r="G854" i="10" s="1"/>
  <c r="J856" i="10"/>
  <c r="C856" i="10"/>
  <c r="H856" i="10" s="1"/>
  <c r="D856" i="10" s="1"/>
  <c r="G856" i="10" s="1"/>
  <c r="J858" i="10"/>
  <c r="P858" i="10" s="1"/>
  <c r="C858" i="10"/>
  <c r="H858" i="10" s="1"/>
  <c r="D858" i="10" s="1"/>
  <c r="G858" i="10" s="1"/>
  <c r="C862" i="10"/>
  <c r="H862" i="10" s="1"/>
  <c r="D862" i="10" s="1"/>
  <c r="G862" i="10" s="1"/>
  <c r="J862" i="10"/>
  <c r="J870" i="10"/>
  <c r="C870" i="10"/>
  <c r="H870" i="10" s="1"/>
  <c r="D870" i="10" s="1"/>
  <c r="G870" i="10" s="1"/>
  <c r="C872" i="10"/>
  <c r="H872" i="10" s="1"/>
  <c r="D872" i="10" s="1"/>
  <c r="G872" i="10" s="1"/>
  <c r="J872" i="10"/>
  <c r="C874" i="10"/>
  <c r="H874" i="10" s="1"/>
  <c r="D874" i="10" s="1"/>
  <c r="G874" i="10" s="1"/>
  <c r="J874" i="10"/>
  <c r="O874" i="10" s="1"/>
  <c r="C876" i="10"/>
  <c r="H876" i="10" s="1"/>
  <c r="D876" i="10" s="1"/>
  <c r="G876" i="10" s="1"/>
  <c r="J876" i="10"/>
  <c r="J882" i="10"/>
  <c r="C882" i="10"/>
  <c r="H882" i="10" s="1"/>
  <c r="D882" i="10" s="1"/>
  <c r="G882" i="10" s="1"/>
  <c r="C884" i="10"/>
  <c r="H884" i="10" s="1"/>
  <c r="D884" i="10" s="1"/>
  <c r="G884" i="10" s="1"/>
  <c r="J884" i="10"/>
  <c r="C902" i="10"/>
  <c r="H902" i="10" s="1"/>
  <c r="D902" i="10" s="1"/>
  <c r="G902" i="10" s="1"/>
  <c r="J902" i="10"/>
  <c r="C906" i="10"/>
  <c r="H906" i="10" s="1"/>
  <c r="D906" i="10" s="1"/>
  <c r="G906" i="10" s="1"/>
  <c r="J906" i="10"/>
  <c r="J914" i="10"/>
  <c r="O914" i="10" s="1"/>
  <c r="C914" i="10"/>
  <c r="H914" i="10" s="1"/>
  <c r="D914" i="10" s="1"/>
  <c r="G914" i="10" s="1"/>
  <c r="J918" i="10"/>
  <c r="C918" i="10"/>
  <c r="H918" i="10" s="1"/>
  <c r="D918" i="10" s="1"/>
  <c r="G918" i="10" s="1"/>
  <c r="C930" i="10"/>
  <c r="H930" i="10" s="1"/>
  <c r="D930" i="10" s="1"/>
  <c r="G930" i="10" s="1"/>
  <c r="J930" i="10"/>
  <c r="C938" i="10"/>
  <c r="H938" i="10" s="1"/>
  <c r="D938" i="10" s="1"/>
  <c r="G938" i="10" s="1"/>
  <c r="J938" i="10"/>
  <c r="J940" i="10"/>
  <c r="C940" i="10"/>
  <c r="H940" i="10" s="1"/>
  <c r="D940" i="10" s="1"/>
  <c r="G940" i="10" s="1"/>
  <c r="J944" i="10"/>
  <c r="C944" i="10"/>
  <c r="H944" i="10" s="1"/>
  <c r="D944" i="10" s="1"/>
  <c r="G944" i="10" s="1"/>
  <c r="C954" i="10"/>
  <c r="H954" i="10" s="1"/>
  <c r="D954" i="10" s="1"/>
  <c r="G954" i="10" s="1"/>
  <c r="J954" i="10"/>
  <c r="J958" i="10"/>
  <c r="C958" i="10"/>
  <c r="H958" i="10" s="1"/>
  <c r="D958" i="10" s="1"/>
  <c r="G958" i="10" s="1"/>
  <c r="J962" i="10"/>
  <c r="C962" i="10"/>
  <c r="H962" i="10" s="1"/>
  <c r="D962" i="10" s="1"/>
  <c r="G962" i="10" s="1"/>
  <c r="C970" i="10"/>
  <c r="H970" i="10" s="1"/>
  <c r="D970" i="10" s="1"/>
  <c r="G970" i="10" s="1"/>
  <c r="J970" i="10"/>
  <c r="C974" i="10"/>
  <c r="H974" i="10" s="1"/>
  <c r="D974" i="10" s="1"/>
  <c r="G974" i="10" s="1"/>
  <c r="J974" i="10"/>
  <c r="J976" i="10"/>
  <c r="C976" i="10"/>
  <c r="H976" i="10" s="1"/>
  <c r="D976" i="10" s="1"/>
  <c r="G976" i="10" s="1"/>
  <c r="C978" i="10"/>
  <c r="H978" i="10" s="1"/>
  <c r="D978" i="10" s="1"/>
  <c r="G978" i="10" s="1"/>
  <c r="J978" i="10"/>
  <c r="J982" i="10"/>
  <c r="C982" i="10"/>
  <c r="H982" i="10" s="1"/>
  <c r="D982" i="10" s="1"/>
  <c r="G982" i="10" s="1"/>
  <c r="C986" i="10"/>
  <c r="H986" i="10" s="1"/>
  <c r="D986" i="10" s="1"/>
  <c r="G986" i="10" s="1"/>
  <c r="J986" i="10"/>
  <c r="J990" i="10"/>
  <c r="C990" i="10"/>
  <c r="H990" i="10" s="1"/>
  <c r="D990" i="10" s="1"/>
  <c r="G990" i="10" s="1"/>
  <c r="C994" i="10"/>
  <c r="H994" i="10" s="1"/>
  <c r="D994" i="10" s="1"/>
  <c r="G994" i="10" s="1"/>
  <c r="J994" i="10"/>
  <c r="C1000" i="10"/>
  <c r="H1000" i="10" s="1"/>
  <c r="D1000" i="10" s="1"/>
  <c r="G1000" i="10" s="1"/>
  <c r="J1000" i="10"/>
  <c r="C10" i="11"/>
  <c r="H10" i="11" s="1"/>
  <c r="J10" i="11"/>
  <c r="J12" i="11"/>
  <c r="O12" i="11" s="1"/>
  <c r="J22" i="11"/>
  <c r="C22" i="11"/>
  <c r="H22" i="11" s="1"/>
  <c r="C48" i="11"/>
  <c r="H48" i="11" s="1"/>
  <c r="C54" i="11"/>
  <c r="H54" i="11" s="1"/>
  <c r="J54" i="11"/>
  <c r="C56" i="11"/>
  <c r="H56" i="11" s="1"/>
  <c r="D56" i="11" s="1"/>
  <c r="G56" i="11" s="1"/>
  <c r="C62" i="11"/>
  <c r="H62" i="11" s="1"/>
  <c r="J66" i="11"/>
  <c r="C66" i="11"/>
  <c r="H66" i="11" s="1"/>
  <c r="J72" i="11"/>
  <c r="C72" i="11"/>
  <c r="H72" i="11" s="1"/>
  <c r="J76" i="11"/>
  <c r="C76" i="11"/>
  <c r="H76" i="11" s="1"/>
  <c r="J78" i="11"/>
  <c r="O78" i="11" s="1"/>
  <c r="J80" i="11"/>
  <c r="C80" i="11"/>
  <c r="H80" i="11" s="1"/>
  <c r="J88" i="11"/>
  <c r="C88" i="11"/>
  <c r="H88" i="11" s="1"/>
  <c r="J98" i="11"/>
  <c r="J100" i="11"/>
  <c r="C100" i="11"/>
  <c r="H100" i="11" s="1"/>
  <c r="C104" i="11"/>
  <c r="H104" i="11" s="1"/>
  <c r="J104" i="11"/>
  <c r="C106" i="11"/>
  <c r="H106" i="11" s="1"/>
  <c r="J106" i="11"/>
  <c r="H20" i="1"/>
  <c r="D27" i="5" s="1"/>
  <c r="G314" i="1"/>
  <c r="D314" i="1" s="1"/>
  <c r="X314" i="5" s="1"/>
  <c r="C314" i="1"/>
  <c r="E410" i="1"/>
  <c r="F410" i="1"/>
  <c r="B410" i="1"/>
  <c r="F322" i="1"/>
  <c r="E322" i="1"/>
  <c r="C524" i="1"/>
  <c r="B524" i="1"/>
  <c r="H524" i="1" s="1"/>
  <c r="E892" i="1"/>
  <c r="G892" i="1"/>
  <c r="D892" i="1" s="1"/>
  <c r="B660" i="1"/>
  <c r="E660" i="1"/>
  <c r="F356" i="1"/>
  <c r="E356" i="1"/>
  <c r="B196" i="1"/>
  <c r="F196" i="1"/>
  <c r="G116" i="1"/>
  <c r="D116" i="1" s="1"/>
  <c r="X116" i="5" s="1"/>
  <c r="C116" i="1"/>
  <c r="E163" i="5" s="1"/>
  <c r="B116" i="1"/>
  <c r="C94" i="4" s="1"/>
  <c r="H94" i="4" s="1"/>
  <c r="E434" i="1"/>
  <c r="C434" i="1"/>
  <c r="M86" i="1"/>
  <c r="F121" i="5" s="1"/>
  <c r="AA86" i="1"/>
  <c r="E86" i="1" s="1"/>
  <c r="O377" i="11"/>
  <c r="M377" i="11" s="1"/>
  <c r="P377" i="11"/>
  <c r="O809" i="9"/>
  <c r="P809" i="9"/>
  <c r="O665" i="10"/>
  <c r="M665" i="10" s="1"/>
  <c r="P665" i="10"/>
  <c r="P408" i="4"/>
  <c r="P835" i="11"/>
  <c r="O835" i="11"/>
  <c r="O747" i="11"/>
  <c r="P747" i="11"/>
  <c r="P908" i="10"/>
  <c r="O901" i="10"/>
  <c r="M901" i="10" s="1"/>
  <c r="P901" i="10"/>
  <c r="O853" i="10"/>
  <c r="M853" i="10" s="1"/>
  <c r="P853" i="10"/>
  <c r="P656" i="10"/>
  <c r="O873" i="4"/>
  <c r="P873" i="4"/>
  <c r="P705" i="9"/>
  <c r="O705" i="9"/>
  <c r="O603" i="10"/>
  <c r="M603" i="10" s="1"/>
  <c r="P603" i="10"/>
  <c r="O767" i="10"/>
  <c r="M767" i="10" s="1"/>
  <c r="P767" i="10"/>
  <c r="O579" i="10"/>
  <c r="M579" i="10" s="1"/>
  <c r="P579" i="10"/>
  <c r="O903" i="4"/>
  <c r="P903" i="4"/>
  <c r="P888" i="4"/>
  <c r="O888" i="4"/>
  <c r="O147" i="9"/>
  <c r="P147" i="9"/>
  <c r="O966" i="11"/>
  <c r="M966" i="11" s="1"/>
  <c r="P966" i="11"/>
  <c r="O509" i="10"/>
  <c r="P509" i="10"/>
  <c r="O230" i="10"/>
  <c r="M230" i="10" s="1"/>
  <c r="P409" i="9"/>
  <c r="O409" i="9"/>
  <c r="O907" i="10"/>
  <c r="M907" i="10" s="1"/>
  <c r="P907" i="10"/>
  <c r="O964" i="9"/>
  <c r="N964" i="9" s="1"/>
  <c r="M964" i="9" s="1"/>
  <c r="P182" i="11"/>
  <c r="O156" i="9"/>
  <c r="O783" i="4"/>
  <c r="P783" i="4"/>
  <c r="O411" i="4"/>
  <c r="P411" i="4"/>
  <c r="O157" i="10"/>
  <c r="M157" i="10" s="1"/>
  <c r="P157" i="10"/>
  <c r="N896" i="4"/>
  <c r="M896" i="4" s="1"/>
  <c r="P94" i="4"/>
  <c r="P702" i="9"/>
  <c r="O882" i="4"/>
  <c r="O372" i="4"/>
  <c r="P372" i="4"/>
  <c r="O819" i="9"/>
  <c r="P819" i="9"/>
  <c r="P706" i="9"/>
  <c r="P247" i="10"/>
  <c r="O247" i="10"/>
  <c r="M247" i="10" s="1"/>
  <c r="P849" i="9"/>
  <c r="O849" i="9"/>
  <c r="O352" i="10"/>
  <c r="M352" i="10" s="1"/>
  <c r="P253" i="10"/>
  <c r="O253" i="10"/>
  <c r="M253" i="10" s="1"/>
  <c r="P31" i="10"/>
  <c r="O31" i="10"/>
  <c r="P421" i="9"/>
  <c r="O421" i="9"/>
  <c r="O613" i="11"/>
  <c r="P613" i="11"/>
  <c r="O189" i="4"/>
  <c r="P189" i="4"/>
  <c r="O681" i="11"/>
  <c r="M681" i="11" s="1"/>
  <c r="P681" i="11"/>
  <c r="O787" i="10"/>
  <c r="M787" i="10" s="1"/>
  <c r="P787" i="10"/>
  <c r="O961" i="11"/>
  <c r="P961" i="11"/>
  <c r="O604" i="11"/>
  <c r="M604" i="11" s="1"/>
  <c r="P927" i="10"/>
  <c r="O927" i="10"/>
  <c r="M927" i="10" s="1"/>
  <c r="O755" i="9"/>
  <c r="P755" i="9"/>
  <c r="P693" i="9"/>
  <c r="O693" i="9"/>
  <c r="N463" i="4"/>
  <c r="M463" i="4" s="1"/>
  <c r="O814" i="10"/>
  <c r="M814" i="10" s="1"/>
  <c r="P814" i="10"/>
  <c r="N395" i="4"/>
  <c r="M395" i="4" s="1"/>
  <c r="O551" i="11"/>
  <c r="M551" i="11" s="1"/>
  <c r="P551" i="11"/>
  <c r="O209" i="10"/>
  <c r="M209" i="10" s="1"/>
  <c r="P209" i="10"/>
  <c r="O195" i="4"/>
  <c r="P195" i="4"/>
  <c r="O545" i="9"/>
  <c r="P545" i="9"/>
  <c r="P728" i="11"/>
  <c r="O706" i="11"/>
  <c r="M706" i="11" s="1"/>
  <c r="P706" i="11"/>
  <c r="O470" i="10"/>
  <c r="M470" i="10" s="1"/>
  <c r="O15" i="10"/>
  <c r="P15" i="10"/>
  <c r="O677" i="4"/>
  <c r="P677" i="4"/>
  <c r="P440" i="4"/>
  <c r="O235" i="10"/>
  <c r="M235" i="10" s="1"/>
  <c r="P235" i="10"/>
  <c r="O253" i="11"/>
  <c r="P253" i="11"/>
  <c r="O171" i="10"/>
  <c r="M171" i="10" s="1"/>
  <c r="P171" i="10"/>
  <c r="O747" i="4"/>
  <c r="P747" i="4"/>
  <c r="P281" i="9"/>
  <c r="O281" i="9"/>
  <c r="P898" i="10"/>
  <c r="P139" i="10"/>
  <c r="O139" i="10"/>
  <c r="M139" i="10" s="1"/>
  <c r="O802" i="4"/>
  <c r="P802" i="4"/>
  <c r="O888" i="11"/>
  <c r="P888" i="11"/>
  <c r="O949" i="4"/>
  <c r="P949" i="4"/>
  <c r="O553" i="11"/>
  <c r="M553" i="11" s="1"/>
  <c r="P553" i="11"/>
  <c r="O537" i="11"/>
  <c r="P537" i="11"/>
  <c r="O549" i="10"/>
  <c r="P549" i="10"/>
  <c r="O517" i="10"/>
  <c r="M517" i="10" s="1"/>
  <c r="P517" i="10"/>
  <c r="O815" i="10"/>
  <c r="M815" i="10" s="1"/>
  <c r="P815" i="10"/>
  <c r="P641" i="9"/>
  <c r="O641" i="9"/>
  <c r="O924" i="11"/>
  <c r="M924" i="11" s="1"/>
  <c r="P924" i="11"/>
  <c r="O919" i="10"/>
  <c r="P919" i="10"/>
  <c r="P768" i="10"/>
  <c r="P175" i="9"/>
  <c r="O175" i="9"/>
  <c r="O950" i="10"/>
  <c r="M950" i="10" s="1"/>
  <c r="O919" i="9"/>
  <c r="P919" i="9"/>
  <c r="P133" i="9"/>
  <c r="O133" i="9"/>
  <c r="O948" i="9"/>
  <c r="P948" i="9"/>
  <c r="P624" i="9"/>
  <c r="O392" i="9"/>
  <c r="P402" i="4"/>
  <c r="O402" i="4"/>
  <c r="O870" i="4"/>
  <c r="P870" i="4"/>
  <c r="P146" i="9"/>
  <c r="O424" i="10"/>
  <c r="M424" i="10" s="1"/>
  <c r="P135" i="11"/>
  <c r="O135" i="11"/>
  <c r="P572" i="11"/>
  <c r="P443" i="11"/>
  <c r="O443" i="11"/>
  <c r="O216" i="11"/>
  <c r="P210" i="11"/>
  <c r="O631" i="10"/>
  <c r="M631" i="10" s="1"/>
  <c r="P631" i="10"/>
  <c r="P880" i="10"/>
  <c r="N880" i="10" s="1"/>
  <c r="P558" i="10"/>
  <c r="N558" i="10" s="1"/>
  <c r="P289" i="10"/>
  <c r="N289" i="10" s="1"/>
  <c r="P860" i="10"/>
  <c r="N860" i="10" s="1"/>
  <c r="N693" i="10"/>
  <c r="N797" i="10"/>
  <c r="P150" i="10"/>
  <c r="N719" i="10"/>
  <c r="O48" i="9"/>
  <c r="N48" i="9" s="1"/>
  <c r="M48" i="9" s="1"/>
  <c r="O735" i="9"/>
  <c r="O192" i="9"/>
  <c r="N192" i="9" s="1"/>
  <c r="M192" i="9" s="1"/>
  <c r="O553" i="9"/>
  <c r="N553" i="9" s="1"/>
  <c r="M553" i="9" s="1"/>
  <c r="O482" i="9"/>
  <c r="N482" i="9" s="1"/>
  <c r="M482" i="9" s="1"/>
  <c r="O648" i="10"/>
  <c r="O725" i="10"/>
  <c r="M725" i="10" s="1"/>
  <c r="O480" i="10"/>
  <c r="O966" i="10"/>
  <c r="M966" i="10" s="1"/>
  <c r="P502" i="4"/>
  <c r="N502" i="4" s="1"/>
  <c r="M502" i="4" s="1"/>
  <c r="P419" i="4"/>
  <c r="N419" i="4" s="1"/>
  <c r="M419" i="4" s="1"/>
  <c r="P812" i="4"/>
  <c r="N812" i="4" s="1"/>
  <c r="M812" i="4" s="1"/>
  <c r="P996" i="4"/>
  <c r="N996" i="4" s="1"/>
  <c r="M996" i="4" s="1"/>
  <c r="P628" i="4"/>
  <c r="P517" i="11"/>
  <c r="N517" i="11" s="1"/>
  <c r="P825" i="11"/>
  <c r="N825" i="11" s="1"/>
  <c r="P999" i="11"/>
  <c r="N999" i="11" s="1"/>
  <c r="O753" i="4"/>
  <c r="N753" i="4" s="1"/>
  <c r="M753" i="4" s="1"/>
  <c r="O264" i="4"/>
  <c r="N264" i="4" s="1"/>
  <c r="M264" i="4" s="1"/>
  <c r="O960" i="4"/>
  <c r="N960" i="4" s="1"/>
  <c r="M960" i="4" s="1"/>
  <c r="O407" i="4"/>
  <c r="N407" i="4" s="1"/>
  <c r="M407" i="4" s="1"/>
  <c r="N273" i="4"/>
  <c r="M273" i="4" s="1"/>
  <c r="O569" i="4"/>
  <c r="N569" i="4" s="1"/>
  <c r="M569" i="4" s="1"/>
  <c r="N829" i="4"/>
  <c r="M829" i="4" s="1"/>
  <c r="O813" i="4"/>
  <c r="N813" i="4" s="1"/>
  <c r="M813" i="4" s="1"/>
  <c r="O771" i="11"/>
  <c r="M771" i="11" s="1"/>
  <c r="N677" i="11"/>
  <c r="P632" i="11"/>
  <c r="N374" i="10"/>
  <c r="N955" i="10"/>
  <c r="N849" i="10"/>
  <c r="N593" i="10"/>
  <c r="N409" i="10"/>
  <c r="N161" i="10"/>
  <c r="N877" i="10"/>
  <c r="N228" i="9"/>
  <c r="M228" i="9" s="1"/>
  <c r="N298" i="9"/>
  <c r="M298" i="9" s="1"/>
  <c r="N519" i="9"/>
  <c r="M519" i="9" s="1"/>
  <c r="N937" i="9"/>
  <c r="M937" i="9" s="1"/>
  <c r="N887" i="9"/>
  <c r="M887" i="9" s="1"/>
  <c r="N179" i="9"/>
  <c r="M179" i="9" s="1"/>
  <c r="N635" i="9"/>
  <c r="M635" i="9" s="1"/>
  <c r="N529" i="9"/>
  <c r="M529" i="9" s="1"/>
  <c r="N215" i="10"/>
  <c r="N313" i="4"/>
  <c r="M313" i="4" s="1"/>
  <c r="N745" i="11"/>
  <c r="O911" i="11"/>
  <c r="M911" i="11" s="1"/>
  <c r="P911" i="11"/>
  <c r="O381" i="11"/>
  <c r="M381" i="11" s="1"/>
  <c r="P381" i="11"/>
  <c r="P458" i="4"/>
  <c r="N604" i="4"/>
  <c r="M604" i="4" s="1"/>
  <c r="N491" i="11"/>
  <c r="N733" i="11"/>
  <c r="N483" i="11"/>
  <c r="N471" i="11"/>
  <c r="N734" i="11"/>
  <c r="N396" i="11"/>
  <c r="N205" i="11"/>
  <c r="N821" i="11"/>
  <c r="N794" i="11"/>
  <c r="N687" i="11"/>
  <c r="N641" i="11"/>
  <c r="N1000" i="11"/>
  <c r="N610" i="11"/>
  <c r="N945" i="11"/>
  <c r="N499" i="4"/>
  <c r="M499" i="4" s="1"/>
  <c r="N689" i="4"/>
  <c r="M689" i="4" s="1"/>
  <c r="N276" i="4"/>
  <c r="M276" i="4" s="1"/>
  <c r="N973" i="11"/>
  <c r="N889" i="11"/>
  <c r="N375" i="11"/>
  <c r="N753" i="11"/>
  <c r="N538" i="11"/>
  <c r="M482" i="10"/>
  <c r="M225" i="10"/>
  <c r="N399" i="4"/>
  <c r="M399" i="4" s="1"/>
  <c r="O686" i="11"/>
  <c r="M686" i="11" s="1"/>
  <c r="P686" i="11"/>
  <c r="O612" i="11"/>
  <c r="P612" i="11"/>
  <c r="O898" i="11"/>
  <c r="M898" i="11" s="1"/>
  <c r="P898" i="11"/>
  <c r="O872" i="11"/>
  <c r="M872" i="11" s="1"/>
  <c r="P872" i="11"/>
  <c r="O345" i="4"/>
  <c r="P345" i="4"/>
  <c r="O839" i="11"/>
  <c r="M839" i="11" s="1"/>
  <c r="P839" i="11"/>
  <c r="O393" i="4"/>
  <c r="P393" i="4"/>
  <c r="Z299" i="5"/>
  <c r="AA299" i="5" s="1"/>
  <c r="AB299" i="5" s="1"/>
  <c r="Z427" i="5"/>
  <c r="AA427" i="5" s="1"/>
  <c r="AB427" i="5" s="1"/>
  <c r="O838" i="4"/>
  <c r="P838" i="4"/>
  <c r="O985" i="4"/>
  <c r="P985" i="4"/>
  <c r="O208" i="4"/>
  <c r="P208" i="4"/>
  <c r="AD353" i="5"/>
  <c r="AE353" i="5" s="1"/>
  <c r="AF353" i="5" s="1"/>
  <c r="Z353" i="5"/>
  <c r="AA353" i="5" s="1"/>
  <c r="AB353" i="5" s="1"/>
  <c r="AI353" i="5"/>
  <c r="R353" i="5" s="1"/>
  <c r="O562" i="4"/>
  <c r="P562" i="4"/>
  <c r="AI462" i="5"/>
  <c r="R462" i="5" s="1"/>
  <c r="AJ462" i="5"/>
  <c r="S462" i="5" s="1"/>
  <c r="P845" i="4"/>
  <c r="O845" i="4"/>
  <c r="P358" i="4"/>
  <c r="O358" i="4"/>
  <c r="P893" i="4"/>
  <c r="O893" i="4"/>
  <c r="O189" i="11"/>
  <c r="P189" i="11"/>
  <c r="Z127" i="5"/>
  <c r="AA127" i="5" s="1"/>
  <c r="AB127" i="5" s="1"/>
  <c r="O481" i="11"/>
  <c r="P481" i="11"/>
  <c r="AJ421" i="5"/>
  <c r="S421" i="5" s="1"/>
  <c r="Z381" i="5"/>
  <c r="AA381" i="5" s="1"/>
  <c r="AB381" i="5" s="1"/>
  <c r="AJ381" i="5"/>
  <c r="S381" i="5" s="1"/>
  <c r="AI381" i="5"/>
  <c r="R381" i="5" s="1"/>
  <c r="AD381" i="5"/>
  <c r="AE381" i="5" s="1"/>
  <c r="AF381" i="5" s="1"/>
  <c r="O947" i="11"/>
  <c r="P947" i="11"/>
  <c r="O684" i="11"/>
  <c r="P684" i="11"/>
  <c r="P590" i="11"/>
  <c r="P318" i="11"/>
  <c r="O133" i="4"/>
  <c r="P133" i="4"/>
  <c r="AD349" i="5"/>
  <c r="AE349" i="5" s="1"/>
  <c r="AF349" i="5" s="1"/>
  <c r="O503" i="4"/>
  <c r="P503" i="4"/>
  <c r="O389" i="11"/>
  <c r="P389" i="11"/>
  <c r="O891" i="4"/>
  <c r="P891" i="4"/>
  <c r="P214" i="4"/>
  <c r="AD424" i="5"/>
  <c r="AE424" i="5" s="1"/>
  <c r="AF424" i="5" s="1"/>
  <c r="AI424" i="5"/>
  <c r="R424" i="5" s="1"/>
  <c r="P594" i="11"/>
  <c r="O587" i="11"/>
  <c r="P587" i="11"/>
  <c r="O683" i="11"/>
  <c r="P683" i="11"/>
  <c r="P668" i="11"/>
  <c r="O181" i="4"/>
  <c r="P181" i="4"/>
  <c r="P662" i="4"/>
  <c r="O755" i="4"/>
  <c r="P755" i="4"/>
  <c r="AJ280" i="5"/>
  <c r="S280" i="5" s="1"/>
  <c r="P774" i="11"/>
  <c r="O726" i="4"/>
  <c r="N726" i="4" s="1"/>
  <c r="M726" i="4" s="1"/>
  <c r="O388" i="11"/>
  <c r="O190" i="11"/>
  <c r="P190" i="11"/>
  <c r="O653" i="4"/>
  <c r="P653" i="4"/>
  <c r="P450" i="11"/>
  <c r="P342" i="11"/>
  <c r="AD386" i="5"/>
  <c r="AE386" i="5" s="1"/>
  <c r="AF386" i="5" s="1"/>
  <c r="Q386" i="5" s="1"/>
  <c r="AJ386" i="5"/>
  <c r="S386" i="5" s="1"/>
  <c r="N605" i="10"/>
  <c r="N495" i="4"/>
  <c r="M495" i="4" s="1"/>
  <c r="O311" i="4"/>
  <c r="P311" i="4"/>
  <c r="O175" i="11"/>
  <c r="M175" i="11" s="1"/>
  <c r="P175" i="11"/>
  <c r="O795" i="11"/>
  <c r="P795" i="11"/>
  <c r="O707" i="11"/>
  <c r="M707" i="11" s="1"/>
  <c r="P707" i="11"/>
  <c r="O451" i="11"/>
  <c r="P451" i="11"/>
  <c r="P482" i="11"/>
  <c r="O793" i="4"/>
  <c r="P793" i="4"/>
  <c r="O967" i="11"/>
  <c r="P967" i="11"/>
  <c r="O776" i="11"/>
  <c r="P776" i="11"/>
  <c r="O547" i="4"/>
  <c r="P547" i="4"/>
  <c r="O389" i="4"/>
  <c r="P389" i="4"/>
  <c r="O337" i="4"/>
  <c r="P337" i="4"/>
  <c r="O585" i="11"/>
  <c r="P585" i="11"/>
  <c r="AJ403" i="5"/>
  <c r="S403" i="5" s="1"/>
  <c r="Z403" i="5"/>
  <c r="AA403" i="5" s="1"/>
  <c r="AB403" i="5" s="1"/>
  <c r="P683" i="10"/>
  <c r="O683" i="10"/>
  <c r="M683" i="10" s="1"/>
  <c r="O809" i="11"/>
  <c r="M809" i="11" s="1"/>
  <c r="P809" i="11"/>
  <c r="O573" i="11"/>
  <c r="P573" i="11"/>
  <c r="O765" i="4"/>
  <c r="P765" i="4"/>
  <c r="AD329" i="5"/>
  <c r="AE329" i="5" s="1"/>
  <c r="AF329" i="5" s="1"/>
  <c r="AJ329" i="5"/>
  <c r="S329" i="5" s="1"/>
  <c r="P14" i="4"/>
  <c r="O550" i="4"/>
  <c r="P550" i="4"/>
  <c r="O767" i="4"/>
  <c r="P767" i="4"/>
  <c r="P804" i="4"/>
  <c r="O766" i="10"/>
  <c r="O931" i="11"/>
  <c r="M931" i="11" s="1"/>
  <c r="P931" i="11"/>
  <c r="O692" i="4"/>
  <c r="P692" i="4"/>
  <c r="O218" i="4"/>
  <c r="P218" i="4"/>
  <c r="O853" i="4"/>
  <c r="P853" i="4"/>
  <c r="O981" i="4"/>
  <c r="P981" i="4"/>
  <c r="AJ44" i="5"/>
  <c r="S44" i="5" s="1"/>
  <c r="Z410" i="5"/>
  <c r="AA410" i="5" s="1"/>
  <c r="AB410" i="5" s="1"/>
  <c r="AJ410" i="5"/>
  <c r="S410" i="5" s="1"/>
  <c r="O689" i="11"/>
  <c r="P689" i="11"/>
  <c r="Z465" i="5"/>
  <c r="AA465" i="5" s="1"/>
  <c r="AB465" i="5" s="1"/>
  <c r="AI465" i="5"/>
  <c r="R465" i="5" s="1"/>
  <c r="Z158" i="5"/>
  <c r="AA158" i="5" s="1"/>
  <c r="AB158" i="5" s="1"/>
  <c r="O290" i="11"/>
  <c r="P290" i="11"/>
  <c r="O199" i="5"/>
  <c r="T199" i="5" s="1"/>
  <c r="O455" i="4"/>
  <c r="P455" i="4"/>
  <c r="AJ325" i="5"/>
  <c r="S325" i="5" s="1"/>
  <c r="AI325" i="5"/>
  <c r="R325" i="5" s="1"/>
  <c r="AD325" i="5"/>
  <c r="AE325" i="5" s="1"/>
  <c r="AF325" i="5" s="1"/>
  <c r="Q325" i="5" s="1"/>
  <c r="O547" i="11"/>
  <c r="P547" i="11"/>
  <c r="Z365" i="5"/>
  <c r="AA365" i="5" s="1"/>
  <c r="AB365" i="5" s="1"/>
  <c r="AI365" i="5"/>
  <c r="R365" i="5" s="1"/>
  <c r="O883" i="11"/>
  <c r="M883" i="11" s="1"/>
  <c r="P883" i="11"/>
  <c r="O623" i="11"/>
  <c r="M623" i="11" s="1"/>
  <c r="P623" i="11"/>
  <c r="O851" i="4"/>
  <c r="P851" i="4"/>
  <c r="O545" i="4"/>
  <c r="P545" i="4"/>
  <c r="P110" i="4"/>
  <c r="O215" i="5"/>
  <c r="V215" i="5" s="1"/>
  <c r="O425" i="11"/>
  <c r="M425" i="11" s="1"/>
  <c r="P425" i="11"/>
  <c r="O239" i="4"/>
  <c r="P239" i="4"/>
  <c r="O892" i="11"/>
  <c r="M892" i="11" s="1"/>
  <c r="P892" i="11"/>
  <c r="O720" i="11"/>
  <c r="O691" i="11"/>
  <c r="M691" i="11" s="1"/>
  <c r="P691" i="11"/>
  <c r="O570" i="4"/>
  <c r="N570" i="4" s="1"/>
  <c r="M570" i="4" s="1"/>
  <c r="P628" i="11"/>
  <c r="M605" i="10"/>
  <c r="N743" i="10"/>
  <c r="N127" i="10"/>
  <c r="N211" i="11"/>
  <c r="N395" i="10"/>
  <c r="N387" i="10"/>
  <c r="P615" i="10"/>
  <c r="N615" i="10" s="1"/>
  <c r="P925" i="10"/>
  <c r="N925" i="10" s="1"/>
  <c r="P759" i="10"/>
  <c r="N759" i="10" s="1"/>
  <c r="P560" i="10"/>
  <c r="N560" i="10" s="1"/>
  <c r="P852" i="10"/>
  <c r="N852" i="10" s="1"/>
  <c r="N281" i="10"/>
  <c r="P956" i="10"/>
  <c r="N956" i="10" s="1"/>
  <c r="P28" i="10"/>
  <c r="N28" i="10" s="1"/>
  <c r="P507" i="10"/>
  <c r="N507" i="10" s="1"/>
  <c r="P947" i="10"/>
  <c r="N947" i="10" s="1"/>
  <c r="P346" i="10"/>
  <c r="P262" i="10"/>
  <c r="N262" i="10" s="1"/>
  <c r="P482" i="10"/>
  <c r="N482" i="10" s="1"/>
  <c r="P821" i="10"/>
  <c r="P844" i="10"/>
  <c r="N844" i="10" s="1"/>
  <c r="P802" i="10"/>
  <c r="N802" i="10" s="1"/>
  <c r="P521" i="10"/>
  <c r="N521" i="10" s="1"/>
  <c r="N199" i="10"/>
  <c r="P240" i="10"/>
  <c r="N240" i="10" s="1"/>
  <c r="P522" i="10"/>
  <c r="P283" i="10"/>
  <c r="N283" i="10" s="1"/>
  <c r="P995" i="10"/>
  <c r="N995" i="10" s="1"/>
  <c r="P291" i="10"/>
  <c r="N291" i="10" s="1"/>
  <c r="P658" i="10"/>
  <c r="N658" i="10" s="1"/>
  <c r="P208" i="10"/>
  <c r="N208" i="10" s="1"/>
  <c r="P501" i="10"/>
  <c r="N501" i="10" s="1"/>
  <c r="N703" i="10"/>
  <c r="P822" i="10"/>
  <c r="N822" i="10" s="1"/>
  <c r="P329" i="10"/>
  <c r="N329" i="10" s="1"/>
  <c r="P514" i="10"/>
  <c r="N514" i="10" s="1"/>
  <c r="P805" i="10"/>
  <c r="N805" i="10" s="1"/>
  <c r="P180" i="10"/>
  <c r="N180" i="10" s="1"/>
  <c r="P597" i="10"/>
  <c r="N597" i="10" s="1"/>
  <c r="P187" i="10"/>
  <c r="P493" i="10"/>
  <c r="N493" i="10" s="1"/>
  <c r="P838" i="10"/>
  <c r="N838" i="10" s="1"/>
  <c r="O310" i="9"/>
  <c r="N310" i="9" s="1"/>
  <c r="M310" i="9" s="1"/>
  <c r="O962" i="9"/>
  <c r="N962" i="9" s="1"/>
  <c r="M962" i="9" s="1"/>
  <c r="O770" i="9"/>
  <c r="N770" i="9" s="1"/>
  <c r="M770" i="9" s="1"/>
  <c r="N861" i="9"/>
  <c r="M861" i="9" s="1"/>
  <c r="O828" i="9"/>
  <c r="N828" i="9" s="1"/>
  <c r="M828" i="9" s="1"/>
  <c r="O62" i="9"/>
  <c r="N62" i="9" s="1"/>
  <c r="M62" i="9" s="1"/>
  <c r="O293" i="9"/>
  <c r="N293" i="9" s="1"/>
  <c r="M293" i="9" s="1"/>
  <c r="O719" i="9"/>
  <c r="N719" i="9" s="1"/>
  <c r="M719" i="9" s="1"/>
  <c r="O982" i="9"/>
  <c r="N982" i="9" s="1"/>
  <c r="M982" i="9" s="1"/>
  <c r="N181" i="9"/>
  <c r="M181" i="9" s="1"/>
  <c r="O207" i="9"/>
  <c r="N207" i="9" s="1"/>
  <c r="M207" i="9" s="1"/>
  <c r="O401" i="9"/>
  <c r="N401" i="9" s="1"/>
  <c r="M401" i="9" s="1"/>
  <c r="O419" i="9"/>
  <c r="O211" i="9"/>
  <c r="N211" i="9" s="1"/>
  <c r="M211" i="9" s="1"/>
  <c r="O321" i="9"/>
  <c r="N321" i="9" s="1"/>
  <c r="M321" i="9" s="1"/>
  <c r="O958" i="9"/>
  <c r="N958" i="9" s="1"/>
  <c r="M958" i="9" s="1"/>
  <c r="O273" i="9"/>
  <c r="N273" i="9" s="1"/>
  <c r="M273" i="9" s="1"/>
  <c r="O268" i="9"/>
  <c r="N268" i="9" s="1"/>
  <c r="M268" i="9" s="1"/>
  <c r="O859" i="9"/>
  <c r="N859" i="9" s="1"/>
  <c r="M859" i="9" s="1"/>
  <c r="O768" i="9"/>
  <c r="N768" i="9" s="1"/>
  <c r="M768" i="9" s="1"/>
  <c r="O721" i="9"/>
  <c r="O672" i="9"/>
  <c r="N672" i="9" s="1"/>
  <c r="M672" i="9" s="1"/>
  <c r="O713" i="9"/>
  <c r="N713" i="9" s="1"/>
  <c r="M713" i="9" s="1"/>
  <c r="O927" i="9"/>
  <c r="N927" i="9" s="1"/>
  <c r="M927" i="9" s="1"/>
  <c r="O318" i="9"/>
  <c r="N318" i="9" s="1"/>
  <c r="M318" i="9" s="1"/>
  <c r="O673" i="9"/>
  <c r="N673" i="9" s="1"/>
  <c r="M673" i="9" s="1"/>
  <c r="O306" i="9"/>
  <c r="N306" i="9" s="1"/>
  <c r="M306" i="9" s="1"/>
  <c r="O563" i="9"/>
  <c r="N563" i="9" s="1"/>
  <c r="M563" i="9" s="1"/>
  <c r="O871" i="9"/>
  <c r="N871" i="9" s="1"/>
  <c r="M871" i="9" s="1"/>
  <c r="O203" i="9"/>
  <c r="N203" i="9" s="1"/>
  <c r="M203" i="9" s="1"/>
  <c r="O337" i="9"/>
  <c r="N337" i="9" s="1"/>
  <c r="M337" i="9" s="1"/>
  <c r="O204" i="9"/>
  <c r="N204" i="9" s="1"/>
  <c r="M204" i="9" s="1"/>
  <c r="O431" i="9"/>
  <c r="N431" i="9" s="1"/>
  <c r="M431" i="9" s="1"/>
  <c r="O988" i="9"/>
  <c r="N988" i="9" s="1"/>
  <c r="M988" i="9" s="1"/>
  <c r="O833" i="9"/>
  <c r="N833" i="9" s="1"/>
  <c r="M833" i="9" s="1"/>
  <c r="O537" i="9"/>
  <c r="N537" i="9" s="1"/>
  <c r="M537" i="9" s="1"/>
  <c r="O289" i="9"/>
  <c r="N289" i="9" s="1"/>
  <c r="M289" i="9" s="1"/>
  <c r="O556" i="9"/>
  <c r="N556" i="9" s="1"/>
  <c r="M556" i="9" s="1"/>
  <c r="O473" i="9"/>
  <c r="N813" i="10"/>
  <c r="N503" i="10"/>
  <c r="N193" i="10"/>
  <c r="O439" i="10"/>
  <c r="M439" i="10" s="1"/>
  <c r="P483" i="9"/>
  <c r="N483" i="9" s="1"/>
  <c r="M483" i="9" s="1"/>
  <c r="P665" i="9"/>
  <c r="N665" i="9" s="1"/>
  <c r="M665" i="9" s="1"/>
  <c r="P761" i="4"/>
  <c r="P177" i="4"/>
  <c r="N177" i="4" s="1"/>
  <c r="M177" i="4" s="1"/>
  <c r="P865" i="4"/>
  <c r="N865" i="4" s="1"/>
  <c r="M865" i="4" s="1"/>
  <c r="P511" i="4"/>
  <c r="N511" i="4" s="1"/>
  <c r="M511" i="4" s="1"/>
  <c r="P448" i="4"/>
  <c r="N448" i="4" s="1"/>
  <c r="M448" i="4" s="1"/>
  <c r="P621" i="4"/>
  <c r="N621" i="4" s="1"/>
  <c r="M621" i="4" s="1"/>
  <c r="P587" i="4"/>
  <c r="N587" i="4" s="1"/>
  <c r="M587" i="4" s="1"/>
  <c r="P907" i="4"/>
  <c r="P163" i="4"/>
  <c r="N163" i="4" s="1"/>
  <c r="M163" i="4" s="1"/>
  <c r="P501" i="11"/>
  <c r="N501" i="11" s="1"/>
  <c r="P779" i="11"/>
  <c r="N779" i="11" s="1"/>
  <c r="P165" i="11"/>
  <c r="N165" i="11" s="1"/>
  <c r="P818" i="11"/>
  <c r="N818" i="11" s="1"/>
  <c r="P130" i="11"/>
  <c r="N130" i="11" s="1"/>
  <c r="N659" i="11"/>
  <c r="P739" i="11"/>
  <c r="N739" i="11" s="1"/>
  <c r="P473" i="11"/>
  <c r="N473" i="11" s="1"/>
  <c r="P699" i="11"/>
  <c r="N699" i="11" s="1"/>
  <c r="P884" i="11"/>
  <c r="P977" i="11"/>
  <c r="N977" i="11" s="1"/>
  <c r="P191" i="11"/>
  <c r="N191" i="11" s="1"/>
  <c r="P738" i="11"/>
  <c r="N738" i="11" s="1"/>
  <c r="P766" i="11"/>
  <c r="N766" i="11" s="1"/>
  <c r="P906" i="11"/>
  <c r="N906" i="11" s="1"/>
  <c r="P744" i="11"/>
  <c r="N744" i="11" s="1"/>
  <c r="P840" i="11"/>
  <c r="N840" i="11" s="1"/>
  <c r="O526" i="4"/>
  <c r="N526" i="4" s="1"/>
  <c r="M526" i="4" s="1"/>
  <c r="O183" i="4"/>
  <c r="N183" i="4" s="1"/>
  <c r="M183" i="4" s="1"/>
  <c r="O737" i="4"/>
  <c r="N737" i="4" s="1"/>
  <c r="M737" i="4" s="1"/>
  <c r="AD213" i="5"/>
  <c r="AE213" i="5" s="1"/>
  <c r="AF213" i="5" s="1"/>
  <c r="AD44" i="5"/>
  <c r="AE44" i="5" s="1"/>
  <c r="AF44" i="5" s="1"/>
  <c r="AD465" i="5"/>
  <c r="AE465" i="5" s="1"/>
  <c r="AF465" i="5" s="1"/>
  <c r="Q465" i="5" s="1"/>
  <c r="AJ349" i="5"/>
  <c r="S349" i="5" s="1"/>
  <c r="P587" i="10"/>
  <c r="O587" i="10"/>
  <c r="M587" i="10" s="1"/>
  <c r="P284" i="4"/>
  <c r="O284" i="4"/>
  <c r="O278" i="4"/>
  <c r="N278" i="4" s="1"/>
  <c r="M278" i="4" s="1"/>
  <c r="H655" i="1"/>
  <c r="P846" i="9"/>
  <c r="N846" i="9" s="1"/>
  <c r="M846" i="9" s="1"/>
  <c r="H481" i="1"/>
  <c r="N615" i="9"/>
  <c r="M615" i="9" s="1"/>
  <c r="O555" i="4"/>
  <c r="P555" i="4"/>
  <c r="N517" i="9"/>
  <c r="M517" i="9" s="1"/>
  <c r="N323" i="11"/>
  <c r="N958" i="11"/>
  <c r="N577" i="4"/>
  <c r="M577" i="4" s="1"/>
  <c r="N978" i="11"/>
  <c r="N297" i="11"/>
  <c r="N257" i="11"/>
  <c r="N859" i="11"/>
  <c r="H980" i="1"/>
  <c r="H212" i="1"/>
  <c r="H606" i="1"/>
  <c r="H948" i="1"/>
  <c r="H612" i="1"/>
  <c r="H99" i="1"/>
  <c r="D138" i="5" s="1"/>
  <c r="H810" i="1"/>
  <c r="H307" i="1"/>
  <c r="H236" i="1"/>
  <c r="H541" i="1"/>
  <c r="H507" i="1"/>
  <c r="H683" i="1"/>
  <c r="H702" i="1"/>
  <c r="H522" i="1"/>
  <c r="H899" i="1"/>
  <c r="O241" i="5"/>
  <c r="T241" i="5" s="1"/>
  <c r="H868" i="1"/>
  <c r="O171" i="5"/>
  <c r="H325" i="1"/>
  <c r="O169" i="5"/>
  <c r="H153" i="1"/>
  <c r="H400" i="1"/>
  <c r="H241" i="1"/>
  <c r="O229" i="5"/>
  <c r="O257" i="5"/>
  <c r="O188" i="5"/>
  <c r="O275" i="5"/>
  <c r="O189" i="5"/>
  <c r="O155" i="5"/>
  <c r="T155" i="5" s="1"/>
  <c r="O223" i="5"/>
  <c r="T223" i="5" s="1"/>
  <c r="O255" i="5"/>
  <c r="V255" i="5" s="1"/>
  <c r="O213" i="5"/>
  <c r="O102" i="5"/>
  <c r="V102" i="5" s="1"/>
  <c r="M888" i="10"/>
  <c r="N888" i="10"/>
  <c r="M967" i="10"/>
  <c r="N967" i="10"/>
  <c r="N221" i="10"/>
  <c r="M339" i="10"/>
  <c r="N339" i="10"/>
  <c r="N179" i="10"/>
  <c r="M813" i="10"/>
  <c r="N637" i="10"/>
  <c r="N905" i="10"/>
  <c r="N551" i="10"/>
  <c r="N689" i="10"/>
  <c r="N815" i="4"/>
  <c r="M815" i="4" s="1"/>
  <c r="M827" i="11"/>
  <c r="N933" i="11"/>
  <c r="N519" i="11"/>
  <c r="O978" i="4"/>
  <c r="P978" i="4"/>
  <c r="O719" i="4"/>
  <c r="P719" i="4"/>
  <c r="P525" i="9"/>
  <c r="O525" i="9"/>
  <c r="O644" i="10"/>
  <c r="M644" i="10" s="1"/>
  <c r="P644" i="10"/>
  <c r="P479" i="9"/>
  <c r="O479" i="9"/>
  <c r="P342" i="9"/>
  <c r="O342" i="9"/>
  <c r="P304" i="9"/>
  <c r="O304" i="9"/>
  <c r="O290" i="9"/>
  <c r="O207" i="4"/>
  <c r="P207" i="4"/>
  <c r="O694" i="11"/>
  <c r="M694" i="11" s="1"/>
  <c r="P694" i="11"/>
  <c r="P371" i="11"/>
  <c r="O371" i="11"/>
  <c r="O308" i="11"/>
  <c r="M308" i="11" s="1"/>
  <c r="P308" i="11"/>
  <c r="O828" i="10"/>
  <c r="M828" i="10" s="1"/>
  <c r="P828" i="10"/>
  <c r="O995" i="4"/>
  <c r="P995" i="4"/>
  <c r="O527" i="11"/>
  <c r="M527" i="11" s="1"/>
  <c r="P527" i="11"/>
  <c r="O346" i="11"/>
  <c r="M346" i="11" s="1"/>
  <c r="P346" i="11"/>
  <c r="O339" i="11"/>
  <c r="P339" i="11"/>
  <c r="O284" i="11"/>
  <c r="P284" i="11"/>
  <c r="O303" i="4"/>
  <c r="P303" i="4"/>
  <c r="O716" i="11"/>
  <c r="P716" i="11"/>
  <c r="O700" i="11"/>
  <c r="M700" i="11" s="1"/>
  <c r="P700" i="11"/>
  <c r="P426" i="10"/>
  <c r="O527" i="4"/>
  <c r="P527" i="4"/>
  <c r="O857" i="11"/>
  <c r="P857" i="11"/>
  <c r="O834" i="11"/>
  <c r="P834" i="11"/>
  <c r="O140" i="11"/>
  <c r="M140" i="11" s="1"/>
  <c r="O116" i="11"/>
  <c r="P116" i="11"/>
  <c r="O597" i="9"/>
  <c r="P597" i="9"/>
  <c r="P305" i="9"/>
  <c r="O305" i="9"/>
  <c r="P969" i="4"/>
  <c r="O969" i="4"/>
  <c r="P631" i="4"/>
  <c r="O631" i="4"/>
  <c r="P760" i="10"/>
  <c r="O317" i="10"/>
  <c r="M317" i="10" s="1"/>
  <c r="P317" i="10"/>
  <c r="O294" i="10"/>
  <c r="M294" i="10" s="1"/>
  <c r="P294" i="10"/>
  <c r="O425" i="5"/>
  <c r="T425" i="5" s="1"/>
  <c r="P38" i="9"/>
  <c r="N38" i="9" s="1"/>
  <c r="M38" i="9" s="1"/>
  <c r="O821" i="9"/>
  <c r="P821" i="9"/>
  <c r="O623" i="9"/>
  <c r="P623" i="9"/>
  <c r="P625" i="9"/>
  <c r="O625" i="9"/>
  <c r="H698" i="1"/>
  <c r="P731" i="10"/>
  <c r="O731" i="10"/>
  <c r="M731" i="10" s="1"/>
  <c r="O895" i="10"/>
  <c r="M895" i="10" s="1"/>
  <c r="P895" i="10"/>
  <c r="P403" i="9"/>
  <c r="O403" i="9"/>
  <c r="O801" i="10"/>
  <c r="P801" i="10"/>
  <c r="O39" i="10"/>
  <c r="P39" i="10"/>
  <c r="O176" i="9"/>
  <c r="N176" i="9" s="1"/>
  <c r="M176" i="9" s="1"/>
  <c r="N909" i="10"/>
  <c r="N649" i="10"/>
  <c r="N655" i="10"/>
  <c r="N839" i="10"/>
  <c r="N795" i="10"/>
  <c r="N998" i="10"/>
  <c r="N499" i="9"/>
  <c r="M499" i="9" s="1"/>
  <c r="N269" i="9"/>
  <c r="M269" i="9" s="1"/>
  <c r="N1001" i="9"/>
  <c r="M1001" i="9" s="1"/>
  <c r="N271" i="11"/>
  <c r="P372" i="10"/>
  <c r="O372" i="10"/>
  <c r="M372" i="10" s="1"/>
  <c r="O203" i="11"/>
  <c r="P203" i="11"/>
  <c r="O114" i="4"/>
  <c r="O494" i="11"/>
  <c r="P494" i="11"/>
  <c r="O895" i="4"/>
  <c r="P895" i="4"/>
  <c r="O173" i="11"/>
  <c r="P173" i="11"/>
  <c r="O805" i="4"/>
  <c r="P805" i="4"/>
  <c r="O714" i="4"/>
  <c r="P714" i="4"/>
  <c r="O765" i="11"/>
  <c r="P765" i="11"/>
  <c r="O479" i="4"/>
  <c r="P479" i="4"/>
  <c r="O451" i="4"/>
  <c r="P451" i="4"/>
  <c r="O816" i="4"/>
  <c r="P816" i="4"/>
  <c r="O442" i="4"/>
  <c r="P442" i="4"/>
  <c r="O666" i="11"/>
  <c r="M666" i="11" s="1"/>
  <c r="P666" i="11"/>
  <c r="O429" i="11"/>
  <c r="P429" i="11"/>
  <c r="O666" i="9"/>
  <c r="N666" i="9" s="1"/>
  <c r="M666" i="9" s="1"/>
  <c r="O664" i="11"/>
  <c r="P664" i="11"/>
  <c r="P911" i="10"/>
  <c r="O911" i="10"/>
  <c r="P84" i="4"/>
  <c r="H717" i="1"/>
  <c r="P756" i="9"/>
  <c r="O772" i="11"/>
  <c r="M772" i="11" s="1"/>
  <c r="P772" i="11"/>
  <c r="P499" i="10"/>
  <c r="O499" i="10"/>
  <c r="M499" i="10" s="1"/>
  <c r="N475" i="9"/>
  <c r="M475" i="9" s="1"/>
  <c r="N579" i="9"/>
  <c r="M579" i="9" s="1"/>
  <c r="N820" i="4"/>
  <c r="M820" i="4" s="1"/>
  <c r="N322" i="11"/>
  <c r="N509" i="11"/>
  <c r="N840" i="4"/>
  <c r="M840" i="4" s="1"/>
  <c r="N251" i="11"/>
  <c r="B112" i="1"/>
  <c r="O548" i="4"/>
  <c r="O397" i="4"/>
  <c r="P397" i="4"/>
  <c r="H261" i="1"/>
  <c r="H215" i="1"/>
  <c r="H517" i="1"/>
  <c r="H223" i="1"/>
  <c r="G563" i="1"/>
  <c r="D563" i="1" s="1"/>
  <c r="H739" i="1"/>
  <c r="P752" i="4"/>
  <c r="N752" i="4" s="1"/>
  <c r="M752" i="4" s="1"/>
  <c r="G777" i="1"/>
  <c r="D777" i="1" s="1"/>
  <c r="F777" i="1"/>
  <c r="E777" i="1"/>
  <c r="G608" i="1"/>
  <c r="D608" i="1" s="1"/>
  <c r="E608" i="1"/>
  <c r="F439" i="1"/>
  <c r="C439" i="1"/>
  <c r="F433" i="1"/>
  <c r="C433" i="1"/>
  <c r="F393" i="1"/>
  <c r="B393" i="1"/>
  <c r="F477" i="1"/>
  <c r="G477" i="1"/>
  <c r="D477" i="1" s="1"/>
  <c r="X477" i="5" s="1"/>
  <c r="AD477" i="5" s="1"/>
  <c r="AE477" i="5" s="1"/>
  <c r="AF477" i="5" s="1"/>
  <c r="B477" i="1"/>
  <c r="H477" i="1" s="1"/>
  <c r="G206" i="1"/>
  <c r="D206" i="1" s="1"/>
  <c r="X206" i="5" s="1"/>
  <c r="B206" i="1"/>
  <c r="H381" i="1"/>
  <c r="O60" i="5"/>
  <c r="Z95" i="5"/>
  <c r="AA95" i="5" s="1"/>
  <c r="AB95" i="5" s="1"/>
  <c r="AI95" i="5"/>
  <c r="R95" i="5" s="1"/>
  <c r="H971" i="1"/>
  <c r="H607" i="1"/>
  <c r="H357" i="1"/>
  <c r="E590" i="1"/>
  <c r="F590" i="1"/>
  <c r="H590" i="1" s="1"/>
  <c r="F430" i="1"/>
  <c r="E430" i="1"/>
  <c r="F334" i="1"/>
  <c r="H334" i="1" s="1"/>
  <c r="C334" i="1"/>
  <c r="C294" i="1"/>
  <c r="F294" i="1"/>
  <c r="E993" i="1"/>
  <c r="B993" i="1"/>
  <c r="H993" i="1" s="1"/>
  <c r="H977" i="1"/>
  <c r="C965" i="1"/>
  <c r="E965" i="1"/>
  <c r="E944" i="1"/>
  <c r="B944" i="1"/>
  <c r="H944" i="1" s="1"/>
  <c r="F920" i="1"/>
  <c r="B920" i="1"/>
  <c r="C912" i="1"/>
  <c r="E912" i="1"/>
  <c r="F912" i="1"/>
  <c r="H912" i="1" s="1"/>
  <c r="B901" i="1"/>
  <c r="F901" i="1"/>
  <c r="C901" i="1"/>
  <c r="B873" i="1"/>
  <c r="F873" i="1"/>
  <c r="E873" i="1"/>
  <c r="G805" i="1"/>
  <c r="D805" i="1" s="1"/>
  <c r="C805" i="1"/>
  <c r="B805" i="1"/>
  <c r="H805" i="1" s="1"/>
  <c r="E790" i="1"/>
  <c r="B790" i="1"/>
  <c r="H790" i="1" s="1"/>
  <c r="E761" i="1"/>
  <c r="F761" i="1"/>
  <c r="B720" i="1"/>
  <c r="H720" i="1" s="1"/>
  <c r="E720" i="1"/>
  <c r="C712" i="1"/>
  <c r="B712" i="1"/>
  <c r="H712" i="1" s="1"/>
  <c r="F680" i="1"/>
  <c r="C680" i="1"/>
  <c r="G678" i="1"/>
  <c r="D678" i="1" s="1"/>
  <c r="B678" i="1"/>
  <c r="H678" i="1" s="1"/>
  <c r="C678" i="1"/>
  <c r="H671" i="1"/>
  <c r="G649" i="1"/>
  <c r="D649" i="1" s="1"/>
  <c r="F649" i="1"/>
  <c r="H649" i="1" s="1"/>
  <c r="C621" i="1"/>
  <c r="F621" i="1"/>
  <c r="H621" i="1" s="1"/>
  <c r="G616" i="1"/>
  <c r="D616" i="1" s="1"/>
  <c r="C616" i="1"/>
  <c r="B529" i="1"/>
  <c r="H529" i="1" s="1"/>
  <c r="E529" i="1"/>
  <c r="C529" i="1"/>
  <c r="E527" i="1"/>
  <c r="B527" i="1"/>
  <c r="H527" i="1" s="1"/>
  <c r="G501" i="1"/>
  <c r="D501" i="1" s="1"/>
  <c r="E501" i="1"/>
  <c r="B501" i="1"/>
  <c r="H501" i="1" s="1"/>
  <c r="F486" i="1"/>
  <c r="C486" i="1"/>
  <c r="H480" i="1"/>
  <c r="C465" i="1"/>
  <c r="F465" i="1"/>
  <c r="C423" i="1"/>
  <c r="B423" i="1"/>
  <c r="G369" i="1"/>
  <c r="D369" i="1" s="1"/>
  <c r="X369" i="5" s="1"/>
  <c r="AD369" i="5" s="1"/>
  <c r="AE369" i="5" s="1"/>
  <c r="AF369" i="5" s="1"/>
  <c r="E369" i="1"/>
  <c r="C369" i="1"/>
  <c r="E352" i="1"/>
  <c r="B352" i="1"/>
  <c r="H352" i="1" s="1"/>
  <c r="G311" i="1"/>
  <c r="D311" i="1" s="1"/>
  <c r="X311" i="5" s="1"/>
  <c r="AD311" i="5" s="1"/>
  <c r="AE311" i="5" s="1"/>
  <c r="AF311" i="5" s="1"/>
  <c r="B311" i="1"/>
  <c r="F311" i="1"/>
  <c r="B305" i="1"/>
  <c r="H305" i="1" s="1"/>
  <c r="E305" i="1"/>
  <c r="G304" i="1"/>
  <c r="D304" i="1" s="1"/>
  <c r="X304" i="5" s="1"/>
  <c r="Z304" i="5" s="1"/>
  <c r="AA304" i="5" s="1"/>
  <c r="AB304" i="5" s="1"/>
  <c r="B304" i="1"/>
  <c r="E247" i="1"/>
  <c r="B247" i="1"/>
  <c r="H247" i="1" s="1"/>
  <c r="G241" i="1"/>
  <c r="D241" i="1" s="1"/>
  <c r="X241" i="5" s="1"/>
  <c r="E241" i="1"/>
  <c r="B240" i="1"/>
  <c r="F240" i="1"/>
  <c r="G217" i="1"/>
  <c r="D217" i="1" s="1"/>
  <c r="X217" i="5" s="1"/>
  <c r="Z217" i="5" s="1"/>
  <c r="AA217" i="5" s="1"/>
  <c r="AB217" i="5" s="1"/>
  <c r="B217" i="1"/>
  <c r="H201" i="1"/>
  <c r="G184" i="1"/>
  <c r="D184" i="1" s="1"/>
  <c r="X184" i="5" s="1"/>
  <c r="AD184" i="5" s="1"/>
  <c r="AE184" i="5" s="1"/>
  <c r="AF184" i="5" s="1"/>
  <c r="B184" i="1"/>
  <c r="H184" i="1" s="1"/>
  <c r="G137" i="1"/>
  <c r="D137" i="1" s="1"/>
  <c r="X137" i="5" s="1"/>
  <c r="B137" i="1"/>
  <c r="F137" i="1"/>
  <c r="G133" i="1"/>
  <c r="D133" i="1" s="1"/>
  <c r="C133" i="1"/>
  <c r="H13" i="1"/>
  <c r="D20" i="5" s="1"/>
  <c r="N789" i="9"/>
  <c r="M789" i="9" s="1"/>
  <c r="N965" i="9"/>
  <c r="M965" i="9" s="1"/>
  <c r="N489" i="9"/>
  <c r="M489" i="9" s="1"/>
  <c r="N947" i="9"/>
  <c r="M947" i="9" s="1"/>
  <c r="N917" i="10"/>
  <c r="N667" i="9"/>
  <c r="M667" i="9" s="1"/>
  <c r="N633" i="9"/>
  <c r="M633" i="9" s="1"/>
  <c r="N365" i="4"/>
  <c r="M365" i="4" s="1"/>
  <c r="N191" i="4"/>
  <c r="M191" i="4" s="1"/>
  <c r="N561" i="4"/>
  <c r="M561" i="4" s="1"/>
  <c r="N188" i="11"/>
  <c r="N709" i="11"/>
  <c r="N457" i="11"/>
  <c r="N693" i="11"/>
  <c r="N249" i="11"/>
  <c r="N306" i="11"/>
  <c r="N621" i="11"/>
  <c r="F95" i="1"/>
  <c r="B95" i="1"/>
  <c r="E215" i="1"/>
  <c r="B968" i="1"/>
  <c r="B895" i="1"/>
  <c r="H895" i="1" s="1"/>
  <c r="F77" i="1"/>
  <c r="C968" i="1"/>
  <c r="G199" i="1"/>
  <c r="D199" i="1" s="1"/>
  <c r="X199" i="5" s="1"/>
  <c r="E289" i="1"/>
  <c r="F910" i="1"/>
  <c r="C895" i="1"/>
  <c r="F351" i="1"/>
  <c r="F367" i="1"/>
  <c r="H367" i="1" s="1"/>
  <c r="C261" i="1"/>
  <c r="F277" i="1"/>
  <c r="B277" i="1"/>
  <c r="B431" i="1"/>
  <c r="H431" i="1" s="1"/>
  <c r="C104" i="1"/>
  <c r="E147" i="5" s="1"/>
  <c r="F101" i="1"/>
  <c r="B257" i="1"/>
  <c r="G257" i="1"/>
  <c r="D257" i="1" s="1"/>
  <c r="X257" i="5" s="1"/>
  <c r="Z257" i="5" s="1"/>
  <c r="AA257" i="5" s="1"/>
  <c r="AB257" i="5" s="1"/>
  <c r="G215" i="1"/>
  <c r="D215" i="1" s="1"/>
  <c r="X215" i="5" s="1"/>
  <c r="F729" i="1"/>
  <c r="H729" i="1" s="1"/>
  <c r="C175" i="1"/>
  <c r="E175" i="1"/>
  <c r="G207" i="1"/>
  <c r="D207" i="1" s="1"/>
  <c r="X207" i="5" s="1"/>
  <c r="C231" i="1"/>
  <c r="F231" i="1"/>
  <c r="F135" i="1"/>
  <c r="H135" i="1" s="1"/>
  <c r="E231" i="1"/>
  <c r="C223" i="1"/>
  <c r="G269" i="1"/>
  <c r="D269" i="1" s="1"/>
  <c r="X269" i="5" s="1"/>
  <c r="G29" i="1"/>
  <c r="D29" i="1" s="1"/>
  <c r="X29" i="5" s="1"/>
  <c r="B737" i="1"/>
  <c r="C737" i="1"/>
  <c r="F191" i="1"/>
  <c r="B191" i="1"/>
  <c r="F57" i="1"/>
  <c r="J108" i="9" s="1"/>
  <c r="B77" i="1"/>
  <c r="B29" i="1"/>
  <c r="E819" i="1"/>
  <c r="F207" i="1"/>
  <c r="E191" i="1"/>
  <c r="E343" i="1"/>
  <c r="B199" i="1"/>
  <c r="F737" i="1"/>
  <c r="F111" i="1"/>
  <c r="F199" i="1"/>
  <c r="E803" i="1"/>
  <c r="F318" i="1"/>
  <c r="B318" i="1"/>
  <c r="C971" i="1"/>
  <c r="C78" i="1"/>
  <c r="E109" i="5" s="1"/>
  <c r="F989" i="1"/>
  <c r="C951" i="1"/>
  <c r="E358" i="1"/>
  <c r="G147" i="1"/>
  <c r="D147" i="1" s="1"/>
  <c r="X147" i="5" s="1"/>
  <c r="B366" i="1"/>
  <c r="C893" i="1"/>
  <c r="C942" i="1"/>
  <c r="B942" i="1"/>
  <c r="H942" i="1" s="1"/>
  <c r="F925" i="1"/>
  <c r="H925" i="1" s="1"/>
  <c r="C937" i="1"/>
  <c r="G937" i="1"/>
  <c r="D937" i="1" s="1"/>
  <c r="C993" i="1"/>
  <c r="F358" i="1"/>
  <c r="H358" i="1" s="1"/>
  <c r="C366" i="1"/>
  <c r="G366" i="1"/>
  <c r="D366" i="1" s="1"/>
  <c r="X366" i="5" s="1"/>
  <c r="E917" i="1"/>
  <c r="F422" i="1"/>
  <c r="B294" i="1"/>
  <c r="C422" i="1"/>
  <c r="E334" i="1"/>
  <c r="B761" i="1"/>
  <c r="C862" i="1"/>
  <c r="C909" i="1"/>
  <c r="B909" i="1"/>
  <c r="H909" i="1" s="1"/>
  <c r="E887" i="1"/>
  <c r="F796" i="1"/>
  <c r="H796" i="1" s="1"/>
  <c r="C796" i="1"/>
  <c r="F172" i="1"/>
  <c r="H172" i="1" s="1"/>
  <c r="E172" i="1"/>
  <c r="J18" i="4"/>
  <c r="C18" i="4"/>
  <c r="H18" i="4" s="1"/>
  <c r="J138" i="4"/>
  <c r="C138" i="4"/>
  <c r="H138" i="4" s="1"/>
  <c r="D138" i="4" s="1"/>
  <c r="G138" i="4" s="1"/>
  <c r="C220" i="4"/>
  <c r="H220" i="4" s="1"/>
  <c r="D220" i="4" s="1"/>
  <c r="G220" i="4" s="1"/>
  <c r="J220" i="4"/>
  <c r="C234" i="4"/>
  <c r="H234" i="4" s="1"/>
  <c r="D234" i="4" s="1"/>
  <c r="G234" i="4" s="1"/>
  <c r="J234" i="4"/>
  <c r="C238" i="4"/>
  <c r="H238" i="4" s="1"/>
  <c r="D238" i="4" s="1"/>
  <c r="G238" i="4" s="1"/>
  <c r="J238" i="4"/>
  <c r="C326" i="4"/>
  <c r="H326" i="4" s="1"/>
  <c r="D326" i="4" s="1"/>
  <c r="G326" i="4" s="1"/>
  <c r="J326" i="4"/>
  <c r="C354" i="4"/>
  <c r="H354" i="4" s="1"/>
  <c r="D354" i="4" s="1"/>
  <c r="G354" i="4" s="1"/>
  <c r="J354" i="4"/>
  <c r="C480" i="4"/>
  <c r="H480" i="4" s="1"/>
  <c r="D480" i="4" s="1"/>
  <c r="G480" i="4" s="1"/>
  <c r="J480" i="4"/>
  <c r="C520" i="4"/>
  <c r="H520" i="4" s="1"/>
  <c r="D520" i="4" s="1"/>
  <c r="G520" i="4" s="1"/>
  <c r="J520" i="4"/>
  <c r="J536" i="4"/>
  <c r="C536" i="4"/>
  <c r="H536" i="4" s="1"/>
  <c r="D536" i="4" s="1"/>
  <c r="G536" i="4" s="1"/>
  <c r="C538" i="4"/>
  <c r="H538" i="4" s="1"/>
  <c r="D538" i="4" s="1"/>
  <c r="G538" i="4" s="1"/>
  <c r="J538" i="4"/>
  <c r="C546" i="4"/>
  <c r="H546" i="4" s="1"/>
  <c r="D546" i="4" s="1"/>
  <c r="G546" i="4" s="1"/>
  <c r="J546" i="4"/>
  <c r="C592" i="4"/>
  <c r="H592" i="4" s="1"/>
  <c r="D592" i="4" s="1"/>
  <c r="G592" i="4" s="1"/>
  <c r="J592" i="4"/>
  <c r="C598" i="4"/>
  <c r="H598" i="4" s="1"/>
  <c r="D598" i="4" s="1"/>
  <c r="G598" i="4" s="1"/>
  <c r="J598" i="4"/>
  <c r="J600" i="4"/>
  <c r="C600" i="4"/>
  <c r="H600" i="4" s="1"/>
  <c r="D600" i="4" s="1"/>
  <c r="G600" i="4" s="1"/>
  <c r="J648" i="4"/>
  <c r="C648" i="4"/>
  <c r="H648" i="4" s="1"/>
  <c r="D648" i="4" s="1"/>
  <c r="G648" i="4" s="1"/>
  <c r="C694" i="4"/>
  <c r="H694" i="4" s="1"/>
  <c r="D694" i="4" s="1"/>
  <c r="G694" i="4" s="1"/>
  <c r="J694" i="4"/>
  <c r="C696" i="4"/>
  <c r="H696" i="4" s="1"/>
  <c r="D696" i="4" s="1"/>
  <c r="G696" i="4" s="1"/>
  <c r="J696" i="4"/>
  <c r="C780" i="4"/>
  <c r="H780" i="4" s="1"/>
  <c r="D780" i="4" s="1"/>
  <c r="G780" i="4" s="1"/>
  <c r="J780" i="4"/>
  <c r="C848" i="4"/>
  <c r="H848" i="4" s="1"/>
  <c r="D848" i="4" s="1"/>
  <c r="G848" i="4" s="1"/>
  <c r="J848" i="4"/>
  <c r="C850" i="4"/>
  <c r="H850" i="4" s="1"/>
  <c r="D850" i="4" s="1"/>
  <c r="G850" i="4" s="1"/>
  <c r="J850" i="4"/>
  <c r="J932" i="4"/>
  <c r="C932" i="4"/>
  <c r="H932" i="4" s="1"/>
  <c r="D932" i="4" s="1"/>
  <c r="G932" i="4" s="1"/>
  <c r="J968" i="4"/>
  <c r="C968" i="4"/>
  <c r="H968" i="4" s="1"/>
  <c r="D968" i="4" s="1"/>
  <c r="G968" i="4" s="1"/>
  <c r="C970" i="4"/>
  <c r="H970" i="4" s="1"/>
  <c r="D970" i="4" s="1"/>
  <c r="G970" i="4" s="1"/>
  <c r="J970" i="4"/>
  <c r="C16" i="9"/>
  <c r="H16" i="9" s="1"/>
  <c r="J18" i="9"/>
  <c r="C18" i="9"/>
  <c r="H18" i="9" s="1"/>
  <c r="J34" i="9"/>
  <c r="C34" i="9"/>
  <c r="H34" i="9" s="1"/>
  <c r="J54" i="9"/>
  <c r="C54" i="9"/>
  <c r="H54" i="9" s="1"/>
  <c r="J86" i="9"/>
  <c r="J104" i="9"/>
  <c r="C104" i="9"/>
  <c r="H104" i="9" s="1"/>
  <c r="C106" i="9"/>
  <c r="H106" i="9" s="1"/>
  <c r="C108" i="9"/>
  <c r="H108" i="9" s="1"/>
  <c r="J168" i="9"/>
  <c r="C168" i="9"/>
  <c r="H168" i="9" s="1"/>
  <c r="D168" i="9" s="1"/>
  <c r="G168" i="9" s="1"/>
  <c r="C178" i="9"/>
  <c r="H178" i="9" s="1"/>
  <c r="D178" i="9" s="1"/>
  <c r="G178" i="9" s="1"/>
  <c r="J178" i="9"/>
  <c r="J236" i="9"/>
  <c r="C236" i="9"/>
  <c r="H236" i="9" s="1"/>
  <c r="D236" i="9" s="1"/>
  <c r="G236" i="9" s="1"/>
  <c r="J260" i="9"/>
  <c r="P260" i="9" s="1"/>
  <c r="C260" i="9"/>
  <c r="H260" i="9" s="1"/>
  <c r="D260" i="9" s="1"/>
  <c r="G260" i="9" s="1"/>
  <c r="C302" i="9"/>
  <c r="H302" i="9" s="1"/>
  <c r="D302" i="9" s="1"/>
  <c r="G302" i="9" s="1"/>
  <c r="J302" i="9"/>
  <c r="J446" i="9"/>
  <c r="C446" i="9"/>
  <c r="H446" i="9" s="1"/>
  <c r="D446" i="9" s="1"/>
  <c r="G446" i="9" s="1"/>
  <c r="C448" i="9"/>
  <c r="H448" i="9" s="1"/>
  <c r="D448" i="9" s="1"/>
  <c r="G448" i="9" s="1"/>
  <c r="J448" i="9"/>
  <c r="J460" i="9"/>
  <c r="C460" i="9"/>
  <c r="H460" i="9" s="1"/>
  <c r="D460" i="9" s="1"/>
  <c r="G460" i="9" s="1"/>
  <c r="C512" i="9"/>
  <c r="H512" i="9" s="1"/>
  <c r="D512" i="9" s="1"/>
  <c r="G512" i="9" s="1"/>
  <c r="J512" i="9"/>
  <c r="J544" i="9"/>
  <c r="C544" i="9"/>
  <c r="H544" i="9" s="1"/>
  <c r="D544" i="9" s="1"/>
  <c r="G544" i="9" s="1"/>
  <c r="C584" i="9"/>
  <c r="H584" i="9" s="1"/>
  <c r="D584" i="9" s="1"/>
  <c r="G584" i="9" s="1"/>
  <c r="J584" i="9"/>
  <c r="O207" i="5"/>
  <c r="T207" i="5" s="1"/>
  <c r="O222" i="5"/>
  <c r="V222" i="5" s="1"/>
  <c r="O193" i="5"/>
  <c r="T193" i="5" s="1"/>
  <c r="F48" i="1"/>
  <c r="H751" i="1"/>
  <c r="C72" i="1"/>
  <c r="E103" i="5" s="1"/>
  <c r="A103" i="5" s="1"/>
  <c r="B11" i="12" s="1"/>
  <c r="H650" i="1"/>
  <c r="H27" i="1"/>
  <c r="D38" i="5" s="1"/>
  <c r="P82" i="1"/>
  <c r="L117" i="5" s="1"/>
  <c r="O82" i="1"/>
  <c r="H117" i="5" s="1"/>
  <c r="G16" i="5"/>
  <c r="C474" i="9"/>
  <c r="H474" i="9" s="1"/>
  <c r="D474" i="9" s="1"/>
  <c r="G474" i="9" s="1"/>
  <c r="J418" i="9"/>
  <c r="C298" i="9"/>
  <c r="H298" i="9" s="1"/>
  <c r="D298" i="9" s="1"/>
  <c r="G298" i="9" s="1"/>
  <c r="J226" i="9"/>
  <c r="C480" i="9"/>
  <c r="H480" i="9" s="1"/>
  <c r="D480" i="9" s="1"/>
  <c r="G480" i="9" s="1"/>
  <c r="J368" i="9"/>
  <c r="C296" i="9"/>
  <c r="H296" i="9" s="1"/>
  <c r="D296" i="9" s="1"/>
  <c r="G296" i="9" s="1"/>
  <c r="J406" i="9"/>
  <c r="C230" i="9"/>
  <c r="H230" i="9" s="1"/>
  <c r="D230" i="9" s="1"/>
  <c r="G230" i="9" s="1"/>
  <c r="C182" i="9"/>
  <c r="H182" i="9" s="1"/>
  <c r="D182" i="9" s="1"/>
  <c r="G182" i="9" s="1"/>
  <c r="J218" i="9"/>
  <c r="O218" i="9" s="1"/>
  <c r="J154" i="9"/>
  <c r="J74" i="9"/>
  <c r="J630" i="4"/>
  <c r="C330" i="4"/>
  <c r="H330" i="4" s="1"/>
  <c r="D330" i="4" s="1"/>
  <c r="G330" i="4" s="1"/>
  <c r="C820" i="4"/>
  <c r="H820" i="4" s="1"/>
  <c r="D820" i="4" s="1"/>
  <c r="G820" i="4" s="1"/>
  <c r="C604" i="4"/>
  <c r="H604" i="4" s="1"/>
  <c r="D604" i="4" s="1"/>
  <c r="G604" i="4" s="1"/>
  <c r="C216" i="9"/>
  <c r="H216" i="9" s="1"/>
  <c r="D216" i="9" s="1"/>
  <c r="G216" i="9" s="1"/>
  <c r="J200" i="9"/>
  <c r="C56" i="9"/>
  <c r="H56" i="9" s="1"/>
  <c r="C228" i="9"/>
  <c r="H228" i="9" s="1"/>
  <c r="D228" i="9" s="1"/>
  <c r="G228" i="9" s="1"/>
  <c r="C756" i="4"/>
  <c r="H756" i="4" s="1"/>
  <c r="D756" i="4" s="1"/>
  <c r="G756" i="4" s="1"/>
  <c r="J432" i="4"/>
  <c r="C188" i="9"/>
  <c r="H188" i="9" s="1"/>
  <c r="D188" i="9" s="1"/>
  <c r="G188" i="9" s="1"/>
  <c r="C908" i="4"/>
  <c r="H908" i="4" s="1"/>
  <c r="D908" i="4" s="1"/>
  <c r="G908" i="4" s="1"/>
  <c r="C740" i="4"/>
  <c r="H740" i="4" s="1"/>
  <c r="D740" i="4" s="1"/>
  <c r="G740" i="4" s="1"/>
  <c r="J244" i="9"/>
  <c r="O244" i="9" s="1"/>
  <c r="J210" i="4"/>
  <c r="J408" i="9"/>
  <c r="C276" i="4"/>
  <c r="H276" i="4" s="1"/>
  <c r="D276" i="4" s="1"/>
  <c r="G276" i="4" s="1"/>
  <c r="C776" i="4"/>
  <c r="H776" i="4" s="1"/>
  <c r="D776" i="4" s="1"/>
  <c r="G776" i="4" s="1"/>
  <c r="C256" i="4"/>
  <c r="H256" i="4" s="1"/>
  <c r="D256" i="4" s="1"/>
  <c r="G256" i="4" s="1"/>
  <c r="C638" i="9"/>
  <c r="H638" i="9" s="1"/>
  <c r="D638" i="9" s="1"/>
  <c r="G638" i="9" s="1"/>
  <c r="M899" i="10"/>
  <c r="O727" i="10"/>
  <c r="M727" i="10" s="1"/>
  <c r="P727" i="10"/>
  <c r="P233" i="9"/>
  <c r="O233" i="9"/>
  <c r="O680" i="4"/>
  <c r="P680" i="4"/>
  <c r="P833" i="11"/>
  <c r="O833" i="11"/>
  <c r="O957" i="4"/>
  <c r="P957" i="4"/>
  <c r="O982" i="11"/>
  <c r="M982" i="11" s="1"/>
  <c r="P982" i="11"/>
  <c r="O783" i="11"/>
  <c r="M783" i="11" s="1"/>
  <c r="P783" i="11"/>
  <c r="O360" i="9"/>
  <c r="O749" i="4"/>
  <c r="P749" i="4"/>
  <c r="O213" i="4"/>
  <c r="P213" i="4"/>
  <c r="O669" i="11"/>
  <c r="M669" i="11" s="1"/>
  <c r="P669" i="11"/>
  <c r="O713" i="4"/>
  <c r="P713" i="4"/>
  <c r="O173" i="10"/>
  <c r="P173" i="10"/>
  <c r="O683" i="4"/>
  <c r="P683" i="4"/>
  <c r="O565" i="4"/>
  <c r="P565" i="4"/>
  <c r="AJ491" i="5"/>
  <c r="S491" i="5" s="1"/>
  <c r="AD491" i="5"/>
  <c r="AE491" i="5" s="1"/>
  <c r="AF491" i="5" s="1"/>
  <c r="AI491" i="5"/>
  <c r="R491" i="5" s="1"/>
  <c r="Z491" i="5"/>
  <c r="AA491" i="5" s="1"/>
  <c r="AB491" i="5" s="1"/>
  <c r="Q491" i="5" s="1"/>
  <c r="O818" i="10"/>
  <c r="M818" i="10" s="1"/>
  <c r="P818" i="10"/>
  <c r="AI238" i="5"/>
  <c r="R238" i="5" s="1"/>
  <c r="AJ238" i="5"/>
  <c r="S238" i="5" s="1"/>
  <c r="P829" i="9"/>
  <c r="O829" i="9"/>
  <c r="P301" i="9"/>
  <c r="O301" i="9"/>
  <c r="P229" i="9"/>
  <c r="O229" i="9"/>
  <c r="O963" i="4"/>
  <c r="P963" i="4"/>
  <c r="O141" i="4"/>
  <c r="P141" i="4"/>
  <c r="P817" i="4"/>
  <c r="O817" i="4"/>
  <c r="P370" i="11"/>
  <c r="O370" i="11"/>
  <c r="O700" i="10"/>
  <c r="P700" i="10"/>
  <c r="AD450" i="5"/>
  <c r="AE450" i="5" s="1"/>
  <c r="AF450" i="5" s="1"/>
  <c r="AJ450" i="5"/>
  <c r="S450" i="5" s="1"/>
  <c r="O879" i="4"/>
  <c r="P879" i="4"/>
  <c r="P160" i="4"/>
  <c r="O626" i="4"/>
  <c r="P626" i="4"/>
  <c r="O472" i="9"/>
  <c r="P910" i="10"/>
  <c r="O531" i="4"/>
  <c r="P531" i="4"/>
  <c r="P857" i="4"/>
  <c r="O857" i="4"/>
  <c r="P909" i="4"/>
  <c r="O909" i="4"/>
  <c r="P323" i="9"/>
  <c r="O323" i="9"/>
  <c r="P745" i="4"/>
  <c r="O745" i="4"/>
  <c r="O827" i="4"/>
  <c r="P827" i="4"/>
  <c r="O839" i="4"/>
  <c r="P839" i="4"/>
  <c r="O444" i="4"/>
  <c r="P444" i="4"/>
  <c r="P305" i="11"/>
  <c r="O305" i="11"/>
  <c r="O758" i="11"/>
  <c r="P758" i="11"/>
  <c r="P708" i="4"/>
  <c r="O551" i="4"/>
  <c r="P551" i="4"/>
  <c r="AI348" i="5"/>
  <c r="R348" i="5" s="1"/>
  <c r="AJ348" i="5"/>
  <c r="S348" i="5" s="1"/>
  <c r="O492" i="11"/>
  <c r="P492" i="11"/>
  <c r="O327" i="11"/>
  <c r="P327" i="11"/>
  <c r="AI288" i="5"/>
  <c r="R288" i="5" s="1"/>
  <c r="AD288" i="5"/>
  <c r="AE288" i="5" s="1"/>
  <c r="AF288" i="5" s="1"/>
  <c r="P986" i="4"/>
  <c r="O860" i="4"/>
  <c r="P860" i="4"/>
  <c r="O833" i="4"/>
  <c r="P833" i="4"/>
  <c r="O775" i="4"/>
  <c r="P775" i="4"/>
  <c r="O643" i="9"/>
  <c r="P643" i="9"/>
  <c r="P552" i="9"/>
  <c r="O435" i="9"/>
  <c r="P435" i="9"/>
  <c r="P892" i="9"/>
  <c r="O892" i="9"/>
  <c r="O795" i="4"/>
  <c r="P795" i="4"/>
  <c r="O787" i="4"/>
  <c r="P787" i="4"/>
  <c r="P7" i="9"/>
  <c r="O7" i="9"/>
  <c r="P8" i="4"/>
  <c r="O688" i="11"/>
  <c r="P688" i="11"/>
  <c r="P498" i="4"/>
  <c r="P400" i="11"/>
  <c r="O227" i="4"/>
  <c r="P227" i="4"/>
  <c r="O192" i="4"/>
  <c r="P192" i="4"/>
  <c r="P154" i="4"/>
  <c r="O154" i="4"/>
  <c r="O670" i="9"/>
  <c r="P353" i="9"/>
  <c r="O353" i="9"/>
  <c r="O130" i="9"/>
  <c r="N130" i="9" s="1"/>
  <c r="M130" i="9" s="1"/>
  <c r="O237" i="4"/>
  <c r="P237" i="4"/>
  <c r="P763" i="9"/>
  <c r="O763" i="9"/>
  <c r="O297" i="4"/>
  <c r="P297" i="4"/>
  <c r="O197" i="4"/>
  <c r="P197" i="4"/>
  <c r="O179" i="4"/>
  <c r="P179" i="4"/>
  <c r="Z456" i="5"/>
  <c r="AA456" i="5" s="1"/>
  <c r="AB456" i="5" s="1"/>
  <c r="AD456" i="5"/>
  <c r="AE456" i="5" s="1"/>
  <c r="AF456" i="5" s="1"/>
  <c r="AI456" i="5"/>
  <c r="R456" i="5" s="1"/>
  <c r="AJ456" i="5"/>
  <c r="S456" i="5" s="1"/>
  <c r="Z307" i="5"/>
  <c r="AA307" i="5" s="1"/>
  <c r="AB307" i="5" s="1"/>
  <c r="O997" i="11"/>
  <c r="P997" i="11"/>
  <c r="O800" i="11"/>
  <c r="P800" i="11"/>
  <c r="O185" i="11"/>
  <c r="M185" i="11" s="1"/>
  <c r="P185" i="11"/>
  <c r="O682" i="4"/>
  <c r="P682" i="4"/>
  <c r="O643" i="4"/>
  <c r="P643" i="4"/>
  <c r="O371" i="4"/>
  <c r="P371" i="4"/>
  <c r="P132" i="4"/>
  <c r="O804" i="11"/>
  <c r="M804" i="11" s="1"/>
  <c r="P804" i="11"/>
  <c r="O663" i="11"/>
  <c r="P663" i="11"/>
  <c r="O629" i="11"/>
  <c r="P629" i="11"/>
  <c r="O577" i="11"/>
  <c r="P577" i="11"/>
  <c r="P611" i="9"/>
  <c r="O611" i="9"/>
  <c r="O1000" i="4"/>
  <c r="P1000" i="4"/>
  <c r="Z310" i="5"/>
  <c r="AA310" i="5" s="1"/>
  <c r="AB310" i="5" s="1"/>
  <c r="AJ310" i="5"/>
  <c r="S310" i="5" s="1"/>
  <c r="AD310" i="5"/>
  <c r="AE310" i="5" s="1"/>
  <c r="AF310" i="5" s="1"/>
  <c r="O484" i="4"/>
  <c r="P484" i="4"/>
  <c r="P128" i="9"/>
  <c r="O549" i="4"/>
  <c r="P549" i="4"/>
  <c r="O508" i="4"/>
  <c r="O501" i="4"/>
  <c r="P501" i="4"/>
  <c r="O996" i="11"/>
  <c r="P996" i="11"/>
  <c r="O962" i="11"/>
  <c r="P962" i="11"/>
  <c r="O826" i="11"/>
  <c r="P826" i="11"/>
  <c r="O586" i="11"/>
  <c r="P586" i="11"/>
  <c r="O532" i="11"/>
  <c r="M532" i="11" s="1"/>
  <c r="O177" i="11"/>
  <c r="P177" i="11"/>
  <c r="AD315" i="5"/>
  <c r="AE315" i="5" s="1"/>
  <c r="AF315" i="5" s="1"/>
  <c r="AJ315" i="5"/>
  <c r="S315" i="5" s="1"/>
  <c r="AI315" i="5"/>
  <c r="R315" i="5" s="1"/>
  <c r="Z315" i="5"/>
  <c r="AA315" i="5" s="1"/>
  <c r="AB315" i="5" s="1"/>
  <c r="P518" i="4"/>
  <c r="P295" i="4"/>
  <c r="O295" i="4"/>
  <c r="O283" i="5"/>
  <c r="V283" i="5" s="1"/>
  <c r="P403" i="4"/>
  <c r="O403" i="4"/>
  <c r="P466" i="4"/>
  <c r="N466" i="4" s="1"/>
  <c r="M466" i="4" s="1"/>
  <c r="O175" i="4"/>
  <c r="P175" i="4"/>
  <c r="O153" i="4"/>
  <c r="P153" i="4"/>
  <c r="O576" i="11"/>
  <c r="P576" i="11"/>
  <c r="O563" i="11"/>
  <c r="P563" i="11"/>
  <c r="O82" i="11"/>
  <c r="P82" i="11"/>
  <c r="O201" i="10"/>
  <c r="P201" i="10"/>
  <c r="P138" i="10"/>
  <c r="P189" i="9"/>
  <c r="O189" i="9"/>
  <c r="P14" i="9"/>
  <c r="O188" i="4"/>
  <c r="P188" i="4"/>
  <c r="O180" i="4"/>
  <c r="P832" i="11"/>
  <c r="P150" i="11"/>
  <c r="N150" i="11" s="1"/>
  <c r="O489" i="10"/>
  <c r="M489" i="10" s="1"/>
  <c r="P489" i="10"/>
  <c r="P747" i="9"/>
  <c r="O747" i="9"/>
  <c r="P80" i="4"/>
  <c r="O80" i="4"/>
  <c r="AD319" i="5"/>
  <c r="AE319" i="5" s="1"/>
  <c r="AF319" i="5" s="1"/>
  <c r="Q319" i="5" s="1"/>
  <c r="AI319" i="5"/>
  <c r="R319" i="5" s="1"/>
  <c r="O264" i="5"/>
  <c r="O951" i="10"/>
  <c r="P951" i="10"/>
  <c r="P779" i="9"/>
  <c r="O779" i="9"/>
  <c r="O410" i="4"/>
  <c r="P410" i="4"/>
  <c r="P701" i="11"/>
  <c r="O701" i="11"/>
  <c r="P384" i="4"/>
  <c r="P993" i="9"/>
  <c r="O993" i="9"/>
  <c r="P985" i="9"/>
  <c r="O985" i="9"/>
  <c r="P143" i="4"/>
  <c r="O143" i="4"/>
  <c r="P929" i="9"/>
  <c r="O929" i="9"/>
  <c r="O914" i="11"/>
  <c r="M914" i="11" s="1"/>
  <c r="P914" i="11"/>
  <c r="P793" i="10"/>
  <c r="O793" i="10"/>
  <c r="M793" i="10" s="1"/>
  <c r="P570" i="10"/>
  <c r="P156" i="4"/>
  <c r="O828" i="11"/>
  <c r="P828" i="11"/>
  <c r="O749" i="11"/>
  <c r="P749" i="11"/>
  <c r="O553" i="4"/>
  <c r="P553" i="4"/>
  <c r="P283" i="4"/>
  <c r="O283" i="4"/>
  <c r="P678" i="4"/>
  <c r="P251" i="9"/>
  <c r="O251" i="9"/>
  <c r="O243" i="9"/>
  <c r="P243" i="9"/>
  <c r="AD341" i="5"/>
  <c r="AE341" i="5" s="1"/>
  <c r="AF341" i="5" s="1"/>
  <c r="O126" i="4"/>
  <c r="O107" i="10"/>
  <c r="P107" i="10"/>
  <c r="O715" i="4"/>
  <c r="P715" i="4"/>
  <c r="O526" i="10"/>
  <c r="M526" i="10" s="1"/>
  <c r="AI39" i="5"/>
  <c r="R39" i="5" s="1"/>
  <c r="P249" i="9"/>
  <c r="O249" i="9"/>
  <c r="O463" i="10"/>
  <c r="M463" i="10" s="1"/>
  <c r="P463" i="10"/>
  <c r="O416" i="9"/>
  <c r="N416" i="9" s="1"/>
  <c r="M416" i="9" s="1"/>
  <c r="P7" i="4"/>
  <c r="O7" i="4"/>
  <c r="P687" i="9"/>
  <c r="O687" i="9"/>
  <c r="P679" i="9"/>
  <c r="O679" i="9"/>
  <c r="P393" i="9"/>
  <c r="O393" i="9"/>
  <c r="P369" i="9"/>
  <c r="O369" i="9"/>
  <c r="O345" i="9"/>
  <c r="P345" i="9"/>
  <c r="O899" i="4"/>
  <c r="P899" i="4"/>
  <c r="P862" i="4"/>
  <c r="O862" i="4"/>
  <c r="P792" i="4"/>
  <c r="O777" i="4"/>
  <c r="P777" i="4"/>
  <c r="P128" i="4"/>
  <c r="O510" i="9"/>
  <c r="O239" i="5"/>
  <c r="T239" i="5" s="1"/>
  <c r="O951" i="11"/>
  <c r="P951" i="11"/>
  <c r="P580" i="11"/>
  <c r="P848" i="11"/>
  <c r="O493" i="11"/>
  <c r="P493" i="11"/>
  <c r="O922" i="9"/>
  <c r="O559" i="4"/>
  <c r="P559" i="4"/>
  <c r="N543" i="4"/>
  <c r="M543" i="4" s="1"/>
  <c r="AJ343" i="5"/>
  <c r="S343" i="5" s="1"/>
  <c r="Z343" i="5"/>
  <c r="AA343" i="5" s="1"/>
  <c r="AB343" i="5" s="1"/>
  <c r="AI343" i="5"/>
  <c r="R343" i="5" s="1"/>
  <c r="AD343" i="5"/>
  <c r="AE343" i="5" s="1"/>
  <c r="AF343" i="5" s="1"/>
  <c r="O203" i="5"/>
  <c r="O231" i="5"/>
  <c r="O915" i="10"/>
  <c r="P915" i="10"/>
  <c r="O431" i="11"/>
  <c r="M431" i="11" s="1"/>
  <c r="P431" i="11"/>
  <c r="O367" i="11"/>
  <c r="M367" i="11" s="1"/>
  <c r="P367" i="11"/>
  <c r="P923" i="4"/>
  <c r="O923" i="4"/>
  <c r="P358" i="11"/>
  <c r="O347" i="11"/>
  <c r="P347" i="11"/>
  <c r="P587" i="9"/>
  <c r="O587" i="9"/>
  <c r="P567" i="9"/>
  <c r="O567" i="9"/>
  <c r="P560" i="9"/>
  <c r="O926" i="11"/>
  <c r="M926" i="11" s="1"/>
  <c r="O887" i="11"/>
  <c r="P887" i="11"/>
  <c r="O623" i="10"/>
  <c r="M623" i="10" s="1"/>
  <c r="P623" i="10"/>
  <c r="H781" i="1"/>
  <c r="AJ195" i="5"/>
  <c r="S195" i="5" s="1"/>
  <c r="AD195" i="5"/>
  <c r="AE195" i="5" s="1"/>
  <c r="AF195" i="5" s="1"/>
  <c r="AD436" i="5"/>
  <c r="AE436" i="5" s="1"/>
  <c r="AF436" i="5" s="1"/>
  <c r="Z436" i="5"/>
  <c r="AA436" i="5" s="1"/>
  <c r="AB436" i="5" s="1"/>
  <c r="O991" i="10"/>
  <c r="M991" i="10" s="1"/>
  <c r="P991" i="10"/>
  <c r="O663" i="10"/>
  <c r="P663" i="10"/>
  <c r="O973" i="10"/>
  <c r="P973" i="10"/>
  <c r="O799" i="10"/>
  <c r="P799" i="10"/>
  <c r="O467" i="10"/>
  <c r="P467" i="10"/>
  <c r="O535" i="10"/>
  <c r="P535" i="10"/>
  <c r="O547" i="10"/>
  <c r="M547" i="10" s="1"/>
  <c r="P547" i="10"/>
  <c r="P653" i="10"/>
  <c r="O653" i="10"/>
  <c r="M653" i="10" s="1"/>
  <c r="O380" i="10"/>
  <c r="M380" i="10" s="1"/>
  <c r="P380" i="10"/>
  <c r="N511" i="10"/>
  <c r="O451" i="10"/>
  <c r="M451" i="10" s="1"/>
  <c r="P451" i="10"/>
  <c r="P181" i="10"/>
  <c r="O181" i="10"/>
  <c r="O515" i="10"/>
  <c r="P515" i="10"/>
  <c r="O167" i="10"/>
  <c r="M167" i="10" s="1"/>
  <c r="P167" i="10"/>
  <c r="P252" i="10"/>
  <c r="N252" i="10" s="1"/>
  <c r="O175" i="10"/>
  <c r="M175" i="10" s="1"/>
  <c r="P175" i="10"/>
  <c r="O269" i="10"/>
  <c r="P269" i="10"/>
  <c r="O550" i="10"/>
  <c r="M550" i="10" s="1"/>
  <c r="P550" i="10"/>
  <c r="O621" i="10"/>
  <c r="M621" i="10" s="1"/>
  <c r="P621" i="10"/>
  <c r="O279" i="10"/>
  <c r="P279" i="10"/>
  <c r="O561" i="10"/>
  <c r="P561" i="10"/>
  <c r="O169" i="10"/>
  <c r="P169" i="10"/>
  <c r="O159" i="10"/>
  <c r="P159" i="10"/>
  <c r="O889" i="10"/>
  <c r="M889" i="10" s="1"/>
  <c r="P889" i="10"/>
  <c r="O843" i="10"/>
  <c r="M843" i="10" s="1"/>
  <c r="P843" i="10"/>
  <c r="O804" i="10"/>
  <c r="M804" i="10" s="1"/>
  <c r="O929" i="10"/>
  <c r="M929" i="10" s="1"/>
  <c r="P929" i="10"/>
  <c r="O933" i="10"/>
  <c r="M933" i="10" s="1"/>
  <c r="P933" i="10"/>
  <c r="O265" i="10"/>
  <c r="M265" i="10" s="1"/>
  <c r="P265" i="10"/>
  <c r="O231" i="10"/>
  <c r="M231" i="10" s="1"/>
  <c r="P231" i="10"/>
  <c r="O926" i="10"/>
  <c r="M926" i="10" s="1"/>
  <c r="P926" i="10"/>
  <c r="O861" i="10"/>
  <c r="P861" i="10"/>
  <c r="O609" i="10"/>
  <c r="P609" i="10"/>
  <c r="O383" i="10"/>
  <c r="P383" i="10"/>
  <c r="O333" i="10"/>
  <c r="P333" i="10"/>
  <c r="P988" i="10"/>
  <c r="P574" i="10"/>
  <c r="O264" i="10"/>
  <c r="P264" i="10"/>
  <c r="O757" i="10"/>
  <c r="P757" i="10"/>
  <c r="O577" i="10"/>
  <c r="M577" i="10" s="1"/>
  <c r="P577" i="10"/>
  <c r="M791" i="10"/>
  <c r="N791" i="10"/>
  <c r="M275" i="10"/>
  <c r="N275" i="10"/>
  <c r="P816" i="9"/>
  <c r="O816" i="9"/>
  <c r="O658" i="9"/>
  <c r="P658" i="9"/>
  <c r="O92" i="4"/>
  <c r="P92" i="4"/>
  <c r="P880" i="4"/>
  <c r="O880" i="4"/>
  <c r="O919" i="11"/>
  <c r="M919" i="11" s="1"/>
  <c r="P919" i="11"/>
  <c r="O525" i="10"/>
  <c r="M525" i="10" s="1"/>
  <c r="P525" i="10"/>
  <c r="O222" i="10"/>
  <c r="M222" i="10" s="1"/>
  <c r="P222" i="10"/>
  <c r="O905" i="9"/>
  <c r="P905" i="9"/>
  <c r="O357" i="4"/>
  <c r="P357" i="4"/>
  <c r="P201" i="4"/>
  <c r="O201" i="4"/>
  <c r="P112" i="11"/>
  <c r="P323" i="4"/>
  <c r="O323" i="4"/>
  <c r="O310" i="4"/>
  <c r="P310" i="4"/>
  <c r="P152" i="4"/>
  <c r="P901" i="9"/>
  <c r="O901" i="9"/>
  <c r="P294" i="9"/>
  <c r="N294" i="9" s="1"/>
  <c r="M294" i="9" s="1"/>
  <c r="P977" i="9"/>
  <c r="O977" i="9"/>
  <c r="P653" i="9"/>
  <c r="O653" i="9"/>
  <c r="P168" i="4"/>
  <c r="O146" i="4"/>
  <c r="P146" i="4"/>
  <c r="Z409" i="5"/>
  <c r="AA409" i="5" s="1"/>
  <c r="AB409" i="5" s="1"/>
  <c r="P976" i="9"/>
  <c r="O746" i="4"/>
  <c r="N746" i="4" s="1"/>
  <c r="M746" i="4" s="1"/>
  <c r="Z261" i="5"/>
  <c r="AA261" i="5" s="1"/>
  <c r="AB261" i="5" s="1"/>
  <c r="AI261" i="5"/>
  <c r="R261" i="5" s="1"/>
  <c r="AJ261" i="5"/>
  <c r="S261" i="5" s="1"/>
  <c r="AD261" i="5"/>
  <c r="AE261" i="5" s="1"/>
  <c r="AF261" i="5" s="1"/>
  <c r="O724" i="10"/>
  <c r="M724" i="10" s="1"/>
  <c r="P241" i="9"/>
  <c r="O241" i="9"/>
  <c r="O492" i="4"/>
  <c r="O355" i="4"/>
  <c r="P355" i="4"/>
  <c r="O607" i="4"/>
  <c r="P607" i="4"/>
  <c r="P582" i="4"/>
  <c r="P786" i="10"/>
  <c r="P380" i="4"/>
  <c r="O365" i="10"/>
  <c r="M365" i="10" s="1"/>
  <c r="P365" i="10"/>
  <c r="AJ473" i="5"/>
  <c r="S473" i="5" s="1"/>
  <c r="O935" i="4"/>
  <c r="P935" i="4"/>
  <c r="P915" i="4"/>
  <c r="O915" i="4"/>
  <c r="O509" i="4"/>
  <c r="P509" i="4"/>
  <c r="O948" i="11"/>
  <c r="P948" i="11"/>
  <c r="O791" i="4"/>
  <c r="P791" i="4"/>
  <c r="P861" i="11"/>
  <c r="O861" i="11"/>
  <c r="AD47" i="5"/>
  <c r="AE47" i="5" s="1"/>
  <c r="AF47" i="5" s="1"/>
  <c r="P287" i="9"/>
  <c r="O287" i="9"/>
  <c r="O405" i="10"/>
  <c r="M405" i="10" s="1"/>
  <c r="P405" i="10"/>
  <c r="P123" i="9"/>
  <c r="O123" i="9"/>
  <c r="O918" i="11"/>
  <c r="P918" i="11"/>
  <c r="P621" i="9"/>
  <c r="O621" i="9"/>
  <c r="O964" i="10"/>
  <c r="M964" i="10" s="1"/>
  <c r="P964" i="10"/>
  <c r="O296" i="4"/>
  <c r="P296" i="4"/>
  <c r="O639" i="11"/>
  <c r="P639" i="11"/>
  <c r="P267" i="9"/>
  <c r="O267" i="9"/>
  <c r="O133" i="11"/>
  <c r="P133" i="11"/>
  <c r="O347" i="4"/>
  <c r="P347" i="4"/>
  <c r="O853" i="11"/>
  <c r="P853" i="11"/>
  <c r="P664" i="4"/>
  <c r="O504" i="4"/>
  <c r="P504" i="4"/>
  <c r="O493" i="4"/>
  <c r="P493" i="4"/>
  <c r="O414" i="4"/>
  <c r="P414" i="4"/>
  <c r="O231" i="4"/>
  <c r="P231" i="4"/>
  <c r="O137" i="11"/>
  <c r="P137" i="11"/>
  <c r="AI236" i="5"/>
  <c r="R236" i="5" s="1"/>
  <c r="AJ236" i="5"/>
  <c r="S236" i="5" s="1"/>
  <c r="P307" i="9"/>
  <c r="O307" i="9"/>
  <c r="O554" i="4"/>
  <c r="O847" i="4"/>
  <c r="P847" i="4"/>
  <c r="O828" i="4"/>
  <c r="O723" i="4"/>
  <c r="P723" i="4"/>
  <c r="O341" i="4"/>
  <c r="P341" i="4"/>
  <c r="AI441" i="5"/>
  <c r="R441" i="5" s="1"/>
  <c r="O519" i="4"/>
  <c r="P519" i="4"/>
  <c r="O325" i="11"/>
  <c r="P325" i="11"/>
  <c r="O361" i="4"/>
  <c r="P361" i="4"/>
  <c r="O54" i="4"/>
  <c r="P54" i="4"/>
  <c r="O808" i="9"/>
  <c r="P771" i="9"/>
  <c r="O771" i="9"/>
  <c r="O340" i="4"/>
  <c r="P340" i="4"/>
  <c r="O217" i="4"/>
  <c r="P217" i="4"/>
  <c r="P158" i="4"/>
  <c r="Z273" i="5"/>
  <c r="AA273" i="5" s="1"/>
  <c r="AB273" i="5" s="1"/>
  <c r="AI273" i="5"/>
  <c r="R273" i="5" s="1"/>
  <c r="AJ273" i="5"/>
  <c r="S273" i="5" s="1"/>
  <c r="AD273" i="5"/>
  <c r="AE273" i="5" s="1"/>
  <c r="AF273" i="5" s="1"/>
  <c r="O724" i="4"/>
  <c r="P724" i="4"/>
  <c r="P651" i="4"/>
  <c r="O651" i="4"/>
  <c r="AJ201" i="5"/>
  <c r="S201" i="5" s="1"/>
  <c r="Z201" i="5"/>
  <c r="AA201" i="5" s="1"/>
  <c r="AB201" i="5" s="1"/>
  <c r="O892" i="4"/>
  <c r="O324" i="11"/>
  <c r="P324" i="11"/>
  <c r="P217" i="9"/>
  <c r="O217" i="9"/>
  <c r="O946" i="4"/>
  <c r="O790" i="4"/>
  <c r="P790" i="4"/>
  <c r="O757" i="4"/>
  <c r="P757" i="4"/>
  <c r="O391" i="4"/>
  <c r="P391" i="4"/>
  <c r="O810" i="4"/>
  <c r="O593" i="4"/>
  <c r="P593" i="4"/>
  <c r="O91" i="4"/>
  <c r="P91" i="4"/>
  <c r="AI478" i="5"/>
  <c r="R478" i="5" s="1"/>
  <c r="Z478" i="5"/>
  <c r="AA478" i="5" s="1"/>
  <c r="AB478" i="5" s="1"/>
  <c r="AD478" i="5"/>
  <c r="AE478" i="5" s="1"/>
  <c r="AF478" i="5" s="1"/>
  <c r="AJ478" i="5"/>
  <c r="S478" i="5" s="1"/>
  <c r="H836" i="1"/>
  <c r="P140" i="9"/>
  <c r="O823" i="4"/>
  <c r="P823" i="4"/>
  <c r="P198" i="4"/>
  <c r="O198" i="4"/>
  <c r="O760" i="11"/>
  <c r="P760" i="11"/>
  <c r="P458" i="11"/>
  <c r="O458" i="11"/>
  <c r="M458" i="11" s="1"/>
  <c r="O373" i="11"/>
  <c r="P373" i="11"/>
  <c r="O359" i="11"/>
  <c r="M359" i="11" s="1"/>
  <c r="P359" i="11"/>
  <c r="O333" i="11"/>
  <c r="P333" i="11"/>
  <c r="O223" i="11"/>
  <c r="P223" i="11"/>
  <c r="O624" i="4"/>
  <c r="O808" i="11"/>
  <c r="M808" i="11" s="1"/>
  <c r="P808" i="11"/>
  <c r="O964" i="11"/>
  <c r="P964" i="11"/>
  <c r="O660" i="11"/>
  <c r="M660" i="11" s="1"/>
  <c r="P660" i="11"/>
  <c r="O790" i="10"/>
  <c r="M790" i="10" s="1"/>
  <c r="P790" i="10"/>
  <c r="O491" i="4"/>
  <c r="P491" i="4"/>
  <c r="O583" i="11"/>
  <c r="M583" i="11" s="1"/>
  <c r="P583" i="11"/>
  <c r="O480" i="11"/>
  <c r="M480" i="11" s="1"/>
  <c r="P480" i="11"/>
  <c r="O154" i="10"/>
  <c r="M154" i="10" s="1"/>
  <c r="P122" i="10"/>
  <c r="P616" i="9"/>
  <c r="O616" i="9"/>
  <c r="P577" i="9"/>
  <c r="O577" i="9"/>
  <c r="P561" i="9"/>
  <c r="O561" i="9"/>
  <c r="O958" i="4"/>
  <c r="P958" i="4"/>
  <c r="Z352" i="5"/>
  <c r="AA352" i="5" s="1"/>
  <c r="AB352" i="5" s="1"/>
  <c r="AD352" i="5"/>
  <c r="AE352" i="5" s="1"/>
  <c r="AF352" i="5" s="1"/>
  <c r="O275" i="11"/>
  <c r="P275" i="11"/>
  <c r="O164" i="11"/>
  <c r="O920" i="10"/>
  <c r="O497" i="10"/>
  <c r="M497" i="10" s="1"/>
  <c r="P497" i="10"/>
  <c r="O377" i="10"/>
  <c r="M377" i="10" s="1"/>
  <c r="P377" i="10"/>
  <c r="P794" i="9"/>
  <c r="P786" i="9"/>
  <c r="P631" i="9"/>
  <c r="O631" i="9"/>
  <c r="P798" i="10"/>
  <c r="O619" i="11"/>
  <c r="M619" i="11" s="1"/>
  <c r="P619" i="11"/>
  <c r="O955" i="4"/>
  <c r="P955" i="4"/>
  <c r="O196" i="11"/>
  <c r="P196" i="11"/>
  <c r="O937" i="4"/>
  <c r="P937" i="4"/>
  <c r="P815" i="9"/>
  <c r="O815" i="9"/>
  <c r="P720" i="9"/>
  <c r="P513" i="9"/>
  <c r="O513" i="9"/>
  <c r="P721" i="11"/>
  <c r="O721" i="11"/>
  <c r="P653" i="11"/>
  <c r="O653" i="11"/>
  <c r="O844" i="11"/>
  <c r="P844" i="11"/>
  <c r="O813" i="11"/>
  <c r="P813" i="11"/>
  <c r="O490" i="11"/>
  <c r="P490" i="11"/>
  <c r="O461" i="11"/>
  <c r="P461" i="11"/>
  <c r="O355" i="11"/>
  <c r="P355" i="11"/>
  <c r="P335" i="11"/>
  <c r="O335" i="11"/>
  <c r="O299" i="11"/>
  <c r="P299" i="11"/>
  <c r="O162" i="11"/>
  <c r="M162" i="11" s="1"/>
  <c r="P162" i="11"/>
  <c r="O34" i="11"/>
  <c r="Z358" i="5"/>
  <c r="AA358" i="5" s="1"/>
  <c r="AB358" i="5" s="1"/>
  <c r="AD358" i="5"/>
  <c r="AE358" i="5" s="1"/>
  <c r="AF358" i="5" s="1"/>
  <c r="AJ358" i="5"/>
  <c r="S358" i="5" s="1"/>
  <c r="AI358" i="5"/>
  <c r="R358" i="5" s="1"/>
  <c r="O729" i="11"/>
  <c r="M729" i="11" s="1"/>
  <c r="P729" i="11"/>
  <c r="O203" i="4"/>
  <c r="P203" i="4"/>
  <c r="P411" i="9"/>
  <c r="O411" i="9"/>
  <c r="O537" i="4"/>
  <c r="P537" i="4"/>
  <c r="N243" i="4"/>
  <c r="M243" i="4" s="1"/>
  <c r="AI350" i="5"/>
  <c r="R350" i="5" s="1"/>
  <c r="O447" i="4"/>
  <c r="P447" i="4"/>
  <c r="AJ480" i="5"/>
  <c r="S480" i="5" s="1"/>
  <c r="AI480" i="5"/>
  <c r="R480" i="5" s="1"/>
  <c r="AD480" i="5"/>
  <c r="AE480" i="5" s="1"/>
  <c r="AF480" i="5" s="1"/>
  <c r="Z480" i="5"/>
  <c r="AA480" i="5" s="1"/>
  <c r="AB480" i="5" s="1"/>
  <c r="O944" i="4"/>
  <c r="AD296" i="5"/>
  <c r="AE296" i="5" s="1"/>
  <c r="AF296" i="5" s="1"/>
  <c r="Z296" i="5"/>
  <c r="AA296" i="5" s="1"/>
  <c r="AB296" i="5" s="1"/>
  <c r="O858" i="10"/>
  <c r="O542" i="10"/>
  <c r="O518" i="10"/>
  <c r="O417" i="10"/>
  <c r="P417" i="10"/>
  <c r="O267" i="10"/>
  <c r="P267" i="10"/>
  <c r="O142" i="4"/>
  <c r="O211" i="10"/>
  <c r="M211" i="10" s="1"/>
  <c r="P211" i="10"/>
  <c r="O203" i="10"/>
  <c r="M203" i="10" s="1"/>
  <c r="P203" i="10"/>
  <c r="O259" i="5"/>
  <c r="O414" i="11"/>
  <c r="P248" i="11"/>
  <c r="O971" i="10"/>
  <c r="M971" i="10" s="1"/>
  <c r="P971" i="10"/>
  <c r="O946" i="10"/>
  <c r="M946" i="10" s="1"/>
  <c r="P946" i="10"/>
  <c r="O527" i="10"/>
  <c r="M527" i="10" s="1"/>
  <c r="P527" i="10"/>
  <c r="O737" i="11"/>
  <c r="P737" i="11"/>
  <c r="O555" i="11"/>
  <c r="P555" i="11"/>
  <c r="O406" i="11"/>
  <c r="M406" i="11" s="1"/>
  <c r="O498" i="10"/>
  <c r="M498" i="10" s="1"/>
  <c r="O994" i="9"/>
  <c r="O418" i="11"/>
  <c r="M418" i="11" s="1"/>
  <c r="P418" i="11"/>
  <c r="O330" i="11"/>
  <c r="O698" i="9"/>
  <c r="N698" i="9" s="1"/>
  <c r="M698" i="9" s="1"/>
  <c r="P151" i="9"/>
  <c r="O151" i="9"/>
  <c r="P824" i="9"/>
  <c r="O824" i="9"/>
  <c r="O651" i="11"/>
  <c r="P651" i="11"/>
  <c r="P352" i="11"/>
  <c r="O4" i="4"/>
  <c r="AJ118" i="5"/>
  <c r="S118" i="5" s="1"/>
  <c r="Z451" i="5"/>
  <c r="AA451" i="5" s="1"/>
  <c r="AB451" i="5" s="1"/>
  <c r="M781" i="11"/>
  <c r="M917" i="10"/>
  <c r="N146" i="10"/>
  <c r="M434" i="11"/>
  <c r="M841" i="10"/>
  <c r="N987" i="10"/>
  <c r="P393" i="10"/>
  <c r="N393" i="10" s="1"/>
  <c r="P899" i="10"/>
  <c r="N899" i="10" s="1"/>
  <c r="P602" i="10"/>
  <c r="N602" i="10" s="1"/>
  <c r="P595" i="10"/>
  <c r="N595" i="10" s="1"/>
  <c r="P505" i="10"/>
  <c r="N505" i="10" s="1"/>
  <c r="P447" i="10"/>
  <c r="N447" i="10" s="1"/>
  <c r="P548" i="10"/>
  <c r="N548" i="10" s="1"/>
  <c r="P431" i="10"/>
  <c r="N431" i="10" s="1"/>
  <c r="P132" i="10"/>
  <c r="N132" i="10" s="1"/>
  <c r="P136" i="10"/>
  <c r="N136" i="10" s="1"/>
  <c r="P704" i="10"/>
  <c r="N704" i="10" s="1"/>
  <c r="P311" i="10"/>
  <c r="N311" i="10" s="1"/>
  <c r="P188" i="10"/>
  <c r="N188" i="10" s="1"/>
  <c r="O681" i="9"/>
  <c r="O433" i="9"/>
  <c r="N433" i="9" s="1"/>
  <c r="M433" i="9" s="1"/>
  <c r="O157" i="9"/>
  <c r="N157" i="9" s="1"/>
  <c r="M157" i="9" s="1"/>
  <c r="O875" i="9"/>
  <c r="N875" i="9" s="1"/>
  <c r="M875" i="9" s="1"/>
  <c r="O495" i="9"/>
  <c r="N495" i="9" s="1"/>
  <c r="M495" i="9" s="1"/>
  <c r="O457" i="9"/>
  <c r="N457" i="9" s="1"/>
  <c r="M457" i="9" s="1"/>
  <c r="O559" i="9"/>
  <c r="N559" i="9" s="1"/>
  <c r="M559" i="9" s="1"/>
  <c r="O427" i="9"/>
  <c r="N427" i="9" s="1"/>
  <c r="M427" i="9" s="1"/>
  <c r="O379" i="9"/>
  <c r="N379" i="9" s="1"/>
  <c r="M379" i="9" s="1"/>
  <c r="O126" i="9"/>
  <c r="N126" i="9" s="1"/>
  <c r="M126" i="9" s="1"/>
  <c r="O385" i="9"/>
  <c r="N385" i="9" s="1"/>
  <c r="M385" i="9" s="1"/>
  <c r="O574" i="9"/>
  <c r="N574" i="9" s="1"/>
  <c r="M574" i="9" s="1"/>
  <c r="O455" i="9"/>
  <c r="N455" i="9" s="1"/>
  <c r="M455" i="9" s="1"/>
  <c r="O477" i="9"/>
  <c r="N477" i="9" s="1"/>
  <c r="M477" i="9" s="1"/>
  <c r="O96" i="9"/>
  <c r="N96" i="9" s="1"/>
  <c r="M96" i="9" s="1"/>
  <c r="O765" i="9"/>
  <c r="N765" i="9" s="1"/>
  <c r="M765" i="9" s="1"/>
  <c r="O827" i="9"/>
  <c r="N827" i="9" s="1"/>
  <c r="M827" i="9" s="1"/>
  <c r="O299" i="9"/>
  <c r="O224" i="9"/>
  <c r="N224" i="9" s="1"/>
  <c r="M224" i="9" s="1"/>
  <c r="N749" i="9"/>
  <c r="M749" i="9" s="1"/>
  <c r="O253" i="9"/>
  <c r="N253" i="9" s="1"/>
  <c r="M253" i="9" s="1"/>
  <c r="O743" i="9"/>
  <c r="N743" i="9" s="1"/>
  <c r="M743" i="9" s="1"/>
  <c r="O265" i="9"/>
  <c r="N265" i="9" s="1"/>
  <c r="M265" i="9" s="1"/>
  <c r="O567" i="10"/>
  <c r="M567" i="10" s="1"/>
  <c r="N389" i="10"/>
  <c r="O385" i="10"/>
  <c r="M385" i="10" s="1"/>
  <c r="P245" i="9"/>
  <c r="N245" i="9" s="1"/>
  <c r="M245" i="9" s="1"/>
  <c r="P358" i="9"/>
  <c r="N358" i="9" s="1"/>
  <c r="M358" i="9" s="1"/>
  <c r="P746" i="9"/>
  <c r="P478" i="9"/>
  <c r="N478" i="9" s="1"/>
  <c r="M478" i="9" s="1"/>
  <c r="P954" i="4"/>
  <c r="N954" i="4" s="1"/>
  <c r="M954" i="4" s="1"/>
  <c r="P588" i="4"/>
  <c r="N588" i="4" s="1"/>
  <c r="M588" i="4" s="1"/>
  <c r="P396" i="4"/>
  <c r="N396" i="4" s="1"/>
  <c r="M396" i="4" s="1"/>
  <c r="P240" i="4"/>
  <c r="N240" i="4" s="1"/>
  <c r="M240" i="4" s="1"/>
  <c r="P943" i="4"/>
  <c r="N943" i="4" s="1"/>
  <c r="M943" i="4" s="1"/>
  <c r="P1001" i="4"/>
  <c r="N1001" i="4" s="1"/>
  <c r="M1001" i="4" s="1"/>
  <c r="P878" i="11"/>
  <c r="N878" i="11" s="1"/>
  <c r="P548" i="11"/>
  <c r="N548" i="11" s="1"/>
  <c r="P805" i="11"/>
  <c r="N805" i="11" s="1"/>
  <c r="P781" i="11"/>
  <c r="N781" i="11" s="1"/>
  <c r="O293" i="4"/>
  <c r="N293" i="4" s="1"/>
  <c r="M293" i="4" s="1"/>
  <c r="O927" i="4"/>
  <c r="N927" i="4" s="1"/>
  <c r="M927" i="4" s="1"/>
  <c r="O716" i="4"/>
  <c r="N716" i="4" s="1"/>
  <c r="M716" i="4" s="1"/>
  <c r="O109" i="4"/>
  <c r="N109" i="4" s="1"/>
  <c r="M109" i="4" s="1"/>
  <c r="O731" i="4"/>
  <c r="N731" i="4" s="1"/>
  <c r="M731" i="4" s="1"/>
  <c r="O260" i="4"/>
  <c r="N260" i="4" s="1"/>
  <c r="M260" i="4" s="1"/>
  <c r="N307" i="4"/>
  <c r="M307" i="4" s="1"/>
  <c r="O483" i="4"/>
  <c r="N483" i="4" s="1"/>
  <c r="M483" i="4" s="1"/>
  <c r="O800" i="4"/>
  <c r="N800" i="4" s="1"/>
  <c r="M800" i="4" s="1"/>
  <c r="N219" i="11"/>
  <c r="O128" i="11"/>
  <c r="O881" i="11"/>
  <c r="M881" i="11" s="1"/>
  <c r="O25" i="11"/>
  <c r="O765" i="10"/>
  <c r="P765" i="10"/>
  <c r="N69" i="10"/>
  <c r="M69" i="10" s="1"/>
  <c r="O345" i="10"/>
  <c r="P345" i="10"/>
  <c r="O233" i="10"/>
  <c r="M233" i="10" s="1"/>
  <c r="P233" i="10"/>
  <c r="O381" i="10"/>
  <c r="P381" i="10"/>
  <c r="O92" i="10"/>
  <c r="O781" i="10"/>
  <c r="P781" i="10"/>
  <c r="O668" i="10"/>
  <c r="M668" i="10" s="1"/>
  <c r="N585" i="10"/>
  <c r="O249" i="10"/>
  <c r="P249" i="10"/>
  <c r="O229" i="10"/>
  <c r="M229" i="10" s="1"/>
  <c r="P229" i="10"/>
  <c r="O263" i="10"/>
  <c r="P263" i="10"/>
  <c r="O694" i="9"/>
  <c r="O359" i="10"/>
  <c r="M359" i="10" s="1"/>
  <c r="P359" i="10"/>
  <c r="O335" i="10"/>
  <c r="M335" i="10" s="1"/>
  <c r="P335" i="10"/>
  <c r="P911" i="9"/>
  <c r="O911" i="9"/>
  <c r="P710" i="9"/>
  <c r="P766" i="9"/>
  <c r="O401" i="10"/>
  <c r="P401" i="10"/>
  <c r="P949" i="9"/>
  <c r="O949" i="9"/>
  <c r="P709" i="9"/>
  <c r="O709" i="9"/>
  <c r="P866" i="9"/>
  <c r="O866" i="9"/>
  <c r="P834" i="9"/>
  <c r="P514" i="9"/>
  <c r="O490" i="9"/>
  <c r="N490" i="9" s="1"/>
  <c r="M490" i="9" s="1"/>
  <c r="P314" i="9"/>
  <c r="P535" i="9"/>
  <c r="O535" i="9"/>
  <c r="P487" i="9"/>
  <c r="O487" i="9"/>
  <c r="P471" i="9"/>
  <c r="O471" i="9"/>
  <c r="P407" i="9"/>
  <c r="O407" i="9"/>
  <c r="P399" i="9"/>
  <c r="O399" i="9"/>
  <c r="P391" i="9"/>
  <c r="O391" i="9"/>
  <c r="P663" i="9"/>
  <c r="O663" i="9"/>
  <c r="P78" i="9"/>
  <c r="O78" i="9"/>
  <c r="O734" i="4"/>
  <c r="P734" i="4"/>
  <c r="O619" i="4"/>
  <c r="P619" i="4"/>
  <c r="O567" i="4"/>
  <c r="P567" i="4"/>
  <c r="O977" i="4"/>
  <c r="P977" i="4"/>
  <c r="O497" i="4"/>
  <c r="P497" i="4"/>
  <c r="O353" i="4"/>
  <c r="P353" i="4"/>
  <c r="O145" i="4"/>
  <c r="P145" i="4"/>
  <c r="P636" i="9"/>
  <c r="P348" i="9"/>
  <c r="O759" i="4"/>
  <c r="P759" i="4"/>
  <c r="P357" i="9"/>
  <c r="O357" i="9"/>
  <c r="O741" i="4"/>
  <c r="P741" i="4"/>
  <c r="O885" i="4"/>
  <c r="P885" i="4"/>
  <c r="O573" i="4"/>
  <c r="P573" i="4"/>
  <c r="O485" i="4"/>
  <c r="P485" i="4"/>
  <c r="O317" i="4"/>
  <c r="P317" i="4"/>
  <c r="P524" i="9"/>
  <c r="N524" i="9" s="1"/>
  <c r="M524" i="9" s="1"/>
  <c r="N661" i="9"/>
  <c r="M661" i="9" s="1"/>
  <c r="P645" i="9"/>
  <c r="O645" i="9"/>
  <c r="P573" i="9"/>
  <c r="O573" i="9"/>
  <c r="P541" i="9"/>
  <c r="O541" i="9"/>
  <c r="P501" i="9"/>
  <c r="O501" i="9"/>
  <c r="P429" i="9"/>
  <c r="O429" i="9"/>
  <c r="N349" i="9"/>
  <c r="M349" i="9" s="1"/>
  <c r="O980" i="9"/>
  <c r="P843" i="9"/>
  <c r="O843" i="9"/>
  <c r="P531" i="9"/>
  <c r="O531" i="9"/>
  <c r="P338" i="4"/>
  <c r="O971" i="11"/>
  <c r="P971" i="11"/>
  <c r="O803" i="11"/>
  <c r="P803" i="11"/>
  <c r="O923" i="11"/>
  <c r="M923" i="11" s="1"/>
  <c r="P923" i="11"/>
  <c r="O855" i="11"/>
  <c r="M855" i="11" s="1"/>
  <c r="P855" i="11"/>
  <c r="O955" i="11"/>
  <c r="M955" i="11" s="1"/>
  <c r="P955" i="11"/>
  <c r="O851" i="11"/>
  <c r="P851" i="11"/>
  <c r="O899" i="11"/>
  <c r="P899" i="11"/>
  <c r="O591" i="11"/>
  <c r="M591" i="11" s="1"/>
  <c r="P591" i="11"/>
  <c r="N981" i="11"/>
  <c r="O543" i="11"/>
  <c r="P543" i="11"/>
  <c r="O631" i="11"/>
  <c r="M631" i="11" s="1"/>
  <c r="P631" i="11"/>
  <c r="O671" i="11"/>
  <c r="M671" i="11" s="1"/>
  <c r="P671" i="11"/>
  <c r="O488" i="11"/>
  <c r="P488" i="11"/>
  <c r="O360" i="11"/>
  <c r="M360" i="11" s="1"/>
  <c r="P360" i="11"/>
  <c r="O647" i="11"/>
  <c r="P647" i="11"/>
  <c r="O567" i="11"/>
  <c r="P567" i="11"/>
  <c r="O392" i="11"/>
  <c r="O281" i="11"/>
  <c r="M281" i="11" s="1"/>
  <c r="P281" i="11"/>
  <c r="O763" i="11"/>
  <c r="P763" i="11"/>
  <c r="O627" i="11"/>
  <c r="P627" i="11"/>
  <c r="O468" i="11"/>
  <c r="M468" i="11" s="1"/>
  <c r="P468" i="11"/>
  <c r="P384" i="11"/>
  <c r="O209" i="11"/>
  <c r="M209" i="11" s="1"/>
  <c r="P209" i="11"/>
  <c r="O723" i="11"/>
  <c r="M723" i="11" s="1"/>
  <c r="P723" i="11"/>
  <c r="P186" i="11"/>
  <c r="O351" i="11"/>
  <c r="M351" i="11" s="1"/>
  <c r="P351" i="11"/>
  <c r="P193" i="11"/>
  <c r="O193" i="11"/>
  <c r="M193" i="11" s="1"/>
  <c r="O465" i="11"/>
  <c r="M465" i="11" s="1"/>
  <c r="P465" i="11"/>
  <c r="O439" i="11"/>
  <c r="M439" i="11" s="1"/>
  <c r="P439" i="11"/>
  <c r="O489" i="11"/>
  <c r="M489" i="11" s="1"/>
  <c r="P489" i="11"/>
  <c r="P344" i="11"/>
  <c r="O408" i="11"/>
  <c r="O757" i="11"/>
  <c r="P757" i="11"/>
  <c r="P508" i="11"/>
  <c r="O508" i="11"/>
  <c r="P496" i="11"/>
  <c r="P566" i="11"/>
  <c r="O812" i="11"/>
  <c r="O802" i="11"/>
  <c r="O718" i="11"/>
  <c r="P718" i="11"/>
  <c r="O648" i="11"/>
  <c r="P648" i="11"/>
  <c r="O602" i="11"/>
  <c r="P602" i="11"/>
  <c r="P1001" i="11"/>
  <c r="O1001" i="11"/>
  <c r="N934" i="11"/>
  <c r="P806" i="11"/>
  <c r="O762" i="11"/>
  <c r="M762" i="11" s="1"/>
  <c r="P762" i="11"/>
  <c r="O696" i="11"/>
  <c r="P696" i="11"/>
  <c r="P601" i="11"/>
  <c r="O601" i="11"/>
  <c r="O459" i="11"/>
  <c r="M459" i="11" s="1"/>
  <c r="P459" i="11"/>
  <c r="P411" i="11"/>
  <c r="O411" i="11"/>
  <c r="P274" i="11"/>
  <c r="O121" i="11"/>
  <c r="P121" i="11"/>
  <c r="O483" i="10"/>
  <c r="M483" i="10" s="1"/>
  <c r="P483" i="10"/>
  <c r="P789" i="11"/>
  <c r="O789" i="11"/>
  <c r="M789" i="11" s="1"/>
  <c r="P778" i="11"/>
  <c r="O946" i="11"/>
  <c r="P946" i="11"/>
  <c r="O71" i="11"/>
  <c r="P71" i="11"/>
  <c r="P126" i="11"/>
  <c r="N126" i="11" s="1"/>
  <c r="O820" i="11"/>
  <c r="P820" i="11"/>
  <c r="O301" i="11"/>
  <c r="P301" i="11"/>
  <c r="P905" i="11"/>
  <c r="O905" i="11"/>
  <c r="O386" i="11"/>
  <c r="M386" i="11" s="1"/>
  <c r="P386" i="11"/>
  <c r="O276" i="11"/>
  <c r="M276" i="11" s="1"/>
  <c r="P276" i="11"/>
  <c r="O836" i="11"/>
  <c r="O518" i="11"/>
  <c r="P518" i="11"/>
  <c r="P303" i="11"/>
  <c r="O303" i="11"/>
  <c r="O591" i="10"/>
  <c r="P591" i="10"/>
  <c r="O709" i="10"/>
  <c r="P709" i="10"/>
  <c r="P885" i="9"/>
  <c r="O885" i="9"/>
  <c r="P813" i="9"/>
  <c r="O813" i="9"/>
  <c r="O667" i="10"/>
  <c r="P667" i="10"/>
  <c r="O558" i="4"/>
  <c r="O609" i="11"/>
  <c r="P609" i="11"/>
  <c r="O19" i="11"/>
  <c r="P19" i="11"/>
  <c r="O568" i="11"/>
  <c r="P568" i="11"/>
  <c r="O239" i="11"/>
  <c r="M239" i="11" s="1"/>
  <c r="P239" i="11"/>
  <c r="O278" i="11"/>
  <c r="P278" i="11"/>
  <c r="O227" i="11"/>
  <c r="P227" i="11"/>
  <c r="O584" i="11"/>
  <c r="P246" i="11"/>
  <c r="P916" i="11"/>
  <c r="P726" i="9"/>
  <c r="O796" i="11"/>
  <c r="M796" i="11" s="1"/>
  <c r="P796" i="11"/>
  <c r="O750" i="10"/>
  <c r="M750" i="10" s="1"/>
  <c r="P750" i="10"/>
  <c r="P588" i="11"/>
  <c r="O588" i="11"/>
  <c r="M588" i="11" s="1"/>
  <c r="O102" i="11"/>
  <c r="P102" i="11"/>
  <c r="P750" i="11"/>
  <c r="P782" i="4"/>
  <c r="P710" i="11"/>
  <c r="O756" i="11"/>
  <c r="M756" i="11" s="1"/>
  <c r="P756" i="11"/>
  <c r="P523" i="11"/>
  <c r="O523" i="11"/>
  <c r="O449" i="10"/>
  <c r="M449" i="10" s="1"/>
  <c r="P449" i="10"/>
  <c r="O624" i="11"/>
  <c r="P624" i="11"/>
  <c r="O755" i="10"/>
  <c r="P755" i="10"/>
  <c r="O363" i="4"/>
  <c r="P363" i="4"/>
  <c r="P640" i="11"/>
  <c r="O417" i="11"/>
  <c r="P417" i="11"/>
  <c r="O555" i="10"/>
  <c r="M555" i="10" s="1"/>
  <c r="P555" i="10"/>
  <c r="H478" i="1"/>
  <c r="N479" i="10"/>
  <c r="M759" i="10"/>
  <c r="M627" i="10"/>
  <c r="N627" i="10"/>
  <c r="N809" i="10"/>
  <c r="M143" i="10"/>
  <c r="N143" i="10"/>
  <c r="M597" i="10"/>
  <c r="M980" i="10"/>
  <c r="N980" i="10"/>
  <c r="O664" i="10"/>
  <c r="M664" i="10" s="1"/>
  <c r="P999" i="9"/>
  <c r="N999" i="9" s="1"/>
  <c r="M999" i="9" s="1"/>
  <c r="P322" i="9"/>
  <c r="N322" i="9" s="1"/>
  <c r="M322" i="9" s="1"/>
  <c r="N867" i="4"/>
  <c r="M867" i="4" s="1"/>
  <c r="N897" i="4"/>
  <c r="M897" i="4" s="1"/>
  <c r="N831" i="4"/>
  <c r="M831" i="4" s="1"/>
  <c r="H937" i="1"/>
  <c r="H917" i="1"/>
  <c r="N315" i="10"/>
  <c r="N923" i="10"/>
  <c r="N916" i="10"/>
  <c r="N935" i="10"/>
  <c r="N423" i="10"/>
  <c r="N399" i="10"/>
  <c r="N873" i="10"/>
  <c r="N997" i="9"/>
  <c r="M997" i="9" s="1"/>
  <c r="N989" i="9"/>
  <c r="M989" i="9" s="1"/>
  <c r="N533" i="9"/>
  <c r="M533" i="9" s="1"/>
  <c r="N467" i="9"/>
  <c r="M467" i="9" s="1"/>
  <c r="N655" i="9"/>
  <c r="M655" i="9" s="1"/>
  <c r="N350" i="9"/>
  <c r="M350" i="9" s="1"/>
  <c r="N925" i="11"/>
  <c r="H533" i="1"/>
  <c r="P324" i="4"/>
  <c r="H92" i="1"/>
  <c r="D131" i="5" s="1"/>
  <c r="H203" i="1"/>
  <c r="O233" i="5"/>
  <c r="V233" i="5" s="1"/>
  <c r="O775" i="11"/>
  <c r="P775" i="11"/>
  <c r="P178" i="4"/>
  <c r="H337" i="1"/>
  <c r="H666" i="1"/>
  <c r="O128" i="5"/>
  <c r="V128" i="5" s="1"/>
  <c r="O913" i="11"/>
  <c r="M913" i="11" s="1"/>
  <c r="P913" i="11"/>
  <c r="O437" i="11"/>
  <c r="P437" i="11"/>
  <c r="O525" i="4"/>
  <c r="P525" i="4"/>
  <c r="H662" i="1"/>
  <c r="O922" i="4"/>
  <c r="P922" i="4"/>
  <c r="N999" i="4"/>
  <c r="M999" i="4" s="1"/>
  <c r="N592" i="11"/>
  <c r="N935" i="11"/>
  <c r="N179" i="11"/>
  <c r="N565" i="11"/>
  <c r="P437" i="4"/>
  <c r="O437" i="4"/>
  <c r="H864" i="1"/>
  <c r="H553" i="1"/>
  <c r="H456" i="1"/>
  <c r="AJ369" i="5"/>
  <c r="S369" i="5" s="1"/>
  <c r="H492" i="1"/>
  <c r="H510" i="1"/>
  <c r="H384" i="1"/>
  <c r="H951" i="1"/>
  <c r="H204" i="1"/>
  <c r="H457" i="1"/>
  <c r="O72" i="5"/>
  <c r="V72" i="5" s="1"/>
  <c r="H601" i="1"/>
  <c r="O200" i="5"/>
  <c r="V200" i="5" s="1"/>
  <c r="O322" i="5"/>
  <c r="H584" i="1"/>
  <c r="H922" i="1"/>
  <c r="H964" i="1"/>
  <c r="H16" i="1"/>
  <c r="H231" i="1"/>
  <c r="H623" i="1"/>
  <c r="H123" i="1"/>
  <c r="D174" i="5" s="1"/>
  <c r="H484" i="1"/>
  <c r="H763" i="1"/>
  <c r="H956" i="1"/>
  <c r="H535" i="1"/>
  <c r="H320" i="1"/>
  <c r="H850" i="1"/>
  <c r="H251" i="1"/>
  <c r="H633" i="1"/>
  <c r="H288" i="1"/>
  <c r="H98" i="1"/>
  <c r="D137" i="5" s="1"/>
  <c r="H249" i="1"/>
  <c r="H567" i="1"/>
  <c r="H336" i="1"/>
  <c r="H694" i="1"/>
  <c r="H803" i="1"/>
  <c r="H862" i="1"/>
  <c r="O192" i="5"/>
  <c r="O236" i="5"/>
  <c r="H574" i="1"/>
  <c r="O187" i="5"/>
  <c r="T187" i="5" s="1"/>
  <c r="O276" i="5"/>
  <c r="V276" i="5" s="1"/>
  <c r="O217" i="5"/>
  <c r="T217" i="5" s="1"/>
  <c r="O204" i="5"/>
  <c r="O191" i="5"/>
  <c r="T191" i="5" s="1"/>
  <c r="O198" i="5"/>
  <c r="V198" i="5" s="1"/>
  <c r="O172" i="5"/>
  <c r="O249" i="5"/>
  <c r="O156" i="5"/>
  <c r="V156" i="5" s="1"/>
  <c r="O268" i="5"/>
  <c r="O211" i="5"/>
  <c r="T211" i="5" s="1"/>
  <c r="O281" i="5"/>
  <c r="T281" i="5" s="1"/>
  <c r="H213" i="1"/>
  <c r="N660" i="4"/>
  <c r="M660" i="4" s="1"/>
  <c r="AD326" i="5"/>
  <c r="AE326" i="5" s="1"/>
  <c r="AF326" i="5" s="1"/>
  <c r="Z387" i="5"/>
  <c r="AA387" i="5" s="1"/>
  <c r="AB387" i="5" s="1"/>
  <c r="F489" i="1"/>
  <c r="G489" i="1"/>
  <c r="D489" i="1" s="1"/>
  <c r="X489" i="5" s="1"/>
  <c r="AJ489" i="5" s="1"/>
  <c r="S489" i="5" s="1"/>
  <c r="C391" i="1"/>
  <c r="G391" i="1"/>
  <c r="D391" i="1" s="1"/>
  <c r="X391" i="5" s="1"/>
  <c r="AJ391" i="5" s="1"/>
  <c r="S391" i="5" s="1"/>
  <c r="C128" i="1"/>
  <c r="E179" i="5" s="1"/>
  <c r="B128" i="1"/>
  <c r="E807" i="1"/>
  <c r="F807" i="1"/>
  <c r="H807" i="1" s="1"/>
  <c r="G807" i="1"/>
  <c r="D807" i="1" s="1"/>
  <c r="E776" i="1"/>
  <c r="B776" i="1"/>
  <c r="C629" i="1"/>
  <c r="F629" i="1"/>
  <c r="B338" i="1"/>
  <c r="E338" i="1"/>
  <c r="E308" i="1"/>
  <c r="C308" i="1"/>
  <c r="G292" i="1"/>
  <c r="D292" i="1" s="1"/>
  <c r="X292" i="5" s="1"/>
  <c r="AI292" i="5" s="1"/>
  <c r="R292" i="5" s="1"/>
  <c r="E292" i="1"/>
  <c r="AD318" i="5"/>
  <c r="AE318" i="5" s="1"/>
  <c r="AF318" i="5" s="1"/>
  <c r="AD350" i="5"/>
  <c r="AE350" i="5" s="1"/>
  <c r="AF350" i="5" s="1"/>
  <c r="Q350" i="5" s="1"/>
  <c r="AJ350" i="5"/>
  <c r="S350" i="5" s="1"/>
  <c r="O405" i="5"/>
  <c r="T405" i="5" s="1"/>
  <c r="O462" i="5"/>
  <c r="H594" i="1"/>
  <c r="G954" i="1"/>
  <c r="D954" i="1" s="1"/>
  <c r="E954" i="1"/>
  <c r="B926" i="1"/>
  <c r="E926" i="1"/>
  <c r="F926" i="1"/>
  <c r="AD295" i="5"/>
  <c r="AE295" i="5" s="1"/>
  <c r="AF295" i="5" s="1"/>
  <c r="Z280" i="5"/>
  <c r="AA280" i="5" s="1"/>
  <c r="AB280" i="5" s="1"/>
  <c r="AD280" i="5"/>
  <c r="AE280" i="5" s="1"/>
  <c r="AF280" i="5" s="1"/>
  <c r="Z143" i="5"/>
  <c r="AA143" i="5" s="1"/>
  <c r="AB143" i="5" s="1"/>
  <c r="Z240" i="5"/>
  <c r="AA240" i="5" s="1"/>
  <c r="AB240" i="5" s="1"/>
  <c r="O271" i="5"/>
  <c r="T271" i="5" s="1"/>
  <c r="O274" i="5"/>
  <c r="V274" i="5" s="1"/>
  <c r="O247" i="5"/>
  <c r="V247" i="5" s="1"/>
  <c r="O141" i="5"/>
  <c r="V141" i="5" s="1"/>
  <c r="C45" i="1"/>
  <c r="E64" i="5" s="1"/>
  <c r="F45" i="1"/>
  <c r="E45" i="1"/>
  <c r="F159" i="1"/>
  <c r="B159" i="1"/>
  <c r="C85" i="1"/>
  <c r="E120" i="5" s="1"/>
  <c r="G85" i="1"/>
  <c r="D85" i="1" s="1"/>
  <c r="X85" i="5" s="1"/>
  <c r="AD85" i="5" s="1"/>
  <c r="AE85" i="5" s="1"/>
  <c r="AF85" i="5" s="1"/>
  <c r="B85" i="1"/>
  <c r="C725" i="1"/>
  <c r="E725" i="1"/>
  <c r="F415" i="1"/>
  <c r="B415" i="1"/>
  <c r="C281" i="1"/>
  <c r="E281" i="1"/>
  <c r="G265" i="1"/>
  <c r="D265" i="1" s="1"/>
  <c r="X265" i="5" s="1"/>
  <c r="C265" i="1"/>
  <c r="G359" i="1"/>
  <c r="D359" i="1" s="1"/>
  <c r="X359" i="5" s="1"/>
  <c r="E359" i="1"/>
  <c r="B97" i="1"/>
  <c r="G97" i="1"/>
  <c r="D97" i="1" s="1"/>
  <c r="E93" i="1"/>
  <c r="G93" i="1"/>
  <c r="D93" i="1" s="1"/>
  <c r="C81" i="1"/>
  <c r="E112" i="5" s="1"/>
  <c r="G81" i="1"/>
  <c r="D81" i="1" s="1"/>
  <c r="C73" i="1"/>
  <c r="E104" i="5" s="1"/>
  <c r="G73" i="1"/>
  <c r="D73" i="1" s="1"/>
  <c r="X73" i="5" s="1"/>
  <c r="AJ73" i="5" s="1"/>
  <c r="S73" i="5" s="1"/>
  <c r="O245" i="5"/>
  <c r="O183" i="5"/>
  <c r="O263" i="5"/>
  <c r="E659" i="1"/>
  <c r="C659" i="1"/>
  <c r="G659" i="1"/>
  <c r="D659" i="1" s="1"/>
  <c r="B659" i="1"/>
  <c r="H659" i="1" s="1"/>
  <c r="E883" i="1"/>
  <c r="F883" i="1"/>
  <c r="E715" i="1"/>
  <c r="B715" i="1"/>
  <c r="G939" i="1"/>
  <c r="D939" i="1" s="1"/>
  <c r="C939" i="1"/>
  <c r="F867" i="1"/>
  <c r="B867" i="1"/>
  <c r="E867" i="1"/>
  <c r="C867" i="1"/>
  <c r="G851" i="1"/>
  <c r="D851" i="1" s="1"/>
  <c r="B851" i="1"/>
  <c r="F843" i="1"/>
  <c r="B843" i="1"/>
  <c r="F827" i="1"/>
  <c r="H827" i="1" s="1"/>
  <c r="E827" i="1"/>
  <c r="C723" i="1"/>
  <c r="G723" i="1"/>
  <c r="D723" i="1" s="1"/>
  <c r="G691" i="1"/>
  <c r="D691" i="1" s="1"/>
  <c r="C691" i="1"/>
  <c r="F643" i="1"/>
  <c r="B643" i="1"/>
  <c r="B635" i="1"/>
  <c r="C635" i="1"/>
  <c r="C611" i="1"/>
  <c r="G611" i="1"/>
  <c r="D611" i="1" s="1"/>
  <c r="B611" i="1"/>
  <c r="H611" i="1" s="1"/>
  <c r="G603" i="1"/>
  <c r="D603" i="1" s="1"/>
  <c r="F603" i="1"/>
  <c r="C475" i="1"/>
  <c r="G475" i="1"/>
  <c r="D475" i="1" s="1"/>
  <c r="X475" i="5" s="1"/>
  <c r="AD475" i="5" s="1"/>
  <c r="AE475" i="5" s="1"/>
  <c r="AF475" i="5" s="1"/>
  <c r="G467" i="1"/>
  <c r="D467" i="1" s="1"/>
  <c r="X467" i="5" s="1"/>
  <c r="B467" i="1"/>
  <c r="F467" i="1"/>
  <c r="AJ459" i="5"/>
  <c r="S459" i="5" s="1"/>
  <c r="AD459" i="5"/>
  <c r="AE459" i="5" s="1"/>
  <c r="AF459" i="5" s="1"/>
  <c r="Q459" i="5" s="1"/>
  <c r="AI459" i="5"/>
  <c r="R459" i="5" s="1"/>
  <c r="C435" i="1"/>
  <c r="F435" i="1"/>
  <c r="H435" i="1" s="1"/>
  <c r="E435" i="1"/>
  <c r="C411" i="1"/>
  <c r="E411" i="1"/>
  <c r="F411" i="1"/>
  <c r="B395" i="1"/>
  <c r="F395" i="1"/>
  <c r="B355" i="1"/>
  <c r="F355" i="1"/>
  <c r="E355" i="1"/>
  <c r="F347" i="1"/>
  <c r="B347" i="1"/>
  <c r="E347" i="1"/>
  <c r="B339" i="1"/>
  <c r="H339" i="1" s="1"/>
  <c r="G339" i="1"/>
  <c r="D339" i="1" s="1"/>
  <c r="X339" i="5" s="1"/>
  <c r="Z339" i="5" s="1"/>
  <c r="AA339" i="5" s="1"/>
  <c r="AB339" i="5" s="1"/>
  <c r="B331" i="1"/>
  <c r="F331" i="1"/>
  <c r="E331" i="1"/>
  <c r="C299" i="1"/>
  <c r="F299" i="1"/>
  <c r="G291" i="1"/>
  <c r="D291" i="1" s="1"/>
  <c r="X291" i="5" s="1"/>
  <c r="AJ291" i="5" s="1"/>
  <c r="S291" i="5" s="1"/>
  <c r="C291" i="1"/>
  <c r="F291" i="1"/>
  <c r="H291" i="1" s="1"/>
  <c r="C283" i="1"/>
  <c r="F283" i="1"/>
  <c r="B283" i="1"/>
  <c r="C267" i="1"/>
  <c r="G267" i="1"/>
  <c r="D267" i="1" s="1"/>
  <c r="X267" i="5" s="1"/>
  <c r="AD267" i="5" s="1"/>
  <c r="AE267" i="5" s="1"/>
  <c r="AF267" i="5" s="1"/>
  <c r="AI442" i="5"/>
  <c r="R442" i="5" s="1"/>
  <c r="Z442" i="5"/>
  <c r="AA442" i="5" s="1"/>
  <c r="AB442" i="5" s="1"/>
  <c r="H518" i="1"/>
  <c r="H4" i="1"/>
  <c r="D7" i="5" s="1"/>
  <c r="G778" i="1"/>
  <c r="D778" i="1" s="1"/>
  <c r="B778" i="1"/>
  <c r="G586" i="1"/>
  <c r="D586" i="1" s="1"/>
  <c r="C586" i="1"/>
  <c r="G514" i="1"/>
  <c r="D514" i="1" s="1"/>
  <c r="B51" i="1"/>
  <c r="H51" i="1" s="1"/>
  <c r="D70" i="5" s="1"/>
  <c r="G178" i="1"/>
  <c r="D178" i="1" s="1"/>
  <c r="X178" i="5" s="1"/>
  <c r="F147" i="1"/>
  <c r="F187" i="1"/>
  <c r="H187" i="1" s="1"/>
  <c r="G187" i="1"/>
  <c r="D187" i="1" s="1"/>
  <c r="X187" i="5" s="1"/>
  <c r="AD187" i="5" s="1"/>
  <c r="AE187" i="5" s="1"/>
  <c r="AF187" i="5" s="1"/>
  <c r="G826" i="1"/>
  <c r="D826" i="1" s="1"/>
  <c r="B826" i="1"/>
  <c r="H826" i="1" s="1"/>
  <c r="F219" i="1"/>
  <c r="H219" i="1" s="1"/>
  <c r="C219" i="1"/>
  <c r="C458" i="1"/>
  <c r="G458" i="1"/>
  <c r="D458" i="1" s="1"/>
  <c r="X458" i="5" s="1"/>
  <c r="AI458" i="5" s="1"/>
  <c r="R458" i="5" s="1"/>
  <c r="F770" i="1"/>
  <c r="H770" i="1" s="1"/>
  <c r="E770" i="1"/>
  <c r="C810" i="1"/>
  <c r="E810" i="1"/>
  <c r="G444" i="1"/>
  <c r="D444" i="1" s="1"/>
  <c r="X444" i="5" s="1"/>
  <c r="AI444" i="5" s="1"/>
  <c r="R444" i="5" s="1"/>
  <c r="E444" i="1"/>
  <c r="C442" i="1"/>
  <c r="G266" i="1"/>
  <c r="D266" i="1" s="1"/>
  <c r="X266" i="5" s="1"/>
  <c r="AJ266" i="5" s="1"/>
  <c r="S266" i="5" s="1"/>
  <c r="F450" i="1"/>
  <c r="H450" i="1" s="1"/>
  <c r="C450" i="1"/>
  <c r="E658" i="1"/>
  <c r="C594" i="1"/>
  <c r="E594" i="1"/>
  <c r="H952" i="1"/>
  <c r="F12" i="1"/>
  <c r="C386" i="1"/>
  <c r="B938" i="1"/>
  <c r="F938" i="1"/>
  <c r="C330" i="1"/>
  <c r="G330" i="1"/>
  <c r="D330" i="1" s="1"/>
  <c r="X330" i="5" s="1"/>
  <c r="E538" i="1"/>
  <c r="G418" i="1"/>
  <c r="D418" i="1" s="1"/>
  <c r="X418" i="5" s="1"/>
  <c r="AJ418" i="5" s="1"/>
  <c r="S418" i="5" s="1"/>
  <c r="G282" i="1"/>
  <c r="D282" i="1" s="1"/>
  <c r="X282" i="5" s="1"/>
  <c r="AD282" i="5" s="1"/>
  <c r="AE282" i="5" s="1"/>
  <c r="AF282" i="5" s="1"/>
  <c r="E706" i="1"/>
  <c r="B330" i="1"/>
  <c r="H330" i="1" s="1"/>
  <c r="C634" i="1"/>
  <c r="O144" i="5"/>
  <c r="T144" i="5" s="1"/>
  <c r="B538" i="1"/>
  <c r="H538" i="1" s="1"/>
  <c r="F162" i="1"/>
  <c r="H162" i="1" s="1"/>
  <c r="H69" i="1"/>
  <c r="D96" i="5" s="1"/>
  <c r="G36" i="1"/>
  <c r="D36" i="1" s="1"/>
  <c r="G270" i="1"/>
  <c r="D270" i="1" s="1"/>
  <c r="X270" i="5" s="1"/>
  <c r="F58" i="1"/>
  <c r="B58" i="1"/>
  <c r="G58" i="1"/>
  <c r="D58" i="1" s="1"/>
  <c r="X58" i="5" s="1"/>
  <c r="H609" i="1"/>
  <c r="E981" i="1"/>
  <c r="G138" i="1"/>
  <c r="D138" i="1" s="1"/>
  <c r="X138" i="5" s="1"/>
  <c r="C138" i="1"/>
  <c r="C76" i="1"/>
  <c r="E107" i="5" s="1"/>
  <c r="E76" i="1"/>
  <c r="F60" i="1"/>
  <c r="G60" i="1"/>
  <c r="D60" i="1" s="1"/>
  <c r="X60" i="5" s="1"/>
  <c r="C28" i="1"/>
  <c r="E39" i="5" s="1"/>
  <c r="F28" i="1"/>
  <c r="C12" i="1"/>
  <c r="E19" i="5" s="1"/>
  <c r="A19" i="5" s="1"/>
  <c r="G12" i="1"/>
  <c r="D12" i="1" s="1"/>
  <c r="F898" i="1"/>
  <c r="G898" i="1"/>
  <c r="D898" i="1" s="1"/>
  <c r="F722" i="1"/>
  <c r="C722" i="1"/>
  <c r="B722" i="1"/>
  <c r="H722" i="1" s="1"/>
  <c r="G466" i="1"/>
  <c r="D466" i="1" s="1"/>
  <c r="X466" i="5" s="1"/>
  <c r="AJ466" i="5" s="1"/>
  <c r="S466" i="5" s="1"/>
  <c r="E466" i="1"/>
  <c r="C466" i="1"/>
  <c r="B466" i="1"/>
  <c r="E402" i="1"/>
  <c r="F402" i="1"/>
  <c r="C402" i="1"/>
  <c r="B646" i="1"/>
  <c r="C646" i="1"/>
  <c r="F646" i="1"/>
  <c r="H646" i="1" s="1"/>
  <c r="C534" i="1"/>
  <c r="F534" i="1"/>
  <c r="B494" i="1"/>
  <c r="E494" i="1"/>
  <c r="E406" i="1"/>
  <c r="C406" i="1"/>
  <c r="G406" i="1"/>
  <c r="D406" i="1" s="1"/>
  <c r="X406" i="5" s="1"/>
  <c r="B406" i="1"/>
  <c r="H406" i="1" s="1"/>
  <c r="F350" i="1"/>
  <c r="C350" i="1"/>
  <c r="E342" i="1"/>
  <c r="F342" i="1"/>
  <c r="B326" i="1"/>
  <c r="F326" i="1"/>
  <c r="E270" i="1"/>
  <c r="B270" i="1"/>
  <c r="F198" i="1"/>
  <c r="H198" i="1" s="1"/>
  <c r="G198" i="1"/>
  <c r="D198" i="1" s="1"/>
  <c r="X198" i="5" s="1"/>
  <c r="C198" i="1"/>
  <c r="C94" i="1"/>
  <c r="E133" i="5" s="1"/>
  <c r="G94" i="1"/>
  <c r="D94" i="1" s="1"/>
  <c r="B86" i="1"/>
  <c r="E62" i="1"/>
  <c r="C62" i="1"/>
  <c r="E89" i="5" s="1"/>
  <c r="A89" i="5" s="1"/>
  <c r="B10" i="12" s="1"/>
  <c r="B62" i="1"/>
  <c r="E243" i="1"/>
  <c r="F243" i="1"/>
  <c r="B995" i="1"/>
  <c r="E995" i="1"/>
  <c r="B1001" i="1"/>
  <c r="G1001" i="1"/>
  <c r="D1001" i="1" s="1"/>
  <c r="C1001" i="1"/>
  <c r="F1001" i="1"/>
  <c r="G998" i="1"/>
  <c r="D998" i="1" s="1"/>
  <c r="C998" i="1"/>
  <c r="F998" i="1"/>
  <c r="H998" i="1" s="1"/>
  <c r="G990" i="1"/>
  <c r="D990" i="1" s="1"/>
  <c r="E990" i="1"/>
  <c r="B984" i="1"/>
  <c r="C984" i="1"/>
  <c r="G984" i="1"/>
  <c r="D984" i="1" s="1"/>
  <c r="B982" i="1"/>
  <c r="H982" i="1" s="1"/>
  <c r="G982" i="1"/>
  <c r="D982" i="1" s="1"/>
  <c r="B975" i="1"/>
  <c r="H975" i="1" s="1"/>
  <c r="C975" i="1"/>
  <c r="G973" i="1"/>
  <c r="D973" i="1" s="1"/>
  <c r="F973" i="1"/>
  <c r="G966" i="1"/>
  <c r="D966" i="1" s="1"/>
  <c r="B966" i="1"/>
  <c r="H966" i="1" s="1"/>
  <c r="E966" i="1"/>
  <c r="G960" i="1"/>
  <c r="D960" i="1" s="1"/>
  <c r="F960" i="1"/>
  <c r="E960" i="1"/>
  <c r="C958" i="1"/>
  <c r="F958" i="1"/>
  <c r="H958" i="1" s="1"/>
  <c r="E958" i="1"/>
  <c r="E950" i="1"/>
  <c r="F950" i="1"/>
  <c r="H950" i="1" s="1"/>
  <c r="B943" i="1"/>
  <c r="H943" i="1" s="1"/>
  <c r="G943" i="1"/>
  <c r="D943" i="1" s="1"/>
  <c r="H887" i="1"/>
  <c r="E936" i="1"/>
  <c r="B927" i="1"/>
  <c r="H927" i="1" s="1"/>
  <c r="G927" i="1"/>
  <c r="D927" i="1" s="1"/>
  <c r="G903" i="1"/>
  <c r="D903" i="1" s="1"/>
  <c r="E869" i="1"/>
  <c r="G749" i="1"/>
  <c r="D749" i="1" s="1"/>
  <c r="E825" i="1"/>
  <c r="C825" i="1"/>
  <c r="G919" i="1"/>
  <c r="D919" i="1" s="1"/>
  <c r="F696" i="1"/>
  <c r="H696" i="1" s="1"/>
  <c r="C759" i="1"/>
  <c r="C767" i="1"/>
  <c r="F583" i="1"/>
  <c r="C591" i="1"/>
  <c r="F656" i="1"/>
  <c r="H656" i="1" s="1"/>
  <c r="B560" i="1"/>
  <c r="H560" i="1" s="1"/>
  <c r="C913" i="1"/>
  <c r="B877" i="1"/>
  <c r="H877" i="1" s="1"/>
  <c r="E877" i="1"/>
  <c r="F921" i="1"/>
  <c r="H921" i="1" s="1"/>
  <c r="E921" i="1"/>
  <c r="G934" i="1"/>
  <c r="D934" i="1" s="1"/>
  <c r="E880" i="1"/>
  <c r="C872" i="1"/>
  <c r="F856" i="1"/>
  <c r="B856" i="1"/>
  <c r="B894" i="1"/>
  <c r="H894" i="1" s="1"/>
  <c r="E789" i="1"/>
  <c r="C816" i="1"/>
  <c r="B816" i="1"/>
  <c r="H816" i="1" s="1"/>
  <c r="C401" i="1"/>
  <c r="B401" i="1"/>
  <c r="H401" i="1" s="1"/>
  <c r="C437" i="1"/>
  <c r="C377" i="1"/>
  <c r="E632" i="1"/>
  <c r="C353" i="1"/>
  <c r="F591" i="1"/>
  <c r="B672" i="1"/>
  <c r="H672" i="1" s="1"/>
  <c r="E672" i="1"/>
  <c r="E734" i="1"/>
  <c r="E913" i="1"/>
  <c r="B845" i="1"/>
  <c r="H845" i="1" s="1"/>
  <c r="F913" i="1"/>
  <c r="H913" i="1" s="1"/>
  <c r="C880" i="1"/>
  <c r="C365" i="1"/>
  <c r="F432" i="1"/>
  <c r="H432" i="1" s="1"/>
  <c r="E695" i="1"/>
  <c r="B613" i="1"/>
  <c r="H613" i="1" s="1"/>
  <c r="C558" i="1"/>
  <c r="F861" i="1"/>
  <c r="H861" i="1" s="1"/>
  <c r="E759" i="1"/>
  <c r="E845" i="1"/>
  <c r="C341" i="1"/>
  <c r="F695" i="1"/>
  <c r="H695" i="1" s="1"/>
  <c r="B341" i="1"/>
  <c r="J33" i="4"/>
  <c r="C53" i="4"/>
  <c r="H53" i="4" s="1"/>
  <c r="AA74" i="1"/>
  <c r="N74" i="1"/>
  <c r="J105" i="5" s="1"/>
  <c r="P74" i="1"/>
  <c r="L105" i="5" s="1"/>
  <c r="N76" i="1"/>
  <c r="J107" i="5" s="1"/>
  <c r="P76" i="1"/>
  <c r="L107" i="5" s="1"/>
  <c r="M76" i="1"/>
  <c r="F107" i="5" s="1"/>
  <c r="G782" i="1"/>
  <c r="D782" i="1" s="1"/>
  <c r="E782" i="1"/>
  <c r="B473" i="1"/>
  <c r="F473" i="1"/>
  <c r="G470" i="1"/>
  <c r="D470" i="1" s="1"/>
  <c r="X470" i="5" s="1"/>
  <c r="F470" i="1"/>
  <c r="H470" i="1" s="1"/>
  <c r="G432" i="1"/>
  <c r="D432" i="1" s="1"/>
  <c r="X432" i="5" s="1"/>
  <c r="C432" i="1"/>
  <c r="G373" i="1"/>
  <c r="D373" i="1" s="1"/>
  <c r="X373" i="5" s="1"/>
  <c r="Z373" i="5" s="1"/>
  <c r="AA373" i="5" s="1"/>
  <c r="AB373" i="5" s="1"/>
  <c r="B373" i="1"/>
  <c r="G313" i="1"/>
  <c r="D313" i="1" s="1"/>
  <c r="X313" i="5" s="1"/>
  <c r="F313" i="1"/>
  <c r="G303" i="1"/>
  <c r="D303" i="1" s="1"/>
  <c r="X303" i="5" s="1"/>
  <c r="AJ303" i="5" s="1"/>
  <c r="S303" i="5" s="1"/>
  <c r="B303" i="1"/>
  <c r="F303" i="1"/>
  <c r="AA79" i="1"/>
  <c r="M79" i="1"/>
  <c r="F110" i="5" s="1"/>
  <c r="G149" i="1"/>
  <c r="D149" i="1" s="1"/>
  <c r="X149" i="5" s="1"/>
  <c r="AD149" i="5" s="1"/>
  <c r="AE149" i="5" s="1"/>
  <c r="AF149" i="5" s="1"/>
  <c r="F149" i="1"/>
  <c r="H149" i="1" s="1"/>
  <c r="E149" i="1"/>
  <c r="C149" i="1"/>
  <c r="J49" i="4"/>
  <c r="C49" i="4"/>
  <c r="H49" i="4" s="1"/>
  <c r="C75" i="4"/>
  <c r="H75" i="4" s="1"/>
  <c r="J75" i="4"/>
  <c r="J77" i="4"/>
  <c r="J129" i="4"/>
  <c r="C129" i="4"/>
  <c r="H129" i="4" s="1"/>
  <c r="D129" i="4" s="1"/>
  <c r="G129" i="4" s="1"/>
  <c r="C131" i="4"/>
  <c r="H131" i="4" s="1"/>
  <c r="D131" i="4" s="1"/>
  <c r="G131" i="4" s="1"/>
  <c r="J131" i="4"/>
  <c r="C137" i="4"/>
  <c r="H137" i="4" s="1"/>
  <c r="D137" i="4" s="1"/>
  <c r="G137" i="4" s="1"/>
  <c r="J137" i="4"/>
  <c r="C169" i="4"/>
  <c r="H169" i="4" s="1"/>
  <c r="D169" i="4" s="1"/>
  <c r="G169" i="4" s="1"/>
  <c r="J169" i="4"/>
  <c r="J173" i="4"/>
  <c r="C173" i="4"/>
  <c r="H173" i="4" s="1"/>
  <c r="D173" i="4" s="1"/>
  <c r="G173" i="4" s="1"/>
  <c r="C271" i="4"/>
  <c r="H271" i="4" s="1"/>
  <c r="D271" i="4" s="1"/>
  <c r="G271" i="4" s="1"/>
  <c r="J271" i="4"/>
  <c r="J277" i="4"/>
  <c r="C277" i="4"/>
  <c r="H277" i="4" s="1"/>
  <c r="D277" i="4" s="1"/>
  <c r="G277" i="4" s="1"/>
  <c r="C289" i="4"/>
  <c r="H289" i="4" s="1"/>
  <c r="D289" i="4" s="1"/>
  <c r="G289" i="4" s="1"/>
  <c r="J289" i="4"/>
  <c r="C315" i="4"/>
  <c r="H315" i="4" s="1"/>
  <c r="D315" i="4" s="1"/>
  <c r="G315" i="4" s="1"/>
  <c r="J315" i="4"/>
  <c r="J875" i="4"/>
  <c r="J583" i="4"/>
  <c r="J471" i="4"/>
  <c r="C577" i="4"/>
  <c r="H577" i="4" s="1"/>
  <c r="D577" i="4" s="1"/>
  <c r="G577" i="4" s="1"/>
  <c r="C513" i="4"/>
  <c r="H513" i="4" s="1"/>
  <c r="D513" i="4" s="1"/>
  <c r="G513" i="4" s="1"/>
  <c r="J417" i="4"/>
  <c r="C425" i="4"/>
  <c r="H425" i="4" s="1"/>
  <c r="D425" i="4" s="1"/>
  <c r="G425" i="4" s="1"/>
  <c r="J855" i="4"/>
  <c r="J727" i="4"/>
  <c r="C871" i="4"/>
  <c r="H871" i="4" s="1"/>
  <c r="D871" i="4" s="1"/>
  <c r="G871" i="4" s="1"/>
  <c r="C521" i="4"/>
  <c r="H521" i="4" s="1"/>
  <c r="D521" i="4" s="1"/>
  <c r="G521" i="4" s="1"/>
  <c r="J841" i="4"/>
  <c r="J901" i="4"/>
  <c r="C877" i="4"/>
  <c r="H877" i="4" s="1"/>
  <c r="D877" i="4" s="1"/>
  <c r="G877" i="4" s="1"/>
  <c r="J733" i="4"/>
  <c r="J685" i="4"/>
  <c r="J581" i="4"/>
  <c r="J533" i="4"/>
  <c r="J333" i="4"/>
  <c r="C377" i="4"/>
  <c r="H377" i="4" s="1"/>
  <c r="D377" i="4" s="1"/>
  <c r="G377" i="4" s="1"/>
  <c r="J763" i="4"/>
  <c r="C931" i="4"/>
  <c r="H931" i="4" s="1"/>
  <c r="D931" i="4" s="1"/>
  <c r="G931" i="4" s="1"/>
  <c r="J803" i="4"/>
  <c r="J649" i="4"/>
  <c r="J889" i="4"/>
  <c r="J603" i="4"/>
  <c r="C611" i="4"/>
  <c r="H611" i="4" s="1"/>
  <c r="D611" i="4" s="1"/>
  <c r="G611" i="4" s="1"/>
  <c r="N812" i="9"/>
  <c r="M812" i="9" s="1"/>
  <c r="N197" i="9"/>
  <c r="M197" i="9" s="1"/>
  <c r="N923" i="9"/>
  <c r="M923" i="9" s="1"/>
  <c r="N781" i="9"/>
  <c r="M781" i="9" s="1"/>
  <c r="N855" i="9"/>
  <c r="M855" i="9" s="1"/>
  <c r="O434" i="5"/>
  <c r="V434" i="5" s="1"/>
  <c r="N511" i="9"/>
  <c r="M511" i="9" s="1"/>
  <c r="N534" i="9"/>
  <c r="M534" i="9" s="1"/>
  <c r="N830" i="4"/>
  <c r="M830" i="4" s="1"/>
  <c r="P412" i="4"/>
  <c r="O412" i="4"/>
  <c r="O673" i="11"/>
  <c r="M673" i="11" s="1"/>
  <c r="P673" i="11"/>
  <c r="O502" i="11"/>
  <c r="P502" i="11"/>
  <c r="O147" i="11"/>
  <c r="P147" i="11"/>
  <c r="H550" i="1"/>
  <c r="N537" i="10"/>
  <c r="N720" i="10"/>
  <c r="N744" i="10"/>
  <c r="N821" i="10"/>
  <c r="N369" i="10"/>
  <c r="N307" i="10"/>
  <c r="N749" i="10"/>
  <c r="N443" i="10"/>
  <c r="N729" i="10"/>
  <c r="N455" i="10"/>
  <c r="N717" i="10"/>
  <c r="N178" i="10"/>
  <c r="N607" i="10"/>
  <c r="N427" i="10"/>
  <c r="N357" i="10"/>
  <c r="N672" i="10"/>
  <c r="N761" i="10"/>
  <c r="N890" i="10"/>
  <c r="N550" i="9"/>
  <c r="M550" i="9" s="1"/>
  <c r="N703" i="9"/>
  <c r="M703" i="9" s="1"/>
  <c r="N669" i="9"/>
  <c r="M669" i="9" s="1"/>
  <c r="N193" i="9"/>
  <c r="M193" i="9" s="1"/>
  <c r="N261" i="9"/>
  <c r="M261" i="9" s="1"/>
  <c r="N627" i="9"/>
  <c r="M627" i="9" s="1"/>
  <c r="N757" i="9"/>
  <c r="M757" i="9" s="1"/>
  <c r="N412" i="9"/>
  <c r="M412" i="9" s="1"/>
  <c r="N445" i="9"/>
  <c r="M445" i="9" s="1"/>
  <c r="N461" i="9"/>
  <c r="M461" i="9" s="1"/>
  <c r="N797" i="9"/>
  <c r="M797" i="9" s="1"/>
  <c r="N699" i="9"/>
  <c r="M699" i="9" s="1"/>
  <c r="N731" i="9"/>
  <c r="M731" i="9" s="1"/>
  <c r="N329" i="9"/>
  <c r="M329" i="9" s="1"/>
  <c r="N419" i="9"/>
  <c r="M419" i="9" s="1"/>
  <c r="N737" i="9"/>
  <c r="M737" i="9" s="1"/>
  <c r="N907" i="9"/>
  <c r="M907" i="9" s="1"/>
  <c r="N473" i="9"/>
  <c r="M473" i="9" s="1"/>
  <c r="N539" i="9"/>
  <c r="M539" i="9" s="1"/>
  <c r="N963" i="9"/>
  <c r="M963" i="9" s="1"/>
  <c r="N893" i="9"/>
  <c r="M893" i="9" s="1"/>
  <c r="P434" i="4"/>
  <c r="N434" i="4" s="1"/>
  <c r="M434" i="4" s="1"/>
  <c r="P964" i="4"/>
  <c r="N964" i="4" s="1"/>
  <c r="M964" i="4" s="1"/>
  <c r="P369" i="4"/>
  <c r="N369" i="4" s="1"/>
  <c r="M369" i="4" s="1"/>
  <c r="N861" i="4"/>
  <c r="M861" i="4" s="1"/>
  <c r="P634" i="11"/>
  <c r="N634" i="11" s="1"/>
  <c r="P685" i="11"/>
  <c r="N685" i="11" s="1"/>
  <c r="P433" i="11"/>
  <c r="N433" i="11" s="1"/>
  <c r="P550" i="11"/>
  <c r="N550" i="11" s="1"/>
  <c r="P321" i="11"/>
  <c r="N321" i="11" s="1"/>
  <c r="P975" i="11"/>
  <c r="N975" i="11" s="1"/>
  <c r="P712" i="11"/>
  <c r="N712" i="11" s="1"/>
  <c r="P902" i="11"/>
  <c r="N902" i="11" s="1"/>
  <c r="P838" i="11"/>
  <c r="N838" i="11" s="1"/>
  <c r="P985" i="11"/>
  <c r="N985" i="11" s="1"/>
  <c r="P478" i="11"/>
  <c r="O478" i="11"/>
  <c r="P661" i="4"/>
  <c r="O661" i="4"/>
  <c r="H957" i="1"/>
  <c r="H351" i="1"/>
  <c r="AI299" i="5"/>
  <c r="R299" i="5" s="1"/>
  <c r="AI250" i="5"/>
  <c r="R250" i="5" s="1"/>
  <c r="H626" i="1"/>
  <c r="H539" i="1"/>
  <c r="H788" i="1"/>
  <c r="H532" i="1"/>
  <c r="H360" i="1"/>
  <c r="H786" i="1"/>
  <c r="H627" i="1"/>
  <c r="H226" i="1"/>
  <c r="N750" i="4"/>
  <c r="M750" i="4" s="1"/>
  <c r="O644" i="4"/>
  <c r="P644" i="4"/>
  <c r="O456" i="11"/>
  <c r="P456" i="11"/>
  <c r="O976" i="4"/>
  <c r="P976" i="4"/>
  <c r="O253" i="4"/>
  <c r="P253" i="4"/>
  <c r="N924" i="9"/>
  <c r="M924" i="9" s="1"/>
  <c r="O929" i="4"/>
  <c r="P929" i="4"/>
  <c r="O320" i="4"/>
  <c r="O368" i="4"/>
  <c r="P368" i="4"/>
  <c r="AJ336" i="5"/>
  <c r="S336" i="5" s="1"/>
  <c r="V261" i="5"/>
  <c r="T261" i="5"/>
  <c r="P917" i="11"/>
  <c r="O917" i="11"/>
  <c r="P30" i="11"/>
  <c r="O30" i="11"/>
  <c r="H110" i="1"/>
  <c r="D153" i="5" s="1"/>
  <c r="AJ213" i="5"/>
  <c r="S213" i="5" s="1"/>
  <c r="H768" i="1"/>
  <c r="AD416" i="5"/>
  <c r="AE416" i="5" s="1"/>
  <c r="AF416" i="5" s="1"/>
  <c r="Z416" i="5"/>
  <c r="AA416" i="5" s="1"/>
  <c r="AB416" i="5" s="1"/>
  <c r="AJ416" i="5"/>
  <c r="S416" i="5" s="1"/>
  <c r="N675" i="9"/>
  <c r="M675" i="9" s="1"/>
  <c r="N979" i="9"/>
  <c r="M979" i="9" s="1"/>
  <c r="N969" i="9"/>
  <c r="M969" i="9" s="1"/>
  <c r="N847" i="9"/>
  <c r="M847" i="9" s="1"/>
  <c r="P420" i="4"/>
  <c r="N420" i="4" s="1"/>
  <c r="M420" i="4" s="1"/>
  <c r="P623" i="4"/>
  <c r="N623" i="4" s="1"/>
  <c r="M623" i="4" s="1"/>
  <c r="P443" i="4"/>
  <c r="N443" i="4" s="1"/>
  <c r="M443" i="4" s="1"/>
  <c r="N919" i="4"/>
  <c r="M919" i="4" s="1"/>
  <c r="N863" i="4"/>
  <c r="M863" i="4" s="1"/>
  <c r="P436" i="11"/>
  <c r="N436" i="11" s="1"/>
  <c r="P507" i="11"/>
  <c r="N507" i="11" s="1"/>
  <c r="P549" i="11"/>
  <c r="N549" i="11" s="1"/>
  <c r="P605" i="11"/>
  <c r="N605" i="11" s="1"/>
  <c r="N391" i="11"/>
  <c r="N957" i="11"/>
  <c r="N21" i="11"/>
  <c r="P769" i="11"/>
  <c r="N769" i="11" s="1"/>
  <c r="AI403" i="5"/>
  <c r="R403" i="5" s="1"/>
  <c r="H737" i="1"/>
  <c r="H516" i="1"/>
  <c r="H923" i="1"/>
  <c r="H145" i="1"/>
  <c r="H747" i="1"/>
  <c r="H34" i="1"/>
  <c r="D49" i="5" s="1"/>
  <c r="O113" i="5"/>
  <c r="V113" i="5" s="1"/>
  <c r="H183" i="1"/>
  <c r="H579" i="1"/>
  <c r="H798" i="1"/>
  <c r="O218" i="5"/>
  <c r="O244" i="5"/>
  <c r="T283" i="5"/>
  <c r="P840" i="9"/>
  <c r="O840" i="9"/>
  <c r="AJ360" i="5"/>
  <c r="S360" i="5" s="1"/>
  <c r="AD360" i="5"/>
  <c r="AE360" i="5" s="1"/>
  <c r="AF360" i="5" s="1"/>
  <c r="O421" i="11"/>
  <c r="M421" i="11" s="1"/>
  <c r="P421" i="11"/>
  <c r="O380" i="11"/>
  <c r="P380" i="11"/>
  <c r="O341" i="11"/>
  <c r="P341" i="11"/>
  <c r="O696" i="10"/>
  <c r="M696" i="10" s="1"/>
  <c r="P696" i="10"/>
  <c r="P722" i="11"/>
  <c r="O722" i="11"/>
  <c r="P233" i="4"/>
  <c r="O233" i="4"/>
  <c r="P153" i="9"/>
  <c r="O153" i="9"/>
  <c r="O441" i="4"/>
  <c r="P441" i="4"/>
  <c r="O896" i="9"/>
  <c r="O469" i="4"/>
  <c r="P469" i="4"/>
  <c r="O269" i="11"/>
  <c r="P269" i="11"/>
  <c r="O300" i="11"/>
  <c r="P300" i="11"/>
  <c r="O875" i="10"/>
  <c r="P875" i="10"/>
  <c r="P640" i="10"/>
  <c r="O286" i="10"/>
  <c r="M286" i="10" s="1"/>
  <c r="P286" i="10"/>
  <c r="P872" i="9"/>
  <c r="O872" i="9"/>
  <c r="P719" i="11"/>
  <c r="O719" i="11"/>
  <c r="P487" i="11"/>
  <c r="O487" i="11"/>
  <c r="E7" i="1"/>
  <c r="AI333" i="5"/>
  <c r="R333" i="5" s="1"/>
  <c r="AD210" i="5"/>
  <c r="AE210" i="5" s="1"/>
  <c r="AF210" i="5" s="1"/>
  <c r="Q210" i="5" s="1"/>
  <c r="AJ210" i="5"/>
  <c r="S210" i="5" s="1"/>
  <c r="AI109" i="5"/>
  <c r="R109" i="5" s="1"/>
  <c r="F766" i="1"/>
  <c r="C766" i="1"/>
  <c r="B661" i="1"/>
  <c r="G661" i="1"/>
  <c r="D661" i="1" s="1"/>
  <c r="F573" i="1"/>
  <c r="G573" i="1"/>
  <c r="D573" i="1" s="1"/>
  <c r="E573" i="1"/>
  <c r="G721" i="1"/>
  <c r="D721" i="1" s="1"/>
  <c r="F721" i="1"/>
  <c r="H721" i="1" s="1"/>
  <c r="E721" i="1"/>
  <c r="C721" i="1"/>
  <c r="E286" i="1"/>
  <c r="F286" i="1"/>
  <c r="C232" i="1"/>
  <c r="B232" i="1"/>
  <c r="G232" i="1"/>
  <c r="D232" i="1" s="1"/>
  <c r="X232" i="5" s="1"/>
  <c r="AJ232" i="5" s="1"/>
  <c r="S232" i="5" s="1"/>
  <c r="B208" i="1"/>
  <c r="H208" i="1" s="1"/>
  <c r="G208" i="1"/>
  <c r="D208" i="1" s="1"/>
  <c r="X208" i="5" s="1"/>
  <c r="AI208" i="5" s="1"/>
  <c r="R208" i="5" s="1"/>
  <c r="C208" i="1"/>
  <c r="E192" i="1"/>
  <c r="F192" i="1"/>
  <c r="G120" i="1"/>
  <c r="D120" i="1" s="1"/>
  <c r="X120" i="5" s="1"/>
  <c r="AD120" i="5" s="1"/>
  <c r="AE120" i="5" s="1"/>
  <c r="AF120" i="5" s="1"/>
  <c r="F120" i="1"/>
  <c r="E120" i="1"/>
  <c r="G112" i="1"/>
  <c r="D112" i="1" s="1"/>
  <c r="E112" i="1"/>
  <c r="C112" i="1"/>
  <c r="E159" i="5" s="1"/>
  <c r="A159" i="5" s="1"/>
  <c r="B15" i="12" s="1"/>
  <c r="B461" i="1"/>
  <c r="E461" i="1"/>
  <c r="E644" i="1"/>
  <c r="G644" i="1"/>
  <c r="D644" i="1" s="1"/>
  <c r="Z197" i="5"/>
  <c r="AA197" i="5" s="1"/>
  <c r="AB197" i="5" s="1"/>
  <c r="AJ197" i="5"/>
  <c r="S197" i="5" s="1"/>
  <c r="AI229" i="5"/>
  <c r="R229" i="5" s="1"/>
  <c r="AJ229" i="5"/>
  <c r="S229" i="5" s="1"/>
  <c r="AD229" i="5"/>
  <c r="AE229" i="5" s="1"/>
  <c r="AF229" i="5" s="1"/>
  <c r="Q229" i="5" s="1"/>
  <c r="C182" i="1"/>
  <c r="B182" i="1"/>
  <c r="F182" i="1"/>
  <c r="E882" i="1"/>
  <c r="B882" i="1"/>
  <c r="H882" i="1" s="1"/>
  <c r="C882" i="1"/>
  <c r="G882" i="1"/>
  <c r="D882" i="1" s="1"/>
  <c r="F875" i="1"/>
  <c r="H875" i="1" s="1"/>
  <c r="C875" i="1"/>
  <c r="G875" i="1"/>
  <c r="D875" i="1" s="1"/>
  <c r="E814" i="1"/>
  <c r="F814" i="1"/>
  <c r="B814" i="1"/>
  <c r="G814" i="1"/>
  <c r="D814" i="1" s="1"/>
  <c r="F808" i="1"/>
  <c r="H808" i="1" s="1"/>
  <c r="C808" i="1"/>
  <c r="C800" i="1"/>
  <c r="B800" i="1"/>
  <c r="H800" i="1" s="1"/>
  <c r="G800" i="1"/>
  <c r="D800" i="1" s="1"/>
  <c r="E800" i="1"/>
  <c r="G690" i="1"/>
  <c r="D690" i="1" s="1"/>
  <c r="E690" i="1"/>
  <c r="C690" i="1"/>
  <c r="B690" i="1"/>
  <c r="H690" i="1" s="1"/>
  <c r="C652" i="1"/>
  <c r="G652" i="1"/>
  <c r="D652" i="1" s="1"/>
  <c r="E652" i="1"/>
  <c r="F652" i="1"/>
  <c r="H652" i="1" s="1"/>
  <c r="C645" i="1"/>
  <c r="B645" i="1"/>
  <c r="H645" i="1" s="1"/>
  <c r="G645" i="1"/>
  <c r="D645" i="1" s="1"/>
  <c r="E645" i="1"/>
  <c r="E615" i="1"/>
  <c r="G615" i="1"/>
  <c r="D615" i="1" s="1"/>
  <c r="F615" i="1"/>
  <c r="H615" i="1" s="1"/>
  <c r="N495" i="10"/>
  <c r="N189" i="10"/>
  <c r="N301" i="10"/>
  <c r="N895" i="10"/>
  <c r="N299" i="10"/>
  <c r="N403" i="10"/>
  <c r="N599" i="10"/>
  <c r="N965" i="10"/>
  <c r="N629" i="10"/>
  <c r="N817" i="10"/>
  <c r="N425" i="10"/>
  <c r="N573" i="10"/>
  <c r="N285" i="10"/>
  <c r="N137" i="10"/>
  <c r="N685" i="10"/>
  <c r="N985" i="10"/>
  <c r="N751" i="10"/>
  <c r="N81" i="10"/>
  <c r="N367" i="10"/>
  <c r="N961" i="10"/>
  <c r="N155" i="10"/>
  <c r="N713" i="10"/>
  <c r="N803" i="10"/>
  <c r="N413" i="10"/>
  <c r="N379" i="10"/>
  <c r="N341" i="10"/>
  <c r="N273" i="10"/>
  <c r="N545" i="10"/>
  <c r="N893" i="10"/>
  <c r="N191" i="10"/>
  <c r="N196" i="10"/>
  <c r="N563" i="10"/>
  <c r="N733" i="10"/>
  <c r="N859" i="10"/>
  <c r="N883" i="9"/>
  <c r="M883" i="9" s="1"/>
  <c r="N902" i="9"/>
  <c r="M902" i="9" s="1"/>
  <c r="N443" i="9"/>
  <c r="M443" i="9" s="1"/>
  <c r="N198" i="9"/>
  <c r="M198" i="9" s="1"/>
  <c r="N857" i="9"/>
  <c r="M857" i="9" s="1"/>
  <c r="N777" i="9"/>
  <c r="M777" i="9" s="1"/>
  <c r="N903" i="9"/>
  <c r="M903" i="9" s="1"/>
  <c r="N188" i="9"/>
  <c r="M188" i="9" s="1"/>
  <c r="N167" i="9"/>
  <c r="M167" i="9" s="1"/>
  <c r="N143" i="9"/>
  <c r="M143" i="9" s="1"/>
  <c r="N906" i="9"/>
  <c r="M906" i="9" s="1"/>
  <c r="N210" i="9"/>
  <c r="M210" i="9" s="1"/>
  <c r="N727" i="9"/>
  <c r="M727" i="9" s="1"/>
  <c r="N953" i="9"/>
  <c r="M953" i="9" s="1"/>
  <c r="N171" i="9"/>
  <c r="M171" i="9" s="1"/>
  <c r="N453" i="9"/>
  <c r="M453" i="9" s="1"/>
  <c r="N135" i="9"/>
  <c r="M135" i="9" s="1"/>
  <c r="N485" i="9"/>
  <c r="M485" i="9" s="1"/>
  <c r="P500" i="4"/>
  <c r="N500" i="4" s="1"/>
  <c r="M500" i="4" s="1"/>
  <c r="P67" i="4"/>
  <c r="N67" i="4" s="1"/>
  <c r="M67" i="4" s="1"/>
  <c r="P843" i="11"/>
  <c r="N843" i="11" s="1"/>
  <c r="N965" i="11"/>
  <c r="N884" i="11"/>
  <c r="N915" i="11"/>
  <c r="N600" i="11"/>
  <c r="N279" i="11"/>
  <c r="N229" i="11"/>
  <c r="N920" i="11"/>
  <c r="O693" i="4"/>
  <c r="N693" i="4" s="1"/>
  <c r="M693" i="4" s="1"/>
  <c r="B766" i="1"/>
  <c r="AD333" i="5"/>
  <c r="AE333" i="5" s="1"/>
  <c r="AF333" i="5" s="1"/>
  <c r="Q333" i="5" s="1"/>
  <c r="AI254" i="5"/>
  <c r="R254" i="5" s="1"/>
  <c r="H575" i="1"/>
  <c r="E105" i="1"/>
  <c r="V241" i="5"/>
  <c r="B573" i="1"/>
  <c r="AI210" i="5"/>
  <c r="R210" i="5" s="1"/>
  <c r="B8" i="12"/>
  <c r="C33" i="1"/>
  <c r="E48" i="5" s="1"/>
  <c r="F232" i="1"/>
  <c r="O73" i="5"/>
  <c r="T73" i="5" s="1"/>
  <c r="H774" i="1"/>
  <c r="F536" i="1"/>
  <c r="H536" i="1" s="1"/>
  <c r="G556" i="1"/>
  <c r="D556" i="1" s="1"/>
  <c r="F556" i="1"/>
  <c r="H556" i="1" s="1"/>
  <c r="C549" i="1"/>
  <c r="F549" i="1"/>
  <c r="E549" i="1"/>
  <c r="B549" i="1"/>
  <c r="G542" i="1"/>
  <c r="D542" i="1" s="1"/>
  <c r="B542" i="1"/>
  <c r="C526" i="1"/>
  <c r="E526" i="1"/>
  <c r="F526" i="1"/>
  <c r="F447" i="1"/>
  <c r="G447" i="1"/>
  <c r="D447" i="1" s="1"/>
  <c r="X447" i="5" s="1"/>
  <c r="AJ447" i="5" s="1"/>
  <c r="S447" i="5" s="1"/>
  <c r="E447" i="1"/>
  <c r="G379" i="1"/>
  <c r="D379" i="1" s="1"/>
  <c r="X379" i="5" s="1"/>
  <c r="AD379" i="5" s="1"/>
  <c r="AE379" i="5" s="1"/>
  <c r="AF379" i="5" s="1"/>
  <c r="F379" i="1"/>
  <c r="C379" i="1"/>
  <c r="B379" i="1"/>
  <c r="H379" i="1" s="1"/>
  <c r="G66" i="1"/>
  <c r="D66" i="1" s="1"/>
  <c r="X66" i="5" s="1"/>
  <c r="Z66" i="5" s="1"/>
  <c r="AA66" i="5" s="1"/>
  <c r="AB66" i="5" s="1"/>
  <c r="C66" i="1"/>
  <c r="E93" i="5" s="1"/>
  <c r="E853" i="1"/>
  <c r="B853" i="1"/>
  <c r="F614" i="1"/>
  <c r="B614" i="1"/>
  <c r="C614" i="1"/>
  <c r="E599" i="1"/>
  <c r="F599" i="1"/>
  <c r="F378" i="1"/>
  <c r="G378" i="1"/>
  <c r="D378" i="1" s="1"/>
  <c r="X378" i="5" s="1"/>
  <c r="AI378" i="5" s="1"/>
  <c r="R378" i="5" s="1"/>
  <c r="B378" i="1"/>
  <c r="H378" i="1" s="1"/>
  <c r="C378" i="1"/>
  <c r="F346" i="1"/>
  <c r="B346" i="1"/>
  <c r="E316" i="1"/>
  <c r="B316" i="1"/>
  <c r="B308" i="1"/>
  <c r="F308" i="1"/>
  <c r="G300" i="1"/>
  <c r="D300" i="1" s="1"/>
  <c r="X300" i="5" s="1"/>
  <c r="AI300" i="5" s="1"/>
  <c r="R300" i="5" s="1"/>
  <c r="B300" i="1"/>
  <c r="E276" i="1"/>
  <c r="F276" i="1"/>
  <c r="G268" i="1"/>
  <c r="D268" i="1" s="1"/>
  <c r="X268" i="5" s="1"/>
  <c r="Z268" i="5" s="1"/>
  <c r="AA268" i="5" s="1"/>
  <c r="AB268" i="5" s="1"/>
  <c r="E268" i="1"/>
  <c r="F268" i="1"/>
  <c r="C237" i="1"/>
  <c r="E237" i="1"/>
  <c r="G237" i="1"/>
  <c r="D237" i="1" s="1"/>
  <c r="X237" i="5" s="1"/>
  <c r="AJ237" i="5" s="1"/>
  <c r="S237" i="5" s="1"/>
  <c r="E214" i="1"/>
  <c r="G214" i="1"/>
  <c r="D214" i="1" s="1"/>
  <c r="X214" i="5" s="1"/>
  <c r="AI214" i="5" s="1"/>
  <c r="R214" i="5" s="1"/>
  <c r="F214" i="1"/>
  <c r="B214" i="1"/>
  <c r="E206" i="1"/>
  <c r="F206" i="1"/>
  <c r="C206" i="1"/>
  <c r="E142" i="1"/>
  <c r="B142" i="1"/>
  <c r="C142" i="1"/>
  <c r="G142" i="1"/>
  <c r="D142" i="1" s="1"/>
  <c r="X142" i="5" s="1"/>
  <c r="F932" i="1"/>
  <c r="B932" i="1"/>
  <c r="E932" i="1"/>
  <c r="C932" i="1"/>
  <c r="F902" i="1"/>
  <c r="G902" i="1"/>
  <c r="D902" i="1" s="1"/>
  <c r="C859" i="1"/>
  <c r="F859" i="1"/>
  <c r="E859" i="1"/>
  <c r="AD255" i="5"/>
  <c r="AE255" i="5" s="1"/>
  <c r="AF255" i="5" s="1"/>
  <c r="AI255" i="5"/>
  <c r="R255" i="5" s="1"/>
  <c r="Z255" i="5"/>
  <c r="AA255" i="5" s="1"/>
  <c r="AB255" i="5" s="1"/>
  <c r="AJ172" i="5"/>
  <c r="S172" i="5" s="1"/>
  <c r="O210" i="5"/>
  <c r="T210" i="5" s="1"/>
  <c r="G71" i="1"/>
  <c r="D71" i="1" s="1"/>
  <c r="X71" i="5" s="1"/>
  <c r="B71" i="1"/>
  <c r="G167" i="1"/>
  <c r="D167" i="1" s="1"/>
  <c r="X167" i="5" s="1"/>
  <c r="AI167" i="5" s="1"/>
  <c r="R167" i="5" s="1"/>
  <c r="F167" i="1"/>
  <c r="B167" i="1"/>
  <c r="F725" i="1"/>
  <c r="B725" i="1"/>
  <c r="G725" i="1"/>
  <c r="D725" i="1" s="1"/>
  <c r="E415" i="1"/>
  <c r="C415" i="1"/>
  <c r="G317" i="1"/>
  <c r="D317" i="1" s="1"/>
  <c r="X317" i="5" s="1"/>
  <c r="E317" i="1"/>
  <c r="F317" i="1"/>
  <c r="B317" i="1"/>
  <c r="G309" i="1"/>
  <c r="D309" i="1" s="1"/>
  <c r="X309" i="5" s="1"/>
  <c r="AD309" i="5" s="1"/>
  <c r="AE309" i="5" s="1"/>
  <c r="AF309" i="5" s="1"/>
  <c r="C309" i="1"/>
  <c r="B297" i="1"/>
  <c r="H297" i="1" s="1"/>
  <c r="E297" i="1"/>
  <c r="F293" i="1"/>
  <c r="B293" i="1"/>
  <c r="B265" i="1"/>
  <c r="H265" i="1" s="1"/>
  <c r="E265" i="1"/>
  <c r="B25" i="1"/>
  <c r="G25" i="1"/>
  <c r="D25" i="1" s="1"/>
  <c r="X25" i="5" s="1"/>
  <c r="E25" i="1"/>
  <c r="H997" i="1"/>
  <c r="O267" i="5"/>
  <c r="F542" i="1"/>
  <c r="E556" i="1"/>
  <c r="G454" i="1"/>
  <c r="D454" i="1" s="1"/>
  <c r="X454" i="5" s="1"/>
  <c r="Z454" i="5" s="1"/>
  <c r="AA454" i="5" s="1"/>
  <c r="AB454" i="5" s="1"/>
  <c r="B526" i="1"/>
  <c r="C338" i="1"/>
  <c r="C292" i="1"/>
  <c r="B629" i="1"/>
  <c r="G776" i="1"/>
  <c r="D776" i="1" s="1"/>
  <c r="F776" i="1"/>
  <c r="E59" i="1"/>
  <c r="C807" i="1"/>
  <c r="F66" i="1"/>
  <c r="C300" i="1"/>
  <c r="B237" i="1"/>
  <c r="H237" i="1" s="1"/>
  <c r="B66" i="1"/>
  <c r="C556" i="1"/>
  <c r="G549" i="1"/>
  <c r="D549" i="1" s="1"/>
  <c r="G859" i="1"/>
  <c r="D859" i="1" s="1"/>
  <c r="E969" i="1"/>
  <c r="E614" i="1"/>
  <c r="C214" i="1"/>
  <c r="F142" i="1"/>
  <c r="C167" i="1"/>
  <c r="B918" i="1"/>
  <c r="G151" i="1"/>
  <c r="D151" i="1" s="1"/>
  <c r="X151" i="5" s="1"/>
  <c r="Z151" i="5" s="1"/>
  <c r="AA151" i="5" s="1"/>
  <c r="AB151" i="5" s="1"/>
  <c r="F316" i="1"/>
  <c r="F174" i="1"/>
  <c r="H174" i="1" s="1"/>
  <c r="G526" i="1"/>
  <c r="D526" i="1" s="1"/>
  <c r="O484" i="5"/>
  <c r="H989" i="1"/>
  <c r="F81" i="1"/>
  <c r="B81" i="1"/>
  <c r="H200" i="1"/>
  <c r="B359" i="1"/>
  <c r="H359" i="1" s="1"/>
  <c r="B61" i="1"/>
  <c r="C97" i="1"/>
  <c r="E136" i="5" s="1"/>
  <c r="C359" i="1"/>
  <c r="E65" i="1"/>
  <c r="G65" i="1"/>
  <c r="D65" i="1" s="1"/>
  <c r="C93" i="1"/>
  <c r="E132" i="5" s="1"/>
  <c r="F93" i="1"/>
  <c r="C30" i="1"/>
  <c r="E41" i="5" s="1"/>
  <c r="H689" i="1"/>
  <c r="G827" i="1"/>
  <c r="D827" i="1" s="1"/>
  <c r="C707" i="1"/>
  <c r="E81" i="1"/>
  <c r="E851" i="1"/>
  <c r="G483" i="1"/>
  <c r="D483" i="1" s="1"/>
  <c r="X483" i="5" s="1"/>
  <c r="G102" i="1"/>
  <c r="D102" i="1" s="1"/>
  <c r="X102" i="5" s="1"/>
  <c r="AI102" i="5" s="1"/>
  <c r="R102" i="5" s="1"/>
  <c r="G643" i="1"/>
  <c r="D643" i="1" s="1"/>
  <c r="C459" i="1"/>
  <c r="C467" i="1"/>
  <c r="C328" i="1"/>
  <c r="F328" i="1"/>
  <c r="B328" i="1"/>
  <c r="G61" i="1"/>
  <c r="D61" i="1" s="1"/>
  <c r="X61" i="5" s="1"/>
  <c r="F61" i="1"/>
  <c r="G46" i="1"/>
  <c r="D46" i="1" s="1"/>
  <c r="X46" i="5" s="1"/>
  <c r="C46" i="1"/>
  <c r="E65" i="5" s="1"/>
  <c r="E46" i="1"/>
  <c r="E30" i="1"/>
  <c r="B30" i="1"/>
  <c r="G819" i="1"/>
  <c r="D819" i="1" s="1"/>
  <c r="C819" i="1"/>
  <c r="B819" i="1"/>
  <c r="H819" i="1" s="1"/>
  <c r="B883" i="1"/>
  <c r="C883" i="1"/>
  <c r="B939" i="1"/>
  <c r="F939" i="1"/>
  <c r="E939" i="1"/>
  <c r="E915" i="1"/>
  <c r="C915" i="1"/>
  <c r="F907" i="1"/>
  <c r="H907" i="1" s="1"/>
  <c r="G907" i="1"/>
  <c r="D907" i="1" s="1"/>
  <c r="B723" i="1"/>
  <c r="F723" i="1"/>
  <c r="G635" i="1"/>
  <c r="D635" i="1" s="1"/>
  <c r="F635" i="1"/>
  <c r="C603" i="1"/>
  <c r="B603" i="1"/>
  <c r="E571" i="1"/>
  <c r="C571" i="1"/>
  <c r="F531" i="1"/>
  <c r="B531" i="1"/>
  <c r="E515" i="1"/>
  <c r="C515" i="1"/>
  <c r="B515" i="1"/>
  <c r="H515" i="1" s="1"/>
  <c r="B419" i="1"/>
  <c r="H419" i="1" s="1"/>
  <c r="C419" i="1"/>
  <c r="E267" i="1"/>
  <c r="B267" i="1"/>
  <c r="B235" i="1"/>
  <c r="H235" i="1" s="1"/>
  <c r="E235" i="1"/>
  <c r="E155" i="1"/>
  <c r="B155" i="1"/>
  <c r="F155" i="1"/>
  <c r="F139" i="1"/>
  <c r="G139" i="1"/>
  <c r="D139" i="1" s="1"/>
  <c r="X139" i="5" s="1"/>
  <c r="B131" i="1"/>
  <c r="G131" i="1"/>
  <c r="D131" i="1" s="1"/>
  <c r="E107" i="1"/>
  <c r="F107" i="1"/>
  <c r="B107" i="1"/>
  <c r="C67" i="1"/>
  <c r="E94" i="5" s="1"/>
  <c r="G67" i="1"/>
  <c r="D67" i="1" s="1"/>
  <c r="F67" i="1"/>
  <c r="J73" i="4" s="1"/>
  <c r="G43" i="1"/>
  <c r="D43" i="1" s="1"/>
  <c r="X43" i="5" s="1"/>
  <c r="E43" i="1"/>
  <c r="B43" i="1"/>
  <c r="H387" i="1"/>
  <c r="H540" i="1"/>
  <c r="G618" i="1"/>
  <c r="D618" i="1" s="1"/>
  <c r="F778" i="1"/>
  <c r="H778" i="1" s="1"/>
  <c r="E514" i="1"/>
  <c r="F514" i="1"/>
  <c r="H514" i="1" s="1"/>
  <c r="G634" i="1"/>
  <c r="D634" i="1" s="1"/>
  <c r="B874" i="1"/>
  <c r="E618" i="1"/>
  <c r="E130" i="1"/>
  <c r="C210" i="1"/>
  <c r="B674" i="1"/>
  <c r="H674" i="1" s="1"/>
  <c r="E674" i="1"/>
  <c r="F746" i="1"/>
  <c r="B130" i="1"/>
  <c r="E834" i="1"/>
  <c r="E930" i="1"/>
  <c r="B930" i="1"/>
  <c r="C930" i="1"/>
  <c r="C874" i="1"/>
  <c r="F874" i="1"/>
  <c r="E386" i="1"/>
  <c r="B386" i="1"/>
  <c r="G474" i="1"/>
  <c r="D474" i="1" s="1"/>
  <c r="X474" i="5" s="1"/>
  <c r="B474" i="1"/>
  <c r="F474" i="1"/>
  <c r="G162" i="1"/>
  <c r="D162" i="1" s="1"/>
  <c r="X162" i="5" s="1"/>
  <c r="C162" i="1"/>
  <c r="G130" i="1"/>
  <c r="D130" i="1" s="1"/>
  <c r="X130" i="5" s="1"/>
  <c r="F130" i="1"/>
  <c r="G900" i="1"/>
  <c r="D900" i="1" s="1"/>
  <c r="C900" i="1"/>
  <c r="G876" i="1"/>
  <c r="D876" i="1" s="1"/>
  <c r="E876" i="1"/>
  <c r="F860" i="1"/>
  <c r="H860" i="1" s="1"/>
  <c r="C860" i="1"/>
  <c r="B740" i="1"/>
  <c r="H740" i="1" s="1"/>
  <c r="H750" i="1"/>
  <c r="B356" i="1"/>
  <c r="F466" i="1"/>
  <c r="E646" i="1"/>
  <c r="E58" i="1"/>
  <c r="B156" i="1"/>
  <c r="H156" i="1" s="1"/>
  <c r="F548" i="1"/>
  <c r="H548" i="1" s="1"/>
  <c r="B898" i="1"/>
  <c r="G356" i="1"/>
  <c r="D356" i="1" s="1"/>
  <c r="X356" i="5" s="1"/>
  <c r="C630" i="1"/>
  <c r="E28" i="1"/>
  <c r="B588" i="1"/>
  <c r="H588" i="1" s="1"/>
  <c r="B94" i="1"/>
  <c r="F494" i="1"/>
  <c r="B965" i="1"/>
  <c r="H965" i="1" s="1"/>
  <c r="E198" i="1"/>
  <c r="E94" i="1"/>
  <c r="AA70" i="1"/>
  <c r="O70" i="1"/>
  <c r="H97" i="5" s="1"/>
  <c r="AA63" i="1"/>
  <c r="O445" i="4"/>
  <c r="P445" i="4"/>
  <c r="N907" i="11"/>
  <c r="AD114" i="5"/>
  <c r="AE114" i="5" s="1"/>
  <c r="AF114" i="5" s="1"/>
  <c r="H523" i="1"/>
  <c r="AI205" i="5"/>
  <c r="R205" i="5" s="1"/>
  <c r="AI320" i="5"/>
  <c r="R320" i="5" s="1"/>
  <c r="AD320" i="5"/>
  <c r="AE320" i="5" s="1"/>
  <c r="AF320" i="5" s="1"/>
  <c r="AJ385" i="5"/>
  <c r="S385" i="5" s="1"/>
  <c r="AI385" i="5"/>
  <c r="R385" i="5" s="1"/>
  <c r="AD278" i="5"/>
  <c r="AE278" i="5" s="1"/>
  <c r="AF278" i="5" s="1"/>
  <c r="AI278" i="5"/>
  <c r="R278" i="5" s="1"/>
  <c r="AJ442" i="5"/>
  <c r="S442" i="5" s="1"/>
  <c r="AD442" i="5"/>
  <c r="AE442" i="5" s="1"/>
  <c r="AF442" i="5" s="1"/>
  <c r="AJ57" i="5"/>
  <c r="S57" i="5" s="1"/>
  <c r="H753" i="1"/>
  <c r="Z113" i="5"/>
  <c r="AA113" i="5" s="1"/>
  <c r="AB113" i="5" s="1"/>
  <c r="AJ148" i="5"/>
  <c r="S148" i="5" s="1"/>
  <c r="AD148" i="5"/>
  <c r="AE148" i="5" s="1"/>
  <c r="AF148" i="5" s="1"/>
  <c r="H383" i="1"/>
  <c r="N145" i="9"/>
  <c r="M145" i="9" s="1"/>
  <c r="N683" i="9"/>
  <c r="M683" i="9" s="1"/>
  <c r="N619" i="9"/>
  <c r="M619" i="9" s="1"/>
  <c r="P387" i="4"/>
  <c r="N387" i="4" s="1"/>
  <c r="M387" i="4" s="1"/>
  <c r="P428" i="4"/>
  <c r="N428" i="4" s="1"/>
  <c r="M428" i="4" s="1"/>
  <c r="P748" i="4"/>
  <c r="N748" i="4" s="1"/>
  <c r="M748" i="4" s="1"/>
  <c r="P910" i="4"/>
  <c r="N910" i="4" s="1"/>
  <c r="M910" i="4" s="1"/>
  <c r="P617" i="4"/>
  <c r="N617" i="4" s="1"/>
  <c r="M617" i="4" s="1"/>
  <c r="P325" i="4"/>
  <c r="N325" i="4" s="1"/>
  <c r="M325" i="4" s="1"/>
  <c r="N571" i="4"/>
  <c r="M571" i="4" s="1"/>
  <c r="N761" i="4"/>
  <c r="M761" i="4" s="1"/>
  <c r="N385" i="4"/>
  <c r="M385" i="4" s="1"/>
  <c r="N907" i="4"/>
  <c r="M907" i="4" s="1"/>
  <c r="N706" i="4"/>
  <c r="M706" i="4" s="1"/>
  <c r="N9" i="4"/>
  <c r="M9" i="4" s="1"/>
  <c r="P90" i="11"/>
  <c r="N90" i="11" s="1"/>
  <c r="M90" i="11" s="1"/>
  <c r="P422" i="11"/>
  <c r="N422" i="11" s="1"/>
  <c r="P571" i="11"/>
  <c r="N571" i="11" s="1"/>
  <c r="N927" i="11"/>
  <c r="P849" i="11"/>
  <c r="N849" i="11" s="1"/>
  <c r="P134" i="11"/>
  <c r="N134" i="11" s="1"/>
  <c r="N743" i="11"/>
  <c r="N735" i="11"/>
  <c r="N181" i="11"/>
  <c r="N240" i="11"/>
  <c r="N625" i="11"/>
  <c r="N231" i="11"/>
  <c r="N969" i="11"/>
  <c r="N788" i="11"/>
  <c r="N505" i="11"/>
  <c r="N667" i="11"/>
  <c r="N611" i="11"/>
  <c r="N423" i="11"/>
  <c r="N862" i="11"/>
  <c r="N311" i="11"/>
  <c r="N724" i="11"/>
  <c r="N746" i="11"/>
  <c r="V199" i="5"/>
  <c r="AD403" i="5"/>
  <c r="AE403" i="5" s="1"/>
  <c r="AF403" i="5" s="1"/>
  <c r="Q403" i="5" s="1"/>
  <c r="Z457" i="5"/>
  <c r="AA457" i="5" s="1"/>
  <c r="AB457" i="5" s="1"/>
  <c r="AD385" i="5"/>
  <c r="AE385" i="5" s="1"/>
  <c r="AF385" i="5" s="1"/>
  <c r="Q385" i="5" s="1"/>
  <c r="AJ320" i="5"/>
  <c r="S320" i="5" s="1"/>
  <c r="H228" i="1"/>
  <c r="H17" i="1"/>
  <c r="D24" i="5" s="1"/>
  <c r="H57" i="1"/>
  <c r="D80" i="5" s="1"/>
  <c r="H756" i="1"/>
  <c r="H716" i="1"/>
  <c r="H324" i="1"/>
  <c r="H640" i="1"/>
  <c r="H992" i="1"/>
  <c r="N522" i="10"/>
  <c r="N753" i="9"/>
  <c r="M753" i="9" s="1"/>
  <c r="N369" i="9"/>
  <c r="M369" i="9" s="1"/>
  <c r="M957" i="10"/>
  <c r="M581" i="10"/>
  <c r="N581" i="10"/>
  <c r="M871" i="10"/>
  <c r="N871" i="10"/>
  <c r="M459" i="10"/>
  <c r="N459" i="10"/>
  <c r="M896" i="10"/>
  <c r="N896" i="10"/>
  <c r="M305" i="10"/>
  <c r="N421" i="10"/>
  <c r="N963" i="10"/>
  <c r="M937" i="10"/>
  <c r="N937" i="10"/>
  <c r="N472" i="10"/>
  <c r="N989" i="10"/>
  <c r="N461" i="10"/>
  <c r="N346" i="10"/>
  <c r="N816" i="10"/>
  <c r="N439" i="10"/>
  <c r="N150" i="10"/>
  <c r="N748" i="10"/>
  <c r="N969" i="10"/>
  <c r="N959" i="10"/>
  <c r="N779" i="10"/>
  <c r="N321" i="10"/>
  <c r="N811" i="10"/>
  <c r="N481" i="10"/>
  <c r="N825" i="10"/>
  <c r="N453" i="10"/>
  <c r="N831" i="10"/>
  <c r="N571" i="10"/>
  <c r="N645" i="10"/>
  <c r="N293" i="10"/>
  <c r="N553" i="10"/>
  <c r="N375" i="10"/>
  <c r="N912" i="10"/>
  <c r="N311" i="9"/>
  <c r="M311" i="9" s="1"/>
  <c r="N695" i="9"/>
  <c r="M695" i="9" s="1"/>
  <c r="N807" i="9"/>
  <c r="M807" i="9" s="1"/>
  <c r="N284" i="9"/>
  <c r="M284" i="9" s="1"/>
  <c r="N542" i="9"/>
  <c r="M542" i="9" s="1"/>
  <c r="N940" i="9"/>
  <c r="M940" i="9" s="1"/>
  <c r="N565" i="9"/>
  <c r="M565" i="9" s="1"/>
  <c r="N895" i="9"/>
  <c r="M895" i="9" s="1"/>
  <c r="N832" i="9"/>
  <c r="M832" i="9" s="1"/>
  <c r="N355" i="9"/>
  <c r="M355" i="9" s="1"/>
  <c r="N957" i="9"/>
  <c r="M957" i="9" s="1"/>
  <c r="N995" i="9"/>
  <c r="M995" i="9" s="1"/>
  <c r="N916" i="9"/>
  <c r="M916" i="9" s="1"/>
  <c r="N415" i="9"/>
  <c r="M415" i="9" s="1"/>
  <c r="N613" i="9"/>
  <c r="M613" i="9" s="1"/>
  <c r="N285" i="9"/>
  <c r="M285" i="9" s="1"/>
  <c r="N877" i="9"/>
  <c r="M877" i="9" s="1"/>
  <c r="N717" i="9"/>
  <c r="M717" i="9" s="1"/>
  <c r="N296" i="9"/>
  <c r="M296" i="9" s="1"/>
  <c r="N721" i="9"/>
  <c r="M721" i="9" s="1"/>
  <c r="N873" i="9"/>
  <c r="M873" i="9" s="1"/>
  <c r="N601" i="9"/>
  <c r="M601" i="9" s="1"/>
  <c r="N605" i="9"/>
  <c r="M605" i="9" s="1"/>
  <c r="N417" i="9"/>
  <c r="M417" i="9" s="1"/>
  <c r="N689" i="9"/>
  <c r="M689" i="9" s="1"/>
  <c r="N323" i="9"/>
  <c r="M323" i="9" s="1"/>
  <c r="N458" i="9"/>
  <c r="M458" i="9" s="1"/>
  <c r="N125" i="9"/>
  <c r="M125" i="9" s="1"/>
  <c r="N603" i="9"/>
  <c r="M603" i="9" s="1"/>
  <c r="N169" i="11"/>
  <c r="N379" i="11"/>
  <c r="N228" i="11"/>
  <c r="N990" i="4"/>
  <c r="M990" i="4" s="1"/>
  <c r="N756" i="4"/>
  <c r="M756" i="4" s="1"/>
  <c r="N187" i="4"/>
  <c r="M187" i="4" s="1"/>
  <c r="N475" i="4"/>
  <c r="M475" i="4" s="1"/>
  <c r="N979" i="4"/>
  <c r="M979" i="4" s="1"/>
  <c r="O277" i="5"/>
  <c r="T277" i="5" s="1"/>
  <c r="H284" i="1"/>
  <c r="H876" i="1"/>
  <c r="H892" i="1"/>
  <c r="H138" i="1"/>
  <c r="H26" i="1"/>
  <c r="D37" i="5" s="1"/>
  <c r="H469" i="1"/>
  <c r="H106" i="1"/>
  <c r="D149" i="5" s="1"/>
  <c r="H586" i="1"/>
  <c r="H126" i="1"/>
  <c r="D177" i="5" s="1"/>
  <c r="H482" i="1"/>
  <c r="H546" i="1"/>
  <c r="H54" i="1"/>
  <c r="D77" i="5" s="1"/>
  <c r="H372" i="1"/>
  <c r="H452" i="1"/>
  <c r="H908" i="1"/>
  <c r="H996" i="1"/>
  <c r="H978" i="1"/>
  <c r="H82" i="1"/>
  <c r="D117" i="5" s="1"/>
  <c r="H157" i="1"/>
  <c r="H52" i="1"/>
  <c r="D75" i="5" s="1"/>
  <c r="O221" i="5"/>
  <c r="V221" i="5" s="1"/>
  <c r="H108" i="1"/>
  <c r="D151" i="5" s="1"/>
  <c r="H668" i="1"/>
  <c r="H22" i="1"/>
  <c r="D33" i="5" s="1"/>
  <c r="H847" i="1"/>
  <c r="H408" i="1"/>
  <c r="H582" i="1"/>
  <c r="H955" i="1"/>
  <c r="H464" i="1"/>
  <c r="H775" i="1"/>
  <c r="H673" i="1"/>
  <c r="O491" i="5"/>
  <c r="T491" i="5" s="1"/>
  <c r="O426" i="5"/>
  <c r="V426" i="5" s="1"/>
  <c r="H653" i="1"/>
  <c r="H758" i="1"/>
  <c r="O474" i="5"/>
  <c r="V474" i="5" s="1"/>
  <c r="H641" i="1"/>
  <c r="H309" i="1"/>
  <c r="O416" i="5"/>
  <c r="V416" i="5" s="1"/>
  <c r="O258" i="5"/>
  <c r="O220" i="5"/>
  <c r="T220" i="5" s="1"/>
  <c r="O114" i="5"/>
  <c r="V114" i="5" s="1"/>
  <c r="O86" i="5"/>
  <c r="T86" i="5" s="1"/>
  <c r="H256" i="1"/>
  <c r="H504" i="1"/>
  <c r="H718" i="1"/>
  <c r="O417" i="5"/>
  <c r="T417" i="5" s="1"/>
  <c r="O404" i="5"/>
  <c r="T404" i="5" s="1"/>
  <c r="O422" i="5"/>
  <c r="O366" i="5"/>
  <c r="V366" i="5" s="1"/>
  <c r="O412" i="5"/>
  <c r="O414" i="5"/>
  <c r="V414" i="5" s="1"/>
  <c r="O394" i="5"/>
  <c r="O418" i="5"/>
  <c r="T418" i="5" s="1"/>
  <c r="O398" i="5"/>
  <c r="V398" i="5" s="1"/>
  <c r="O379" i="5"/>
  <c r="O364" i="5"/>
  <c r="T364" i="5" s="1"/>
  <c r="O321" i="5"/>
  <c r="T321" i="5" s="1"/>
  <c r="O386" i="5"/>
  <c r="O353" i="5"/>
  <c r="T353" i="5" s="1"/>
  <c r="O315" i="5"/>
  <c r="V315" i="5" s="1"/>
  <c r="O375" i="5"/>
  <c r="V375" i="5" s="1"/>
  <c r="O319" i="5"/>
  <c r="V319" i="5" s="1"/>
  <c r="O298" i="5"/>
  <c r="T298" i="5" s="1"/>
  <c r="O297" i="5"/>
  <c r="V297" i="5" s="1"/>
  <c r="O305" i="5"/>
  <c r="V305" i="5" s="1"/>
  <c r="O303" i="5"/>
  <c r="T303" i="5" s="1"/>
  <c r="O314" i="5"/>
  <c r="T314" i="5" s="1"/>
  <c r="O342" i="5"/>
  <c r="O332" i="5"/>
  <c r="V332" i="5" s="1"/>
  <c r="O493" i="5"/>
  <c r="T493" i="5" s="1"/>
  <c r="O486" i="5"/>
  <c r="O494" i="5"/>
  <c r="T494" i="5" s="1"/>
  <c r="O457" i="5"/>
  <c r="V457" i="5" s="1"/>
  <c r="O452" i="5"/>
  <c r="T452" i="5" s="1"/>
  <c r="O431" i="5"/>
  <c r="T431" i="5" s="1"/>
  <c r="O440" i="5"/>
  <c r="T440" i="5" s="1"/>
  <c r="O443" i="5"/>
  <c r="V443" i="5" s="1"/>
  <c r="O384" i="5"/>
  <c r="V384" i="5" s="1"/>
  <c r="O444" i="5"/>
  <c r="T444" i="5" s="1"/>
  <c r="O385" i="5"/>
  <c r="V385" i="5" s="1"/>
  <c r="O369" i="5"/>
  <c r="V369" i="5" s="1"/>
  <c r="O327" i="5"/>
  <c r="O316" i="5"/>
  <c r="V316" i="5" s="1"/>
  <c r="O295" i="5"/>
  <c r="T295" i="5" s="1"/>
  <c r="O279" i="5"/>
  <c r="O479" i="5"/>
  <c r="V479" i="5" s="1"/>
  <c r="O393" i="5"/>
  <c r="V393" i="5" s="1"/>
  <c r="O287" i="5"/>
  <c r="V287" i="5" s="1"/>
  <c r="O299" i="5"/>
  <c r="O195" i="5"/>
  <c r="O349" i="5"/>
  <c r="H619" i="1"/>
  <c r="O17" i="5"/>
  <c r="T17" i="5" s="1"/>
  <c r="H804" i="1"/>
  <c r="H904" i="1"/>
  <c r="H398" i="1"/>
  <c r="H84" i="1"/>
  <c r="D119" i="5" s="1"/>
  <c r="H50" i="1"/>
  <c r="D69" i="5" s="1"/>
  <c r="H272" i="1"/>
  <c r="H545" i="1"/>
  <c r="O478" i="5"/>
  <c r="V478" i="5" s="1"/>
  <c r="O387" i="5"/>
  <c r="O301" i="5"/>
  <c r="O432" i="5"/>
  <c r="H596" i="1"/>
  <c r="H700" i="1"/>
  <c r="H488" i="1"/>
  <c r="H735" i="1"/>
  <c r="H397" i="1"/>
  <c r="H714" i="1"/>
  <c r="H783" i="1"/>
  <c r="H829" i="1"/>
  <c r="H929" i="1"/>
  <c r="O254" i="5"/>
  <c r="T254" i="5" s="1"/>
  <c r="H604" i="1"/>
  <c r="H630" i="1"/>
  <c r="H724" i="1"/>
  <c r="H642" i="1"/>
  <c r="H771" i="1"/>
  <c r="H802" i="1"/>
  <c r="H495" i="1"/>
  <c r="H647" i="1"/>
  <c r="H47" i="1"/>
  <c r="D66" i="5" s="1"/>
  <c r="H14" i="1"/>
  <c r="D21" i="5" s="1"/>
  <c r="O15" i="5"/>
  <c r="T15" i="5" s="1"/>
  <c r="O142" i="5"/>
  <c r="V142" i="5" s="1"/>
  <c r="H332" i="1"/>
  <c r="H597" i="1"/>
  <c r="H340" i="1"/>
  <c r="H88" i="1"/>
  <c r="D123" i="5" s="1"/>
  <c r="O101" i="5"/>
  <c r="T101" i="5" s="1"/>
  <c r="H900" i="1"/>
  <c r="H561" i="1"/>
  <c r="H119" i="1"/>
  <c r="D166" i="5" s="1"/>
  <c r="H239" i="1"/>
  <c r="H389" i="1"/>
  <c r="H502" i="1"/>
  <c r="H154" i="1"/>
  <c r="H741" i="1"/>
  <c r="H755" i="1"/>
  <c r="H970" i="1"/>
  <c r="H403" i="1"/>
  <c r="H441" i="1"/>
  <c r="O265" i="5"/>
  <c r="V265" i="5" s="1"/>
  <c r="N313" i="10"/>
  <c r="N163" i="10"/>
  <c r="N177" i="10"/>
  <c r="N297" i="10"/>
  <c r="N206" i="10"/>
  <c r="N638" i="9"/>
  <c r="M638" i="9" s="1"/>
  <c r="N681" i="9"/>
  <c r="M681" i="9" s="1"/>
  <c r="N591" i="9"/>
  <c r="M591" i="9" s="1"/>
  <c r="N987" i="9"/>
  <c r="M987" i="9" s="1"/>
  <c r="N439" i="9"/>
  <c r="M439" i="9" s="1"/>
  <c r="N890" i="9"/>
  <c r="M890" i="9" s="1"/>
  <c r="N775" i="10"/>
  <c r="N327" i="10"/>
  <c r="N87" i="10"/>
  <c r="M87" i="10" s="1"/>
  <c r="D87" i="10" s="1"/>
  <c r="G87" i="10" s="1"/>
  <c r="N288" i="10"/>
  <c r="N433" i="10"/>
  <c r="N367" i="9"/>
  <c r="M367" i="9" s="1"/>
  <c r="N910" i="9"/>
  <c r="M910" i="9" s="1"/>
  <c r="N451" i="9"/>
  <c r="M451" i="9" s="1"/>
  <c r="N256" i="9"/>
  <c r="M256" i="9" s="1"/>
  <c r="N131" i="9"/>
  <c r="M131" i="9" s="1"/>
  <c r="N651" i="9"/>
  <c r="M651" i="9" s="1"/>
  <c r="N649" i="9"/>
  <c r="M649" i="9" s="1"/>
  <c r="N571" i="9"/>
  <c r="M571" i="9" s="1"/>
  <c r="N701" i="9"/>
  <c r="M701" i="9" s="1"/>
  <c r="N380" i="9"/>
  <c r="M380" i="9" s="1"/>
  <c r="N805" i="9"/>
  <c r="M805" i="9" s="1"/>
  <c r="N850" i="9"/>
  <c r="M850" i="9" s="1"/>
  <c r="N791" i="9"/>
  <c r="M791" i="9" s="1"/>
  <c r="N922" i="9"/>
  <c r="M922" i="9" s="1"/>
  <c r="N463" i="9"/>
  <c r="M463" i="9" s="1"/>
  <c r="N867" i="9"/>
  <c r="M867" i="9" s="1"/>
  <c r="N937" i="4"/>
  <c r="M937" i="4" s="1"/>
  <c r="N384" i="4"/>
  <c r="M384" i="4" s="1"/>
  <c r="N691" i="4"/>
  <c r="M691" i="4" s="1"/>
  <c r="N993" i="4"/>
  <c r="M993" i="4" s="1"/>
  <c r="N822" i="11"/>
  <c r="N453" i="11"/>
  <c r="N966" i="11"/>
  <c r="N542" i="4"/>
  <c r="M542" i="4" s="1"/>
  <c r="N515" i="4"/>
  <c r="M515" i="4" s="1"/>
  <c r="O439" i="5"/>
  <c r="O367" i="5"/>
  <c r="T367" i="5" s="1"/>
  <c r="H587" i="1"/>
  <c r="H164" i="1"/>
  <c r="O253" i="5"/>
  <c r="T253" i="5" s="1"/>
  <c r="O240" i="5"/>
  <c r="N797" i="11"/>
  <c r="N243" i="11"/>
  <c r="N264" i="11"/>
  <c r="N811" i="11"/>
  <c r="N553" i="11"/>
  <c r="N515" i="11"/>
  <c r="N520" i="11"/>
  <c r="N387" i="11"/>
  <c r="N531" i="11"/>
  <c r="N329" i="11"/>
  <c r="N180" i="11"/>
  <c r="N904" i="11"/>
  <c r="N597" i="4"/>
  <c r="M597" i="4" s="1"/>
  <c r="N821" i="4"/>
  <c r="M821" i="4" s="1"/>
  <c r="N635" i="4"/>
  <c r="M635" i="4" s="1"/>
  <c r="N132" i="4"/>
  <c r="M132" i="4" s="1"/>
  <c r="N640" i="4"/>
  <c r="M640" i="4" s="1"/>
  <c r="N675" i="4"/>
  <c r="M675" i="4" s="1"/>
  <c r="N796" i="4"/>
  <c r="M796" i="4" s="1"/>
  <c r="O224" i="11"/>
  <c r="N458" i="11"/>
  <c r="N870" i="11"/>
  <c r="N649" i="11"/>
  <c r="N829" i="11"/>
  <c r="N254" i="11"/>
  <c r="N617" i="11"/>
  <c r="N469" i="11"/>
  <c r="N139" i="11"/>
  <c r="P56" i="1"/>
  <c r="L79" i="5" s="1"/>
  <c r="N25" i="10"/>
  <c r="M25" i="10" s="1"/>
  <c r="M277" i="10"/>
  <c r="N277" i="10"/>
  <c r="M138" i="10"/>
  <c r="M129" i="10"/>
  <c r="N129" i="10"/>
  <c r="M185" i="10"/>
  <c r="N185" i="10"/>
  <c r="M437" i="10"/>
  <c r="N437" i="10"/>
  <c r="M370" i="11"/>
  <c r="AD400" i="5"/>
  <c r="AE400" i="5" s="1"/>
  <c r="AF400" i="5" s="1"/>
  <c r="O435" i="4"/>
  <c r="P435" i="4"/>
  <c r="O735" i="4"/>
  <c r="P735" i="4"/>
  <c r="O448" i="11"/>
  <c r="P448" i="11"/>
  <c r="O440" i="11"/>
  <c r="P440" i="11"/>
  <c r="O331" i="4"/>
  <c r="P331" i="4"/>
  <c r="P520" i="9"/>
  <c r="O520" i="9"/>
  <c r="O779" i="4"/>
  <c r="P779" i="4"/>
  <c r="O507" i="4"/>
  <c r="P507" i="4"/>
  <c r="P114" i="11"/>
  <c r="P452" i="4"/>
  <c r="P856" i="9"/>
  <c r="O856" i="9"/>
  <c r="O880" i="11"/>
  <c r="P880" i="11"/>
  <c r="O615" i="11"/>
  <c r="P615" i="11"/>
  <c r="M201" i="11"/>
  <c r="O933" i="4"/>
  <c r="P933" i="4"/>
  <c r="P938" i="9"/>
  <c r="O938" i="9"/>
  <c r="M851" i="10"/>
  <c r="O268" i="10"/>
  <c r="P268" i="10"/>
  <c r="O741" i="11"/>
  <c r="P741" i="11"/>
  <c r="O895" i="11"/>
  <c r="P895" i="11"/>
  <c r="O792" i="11"/>
  <c r="P792" i="11"/>
  <c r="P657" i="4"/>
  <c r="O657" i="4"/>
  <c r="P909" i="11"/>
  <c r="O909" i="11"/>
  <c r="O535" i="11"/>
  <c r="P535" i="11"/>
  <c r="O992" i="10"/>
  <c r="P992" i="10"/>
  <c r="P850" i="10"/>
  <c r="O850" i="10"/>
  <c r="P759" i="9"/>
  <c r="O759" i="9"/>
  <c r="O231" i="9"/>
  <c r="P231" i="9"/>
  <c r="O671" i="4"/>
  <c r="P671" i="4"/>
  <c r="P288" i="4"/>
  <c r="O704" i="11"/>
  <c r="P704" i="11"/>
  <c r="P512" i="11"/>
  <c r="O512" i="11"/>
  <c r="O999" i="10"/>
  <c r="P999" i="10"/>
  <c r="O904" i="10"/>
  <c r="M904" i="10" s="1"/>
  <c r="P904" i="10"/>
  <c r="O897" i="10"/>
  <c r="M897" i="10" s="1"/>
  <c r="P897" i="10"/>
  <c r="O881" i="10"/>
  <c r="P881" i="10"/>
  <c r="O647" i="10"/>
  <c r="P647" i="10"/>
  <c r="O361" i="10"/>
  <c r="M361" i="10" s="1"/>
  <c r="P361" i="10"/>
  <c r="O886" i="9"/>
  <c r="O348" i="4"/>
  <c r="O309" i="4"/>
  <c r="P309" i="4"/>
  <c r="O993" i="11"/>
  <c r="P993" i="11"/>
  <c r="O938" i="11"/>
  <c r="P938" i="11"/>
  <c r="O922" i="11"/>
  <c r="P922" i="11"/>
  <c r="AJ464" i="5"/>
  <c r="S464" i="5" s="1"/>
  <c r="AI464" i="5"/>
  <c r="R464" i="5" s="1"/>
  <c r="AD464" i="5"/>
  <c r="AE464" i="5" s="1"/>
  <c r="AF464" i="5" s="1"/>
  <c r="Z464" i="5"/>
  <c r="AA464" i="5" s="1"/>
  <c r="AB464" i="5" s="1"/>
  <c r="O215" i="11"/>
  <c r="P215" i="11"/>
  <c r="B4" i="12"/>
  <c r="B4" i="17"/>
  <c r="O353" i="11"/>
  <c r="M353" i="11" s="1"/>
  <c r="P353" i="11"/>
  <c r="P207" i="11"/>
  <c r="O207" i="11"/>
  <c r="O476" i="5"/>
  <c r="V476" i="5" s="1"/>
  <c r="O939" i="11"/>
  <c r="P939" i="11"/>
  <c r="O259" i="11"/>
  <c r="P259" i="11"/>
  <c r="M311" i="10"/>
  <c r="O369" i="11"/>
  <c r="P369" i="11"/>
  <c r="O361" i="11"/>
  <c r="P361" i="11"/>
  <c r="O532" i="10"/>
  <c r="P532" i="10"/>
  <c r="P215" i="4"/>
  <c r="O215" i="4"/>
  <c r="H842" i="1"/>
  <c r="O164" i="10"/>
  <c r="P164" i="10"/>
  <c r="O156" i="10"/>
  <c r="P156" i="10"/>
  <c r="P996" i="9"/>
  <c r="O996" i="9"/>
  <c r="P844" i="9"/>
  <c r="O844" i="9"/>
  <c r="P837" i="9"/>
  <c r="O837" i="9"/>
  <c r="P830" i="9"/>
  <c r="O830" i="9"/>
  <c r="P793" i="9"/>
  <c r="O793" i="9"/>
  <c r="P769" i="9"/>
  <c r="O769" i="9"/>
  <c r="P761" i="9"/>
  <c r="O761" i="9"/>
  <c r="P201" i="11"/>
  <c r="N201" i="11" s="1"/>
  <c r="P264" i="9"/>
  <c r="O264" i="9"/>
  <c r="P225" i="9"/>
  <c r="O225" i="9"/>
  <c r="O718" i="4"/>
  <c r="P718" i="4"/>
  <c r="P710" i="4"/>
  <c r="O710" i="4"/>
  <c r="P666" i="4"/>
  <c r="O666" i="4"/>
  <c r="P659" i="4"/>
  <c r="O659" i="4"/>
  <c r="O266" i="4"/>
  <c r="O259" i="4"/>
  <c r="P259" i="4"/>
  <c r="O130" i="4"/>
  <c r="P78" i="4"/>
  <c r="O32" i="4"/>
  <c r="P32" i="4"/>
  <c r="O213" i="11"/>
  <c r="P213" i="11"/>
  <c r="O457" i="10"/>
  <c r="P457" i="10"/>
  <c r="O704" i="4"/>
  <c r="P704" i="4"/>
  <c r="P319" i="4"/>
  <c r="O319" i="4"/>
  <c r="O354" i="11"/>
  <c r="P354" i="11"/>
  <c r="O315" i="11"/>
  <c r="P315" i="11"/>
  <c r="M307" i="11"/>
  <c r="P140" i="10"/>
  <c r="AJ463" i="5"/>
  <c r="S463" i="5" s="1"/>
  <c r="AI463" i="5"/>
  <c r="R463" i="5" s="1"/>
  <c r="O661" i="11"/>
  <c r="P661" i="11"/>
  <c r="P440" i="9"/>
  <c r="O440" i="9"/>
  <c r="O968" i="11"/>
  <c r="P968" i="11"/>
  <c r="P842" i="11"/>
  <c r="O842" i="11"/>
  <c r="O730" i="11"/>
  <c r="P730" i="11"/>
  <c r="O635" i="11"/>
  <c r="P635" i="11"/>
  <c r="P452" i="11"/>
  <c r="O452" i="11"/>
  <c r="O835" i="4"/>
  <c r="P835" i="4"/>
  <c r="O412" i="11"/>
  <c r="P412" i="11"/>
  <c r="O397" i="11"/>
  <c r="P397" i="11"/>
  <c r="P208" i="11"/>
  <c r="O208" i="11"/>
  <c r="O996" i="10"/>
  <c r="P996" i="10"/>
  <c r="O948" i="10"/>
  <c r="P948" i="10"/>
  <c r="O924" i="10"/>
  <c r="P924" i="10"/>
  <c r="P562" i="10"/>
  <c r="P889" i="9"/>
  <c r="O889" i="9"/>
  <c r="O931" i="10"/>
  <c r="P931" i="10"/>
  <c r="O845" i="10"/>
  <c r="P845" i="10"/>
  <c r="O789" i="10"/>
  <c r="P789" i="10"/>
  <c r="O601" i="10"/>
  <c r="P601" i="10"/>
  <c r="O142" i="10"/>
  <c r="P142" i="10"/>
  <c r="O842" i="4"/>
  <c r="P842" i="4"/>
  <c r="P786" i="4"/>
  <c r="O786" i="4"/>
  <c r="O770" i="4"/>
  <c r="P770" i="4"/>
  <c r="O874" i="11"/>
  <c r="P874" i="11"/>
  <c r="O570" i="11"/>
  <c r="P570" i="11"/>
  <c r="O466" i="11"/>
  <c r="P466" i="11"/>
  <c r="O950" i="4"/>
  <c r="P950" i="4"/>
  <c r="O942" i="4"/>
  <c r="P942" i="4"/>
  <c r="O926" i="4"/>
  <c r="P926" i="4"/>
  <c r="O881" i="4"/>
  <c r="P881" i="4"/>
  <c r="O894" i="11"/>
  <c r="P894" i="11"/>
  <c r="O234" i="11"/>
  <c r="P234" i="11"/>
  <c r="O194" i="11"/>
  <c r="P194" i="11"/>
  <c r="O187" i="11"/>
  <c r="P187" i="11"/>
  <c r="O149" i="11"/>
  <c r="P149" i="11"/>
  <c r="O745" i="9"/>
  <c r="P745" i="9"/>
  <c r="P787" i="9"/>
  <c r="O787" i="9"/>
  <c r="P707" i="9"/>
  <c r="O707" i="9"/>
  <c r="O691" i="9"/>
  <c r="P691" i="9"/>
  <c r="P589" i="9"/>
  <c r="O589" i="9"/>
  <c r="P313" i="9"/>
  <c r="O313" i="9"/>
  <c r="P170" i="9"/>
  <c r="O609" i="4"/>
  <c r="P609" i="4"/>
  <c r="O327" i="9"/>
  <c r="P327" i="9"/>
  <c r="P319" i="9"/>
  <c r="O319" i="9"/>
  <c r="O772" i="4"/>
  <c r="P772" i="4"/>
  <c r="O764" i="4"/>
  <c r="P764" i="4"/>
  <c r="O216" i="4"/>
  <c r="P216" i="4"/>
  <c r="O44" i="5"/>
  <c r="Z44" i="5" s="1"/>
  <c r="AA44" i="5" s="1"/>
  <c r="AB44" i="5" s="1"/>
  <c r="O959" i="11"/>
  <c r="P959" i="11"/>
  <c r="O896" i="11"/>
  <c r="P896" i="11"/>
  <c r="O864" i="11"/>
  <c r="P864" i="11"/>
  <c r="O236" i="4"/>
  <c r="P219" i="9"/>
  <c r="O219" i="9"/>
  <c r="O965" i="4"/>
  <c r="P965" i="4"/>
  <c r="O367" i="4"/>
  <c r="P367" i="4"/>
  <c r="P321" i="4"/>
  <c r="O321" i="4"/>
  <c r="P306" i="4"/>
  <c r="O282" i="4"/>
  <c r="P282" i="4"/>
  <c r="P366" i="4"/>
  <c r="O681" i="10"/>
  <c r="P681" i="10"/>
  <c r="P139" i="9"/>
  <c r="O139" i="9"/>
  <c r="P388" i="4"/>
  <c r="O329" i="4"/>
  <c r="P329" i="4"/>
  <c r="P853" i="9"/>
  <c r="O853" i="9"/>
  <c r="O274" i="4"/>
  <c r="O801" i="11"/>
  <c r="P801" i="11"/>
  <c r="O785" i="11"/>
  <c r="P785" i="11"/>
  <c r="O545" i="11"/>
  <c r="P545" i="11"/>
  <c r="O404" i="9"/>
  <c r="P404" i="9"/>
  <c r="P388" i="9"/>
  <c r="O388" i="9"/>
  <c r="P186" i="9"/>
  <c r="O941" i="4"/>
  <c r="P941" i="4"/>
  <c r="O925" i="4"/>
  <c r="P925" i="4"/>
  <c r="O532" i="4"/>
  <c r="P532" i="4"/>
  <c r="P298" i="4"/>
  <c r="O752" i="10"/>
  <c r="M752" i="10" s="1"/>
  <c r="P752" i="10"/>
  <c r="P650" i="10"/>
  <c r="O650" i="10"/>
  <c r="H376" i="1"/>
  <c r="O328" i="4"/>
  <c r="O461" i="5"/>
  <c r="T461" i="5" s="1"/>
  <c r="O466" i="5"/>
  <c r="T466" i="5" s="1"/>
  <c r="O841" i="11"/>
  <c r="P841" i="11"/>
  <c r="O705" i="11"/>
  <c r="P705" i="11"/>
  <c r="O569" i="11"/>
  <c r="P569" i="11"/>
  <c r="O513" i="11"/>
  <c r="P513" i="11"/>
  <c r="O845" i="9"/>
  <c r="P845" i="9"/>
  <c r="P356" i="9"/>
  <c r="O356" i="9"/>
  <c r="O290" i="4"/>
  <c r="P290" i="4"/>
  <c r="N957" i="4"/>
  <c r="M957" i="4" s="1"/>
  <c r="O329" i="5"/>
  <c r="O30" i="5"/>
  <c r="O998" i="11"/>
  <c r="P998" i="11"/>
  <c r="O943" i="11"/>
  <c r="P943" i="11"/>
  <c r="O903" i="11"/>
  <c r="P903" i="11"/>
  <c r="O831" i="11"/>
  <c r="P831" i="11"/>
  <c r="O823" i="11"/>
  <c r="P823" i="11"/>
  <c r="M815" i="11"/>
  <c r="O799" i="11"/>
  <c r="P799" i="11"/>
  <c r="O791" i="11"/>
  <c r="P791" i="11"/>
  <c r="O636" i="10"/>
  <c r="P636" i="10"/>
  <c r="O557" i="10"/>
  <c r="P557" i="10"/>
  <c r="O541" i="10"/>
  <c r="M541" i="10" s="1"/>
  <c r="P541" i="10"/>
  <c r="O533" i="10"/>
  <c r="P533" i="10"/>
  <c r="O477" i="10"/>
  <c r="M477" i="10" s="1"/>
  <c r="P477" i="10"/>
  <c r="O325" i="10"/>
  <c r="P325" i="10"/>
  <c r="O278" i="10"/>
  <c r="P278" i="10"/>
  <c r="O246" i="10"/>
  <c r="P246" i="10"/>
  <c r="O214" i="10"/>
  <c r="M214" i="10" s="1"/>
  <c r="P214" i="10"/>
  <c r="P975" i="9"/>
  <c r="O975" i="9"/>
  <c r="P959" i="9"/>
  <c r="O959" i="9"/>
  <c r="O405" i="4"/>
  <c r="P405" i="4"/>
  <c r="P539" i="4"/>
  <c r="O539" i="4"/>
  <c r="M666" i="10"/>
  <c r="O610" i="4"/>
  <c r="P610" i="4"/>
  <c r="O586" i="4"/>
  <c r="O374" i="4"/>
  <c r="AI256" i="5"/>
  <c r="R256" i="5" s="1"/>
  <c r="AJ256" i="5"/>
  <c r="S256" i="5" s="1"/>
  <c r="Z256" i="5"/>
  <c r="AA256" i="5" s="1"/>
  <c r="AB256" i="5" s="1"/>
  <c r="O330" i="5"/>
  <c r="O309" i="5"/>
  <c r="O326" i="5"/>
  <c r="O289" i="5"/>
  <c r="O338" i="5"/>
  <c r="O302" i="5"/>
  <c r="O290" i="5"/>
  <c r="T290" i="5" s="1"/>
  <c r="O288" i="5"/>
  <c r="T288" i="5" s="1"/>
  <c r="O483" i="5"/>
  <c r="V483" i="5" s="1"/>
  <c r="O472" i="5"/>
  <c r="O463" i="5"/>
  <c r="O451" i="5"/>
  <c r="O430" i="5"/>
  <c r="O458" i="5"/>
  <c r="O477" i="5"/>
  <c r="O445" i="5"/>
  <c r="O492" i="5"/>
  <c r="T492" i="5" s="1"/>
  <c r="O399" i="5"/>
  <c r="V399" i="5" s="1"/>
  <c r="O354" i="5"/>
  <c r="T354" i="5" s="1"/>
  <c r="O313" i="5"/>
  <c r="T313" i="5" s="1"/>
  <c r="O317" i="5"/>
  <c r="T317" i="5" s="1"/>
  <c r="O346" i="5"/>
  <c r="V346" i="5" s="1"/>
  <c r="O356" i="5"/>
  <c r="T356" i="5" s="1"/>
  <c r="O300" i="5"/>
  <c r="O285" i="5"/>
  <c r="V285" i="5" s="1"/>
  <c r="O292" i="5"/>
  <c r="V292" i="5" s="1"/>
  <c r="O788" i="10"/>
  <c r="P788" i="10"/>
  <c r="O12" i="9"/>
  <c r="O669" i="4"/>
  <c r="P669" i="4"/>
  <c r="O663" i="4"/>
  <c r="P663" i="4"/>
  <c r="P734" i="9"/>
  <c r="P668" i="9"/>
  <c r="P512" i="4"/>
  <c r="AD177" i="5"/>
  <c r="AE177" i="5" s="1"/>
  <c r="AF177" i="5" s="1"/>
  <c r="AJ177" i="5"/>
  <c r="S177" i="5" s="1"/>
  <c r="O948" i="4"/>
  <c r="O629" i="4"/>
  <c r="P629" i="4"/>
  <c r="O580" i="4"/>
  <c r="P580" i="4"/>
  <c r="M358" i="10"/>
  <c r="O454" i="4"/>
  <c r="P454" i="4"/>
  <c r="O429" i="4"/>
  <c r="P429" i="4"/>
  <c r="AI30" i="5"/>
  <c r="R30" i="5" s="1"/>
  <c r="AJ479" i="5"/>
  <c r="S479" i="5" s="1"/>
  <c r="AI156" i="5"/>
  <c r="R156" i="5" s="1"/>
  <c r="O825" i="4"/>
  <c r="P825" i="4"/>
  <c r="O809" i="4"/>
  <c r="P809" i="4"/>
  <c r="O627" i="4"/>
  <c r="P627" i="4"/>
  <c r="P287" i="4"/>
  <c r="O287" i="4"/>
  <c r="O650" i="4"/>
  <c r="P650" i="4"/>
  <c r="O516" i="4"/>
  <c r="P516" i="4"/>
  <c r="O139" i="4"/>
  <c r="P139" i="4"/>
  <c r="AI446" i="5"/>
  <c r="R446" i="5" s="1"/>
  <c r="AJ242" i="5"/>
  <c r="S242" i="5" s="1"/>
  <c r="AJ219" i="5"/>
  <c r="S219" i="5" s="1"/>
  <c r="AD219" i="5"/>
  <c r="AE219" i="5" s="1"/>
  <c r="AF219" i="5" s="1"/>
  <c r="AD223" i="5"/>
  <c r="AE223" i="5" s="1"/>
  <c r="AF223" i="5" s="1"/>
  <c r="AI223" i="5"/>
  <c r="R223" i="5" s="1"/>
  <c r="Z223" i="5"/>
  <c r="AA223" i="5" s="1"/>
  <c r="AB223" i="5" s="1"/>
  <c r="Q223" i="5" s="1"/>
  <c r="AJ223" i="5"/>
  <c r="S223" i="5" s="1"/>
  <c r="Z484" i="5"/>
  <c r="AA484" i="5" s="1"/>
  <c r="AB484" i="5" s="1"/>
  <c r="Q484" i="5" s="1"/>
  <c r="AI484" i="5"/>
  <c r="R484" i="5" s="1"/>
  <c r="AJ484" i="5"/>
  <c r="S484" i="5" s="1"/>
  <c r="AI274" i="5"/>
  <c r="R274" i="5" s="1"/>
  <c r="Z274" i="5"/>
  <c r="AA274" i="5" s="1"/>
  <c r="AB274" i="5" s="1"/>
  <c r="AD274" i="5"/>
  <c r="AE274" i="5" s="1"/>
  <c r="AF274" i="5" s="1"/>
  <c r="AJ274" i="5"/>
  <c r="S274" i="5" s="1"/>
  <c r="H46" i="1"/>
  <c r="D65" i="5" s="1"/>
  <c r="O376" i="11"/>
  <c r="P376" i="11"/>
  <c r="M521" i="10"/>
  <c r="O237" i="10"/>
  <c r="P237" i="10"/>
  <c r="O186" i="10"/>
  <c r="P186" i="10"/>
  <c r="P973" i="9"/>
  <c r="O973" i="9"/>
  <c r="P955" i="9"/>
  <c r="O955" i="9"/>
  <c r="P772" i="9"/>
  <c r="O772" i="9"/>
  <c r="O739" i="9"/>
  <c r="P739" i="9"/>
  <c r="P656" i="9"/>
  <c r="P644" i="9"/>
  <c r="O644" i="9"/>
  <c r="P387" i="9"/>
  <c r="O387" i="9"/>
  <c r="Z209" i="5"/>
  <c r="AA209" i="5" s="1"/>
  <c r="AB209" i="5" s="1"/>
  <c r="AI209" i="5"/>
  <c r="R209" i="5" s="1"/>
  <c r="AJ425" i="5"/>
  <c r="S425" i="5" s="1"/>
  <c r="Z425" i="5"/>
  <c r="AA425" i="5" s="1"/>
  <c r="AB425" i="5" s="1"/>
  <c r="Q425" i="5" s="1"/>
  <c r="AI425" i="5"/>
  <c r="R425" i="5" s="1"/>
  <c r="N933" i="9"/>
  <c r="M933" i="9" s="1"/>
  <c r="P891" i="9"/>
  <c r="O891" i="9"/>
  <c r="O444" i="9"/>
  <c r="P371" i="9"/>
  <c r="O371" i="9"/>
  <c r="P312" i="9"/>
  <c r="O312" i="9"/>
  <c r="O943" i="10"/>
  <c r="P943" i="10"/>
  <c r="P926" i="9"/>
  <c r="O926" i="9"/>
  <c r="O634" i="9"/>
  <c r="P365" i="9"/>
  <c r="O365" i="9"/>
  <c r="O464" i="5"/>
  <c r="O397" i="5"/>
  <c r="O373" i="5"/>
  <c r="T373" i="5" s="1"/>
  <c r="O467" i="5"/>
  <c r="M700" i="10"/>
  <c r="N626" i="4"/>
  <c r="M626" i="4" s="1"/>
  <c r="M298" i="10"/>
  <c r="N175" i="11"/>
  <c r="P362" i="10"/>
  <c r="N362" i="10" s="1"/>
  <c r="P869" i="10"/>
  <c r="N869" i="10" s="1"/>
  <c r="P712" i="10"/>
  <c r="N712" i="10" s="1"/>
  <c r="N528" i="9"/>
  <c r="M528" i="9" s="1"/>
  <c r="O968" i="9"/>
  <c r="N968" i="9" s="1"/>
  <c r="M968" i="9" s="1"/>
  <c r="O194" i="9"/>
  <c r="N194" i="9" s="1"/>
  <c r="M194" i="9" s="1"/>
  <c r="O177" i="9"/>
  <c r="N177" i="9" s="1"/>
  <c r="M177" i="9" s="1"/>
  <c r="O874" i="9"/>
  <c r="N874" i="9" s="1"/>
  <c r="M874" i="9" s="1"/>
  <c r="O882" i="9"/>
  <c r="N882" i="9" s="1"/>
  <c r="M882" i="9" s="1"/>
  <c r="O202" i="9"/>
  <c r="N202" i="9" s="1"/>
  <c r="M202" i="9" s="1"/>
  <c r="N729" i="9"/>
  <c r="M729" i="9" s="1"/>
  <c r="O951" i="9"/>
  <c r="N951" i="9" s="1"/>
  <c r="M951" i="9" s="1"/>
  <c r="N922" i="10"/>
  <c r="M922" i="10"/>
  <c r="M272" i="10"/>
  <c r="N250" i="10"/>
  <c r="M250" i="10"/>
  <c r="M322" i="10"/>
  <c r="M921" i="10"/>
  <c r="N921" i="10"/>
  <c r="M651" i="10"/>
  <c r="N651" i="10"/>
  <c r="M219" i="10"/>
  <c r="N219" i="10"/>
  <c r="M919" i="10"/>
  <c r="N919" i="10"/>
  <c r="O618" i="10"/>
  <c r="M223" i="10"/>
  <c r="M474" i="10"/>
  <c r="N474" i="10"/>
  <c r="N783" i="10"/>
  <c r="M783" i="10"/>
  <c r="M213" i="10"/>
  <c r="N213" i="10"/>
  <c r="M947" i="10"/>
  <c r="M835" i="10"/>
  <c r="N835" i="10"/>
  <c r="M509" i="10"/>
  <c r="N509" i="10"/>
  <c r="M159" i="10"/>
  <c r="M721" i="10"/>
  <c r="N721" i="10"/>
  <c r="N217" i="10"/>
  <c r="M217" i="10"/>
  <c r="M391" i="10"/>
  <c r="N391" i="10"/>
  <c r="M549" i="10"/>
  <c r="N643" i="10"/>
  <c r="M643" i="10"/>
  <c r="M251" i="10"/>
  <c r="N251" i="10"/>
  <c r="N131" i="10"/>
  <c r="O434" i="10"/>
  <c r="M941" i="10"/>
  <c r="N941" i="10"/>
  <c r="M979" i="10"/>
  <c r="N979" i="10"/>
  <c r="N785" i="10"/>
  <c r="N349" i="10"/>
  <c r="M349" i="10"/>
  <c r="P935" i="9"/>
  <c r="N935" i="9" s="1"/>
  <c r="M935" i="9" s="1"/>
  <c r="P702" i="4"/>
  <c r="N702" i="4" s="1"/>
  <c r="M702" i="4" s="1"/>
  <c r="P774" i="4"/>
  <c r="N774" i="4" s="1"/>
  <c r="M774" i="4" s="1"/>
  <c r="P934" i="4"/>
  <c r="N934" i="4" s="1"/>
  <c r="M934" i="4" s="1"/>
  <c r="P856" i="4"/>
  <c r="N856" i="4" s="1"/>
  <c r="M856" i="4" s="1"/>
  <c r="P307" i="11"/>
  <c r="N307" i="11" s="1"/>
  <c r="P815" i="11"/>
  <c r="N815" i="11" s="1"/>
  <c r="O244" i="4"/>
  <c r="N244" i="4" s="1"/>
  <c r="M244" i="4" s="1"/>
  <c r="M398" i="11"/>
  <c r="N398" i="11"/>
  <c r="M653" i="11"/>
  <c r="M629" i="11"/>
  <c r="N936" i="11"/>
  <c r="M343" i="11"/>
  <c r="N343" i="11"/>
  <c r="N372" i="11"/>
  <c r="M372" i="11"/>
  <c r="M718" i="11"/>
  <c r="O423" i="5"/>
  <c r="O183" i="11"/>
  <c r="P183" i="11"/>
  <c r="O360" i="10"/>
  <c r="Z185" i="5"/>
  <c r="AA185" i="5" s="1"/>
  <c r="AB185" i="5" s="1"/>
  <c r="AD185" i="5"/>
  <c r="AE185" i="5" s="1"/>
  <c r="AF185" i="5" s="1"/>
  <c r="AI185" i="5"/>
  <c r="R185" i="5" s="1"/>
  <c r="AJ185" i="5"/>
  <c r="S185" i="5" s="1"/>
  <c r="O287" i="11"/>
  <c r="P287" i="11"/>
  <c r="O145" i="10"/>
  <c r="P145" i="10"/>
  <c r="P879" i="9"/>
  <c r="O879" i="9"/>
  <c r="P795" i="9"/>
  <c r="O795" i="9"/>
  <c r="O905" i="4"/>
  <c r="P905" i="4"/>
  <c r="P647" i="9"/>
  <c r="O647" i="9"/>
  <c r="P639" i="9"/>
  <c r="O639" i="9"/>
  <c r="P347" i="9"/>
  <c r="O347" i="9"/>
  <c r="O681" i="4"/>
  <c r="P681" i="4"/>
  <c r="O614" i="4"/>
  <c r="P614" i="4"/>
  <c r="P148" i="9"/>
  <c r="O148" i="9"/>
  <c r="O292" i="4"/>
  <c r="Z334" i="5"/>
  <c r="AA334" i="5" s="1"/>
  <c r="AB334" i="5" s="1"/>
  <c r="AD334" i="5"/>
  <c r="AE334" i="5" s="1"/>
  <c r="AF334" i="5" s="1"/>
  <c r="AJ334" i="5"/>
  <c r="S334" i="5" s="1"/>
  <c r="AI334" i="5"/>
  <c r="R334" i="5" s="1"/>
  <c r="AD430" i="5"/>
  <c r="AE430" i="5" s="1"/>
  <c r="AF430" i="5" s="1"/>
  <c r="Z430" i="5"/>
  <c r="AA430" i="5" s="1"/>
  <c r="AB430" i="5" s="1"/>
  <c r="AJ430" i="5"/>
  <c r="S430" i="5" s="1"/>
  <c r="AI430" i="5"/>
  <c r="R430" i="5" s="1"/>
  <c r="P336" i="10"/>
  <c r="P540" i="9"/>
  <c r="O540" i="9"/>
  <c r="P235" i="4"/>
  <c r="O235" i="4"/>
  <c r="H568" i="1"/>
  <c r="O645" i="4"/>
  <c r="P645" i="4"/>
  <c r="AJ488" i="5"/>
  <c r="S488" i="5" s="1"/>
  <c r="Z488" i="5"/>
  <c r="AA488" i="5" s="1"/>
  <c r="AB488" i="5" s="1"/>
  <c r="AD488" i="5"/>
  <c r="AE488" i="5" s="1"/>
  <c r="AF488" i="5" s="1"/>
  <c r="AI488" i="5"/>
  <c r="R488" i="5" s="1"/>
  <c r="P169" i="9"/>
  <c r="O169" i="9"/>
  <c r="O190" i="4"/>
  <c r="P190" i="4"/>
  <c r="AJ438" i="5"/>
  <c r="S438" i="5" s="1"/>
  <c r="Z438" i="5"/>
  <c r="AA438" i="5" s="1"/>
  <c r="AB438" i="5" s="1"/>
  <c r="AD438" i="5"/>
  <c r="AE438" i="5" s="1"/>
  <c r="AF438" i="5" s="1"/>
  <c r="AI438" i="5"/>
  <c r="R438" i="5" s="1"/>
  <c r="O496" i="4"/>
  <c r="O301" i="4"/>
  <c r="P301" i="4"/>
  <c r="H385" i="1"/>
  <c r="P754" i="4"/>
  <c r="O754" i="4"/>
  <c r="O680" i="11"/>
  <c r="P680" i="11"/>
  <c r="O497" i="11"/>
  <c r="P497" i="11"/>
  <c r="O460" i="11"/>
  <c r="P460" i="11"/>
  <c r="O291" i="11"/>
  <c r="P291" i="11"/>
  <c r="O886" i="10"/>
  <c r="P886" i="10"/>
  <c r="N976" i="9"/>
  <c r="M976" i="9" s="1"/>
  <c r="O465" i="5"/>
  <c r="O351" i="4"/>
  <c r="P351" i="4"/>
  <c r="AI298" i="5"/>
  <c r="R298" i="5" s="1"/>
  <c r="AJ298" i="5"/>
  <c r="S298" i="5" s="1"/>
  <c r="Z298" i="5"/>
  <c r="AA298" i="5" s="1"/>
  <c r="AB298" i="5" s="1"/>
  <c r="AD298" i="5"/>
  <c r="AE298" i="5" s="1"/>
  <c r="AF298" i="5" s="1"/>
  <c r="H658" i="1"/>
  <c r="Z123" i="5"/>
  <c r="AA123" i="5" s="1"/>
  <c r="AB123" i="5" s="1"/>
  <c r="AI123" i="5"/>
  <c r="R123" i="5" s="1"/>
  <c r="O869" i="4"/>
  <c r="P869" i="4"/>
  <c r="O843" i="4"/>
  <c r="P843" i="4"/>
  <c r="O830" i="11"/>
  <c r="P830" i="11"/>
  <c r="O383" i="4"/>
  <c r="P383" i="4"/>
  <c r="P751" i="9"/>
  <c r="O751" i="9"/>
  <c r="O626" i="9"/>
  <c r="P482" i="4"/>
  <c r="P803" i="9"/>
  <c r="O803" i="9"/>
  <c r="P766" i="4"/>
  <c r="O766" i="4"/>
  <c r="O193" i="4"/>
  <c r="P193" i="4"/>
  <c r="P971" i="9"/>
  <c r="O971" i="9"/>
  <c r="O705" i="4"/>
  <c r="P705" i="4"/>
  <c r="O127" i="4"/>
  <c r="P127" i="4"/>
  <c r="AI249" i="5"/>
  <c r="R249" i="5" s="1"/>
  <c r="AD249" i="5"/>
  <c r="AE249" i="5" s="1"/>
  <c r="AF249" i="5" s="1"/>
  <c r="H748" i="1"/>
  <c r="AD173" i="5"/>
  <c r="AE173" i="5" s="1"/>
  <c r="AF173" i="5" s="1"/>
  <c r="AJ173" i="5"/>
  <c r="S173" i="5" s="1"/>
  <c r="O30" i="4"/>
  <c r="O625" i="4"/>
  <c r="P625" i="4"/>
  <c r="AD418" i="5"/>
  <c r="AE418" i="5" s="1"/>
  <c r="AF418" i="5" s="1"/>
  <c r="H491" i="1"/>
  <c r="O801" i="4"/>
  <c r="P801" i="4"/>
  <c r="O612" i="4"/>
  <c r="O317" i="11"/>
  <c r="P317" i="11"/>
  <c r="P72" i="10"/>
  <c r="O295" i="11"/>
  <c r="P295" i="11"/>
  <c r="O287" i="10"/>
  <c r="M287" i="10" s="1"/>
  <c r="P287" i="10"/>
  <c r="O435" i="11"/>
  <c r="P435" i="11"/>
  <c r="O324" i="10"/>
  <c r="O363" i="11"/>
  <c r="P363" i="11"/>
  <c r="O771" i="10"/>
  <c r="P771" i="10"/>
  <c r="AD486" i="5"/>
  <c r="AE486" i="5" s="1"/>
  <c r="AF486" i="5" s="1"/>
  <c r="AJ486" i="5"/>
  <c r="S486" i="5" s="1"/>
  <c r="Z486" i="5"/>
  <c r="AA486" i="5" s="1"/>
  <c r="AB486" i="5" s="1"/>
  <c r="Q486" i="5" s="1"/>
  <c r="AI486" i="5"/>
  <c r="R486" i="5" s="1"/>
  <c r="P332" i="4"/>
  <c r="O807" i="4"/>
  <c r="P807" i="4"/>
  <c r="O673" i="4"/>
  <c r="P673" i="4"/>
  <c r="O399" i="11"/>
  <c r="P399" i="11"/>
  <c r="P956" i="4"/>
  <c r="P758" i="4"/>
  <c r="O885" i="11"/>
  <c r="P885" i="11"/>
  <c r="P900" i="4"/>
  <c r="P268" i="4"/>
  <c r="O401" i="4"/>
  <c r="P401" i="4"/>
  <c r="O233" i="11"/>
  <c r="P233" i="11"/>
  <c r="O364" i="4"/>
  <c r="P614" i="11"/>
  <c r="O607" i="11"/>
  <c r="P607" i="11"/>
  <c r="O559" i="11"/>
  <c r="P559" i="11"/>
  <c r="P500" i="11"/>
  <c r="O500" i="11"/>
  <c r="M500" i="11" s="1"/>
  <c r="AI423" i="5"/>
  <c r="R423" i="5" s="1"/>
  <c r="AI125" i="5"/>
  <c r="R125" i="5" s="1"/>
  <c r="Z125" i="5"/>
  <c r="AA125" i="5" s="1"/>
  <c r="AB125" i="5" s="1"/>
  <c r="P515" i="9"/>
  <c r="O515" i="9"/>
  <c r="P442" i="9"/>
  <c r="P389" i="9"/>
  <c r="O389" i="9"/>
  <c r="O883" i="4"/>
  <c r="P883" i="4"/>
  <c r="O947" i="4"/>
  <c r="P947" i="4"/>
  <c r="O826" i="4"/>
  <c r="P818" i="4"/>
  <c r="P486" i="4"/>
  <c r="O486" i="4"/>
  <c r="O439" i="4"/>
  <c r="P439" i="4"/>
  <c r="P622" i="9"/>
  <c r="P522" i="9"/>
  <c r="O522" i="9"/>
  <c r="P493" i="9"/>
  <c r="O493" i="9"/>
  <c r="P413" i="9"/>
  <c r="O413" i="9"/>
  <c r="P397" i="9"/>
  <c r="O397" i="9"/>
  <c r="P381" i="9"/>
  <c r="O381" i="9"/>
  <c r="P303" i="9"/>
  <c r="O303" i="9"/>
  <c r="O28" i="9"/>
  <c r="O605" i="4"/>
  <c r="P605" i="4"/>
  <c r="O283" i="11"/>
  <c r="P283" i="11"/>
  <c r="P543" i="9"/>
  <c r="O543" i="9"/>
  <c r="O656" i="11"/>
  <c r="O642" i="11"/>
  <c r="P642" i="11"/>
  <c r="P608" i="11"/>
  <c r="O404" i="11"/>
  <c r="P404" i="11"/>
  <c r="AD412" i="5"/>
  <c r="AE412" i="5" s="1"/>
  <c r="AF412" i="5" s="1"/>
  <c r="AI412" i="5"/>
  <c r="R412" i="5" s="1"/>
  <c r="O479" i="11"/>
  <c r="P479" i="11"/>
  <c r="O854" i="11"/>
  <c r="P854" i="11"/>
  <c r="O65" i="11"/>
  <c r="P65" i="11"/>
  <c r="O478" i="10"/>
  <c r="P478" i="10"/>
  <c r="O465" i="10"/>
  <c r="P465" i="10"/>
  <c r="P428" i="10"/>
  <c r="P420" i="10"/>
  <c r="P280" i="9"/>
  <c r="O280" i="9"/>
  <c r="P405" i="9"/>
  <c r="O405" i="9"/>
  <c r="O970" i="9"/>
  <c r="O680" i="9"/>
  <c r="P129" i="9"/>
  <c r="O129" i="9"/>
  <c r="H963" i="1"/>
  <c r="AD340" i="5"/>
  <c r="AE340" i="5" s="1"/>
  <c r="AF340" i="5" s="1"/>
  <c r="AI340" i="5"/>
  <c r="R340" i="5" s="1"/>
  <c r="AJ340" i="5"/>
  <c r="S340" i="5" s="1"/>
  <c r="B6" i="17"/>
  <c r="B6" i="12"/>
  <c r="O5" i="4"/>
  <c r="P5" i="4"/>
  <c r="O227" i="5"/>
  <c r="O130" i="5"/>
  <c r="T130" i="5" s="1"/>
  <c r="O214" i="5"/>
  <c r="V214" i="5" s="1"/>
  <c r="O365" i="11"/>
  <c r="P365" i="11"/>
  <c r="O518" i="9"/>
  <c r="O834" i="4"/>
  <c r="O773" i="4"/>
  <c r="P773" i="4"/>
  <c r="O291" i="4"/>
  <c r="P291" i="4"/>
  <c r="O170" i="4"/>
  <c r="AJ246" i="5"/>
  <c r="S246" i="5" s="1"/>
  <c r="AI246" i="5"/>
  <c r="R246" i="5" s="1"/>
  <c r="Z246" i="5"/>
  <c r="AA246" i="5" s="1"/>
  <c r="AB246" i="5" s="1"/>
  <c r="AD246" i="5"/>
  <c r="AE246" i="5" s="1"/>
  <c r="AF246" i="5" s="1"/>
  <c r="AD357" i="5"/>
  <c r="AE357" i="5" s="1"/>
  <c r="AF357" i="5" s="1"/>
  <c r="Z357" i="5"/>
  <c r="AA357" i="5" s="1"/>
  <c r="AB357" i="5" s="1"/>
  <c r="AJ357" i="5"/>
  <c r="S357" i="5" s="1"/>
  <c r="AI357" i="5"/>
  <c r="R357" i="5" s="1"/>
  <c r="O71" i="5"/>
  <c r="M843" i="11"/>
  <c r="O814" i="11"/>
  <c r="P814" i="11"/>
  <c r="O987" i="4"/>
  <c r="P987" i="4"/>
  <c r="O280" i="4"/>
  <c r="P280" i="4"/>
  <c r="O211" i="4"/>
  <c r="P211" i="4"/>
  <c r="AJ72" i="5"/>
  <c r="S72" i="5" s="1"/>
  <c r="Z72" i="5"/>
  <c r="AA72" i="5" s="1"/>
  <c r="AB72" i="5" s="1"/>
  <c r="AD72" i="5"/>
  <c r="AE72" i="5" s="1"/>
  <c r="AF72" i="5" s="1"/>
  <c r="AI72" i="5"/>
  <c r="R72" i="5" s="1"/>
  <c r="O725" i="11"/>
  <c r="P725" i="11"/>
  <c r="O675" i="11"/>
  <c r="P675" i="11"/>
  <c r="O528" i="10"/>
  <c r="P528" i="10"/>
  <c r="O866" i="11"/>
  <c r="P866" i="11"/>
  <c r="O530" i="4"/>
  <c r="Z422" i="5"/>
  <c r="AA422" i="5" s="1"/>
  <c r="AB422" i="5" s="1"/>
  <c r="AJ422" i="5"/>
  <c r="S422" i="5" s="1"/>
  <c r="AI422" i="5"/>
  <c r="R422" i="5" s="1"/>
  <c r="O413" i="11"/>
  <c r="P413" i="11"/>
  <c r="O33" i="11"/>
  <c r="P33" i="11"/>
  <c r="O691" i="10"/>
  <c r="P691" i="10"/>
  <c r="O159" i="4"/>
  <c r="P159" i="4"/>
  <c r="AD405" i="5"/>
  <c r="AE405" i="5" s="1"/>
  <c r="AF405" i="5" s="1"/>
  <c r="AJ405" i="5"/>
  <c r="S405" i="5" s="1"/>
  <c r="Z405" i="5"/>
  <c r="AA405" i="5" s="1"/>
  <c r="AB405" i="5" s="1"/>
  <c r="Q405" i="5" s="1"/>
  <c r="AI405" i="5"/>
  <c r="R405" i="5" s="1"/>
  <c r="P640" i="9"/>
  <c r="O640" i="9"/>
  <c r="O590" i="4"/>
  <c r="P590" i="4"/>
  <c r="O148" i="4"/>
  <c r="AJ247" i="5"/>
  <c r="S247" i="5" s="1"/>
  <c r="AI247" i="5"/>
  <c r="R247" i="5" s="1"/>
  <c r="Z247" i="5"/>
  <c r="AA247" i="5" s="1"/>
  <c r="AB247" i="5" s="1"/>
  <c r="AD247" i="5"/>
  <c r="AE247" i="5" s="1"/>
  <c r="AF247" i="5" s="1"/>
  <c r="AJ383" i="5"/>
  <c r="S383" i="5" s="1"/>
  <c r="Z383" i="5"/>
  <c r="AA383" i="5" s="1"/>
  <c r="AB383" i="5" s="1"/>
  <c r="O782" i="11"/>
  <c r="P782" i="11"/>
  <c r="O751" i="11"/>
  <c r="P751" i="11"/>
  <c r="AI239" i="5"/>
  <c r="R239" i="5" s="1"/>
  <c r="AJ239" i="5"/>
  <c r="S239" i="5" s="1"/>
  <c r="P648" i="9"/>
  <c r="P279" i="9"/>
  <c r="O279" i="9"/>
  <c r="O269" i="4"/>
  <c r="P269" i="4"/>
  <c r="P775" i="9"/>
  <c r="O775" i="9"/>
  <c r="O489" i="4"/>
  <c r="P489" i="4"/>
  <c r="AI380" i="5"/>
  <c r="R380" i="5" s="1"/>
  <c r="AD380" i="5"/>
  <c r="AE380" i="5" s="1"/>
  <c r="AF380" i="5" s="1"/>
  <c r="O876" i="11"/>
  <c r="P876" i="11"/>
  <c r="O145" i="11"/>
  <c r="P145" i="11"/>
  <c r="O132" i="11"/>
  <c r="P132" i="11"/>
  <c r="O108" i="11"/>
  <c r="P108" i="11"/>
  <c r="O737" i="10"/>
  <c r="P737" i="10"/>
  <c r="P676" i="10"/>
  <c r="P670" i="10"/>
  <c r="AI69" i="5"/>
  <c r="R69" i="5" s="1"/>
  <c r="Z69" i="5"/>
  <c r="AA69" i="5" s="1"/>
  <c r="AB69" i="5" s="1"/>
  <c r="AI200" i="5"/>
  <c r="R200" i="5" s="1"/>
  <c r="P315" i="9"/>
  <c r="O315" i="9"/>
  <c r="H118" i="1"/>
  <c r="D165" i="5" s="1"/>
  <c r="P286" i="9"/>
  <c r="O286" i="9"/>
  <c r="P266" i="9"/>
  <c r="O819" i="4"/>
  <c r="P819" i="4"/>
  <c r="O711" i="4"/>
  <c r="P711" i="4"/>
  <c r="O584" i="4"/>
  <c r="P584" i="4"/>
  <c r="O46" i="4"/>
  <c r="H974" i="1"/>
  <c r="P275" i="4"/>
  <c r="O275" i="4"/>
  <c r="O149" i="4"/>
  <c r="P149" i="4"/>
  <c r="Z251" i="5"/>
  <c r="AA251" i="5" s="1"/>
  <c r="AB251" i="5" s="1"/>
  <c r="AJ251" i="5"/>
  <c r="S251" i="5" s="1"/>
  <c r="AI251" i="5"/>
  <c r="R251" i="5" s="1"/>
  <c r="AD251" i="5"/>
  <c r="AE251" i="5" s="1"/>
  <c r="AF251" i="5" s="1"/>
  <c r="P966" i="4"/>
  <c r="P723" i="9"/>
  <c r="O723" i="9"/>
  <c r="P83" i="9"/>
  <c r="O83" i="9"/>
  <c r="P575" i="4"/>
  <c r="O575" i="4"/>
  <c r="O524" i="4"/>
  <c r="O165" i="4"/>
  <c r="P165" i="4"/>
  <c r="P334" i="4"/>
  <c r="AI437" i="5"/>
  <c r="R437" i="5" s="1"/>
  <c r="AJ437" i="5"/>
  <c r="S437" i="5" s="1"/>
  <c r="O465" i="4"/>
  <c r="P465" i="4"/>
  <c r="AI492" i="5"/>
  <c r="R492" i="5" s="1"/>
  <c r="AD492" i="5"/>
  <c r="AE492" i="5" s="1"/>
  <c r="AF492" i="5" s="1"/>
  <c r="Z492" i="5"/>
  <c r="AA492" i="5" s="1"/>
  <c r="AB492" i="5" s="1"/>
  <c r="AJ492" i="5"/>
  <c r="S492" i="5" s="1"/>
  <c r="O225" i="5"/>
  <c r="O224" i="5"/>
  <c r="T224" i="5" s="1"/>
  <c r="O209" i="5"/>
  <c r="O76" i="4"/>
  <c r="O88" i="5"/>
  <c r="T88" i="5" s="1"/>
  <c r="O174" i="11"/>
  <c r="P174" i="11"/>
  <c r="P733" i="9"/>
  <c r="O733" i="9"/>
  <c r="P562" i="9"/>
  <c r="N723" i="10"/>
  <c r="M624" i="10"/>
  <c r="M325" i="11"/>
  <c r="N598" i="11"/>
  <c r="M583" i="10"/>
  <c r="N390" i="10"/>
  <c r="P624" i="10"/>
  <c r="N624" i="10" s="1"/>
  <c r="P243" i="10"/>
  <c r="N243" i="10" s="1"/>
  <c r="P583" i="10"/>
  <c r="N583" i="10" s="1"/>
  <c r="N613" i="10"/>
  <c r="O629" i="9"/>
  <c r="N629" i="9" s="1"/>
  <c r="M629" i="9" s="1"/>
  <c r="N209" i="9"/>
  <c r="M209" i="9" s="1"/>
  <c r="O696" i="9"/>
  <c r="N696" i="9" s="1"/>
  <c r="M696" i="9" s="1"/>
  <c r="O456" i="9"/>
  <c r="N456" i="9" s="1"/>
  <c r="M456" i="9" s="1"/>
  <c r="O465" i="9"/>
  <c r="N465" i="9" s="1"/>
  <c r="M465" i="9" s="1"/>
  <c r="O595" i="9"/>
  <c r="N595" i="9" s="1"/>
  <c r="M595" i="9" s="1"/>
  <c r="O373" i="9"/>
  <c r="N373" i="9" s="1"/>
  <c r="M373" i="9" s="1"/>
  <c r="O869" i="9"/>
  <c r="N869" i="9" s="1"/>
  <c r="M869" i="9" s="1"/>
  <c r="O637" i="9"/>
  <c r="N637" i="9" s="1"/>
  <c r="M637" i="9" s="1"/>
  <c r="O846" i="10"/>
  <c r="O6" i="10"/>
  <c r="M523" i="10"/>
  <c r="N523" i="10"/>
  <c r="N611" i="10"/>
  <c r="N635" i="10"/>
  <c r="N187" i="10"/>
  <c r="N337" i="10"/>
  <c r="O347" i="10"/>
  <c r="N323" i="10"/>
  <c r="N359" i="10"/>
  <c r="N353" i="10"/>
  <c r="N664" i="10"/>
  <c r="P711" i="9"/>
  <c r="N711" i="9" s="1"/>
  <c r="M711" i="9" s="1"/>
  <c r="P134" i="9"/>
  <c r="N134" i="9" s="1"/>
  <c r="M134" i="9" s="1"/>
  <c r="P195" i="9"/>
  <c r="N195" i="9" s="1"/>
  <c r="M195" i="9" s="1"/>
  <c r="P173" i="9"/>
  <c r="N173" i="9" s="1"/>
  <c r="M173" i="9" s="1"/>
  <c r="P333" i="9"/>
  <c r="N333" i="9" s="1"/>
  <c r="M333" i="9" s="1"/>
  <c r="P608" i="4"/>
  <c r="N608" i="4" s="1"/>
  <c r="M608" i="4" s="1"/>
  <c r="P613" i="4"/>
  <c r="N613" i="4" s="1"/>
  <c r="M613" i="4" s="1"/>
  <c r="P632" i="4"/>
  <c r="N632" i="4" s="1"/>
  <c r="M632" i="4" s="1"/>
  <c r="P477" i="4"/>
  <c r="N477" i="4" s="1"/>
  <c r="M477" i="4" s="1"/>
  <c r="P223" i="4"/>
  <c r="N223" i="4" s="1"/>
  <c r="M223" i="4" s="1"/>
  <c r="P878" i="4"/>
  <c r="N878" i="4" s="1"/>
  <c r="M878" i="4" s="1"/>
  <c r="P913" i="4"/>
  <c r="N913" i="4" s="1"/>
  <c r="M913" i="4" s="1"/>
  <c r="P415" i="4"/>
  <c r="N415" i="4" s="1"/>
  <c r="M415" i="4" s="1"/>
  <c r="P712" i="4"/>
  <c r="N712" i="4" s="1"/>
  <c r="M712" i="4" s="1"/>
  <c r="P219" i="4"/>
  <c r="N219" i="4" s="1"/>
  <c r="M219" i="4" s="1"/>
  <c r="P921" i="4"/>
  <c r="N921" i="4" s="1"/>
  <c r="M921" i="4" s="1"/>
  <c r="P844" i="4"/>
  <c r="N844" i="4" s="1"/>
  <c r="M844" i="4" s="1"/>
  <c r="P579" i="4"/>
  <c r="N579" i="4" s="1"/>
  <c r="M579" i="4" s="1"/>
  <c r="P540" i="4"/>
  <c r="N540" i="4" s="1"/>
  <c r="M540" i="4" s="1"/>
  <c r="P494" i="4"/>
  <c r="N494" i="4" s="1"/>
  <c r="M494" i="4" s="1"/>
  <c r="P421" i="4"/>
  <c r="N421" i="4" s="1"/>
  <c r="M421" i="4" s="1"/>
  <c r="P788" i="4"/>
  <c r="N788" i="4" s="1"/>
  <c r="M788" i="4" s="1"/>
  <c r="P578" i="11"/>
  <c r="N578" i="11" s="1"/>
  <c r="P620" i="11"/>
  <c r="N620" i="11" s="1"/>
  <c r="O249" i="4"/>
  <c r="N249" i="4" s="1"/>
  <c r="M249" i="4" s="1"/>
  <c r="O811" i="4"/>
  <c r="N811" i="4" s="1"/>
  <c r="M811" i="4" s="1"/>
  <c r="O51" i="4"/>
  <c r="N51" i="4" s="1"/>
  <c r="M51" i="4" s="1"/>
  <c r="O781" i="4"/>
  <c r="N781" i="4" s="1"/>
  <c r="M781" i="4" s="1"/>
  <c r="O703" i="4"/>
  <c r="N703" i="4" s="1"/>
  <c r="M703" i="4" s="1"/>
  <c r="O887" i="4"/>
  <c r="N887" i="4" s="1"/>
  <c r="M887" i="4" s="1"/>
  <c r="N589" i="4"/>
  <c r="M589" i="4" s="1"/>
  <c r="O258" i="4"/>
  <c r="N258" i="4" s="1"/>
  <c r="M258" i="4" s="1"/>
  <c r="O697" i="4"/>
  <c r="N697" i="4" s="1"/>
  <c r="M697" i="4" s="1"/>
  <c r="O343" i="4"/>
  <c r="N343" i="4" s="1"/>
  <c r="M343" i="4" s="1"/>
  <c r="O481" i="4"/>
  <c r="N481" i="4" s="1"/>
  <c r="M481" i="4" s="1"/>
  <c r="O837" i="4"/>
  <c r="N837" i="4" s="1"/>
  <c r="M837" i="4" s="1"/>
  <c r="O186" i="4"/>
  <c r="N186" i="4" s="1"/>
  <c r="M186" i="4" s="1"/>
  <c r="O768" i="4"/>
  <c r="N768" i="4" s="1"/>
  <c r="M768" i="4" s="1"/>
  <c r="N473" i="4"/>
  <c r="M473" i="4" s="1"/>
  <c r="O255" i="11"/>
  <c r="O897" i="11"/>
  <c r="N595" i="11"/>
  <c r="N261" i="11"/>
  <c r="N597" i="11"/>
  <c r="O954" i="11"/>
  <c r="AD422" i="5"/>
  <c r="AE422" i="5" s="1"/>
  <c r="AF422" i="5" s="1"/>
  <c r="Z340" i="5"/>
  <c r="AA340" i="5" s="1"/>
  <c r="AB340" i="5" s="1"/>
  <c r="N197" i="10"/>
  <c r="N519" i="10"/>
  <c r="N777" i="10"/>
  <c r="N801" i="9"/>
  <c r="M801" i="9" s="1"/>
  <c r="N811" i="9"/>
  <c r="M811" i="9" s="1"/>
  <c r="O340" i="5"/>
  <c r="V340" i="5" s="1"/>
  <c r="O358" i="5"/>
  <c r="T358" i="5" s="1"/>
  <c r="O323" i="5"/>
  <c r="H18" i="1"/>
  <c r="D25" i="5" s="1"/>
  <c r="N423" i="9"/>
  <c r="M423" i="9" s="1"/>
  <c r="N837" i="11"/>
  <c r="O437" i="5"/>
  <c r="T437" i="5" s="1"/>
  <c r="H730" i="1"/>
  <c r="O429" i="5"/>
  <c r="V429" i="5" s="1"/>
  <c r="O341" i="5"/>
  <c r="O453" i="5"/>
  <c r="T453" i="5" s="1"/>
  <c r="O350" i="5"/>
  <c r="H210" i="1"/>
  <c r="H148" i="1"/>
  <c r="O481" i="5"/>
  <c r="H581" i="1"/>
  <c r="H449" i="1"/>
  <c r="H475" i="1"/>
  <c r="O471" i="5"/>
  <c r="T471" i="5" s="1"/>
  <c r="O31" i="5"/>
  <c r="H858" i="1"/>
  <c r="O176" i="4"/>
  <c r="P176" i="4"/>
  <c r="O171" i="11"/>
  <c r="P171" i="11"/>
  <c r="O644" i="11"/>
  <c r="P644" i="11"/>
  <c r="O157" i="5"/>
  <c r="F64" i="1"/>
  <c r="E64" i="1"/>
  <c r="F96" i="1"/>
  <c r="C96" i="1"/>
  <c r="E135" i="5" s="1"/>
  <c r="E40" i="1"/>
  <c r="B40" i="1"/>
  <c r="C40" i="1"/>
  <c r="E55" i="5" s="1"/>
  <c r="E688" i="1"/>
  <c r="F688" i="1"/>
  <c r="H688" i="1" s="1"/>
  <c r="G688" i="1"/>
  <c r="D688" i="1" s="1"/>
  <c r="B87" i="1"/>
  <c r="E429" i="1"/>
  <c r="C429" i="1"/>
  <c r="F429" i="1"/>
  <c r="H429" i="1" s="1"/>
  <c r="G413" i="1"/>
  <c r="D413" i="1" s="1"/>
  <c r="X413" i="5" s="1"/>
  <c r="AJ413" i="5" s="1"/>
  <c r="S413" i="5" s="1"/>
  <c r="B413" i="1"/>
  <c r="H413" i="1" s="1"/>
  <c r="C413" i="1"/>
  <c r="F521" i="1"/>
  <c r="H521" i="1" s="1"/>
  <c r="G521" i="1"/>
  <c r="D521" i="1" s="1"/>
  <c r="C21" i="1"/>
  <c r="E28" i="5" s="1"/>
  <c r="E21" i="1"/>
  <c r="F21" i="1"/>
  <c r="H21" i="1" s="1"/>
  <c r="D28" i="5" s="1"/>
  <c r="E565" i="1"/>
  <c r="F565" i="1"/>
  <c r="H565" i="1" s="1"/>
  <c r="G565" i="1"/>
  <c r="D565" i="1" s="1"/>
  <c r="F551" i="1"/>
  <c r="B551" i="1"/>
  <c r="G551" i="1"/>
  <c r="D551" i="1" s="1"/>
  <c r="B544" i="1"/>
  <c r="G544" i="1"/>
  <c r="D544" i="1" s="1"/>
  <c r="E544" i="1"/>
  <c r="F544" i="1"/>
  <c r="F496" i="1"/>
  <c r="B496" i="1"/>
  <c r="C496" i="1"/>
  <c r="E496" i="1"/>
  <c r="G519" i="1"/>
  <c r="D519" i="1" s="1"/>
  <c r="C519" i="1"/>
  <c r="N230" i="9"/>
  <c r="M230" i="9" s="1"/>
  <c r="P312" i="4"/>
  <c r="N312" i="4" s="1"/>
  <c r="M312" i="4" s="1"/>
  <c r="P799" i="4"/>
  <c r="N799" i="4" s="1"/>
  <c r="M799" i="4" s="1"/>
  <c r="P305" i="4"/>
  <c r="N305" i="4" s="1"/>
  <c r="M305" i="4" s="1"/>
  <c r="P687" i="4"/>
  <c r="N687" i="4" s="1"/>
  <c r="M687" i="4" s="1"/>
  <c r="P849" i="4"/>
  <c r="N849" i="4" s="1"/>
  <c r="M849" i="4" s="1"/>
  <c r="P285" i="4"/>
  <c r="N285" i="4" s="1"/>
  <c r="M285" i="4" s="1"/>
  <c r="P879" i="11"/>
  <c r="N879" i="11" s="1"/>
  <c r="O241" i="4"/>
  <c r="N241" i="4" s="1"/>
  <c r="M241" i="4" s="1"/>
  <c r="O147" i="4"/>
  <c r="N147" i="4" s="1"/>
  <c r="M147" i="4" s="1"/>
  <c r="O695" i="11"/>
  <c r="O679" i="11"/>
  <c r="O495" i="11"/>
  <c r="O579" i="11"/>
  <c r="AI360" i="5"/>
  <c r="R360" i="5" s="1"/>
  <c r="Z360" i="5"/>
  <c r="AA360" i="5" s="1"/>
  <c r="AB360" i="5" s="1"/>
  <c r="Q360" i="5" s="1"/>
  <c r="V57" i="5"/>
  <c r="T102" i="5"/>
  <c r="Z241" i="5"/>
  <c r="AA241" i="5" s="1"/>
  <c r="AB241" i="5" s="1"/>
  <c r="O436" i="5"/>
  <c r="V436" i="5" s="1"/>
  <c r="AD256" i="5"/>
  <c r="AE256" i="5" s="1"/>
  <c r="AF256" i="5" s="1"/>
  <c r="O456" i="5"/>
  <c r="O449" i="5"/>
  <c r="H399" i="1"/>
  <c r="H493" i="1"/>
  <c r="H114" i="1"/>
  <c r="D161" i="5" s="1"/>
  <c r="H418" i="1"/>
  <c r="H744" i="1"/>
  <c r="H525" i="1"/>
  <c r="F417" i="1"/>
  <c r="C813" i="1"/>
  <c r="H906" i="1"/>
  <c r="C393" i="1"/>
  <c r="G150" i="1"/>
  <c r="D150" i="1" s="1"/>
  <c r="X150" i="5" s="1"/>
  <c r="C600" i="1"/>
  <c r="C222" i="1"/>
  <c r="G485" i="1"/>
  <c r="D485" i="1" s="1"/>
  <c r="X485" i="5" s="1"/>
  <c r="AD485" i="5" s="1"/>
  <c r="AE485" i="5" s="1"/>
  <c r="AF485" i="5" s="1"/>
  <c r="B777" i="1"/>
  <c r="F362" i="1"/>
  <c r="H362" i="1" s="1"/>
  <c r="E820" i="1"/>
  <c r="C150" i="1"/>
  <c r="B166" i="1"/>
  <c r="H166" i="1" s="1"/>
  <c r="E252" i="1"/>
  <c r="C80" i="1"/>
  <c r="E111" i="5" s="1"/>
  <c r="G910" i="1"/>
  <c r="D910" i="1" s="1"/>
  <c r="B637" i="1"/>
  <c r="H637" i="1" s="1"/>
  <c r="C637" i="1"/>
  <c r="C168" i="1"/>
  <c r="B152" i="1"/>
  <c r="B820" i="1"/>
  <c r="H820" i="1" s="1"/>
  <c r="F190" i="1"/>
  <c r="H190" i="1" s="1"/>
  <c r="C954" i="1"/>
  <c r="B954" i="1"/>
  <c r="H954" i="1" s="1"/>
  <c r="G799" i="1"/>
  <c r="D799" i="1" s="1"/>
  <c r="G281" i="1"/>
  <c r="D281" i="1" s="1"/>
  <c r="X281" i="5" s="1"/>
  <c r="O185" i="5"/>
  <c r="F451" i="1"/>
  <c r="B451" i="1"/>
  <c r="N659" i="9"/>
  <c r="M659" i="9" s="1"/>
  <c r="N491" i="9"/>
  <c r="M491" i="9" s="1"/>
  <c r="N784" i="9"/>
  <c r="M784" i="9" s="1"/>
  <c r="N449" i="9"/>
  <c r="M449" i="9" s="1"/>
  <c r="N783" i="9"/>
  <c r="M783" i="9" s="1"/>
  <c r="N187" i="9"/>
  <c r="M187" i="9" s="1"/>
  <c r="N549" i="9"/>
  <c r="M549" i="9" s="1"/>
  <c r="N735" i="9"/>
  <c r="M735" i="9" s="1"/>
  <c r="N655" i="4"/>
  <c r="M655" i="4" s="1"/>
  <c r="O248" i="5"/>
  <c r="O282" i="5"/>
  <c r="N705" i="10"/>
  <c r="N295" i="10"/>
  <c r="N977" i="10"/>
  <c r="M763" i="10"/>
  <c r="N763" i="10"/>
  <c r="P944" i="11"/>
  <c r="N944" i="11" s="1"/>
  <c r="P129" i="11"/>
  <c r="N129" i="11" s="1"/>
  <c r="P636" i="11"/>
  <c r="N636" i="11" s="1"/>
  <c r="T113" i="5"/>
  <c r="Z471" i="5"/>
  <c r="AA471" i="5" s="1"/>
  <c r="AB471" i="5" s="1"/>
  <c r="O378" i="5"/>
  <c r="O407" i="5"/>
  <c r="O392" i="5"/>
  <c r="V392" i="5" s="1"/>
  <c r="H935" i="1"/>
  <c r="C151" i="1"/>
  <c r="B151" i="1"/>
  <c r="H151" i="1" s="1"/>
  <c r="E151" i="1"/>
  <c r="G328" i="1"/>
  <c r="D328" i="1" s="1"/>
  <c r="X328" i="5" s="1"/>
  <c r="E328" i="1"/>
  <c r="F733" i="1"/>
  <c r="E733" i="1"/>
  <c r="B73" i="1"/>
  <c r="E73" i="1"/>
  <c r="F73" i="1"/>
  <c r="G599" i="1"/>
  <c r="D599" i="1" s="1"/>
  <c r="C599" i="1"/>
  <c r="B599" i="1"/>
  <c r="C346" i="1"/>
  <c r="G346" i="1"/>
  <c r="D346" i="1" s="1"/>
  <c r="X346" i="5" s="1"/>
  <c r="E346" i="1"/>
  <c r="G338" i="1"/>
  <c r="D338" i="1" s="1"/>
  <c r="X338" i="5" s="1"/>
  <c r="AD338" i="5" s="1"/>
  <c r="AE338" i="5" s="1"/>
  <c r="AF338" i="5" s="1"/>
  <c r="F338" i="1"/>
  <c r="H338" i="1" s="1"/>
  <c r="C316" i="1"/>
  <c r="G316" i="1"/>
  <c r="D316" i="1" s="1"/>
  <c r="X316" i="5" s="1"/>
  <c r="E300" i="1"/>
  <c r="F300" i="1"/>
  <c r="C174" i="1"/>
  <c r="E174" i="1"/>
  <c r="F961" i="1"/>
  <c r="B961" i="1"/>
  <c r="F918" i="1"/>
  <c r="E918" i="1"/>
  <c r="G918" i="1"/>
  <c r="D918" i="1" s="1"/>
  <c r="C902" i="1"/>
  <c r="B902" i="1"/>
  <c r="B102" i="1"/>
  <c r="C102" i="1"/>
  <c r="E145" i="5" s="1"/>
  <c r="A145" i="5" s="1"/>
  <c r="B14" i="12" s="1"/>
  <c r="E102" i="1"/>
  <c r="F483" i="1"/>
  <c r="E483" i="1"/>
  <c r="B483" i="1"/>
  <c r="H483" i="1" s="1"/>
  <c r="F715" i="1"/>
  <c r="G715" i="1"/>
  <c r="D715" i="1" s="1"/>
  <c r="G915" i="1"/>
  <c r="D915" i="1" s="1"/>
  <c r="F915" i="1"/>
  <c r="B915" i="1"/>
  <c r="C851" i="1"/>
  <c r="F851" i="1"/>
  <c r="H851" i="1" s="1"/>
  <c r="E731" i="1"/>
  <c r="F731" i="1"/>
  <c r="H731" i="1" s="1"/>
  <c r="F707" i="1"/>
  <c r="G707" i="1"/>
  <c r="D707" i="1" s="1"/>
  <c r="B691" i="1"/>
  <c r="F691" i="1"/>
  <c r="G571" i="1"/>
  <c r="D571" i="1" s="1"/>
  <c r="F571" i="1"/>
  <c r="H571" i="1" s="1"/>
  <c r="C187" i="1"/>
  <c r="G155" i="1"/>
  <c r="D155" i="1" s="1"/>
  <c r="X155" i="5" s="1"/>
  <c r="C139" i="1"/>
  <c r="E459" i="1"/>
  <c r="F459" i="1"/>
  <c r="O237" i="5"/>
  <c r="C43" i="1"/>
  <c r="E62" i="5" s="1"/>
  <c r="F834" i="1"/>
  <c r="E299" i="1"/>
  <c r="E131" i="1"/>
  <c r="B834" i="1"/>
  <c r="B299" i="1"/>
  <c r="B459" i="1"/>
  <c r="H459" i="1" s="1"/>
  <c r="C588" i="1"/>
  <c r="F386" i="1"/>
  <c r="E548" i="1"/>
  <c r="B178" i="1"/>
  <c r="H178" i="1" s="1"/>
  <c r="F76" i="1"/>
  <c r="M49" i="1"/>
  <c r="F68" i="5" s="1"/>
  <c r="M769" i="10"/>
  <c r="N903" i="10"/>
  <c r="N319" i="10"/>
  <c r="N625" i="10"/>
  <c r="N997" i="10"/>
  <c r="N231" i="10"/>
  <c r="N695" i="10"/>
  <c r="N575" i="10"/>
  <c r="N441" i="10"/>
  <c r="H345" i="1"/>
  <c r="O242" i="5"/>
  <c r="V242" i="5" s="1"/>
  <c r="O32" i="5"/>
  <c r="Z32" i="5" s="1"/>
  <c r="AA32" i="5" s="1"/>
  <c r="AB32" i="5" s="1"/>
  <c r="O278" i="5"/>
  <c r="T278" i="5" s="1"/>
  <c r="H841" i="1"/>
  <c r="H281" i="1"/>
  <c r="H122" i="1"/>
  <c r="D173" i="5" s="1"/>
  <c r="O401" i="5"/>
  <c r="V401" i="5" s="1"/>
  <c r="O411" i="5"/>
  <c r="V205" i="5"/>
  <c r="T205" i="5"/>
  <c r="O357" i="5"/>
  <c r="N560" i="9"/>
  <c r="M560" i="9" s="1"/>
  <c r="N497" i="9"/>
  <c r="M497" i="9" s="1"/>
  <c r="N363" i="9"/>
  <c r="M363" i="9" s="1"/>
  <c r="P560" i="4"/>
  <c r="N560" i="4" s="1"/>
  <c r="M560" i="4" s="1"/>
  <c r="P506" i="4"/>
  <c r="N506" i="4" s="1"/>
  <c r="M506" i="4" s="1"/>
  <c r="P517" i="4"/>
  <c r="N517" i="4" s="1"/>
  <c r="M517" i="4" s="1"/>
  <c r="P476" i="4"/>
  <c r="N476" i="4" s="1"/>
  <c r="M476" i="4" s="1"/>
  <c r="P199" i="4"/>
  <c r="N199" i="4" s="1"/>
  <c r="M199" i="4" s="1"/>
  <c r="P752" i="11"/>
  <c r="N752" i="11" s="1"/>
  <c r="P336" i="11"/>
  <c r="N336" i="11" s="1"/>
  <c r="P442" i="11"/>
  <c r="N442" i="11" s="1"/>
  <c r="P230" i="11"/>
  <c r="N230" i="11" s="1"/>
  <c r="P976" i="11"/>
  <c r="N976" i="11" s="1"/>
  <c r="P599" i="11"/>
  <c r="N599" i="11" s="1"/>
  <c r="P410" i="11"/>
  <c r="N410" i="11" s="1"/>
  <c r="Z421" i="5"/>
  <c r="AA421" i="5" s="1"/>
  <c r="AB421" i="5" s="1"/>
  <c r="AD421" i="5"/>
  <c r="AE421" i="5" s="1"/>
  <c r="AF421" i="5" s="1"/>
  <c r="T29" i="5"/>
  <c r="O334" i="5"/>
  <c r="O448" i="5"/>
  <c r="H692" i="1"/>
  <c r="H762" i="1"/>
  <c r="H578" i="1"/>
  <c r="E96" i="1"/>
  <c r="F421" i="1"/>
  <c r="H421" i="1" s="1"/>
  <c r="B96" i="1"/>
  <c r="H888" i="1"/>
  <c r="H592" i="1"/>
  <c r="N603" i="11"/>
  <c r="N953" i="11"/>
  <c r="O59" i="5"/>
  <c r="T59" i="5" s="1"/>
  <c r="H175" i="1"/>
  <c r="H859" i="1"/>
  <c r="H839" i="1"/>
  <c r="H264" i="1"/>
  <c r="H503" i="1"/>
  <c r="H282" i="1"/>
  <c r="T462" i="5"/>
  <c r="V462" i="5"/>
  <c r="AI471" i="5"/>
  <c r="R471" i="5" s="1"/>
  <c r="AD471" i="5"/>
  <c r="AE471" i="5" s="1"/>
  <c r="AF471" i="5" s="1"/>
  <c r="V217" i="5"/>
  <c r="T268" i="5"/>
  <c r="V268" i="5"/>
  <c r="N671" i="10"/>
  <c r="V249" i="5"/>
  <c r="T249" i="5"/>
  <c r="Z248" i="5"/>
  <c r="AA248" i="5" s="1"/>
  <c r="AB248" i="5" s="1"/>
  <c r="Z233" i="5"/>
  <c r="AA233" i="5" s="1"/>
  <c r="AB233" i="5" s="1"/>
  <c r="AI233" i="5"/>
  <c r="R233" i="5" s="1"/>
  <c r="AD233" i="5"/>
  <c r="AE233" i="5" s="1"/>
  <c r="AF233" i="5" s="1"/>
  <c r="AD401" i="5"/>
  <c r="AE401" i="5" s="1"/>
  <c r="AF401" i="5" s="1"/>
  <c r="AJ401" i="5"/>
  <c r="S401" i="5" s="1"/>
  <c r="G49" i="1"/>
  <c r="D49" i="1" s="1"/>
  <c r="B49" i="1"/>
  <c r="B407" i="1"/>
  <c r="E407" i="1"/>
  <c r="F661" i="1"/>
  <c r="E661" i="1"/>
  <c r="B489" i="1"/>
  <c r="C489" i="1"/>
  <c r="E489" i="1"/>
  <c r="E391" i="1"/>
  <c r="B391" i="1"/>
  <c r="E536" i="1"/>
  <c r="C536" i="1"/>
  <c r="B105" i="1"/>
  <c r="C105" i="1"/>
  <c r="E148" i="5" s="1"/>
  <c r="F105" i="1"/>
  <c r="C727" i="1"/>
  <c r="F727" i="1"/>
  <c r="H727" i="1" s="1"/>
  <c r="E727" i="1"/>
  <c r="G727" i="1"/>
  <c r="D727" i="1" s="1"/>
  <c r="B286" i="1"/>
  <c r="C286" i="1"/>
  <c r="G286" i="1"/>
  <c r="D286" i="1" s="1"/>
  <c r="X286" i="5" s="1"/>
  <c r="AJ286" i="5" s="1"/>
  <c r="S286" i="5" s="1"/>
  <c r="G136" i="1"/>
  <c r="D136" i="1" s="1"/>
  <c r="X136" i="5" s="1"/>
  <c r="C136" i="1"/>
  <c r="B136" i="1"/>
  <c r="E136" i="1"/>
  <c r="E128" i="1"/>
  <c r="F128" i="1"/>
  <c r="G128" i="1"/>
  <c r="D128" i="1" s="1"/>
  <c r="X128" i="5" s="1"/>
  <c r="AJ128" i="5" s="1"/>
  <c r="S128" i="5" s="1"/>
  <c r="F461" i="1"/>
  <c r="C461" i="1"/>
  <c r="G461" i="1"/>
  <c r="D461" i="1" s="1"/>
  <c r="X461" i="5" s="1"/>
  <c r="AI461" i="5" s="1"/>
  <c r="R461" i="5" s="1"/>
  <c r="F644" i="1"/>
  <c r="B644" i="1"/>
  <c r="C644" i="1"/>
  <c r="F9" i="1"/>
  <c r="C792" i="1"/>
  <c r="B792" i="1"/>
  <c r="F792" i="1"/>
  <c r="E682" i="1"/>
  <c r="G682" i="1"/>
  <c r="D682" i="1" s="1"/>
  <c r="E622" i="1"/>
  <c r="B622" i="1"/>
  <c r="F622" i="1"/>
  <c r="B608" i="1"/>
  <c r="F608" i="1"/>
  <c r="G600" i="1"/>
  <c r="D600" i="1" s="1"/>
  <c r="F600" i="1"/>
  <c r="B600" i="1"/>
  <c r="C563" i="1"/>
  <c r="F563" i="1"/>
  <c r="H563" i="1" s="1"/>
  <c r="B439" i="1"/>
  <c r="G439" i="1"/>
  <c r="D439" i="1" s="1"/>
  <c r="X439" i="5" s="1"/>
  <c r="AD439" i="5" s="1"/>
  <c r="AE439" i="5" s="1"/>
  <c r="AF439" i="5" s="1"/>
  <c r="G433" i="1"/>
  <c r="D433" i="1" s="1"/>
  <c r="X433" i="5" s="1"/>
  <c r="B433" i="1"/>
  <c r="B417" i="1"/>
  <c r="G417" i="1"/>
  <c r="D417" i="1" s="1"/>
  <c r="X417" i="5" s="1"/>
  <c r="AJ417" i="5" s="1"/>
  <c r="S417" i="5" s="1"/>
  <c r="C417" i="1"/>
  <c r="C52" i="1"/>
  <c r="E75" i="5" s="1"/>
  <c r="A75" i="5" s="1"/>
  <c r="G52" i="1"/>
  <c r="D52" i="1" s="1"/>
  <c r="F969" i="1"/>
  <c r="B969" i="1"/>
  <c r="F853" i="1"/>
  <c r="H853" i="1" s="1"/>
  <c r="G853" i="1"/>
  <c r="D853" i="1" s="1"/>
  <c r="C853" i="1"/>
  <c r="B791" i="1"/>
  <c r="E791" i="1"/>
  <c r="C791" i="1"/>
  <c r="F791" i="1"/>
  <c r="C784" i="1"/>
  <c r="E784" i="1"/>
  <c r="F784" i="1"/>
  <c r="H784" i="1" s="1"/>
  <c r="G784" i="1"/>
  <c r="D784" i="1" s="1"/>
  <c r="O455" i="5"/>
  <c r="AD337" i="5"/>
  <c r="AE337" i="5" s="1"/>
  <c r="AF337" i="5" s="1"/>
  <c r="H772" i="1"/>
  <c r="H267" i="1"/>
  <c r="G536" i="1"/>
  <c r="D536" i="1" s="1"/>
  <c r="H871" i="1"/>
  <c r="F391" i="1"/>
  <c r="F136" i="1"/>
  <c r="H785" i="1"/>
  <c r="H38" i="1"/>
  <c r="D53" i="5" s="1"/>
  <c r="H628" i="1"/>
  <c r="H811" i="1"/>
  <c r="H675" i="1"/>
  <c r="AA41" i="1"/>
  <c r="M41" i="1"/>
  <c r="F56" i="5" s="1"/>
  <c r="H188" i="1"/>
  <c r="F220" i="1"/>
  <c r="H220" i="1" s="1"/>
  <c r="O143" i="5"/>
  <c r="V143" i="5" s="1"/>
  <c r="O87" i="5"/>
  <c r="T87" i="5" s="1"/>
  <c r="H375" i="1"/>
  <c r="G23" i="1"/>
  <c r="D23" i="1" s="1"/>
  <c r="B23" i="1"/>
  <c r="C23" i="1"/>
  <c r="E34" i="5" s="1"/>
  <c r="E23" i="1"/>
  <c r="F23" i="1"/>
  <c r="O260" i="9"/>
  <c r="P848" i="9"/>
  <c r="O848" i="9"/>
  <c r="O72" i="11"/>
  <c r="P72" i="11"/>
  <c r="O88" i="11"/>
  <c r="P88" i="11"/>
  <c r="O638" i="11"/>
  <c r="O257" i="9"/>
  <c r="P257" i="9"/>
  <c r="P481" i="9"/>
  <c r="O481" i="9"/>
  <c r="P581" i="9"/>
  <c r="O581" i="9"/>
  <c r="P585" i="9"/>
  <c r="O585" i="9"/>
  <c r="P841" i="9"/>
  <c r="O841" i="9"/>
  <c r="O913" i="10"/>
  <c r="P913" i="10"/>
  <c r="O73" i="11"/>
  <c r="P73" i="11"/>
  <c r="O485" i="11"/>
  <c r="P485" i="11"/>
  <c r="H754" i="1"/>
  <c r="H95" i="1"/>
  <c r="D134" i="5" s="1"/>
  <c r="AA31" i="1"/>
  <c r="O31" i="1"/>
  <c r="H42" i="5" s="1"/>
  <c r="P23" i="1"/>
  <c r="L34" i="5" s="1"/>
  <c r="N299" i="9"/>
  <c r="M299" i="9" s="1"/>
  <c r="N521" i="9"/>
  <c r="M521" i="9" s="1"/>
  <c r="N447" i="9"/>
  <c r="M447" i="9" s="1"/>
  <c r="N438" i="9"/>
  <c r="M438" i="9" s="1"/>
  <c r="N615" i="4"/>
  <c r="M615" i="4" s="1"/>
  <c r="N804" i="11"/>
  <c r="V193" i="5"/>
  <c r="O325" i="5"/>
  <c r="O460" i="5"/>
  <c r="V460" i="5" s="1"/>
  <c r="O488" i="5"/>
  <c r="V488" i="5" s="1"/>
  <c r="H676" i="1"/>
  <c r="H416" i="1"/>
  <c r="N771" i="4"/>
  <c r="M771" i="4" s="1"/>
  <c r="N793" i="11"/>
  <c r="N140" i="11"/>
  <c r="O252" i="5"/>
  <c r="O232" i="5"/>
  <c r="O99" i="5"/>
  <c r="T99" i="5" s="1"/>
  <c r="H519" i="1"/>
  <c r="O351" i="5"/>
  <c r="T351" i="5" s="1"/>
  <c r="O201" i="5"/>
  <c r="V223" i="5"/>
  <c r="AI268" i="5"/>
  <c r="R268" i="5" s="1"/>
  <c r="AJ268" i="5"/>
  <c r="S268" i="5" s="1"/>
  <c r="V405" i="5"/>
  <c r="V298" i="5"/>
  <c r="Z312" i="5"/>
  <c r="AA312" i="5" s="1"/>
  <c r="AB312" i="5" s="1"/>
  <c r="AD312" i="5"/>
  <c r="AE312" i="5" s="1"/>
  <c r="AF312" i="5" s="1"/>
  <c r="AI312" i="5"/>
  <c r="R312" i="5" s="1"/>
  <c r="AJ312" i="5"/>
  <c r="S312" i="5" s="1"/>
  <c r="Z424" i="5"/>
  <c r="AA424" i="5" s="1"/>
  <c r="AB424" i="5" s="1"/>
  <c r="Q424" i="5" s="1"/>
  <c r="AJ424" i="5"/>
  <c r="S424" i="5" s="1"/>
  <c r="Z253" i="5"/>
  <c r="AA253" i="5" s="1"/>
  <c r="AB253" i="5" s="1"/>
  <c r="AI253" i="5"/>
  <c r="R253" i="5" s="1"/>
  <c r="AD253" i="5"/>
  <c r="AE253" i="5" s="1"/>
  <c r="AF253" i="5" s="1"/>
  <c r="AJ253" i="5"/>
  <c r="S253" i="5" s="1"/>
  <c r="J100" i="4"/>
  <c r="C100" i="4"/>
  <c r="H100" i="4" s="1"/>
  <c r="C255" i="10"/>
  <c r="H255" i="10" s="1"/>
  <c r="D255" i="10" s="1"/>
  <c r="G255" i="10" s="1"/>
  <c r="J255" i="10"/>
  <c r="J529" i="10"/>
  <c r="C529" i="10"/>
  <c r="H529" i="10" s="1"/>
  <c r="D529" i="10" s="1"/>
  <c r="G529" i="10" s="1"/>
  <c r="C796" i="10"/>
  <c r="H796" i="10" s="1"/>
  <c r="D796" i="10" s="1"/>
  <c r="G796" i="10" s="1"/>
  <c r="J796" i="10"/>
  <c r="J197" i="11"/>
  <c r="C197" i="11"/>
  <c r="H197" i="11" s="1"/>
  <c r="D197" i="11" s="1"/>
  <c r="G197" i="11" s="1"/>
  <c r="J277" i="11"/>
  <c r="C277" i="11"/>
  <c r="H277" i="11" s="1"/>
  <c r="D277" i="11" s="1"/>
  <c r="G277" i="11" s="1"/>
  <c r="C420" i="11"/>
  <c r="H420" i="11" s="1"/>
  <c r="D420" i="11" s="1"/>
  <c r="G420" i="11" s="1"/>
  <c r="J420" i="11"/>
  <c r="C544" i="11"/>
  <c r="H544" i="11" s="1"/>
  <c r="D544" i="11" s="1"/>
  <c r="G544" i="11" s="1"/>
  <c r="J544" i="11"/>
  <c r="C560" i="11"/>
  <c r="H560" i="11" s="1"/>
  <c r="D560" i="11" s="1"/>
  <c r="G560" i="11" s="1"/>
  <c r="J560" i="11"/>
  <c r="C817" i="11"/>
  <c r="H817" i="11" s="1"/>
  <c r="D817" i="11" s="1"/>
  <c r="G817" i="11" s="1"/>
  <c r="J817" i="11"/>
  <c r="C827" i="11"/>
  <c r="H827" i="11" s="1"/>
  <c r="D827" i="11" s="1"/>
  <c r="G827" i="11" s="1"/>
  <c r="H222" i="1"/>
  <c r="H202" i="1"/>
  <c r="H654" i="1"/>
  <c r="H636" i="1"/>
  <c r="H738" i="1"/>
  <c r="H103" i="1"/>
  <c r="D146" i="5" s="1"/>
  <c r="H605" i="1"/>
  <c r="G174" i="1"/>
  <c r="D174" i="1" s="1"/>
  <c r="X174" i="5" s="1"/>
  <c r="C359" i="4"/>
  <c r="H359" i="4" s="1"/>
  <c r="D359" i="4" s="1"/>
  <c r="G359" i="4" s="1"/>
  <c r="J359" i="4"/>
  <c r="C114" i="10"/>
  <c r="H114" i="10" s="1"/>
  <c r="J114" i="10"/>
  <c r="X287" i="5"/>
  <c r="G294" i="1"/>
  <c r="D294" i="1" s="1"/>
  <c r="X294" i="5" s="1"/>
  <c r="E294" i="1"/>
  <c r="G822" i="1"/>
  <c r="D822" i="1" s="1"/>
  <c r="B822" i="1"/>
  <c r="H822" i="1" s="1"/>
  <c r="G793" i="1"/>
  <c r="D793" i="1" s="1"/>
  <c r="C793" i="1"/>
  <c r="G705" i="1"/>
  <c r="D705" i="1" s="1"/>
  <c r="B705" i="1"/>
  <c r="G669" i="1"/>
  <c r="D669" i="1" s="1"/>
  <c r="B669" i="1"/>
  <c r="H669" i="1" s="1"/>
  <c r="C669" i="1"/>
  <c r="G663" i="1"/>
  <c r="D663" i="1" s="1"/>
  <c r="B663" i="1"/>
  <c r="H663" i="1" s="1"/>
  <c r="E663" i="1"/>
  <c r="G509" i="1"/>
  <c r="D509" i="1" s="1"/>
  <c r="B509" i="1"/>
  <c r="H509" i="1" s="1"/>
  <c r="B471" i="1"/>
  <c r="H471" i="1" s="1"/>
  <c r="C471" i="1"/>
  <c r="G455" i="1"/>
  <c r="D455" i="1" s="1"/>
  <c r="X455" i="5" s="1"/>
  <c r="B455" i="1"/>
  <c r="H455" i="1" s="1"/>
  <c r="G440" i="1"/>
  <c r="D440" i="1" s="1"/>
  <c r="X440" i="5" s="1"/>
  <c r="AJ440" i="5" s="1"/>
  <c r="S440" i="5" s="1"/>
  <c r="B440" i="1"/>
  <c r="H440" i="1" s="1"/>
  <c r="Q428" i="5"/>
  <c r="O347" i="5"/>
  <c r="T347" i="5" s="1"/>
  <c r="O381" i="5"/>
  <c r="O388" i="5"/>
  <c r="O485" i="5"/>
  <c r="O396" i="5"/>
  <c r="O382" i="5"/>
  <c r="H268" i="1"/>
  <c r="H946" i="1"/>
  <c r="H914" i="1"/>
  <c r="H402" i="1"/>
  <c r="H896" i="1"/>
  <c r="E508" i="1"/>
  <c r="G508" i="1"/>
  <c r="D508" i="1" s="1"/>
  <c r="E534" i="1"/>
  <c r="B534" i="1"/>
  <c r="H534" i="1" s="1"/>
  <c r="E350" i="1"/>
  <c r="B350" i="1"/>
  <c r="B243" i="1"/>
  <c r="C243" i="1"/>
  <c r="G995" i="1"/>
  <c r="D995" i="1" s="1"/>
  <c r="C995" i="1"/>
  <c r="G259" i="1"/>
  <c r="D259" i="1" s="1"/>
  <c r="X259" i="5" s="1"/>
  <c r="F259" i="1"/>
  <c r="H259" i="1" s="1"/>
  <c r="C259" i="1"/>
  <c r="E259" i="1"/>
  <c r="G981" i="1"/>
  <c r="D981" i="1" s="1"/>
  <c r="B981" i="1"/>
  <c r="H981" i="1" s="1"/>
  <c r="G959" i="1"/>
  <c r="D959" i="1" s="1"/>
  <c r="C959" i="1"/>
  <c r="B959" i="1"/>
  <c r="H959" i="1" s="1"/>
  <c r="C953" i="1"/>
  <c r="E953" i="1"/>
  <c r="G933" i="1"/>
  <c r="D933" i="1" s="1"/>
  <c r="B933" i="1"/>
  <c r="H933" i="1" s="1"/>
  <c r="E933" i="1"/>
  <c r="C933" i="1"/>
  <c r="G928" i="1"/>
  <c r="D928" i="1" s="1"/>
  <c r="E928" i="1"/>
  <c r="B928" i="1"/>
  <c r="F928" i="1"/>
  <c r="G889" i="1"/>
  <c r="D889" i="1" s="1"/>
  <c r="B889" i="1"/>
  <c r="H889" i="1" s="1"/>
  <c r="E889" i="1"/>
  <c r="G886" i="1"/>
  <c r="D886" i="1" s="1"/>
  <c r="C886" i="1"/>
  <c r="G878" i="1"/>
  <c r="D878" i="1" s="1"/>
  <c r="F878" i="1"/>
  <c r="H878" i="1" s="1"/>
  <c r="E878" i="1"/>
  <c r="G781" i="1"/>
  <c r="D781" i="1" s="1"/>
  <c r="C781" i="1"/>
  <c r="G726" i="1"/>
  <c r="D726" i="1" s="1"/>
  <c r="C726" i="1"/>
  <c r="B726" i="1"/>
  <c r="H726" i="1" s="1"/>
  <c r="G720" i="1"/>
  <c r="D720" i="1" s="1"/>
  <c r="C720" i="1"/>
  <c r="G709" i="1"/>
  <c r="D709" i="1" s="1"/>
  <c r="E709" i="1"/>
  <c r="C579" i="1"/>
  <c r="H12" i="5"/>
  <c r="C111" i="9"/>
  <c r="H111" i="9" s="1"/>
  <c r="J822" i="4"/>
  <c r="J535" i="4"/>
  <c r="J423" i="4"/>
  <c r="J433" i="4"/>
  <c r="C209" i="4"/>
  <c r="H209" i="4" s="1"/>
  <c r="D209" i="4" s="1"/>
  <c r="G209" i="4" s="1"/>
  <c r="C161" i="4"/>
  <c r="H161" i="4" s="1"/>
  <c r="D161" i="4" s="1"/>
  <c r="G161" i="4" s="1"/>
  <c r="C840" i="4"/>
  <c r="H840" i="4" s="1"/>
  <c r="D840" i="4" s="1"/>
  <c r="G840" i="4" s="1"/>
  <c r="J406" i="4"/>
  <c r="J262" i="4"/>
  <c r="J656" i="4"/>
  <c r="C160" i="9"/>
  <c r="H160" i="9" s="1"/>
  <c r="D160" i="9" s="1"/>
  <c r="G160" i="9" s="1"/>
  <c r="C660" i="4"/>
  <c r="H660" i="4" s="1"/>
  <c r="D660" i="4" s="1"/>
  <c r="G660" i="4" s="1"/>
  <c r="J247" i="4"/>
  <c r="C796" i="4"/>
  <c r="H796" i="4" s="1"/>
  <c r="D796" i="4" s="1"/>
  <c r="G796" i="4" s="1"/>
  <c r="J528" i="4"/>
  <c r="J464" i="4"/>
  <c r="C28" i="4"/>
  <c r="H28" i="4" s="1"/>
  <c r="C365" i="4"/>
  <c r="H365" i="4" s="1"/>
  <c r="D365" i="4" s="1"/>
  <c r="G365" i="4" s="1"/>
  <c r="J261" i="4"/>
  <c r="C205" i="4"/>
  <c r="H205" i="4" s="1"/>
  <c r="D205" i="4" s="1"/>
  <c r="G205" i="4" s="1"/>
  <c r="J141" i="9"/>
  <c r="C93" i="9"/>
  <c r="H93" i="9" s="1"/>
  <c r="C13" i="9"/>
  <c r="H13" i="9" s="1"/>
  <c r="C116" i="4"/>
  <c r="H116" i="4" s="1"/>
  <c r="J676" i="4"/>
  <c r="J556" i="4"/>
  <c r="C35" i="9"/>
  <c r="H35" i="9" s="1"/>
  <c r="J339" i="4"/>
  <c r="J846" i="4"/>
  <c r="J762" i="4"/>
  <c r="J658" i="4"/>
  <c r="C198" i="9"/>
  <c r="H198" i="9" s="1"/>
  <c r="D198" i="9" s="1"/>
  <c r="G198" i="9" s="1"/>
  <c r="C542" i="4"/>
  <c r="H542" i="4" s="1"/>
  <c r="D542" i="4" s="1"/>
  <c r="G542" i="4" s="1"/>
  <c r="C41" i="9"/>
  <c r="H41" i="9" s="1"/>
  <c r="Z187" i="5"/>
  <c r="AA187" i="5" s="1"/>
  <c r="AB187" i="5" s="1"/>
  <c r="Q187" i="5" s="1"/>
  <c r="AD476" i="5"/>
  <c r="AE476" i="5" s="1"/>
  <c r="AF476" i="5" s="1"/>
  <c r="Z476" i="5"/>
  <c r="AA476" i="5" s="1"/>
  <c r="AB476" i="5" s="1"/>
  <c r="AI494" i="5"/>
  <c r="R494" i="5" s="1"/>
  <c r="AJ494" i="5"/>
  <c r="S494" i="5" s="1"/>
  <c r="AD494" i="5"/>
  <c r="AE494" i="5" s="1"/>
  <c r="AF494" i="5" s="1"/>
  <c r="Z494" i="5"/>
  <c r="AA494" i="5" s="1"/>
  <c r="AB494" i="5" s="1"/>
  <c r="AD370" i="5"/>
  <c r="AE370" i="5" s="1"/>
  <c r="AF370" i="5" s="1"/>
  <c r="AJ370" i="5"/>
  <c r="S370" i="5" s="1"/>
  <c r="Z370" i="5"/>
  <c r="AA370" i="5" s="1"/>
  <c r="AB370" i="5" s="1"/>
  <c r="Q370" i="5" s="1"/>
  <c r="AI370" i="5"/>
  <c r="R370" i="5" s="1"/>
  <c r="O403" i="5"/>
  <c r="H344" i="1"/>
  <c r="H930" i="1"/>
  <c r="H361" i="1"/>
  <c r="H335" i="1"/>
  <c r="O235" i="5"/>
  <c r="H476" i="1"/>
  <c r="H425" i="1"/>
  <c r="O420" i="5"/>
  <c r="H458" i="1"/>
  <c r="H953" i="1"/>
  <c r="O196" i="5"/>
  <c r="T233" i="5"/>
  <c r="AD394" i="5"/>
  <c r="AE394" i="5" s="1"/>
  <c r="AF394" i="5" s="1"/>
  <c r="Q394" i="5" s="1"/>
  <c r="AJ394" i="5"/>
  <c r="S394" i="5" s="1"/>
  <c r="O328" i="5"/>
  <c r="O310" i="5"/>
  <c r="V310" i="5" s="1"/>
  <c r="O487" i="5"/>
  <c r="O308" i="5"/>
  <c r="AI479" i="5"/>
  <c r="R479" i="5" s="1"/>
  <c r="H42" i="1"/>
  <c r="D61" i="5" s="1"/>
  <c r="AD398" i="5"/>
  <c r="AE398" i="5" s="1"/>
  <c r="AF398" i="5" s="1"/>
  <c r="Z398" i="5"/>
  <c r="AA398" i="5" s="1"/>
  <c r="AB398" i="5" s="1"/>
  <c r="H444" i="1"/>
  <c r="AD250" i="5"/>
  <c r="AE250" i="5" s="1"/>
  <c r="AF250" i="5" s="1"/>
  <c r="Q250" i="5" s="1"/>
  <c r="AJ250" i="5"/>
  <c r="S250" i="5" s="1"/>
  <c r="H274" i="1"/>
  <c r="H179" i="1"/>
  <c r="AI191" i="5"/>
  <c r="R191" i="5" s="1"/>
  <c r="Z191" i="5"/>
  <c r="AA191" i="5" s="1"/>
  <c r="AB191" i="5" s="1"/>
  <c r="AD191" i="5"/>
  <c r="AE191" i="5" s="1"/>
  <c r="AF191" i="5" s="1"/>
  <c r="AI397" i="5"/>
  <c r="R397" i="5" s="1"/>
  <c r="AJ397" i="5"/>
  <c r="S397" i="5" s="1"/>
  <c r="AJ457" i="5"/>
  <c r="S457" i="5" s="1"/>
  <c r="AI457" i="5"/>
  <c r="R457" i="5" s="1"/>
  <c r="H780" i="1"/>
  <c r="O438" i="5"/>
  <c r="O291" i="5"/>
  <c r="O380" i="5"/>
  <c r="O376" i="5"/>
  <c r="T376" i="5" s="1"/>
  <c r="O348" i="5"/>
  <c r="O433" i="5"/>
  <c r="H508" i="1"/>
  <c r="O100" i="5"/>
  <c r="AJ100" i="5" s="1"/>
  <c r="S100" i="5" s="1"/>
  <c r="O266" i="5"/>
  <c r="T266" i="5" s="1"/>
  <c r="O219" i="5"/>
  <c r="O489" i="5"/>
  <c r="O383" i="5"/>
  <c r="AJ187" i="5"/>
  <c r="S187" i="5" s="1"/>
  <c r="O362" i="5"/>
  <c r="O435" i="5"/>
  <c r="O446" i="5"/>
  <c r="O490" i="5"/>
  <c r="O442" i="5"/>
  <c r="O409" i="5"/>
  <c r="T409" i="5" s="1"/>
  <c r="H530" i="1"/>
  <c r="H186" i="1"/>
  <c r="H19" i="1"/>
  <c r="D26" i="5" s="1"/>
  <c r="H260" i="1"/>
  <c r="H388" i="1"/>
  <c r="H468" i="1"/>
  <c r="H573" i="1"/>
  <c r="H263" i="1"/>
  <c r="H543" i="1"/>
  <c r="AD402" i="5"/>
  <c r="AE402" i="5" s="1"/>
  <c r="AF402" i="5" s="1"/>
  <c r="Q402" i="5" s="1"/>
  <c r="O336" i="5"/>
  <c r="V336" i="5" s="1"/>
  <c r="O284" i="5"/>
  <c r="AD236" i="5"/>
  <c r="AE236" i="5" s="1"/>
  <c r="AF236" i="5" s="1"/>
  <c r="Z236" i="5"/>
  <c r="AA236" i="5" s="1"/>
  <c r="AB236" i="5" s="1"/>
  <c r="Z380" i="5"/>
  <c r="AA380" i="5" s="1"/>
  <c r="AB380" i="5" s="1"/>
  <c r="AJ380" i="5"/>
  <c r="S380" i="5" s="1"/>
  <c r="O459" i="5"/>
  <c r="T459" i="5" s="1"/>
  <c r="H68" i="1"/>
  <c r="D95" i="5" s="1"/>
  <c r="H258" i="1"/>
  <c r="O293" i="5"/>
  <c r="H713" i="1"/>
  <c r="H211" i="1"/>
  <c r="O410" i="5"/>
  <c r="O391" i="5"/>
  <c r="O371" i="5"/>
  <c r="O368" i="5"/>
  <c r="O286" i="5"/>
  <c r="O482" i="5"/>
  <c r="O363" i="5"/>
  <c r="O304" i="5"/>
  <c r="H490" i="1"/>
  <c r="H266" i="1"/>
  <c r="H994" i="1"/>
  <c r="H728" i="1"/>
  <c r="H815" i="1"/>
  <c r="H29" i="1"/>
  <c r="D40" i="5" s="1"/>
  <c r="H329" i="1"/>
  <c r="H250" i="1"/>
  <c r="H404" i="1"/>
  <c r="H460" i="1"/>
  <c r="H972" i="1"/>
  <c r="H442" i="1"/>
  <c r="H667" i="1"/>
  <c r="H985" i="1"/>
  <c r="H831" i="1"/>
  <c r="H795" i="1"/>
  <c r="H280" i="1"/>
  <c r="H995" i="1"/>
  <c r="H44" i="1"/>
  <c r="D63" i="5" s="1"/>
  <c r="B17" i="12"/>
  <c r="Q315" i="5"/>
  <c r="O273" i="5"/>
  <c r="V273" i="5" s="1"/>
  <c r="AJ400" i="5"/>
  <c r="S400" i="5" s="1"/>
  <c r="Z99" i="5"/>
  <c r="AA99" i="5" s="1"/>
  <c r="AB99" i="5" s="1"/>
  <c r="AI99" i="5"/>
  <c r="R99" i="5" s="1"/>
  <c r="AD209" i="5"/>
  <c r="AE209" i="5" s="1"/>
  <c r="AF209" i="5" s="1"/>
  <c r="AJ209" i="5"/>
  <c r="S209" i="5" s="1"/>
  <c r="AD272" i="5"/>
  <c r="AE272" i="5" s="1"/>
  <c r="AF272" i="5" s="1"/>
  <c r="Z272" i="5"/>
  <c r="AA272" i="5" s="1"/>
  <c r="AB272" i="5" s="1"/>
  <c r="AI272" i="5"/>
  <c r="R272" i="5" s="1"/>
  <c r="AJ272" i="5"/>
  <c r="S272" i="5" s="1"/>
  <c r="AJ249" i="5"/>
  <c r="S249" i="5" s="1"/>
  <c r="Z249" i="5"/>
  <c r="AA249" i="5" s="1"/>
  <c r="AB249" i="5" s="1"/>
  <c r="AD262" i="5"/>
  <c r="AE262" i="5" s="1"/>
  <c r="AF262" i="5" s="1"/>
  <c r="AI262" i="5"/>
  <c r="R262" i="5" s="1"/>
  <c r="Z262" i="5"/>
  <c r="AA262" i="5" s="1"/>
  <c r="AB262" i="5" s="1"/>
  <c r="Q262" i="5" s="1"/>
  <c r="AD473" i="5"/>
  <c r="AE473" i="5" s="1"/>
  <c r="AF473" i="5" s="1"/>
  <c r="Z473" i="5"/>
  <c r="AA473" i="5" s="1"/>
  <c r="AB473" i="5" s="1"/>
  <c r="AI368" i="5"/>
  <c r="R368" i="5" s="1"/>
  <c r="AD368" i="5"/>
  <c r="AE368" i="5" s="1"/>
  <c r="AF368" i="5" s="1"/>
  <c r="Q368" i="5" s="1"/>
  <c r="AJ368" i="5"/>
  <c r="S368" i="5" s="1"/>
  <c r="AD389" i="5"/>
  <c r="AE389" i="5" s="1"/>
  <c r="AF389" i="5" s="1"/>
  <c r="Z389" i="5"/>
  <c r="AA389" i="5" s="1"/>
  <c r="AB389" i="5" s="1"/>
  <c r="AJ402" i="5"/>
  <c r="S402" i="5" s="1"/>
  <c r="AI402" i="5"/>
  <c r="R402" i="5" s="1"/>
  <c r="AD243" i="5"/>
  <c r="AE243" i="5" s="1"/>
  <c r="AF243" i="5" s="1"/>
  <c r="Z243" i="5"/>
  <c r="AA243" i="5" s="1"/>
  <c r="AB243" i="5" s="1"/>
  <c r="AI243" i="5"/>
  <c r="R243" i="5" s="1"/>
  <c r="O158" i="5"/>
  <c r="Z322" i="5"/>
  <c r="AA322" i="5" s="1"/>
  <c r="AB322" i="5" s="1"/>
  <c r="AJ322" i="5"/>
  <c r="S322" i="5" s="1"/>
  <c r="AD322" i="5"/>
  <c r="AE322" i="5" s="1"/>
  <c r="AF322" i="5" s="1"/>
  <c r="O270" i="5"/>
  <c r="C49" i="1"/>
  <c r="E68" i="5" s="1"/>
  <c r="E49" i="1"/>
  <c r="F49" i="1"/>
  <c r="B15" i="1"/>
  <c r="G15" i="1"/>
  <c r="D15" i="1" s="1"/>
  <c r="G33" i="1"/>
  <c r="D33" i="1" s="1"/>
  <c r="X33" i="5" s="1"/>
  <c r="AD33" i="5" s="1"/>
  <c r="AE33" i="5" s="1"/>
  <c r="AF33" i="5" s="1"/>
  <c r="E33" i="1"/>
  <c r="B33" i="1"/>
  <c r="C407" i="1"/>
  <c r="F407" i="1"/>
  <c r="H407" i="1" s="1"/>
  <c r="G407" i="1"/>
  <c r="D407" i="1" s="1"/>
  <c r="X407" i="5" s="1"/>
  <c r="Z407" i="5" s="1"/>
  <c r="AA407" i="5" s="1"/>
  <c r="AB407" i="5" s="1"/>
  <c r="E109" i="1"/>
  <c r="C109" i="1"/>
  <c r="E152" i="5" s="1"/>
  <c r="F109" i="1"/>
  <c r="B109" i="1"/>
  <c r="G766" i="1"/>
  <c r="D766" i="1" s="1"/>
  <c r="E766" i="1"/>
  <c r="H252" i="1"/>
  <c r="V461" i="5"/>
  <c r="T426" i="5"/>
  <c r="O473" i="5"/>
  <c r="O454" i="5"/>
  <c r="H443" i="1"/>
  <c r="Q273" i="5"/>
  <c r="O427" i="5"/>
  <c r="H941" i="1"/>
  <c r="H848" i="1"/>
  <c r="H665" i="1"/>
  <c r="H968" i="1"/>
  <c r="O469" i="5"/>
  <c r="O480" i="5"/>
  <c r="O447" i="5"/>
  <c r="T447" i="5" s="1"/>
  <c r="O450" i="5"/>
  <c r="O374" i="5"/>
  <c r="O345" i="5"/>
  <c r="V345" i="5" s="1"/>
  <c r="O395" i="5"/>
  <c r="O470" i="5"/>
  <c r="AJ324" i="5"/>
  <c r="S324" i="5" s="1"/>
  <c r="Z324" i="5"/>
  <c r="AA324" i="5" s="1"/>
  <c r="AB324" i="5" s="1"/>
  <c r="Q324" i="5" s="1"/>
  <c r="AI324" i="5"/>
  <c r="R324" i="5" s="1"/>
  <c r="AD378" i="5"/>
  <c r="AE378" i="5" s="1"/>
  <c r="AF378" i="5" s="1"/>
  <c r="Z219" i="5"/>
  <c r="AA219" i="5" s="1"/>
  <c r="AB219" i="5" s="1"/>
  <c r="AI219" i="5"/>
  <c r="R219" i="5" s="1"/>
  <c r="H411" i="1"/>
  <c r="O306" i="5"/>
  <c r="T306" i="5" s="1"/>
  <c r="AD266" i="5"/>
  <c r="AE266" i="5" s="1"/>
  <c r="AF266" i="5" s="1"/>
  <c r="AI266" i="5"/>
  <c r="R266" i="5" s="1"/>
  <c r="AI450" i="5"/>
  <c r="R450" i="5" s="1"/>
  <c r="Z450" i="5"/>
  <c r="AA450" i="5" s="1"/>
  <c r="AB450" i="5" s="1"/>
  <c r="Q450" i="5" s="1"/>
  <c r="AD397" i="5"/>
  <c r="AE397" i="5" s="1"/>
  <c r="AF397" i="5" s="1"/>
  <c r="Z397" i="5"/>
  <c r="AA397" i="5" s="1"/>
  <c r="AB397" i="5" s="1"/>
  <c r="AJ449" i="5"/>
  <c r="S449" i="5" s="1"/>
  <c r="Z449" i="5"/>
  <c r="AA449" i="5" s="1"/>
  <c r="AB449" i="5" s="1"/>
  <c r="AD449" i="5"/>
  <c r="AE449" i="5" s="1"/>
  <c r="AF449" i="5" s="1"/>
  <c r="AI379" i="5"/>
  <c r="R379" i="5" s="1"/>
  <c r="AD409" i="5"/>
  <c r="AE409" i="5" s="1"/>
  <c r="AF409" i="5" s="1"/>
  <c r="AI409" i="5"/>
  <c r="R409" i="5" s="1"/>
  <c r="H576" i="1"/>
  <c r="AD206" i="5"/>
  <c r="AE206" i="5" s="1"/>
  <c r="AF206" i="5" s="1"/>
  <c r="Z300" i="5"/>
  <c r="AA300" i="5" s="1"/>
  <c r="AB300" i="5" s="1"/>
  <c r="AJ300" i="5"/>
  <c r="S300" i="5" s="1"/>
  <c r="AD300" i="5"/>
  <c r="AE300" i="5" s="1"/>
  <c r="AF300" i="5" s="1"/>
  <c r="Z26" i="5"/>
  <c r="AA26" i="5" s="1"/>
  <c r="AB26" i="5" s="1"/>
  <c r="AI26" i="5"/>
  <c r="R26" i="5" s="1"/>
  <c r="AJ382" i="5"/>
  <c r="S382" i="5" s="1"/>
  <c r="AI382" i="5"/>
  <c r="R382" i="5" s="1"/>
  <c r="Z462" i="5"/>
  <c r="AA462" i="5" s="1"/>
  <c r="AB462" i="5" s="1"/>
  <c r="AD462" i="5"/>
  <c r="AE462" i="5" s="1"/>
  <c r="AF462" i="5" s="1"/>
  <c r="Z167" i="5"/>
  <c r="AA167" i="5" s="1"/>
  <c r="AB167" i="5" s="1"/>
  <c r="AD271" i="5"/>
  <c r="AE271" i="5" s="1"/>
  <c r="AF271" i="5" s="1"/>
  <c r="Q271" i="5" s="1"/>
  <c r="AI271" i="5"/>
  <c r="R271" i="5" s="1"/>
  <c r="AJ271" i="5"/>
  <c r="S271" i="5" s="1"/>
  <c r="AD348" i="5"/>
  <c r="AE348" i="5" s="1"/>
  <c r="AF348" i="5" s="1"/>
  <c r="Z348" i="5"/>
  <c r="AA348" i="5" s="1"/>
  <c r="AB348" i="5" s="1"/>
  <c r="AJ288" i="5"/>
  <c r="S288" i="5" s="1"/>
  <c r="Z288" i="5"/>
  <c r="AA288" i="5" s="1"/>
  <c r="AB288" i="5" s="1"/>
  <c r="Q288" i="5" s="1"/>
  <c r="AJ332" i="5"/>
  <c r="S332" i="5" s="1"/>
  <c r="AJ412" i="5"/>
  <c r="S412" i="5" s="1"/>
  <c r="Z412" i="5"/>
  <c r="AA412" i="5" s="1"/>
  <c r="AB412" i="5" s="1"/>
  <c r="Z88" i="5"/>
  <c r="AA88" i="5" s="1"/>
  <c r="AB88" i="5" s="1"/>
  <c r="AI88" i="5"/>
  <c r="R88" i="5" s="1"/>
  <c r="AD214" i="5"/>
  <c r="AE214" i="5" s="1"/>
  <c r="AF214" i="5" s="1"/>
  <c r="E15" i="1"/>
  <c r="C15" i="1"/>
  <c r="AI196" i="5"/>
  <c r="R196" i="5" s="1"/>
  <c r="G192" i="1"/>
  <c r="D192" i="1" s="1"/>
  <c r="X192" i="5" s="1"/>
  <c r="C192" i="1"/>
  <c r="O475" i="5"/>
  <c r="Q296" i="5"/>
  <c r="O360" i="5"/>
  <c r="Q320" i="5"/>
  <c r="O406" i="5"/>
  <c r="O370" i="5"/>
  <c r="H2" i="1"/>
  <c r="D5" i="5" s="1"/>
  <c r="H580" i="1"/>
  <c r="C608" i="1"/>
  <c r="H549" i="1"/>
  <c r="H910" i="1"/>
  <c r="E991" i="1"/>
  <c r="C991" i="1"/>
  <c r="B120" i="1"/>
  <c r="H926" i="1"/>
  <c r="C622" i="1"/>
  <c r="B682" i="1"/>
  <c r="H682" i="1" s="1"/>
  <c r="C682" i="1"/>
  <c r="E52" i="1"/>
  <c r="B192" i="1"/>
  <c r="H192" i="1" s="1"/>
  <c r="G622" i="1"/>
  <c r="D622" i="1" s="1"/>
  <c r="H61" i="1"/>
  <c r="D84" i="5" s="1"/>
  <c r="E961" i="1"/>
  <c r="G961" i="1"/>
  <c r="D961" i="1" s="1"/>
  <c r="H32" i="1"/>
  <c r="D47" i="5" s="1"/>
  <c r="E71" i="1"/>
  <c r="C71" i="1"/>
  <c r="E98" i="5" s="1"/>
  <c r="C276" i="1"/>
  <c r="G276" i="1"/>
  <c r="D276" i="1" s="1"/>
  <c r="X276" i="5" s="1"/>
  <c r="G252" i="1"/>
  <c r="D252" i="1" s="1"/>
  <c r="X252" i="5" s="1"/>
  <c r="G991" i="1"/>
  <c r="D991" i="1" s="1"/>
  <c r="E393" i="1"/>
  <c r="G393" i="1"/>
  <c r="D393" i="1" s="1"/>
  <c r="X393" i="5" s="1"/>
  <c r="Z393" i="5" s="1"/>
  <c r="AA393" i="5" s="1"/>
  <c r="AB393" i="5" s="1"/>
  <c r="F245" i="1"/>
  <c r="H245" i="1" s="1"/>
  <c r="C245" i="1"/>
  <c r="E150" i="1"/>
  <c r="G230" i="1"/>
  <c r="D230" i="1" s="1"/>
  <c r="X230" i="5" s="1"/>
  <c r="F158" i="1"/>
  <c r="B158" i="1"/>
  <c r="F976" i="1"/>
  <c r="E976" i="1"/>
  <c r="C976" i="1"/>
  <c r="E563" i="1"/>
  <c r="B276" i="1"/>
  <c r="H276" i="1" s="1"/>
  <c r="G134" i="1"/>
  <c r="D134" i="1" s="1"/>
  <c r="X134" i="5" s="1"/>
  <c r="B134" i="1"/>
  <c r="H134" i="1" s="1"/>
  <c r="F292" i="1"/>
  <c r="H292" i="1" s="1"/>
  <c r="E160" i="1"/>
  <c r="C160" i="1"/>
  <c r="G321" i="1"/>
  <c r="D321" i="1" s="1"/>
  <c r="X321" i="5" s="1"/>
  <c r="F321" i="1"/>
  <c r="H321" i="1" s="1"/>
  <c r="C321" i="1"/>
  <c r="P5" i="1"/>
  <c r="L8" i="5" s="1"/>
  <c r="AA5" i="1"/>
  <c r="J20" i="4"/>
  <c r="C20" i="4"/>
  <c r="H20" i="4" s="1"/>
  <c r="C379" i="4"/>
  <c r="H379" i="4" s="1"/>
  <c r="D379" i="4" s="1"/>
  <c r="G379" i="4" s="1"/>
  <c r="J379" i="4"/>
  <c r="C971" i="4"/>
  <c r="H971" i="4" s="1"/>
  <c r="D971" i="4" s="1"/>
  <c r="G971" i="4" s="1"/>
  <c r="J971" i="4"/>
  <c r="C39" i="9"/>
  <c r="H39" i="9" s="1"/>
  <c r="J39" i="9"/>
  <c r="C464" i="9"/>
  <c r="H464" i="9" s="1"/>
  <c r="D464" i="9" s="1"/>
  <c r="G464" i="9" s="1"/>
  <c r="J464" i="9"/>
  <c r="C504" i="9"/>
  <c r="H504" i="9" s="1"/>
  <c r="D504" i="9" s="1"/>
  <c r="G504" i="9" s="1"/>
  <c r="J504" i="9"/>
  <c r="J608" i="9"/>
  <c r="C608" i="9"/>
  <c r="H608" i="9" s="1"/>
  <c r="D608" i="9" s="1"/>
  <c r="G608" i="9" s="1"/>
  <c r="J825" i="9"/>
  <c r="H825" i="9"/>
  <c r="D825" i="9" s="1"/>
  <c r="G825" i="9" s="1"/>
  <c r="H991" i="9"/>
  <c r="D991" i="9" s="1"/>
  <c r="G991" i="9" s="1"/>
  <c r="J144" i="10"/>
  <c r="C144" i="10"/>
  <c r="H144" i="10" s="1"/>
  <c r="D144" i="10" s="1"/>
  <c r="G144" i="10" s="1"/>
  <c r="C241" i="10"/>
  <c r="H241" i="10" s="1"/>
  <c r="D241" i="10" s="1"/>
  <c r="G241" i="10" s="1"/>
  <c r="J241" i="10"/>
  <c r="C490" i="10"/>
  <c r="H490" i="10" s="1"/>
  <c r="D490" i="10" s="1"/>
  <c r="G490" i="10" s="1"/>
  <c r="J490" i="10"/>
  <c r="C675" i="10"/>
  <c r="H675" i="10" s="1"/>
  <c r="D675" i="10" s="1"/>
  <c r="G675" i="10" s="1"/>
  <c r="J675" i="10"/>
  <c r="J868" i="10"/>
  <c r="C868" i="10"/>
  <c r="H868" i="10" s="1"/>
  <c r="D868" i="10" s="1"/>
  <c r="G868" i="10" s="1"/>
  <c r="J892" i="10"/>
  <c r="C892" i="10"/>
  <c r="H892" i="10" s="1"/>
  <c r="D892" i="10" s="1"/>
  <c r="G892" i="10" s="1"/>
  <c r="C981" i="10"/>
  <c r="H981" i="10" s="1"/>
  <c r="D981" i="10" s="1"/>
  <c r="G981" i="10" s="1"/>
  <c r="J981" i="10"/>
  <c r="J18" i="11"/>
  <c r="C18" i="11"/>
  <c r="H18" i="11" s="1"/>
  <c r="J42" i="11"/>
  <c r="C42" i="11"/>
  <c r="H42" i="11" s="1"/>
  <c r="J60" i="11"/>
  <c r="C60" i="11"/>
  <c r="H60" i="11" s="1"/>
  <c r="C86" i="11"/>
  <c r="H86" i="11" s="1"/>
  <c r="J86" i="11"/>
  <c r="C93" i="11"/>
  <c r="H93" i="11" s="1"/>
  <c r="J93" i="11"/>
  <c r="C312" i="11"/>
  <c r="H312" i="11" s="1"/>
  <c r="D312" i="11" s="1"/>
  <c r="G312" i="11" s="1"/>
  <c r="J312" i="11"/>
  <c r="C314" i="11"/>
  <c r="H314" i="11" s="1"/>
  <c r="D314" i="11" s="1"/>
  <c r="G314" i="11" s="1"/>
  <c r="J314" i="11"/>
  <c r="C338" i="11"/>
  <c r="H338" i="11" s="1"/>
  <c r="D338" i="11" s="1"/>
  <c r="G338" i="11" s="1"/>
  <c r="J338" i="11"/>
  <c r="J348" i="11"/>
  <c r="H348" i="11"/>
  <c r="D348" i="11" s="1"/>
  <c r="G348" i="11" s="1"/>
  <c r="C556" i="11"/>
  <c r="H556" i="11" s="1"/>
  <c r="D556" i="11" s="1"/>
  <c r="G556" i="11" s="1"/>
  <c r="J556" i="11"/>
  <c r="C790" i="11"/>
  <c r="H790" i="11" s="1"/>
  <c r="D790" i="11" s="1"/>
  <c r="G790" i="11" s="1"/>
  <c r="J790" i="11"/>
  <c r="J910" i="11"/>
  <c r="C910" i="11"/>
  <c r="H910" i="11" s="1"/>
  <c r="D910" i="11" s="1"/>
  <c r="G910" i="11" s="1"/>
  <c r="C972" i="11"/>
  <c r="H972" i="11" s="1"/>
  <c r="D972" i="11" s="1"/>
  <c r="G972" i="11" s="1"/>
  <c r="J972" i="11"/>
  <c r="L26" i="5"/>
  <c r="F26" i="5"/>
  <c r="J39" i="5"/>
  <c r="L260" i="5"/>
  <c r="H260" i="5"/>
  <c r="L204" i="5"/>
  <c r="F204" i="5"/>
  <c r="F257" i="1"/>
  <c r="H257" i="1" s="1"/>
  <c r="B343" i="1"/>
  <c r="C733" i="1"/>
  <c r="F343" i="1"/>
  <c r="B638" i="1"/>
  <c r="B733" i="1"/>
  <c r="F618" i="1"/>
  <c r="H618" i="1" s="1"/>
  <c r="G733" i="1"/>
  <c r="D733" i="1" s="1"/>
  <c r="E796" i="1"/>
  <c r="B428" i="1"/>
  <c r="F428" i="1"/>
  <c r="J352" i="4"/>
  <c r="C456" i="4"/>
  <c r="H456" i="4" s="1"/>
  <c r="D456" i="4" s="1"/>
  <c r="G456" i="4" s="1"/>
  <c r="J456" i="4"/>
  <c r="J474" i="4"/>
  <c r="C474" i="4"/>
  <c r="H474" i="4" s="1"/>
  <c r="D474" i="4" s="1"/>
  <c r="G474" i="4" s="1"/>
  <c r="C568" i="4"/>
  <c r="H568" i="4" s="1"/>
  <c r="D568" i="4" s="1"/>
  <c r="G568" i="4" s="1"/>
  <c r="J568" i="4"/>
  <c r="J576" i="4"/>
  <c r="C576" i="4"/>
  <c r="H576" i="4" s="1"/>
  <c r="D576" i="4" s="1"/>
  <c r="G576" i="4" s="1"/>
  <c r="C690" i="4"/>
  <c r="H690" i="4" s="1"/>
  <c r="D690" i="4" s="1"/>
  <c r="G690" i="4" s="1"/>
  <c r="J690" i="4"/>
  <c r="C701" i="4"/>
  <c r="H701" i="4" s="1"/>
  <c r="D701" i="4" s="1"/>
  <c r="G701" i="4" s="1"/>
  <c r="J701" i="4"/>
  <c r="J758" i="9"/>
  <c r="C758" i="9"/>
  <c r="H758" i="9" s="1"/>
  <c r="D758" i="9" s="1"/>
  <c r="G758" i="9" s="1"/>
  <c r="J149" i="10"/>
  <c r="C149" i="10"/>
  <c r="H149" i="10" s="1"/>
  <c r="D149" i="10" s="1"/>
  <c r="G149" i="10" s="1"/>
  <c r="C789" i="11"/>
  <c r="H789" i="11" s="1"/>
  <c r="D789" i="11" s="1"/>
  <c r="G789" i="11" s="1"/>
  <c r="H354" i="1"/>
  <c r="O468" i="5"/>
  <c r="O343" i="5"/>
  <c r="AD377" i="5"/>
  <c r="AE377" i="5" s="1"/>
  <c r="AF377" i="5" s="1"/>
  <c r="Q377" i="5" s="1"/>
  <c r="AD284" i="5"/>
  <c r="AE284" i="5" s="1"/>
  <c r="AF284" i="5" s="1"/>
  <c r="H290" i="1"/>
  <c r="H59" i="1"/>
  <c r="D82" i="5" s="1"/>
  <c r="T247" i="5"/>
  <c r="T385" i="5"/>
  <c r="T346" i="5"/>
  <c r="T197" i="5"/>
  <c r="V197" i="5"/>
  <c r="O43" i="5"/>
  <c r="V417" i="5"/>
  <c r="V17" i="5"/>
  <c r="V404" i="5"/>
  <c r="T375" i="5"/>
  <c r="V314" i="5"/>
  <c r="T221" i="5"/>
  <c r="O377" i="5"/>
  <c r="V377" i="5" s="1"/>
  <c r="Q456" i="5"/>
  <c r="AJ43" i="5"/>
  <c r="S43" i="5" s="1"/>
  <c r="AD43" i="5"/>
  <c r="AE43" i="5" s="1"/>
  <c r="AF43" i="5" s="1"/>
  <c r="V155" i="5"/>
  <c r="T299" i="5"/>
  <c r="V299" i="5"/>
  <c r="Q480" i="5"/>
  <c r="O269" i="5"/>
  <c r="T398" i="5"/>
  <c r="T218" i="5"/>
  <c r="V218" i="5"/>
  <c r="V251" i="5"/>
  <c r="T251" i="5"/>
  <c r="AI311" i="5"/>
  <c r="R311" i="5" s="1"/>
  <c r="AI216" i="5"/>
  <c r="R216" i="5" s="1"/>
  <c r="AJ216" i="5"/>
  <c r="S216" i="5" s="1"/>
  <c r="AD216" i="5"/>
  <c r="AE216" i="5" s="1"/>
  <c r="AF216" i="5" s="1"/>
  <c r="Z216" i="5"/>
  <c r="AA216" i="5" s="1"/>
  <c r="AB216" i="5" s="1"/>
  <c r="H686" i="1"/>
  <c r="H65" i="1"/>
  <c r="D92" i="5" s="1"/>
  <c r="Q436" i="5"/>
  <c r="Q255" i="5"/>
  <c r="H323" i="1"/>
  <c r="H528" i="1"/>
  <c r="H447" i="1"/>
  <c r="G111" i="1"/>
  <c r="D111" i="1" s="1"/>
  <c r="X111" i="5" s="1"/>
  <c r="B111" i="1"/>
  <c r="E6" i="1"/>
  <c r="F6" i="1"/>
  <c r="J56" i="11" s="1"/>
  <c r="C899" i="1"/>
  <c r="G899" i="1"/>
  <c r="D899" i="1" s="1"/>
  <c r="B746" i="1"/>
  <c r="H746" i="1" s="1"/>
  <c r="E746" i="1"/>
  <c r="C746" i="1"/>
  <c r="G916" i="1"/>
  <c r="D916" i="1" s="1"/>
  <c r="B916" i="1"/>
  <c r="H916" i="1" s="1"/>
  <c r="E902" i="1"/>
  <c r="E787" i="1"/>
  <c r="F787" i="1"/>
  <c r="F427" i="1"/>
  <c r="E427" i="1"/>
  <c r="G371" i="1"/>
  <c r="D371" i="1" s="1"/>
  <c r="X371" i="5" s="1"/>
  <c r="F371" i="1"/>
  <c r="G602" i="1"/>
  <c r="D602" i="1" s="1"/>
  <c r="C602" i="1"/>
  <c r="B602" i="1"/>
  <c r="H602" i="1" s="1"/>
  <c r="B314" i="1"/>
  <c r="H314" i="1" s="1"/>
  <c r="E314" i="1"/>
  <c r="G610" i="1"/>
  <c r="D610" i="1" s="1"/>
  <c r="C610" i="1"/>
  <c r="C796" i="11"/>
  <c r="H796" i="11" s="1"/>
  <c r="D796" i="11" s="1"/>
  <c r="G796" i="11" s="1"/>
  <c r="C923" i="11"/>
  <c r="H923" i="11" s="1"/>
  <c r="D923" i="11" s="1"/>
  <c r="G923" i="11" s="1"/>
  <c r="C934" i="11"/>
  <c r="H934" i="11" s="1"/>
  <c r="D934" i="11" s="1"/>
  <c r="G934" i="11" s="1"/>
  <c r="C571" i="4"/>
  <c r="H571" i="4" s="1"/>
  <c r="D571" i="4" s="1"/>
  <c r="C777" i="11"/>
  <c r="H777" i="11" s="1"/>
  <c r="D777" i="11" s="1"/>
  <c r="G777" i="11" s="1"/>
  <c r="J129" i="5"/>
  <c r="I129" i="5"/>
  <c r="O129" i="5" s="1"/>
  <c r="AD129" i="5" s="1"/>
  <c r="AE129" i="5" s="1"/>
  <c r="AF129" i="5" s="1"/>
  <c r="C822" i="11"/>
  <c r="H822" i="11" s="1"/>
  <c r="D822" i="11" s="1"/>
  <c r="G822" i="11" s="1"/>
  <c r="C957" i="11"/>
  <c r="H957" i="11" s="1"/>
  <c r="D957" i="11" s="1"/>
  <c r="G957" i="11" s="1"/>
  <c r="J92" i="5"/>
  <c r="F92" i="5"/>
  <c r="K243" i="5"/>
  <c r="G243" i="5"/>
  <c r="G6" i="7"/>
  <c r="E32" i="6"/>
  <c r="R1" i="11" s="1"/>
  <c r="A12" i="7"/>
  <c r="I11" i="7"/>
  <c r="O9" i="17"/>
  <c r="D9" i="17" s="1"/>
  <c r="O21" i="17"/>
  <c r="O28" i="17"/>
  <c r="O14" i="17"/>
  <c r="D14" i="17" s="1"/>
  <c r="I14" i="17" s="1"/>
  <c r="E14" i="17" s="1"/>
  <c r="J14" i="17" s="1"/>
  <c r="O30" i="17"/>
  <c r="O35" i="17"/>
  <c r="O38" i="17"/>
  <c r="O5" i="17"/>
  <c r="D5" i="17" s="1"/>
  <c r="I5" i="17" s="1"/>
  <c r="E5" i="17" s="1"/>
  <c r="J5" i="17" s="1"/>
  <c r="O19" i="17"/>
  <c r="O7" i="17"/>
  <c r="D7" i="17" s="1"/>
  <c r="I7" i="17" s="1"/>
  <c r="E7" i="17" s="1"/>
  <c r="J7" i="17" s="1"/>
  <c r="O37" i="17"/>
  <c r="O13" i="17"/>
  <c r="D13" i="17" s="1"/>
  <c r="O33" i="17"/>
  <c r="O27" i="17"/>
  <c r="O18" i="17"/>
  <c r="O4" i="17"/>
  <c r="D4" i="17" s="1"/>
  <c r="I4" i="17" s="1"/>
  <c r="E4" i="17" s="1"/>
  <c r="J4" i="17" s="1"/>
  <c r="O6" i="17"/>
  <c r="D6" i="17" s="1"/>
  <c r="I6" i="17" s="1"/>
  <c r="E6" i="17" s="1"/>
  <c r="J6" i="17" s="1"/>
  <c r="O22" i="17"/>
  <c r="O15" i="17"/>
  <c r="D15" i="17" s="1"/>
  <c r="O36" i="17"/>
  <c r="O10" i="17"/>
  <c r="D10" i="17" s="1"/>
  <c r="I10" i="17" s="1"/>
  <c r="E10" i="17" s="1"/>
  <c r="J10" i="17" s="1"/>
  <c r="O32" i="17"/>
  <c r="O25" i="17"/>
  <c r="O23" i="17"/>
  <c r="O20" i="17"/>
  <c r="O24" i="17"/>
  <c r="O16" i="17"/>
  <c r="D16" i="17" s="1"/>
  <c r="I16" i="17" s="1"/>
  <c r="E16" i="17" s="1"/>
  <c r="J16" i="17" s="1"/>
  <c r="O26" i="17"/>
  <c r="O17" i="17"/>
  <c r="O29" i="17"/>
  <c r="O31" i="17"/>
  <c r="O34" i="17"/>
  <c r="O12" i="17"/>
  <c r="D12" i="17" s="1"/>
  <c r="I12" i="17" s="1"/>
  <c r="E12" i="17" s="1"/>
  <c r="J12" i="17" s="1"/>
  <c r="O11" i="17"/>
  <c r="D11" i="17" s="1"/>
  <c r="O8" i="17"/>
  <c r="D8" i="17" s="1"/>
  <c r="D32" i="6"/>
  <c r="R1" i="10" s="1"/>
  <c r="F6" i="7"/>
  <c r="G7" i="8"/>
  <c r="A8" i="8"/>
  <c r="AD354" i="5"/>
  <c r="AE354" i="5" s="1"/>
  <c r="AF354" i="5" s="1"/>
  <c r="AJ354" i="5"/>
  <c r="S354" i="5" s="1"/>
  <c r="Z354" i="5"/>
  <c r="AA354" i="5" s="1"/>
  <c r="AB354" i="5" s="1"/>
  <c r="AI354" i="5"/>
  <c r="R354" i="5" s="1"/>
  <c r="AJ477" i="5"/>
  <c r="S477" i="5" s="1"/>
  <c r="AJ345" i="5"/>
  <c r="S345" i="5" s="1"/>
  <c r="AI345" i="5"/>
  <c r="R345" i="5" s="1"/>
  <c r="AD345" i="5"/>
  <c r="AE345" i="5" s="1"/>
  <c r="AF345" i="5" s="1"/>
  <c r="Z345" i="5"/>
  <c r="AA345" i="5" s="1"/>
  <c r="AB345" i="5" s="1"/>
  <c r="AD361" i="5"/>
  <c r="AE361" i="5" s="1"/>
  <c r="AF361" i="5" s="1"/>
  <c r="AJ361" i="5"/>
  <c r="S361" i="5" s="1"/>
  <c r="Z361" i="5"/>
  <c r="AA361" i="5" s="1"/>
  <c r="AB361" i="5" s="1"/>
  <c r="Q361" i="5" s="1"/>
  <c r="AI361" i="5"/>
  <c r="R361" i="5" s="1"/>
  <c r="AJ171" i="5"/>
  <c r="S171" i="5" s="1"/>
  <c r="Z171" i="5"/>
  <c r="AA171" i="5" s="1"/>
  <c r="AB171" i="5" s="1"/>
  <c r="AD171" i="5"/>
  <c r="AE171" i="5" s="1"/>
  <c r="AF171" i="5" s="1"/>
  <c r="AI171" i="5"/>
  <c r="R171" i="5" s="1"/>
  <c r="T128" i="5"/>
  <c r="AJ420" i="5"/>
  <c r="S420" i="5" s="1"/>
  <c r="Z420" i="5"/>
  <c r="AA420" i="5" s="1"/>
  <c r="AB420" i="5" s="1"/>
  <c r="AI420" i="5"/>
  <c r="R420" i="5" s="1"/>
  <c r="AD420" i="5"/>
  <c r="AE420" i="5" s="1"/>
  <c r="AF420" i="5" s="1"/>
  <c r="AI55" i="5"/>
  <c r="R55" i="5" s="1"/>
  <c r="Z204" i="5"/>
  <c r="AA204" i="5" s="1"/>
  <c r="AB204" i="5" s="1"/>
  <c r="AD204" i="5"/>
  <c r="AE204" i="5" s="1"/>
  <c r="AF204" i="5" s="1"/>
  <c r="AI204" i="5"/>
  <c r="R204" i="5" s="1"/>
  <c r="AJ204" i="5"/>
  <c r="S204" i="5" s="1"/>
  <c r="Z141" i="5"/>
  <c r="AA141" i="5" s="1"/>
  <c r="AB141" i="5" s="1"/>
  <c r="AJ141" i="5"/>
  <c r="S141" i="5" s="1"/>
  <c r="AD141" i="5"/>
  <c r="AE141" i="5" s="1"/>
  <c r="AF141" i="5" s="1"/>
  <c r="AI141" i="5"/>
  <c r="R141" i="5" s="1"/>
  <c r="AI166" i="5"/>
  <c r="R166" i="5" s="1"/>
  <c r="Z166" i="5"/>
  <c r="AA166" i="5" s="1"/>
  <c r="AB166" i="5" s="1"/>
  <c r="AD188" i="5"/>
  <c r="AE188" i="5" s="1"/>
  <c r="AF188" i="5" s="1"/>
  <c r="Z188" i="5"/>
  <c r="AA188" i="5" s="1"/>
  <c r="AB188" i="5" s="1"/>
  <c r="AJ188" i="5"/>
  <c r="S188" i="5" s="1"/>
  <c r="AI188" i="5"/>
  <c r="R188" i="5" s="1"/>
  <c r="Z212" i="5"/>
  <c r="AA212" i="5" s="1"/>
  <c r="AB212" i="5" s="1"/>
  <c r="AJ212" i="5"/>
  <c r="S212" i="5" s="1"/>
  <c r="AD212" i="5"/>
  <c r="AE212" i="5" s="1"/>
  <c r="AF212" i="5" s="1"/>
  <c r="AI212" i="5"/>
  <c r="R212" i="5" s="1"/>
  <c r="AI235" i="5"/>
  <c r="R235" i="5" s="1"/>
  <c r="AJ235" i="5"/>
  <c r="S235" i="5" s="1"/>
  <c r="AJ283" i="5"/>
  <c r="S283" i="5" s="1"/>
  <c r="AI283" i="5"/>
  <c r="R283" i="5" s="1"/>
  <c r="Z283" i="5"/>
  <c r="AA283" i="5" s="1"/>
  <c r="AB283" i="5" s="1"/>
  <c r="AD283" i="5"/>
  <c r="AE283" i="5" s="1"/>
  <c r="AF283" i="5" s="1"/>
  <c r="Z232" i="5"/>
  <c r="AA232" i="5" s="1"/>
  <c r="AB232" i="5" s="1"/>
  <c r="AJ64" i="5"/>
  <c r="S64" i="5" s="1"/>
  <c r="AD64" i="5"/>
  <c r="AE64" i="5" s="1"/>
  <c r="AF64" i="5" s="1"/>
  <c r="AJ275" i="5"/>
  <c r="S275" i="5" s="1"/>
  <c r="AI275" i="5"/>
  <c r="R275" i="5" s="1"/>
  <c r="Z275" i="5"/>
  <c r="AA275" i="5" s="1"/>
  <c r="AB275" i="5" s="1"/>
  <c r="AD275" i="5"/>
  <c r="AE275" i="5" s="1"/>
  <c r="AF275" i="5" s="1"/>
  <c r="AJ85" i="5"/>
  <c r="S85" i="5" s="1"/>
  <c r="AI260" i="5"/>
  <c r="R260" i="5" s="1"/>
  <c r="AJ260" i="5"/>
  <c r="S260" i="5" s="1"/>
  <c r="AD260" i="5"/>
  <c r="AE260" i="5" s="1"/>
  <c r="AF260" i="5" s="1"/>
  <c r="Z260" i="5"/>
  <c r="AA260" i="5" s="1"/>
  <c r="AB260" i="5" s="1"/>
  <c r="AD468" i="5"/>
  <c r="AE468" i="5" s="1"/>
  <c r="AF468" i="5" s="1"/>
  <c r="Z468" i="5"/>
  <c r="AA468" i="5" s="1"/>
  <c r="AB468" i="5" s="1"/>
  <c r="AJ468" i="5"/>
  <c r="S468" i="5" s="1"/>
  <c r="AI468" i="5"/>
  <c r="R468" i="5" s="1"/>
  <c r="Z395" i="5"/>
  <c r="AA395" i="5" s="1"/>
  <c r="AB395" i="5" s="1"/>
  <c r="AI395" i="5"/>
  <c r="R395" i="5" s="1"/>
  <c r="AJ395" i="5"/>
  <c r="S395" i="5" s="1"/>
  <c r="AD395" i="5"/>
  <c r="AE395" i="5" s="1"/>
  <c r="AF395" i="5" s="1"/>
  <c r="AJ475" i="5"/>
  <c r="S475" i="5" s="1"/>
  <c r="AI475" i="5"/>
  <c r="R475" i="5" s="1"/>
  <c r="Z222" i="5"/>
  <c r="AA222" i="5" s="1"/>
  <c r="AB222" i="5" s="1"/>
  <c r="Q457" i="5"/>
  <c r="Q310" i="5"/>
  <c r="AI169" i="5"/>
  <c r="R169" i="5" s="1"/>
  <c r="AJ169" i="5"/>
  <c r="S169" i="5" s="1"/>
  <c r="AD169" i="5"/>
  <c r="AE169" i="5" s="1"/>
  <c r="AF169" i="5" s="1"/>
  <c r="Z169" i="5"/>
  <c r="AA169" i="5" s="1"/>
  <c r="AB169" i="5" s="1"/>
  <c r="T200" i="5"/>
  <c r="AD142" i="5"/>
  <c r="AE142" i="5" s="1"/>
  <c r="AF142" i="5" s="1"/>
  <c r="AI142" i="5"/>
  <c r="R142" i="5" s="1"/>
  <c r="AJ142" i="5"/>
  <c r="S142" i="5" s="1"/>
  <c r="Z142" i="5"/>
  <c r="AA142" i="5" s="1"/>
  <c r="AB142" i="5" s="1"/>
  <c r="AI211" i="5"/>
  <c r="R211" i="5" s="1"/>
  <c r="Z211" i="5"/>
  <c r="AA211" i="5" s="1"/>
  <c r="AB211" i="5" s="1"/>
  <c r="AI258" i="5"/>
  <c r="R258" i="5" s="1"/>
  <c r="Z258" i="5"/>
  <c r="AA258" i="5" s="1"/>
  <c r="AB258" i="5" s="1"/>
  <c r="Z331" i="5"/>
  <c r="AA331" i="5" s="1"/>
  <c r="AB331" i="5" s="1"/>
  <c r="AJ331" i="5"/>
  <c r="S331" i="5" s="1"/>
  <c r="AJ415" i="5"/>
  <c r="S415" i="5" s="1"/>
  <c r="Z415" i="5"/>
  <c r="AA415" i="5" s="1"/>
  <c r="AB415" i="5" s="1"/>
  <c r="AJ199" i="5"/>
  <c r="S199" i="5" s="1"/>
  <c r="AD199" i="5"/>
  <c r="AE199" i="5" s="1"/>
  <c r="AF199" i="5" s="1"/>
  <c r="Z199" i="5"/>
  <c r="AA199" i="5" s="1"/>
  <c r="AB199" i="5" s="1"/>
  <c r="AI199" i="5"/>
  <c r="R199" i="5" s="1"/>
  <c r="Z289" i="5"/>
  <c r="AA289" i="5" s="1"/>
  <c r="AB289" i="5" s="1"/>
  <c r="AJ289" i="5"/>
  <c r="S289" i="5" s="1"/>
  <c r="AI289" i="5"/>
  <c r="R289" i="5" s="1"/>
  <c r="AD289" i="5"/>
  <c r="AE289" i="5" s="1"/>
  <c r="AF289" i="5" s="1"/>
  <c r="AI391" i="5"/>
  <c r="R391" i="5" s="1"/>
  <c r="Z391" i="5"/>
  <c r="AA391" i="5" s="1"/>
  <c r="AB391" i="5" s="1"/>
  <c r="AD73" i="5"/>
  <c r="AE73" i="5" s="1"/>
  <c r="AF73" i="5" s="1"/>
  <c r="Z170" i="5"/>
  <c r="AA170" i="5" s="1"/>
  <c r="AB170" i="5" s="1"/>
  <c r="AI170" i="5"/>
  <c r="R170" i="5" s="1"/>
  <c r="AD170" i="5"/>
  <c r="AE170" i="5" s="1"/>
  <c r="AF170" i="5" s="1"/>
  <c r="AJ170" i="5"/>
  <c r="S170" i="5" s="1"/>
  <c r="Z399" i="5"/>
  <c r="AA399" i="5" s="1"/>
  <c r="AB399" i="5" s="1"/>
  <c r="AI399" i="5"/>
  <c r="R399" i="5" s="1"/>
  <c r="AJ399" i="5"/>
  <c r="S399" i="5" s="1"/>
  <c r="AD399" i="5"/>
  <c r="AE399" i="5" s="1"/>
  <c r="AF399" i="5" s="1"/>
  <c r="Z38" i="5"/>
  <c r="AA38" i="5" s="1"/>
  <c r="AB38" i="5" s="1"/>
  <c r="AI38" i="5"/>
  <c r="R38" i="5" s="1"/>
  <c r="AD372" i="5"/>
  <c r="AE372" i="5" s="1"/>
  <c r="AF372" i="5" s="1"/>
  <c r="AJ372" i="5"/>
  <c r="S372" i="5" s="1"/>
  <c r="AI372" i="5"/>
  <c r="R372" i="5" s="1"/>
  <c r="Z372" i="5"/>
  <c r="AA372" i="5" s="1"/>
  <c r="AB372" i="5" s="1"/>
  <c r="AD396" i="5"/>
  <c r="AE396" i="5" s="1"/>
  <c r="AF396" i="5" s="1"/>
  <c r="AJ396" i="5"/>
  <c r="S396" i="5" s="1"/>
  <c r="AI335" i="5"/>
  <c r="R335" i="5" s="1"/>
  <c r="Z335" i="5"/>
  <c r="AA335" i="5" s="1"/>
  <c r="AB335" i="5" s="1"/>
  <c r="Z351" i="5"/>
  <c r="AA351" i="5" s="1"/>
  <c r="AB351" i="5" s="1"/>
  <c r="AI351" i="5"/>
  <c r="R351" i="5" s="1"/>
  <c r="AJ351" i="5"/>
  <c r="S351" i="5" s="1"/>
  <c r="AD351" i="5"/>
  <c r="AE351" i="5" s="1"/>
  <c r="AF351" i="5" s="1"/>
  <c r="Z277" i="5"/>
  <c r="AA277" i="5" s="1"/>
  <c r="AB277" i="5" s="1"/>
  <c r="AJ277" i="5"/>
  <c r="S277" i="5" s="1"/>
  <c r="AD277" i="5"/>
  <c r="AE277" i="5" s="1"/>
  <c r="AF277" i="5" s="1"/>
  <c r="AI277" i="5"/>
  <c r="R277" i="5" s="1"/>
  <c r="Z431" i="5"/>
  <c r="AA431" i="5" s="1"/>
  <c r="AB431" i="5" s="1"/>
  <c r="AJ431" i="5"/>
  <c r="S431" i="5" s="1"/>
  <c r="AD431" i="5"/>
  <c r="AE431" i="5" s="1"/>
  <c r="AF431" i="5" s="1"/>
  <c r="AI431" i="5"/>
  <c r="R431" i="5" s="1"/>
  <c r="AJ129" i="5"/>
  <c r="S129" i="5" s="1"/>
  <c r="AI129" i="5"/>
  <c r="R129" i="5" s="1"/>
  <c r="Z129" i="5"/>
  <c r="AA129" i="5" s="1"/>
  <c r="AB129" i="5" s="1"/>
  <c r="AJ161" i="5"/>
  <c r="S161" i="5" s="1"/>
  <c r="AJ221" i="5"/>
  <c r="S221" i="5" s="1"/>
  <c r="Z221" i="5"/>
  <c r="AA221" i="5" s="1"/>
  <c r="AB221" i="5" s="1"/>
  <c r="AD221" i="5"/>
  <c r="AE221" i="5" s="1"/>
  <c r="AF221" i="5" s="1"/>
  <c r="AI221" i="5"/>
  <c r="R221" i="5" s="1"/>
  <c r="AJ225" i="5"/>
  <c r="S225" i="5" s="1"/>
  <c r="AI225" i="5"/>
  <c r="R225" i="5" s="1"/>
  <c r="AD225" i="5"/>
  <c r="AE225" i="5" s="1"/>
  <c r="AF225" i="5" s="1"/>
  <c r="Z225" i="5"/>
  <c r="AA225" i="5" s="1"/>
  <c r="AB225" i="5" s="1"/>
  <c r="AJ226" i="5"/>
  <c r="S226" i="5" s="1"/>
  <c r="AD226" i="5"/>
  <c r="AE226" i="5" s="1"/>
  <c r="AF226" i="5" s="1"/>
  <c r="AI226" i="5"/>
  <c r="R226" i="5" s="1"/>
  <c r="Z226" i="5"/>
  <c r="AA226" i="5" s="1"/>
  <c r="AB226" i="5" s="1"/>
  <c r="Q226" i="5" s="1"/>
  <c r="AJ301" i="5"/>
  <c r="S301" i="5" s="1"/>
  <c r="Z301" i="5"/>
  <c r="AA301" i="5" s="1"/>
  <c r="AB301" i="5" s="1"/>
  <c r="AJ244" i="5"/>
  <c r="S244" i="5" s="1"/>
  <c r="Z244" i="5"/>
  <c r="AA244" i="5" s="1"/>
  <c r="AB244" i="5" s="1"/>
  <c r="AI244" i="5"/>
  <c r="R244" i="5" s="1"/>
  <c r="AD244" i="5"/>
  <c r="AE244" i="5" s="1"/>
  <c r="AF244" i="5" s="1"/>
  <c r="AI364" i="5"/>
  <c r="R364" i="5" s="1"/>
  <c r="AJ364" i="5"/>
  <c r="S364" i="5" s="1"/>
  <c r="Z364" i="5"/>
  <c r="AA364" i="5" s="1"/>
  <c r="AB364" i="5" s="1"/>
  <c r="AD364" i="5"/>
  <c r="AE364" i="5" s="1"/>
  <c r="AF364" i="5" s="1"/>
  <c r="AI443" i="5"/>
  <c r="R443" i="5" s="1"/>
  <c r="AJ443" i="5"/>
  <c r="S443" i="5" s="1"/>
  <c r="Z443" i="5"/>
  <c r="AA443" i="5" s="1"/>
  <c r="AB443" i="5" s="1"/>
  <c r="AD443" i="5"/>
  <c r="AE443" i="5" s="1"/>
  <c r="AF443" i="5" s="1"/>
  <c r="AI257" i="5"/>
  <c r="R257" i="5" s="1"/>
  <c r="AD257" i="5"/>
  <c r="AE257" i="5" s="1"/>
  <c r="AF257" i="5" s="1"/>
  <c r="AI489" i="5"/>
  <c r="R489" i="5" s="1"/>
  <c r="Z489" i="5"/>
  <c r="AA489" i="5" s="1"/>
  <c r="AB489" i="5" s="1"/>
  <c r="AJ408" i="5"/>
  <c r="S408" i="5" s="1"/>
  <c r="AI408" i="5"/>
  <c r="R408" i="5" s="1"/>
  <c r="Z408" i="5"/>
  <c r="AA408" i="5" s="1"/>
  <c r="AB408" i="5" s="1"/>
  <c r="AD408" i="5"/>
  <c r="AE408" i="5" s="1"/>
  <c r="AF408" i="5" s="1"/>
  <c r="Z355" i="5"/>
  <c r="AA355" i="5" s="1"/>
  <c r="AB355" i="5" s="1"/>
  <c r="AJ355" i="5"/>
  <c r="S355" i="5" s="1"/>
  <c r="AD355" i="5"/>
  <c r="AE355" i="5" s="1"/>
  <c r="AF355" i="5" s="1"/>
  <c r="AI355" i="5"/>
  <c r="R355" i="5" s="1"/>
  <c r="AI231" i="5"/>
  <c r="R231" i="5" s="1"/>
  <c r="AD231" i="5"/>
  <c r="AE231" i="5" s="1"/>
  <c r="AF231" i="5" s="1"/>
  <c r="AJ231" i="5"/>
  <c r="S231" i="5" s="1"/>
  <c r="Z231" i="5"/>
  <c r="AA231" i="5" s="1"/>
  <c r="AB231" i="5" s="1"/>
  <c r="Q231" i="5" s="1"/>
  <c r="Z472" i="5"/>
  <c r="AA472" i="5" s="1"/>
  <c r="AB472" i="5" s="1"/>
  <c r="AJ472" i="5"/>
  <c r="S472" i="5" s="1"/>
  <c r="AD472" i="5"/>
  <c r="AE472" i="5" s="1"/>
  <c r="AF472" i="5" s="1"/>
  <c r="AI472" i="5"/>
  <c r="R472" i="5" s="1"/>
  <c r="AJ135" i="5"/>
  <c r="S135" i="5" s="1"/>
  <c r="AI414" i="5"/>
  <c r="R414" i="5" s="1"/>
  <c r="Z414" i="5"/>
  <c r="AA414" i="5" s="1"/>
  <c r="AB414" i="5" s="1"/>
  <c r="AD414" i="5"/>
  <c r="AE414" i="5" s="1"/>
  <c r="AF414" i="5" s="1"/>
  <c r="AJ414" i="5"/>
  <c r="S414" i="5" s="1"/>
  <c r="AI186" i="5"/>
  <c r="R186" i="5" s="1"/>
  <c r="Z186" i="5"/>
  <c r="AA186" i="5" s="1"/>
  <c r="AB186" i="5" s="1"/>
  <c r="AJ186" i="5"/>
  <c r="S186" i="5" s="1"/>
  <c r="AD186" i="5"/>
  <c r="AE186" i="5" s="1"/>
  <c r="AF186" i="5" s="1"/>
  <c r="AD374" i="5"/>
  <c r="AE374" i="5" s="1"/>
  <c r="AF374" i="5" s="1"/>
  <c r="Z374" i="5"/>
  <c r="AA374" i="5" s="1"/>
  <c r="AB374" i="5" s="1"/>
  <c r="AJ245" i="5"/>
  <c r="S245" i="5" s="1"/>
  <c r="AI291" i="5"/>
  <c r="R291" i="5" s="1"/>
  <c r="Z291" i="5"/>
  <c r="AA291" i="5" s="1"/>
  <c r="AB291" i="5" s="1"/>
  <c r="B32" i="6"/>
  <c r="R1" i="4" s="1"/>
  <c r="B6" i="7"/>
  <c r="D27" i="15"/>
  <c r="F7" i="15"/>
  <c r="G7" i="15" s="1"/>
  <c r="C7" i="15"/>
  <c r="C26" i="15"/>
  <c r="B27" i="15"/>
  <c r="B28" i="15" s="1"/>
  <c r="B29" i="15" s="1"/>
  <c r="B30" i="15" s="1"/>
  <c r="B31" i="15" s="1"/>
  <c r="B32" i="15" s="1"/>
  <c r="B33" i="15" s="1"/>
  <c r="B34" i="15" s="1"/>
  <c r="B35" i="15" s="1"/>
  <c r="B36" i="15" s="1"/>
  <c r="B37" i="15" s="1"/>
  <c r="B38" i="15" s="1"/>
  <c r="E6" i="15"/>
  <c r="B26" i="15"/>
  <c r="B7" i="15"/>
  <c r="C25" i="15"/>
  <c r="D8" i="15"/>
  <c r="E27" i="15"/>
  <c r="E28" i="15" s="1"/>
  <c r="E29" i="15" s="1"/>
  <c r="E30" i="15" s="1"/>
  <c r="E31" i="15" s="1"/>
  <c r="E32" i="15" s="1"/>
  <c r="E33" i="15" s="1"/>
  <c r="E34" i="15" s="1"/>
  <c r="E35" i="15" s="1"/>
  <c r="E36" i="15" s="1"/>
  <c r="E37" i="15" s="1"/>
  <c r="E38" i="15" s="1"/>
  <c r="E26" i="15"/>
  <c r="E8" i="15"/>
  <c r="E9" i="15" s="1"/>
  <c r="E10" i="15" s="1"/>
  <c r="E11" i="15" s="1"/>
  <c r="E12" i="15" s="1"/>
  <c r="E13" i="15" s="1"/>
  <c r="E14" i="15" s="1"/>
  <c r="E15" i="15" s="1"/>
  <c r="E16" i="15" s="1"/>
  <c r="E17" i="15" s="1"/>
  <c r="E18" i="15" s="1"/>
  <c r="E19" i="15" s="1"/>
  <c r="B6" i="15"/>
  <c r="F25" i="15"/>
  <c r="B8" i="15"/>
  <c r="B9" i="15" s="1"/>
  <c r="B10" i="15" s="1"/>
  <c r="B11" i="15" s="1"/>
  <c r="B12" i="15" s="1"/>
  <c r="B13" i="15" s="1"/>
  <c r="B14" i="15" s="1"/>
  <c r="B15" i="15" s="1"/>
  <c r="B16" i="15" s="1"/>
  <c r="B17" i="15" s="1"/>
  <c r="B18" i="15" s="1"/>
  <c r="B19" i="15" s="1"/>
  <c r="E7" i="15"/>
  <c r="C6" i="15"/>
  <c r="E25" i="15"/>
  <c r="F6" i="15"/>
  <c r="F8" i="15"/>
  <c r="F26" i="15"/>
  <c r="G26" i="15" s="1"/>
  <c r="B25" i="15"/>
  <c r="D6" i="15"/>
  <c r="F27" i="15"/>
  <c r="C27" i="15"/>
  <c r="C28" i="15" s="1"/>
  <c r="C29" i="15" s="1"/>
  <c r="C30" i="15" s="1"/>
  <c r="C31" i="15" s="1"/>
  <c r="C32" i="15" s="1"/>
  <c r="C33" i="15" s="1"/>
  <c r="C34" i="15" s="1"/>
  <c r="C35" i="15" s="1"/>
  <c r="C36" i="15" s="1"/>
  <c r="C37" i="15" s="1"/>
  <c r="C38" i="15" s="1"/>
  <c r="D26" i="15"/>
  <c r="D7" i="15"/>
  <c r="D25" i="15"/>
  <c r="C8" i="15"/>
  <c r="C9" i="15" s="1"/>
  <c r="C10" i="15" s="1"/>
  <c r="C11" i="15" s="1"/>
  <c r="C12" i="15" s="1"/>
  <c r="C13" i="15" s="1"/>
  <c r="C14" i="15" s="1"/>
  <c r="C15" i="15" s="1"/>
  <c r="C16" i="15" s="1"/>
  <c r="C17" i="15" s="1"/>
  <c r="C18" i="15" s="1"/>
  <c r="C19" i="15" s="1"/>
  <c r="AD203" i="5"/>
  <c r="AE203" i="5" s="1"/>
  <c r="AF203" i="5" s="1"/>
  <c r="AJ203" i="5"/>
  <c r="S203" i="5" s="1"/>
  <c r="AI203" i="5"/>
  <c r="R203" i="5" s="1"/>
  <c r="Z203" i="5"/>
  <c r="AA203" i="5" s="1"/>
  <c r="AB203" i="5" s="1"/>
  <c r="AI234" i="5"/>
  <c r="R234" i="5" s="1"/>
  <c r="Z234" i="5"/>
  <c r="AA234" i="5" s="1"/>
  <c r="AB234" i="5" s="1"/>
  <c r="AJ234" i="5"/>
  <c r="S234" i="5" s="1"/>
  <c r="AD234" i="5"/>
  <c r="AE234" i="5" s="1"/>
  <c r="AF234" i="5" s="1"/>
  <c r="AJ32" i="5"/>
  <c r="S32" i="5" s="1"/>
  <c r="AD32" i="5"/>
  <c r="AE32" i="5" s="1"/>
  <c r="AF32" i="5" s="1"/>
  <c r="AI460" i="5"/>
  <c r="R460" i="5" s="1"/>
  <c r="AD460" i="5"/>
  <c r="AE460" i="5" s="1"/>
  <c r="AF460" i="5" s="1"/>
  <c r="AJ460" i="5"/>
  <c r="S460" i="5" s="1"/>
  <c r="Z460" i="5"/>
  <c r="AA460" i="5" s="1"/>
  <c r="AB460" i="5" s="1"/>
  <c r="Q460" i="5" s="1"/>
  <c r="Z375" i="5"/>
  <c r="AA375" i="5" s="1"/>
  <c r="AB375" i="5" s="1"/>
  <c r="AD375" i="5"/>
  <c r="AE375" i="5" s="1"/>
  <c r="AF375" i="5" s="1"/>
  <c r="AI375" i="5"/>
  <c r="R375" i="5" s="1"/>
  <c r="AJ375" i="5"/>
  <c r="S375" i="5" s="1"/>
  <c r="AI454" i="5"/>
  <c r="R454" i="5" s="1"/>
  <c r="Q343" i="5"/>
  <c r="AD384" i="5"/>
  <c r="AE384" i="5" s="1"/>
  <c r="AF384" i="5" s="1"/>
  <c r="AJ384" i="5"/>
  <c r="S384" i="5" s="1"/>
  <c r="AI392" i="5"/>
  <c r="R392" i="5" s="1"/>
  <c r="Z392" i="5"/>
  <c r="AA392" i="5" s="1"/>
  <c r="AB392" i="5" s="1"/>
  <c r="AD392" i="5"/>
  <c r="AE392" i="5" s="1"/>
  <c r="AF392" i="5" s="1"/>
  <c r="AJ392" i="5"/>
  <c r="S392" i="5" s="1"/>
  <c r="AI152" i="5"/>
  <c r="R152" i="5" s="1"/>
  <c r="Z152" i="5"/>
  <c r="AA152" i="5" s="1"/>
  <c r="AB152" i="5" s="1"/>
  <c r="Z285" i="5"/>
  <c r="AA285" i="5" s="1"/>
  <c r="AB285" i="5" s="1"/>
  <c r="AD285" i="5"/>
  <c r="AE285" i="5" s="1"/>
  <c r="AF285" i="5" s="1"/>
  <c r="AI285" i="5"/>
  <c r="R285" i="5" s="1"/>
  <c r="AJ285" i="5"/>
  <c r="S285" i="5" s="1"/>
  <c r="Z168" i="5"/>
  <c r="AA168" i="5" s="1"/>
  <c r="AB168" i="5" s="1"/>
  <c r="AD290" i="5"/>
  <c r="AE290" i="5" s="1"/>
  <c r="AF290" i="5" s="1"/>
  <c r="Z290" i="5"/>
  <c r="AA290" i="5" s="1"/>
  <c r="AB290" i="5" s="1"/>
  <c r="AJ290" i="5"/>
  <c r="S290" i="5" s="1"/>
  <c r="AI290" i="5"/>
  <c r="R290" i="5" s="1"/>
  <c r="AJ115" i="5"/>
  <c r="S115" i="5" s="1"/>
  <c r="AD115" i="5"/>
  <c r="AE115" i="5" s="1"/>
  <c r="AF115" i="5" s="1"/>
  <c r="AJ227" i="5"/>
  <c r="S227" i="5" s="1"/>
  <c r="AD227" i="5"/>
  <c r="AE227" i="5" s="1"/>
  <c r="AF227" i="5" s="1"/>
  <c r="Z227" i="5"/>
  <c r="AA227" i="5" s="1"/>
  <c r="AB227" i="5" s="1"/>
  <c r="AI227" i="5"/>
  <c r="R227" i="5" s="1"/>
  <c r="Z208" i="5"/>
  <c r="AA208" i="5" s="1"/>
  <c r="AB208" i="5" s="1"/>
  <c r="AI144" i="5"/>
  <c r="R144" i="5" s="1"/>
  <c r="AD144" i="5"/>
  <c r="AE144" i="5" s="1"/>
  <c r="AF144" i="5" s="1"/>
  <c r="Z263" i="5"/>
  <c r="AA263" i="5" s="1"/>
  <c r="AB263" i="5" s="1"/>
  <c r="AI263" i="5"/>
  <c r="R263" i="5" s="1"/>
  <c r="AI59" i="5"/>
  <c r="R59" i="5" s="1"/>
  <c r="Z59" i="5"/>
  <c r="AA59" i="5" s="1"/>
  <c r="AB59" i="5" s="1"/>
  <c r="AD481" i="5"/>
  <c r="AE481" i="5" s="1"/>
  <c r="AF481" i="5" s="1"/>
  <c r="AI481" i="5"/>
  <c r="R481" i="5" s="1"/>
  <c r="AJ481" i="5"/>
  <c r="S481" i="5" s="1"/>
  <c r="Z481" i="5"/>
  <c r="AA481" i="5" s="1"/>
  <c r="AB481" i="5" s="1"/>
  <c r="T58" i="6"/>
  <c r="K80" i="6"/>
  <c r="J79" i="6"/>
  <c r="K58" i="6"/>
  <c r="C78" i="6"/>
  <c r="D80" i="6"/>
  <c r="F80" i="6"/>
  <c r="E81" i="6"/>
  <c r="H79" i="6"/>
  <c r="I79" i="6"/>
  <c r="B79" i="6"/>
  <c r="B58" i="6"/>
  <c r="AB58" i="6"/>
  <c r="G81" i="6"/>
  <c r="N58" i="6"/>
  <c r="G80" i="6"/>
  <c r="C80" i="6"/>
  <c r="C79" i="6"/>
  <c r="AC58" i="6"/>
  <c r="Q58" i="6"/>
  <c r="D78" i="6"/>
  <c r="K78" i="6"/>
  <c r="M58" i="6"/>
  <c r="I81" i="6"/>
  <c r="I58" i="6"/>
  <c r="I80" i="6"/>
  <c r="X58" i="6"/>
  <c r="J58" i="6"/>
  <c r="W58" i="6"/>
  <c r="F58" i="6"/>
  <c r="U58" i="6"/>
  <c r="C58" i="6"/>
  <c r="L58" i="6"/>
  <c r="K81" i="6"/>
  <c r="D81" i="6"/>
  <c r="E58" i="6"/>
  <c r="D79" i="6"/>
  <c r="S58" i="6"/>
  <c r="H78" i="6"/>
  <c r="F81" i="6"/>
  <c r="R58" i="6"/>
  <c r="M81" i="6"/>
  <c r="Y58" i="6"/>
  <c r="H81" i="6"/>
  <c r="E80" i="6"/>
  <c r="G58" i="6"/>
  <c r="M79" i="6"/>
  <c r="O58" i="6"/>
  <c r="D58" i="6"/>
  <c r="L79" i="6"/>
  <c r="G79" i="6"/>
  <c r="J80" i="6"/>
  <c r="B81" i="6"/>
  <c r="M78" i="6"/>
  <c r="L80" i="6"/>
  <c r="E78" i="6"/>
  <c r="H80" i="6"/>
  <c r="M80" i="6"/>
  <c r="K79" i="6"/>
  <c r="F79" i="6"/>
  <c r="H58" i="6"/>
  <c r="P58" i="6"/>
  <c r="G78" i="6"/>
  <c r="C81" i="6"/>
  <c r="J78" i="6"/>
  <c r="AA58" i="6"/>
  <c r="I78" i="6"/>
  <c r="L78" i="6"/>
  <c r="L81" i="6"/>
  <c r="B80" i="6"/>
  <c r="V58" i="6"/>
  <c r="E79" i="6"/>
  <c r="F78" i="6"/>
  <c r="Z58" i="6"/>
  <c r="B78" i="6"/>
  <c r="J81" i="6"/>
  <c r="AJ218" i="5"/>
  <c r="S218" i="5" s="1"/>
  <c r="AI218" i="5"/>
  <c r="R218" i="5" s="1"/>
  <c r="AD228" i="5"/>
  <c r="AE228" i="5" s="1"/>
  <c r="AF228" i="5" s="1"/>
  <c r="AJ228" i="5"/>
  <c r="S228" i="5" s="1"/>
  <c r="Z411" i="5"/>
  <c r="AA411" i="5" s="1"/>
  <c r="AB411" i="5" s="1"/>
  <c r="AJ411" i="5"/>
  <c r="S411" i="5" s="1"/>
  <c r="AD411" i="5"/>
  <c r="AE411" i="5" s="1"/>
  <c r="AF411" i="5" s="1"/>
  <c r="AI411" i="5"/>
  <c r="R411" i="5" s="1"/>
  <c r="Z18" i="5"/>
  <c r="AA18" i="5" s="1"/>
  <c r="AB18" i="5" s="1"/>
  <c r="AI18" i="5"/>
  <c r="R18" i="5" s="1"/>
  <c r="AJ77" i="5"/>
  <c r="S77" i="5" s="1"/>
  <c r="AD77" i="5"/>
  <c r="AE77" i="5" s="1"/>
  <c r="AF77" i="5" s="1"/>
  <c r="AJ429" i="5"/>
  <c r="S429" i="5" s="1"/>
  <c r="AI429" i="5"/>
  <c r="R429" i="5" s="1"/>
  <c r="AD429" i="5"/>
  <c r="AE429" i="5" s="1"/>
  <c r="AF429" i="5" s="1"/>
  <c r="Z429" i="5"/>
  <c r="AA429" i="5" s="1"/>
  <c r="AB429" i="5" s="1"/>
  <c r="Z237" i="5"/>
  <c r="AA237" i="5" s="1"/>
  <c r="AB237" i="5" s="1"/>
  <c r="Z469" i="5"/>
  <c r="AA469" i="5" s="1"/>
  <c r="AB469" i="5" s="1"/>
  <c r="AJ469" i="5"/>
  <c r="S469" i="5" s="1"/>
  <c r="AI469" i="5"/>
  <c r="R469" i="5" s="1"/>
  <c r="AD469" i="5"/>
  <c r="AE469" i="5" s="1"/>
  <c r="AF469" i="5" s="1"/>
  <c r="AJ106" i="5"/>
  <c r="S106" i="5" s="1"/>
  <c r="AD106" i="5"/>
  <c r="AE106" i="5" s="1"/>
  <c r="AF106" i="5" s="1"/>
  <c r="Z482" i="5"/>
  <c r="AA482" i="5" s="1"/>
  <c r="AB482" i="5" s="1"/>
  <c r="AI482" i="5"/>
  <c r="R482" i="5" s="1"/>
  <c r="AD482" i="5"/>
  <c r="AE482" i="5" s="1"/>
  <c r="AF482" i="5" s="1"/>
  <c r="AJ482" i="5"/>
  <c r="S482" i="5" s="1"/>
  <c r="Z452" i="5"/>
  <c r="AA452" i="5" s="1"/>
  <c r="AB452" i="5" s="1"/>
  <c r="AI452" i="5"/>
  <c r="R452" i="5" s="1"/>
  <c r="AJ452" i="5"/>
  <c r="S452" i="5" s="1"/>
  <c r="AD452" i="5"/>
  <c r="AE452" i="5" s="1"/>
  <c r="AF452" i="5" s="1"/>
  <c r="Z367" i="5"/>
  <c r="AA367" i="5" s="1"/>
  <c r="AB367" i="5" s="1"/>
  <c r="AD367" i="5"/>
  <c r="AE367" i="5" s="1"/>
  <c r="AF367" i="5" s="1"/>
  <c r="AJ367" i="5"/>
  <c r="S367" i="5" s="1"/>
  <c r="AI367" i="5"/>
  <c r="R367" i="5" s="1"/>
  <c r="Z157" i="5"/>
  <c r="AA157" i="5" s="1"/>
  <c r="AB157" i="5" s="1"/>
  <c r="AJ157" i="5"/>
  <c r="S157" i="5" s="1"/>
  <c r="AD157" i="5"/>
  <c r="AE157" i="5" s="1"/>
  <c r="AF157" i="5" s="1"/>
  <c r="AI157" i="5"/>
  <c r="R157" i="5" s="1"/>
  <c r="AJ16" i="5"/>
  <c r="S16" i="5" s="1"/>
  <c r="Z16" i="5"/>
  <c r="AA16" i="5" s="1"/>
  <c r="AB16" i="5" s="1"/>
  <c r="AD279" i="5"/>
  <c r="AE279" i="5" s="1"/>
  <c r="AF279" i="5" s="1"/>
  <c r="AJ279" i="5"/>
  <c r="S279" i="5" s="1"/>
  <c r="AI279" i="5"/>
  <c r="R279" i="5" s="1"/>
  <c r="Z279" i="5"/>
  <c r="AA279" i="5" s="1"/>
  <c r="AB279" i="5" s="1"/>
  <c r="AJ202" i="5"/>
  <c r="S202" i="5" s="1"/>
  <c r="AD202" i="5"/>
  <c r="AE202" i="5" s="1"/>
  <c r="AF202" i="5" s="1"/>
  <c r="Z202" i="5"/>
  <c r="AA202" i="5" s="1"/>
  <c r="AB202" i="5" s="1"/>
  <c r="AI202" i="5"/>
  <c r="R202" i="5" s="1"/>
  <c r="Z404" i="5"/>
  <c r="AA404" i="5" s="1"/>
  <c r="AB404" i="5" s="1"/>
  <c r="AI404" i="5"/>
  <c r="R404" i="5" s="1"/>
  <c r="Z323" i="5"/>
  <c r="AA323" i="5" s="1"/>
  <c r="AB323" i="5" s="1"/>
  <c r="AI323" i="5"/>
  <c r="R323" i="5" s="1"/>
  <c r="AJ323" i="5"/>
  <c r="S323" i="5" s="1"/>
  <c r="AD323" i="5"/>
  <c r="AE323" i="5" s="1"/>
  <c r="AF323" i="5" s="1"/>
  <c r="AI487" i="5"/>
  <c r="R487" i="5" s="1"/>
  <c r="AI215" i="5"/>
  <c r="R215" i="5" s="1"/>
  <c r="AJ215" i="5"/>
  <c r="S215" i="5" s="1"/>
  <c r="AD215" i="5"/>
  <c r="AE215" i="5" s="1"/>
  <c r="AF215" i="5" s="1"/>
  <c r="Z215" i="5"/>
  <c r="AA215" i="5" s="1"/>
  <c r="AB215" i="5" s="1"/>
  <c r="AD419" i="5"/>
  <c r="AE419" i="5" s="1"/>
  <c r="AF419" i="5" s="1"/>
  <c r="AJ419" i="5"/>
  <c r="S419" i="5" s="1"/>
  <c r="AI327" i="5"/>
  <c r="R327" i="5" s="1"/>
  <c r="Z327" i="5"/>
  <c r="AA327" i="5" s="1"/>
  <c r="AB327" i="5" s="1"/>
  <c r="Z25" i="5"/>
  <c r="AA25" i="5" s="1"/>
  <c r="AB25" i="5" s="1"/>
  <c r="AI25" i="5"/>
  <c r="R25" i="5" s="1"/>
  <c r="AI293" i="5"/>
  <c r="R293" i="5" s="1"/>
  <c r="AJ293" i="5"/>
  <c r="S293" i="5" s="1"/>
  <c r="AD293" i="5"/>
  <c r="AE293" i="5" s="1"/>
  <c r="AF293" i="5" s="1"/>
  <c r="Z293" i="5"/>
  <c r="AA293" i="5" s="1"/>
  <c r="AB293" i="5" s="1"/>
  <c r="AD175" i="5"/>
  <c r="AE175" i="5" s="1"/>
  <c r="AF175" i="5" s="1"/>
  <c r="AJ175" i="5"/>
  <c r="S175" i="5" s="1"/>
  <c r="Z207" i="5"/>
  <c r="AA207" i="5" s="1"/>
  <c r="AB207" i="5" s="1"/>
  <c r="AI207" i="5"/>
  <c r="R207" i="5" s="1"/>
  <c r="AD207" i="5"/>
  <c r="AE207" i="5" s="1"/>
  <c r="AF207" i="5" s="1"/>
  <c r="AJ207" i="5"/>
  <c r="S207" i="5" s="1"/>
  <c r="AI66" i="5"/>
  <c r="R66" i="5" s="1"/>
  <c r="AD447" i="5"/>
  <c r="AE447" i="5" s="1"/>
  <c r="AF447" i="5" s="1"/>
  <c r="AI435" i="5"/>
  <c r="R435" i="5" s="1"/>
  <c r="AD435" i="5"/>
  <c r="AE435" i="5" s="1"/>
  <c r="AF435" i="5" s="1"/>
  <c r="AJ435" i="5"/>
  <c r="S435" i="5" s="1"/>
  <c r="Z435" i="5"/>
  <c r="AA435" i="5" s="1"/>
  <c r="AB435" i="5" s="1"/>
  <c r="AJ45" i="5"/>
  <c r="S45" i="5" s="1"/>
  <c r="AI308" i="5"/>
  <c r="R308" i="5" s="1"/>
  <c r="AJ308" i="5"/>
  <c r="S308" i="5" s="1"/>
  <c r="Z308" i="5"/>
  <c r="AA308" i="5" s="1"/>
  <c r="AB308" i="5" s="1"/>
  <c r="AD308" i="5"/>
  <c r="AE308" i="5" s="1"/>
  <c r="AF308" i="5" s="1"/>
  <c r="Z297" i="5"/>
  <c r="AA297" i="5" s="1"/>
  <c r="AB297" i="5" s="1"/>
  <c r="AJ297" i="5"/>
  <c r="S297" i="5" s="1"/>
  <c r="AI376" i="5"/>
  <c r="R376" i="5" s="1"/>
  <c r="AJ376" i="5"/>
  <c r="S376" i="5" s="1"/>
  <c r="AD376" i="5"/>
  <c r="AE376" i="5" s="1"/>
  <c r="AF376" i="5" s="1"/>
  <c r="Z376" i="5"/>
  <c r="AA376" i="5" s="1"/>
  <c r="AB376" i="5" s="1"/>
  <c r="AD445" i="5"/>
  <c r="AE445" i="5" s="1"/>
  <c r="AF445" i="5" s="1"/>
  <c r="AJ445" i="5"/>
  <c r="S445" i="5" s="1"/>
  <c r="Z445" i="5"/>
  <c r="AA445" i="5" s="1"/>
  <c r="AB445" i="5" s="1"/>
  <c r="Q445" i="5" s="1"/>
  <c r="AI445" i="5"/>
  <c r="R445" i="5" s="1"/>
  <c r="AD339" i="5"/>
  <c r="AE339" i="5" s="1"/>
  <c r="AF339" i="5" s="1"/>
  <c r="AI339" i="5"/>
  <c r="R339" i="5" s="1"/>
  <c r="AJ347" i="5"/>
  <c r="S347" i="5" s="1"/>
  <c r="AD347" i="5"/>
  <c r="AE347" i="5" s="1"/>
  <c r="AF347" i="5" s="1"/>
  <c r="AI347" i="5"/>
  <c r="R347" i="5" s="1"/>
  <c r="Z347" i="5"/>
  <c r="AA347" i="5" s="1"/>
  <c r="AB347" i="5" s="1"/>
  <c r="Q347" i="5" s="1"/>
  <c r="V367" i="5"/>
  <c r="G28" i="12"/>
  <c r="B13" i="17"/>
  <c r="G14" i="17"/>
  <c r="C969" i="1"/>
  <c r="B12" i="12"/>
  <c r="F638" i="1"/>
  <c r="P197" i="1"/>
  <c r="AA193" i="1"/>
  <c r="O193" i="1"/>
  <c r="AA189" i="1"/>
  <c r="O189" i="1"/>
  <c r="P185" i="1"/>
  <c r="AA181" i="1"/>
  <c r="O181" i="1"/>
  <c r="AA176" i="1"/>
  <c r="P169" i="1"/>
  <c r="AA165" i="1"/>
  <c r="O165" i="1"/>
  <c r="P153" i="1"/>
  <c r="P149" i="1"/>
  <c r="N149" i="1"/>
  <c r="P121" i="1"/>
  <c r="L168" i="5" s="1"/>
  <c r="AA117" i="1"/>
  <c r="N117" i="1"/>
  <c r="J164" i="5" s="1"/>
  <c r="P88" i="1"/>
  <c r="L123" i="5" s="1"/>
  <c r="N79" i="1"/>
  <c r="J110" i="5" s="1"/>
  <c r="O63" i="1"/>
  <c r="H90" i="5" s="1"/>
  <c r="O55" i="1"/>
  <c r="H78" i="5" s="1"/>
  <c r="N49" i="1"/>
  <c r="J68" i="5" s="1"/>
  <c r="M48" i="1"/>
  <c r="F67" i="5" s="1"/>
  <c r="AA37" i="1"/>
  <c r="N37" i="1"/>
  <c r="J52" i="5" s="1"/>
  <c r="P24" i="1"/>
  <c r="L35" i="5" s="1"/>
  <c r="O79" i="1"/>
  <c r="H110" i="5" s="1"/>
  <c r="J973" i="4"/>
  <c r="H35" i="10"/>
  <c r="H53" i="10"/>
  <c r="J56" i="10"/>
  <c r="J760" i="4"/>
  <c r="H764" i="11"/>
  <c r="D764" i="11" s="1"/>
  <c r="G764" i="11" s="1"/>
  <c r="H692" i="11"/>
  <c r="D692" i="11" s="1"/>
  <c r="H715" i="11"/>
  <c r="D715" i="11" s="1"/>
  <c r="G715" i="11" s="1"/>
  <c r="H721" i="11"/>
  <c r="D721" i="11" s="1"/>
  <c r="G721" i="11" s="1"/>
  <c r="H723" i="11"/>
  <c r="D723" i="11" s="1"/>
  <c r="G723" i="11" s="1"/>
  <c r="H753" i="11"/>
  <c r="D753" i="11" s="1"/>
  <c r="G753" i="11" s="1"/>
  <c r="H809" i="11"/>
  <c r="D809" i="11" s="1"/>
  <c r="G809" i="11" s="1"/>
  <c r="H811" i="11"/>
  <c r="D811" i="11" s="1"/>
  <c r="G811" i="11" s="1"/>
  <c r="H867" i="11"/>
  <c r="D867" i="11" s="1"/>
  <c r="G867" i="11" s="1"/>
  <c r="H875" i="11"/>
  <c r="D875" i="11" s="1"/>
  <c r="G875" i="11" s="1"/>
  <c r="H951" i="11"/>
  <c r="D951" i="11" s="1"/>
  <c r="G951" i="11" s="1"/>
  <c r="H961" i="11"/>
  <c r="D961" i="11" s="1"/>
  <c r="G961" i="11" s="1"/>
  <c r="H969" i="11"/>
  <c r="D969" i="11" s="1"/>
  <c r="G969" i="11" s="1"/>
  <c r="H981" i="11"/>
  <c r="D981" i="11" s="1"/>
  <c r="G981" i="11" s="1"/>
  <c r="M419" i="5"/>
  <c r="I419" i="5"/>
  <c r="H312" i="5"/>
  <c r="I312" i="5"/>
  <c r="K390" i="5"/>
  <c r="G390" i="5"/>
  <c r="F451" i="5"/>
  <c r="C120" i="9" l="1"/>
  <c r="H120" i="9" s="1"/>
  <c r="J18" i="10"/>
  <c r="J66" i="9"/>
  <c r="H881" i="1"/>
  <c r="X20" i="5"/>
  <c r="H180" i="1"/>
  <c r="C42" i="10"/>
  <c r="H42" i="10" s="1"/>
  <c r="C107" i="11"/>
  <c r="H107" i="11" s="1"/>
  <c r="C107" i="4"/>
  <c r="H107" i="4" s="1"/>
  <c r="C75" i="9"/>
  <c r="H75" i="9" s="1"/>
  <c r="C121" i="4"/>
  <c r="H121" i="4" s="1"/>
  <c r="C127" i="11"/>
  <c r="H127" i="11" s="1"/>
  <c r="C105" i="11"/>
  <c r="H105" i="11" s="1"/>
  <c r="C123" i="4"/>
  <c r="H123" i="4" s="1"/>
  <c r="J42" i="9"/>
  <c r="P42" i="9" s="1"/>
  <c r="J97" i="10"/>
  <c r="J41" i="4"/>
  <c r="O41" i="4" s="1"/>
  <c r="J22" i="9"/>
  <c r="P22" i="9" s="1"/>
  <c r="J43" i="11"/>
  <c r="J13" i="4"/>
  <c r="J116" i="10"/>
  <c r="O116" i="10" s="1"/>
  <c r="J46" i="9"/>
  <c r="P46" i="9" s="1"/>
  <c r="J106" i="10"/>
  <c r="P106" i="10" s="1"/>
  <c r="J59" i="11"/>
  <c r="J42" i="4"/>
  <c r="J123" i="11"/>
  <c r="J120" i="4"/>
  <c r="C89" i="10"/>
  <c r="H89" i="10" s="1"/>
  <c r="C45" i="4"/>
  <c r="H45" i="4" s="1"/>
  <c r="C78" i="11"/>
  <c r="H78" i="11" s="1"/>
  <c r="C125" i="11"/>
  <c r="H125" i="11" s="1"/>
  <c r="C119" i="4"/>
  <c r="H119" i="4" s="1"/>
  <c r="P73" i="4"/>
  <c r="O73" i="4"/>
  <c r="J103" i="11"/>
  <c r="J112" i="4"/>
  <c r="C123" i="10"/>
  <c r="H123" i="10" s="1"/>
  <c r="C50" i="11"/>
  <c r="H50" i="11" s="1"/>
  <c r="C46" i="4"/>
  <c r="H46" i="4" s="1"/>
  <c r="C31" i="11"/>
  <c r="H31" i="11" s="1"/>
  <c r="C119" i="9"/>
  <c r="H119" i="9" s="1"/>
  <c r="C86" i="4"/>
  <c r="H86" i="4" s="1"/>
  <c r="C70" i="10"/>
  <c r="H70" i="10" s="1"/>
  <c r="J16" i="11"/>
  <c r="J55" i="10"/>
  <c r="J93" i="9"/>
  <c r="J62" i="4"/>
  <c r="C5" i="9"/>
  <c r="H5" i="9" s="1"/>
  <c r="C23" i="4"/>
  <c r="H23" i="4" s="1"/>
  <c r="C45" i="11"/>
  <c r="H45" i="11" s="1"/>
  <c r="C118" i="10"/>
  <c r="H118" i="10" s="1"/>
  <c r="J11" i="10"/>
  <c r="O11" i="10" s="1"/>
  <c r="J127" i="11"/>
  <c r="J121" i="4"/>
  <c r="C51" i="10"/>
  <c r="H51" i="10" s="1"/>
  <c r="C58" i="4"/>
  <c r="H58" i="4" s="1"/>
  <c r="J31" i="4"/>
  <c r="J121" i="10"/>
  <c r="J48" i="11"/>
  <c r="O48" i="11" s="1"/>
  <c r="J9" i="11"/>
  <c r="P9" i="11" s="1"/>
  <c r="J102" i="9"/>
  <c r="O102" i="9" s="1"/>
  <c r="J109" i="10"/>
  <c r="J62" i="11"/>
  <c r="O62" i="11" s="1"/>
  <c r="J24" i="4"/>
  <c r="C95" i="9"/>
  <c r="H95" i="9" s="1"/>
  <c r="C61" i="4"/>
  <c r="H61" i="4" s="1"/>
  <c r="C74" i="10"/>
  <c r="H74" i="10" s="1"/>
  <c r="J83" i="11"/>
  <c r="J22" i="4"/>
  <c r="J94" i="10"/>
  <c r="C86" i="9"/>
  <c r="H86" i="9" s="1"/>
  <c r="C37" i="4"/>
  <c r="H37" i="4" s="1"/>
  <c r="C49" i="11"/>
  <c r="H49" i="11" s="1"/>
  <c r="C122" i="10"/>
  <c r="H122" i="10" s="1"/>
  <c r="J8" i="11"/>
  <c r="O8" i="11" s="1"/>
  <c r="J68" i="4"/>
  <c r="O68" i="4" s="1"/>
  <c r="J27" i="11"/>
  <c r="O27" i="11" s="1"/>
  <c r="J107" i="9"/>
  <c r="J71" i="4"/>
  <c r="J66" i="10"/>
  <c r="C61" i="9"/>
  <c r="H61" i="9" s="1"/>
  <c r="C103" i="4"/>
  <c r="H103" i="4" s="1"/>
  <c r="C91" i="11"/>
  <c r="H91" i="11" s="1"/>
  <c r="C91" i="4"/>
  <c r="H91" i="4" s="1"/>
  <c r="C108" i="11"/>
  <c r="H108" i="11" s="1"/>
  <c r="O77" i="11"/>
  <c r="P77" i="11"/>
  <c r="O71" i="10"/>
  <c r="P71" i="10"/>
  <c r="O61" i="10"/>
  <c r="P61" i="10"/>
  <c r="O105" i="10"/>
  <c r="P105" i="10"/>
  <c r="J105" i="11"/>
  <c r="J123" i="4"/>
  <c r="C71" i="11"/>
  <c r="H71" i="11" s="1"/>
  <c r="C9" i="4"/>
  <c r="H9" i="4" s="1"/>
  <c r="D9" i="4" s="1"/>
  <c r="G9" i="4" s="1"/>
  <c r="C82" i="10"/>
  <c r="H82" i="10" s="1"/>
  <c r="C65" i="11"/>
  <c r="H65" i="11" s="1"/>
  <c r="C112" i="10"/>
  <c r="H112" i="10" s="1"/>
  <c r="C8" i="4"/>
  <c r="H8" i="4" s="1"/>
  <c r="C22" i="9"/>
  <c r="H22" i="9" s="1"/>
  <c r="C43" i="11"/>
  <c r="H43" i="11" s="1"/>
  <c r="C13" i="4"/>
  <c r="H13" i="4" s="1"/>
  <c r="C116" i="10"/>
  <c r="H116" i="10" s="1"/>
  <c r="J105" i="4"/>
  <c r="J101" i="11"/>
  <c r="C105" i="4"/>
  <c r="H105" i="4" s="1"/>
  <c r="C101" i="11"/>
  <c r="H101" i="11" s="1"/>
  <c r="C42" i="9"/>
  <c r="H42" i="9" s="1"/>
  <c r="C97" i="10"/>
  <c r="H97" i="10" s="1"/>
  <c r="C41" i="4"/>
  <c r="H41" i="4" s="1"/>
  <c r="C92" i="11"/>
  <c r="H92" i="11" s="1"/>
  <c r="C104" i="4"/>
  <c r="H104" i="4" s="1"/>
  <c r="J101" i="9"/>
  <c r="J65" i="10"/>
  <c r="J53" i="4"/>
  <c r="C90" i="4"/>
  <c r="H90" i="4" s="1"/>
  <c r="C98" i="11"/>
  <c r="H98" i="11" s="1"/>
  <c r="J23" i="11"/>
  <c r="P23" i="11" s="1"/>
  <c r="J57" i="4"/>
  <c r="J62" i="10"/>
  <c r="J88" i="9"/>
  <c r="O88" i="9" s="1"/>
  <c r="C23" i="11"/>
  <c r="H23" i="11" s="1"/>
  <c r="C57" i="4"/>
  <c r="H57" i="4" s="1"/>
  <c r="C88" i="9"/>
  <c r="H88" i="9" s="1"/>
  <c r="C62" i="10"/>
  <c r="H62" i="10" s="1"/>
  <c r="C37" i="11"/>
  <c r="H37" i="11" s="1"/>
  <c r="C76" i="10"/>
  <c r="H76" i="10" s="1"/>
  <c r="C70" i="4"/>
  <c r="H70" i="4" s="1"/>
  <c r="J104" i="4"/>
  <c r="J92" i="11"/>
  <c r="J53" i="10"/>
  <c r="J87" i="9"/>
  <c r="J50" i="4"/>
  <c r="C102" i="4"/>
  <c r="H102" i="4" s="1"/>
  <c r="C90" i="11"/>
  <c r="H90" i="11" s="1"/>
  <c r="D90" i="11" s="1"/>
  <c r="G90" i="11" s="1"/>
  <c r="J21" i="10"/>
  <c r="O21" i="10" s="1"/>
  <c r="J119" i="4"/>
  <c r="J125" i="11"/>
  <c r="C81" i="11"/>
  <c r="H81" i="11" s="1"/>
  <c r="C92" i="10"/>
  <c r="H92" i="10" s="1"/>
  <c r="C10" i="4"/>
  <c r="H10" i="4" s="1"/>
  <c r="C103" i="11"/>
  <c r="H103" i="11" s="1"/>
  <c r="C112" i="4"/>
  <c r="H112" i="4" s="1"/>
  <c r="C78" i="9"/>
  <c r="H78" i="9" s="1"/>
  <c r="C113" i="4"/>
  <c r="H113" i="4" s="1"/>
  <c r="C126" i="11"/>
  <c r="H126" i="11" s="1"/>
  <c r="J89" i="11"/>
  <c r="J96" i="4"/>
  <c r="P96" i="4" s="1"/>
  <c r="J31" i="11"/>
  <c r="P31" i="11" s="1"/>
  <c r="J119" i="9"/>
  <c r="J86" i="4"/>
  <c r="J70" i="10"/>
  <c r="C16" i="11"/>
  <c r="H16" i="11" s="1"/>
  <c r="C55" i="10"/>
  <c r="H55" i="10" s="1"/>
  <c r="C62" i="4"/>
  <c r="H62" i="4" s="1"/>
  <c r="C121" i="9"/>
  <c r="H121" i="9" s="1"/>
  <c r="C60" i="10"/>
  <c r="H60" i="10" s="1"/>
  <c r="C77" i="4"/>
  <c r="H77" i="4" s="1"/>
  <c r="C36" i="11"/>
  <c r="H36" i="11" s="1"/>
  <c r="C75" i="10"/>
  <c r="H75" i="10" s="1"/>
  <c r="C64" i="4"/>
  <c r="H64" i="4" s="1"/>
  <c r="C97" i="9"/>
  <c r="H97" i="9" s="1"/>
  <c r="J50" i="10"/>
  <c r="O50" i="10" s="1"/>
  <c r="J112" i="9"/>
  <c r="J72" i="4"/>
  <c r="C9" i="11"/>
  <c r="H9" i="11" s="1"/>
  <c r="C102" i="9"/>
  <c r="H102" i="9" s="1"/>
  <c r="C77" i="9"/>
  <c r="H77" i="9" s="1"/>
  <c r="C109" i="4"/>
  <c r="H109" i="4" s="1"/>
  <c r="D109" i="4" s="1"/>
  <c r="G109" i="4" s="1"/>
  <c r="C123" i="11"/>
  <c r="H123" i="11" s="1"/>
  <c r="C120" i="4"/>
  <c r="H120" i="4" s="1"/>
  <c r="J32" i="9"/>
  <c r="J85" i="11"/>
  <c r="J35" i="4"/>
  <c r="J96" i="10"/>
  <c r="P96" i="10" s="1"/>
  <c r="J106" i="9"/>
  <c r="J42" i="10"/>
  <c r="J107" i="4"/>
  <c r="J107" i="11"/>
  <c r="C27" i="11"/>
  <c r="H27" i="11" s="1"/>
  <c r="C71" i="4"/>
  <c r="H71" i="4" s="1"/>
  <c r="C107" i="9"/>
  <c r="H107" i="9" s="1"/>
  <c r="C66" i="10"/>
  <c r="H66" i="10" s="1"/>
  <c r="J125" i="4"/>
  <c r="J97" i="11"/>
  <c r="J61" i="9"/>
  <c r="P61" i="9" s="1"/>
  <c r="J103" i="4"/>
  <c r="J91" i="11"/>
  <c r="P116" i="4"/>
  <c r="O116" i="4"/>
  <c r="O28" i="4"/>
  <c r="P28" i="4"/>
  <c r="P119" i="10"/>
  <c r="O119" i="10"/>
  <c r="J45" i="9"/>
  <c r="P45" i="9" s="1"/>
  <c r="J45" i="4"/>
  <c r="J89" i="10"/>
  <c r="D121" i="9"/>
  <c r="G121" i="9" s="1"/>
  <c r="C19" i="11"/>
  <c r="H19" i="11" s="1"/>
  <c r="C103" i="9"/>
  <c r="H103" i="9" s="1"/>
  <c r="C30" i="9"/>
  <c r="H30" i="9" s="1"/>
  <c r="C77" i="11"/>
  <c r="H77" i="11" s="1"/>
  <c r="C55" i="9"/>
  <c r="H55" i="9" s="1"/>
  <c r="C95" i="4"/>
  <c r="H95" i="4" s="1"/>
  <c r="C109" i="11"/>
  <c r="H109" i="11" s="1"/>
  <c r="J31" i="9"/>
  <c r="J29" i="4"/>
  <c r="C6" i="11"/>
  <c r="H6" i="11" s="1"/>
  <c r="C63" i="4"/>
  <c r="H63" i="4" s="1"/>
  <c r="C19" i="4"/>
  <c r="H19" i="4" s="1"/>
  <c r="C101" i="10"/>
  <c r="H101" i="10" s="1"/>
  <c r="J5" i="9"/>
  <c r="P5" i="9" s="1"/>
  <c r="J23" i="4"/>
  <c r="J45" i="11"/>
  <c r="C10" i="9"/>
  <c r="H10" i="9" s="1"/>
  <c r="C99" i="10"/>
  <c r="H99" i="10" s="1"/>
  <c r="C58" i="10"/>
  <c r="H58" i="10" s="1"/>
  <c r="P51" i="10"/>
  <c r="N51" i="10" s="1"/>
  <c r="M51" i="10" s="1"/>
  <c r="C17" i="11"/>
  <c r="H17" i="11" s="1"/>
  <c r="C73" i="4"/>
  <c r="H73" i="4" s="1"/>
  <c r="J35" i="9"/>
  <c r="O35" i="9" s="1"/>
  <c r="J37" i="4"/>
  <c r="J49" i="11"/>
  <c r="J109" i="9"/>
  <c r="J57" i="10"/>
  <c r="J69" i="4"/>
  <c r="J101" i="10"/>
  <c r="J19" i="4"/>
  <c r="J23" i="10"/>
  <c r="J87" i="4"/>
  <c r="J29" i="9"/>
  <c r="J113" i="10"/>
  <c r="J69" i="11"/>
  <c r="C93" i="10"/>
  <c r="H93" i="10" s="1"/>
  <c r="C15" i="4"/>
  <c r="H15" i="4" s="1"/>
  <c r="C43" i="9"/>
  <c r="H43" i="9" s="1"/>
  <c r="C87" i="11"/>
  <c r="H87" i="11" s="1"/>
  <c r="J29" i="10"/>
  <c r="J111" i="4"/>
  <c r="H90" i="1"/>
  <c r="D125" i="5" s="1"/>
  <c r="J117" i="9"/>
  <c r="J79" i="10"/>
  <c r="C113" i="9"/>
  <c r="H113" i="9" s="1"/>
  <c r="C67" i="4"/>
  <c r="H67" i="4" s="1"/>
  <c r="D67" i="4" s="1"/>
  <c r="G67" i="4" s="1"/>
  <c r="C17" i="9"/>
  <c r="H17" i="9" s="1"/>
  <c r="C63" i="11"/>
  <c r="H63" i="11" s="1"/>
  <c r="J41" i="9"/>
  <c r="P41" i="9" s="1"/>
  <c r="J67" i="11"/>
  <c r="C85" i="9"/>
  <c r="H85" i="9" s="1"/>
  <c r="C51" i="4"/>
  <c r="H51" i="4" s="1"/>
  <c r="D51" i="4" s="1"/>
  <c r="G51" i="4" s="1"/>
  <c r="J3" i="4"/>
  <c r="J85" i="10"/>
  <c r="C83" i="9"/>
  <c r="H83" i="9" s="1"/>
  <c r="C95" i="11"/>
  <c r="H95" i="11" s="1"/>
  <c r="C26" i="11"/>
  <c r="H26" i="11" s="1"/>
  <c r="C101" i="9"/>
  <c r="H101" i="9" s="1"/>
  <c r="C51" i="9"/>
  <c r="H51" i="9" s="1"/>
  <c r="C99" i="4"/>
  <c r="H99" i="4" s="1"/>
  <c r="J55" i="4"/>
  <c r="J91" i="9"/>
  <c r="J73" i="10"/>
  <c r="J51" i="9"/>
  <c r="J99" i="4"/>
  <c r="C3" i="9"/>
  <c r="H3" i="9" s="1"/>
  <c r="C115" i="10"/>
  <c r="H115" i="10" s="1"/>
  <c r="J37" i="9"/>
  <c r="P37" i="9" s="1"/>
  <c r="J123" i="10"/>
  <c r="J65" i="9"/>
  <c r="P65" i="9" s="1"/>
  <c r="J115" i="11"/>
  <c r="J40" i="9"/>
  <c r="O40" i="9" s="1"/>
  <c r="J103" i="10"/>
  <c r="J11" i="9"/>
  <c r="O11" i="9" s="1"/>
  <c r="J111" i="10"/>
  <c r="C52" i="11"/>
  <c r="H52" i="11" s="1"/>
  <c r="C124" i="11"/>
  <c r="H124" i="11" s="1"/>
  <c r="C120" i="11"/>
  <c r="H120" i="11" s="1"/>
  <c r="J94" i="11"/>
  <c r="J58" i="11"/>
  <c r="J46" i="11"/>
  <c r="C89" i="4"/>
  <c r="H89" i="4" s="1"/>
  <c r="C111" i="11"/>
  <c r="H111" i="11" s="1"/>
  <c r="C122" i="11"/>
  <c r="H122" i="11" s="1"/>
  <c r="C116" i="11"/>
  <c r="H116" i="11" s="1"/>
  <c r="C112" i="11"/>
  <c r="H112" i="11" s="1"/>
  <c r="C68" i="11"/>
  <c r="H68" i="11" s="1"/>
  <c r="J52" i="11"/>
  <c r="C120" i="10"/>
  <c r="H120" i="10" s="1"/>
  <c r="C56" i="10"/>
  <c r="H56" i="10" s="1"/>
  <c r="C124" i="4"/>
  <c r="H124" i="4" s="1"/>
  <c r="J106" i="4"/>
  <c r="C98" i="4"/>
  <c r="H98" i="4" s="1"/>
  <c r="J36" i="4"/>
  <c r="J119" i="11"/>
  <c r="J95" i="11"/>
  <c r="J47" i="11"/>
  <c r="J83" i="10"/>
  <c r="C65" i="10"/>
  <c r="H65" i="10" s="1"/>
  <c r="J113" i="9"/>
  <c r="J85" i="9"/>
  <c r="J47" i="4"/>
  <c r="C33" i="4"/>
  <c r="H33" i="4" s="1"/>
  <c r="C7" i="4"/>
  <c r="H7" i="4" s="1"/>
  <c r="C7" i="9"/>
  <c r="H7" i="9" s="1"/>
  <c r="C5" i="4"/>
  <c r="H5" i="4" s="1"/>
  <c r="C81" i="10"/>
  <c r="H81" i="10" s="1"/>
  <c r="C78" i="4"/>
  <c r="H78" i="4" s="1"/>
  <c r="J30" i="9"/>
  <c r="O30" i="9" s="1"/>
  <c r="J39" i="4"/>
  <c r="J34" i="10"/>
  <c r="O34" i="10" s="1"/>
  <c r="J99" i="11"/>
  <c r="C34" i="10"/>
  <c r="H34" i="10" s="1"/>
  <c r="C99" i="11"/>
  <c r="H99" i="11" s="1"/>
  <c r="J55" i="9"/>
  <c r="J109" i="11"/>
  <c r="J95" i="4"/>
  <c r="J6" i="11"/>
  <c r="P6" i="11" s="1"/>
  <c r="J63" i="4"/>
  <c r="J12" i="10"/>
  <c r="O12" i="10" s="1"/>
  <c r="J117" i="4"/>
  <c r="J84" i="11"/>
  <c r="C70" i="11"/>
  <c r="H70" i="11" s="1"/>
  <c r="J58" i="10"/>
  <c r="C29" i="9"/>
  <c r="H29" i="9" s="1"/>
  <c r="C69" i="11"/>
  <c r="H69" i="11" s="1"/>
  <c r="C113" i="10"/>
  <c r="H113" i="10" s="1"/>
  <c r="J15" i="4"/>
  <c r="J93" i="10"/>
  <c r="C29" i="10"/>
  <c r="H29" i="10" s="1"/>
  <c r="C111" i="4"/>
  <c r="H111" i="4" s="1"/>
  <c r="C15" i="11"/>
  <c r="H15" i="11" s="1"/>
  <c r="C99" i="9"/>
  <c r="H99" i="9" s="1"/>
  <c r="D99" i="9" s="1"/>
  <c r="G99" i="9" s="1"/>
  <c r="C109" i="9"/>
  <c r="H109" i="9" s="1"/>
  <c r="C57" i="10"/>
  <c r="H57" i="10" s="1"/>
  <c r="C69" i="4"/>
  <c r="H69" i="4" s="1"/>
  <c r="C23" i="10"/>
  <c r="H23" i="10" s="1"/>
  <c r="C87" i="4"/>
  <c r="H87" i="4" s="1"/>
  <c r="C19" i="9"/>
  <c r="H19" i="9" s="1"/>
  <c r="C83" i="10"/>
  <c r="H83" i="10" s="1"/>
  <c r="C9" i="10"/>
  <c r="H9" i="10" s="1"/>
  <c r="C115" i="4"/>
  <c r="H115" i="4" s="1"/>
  <c r="D115" i="4" s="1"/>
  <c r="G115" i="4" s="1"/>
  <c r="C4" i="11"/>
  <c r="H4" i="11" s="1"/>
  <c r="C59" i="4"/>
  <c r="H59" i="4" s="1"/>
  <c r="J17" i="9"/>
  <c r="J63" i="11"/>
  <c r="C55" i="4"/>
  <c r="H55" i="4" s="1"/>
  <c r="C91" i="9"/>
  <c r="H91" i="9" s="1"/>
  <c r="C73" i="10"/>
  <c r="H73" i="10" s="1"/>
  <c r="C15" i="10"/>
  <c r="H15" i="10" s="1"/>
  <c r="C119" i="11"/>
  <c r="H119" i="11" s="1"/>
  <c r="H35" i="1"/>
  <c r="D50" i="5" s="1"/>
  <c r="C73" i="11"/>
  <c r="H73" i="11" s="1"/>
  <c r="J3" i="9"/>
  <c r="J115" i="10"/>
  <c r="C5" i="10"/>
  <c r="H5" i="10" s="1"/>
  <c r="C101" i="4"/>
  <c r="H101" i="4" s="1"/>
  <c r="J28" i="11"/>
  <c r="P28" i="11" s="1"/>
  <c r="J79" i="4"/>
  <c r="J67" i="10"/>
  <c r="J43" i="9"/>
  <c r="J87" i="11"/>
  <c r="J8" i="9"/>
  <c r="J91" i="10"/>
  <c r="C32" i="11"/>
  <c r="H32" i="11" s="1"/>
  <c r="C71" i="10"/>
  <c r="H71" i="10" s="1"/>
  <c r="C89" i="9"/>
  <c r="H89" i="9" s="1"/>
  <c r="J32" i="11"/>
  <c r="P32" i="11" s="1"/>
  <c r="J89" i="9"/>
  <c r="J37" i="10"/>
  <c r="O37" i="10" s="1"/>
  <c r="J97" i="4"/>
  <c r="J38" i="11"/>
  <c r="J105" i="9"/>
  <c r="J77" i="10"/>
  <c r="J5" i="10"/>
  <c r="J101" i="4"/>
  <c r="J124" i="11"/>
  <c r="J120" i="11"/>
  <c r="C94" i="11"/>
  <c r="H94" i="11" s="1"/>
  <c r="C58" i="11"/>
  <c r="H58" i="11" s="1"/>
  <c r="C46" i="11"/>
  <c r="H46" i="11" s="1"/>
  <c r="J13" i="10"/>
  <c r="J117" i="11"/>
  <c r="J93" i="4"/>
  <c r="J89" i="4"/>
  <c r="J111" i="11"/>
  <c r="J35" i="11"/>
  <c r="O35" i="11" s="1"/>
  <c r="J61" i="4"/>
  <c r="J95" i="9"/>
  <c r="C118" i="11"/>
  <c r="H118" i="11" s="1"/>
  <c r="C114" i="11"/>
  <c r="H114" i="11" s="1"/>
  <c r="J96" i="11"/>
  <c r="J74" i="11"/>
  <c r="J64" i="11"/>
  <c r="J50" i="11"/>
  <c r="J118" i="10"/>
  <c r="J94" i="9"/>
  <c r="J90" i="9"/>
  <c r="C38" i="4"/>
  <c r="H38" i="4" s="1"/>
  <c r="C4" i="4"/>
  <c r="H4" i="4" s="1"/>
  <c r="C121" i="11"/>
  <c r="H121" i="11" s="1"/>
  <c r="C111" i="10"/>
  <c r="H111" i="10" s="1"/>
  <c r="J99" i="10"/>
  <c r="J95" i="10"/>
  <c r="C69" i="10"/>
  <c r="H69" i="10" s="1"/>
  <c r="J103" i="9"/>
  <c r="O113" i="4"/>
  <c r="P113" i="4"/>
  <c r="C93" i="4"/>
  <c r="H93" i="4" s="1"/>
  <c r="C79" i="4"/>
  <c r="H79" i="4" s="1"/>
  <c r="C39" i="4"/>
  <c r="H39" i="4" s="1"/>
  <c r="N173" i="5"/>
  <c r="I15" i="17"/>
  <c r="E15" i="17" s="1"/>
  <c r="J15" i="17" s="1"/>
  <c r="N159" i="5"/>
  <c r="N145" i="5"/>
  <c r="I13" i="17"/>
  <c r="E13" i="17" s="1"/>
  <c r="J13" i="17" s="1"/>
  <c r="N131" i="5"/>
  <c r="N117" i="5"/>
  <c r="I11" i="17"/>
  <c r="E11" i="17" s="1"/>
  <c r="J11" i="17" s="1"/>
  <c r="N103" i="5"/>
  <c r="N89" i="5"/>
  <c r="N75" i="5"/>
  <c r="I9" i="17"/>
  <c r="E9" i="17" s="1"/>
  <c r="J9" i="17" s="1"/>
  <c r="I8" i="17"/>
  <c r="E8" i="17" s="1"/>
  <c r="J8" i="17" s="1"/>
  <c r="N61" i="5"/>
  <c r="N47" i="5"/>
  <c r="N33" i="5"/>
  <c r="N19" i="5"/>
  <c r="N5" i="5"/>
  <c r="P11" i="9"/>
  <c r="N11" i="9" s="1"/>
  <c r="M11" i="9" s="1"/>
  <c r="D11" i="9" s="1"/>
  <c r="G11" i="9" s="1"/>
  <c r="N445" i="10"/>
  <c r="AD458" i="5"/>
  <c r="AE458" i="5" s="1"/>
  <c r="AF458" i="5" s="1"/>
  <c r="AD60" i="5"/>
  <c r="AE60" i="5" s="1"/>
  <c r="AF60" i="5" s="1"/>
  <c r="P854" i="10"/>
  <c r="P914" i="10"/>
  <c r="N914" i="10" s="1"/>
  <c r="D6" i="4"/>
  <c r="G6" i="4" s="1"/>
  <c r="M126" i="11"/>
  <c r="P11" i="10"/>
  <c r="N11" i="10" s="1"/>
  <c r="M11" i="10" s="1"/>
  <c r="M81" i="10"/>
  <c r="D96" i="9"/>
  <c r="G96" i="9" s="1"/>
  <c r="D69" i="10"/>
  <c r="G69" i="10" s="1"/>
  <c r="O670" i="4"/>
  <c r="C21" i="10"/>
  <c r="H21" i="10" s="1"/>
  <c r="C79" i="9"/>
  <c r="H79" i="9" s="1"/>
  <c r="J76" i="9"/>
  <c r="J3" i="11"/>
  <c r="J43" i="10"/>
  <c r="C5" i="11"/>
  <c r="H5" i="11" s="1"/>
  <c r="C45" i="10"/>
  <c r="H45" i="10" s="1"/>
  <c r="P49" i="10"/>
  <c r="N49" i="10" s="1"/>
  <c r="M49" i="10" s="1"/>
  <c r="D49" i="10" s="1"/>
  <c r="G49" i="10" s="1"/>
  <c r="J79" i="9"/>
  <c r="J75" i="9"/>
  <c r="J80" i="9"/>
  <c r="C48" i="10"/>
  <c r="H48" i="10" s="1"/>
  <c r="C76" i="9"/>
  <c r="H76" i="9" s="1"/>
  <c r="C3" i="11"/>
  <c r="H3" i="11" s="1"/>
  <c r="C43" i="10"/>
  <c r="H43" i="10" s="1"/>
  <c r="J41" i="10"/>
  <c r="J81" i="9"/>
  <c r="J5" i="11"/>
  <c r="J45" i="10"/>
  <c r="J47" i="10"/>
  <c r="O77" i="9"/>
  <c r="P77" i="9"/>
  <c r="J48" i="10"/>
  <c r="Q129" i="5"/>
  <c r="V130" i="5"/>
  <c r="O65" i="9"/>
  <c r="N65" i="9" s="1"/>
  <c r="M65" i="9" s="1"/>
  <c r="D65" i="9" s="1"/>
  <c r="G65" i="9" s="1"/>
  <c r="J73" i="9"/>
  <c r="J40" i="10"/>
  <c r="H33" i="1"/>
  <c r="D48" i="5" s="1"/>
  <c r="C20" i="9"/>
  <c r="H20" i="9" s="1"/>
  <c r="H15" i="1"/>
  <c r="D23" i="5" s="1"/>
  <c r="C9" i="9"/>
  <c r="H9" i="9" s="1"/>
  <c r="J63" i="9"/>
  <c r="J36" i="10"/>
  <c r="C63" i="9"/>
  <c r="H63" i="9" s="1"/>
  <c r="C36" i="10"/>
  <c r="H36" i="10" s="1"/>
  <c r="H76" i="1"/>
  <c r="D107" i="5" s="1"/>
  <c r="J26" i="11"/>
  <c r="H102" i="1"/>
  <c r="D145" i="5" s="1"/>
  <c r="C33" i="10"/>
  <c r="H33" i="10" s="1"/>
  <c r="O23" i="11"/>
  <c r="H40" i="1"/>
  <c r="D55" i="5" s="1"/>
  <c r="C45" i="9"/>
  <c r="H45" i="9" s="1"/>
  <c r="H67" i="1"/>
  <c r="D94" i="5" s="1"/>
  <c r="J17" i="11"/>
  <c r="J70" i="9"/>
  <c r="J38" i="10"/>
  <c r="H30" i="1"/>
  <c r="D41" i="5" s="1"/>
  <c r="C37" i="9"/>
  <c r="H37" i="9" s="1"/>
  <c r="H62" i="1"/>
  <c r="D89" i="5" s="1"/>
  <c r="C12" i="11"/>
  <c r="H12" i="11" s="1"/>
  <c r="H28" i="1"/>
  <c r="D39" i="5" s="1"/>
  <c r="J26" i="9"/>
  <c r="O26" i="9" s="1"/>
  <c r="O9" i="11"/>
  <c r="H12" i="1"/>
  <c r="D19" i="5" s="1"/>
  <c r="J16" i="9"/>
  <c r="O16" i="9" s="1"/>
  <c r="H85" i="1"/>
  <c r="D120" i="5" s="1"/>
  <c r="C35" i="11"/>
  <c r="H35" i="11" s="1"/>
  <c r="H45" i="1"/>
  <c r="D64" i="5" s="1"/>
  <c r="J13" i="9"/>
  <c r="P8" i="11"/>
  <c r="O41" i="9"/>
  <c r="P40" i="9"/>
  <c r="P35" i="11"/>
  <c r="H120" i="1"/>
  <c r="D167" i="5" s="1"/>
  <c r="C11" i="10"/>
  <c r="H11" i="10" s="1"/>
  <c r="C73" i="9"/>
  <c r="H73" i="9" s="1"/>
  <c r="C40" i="10"/>
  <c r="H40" i="10" s="1"/>
  <c r="O22" i="9"/>
  <c r="H128" i="1"/>
  <c r="D179" i="5" s="1"/>
  <c r="J19" i="10"/>
  <c r="J68" i="9"/>
  <c r="C49" i="9"/>
  <c r="H49" i="9" s="1"/>
  <c r="C27" i="10"/>
  <c r="H27" i="10" s="1"/>
  <c r="J49" i="9"/>
  <c r="J27" i="10"/>
  <c r="H64" i="1"/>
  <c r="D91" i="5" s="1"/>
  <c r="J14" i="11"/>
  <c r="H94" i="1"/>
  <c r="D133" i="5" s="1"/>
  <c r="C25" i="10"/>
  <c r="H25" i="10" s="1"/>
  <c r="D25" i="10" s="1"/>
  <c r="G25" i="10" s="1"/>
  <c r="C48" i="9"/>
  <c r="H48" i="9" s="1"/>
  <c r="D48" i="9" s="1"/>
  <c r="G48" i="9" s="1"/>
  <c r="P21" i="10"/>
  <c r="H43" i="1"/>
  <c r="D62" i="5" s="1"/>
  <c r="C6" i="9"/>
  <c r="H6" i="9" s="1"/>
  <c r="C38" i="10"/>
  <c r="H38" i="10" s="1"/>
  <c r="C70" i="9"/>
  <c r="H70" i="9" s="1"/>
  <c r="H131" i="1"/>
  <c r="D182" i="5" s="1"/>
  <c r="C22" i="10"/>
  <c r="H22" i="10" s="1"/>
  <c r="H93" i="1"/>
  <c r="D132" i="5" s="1"/>
  <c r="J56" i="9"/>
  <c r="J24" i="10"/>
  <c r="O31" i="11"/>
  <c r="H71" i="1"/>
  <c r="D98" i="5" s="1"/>
  <c r="C21" i="11"/>
  <c r="H21" i="11" s="1"/>
  <c r="H60" i="1"/>
  <c r="D83" i="5" s="1"/>
  <c r="J11" i="11"/>
  <c r="H97" i="1"/>
  <c r="D136" i="5" s="1"/>
  <c r="C28" i="10"/>
  <c r="H28" i="10" s="1"/>
  <c r="C19" i="10"/>
  <c r="H19" i="10" s="1"/>
  <c r="C68" i="9"/>
  <c r="H68" i="9" s="1"/>
  <c r="O61" i="9"/>
  <c r="P30" i="9"/>
  <c r="P12" i="10"/>
  <c r="P35" i="9"/>
  <c r="O28" i="11"/>
  <c r="H101" i="1"/>
  <c r="D140" i="5" s="1"/>
  <c r="J71" i="9"/>
  <c r="P27" i="11"/>
  <c r="C26" i="10"/>
  <c r="H26" i="10" s="1"/>
  <c r="C18" i="10"/>
  <c r="H18" i="10" s="1"/>
  <c r="P33" i="9"/>
  <c r="N33" i="9" s="1"/>
  <c r="M33" i="9" s="1"/>
  <c r="D33" i="9" s="1"/>
  <c r="G33" i="9" s="1"/>
  <c r="J67" i="9"/>
  <c r="J9" i="10"/>
  <c r="O19" i="9"/>
  <c r="N19" i="9" s="1"/>
  <c r="M19" i="9" s="1"/>
  <c r="D19" i="9" s="1"/>
  <c r="G19" i="9" s="1"/>
  <c r="H83" i="1"/>
  <c r="D118" i="5" s="1"/>
  <c r="C33" i="11"/>
  <c r="H33" i="11" s="1"/>
  <c r="O5" i="9"/>
  <c r="N5" i="9" s="1"/>
  <c r="M5" i="9" s="1"/>
  <c r="D5" i="9" s="1"/>
  <c r="G5" i="9" s="1"/>
  <c r="C13" i="10"/>
  <c r="H13" i="10" s="1"/>
  <c r="C53" i="9"/>
  <c r="H53" i="9" s="1"/>
  <c r="C30" i="11"/>
  <c r="H30" i="11" s="1"/>
  <c r="J40" i="11"/>
  <c r="C74" i="9"/>
  <c r="H74" i="9" s="1"/>
  <c r="O15" i="11"/>
  <c r="P15" i="11"/>
  <c r="P33" i="10"/>
  <c r="O33" i="10"/>
  <c r="J53" i="9"/>
  <c r="P9" i="9"/>
  <c r="O9" i="9"/>
  <c r="H112" i="1"/>
  <c r="D159" i="5" s="1"/>
  <c r="C3" i="10"/>
  <c r="H3" i="10" s="1"/>
  <c r="H116" i="1"/>
  <c r="D163" i="5" s="1"/>
  <c r="C57" i="9"/>
  <c r="H57" i="9" s="1"/>
  <c r="C7" i="10"/>
  <c r="H7" i="10" s="1"/>
  <c r="J32" i="10"/>
  <c r="P59" i="9"/>
  <c r="N59" i="9" s="1"/>
  <c r="M59" i="9" s="1"/>
  <c r="D59" i="9" s="1"/>
  <c r="G59" i="9" s="1"/>
  <c r="J7" i="10"/>
  <c r="J57" i="9"/>
  <c r="H104" i="1"/>
  <c r="D147" i="5" s="1"/>
  <c r="J47" i="9"/>
  <c r="J35" i="10"/>
  <c r="O45" i="9"/>
  <c r="N45" i="9" s="1"/>
  <c r="M45" i="9" s="1"/>
  <c r="H36" i="1"/>
  <c r="D51" i="5" s="1"/>
  <c r="J27" i="9"/>
  <c r="H75" i="1"/>
  <c r="D106" i="5" s="1"/>
  <c r="C25" i="11"/>
  <c r="H25" i="11" s="1"/>
  <c r="P37" i="10"/>
  <c r="J26" i="10"/>
  <c r="C72" i="9"/>
  <c r="H72" i="9" s="1"/>
  <c r="O3" i="10"/>
  <c r="P3" i="10"/>
  <c r="C67" i="9"/>
  <c r="H67" i="9" s="1"/>
  <c r="V444" i="5"/>
  <c r="AI32" i="5"/>
  <c r="R32" i="5" s="1"/>
  <c r="D62" i="9"/>
  <c r="G62" i="9" s="1"/>
  <c r="AD413" i="5"/>
  <c r="AE413" i="5" s="1"/>
  <c r="AF413" i="5" s="1"/>
  <c r="M21" i="11"/>
  <c r="D38" i="9"/>
  <c r="G38" i="9" s="1"/>
  <c r="AJ113" i="5"/>
  <c r="S113" i="5" s="1"/>
  <c r="V437" i="5"/>
  <c r="Z413" i="5"/>
  <c r="AA413" i="5" s="1"/>
  <c r="AB413" i="5" s="1"/>
  <c r="V288" i="5"/>
  <c r="T292" i="5"/>
  <c r="V364" i="5"/>
  <c r="T336" i="5"/>
  <c r="T319" i="5"/>
  <c r="M28" i="10"/>
  <c r="AD461" i="5"/>
  <c r="AE461" i="5" s="1"/>
  <c r="AF461" i="5" s="1"/>
  <c r="P218" i="9"/>
  <c r="N218" i="9" s="1"/>
  <c r="M218" i="9" s="1"/>
  <c r="P568" i="10"/>
  <c r="N568" i="10" s="1"/>
  <c r="T429" i="5"/>
  <c r="AD59" i="5"/>
  <c r="AE59" i="5" s="1"/>
  <c r="AF59" i="5" s="1"/>
  <c r="AJ59" i="5"/>
  <c r="S59" i="5" s="1"/>
  <c r="Q380" i="5"/>
  <c r="T214" i="5"/>
  <c r="N153" i="11"/>
  <c r="N429" i="10"/>
  <c r="AD286" i="5"/>
  <c r="AE286" i="5" s="1"/>
  <c r="AF286" i="5" s="1"/>
  <c r="T401" i="5"/>
  <c r="AI428" i="5"/>
  <c r="R428" i="5" s="1"/>
  <c r="O438" i="11"/>
  <c r="M438" i="11" s="1"/>
  <c r="Q249" i="5"/>
  <c r="T285" i="5"/>
  <c r="Q354" i="5"/>
  <c r="N869" i="11"/>
  <c r="AJ101" i="5"/>
  <c r="S101" i="5" s="1"/>
  <c r="AJ393" i="5"/>
  <c r="S393" i="5" s="1"/>
  <c r="AJ88" i="5"/>
  <c r="S88" i="5" s="1"/>
  <c r="AI393" i="5"/>
  <c r="R393" i="5" s="1"/>
  <c r="AI407" i="5"/>
  <c r="R407" i="5" s="1"/>
  <c r="T273" i="5"/>
  <c r="AD128" i="5"/>
  <c r="AE128" i="5" s="1"/>
  <c r="AF128" i="5" s="1"/>
  <c r="AJ99" i="5"/>
  <c r="S99" i="5" s="1"/>
  <c r="V211" i="5"/>
  <c r="P244" i="9"/>
  <c r="N772" i="11"/>
  <c r="P41" i="4"/>
  <c r="N41" i="4" s="1"/>
  <c r="M41" i="4" s="1"/>
  <c r="D41" i="4" s="1"/>
  <c r="G41" i="4" s="1"/>
  <c r="V376" i="5"/>
  <c r="V447" i="5"/>
  <c r="AD99" i="5"/>
  <c r="AE99" i="5" s="1"/>
  <c r="AF99" i="5" s="1"/>
  <c r="AD113" i="5"/>
  <c r="AE113" i="5" s="1"/>
  <c r="AF113" i="5" s="1"/>
  <c r="Z114" i="5"/>
  <c r="AA114" i="5" s="1"/>
  <c r="AB114" i="5" s="1"/>
  <c r="Q114" i="5" s="1"/>
  <c r="AI114" i="5"/>
  <c r="R114" i="5" s="1"/>
  <c r="AI113" i="5"/>
  <c r="R113" i="5" s="1"/>
  <c r="T392" i="5"/>
  <c r="T242" i="5"/>
  <c r="M198" i="11"/>
  <c r="N198" i="11"/>
  <c r="Q435" i="5"/>
  <c r="AI44" i="5"/>
  <c r="R44" i="5" s="1"/>
  <c r="H327" i="1"/>
  <c r="H651" i="1"/>
  <c r="AD88" i="5"/>
  <c r="AE88" i="5" s="1"/>
  <c r="AF88" i="5" s="1"/>
  <c r="Q88" i="5" s="1"/>
  <c r="O216" i="5"/>
  <c r="O190" i="5"/>
  <c r="X50" i="5"/>
  <c r="N985" i="9"/>
  <c r="M985" i="9" s="1"/>
  <c r="N307" i="9"/>
  <c r="M307" i="9" s="1"/>
  <c r="N371" i="4"/>
  <c r="M371" i="4" s="1"/>
  <c r="H77" i="1"/>
  <c r="D108" i="5" s="1"/>
  <c r="P373" i="4"/>
  <c r="N373" i="4" s="1"/>
  <c r="M373" i="4" s="1"/>
  <c r="X108" i="5"/>
  <c r="AI108" i="5" s="1"/>
  <c r="R108" i="5" s="1"/>
  <c r="H823" i="1"/>
  <c r="H857" i="1"/>
  <c r="N963" i="11"/>
  <c r="E22" i="5"/>
  <c r="E23" i="5"/>
  <c r="D22" i="5"/>
  <c r="X23" i="5"/>
  <c r="AD23" i="5" s="1"/>
  <c r="AE23" i="5" s="1"/>
  <c r="AF23" i="5" s="1"/>
  <c r="X75" i="5"/>
  <c r="AJ75" i="5" s="1"/>
  <c r="S75" i="5" s="1"/>
  <c r="X49" i="5"/>
  <c r="X68" i="5"/>
  <c r="X65" i="5"/>
  <c r="X92" i="5"/>
  <c r="B5" i="12"/>
  <c r="B5" i="17"/>
  <c r="X81" i="5"/>
  <c r="AI81" i="5" s="1"/>
  <c r="R81" i="5" s="1"/>
  <c r="X93" i="5"/>
  <c r="AD93" i="5" s="1"/>
  <c r="AE93" i="5" s="1"/>
  <c r="AF93" i="5" s="1"/>
  <c r="N317" i="4"/>
  <c r="M317" i="4" s="1"/>
  <c r="B10" i="17"/>
  <c r="X15" i="5"/>
  <c r="X22" i="5"/>
  <c r="B9" i="17"/>
  <c r="B9" i="12"/>
  <c r="X131" i="5"/>
  <c r="X182" i="5"/>
  <c r="X112" i="5"/>
  <c r="X159" i="5"/>
  <c r="X94" i="5"/>
  <c r="Z94" i="5" s="1"/>
  <c r="AA94" i="5" s="1"/>
  <c r="AB94" i="5" s="1"/>
  <c r="X36" i="5"/>
  <c r="AD36" i="5" s="1"/>
  <c r="AE36" i="5" s="1"/>
  <c r="AF36" i="5" s="1"/>
  <c r="X133" i="5"/>
  <c r="AJ133" i="5" s="1"/>
  <c r="S133" i="5" s="1"/>
  <c r="B11" i="17"/>
  <c r="X145" i="5"/>
  <c r="AJ145" i="5" s="1"/>
  <c r="S145" i="5" s="1"/>
  <c r="X54" i="5"/>
  <c r="X62" i="5"/>
  <c r="AD62" i="5" s="1"/>
  <c r="AE62" i="5" s="1"/>
  <c r="AF62" i="5" s="1"/>
  <c r="X132" i="5"/>
  <c r="X146" i="5"/>
  <c r="AD146" i="5" s="1"/>
  <c r="AE146" i="5" s="1"/>
  <c r="AF146" i="5" s="1"/>
  <c r="J22" i="5"/>
  <c r="J23" i="5"/>
  <c r="X179" i="5"/>
  <c r="X82" i="5"/>
  <c r="X27" i="5"/>
  <c r="AI27" i="5" s="1"/>
  <c r="R27" i="5" s="1"/>
  <c r="X140" i="5"/>
  <c r="X78" i="5"/>
  <c r="X163" i="5"/>
  <c r="X40" i="5"/>
  <c r="X96" i="5"/>
  <c r="X180" i="5"/>
  <c r="X98" i="5"/>
  <c r="AI98" i="5" s="1"/>
  <c r="R98" i="5" s="1"/>
  <c r="X19" i="5"/>
  <c r="X34" i="5"/>
  <c r="AJ34" i="5" s="1"/>
  <c r="S34" i="5" s="1"/>
  <c r="X51" i="5"/>
  <c r="AJ51" i="5" s="1"/>
  <c r="S51" i="5" s="1"/>
  <c r="X13" i="5"/>
  <c r="Z13" i="5" s="1"/>
  <c r="AA13" i="5" s="1"/>
  <c r="AB13" i="5" s="1"/>
  <c r="X154" i="5"/>
  <c r="X84" i="5"/>
  <c r="AJ84" i="5" s="1"/>
  <c r="S84" i="5" s="1"/>
  <c r="X28" i="5"/>
  <c r="X104" i="5"/>
  <c r="X83" i="5"/>
  <c r="AI83" i="5" s="1"/>
  <c r="R83" i="5" s="1"/>
  <c r="X80" i="5"/>
  <c r="X153" i="5"/>
  <c r="X119" i="5"/>
  <c r="N824" i="9"/>
  <c r="M824" i="9" s="1"/>
  <c r="Q358" i="5"/>
  <c r="H169" i="1"/>
  <c r="O170" i="5"/>
  <c r="T170" i="5" s="1"/>
  <c r="O260" i="5"/>
  <c r="O256" i="5"/>
  <c r="O238" i="5"/>
  <c r="V238" i="5" s="1"/>
  <c r="O230" i="5"/>
  <c r="V230" i="5" s="1"/>
  <c r="N146" i="11"/>
  <c r="H115" i="1"/>
  <c r="D162" i="5" s="1"/>
  <c r="O226" i="5"/>
  <c r="T226" i="5" s="1"/>
  <c r="N646" i="4"/>
  <c r="M646" i="4" s="1"/>
  <c r="H348" i="1"/>
  <c r="H967" i="1"/>
  <c r="N251" i="9"/>
  <c r="M251" i="9" s="1"/>
  <c r="N283" i="4"/>
  <c r="M283" i="4" s="1"/>
  <c r="N833" i="4"/>
  <c r="M833" i="4" s="1"/>
  <c r="N370" i="11"/>
  <c r="N669" i="11"/>
  <c r="N749" i="4"/>
  <c r="M749" i="4" s="1"/>
  <c r="H161" i="1"/>
  <c r="H631" i="1"/>
  <c r="H664" i="1"/>
  <c r="H56" i="1"/>
  <c r="D79" i="5" s="1"/>
  <c r="H233" i="1"/>
  <c r="H271" i="1"/>
  <c r="H559" i="1"/>
  <c r="H589" i="1"/>
  <c r="H745" i="1"/>
  <c r="H229" i="1"/>
  <c r="H801" i="1"/>
  <c r="H817" i="1"/>
  <c r="H983" i="1"/>
  <c r="H764" i="1"/>
  <c r="Q298" i="5"/>
  <c r="H105" i="1"/>
  <c r="D148" i="5" s="1"/>
  <c r="P866" i="4"/>
  <c r="O866" i="4"/>
  <c r="O306" i="10"/>
  <c r="M306" i="10" s="1"/>
  <c r="P306" i="10"/>
  <c r="O876" i="4"/>
  <c r="P876" i="4"/>
  <c r="P384" i="9"/>
  <c r="O384" i="9"/>
  <c r="AI398" i="5"/>
  <c r="R398" i="5" s="1"/>
  <c r="AJ398" i="5"/>
  <c r="S398" i="5" s="1"/>
  <c r="P554" i="10"/>
  <c r="O554" i="10"/>
  <c r="O124" i="9"/>
  <c r="P124" i="9"/>
  <c r="O798" i="4"/>
  <c r="P798" i="4"/>
  <c r="AD220" i="5"/>
  <c r="AE220" i="5" s="1"/>
  <c r="AF220" i="5" s="1"/>
  <c r="AI220" i="5"/>
  <c r="R220" i="5" s="1"/>
  <c r="Z195" i="5"/>
  <c r="AA195" i="5" s="1"/>
  <c r="AB195" i="5" s="1"/>
  <c r="Q195" i="5" s="1"/>
  <c r="AI195" i="5"/>
  <c r="R195" i="5" s="1"/>
  <c r="M227" i="10"/>
  <c r="N227" i="10"/>
  <c r="O252" i="4"/>
  <c r="P252" i="4"/>
  <c r="M405" i="11"/>
  <c r="N405" i="11"/>
  <c r="H685" i="1"/>
  <c r="H697" i="1"/>
  <c r="O46" i="9"/>
  <c r="AD201" i="5"/>
  <c r="AE201" i="5" s="1"/>
  <c r="AF201" i="5" s="1"/>
  <c r="Q201" i="5" s="1"/>
  <c r="AI201" i="5"/>
  <c r="R201" i="5" s="1"/>
  <c r="Z329" i="5"/>
  <c r="AA329" i="5" s="1"/>
  <c r="AB329" i="5" s="1"/>
  <c r="Q329" i="5" s="1"/>
  <c r="AI329" i="5"/>
  <c r="R329" i="5" s="1"/>
  <c r="Z349" i="5"/>
  <c r="AA349" i="5" s="1"/>
  <c r="AB349" i="5" s="1"/>
  <c r="Q349" i="5" s="1"/>
  <c r="AI349" i="5"/>
  <c r="R349" i="5" s="1"/>
  <c r="AJ352" i="5"/>
  <c r="S352" i="5" s="1"/>
  <c r="AI352" i="5"/>
  <c r="R352" i="5" s="1"/>
  <c r="O354" i="10"/>
  <c r="P354" i="10"/>
  <c r="O810" i="11"/>
  <c r="M810" i="11" s="1"/>
  <c r="P810" i="11"/>
  <c r="O504" i="11"/>
  <c r="M504" i="11" s="1"/>
  <c r="P504" i="11"/>
  <c r="Z238" i="5"/>
  <c r="AA238" i="5" s="1"/>
  <c r="AB238" i="5" s="1"/>
  <c r="AD238" i="5"/>
  <c r="AE238" i="5" s="1"/>
  <c r="AF238" i="5" s="1"/>
  <c r="P960" i="9"/>
  <c r="O960" i="9"/>
  <c r="O182" i="10"/>
  <c r="P182" i="10"/>
  <c r="P34" i="10"/>
  <c r="P842" i="9"/>
  <c r="O842" i="9"/>
  <c r="P814" i="9"/>
  <c r="O814" i="9"/>
  <c r="P622" i="4"/>
  <c r="O622" i="4"/>
  <c r="H706" i="1"/>
  <c r="O138" i="11"/>
  <c r="M138" i="11" s="1"/>
  <c r="P138" i="11"/>
  <c r="O952" i="10"/>
  <c r="M952" i="10" s="1"/>
  <c r="P952" i="10"/>
  <c r="P936" i="10"/>
  <c r="O936" i="10"/>
  <c r="M936" i="10" s="1"/>
  <c r="O32" i="11"/>
  <c r="O6" i="11"/>
  <c r="O764" i="10"/>
  <c r="M764" i="10" s="1"/>
  <c r="P764" i="10"/>
  <c r="N679" i="10"/>
  <c r="M679" i="10"/>
  <c r="AD407" i="5"/>
  <c r="AE407" i="5" s="1"/>
  <c r="AF407" i="5" s="1"/>
  <c r="V459" i="5"/>
  <c r="AI485" i="5"/>
  <c r="R485" i="5" s="1"/>
  <c r="V431" i="5"/>
  <c r="T305" i="5"/>
  <c r="T369" i="5"/>
  <c r="AD268" i="5"/>
  <c r="AE268" i="5" s="1"/>
  <c r="AF268" i="5" s="1"/>
  <c r="Q268" i="5" s="1"/>
  <c r="V73" i="5"/>
  <c r="V353" i="5"/>
  <c r="V210" i="5"/>
  <c r="T366" i="5"/>
  <c r="T416" i="5"/>
  <c r="T457" i="5"/>
  <c r="V101" i="5"/>
  <c r="AI418" i="5"/>
  <c r="R418" i="5" s="1"/>
  <c r="AJ458" i="5"/>
  <c r="S458" i="5" s="1"/>
  <c r="V281" i="5"/>
  <c r="H466" i="1"/>
  <c r="H142" i="1"/>
  <c r="H542" i="1"/>
  <c r="T255" i="5"/>
  <c r="V207" i="5"/>
  <c r="O590" i="10"/>
  <c r="P566" i="4"/>
  <c r="O578" i="9"/>
  <c r="N578" i="9" s="1"/>
  <c r="M578" i="9" s="1"/>
  <c r="AJ305" i="5"/>
  <c r="S305" i="5" s="1"/>
  <c r="P68" i="11"/>
  <c r="N68" i="11" s="1"/>
  <c r="M68" i="11" s="1"/>
  <c r="D68" i="11" s="1"/>
  <c r="G68" i="11" s="1"/>
  <c r="H177" i="1"/>
  <c r="O186" i="5"/>
  <c r="O246" i="5"/>
  <c r="O748" i="11"/>
  <c r="M748" i="11" s="1"/>
  <c r="P748" i="11"/>
  <c r="O658" i="11"/>
  <c r="M658" i="11" s="1"/>
  <c r="P658" i="11"/>
  <c r="O340" i="11"/>
  <c r="M340" i="11" s="1"/>
  <c r="P340" i="11"/>
  <c r="O156" i="11"/>
  <c r="M156" i="11" s="1"/>
  <c r="P156" i="11"/>
  <c r="O984" i="10"/>
  <c r="M984" i="10" s="1"/>
  <c r="P984" i="10"/>
  <c r="O942" i="10"/>
  <c r="P942" i="10"/>
  <c r="O894" i="10"/>
  <c r="M894" i="10" s="1"/>
  <c r="P894" i="10"/>
  <c r="O866" i="10"/>
  <c r="M866" i="10" s="1"/>
  <c r="P866" i="10"/>
  <c r="O812" i="10"/>
  <c r="P812" i="10"/>
  <c r="O716" i="10"/>
  <c r="M716" i="10" s="1"/>
  <c r="P716" i="10"/>
  <c r="O450" i="10"/>
  <c r="M450" i="10" s="1"/>
  <c r="P450" i="10"/>
  <c r="O290" i="10"/>
  <c r="M290" i="10" s="1"/>
  <c r="P290" i="10"/>
  <c r="P390" i="9"/>
  <c r="O390" i="9"/>
  <c r="O336" i="9"/>
  <c r="P336" i="9"/>
  <c r="H366" i="1"/>
  <c r="H217" i="1"/>
  <c r="H304" i="1"/>
  <c r="H423" i="1"/>
  <c r="H465" i="1"/>
  <c r="H486" i="1"/>
  <c r="H680" i="1"/>
  <c r="N821" i="9"/>
  <c r="M821" i="9" s="1"/>
  <c r="N305" i="9"/>
  <c r="M305" i="9" s="1"/>
  <c r="N597" i="9"/>
  <c r="M597" i="9" s="1"/>
  <c r="H743" i="1"/>
  <c r="H854" i="1"/>
  <c r="H986" i="1"/>
  <c r="M470" i="11"/>
  <c r="N470" i="11"/>
  <c r="H893" i="1"/>
  <c r="H448" i="1"/>
  <c r="H693" i="1"/>
  <c r="H552" i="1"/>
  <c r="H617" i="1"/>
  <c r="H557" i="1"/>
  <c r="H879" i="1"/>
  <c r="H624" i="1"/>
  <c r="H585" i="1"/>
  <c r="H72" i="1"/>
  <c r="D103" i="5" s="1"/>
  <c r="N843" i="10"/>
  <c r="T377" i="5"/>
  <c r="T382" i="5"/>
  <c r="V382" i="5"/>
  <c r="T340" i="5"/>
  <c r="T315" i="5"/>
  <c r="T265" i="5"/>
  <c r="T467" i="5"/>
  <c r="V467" i="5"/>
  <c r="Z43" i="5"/>
  <c r="AA43" i="5" s="1"/>
  <c r="AB43" i="5" s="1"/>
  <c r="Q43" i="5" s="1"/>
  <c r="AI43" i="5"/>
  <c r="R43" i="5" s="1"/>
  <c r="T484" i="5"/>
  <c r="V484" i="5"/>
  <c r="T275" i="5"/>
  <c r="V275" i="5"/>
  <c r="T229" i="5"/>
  <c r="V229" i="5"/>
  <c r="V169" i="5"/>
  <c r="T169" i="5"/>
  <c r="T171" i="5"/>
  <c r="V171" i="5"/>
  <c r="M481" i="11"/>
  <c r="N481" i="11"/>
  <c r="V442" i="5"/>
  <c r="T442" i="5"/>
  <c r="T411" i="5"/>
  <c r="V411" i="5"/>
  <c r="V300" i="5"/>
  <c r="T300" i="5"/>
  <c r="T289" i="5"/>
  <c r="V289" i="5"/>
  <c r="T301" i="5"/>
  <c r="V301" i="5"/>
  <c r="V412" i="5"/>
  <c r="T412" i="5"/>
  <c r="T422" i="5"/>
  <c r="V422" i="5"/>
  <c r="Z265" i="5"/>
  <c r="AA265" i="5" s="1"/>
  <c r="AB265" i="5" s="1"/>
  <c r="AJ265" i="5"/>
  <c r="S265" i="5" s="1"/>
  <c r="V204" i="5"/>
  <c r="T204" i="5"/>
  <c r="M609" i="10"/>
  <c r="N609" i="10"/>
  <c r="M515" i="10"/>
  <c r="N515" i="10"/>
  <c r="V231" i="5"/>
  <c r="T231" i="5"/>
  <c r="O210" i="4"/>
  <c r="P210" i="4"/>
  <c r="O200" i="9"/>
  <c r="P200" i="9"/>
  <c r="O74" i="9"/>
  <c r="P74" i="9"/>
  <c r="H111" i="1"/>
  <c r="D154" i="5" s="1"/>
  <c r="H603" i="1"/>
  <c r="H635" i="1"/>
  <c r="O622" i="11"/>
  <c r="P622" i="11"/>
  <c r="P516" i="11"/>
  <c r="O516" i="11"/>
  <c r="H8" i="1"/>
  <c r="D11" i="5" s="1"/>
  <c r="O222" i="11"/>
  <c r="P222" i="11"/>
  <c r="O154" i="11"/>
  <c r="P154" i="11"/>
  <c r="O960" i="10"/>
  <c r="P960" i="10"/>
  <c r="O932" i="10"/>
  <c r="P932" i="10"/>
  <c r="P396" i="9"/>
  <c r="O396" i="9"/>
  <c r="N225" i="11"/>
  <c r="O372" i="5"/>
  <c r="V372" i="5" s="1"/>
  <c r="N839" i="9"/>
  <c r="M839" i="9" s="1"/>
  <c r="N945" i="4"/>
  <c r="M945" i="4" s="1"/>
  <c r="H434" i="1"/>
  <c r="H812" i="1"/>
  <c r="H699" i="1"/>
  <c r="N426" i="11"/>
  <c r="H598" i="1"/>
  <c r="H349" i="1"/>
  <c r="N590" i="11"/>
  <c r="O184" i="11"/>
  <c r="P184" i="11"/>
  <c r="H569" i="1"/>
  <c r="H173" i="1"/>
  <c r="H232" i="1"/>
  <c r="N588" i="11"/>
  <c r="N265" i="10"/>
  <c r="N933" i="10"/>
  <c r="N929" i="10"/>
  <c r="N547" i="10"/>
  <c r="N463" i="10"/>
  <c r="N991" i="9"/>
  <c r="M991" i="9" s="1"/>
  <c r="N295" i="9"/>
  <c r="M295" i="9" s="1"/>
  <c r="N557" i="4"/>
  <c r="M557" i="4" s="1"/>
  <c r="N394" i="11"/>
  <c r="V450" i="5"/>
  <c r="T450" i="5"/>
  <c r="V403" i="5"/>
  <c r="T403" i="5"/>
  <c r="T481" i="5"/>
  <c r="V481" i="5"/>
  <c r="T350" i="5"/>
  <c r="V350" i="5"/>
  <c r="V323" i="5"/>
  <c r="T323" i="5"/>
  <c r="AI396" i="5"/>
  <c r="R396" i="5" s="1"/>
  <c r="Z396" i="5"/>
  <c r="AA396" i="5" s="1"/>
  <c r="AB396" i="5" s="1"/>
  <c r="AD222" i="5"/>
  <c r="AE222" i="5" s="1"/>
  <c r="AF222" i="5" s="1"/>
  <c r="AJ222" i="5"/>
  <c r="S222" i="5" s="1"/>
  <c r="Q374" i="5"/>
  <c r="AJ461" i="5"/>
  <c r="S461" i="5" s="1"/>
  <c r="Z461" i="5"/>
  <c r="AA461" i="5" s="1"/>
  <c r="AB461" i="5" s="1"/>
  <c r="Z286" i="5"/>
  <c r="AA286" i="5" s="1"/>
  <c r="AB286" i="5" s="1"/>
  <c r="AI286" i="5"/>
  <c r="R286" i="5" s="1"/>
  <c r="Z155" i="5"/>
  <c r="AA155" i="5" s="1"/>
  <c r="AB155" i="5" s="1"/>
  <c r="AD155" i="5"/>
  <c r="AE155" i="5" s="1"/>
  <c r="AF155" i="5" s="1"/>
  <c r="T316" i="5"/>
  <c r="V373" i="5"/>
  <c r="T399" i="5"/>
  <c r="V418" i="5"/>
  <c r="T393" i="5"/>
  <c r="T443" i="5"/>
  <c r="T414" i="5"/>
  <c r="T332" i="5"/>
  <c r="AJ149" i="5"/>
  <c r="S149" i="5" s="1"/>
  <c r="Q442" i="5"/>
  <c r="H898" i="1"/>
  <c r="AI217" i="5"/>
  <c r="R217" i="5" s="1"/>
  <c r="N631" i="10"/>
  <c r="O510" i="4"/>
  <c r="N510" i="4" s="1"/>
  <c r="M510" i="4" s="1"/>
  <c r="O764" i="11"/>
  <c r="M764" i="11" s="1"/>
  <c r="O988" i="11"/>
  <c r="M988" i="11" s="1"/>
  <c r="O202" i="5"/>
  <c r="O206" i="5"/>
  <c r="T206" i="5" s="1"/>
  <c r="O116" i="5"/>
  <c r="T116" i="5" s="1"/>
  <c r="O208" i="5"/>
  <c r="T208" i="5" s="1"/>
  <c r="O280" i="5"/>
  <c r="T280" i="5" s="1"/>
  <c r="O46" i="5"/>
  <c r="N362" i="11"/>
  <c r="O212" i="5"/>
  <c r="O85" i="5"/>
  <c r="Z85" i="5" s="1"/>
  <c r="AA85" i="5" s="1"/>
  <c r="AB85" i="5" s="1"/>
  <c r="Z382" i="5"/>
  <c r="AA382" i="5" s="1"/>
  <c r="AB382" i="5" s="1"/>
  <c r="AD382" i="5"/>
  <c r="AE382" i="5" s="1"/>
  <c r="AF382" i="5" s="1"/>
  <c r="O372" i="9"/>
  <c r="P372" i="9"/>
  <c r="O594" i="9"/>
  <c r="N594" i="9" s="1"/>
  <c r="M594" i="9" s="1"/>
  <c r="P594" i="9"/>
  <c r="P136" i="4"/>
  <c r="O136" i="4"/>
  <c r="Z342" i="5"/>
  <c r="AA342" i="5" s="1"/>
  <c r="AB342" i="5" s="1"/>
  <c r="AJ342" i="5"/>
  <c r="S342" i="5" s="1"/>
  <c r="M161" i="11"/>
  <c r="N161" i="11"/>
  <c r="M151" i="11"/>
  <c r="N151" i="11"/>
  <c r="AI410" i="5"/>
  <c r="R410" i="5" s="1"/>
  <c r="AD410" i="5"/>
  <c r="AE410" i="5" s="1"/>
  <c r="AF410" i="5" s="1"/>
  <c r="Q410" i="5" s="1"/>
  <c r="M475" i="11"/>
  <c r="N475" i="11"/>
  <c r="P342" i="4"/>
  <c r="O342" i="4"/>
  <c r="O738" i="4"/>
  <c r="P738" i="4"/>
  <c r="O490" i="4"/>
  <c r="P490" i="4"/>
  <c r="P122" i="4"/>
  <c r="O122" i="4"/>
  <c r="P688" i="4"/>
  <c r="N688" i="4" s="1"/>
  <c r="M688" i="4" s="1"/>
  <c r="M268" i="11"/>
  <c r="N268" i="11"/>
  <c r="N281" i="9"/>
  <c r="M281" i="9" s="1"/>
  <c r="N372" i="4"/>
  <c r="M372" i="4" s="1"/>
  <c r="N656" i="10"/>
  <c r="H322" i="1"/>
  <c r="H799" i="1"/>
  <c r="N395" i="11"/>
  <c r="N332" i="11"/>
  <c r="H793" i="1"/>
  <c r="H765" i="1"/>
  <c r="N374" i="11"/>
  <c r="H472" i="1"/>
  <c r="N545" i="4"/>
  <c r="M545" i="4" s="1"/>
  <c r="AJ264" i="5"/>
  <c r="S264" i="5" s="1"/>
  <c r="V59" i="5"/>
  <c r="V88" i="5"/>
  <c r="M169" i="10"/>
  <c r="N169" i="10"/>
  <c r="T213" i="5"/>
  <c r="V213" i="5"/>
  <c r="AJ296" i="5"/>
  <c r="S296" i="5" s="1"/>
  <c r="AI296" i="5"/>
  <c r="R296" i="5" s="1"/>
  <c r="AI100" i="5"/>
  <c r="R100" i="5" s="1"/>
  <c r="Z100" i="5"/>
  <c r="AA100" i="5" s="1"/>
  <c r="AB100" i="5" s="1"/>
  <c r="P26" i="9"/>
  <c r="O418" i="9"/>
  <c r="P418" i="9"/>
  <c r="M776" i="11"/>
  <c r="N776" i="11"/>
  <c r="P874" i="10"/>
  <c r="O326" i="10"/>
  <c r="O502" i="9"/>
  <c r="N502" i="9" s="1"/>
  <c r="M502" i="9" s="1"/>
  <c r="P366" i="9"/>
  <c r="P446" i="4"/>
  <c r="P362" i="4"/>
  <c r="N362" i="4" s="1"/>
  <c r="M362" i="4" s="1"/>
  <c r="P784" i="4"/>
  <c r="N784" i="4" s="1"/>
  <c r="M784" i="4" s="1"/>
  <c r="O722" i="9"/>
  <c r="N722" i="9" s="1"/>
  <c r="M722" i="9" s="1"/>
  <c r="O432" i="9"/>
  <c r="N432" i="9" s="1"/>
  <c r="M432" i="9" s="1"/>
  <c r="P308" i="10"/>
  <c r="N308" i="10" s="1"/>
  <c r="P88" i="4"/>
  <c r="O308" i="4"/>
  <c r="N308" i="4" s="1"/>
  <c r="M308" i="4" s="1"/>
  <c r="O316" i="4"/>
  <c r="O382" i="4"/>
  <c r="N382" i="4" s="1"/>
  <c r="M382" i="4" s="1"/>
  <c r="O972" i="4"/>
  <c r="P990" i="9"/>
  <c r="N990" i="9" s="1"/>
  <c r="M990" i="9" s="1"/>
  <c r="P684" i="4"/>
  <c r="O744" i="9"/>
  <c r="N744" i="9" s="1"/>
  <c r="M744" i="9" s="1"/>
  <c r="O102" i="4"/>
  <c r="N102" i="4" s="1"/>
  <c r="M102" i="4" s="1"/>
  <c r="P212" i="4"/>
  <c r="O614" i="9"/>
  <c r="N614" i="9" s="1"/>
  <c r="M614" i="9" s="1"/>
  <c r="O96" i="10"/>
  <c r="O248" i="9"/>
  <c r="N881" i="9"/>
  <c r="M881" i="9" s="1"/>
  <c r="O45" i="5"/>
  <c r="AI45" i="5" s="1"/>
  <c r="R45" i="5" s="1"/>
  <c r="H197" i="1"/>
  <c r="H392" i="1"/>
  <c r="P754" i="11"/>
  <c r="N754" i="11" s="1"/>
  <c r="N677" i="10"/>
  <c r="P299" i="4"/>
  <c r="N299" i="4" s="1"/>
  <c r="M299" i="4" s="1"/>
  <c r="O364" i="11"/>
  <c r="M364" i="11" s="1"/>
  <c r="P294" i="11"/>
  <c r="N294" i="11" s="1"/>
  <c r="O296" i="5"/>
  <c r="O339" i="5"/>
  <c r="V339" i="5" s="1"/>
  <c r="N160" i="11"/>
  <c r="N859" i="4"/>
  <c r="M859" i="4" s="1"/>
  <c r="N141" i="11"/>
  <c r="N213" i="9"/>
  <c r="M213" i="9" s="1"/>
  <c r="N245" i="4"/>
  <c r="M245" i="4" s="1"/>
  <c r="H572" i="1"/>
  <c r="N596" i="11"/>
  <c r="N258" i="11"/>
  <c r="N488" i="4"/>
  <c r="M488" i="4" s="1"/>
  <c r="N901" i="11"/>
  <c r="N92" i="4"/>
  <c r="M92" i="4" s="1"/>
  <c r="D92" i="4" s="1"/>
  <c r="G92" i="4" s="1"/>
  <c r="N658" i="9"/>
  <c r="M658" i="9" s="1"/>
  <c r="H832" i="1"/>
  <c r="H897" i="1"/>
  <c r="H911" i="1"/>
  <c r="H244" i="1"/>
  <c r="H315" i="1"/>
  <c r="H931" i="1"/>
  <c r="H779" i="1"/>
  <c r="H347" i="1"/>
  <c r="H643" i="1"/>
  <c r="N276" i="11"/>
  <c r="N823" i="4"/>
  <c r="M823" i="4" s="1"/>
  <c r="N982" i="11"/>
  <c r="N854" i="9"/>
  <c r="M854" i="9" s="1"/>
  <c r="N509" i="9"/>
  <c r="M509" i="9" s="1"/>
  <c r="N583" i="9"/>
  <c r="M583" i="9" s="1"/>
  <c r="N685" i="9"/>
  <c r="M685" i="9" s="1"/>
  <c r="AD100" i="5"/>
  <c r="AE100" i="5" s="1"/>
  <c r="AF100" i="5" s="1"/>
  <c r="N623" i="11"/>
  <c r="Q158" i="5"/>
  <c r="N404" i="4"/>
  <c r="M404" i="4" s="1"/>
  <c r="H302" i="1"/>
  <c r="Q464" i="5"/>
  <c r="H614" i="1"/>
  <c r="N193" i="11"/>
  <c r="N545" i="9"/>
  <c r="M545" i="9" s="1"/>
  <c r="N755" i="9"/>
  <c r="M755" i="9" s="1"/>
  <c r="N787" i="10"/>
  <c r="H409" i="1"/>
  <c r="N317" i="9"/>
  <c r="M317" i="9" s="1"/>
  <c r="O272" i="5"/>
  <c r="T272" i="5" s="1"/>
  <c r="H368" i="1"/>
  <c r="H78" i="1"/>
  <c r="D109" i="5" s="1"/>
  <c r="H310" i="1"/>
  <c r="H374" i="1"/>
  <c r="H436" i="1"/>
  <c r="H140" i="1"/>
  <c r="H364" i="1"/>
  <c r="H500" i="1"/>
  <c r="H794" i="1"/>
  <c r="H275" i="1"/>
  <c r="H171" i="1"/>
  <c r="H555" i="1"/>
  <c r="H363" i="1"/>
  <c r="H289" i="1"/>
  <c r="V32" i="5"/>
  <c r="T32" i="5"/>
  <c r="V432" i="5"/>
  <c r="T432" i="5"/>
  <c r="AI46" i="5"/>
  <c r="R46" i="5" s="1"/>
  <c r="AJ46" i="5"/>
  <c r="S46" i="5" s="1"/>
  <c r="AI483" i="5"/>
  <c r="R483" i="5" s="1"/>
  <c r="AD483" i="5"/>
  <c r="AE483" i="5" s="1"/>
  <c r="AF483" i="5" s="1"/>
  <c r="AJ483" i="5"/>
  <c r="S483" i="5" s="1"/>
  <c r="Z178" i="5"/>
  <c r="AA178" i="5" s="1"/>
  <c r="AB178" i="5" s="1"/>
  <c r="T236" i="5"/>
  <c r="V236" i="5"/>
  <c r="M330" i="11"/>
  <c r="N330" i="11"/>
  <c r="T264" i="5"/>
  <c r="V264" i="5"/>
  <c r="T60" i="5"/>
  <c r="V60" i="5"/>
  <c r="V189" i="5"/>
  <c r="T189" i="5"/>
  <c r="V188" i="5"/>
  <c r="T188" i="5"/>
  <c r="T257" i="5"/>
  <c r="V257" i="5"/>
  <c r="P728" i="9"/>
  <c r="O728" i="9"/>
  <c r="O662" i="9"/>
  <c r="P662" i="9"/>
  <c r="O494" i="9"/>
  <c r="P494" i="9"/>
  <c r="N314" i="9"/>
  <c r="M314" i="9" s="1"/>
  <c r="P196" i="9"/>
  <c r="O196" i="9"/>
  <c r="O82" i="9"/>
  <c r="P82" i="9"/>
  <c r="P522" i="4"/>
  <c r="O522" i="4"/>
  <c r="O416" i="4"/>
  <c r="P416" i="4"/>
  <c r="O360" i="4"/>
  <c r="P360" i="4"/>
  <c r="O350" i="4"/>
  <c r="P350" i="4"/>
  <c r="P166" i="4"/>
  <c r="O166" i="4"/>
  <c r="O144" i="4"/>
  <c r="P144" i="4"/>
  <c r="P44" i="4"/>
  <c r="O44" i="4"/>
  <c r="M218" i="11"/>
  <c r="N218" i="11"/>
  <c r="M350" i="10"/>
  <c r="N350" i="10"/>
  <c r="AJ344" i="5"/>
  <c r="S344" i="5" s="1"/>
  <c r="Z344" i="5"/>
  <c r="AA344" i="5" s="1"/>
  <c r="AB344" i="5" s="1"/>
  <c r="AI344" i="5"/>
  <c r="R344" i="5" s="1"/>
  <c r="M772" i="10"/>
  <c r="O808" i="4"/>
  <c r="P808" i="4"/>
  <c r="AI295" i="5"/>
  <c r="R295" i="5" s="1"/>
  <c r="Z295" i="5"/>
  <c r="AA295" i="5" s="1"/>
  <c r="AB295" i="5" s="1"/>
  <c r="Z453" i="5"/>
  <c r="AA453" i="5" s="1"/>
  <c r="AB453" i="5" s="1"/>
  <c r="AJ453" i="5"/>
  <c r="S453" i="5" s="1"/>
  <c r="P870" i="9"/>
  <c r="O870" i="9"/>
  <c r="P152" i="9"/>
  <c r="O152" i="9"/>
  <c r="AD302" i="5"/>
  <c r="AE302" i="5" s="1"/>
  <c r="AF302" i="5" s="1"/>
  <c r="Z302" i="5"/>
  <c r="AA302" i="5" s="1"/>
  <c r="AB302" i="5" s="1"/>
  <c r="Z493" i="5"/>
  <c r="AA493" i="5" s="1"/>
  <c r="AB493" i="5" s="1"/>
  <c r="AI493" i="5"/>
  <c r="R493" i="5" s="1"/>
  <c r="AD493" i="5"/>
  <c r="AE493" i="5" s="1"/>
  <c r="AF493" i="5" s="1"/>
  <c r="O242" i="4"/>
  <c r="P242" i="4"/>
  <c r="P238" i="9"/>
  <c r="O238" i="9"/>
  <c r="O962" i="4"/>
  <c r="P962" i="4"/>
  <c r="P180" i="9"/>
  <c r="O180" i="9"/>
  <c r="O112" i="10"/>
  <c r="P112" i="10"/>
  <c r="P270" i="10"/>
  <c r="O270" i="10"/>
  <c r="M270" i="10" s="1"/>
  <c r="O628" i="10"/>
  <c r="P628" i="10"/>
  <c r="O394" i="10"/>
  <c r="P394" i="10"/>
  <c r="P864" i="4"/>
  <c r="O864" i="4"/>
  <c r="O428" i="9"/>
  <c r="P428" i="9"/>
  <c r="M385" i="11"/>
  <c r="N385" i="11"/>
  <c r="M633" i="11"/>
  <c r="N633" i="11"/>
  <c r="AJ307" i="5"/>
  <c r="S307" i="5" s="1"/>
  <c r="AI307" i="5"/>
  <c r="R307" i="5" s="1"/>
  <c r="AD307" i="5"/>
  <c r="AE307" i="5" s="1"/>
  <c r="AF307" i="5" s="1"/>
  <c r="AJ423" i="5"/>
  <c r="S423" i="5" s="1"/>
  <c r="Z423" i="5"/>
  <c r="AA423" i="5" s="1"/>
  <c r="AB423" i="5" s="1"/>
  <c r="Z101" i="5"/>
  <c r="AA101" i="5" s="1"/>
  <c r="AB101" i="5" s="1"/>
  <c r="AD101" i="5"/>
  <c r="AE101" i="5" s="1"/>
  <c r="AF101" i="5" s="1"/>
  <c r="Z109" i="5"/>
  <c r="AA109" i="5" s="1"/>
  <c r="AB109" i="5" s="1"/>
  <c r="C7" i="1"/>
  <c r="E10" i="5" s="1"/>
  <c r="B7" i="1"/>
  <c r="P978" i="9"/>
  <c r="O978" i="9"/>
  <c r="P912" i="11"/>
  <c r="O912" i="11"/>
  <c r="M912" i="11" s="1"/>
  <c r="P582" i="11"/>
  <c r="O582" i="11"/>
  <c r="O340" i="10"/>
  <c r="M340" i="10" s="1"/>
  <c r="P340" i="10"/>
  <c r="M865" i="10"/>
  <c r="N865" i="10"/>
  <c r="G24" i="1"/>
  <c r="D24" i="1" s="1"/>
  <c r="X24" i="5" s="1"/>
  <c r="AI24" i="5" s="1"/>
  <c r="R24" i="5" s="1"/>
  <c r="B24" i="1"/>
  <c r="E24" i="1"/>
  <c r="F24" i="1"/>
  <c r="C24" i="1"/>
  <c r="E35" i="5" s="1"/>
  <c r="P459" i="4"/>
  <c r="O459" i="4"/>
  <c r="AD388" i="5"/>
  <c r="AE388" i="5" s="1"/>
  <c r="AF388" i="5" s="1"/>
  <c r="AI388" i="5"/>
  <c r="R388" i="5" s="1"/>
  <c r="Z388" i="5"/>
  <c r="AA388" i="5" s="1"/>
  <c r="AB388" i="5" s="1"/>
  <c r="Q388" i="5" s="1"/>
  <c r="AJ30" i="5"/>
  <c r="S30" i="5" s="1"/>
  <c r="AD30" i="5"/>
  <c r="AE30" i="5" s="1"/>
  <c r="AF30" i="5" s="1"/>
  <c r="AD393" i="5"/>
  <c r="AE393" i="5" s="1"/>
  <c r="AF393" i="5" s="1"/>
  <c r="Q393" i="5" s="1"/>
  <c r="AJ339" i="5"/>
  <c r="S339" i="5" s="1"/>
  <c r="AD297" i="5"/>
  <c r="AE297" i="5" s="1"/>
  <c r="AF297" i="5" s="1"/>
  <c r="AD487" i="5"/>
  <c r="AE487" i="5" s="1"/>
  <c r="AF487" i="5" s="1"/>
  <c r="AI228" i="5"/>
  <c r="R228" i="5" s="1"/>
  <c r="AD208" i="5"/>
  <c r="AE208" i="5" s="1"/>
  <c r="AF208" i="5" s="1"/>
  <c r="Q208" i="5" s="1"/>
  <c r="AD291" i="5"/>
  <c r="AE291" i="5" s="1"/>
  <c r="AF291" i="5" s="1"/>
  <c r="AJ374" i="5"/>
  <c r="S374" i="5" s="1"/>
  <c r="AI413" i="5"/>
  <c r="R413" i="5" s="1"/>
  <c r="AD211" i="5"/>
  <c r="AE211" i="5" s="1"/>
  <c r="AF211" i="5" s="1"/>
  <c r="Z475" i="5"/>
  <c r="AA475" i="5" s="1"/>
  <c r="AB475" i="5" s="1"/>
  <c r="Q475" i="5" s="1"/>
  <c r="AD232" i="5"/>
  <c r="AE232" i="5" s="1"/>
  <c r="AF232" i="5" s="1"/>
  <c r="Q232" i="5" s="1"/>
  <c r="V358" i="5"/>
  <c r="AJ311" i="5"/>
  <c r="S311" i="5" s="1"/>
  <c r="AI466" i="5"/>
  <c r="R466" i="5" s="1"/>
  <c r="Z466" i="5"/>
  <c r="AA466" i="5" s="1"/>
  <c r="AB466" i="5" s="1"/>
  <c r="T310" i="5"/>
  <c r="H733" i="1"/>
  <c r="H976" i="1"/>
  <c r="Z332" i="5"/>
  <c r="AA332" i="5" s="1"/>
  <c r="AB332" i="5" s="1"/>
  <c r="AJ302" i="5"/>
  <c r="S302" i="5" s="1"/>
  <c r="AD344" i="5"/>
  <c r="AE344" i="5" s="1"/>
  <c r="AF344" i="5" s="1"/>
  <c r="V466" i="5"/>
  <c r="T476" i="5"/>
  <c r="P576" i="9"/>
  <c r="Z446" i="5"/>
  <c r="AA446" i="5" s="1"/>
  <c r="AB446" i="5" s="1"/>
  <c r="H433" i="1"/>
  <c r="Q471" i="5"/>
  <c r="V491" i="5"/>
  <c r="H777" i="1"/>
  <c r="T274" i="5"/>
  <c r="T341" i="5"/>
  <c r="V341" i="5"/>
  <c r="O72" i="9"/>
  <c r="N72" i="9" s="1"/>
  <c r="M72" i="9" s="1"/>
  <c r="V144" i="5"/>
  <c r="AD332" i="5"/>
  <c r="AE332" i="5" s="1"/>
  <c r="AF332" i="5" s="1"/>
  <c r="AD423" i="5"/>
  <c r="AE423" i="5" s="1"/>
  <c r="AF423" i="5" s="1"/>
  <c r="Z483" i="5"/>
  <c r="AA483" i="5" s="1"/>
  <c r="AB483" i="5" s="1"/>
  <c r="V254" i="5"/>
  <c r="AI101" i="5"/>
  <c r="R101" i="5" s="1"/>
  <c r="P326" i="11"/>
  <c r="N326" i="11" s="1"/>
  <c r="AD446" i="5"/>
  <c r="AE446" i="5" s="1"/>
  <c r="AF446" i="5" s="1"/>
  <c r="Z30" i="5"/>
  <c r="AA30" i="5" s="1"/>
  <c r="AB30" i="5" s="1"/>
  <c r="V445" i="5"/>
  <c r="T445" i="5"/>
  <c r="T451" i="5"/>
  <c r="V451" i="5"/>
  <c r="O364" i="9"/>
  <c r="N364" i="9" s="1"/>
  <c r="M364" i="9" s="1"/>
  <c r="N449" i="10"/>
  <c r="T327" i="5"/>
  <c r="V327" i="5"/>
  <c r="T342" i="5"/>
  <c r="V342" i="5"/>
  <c r="V386" i="5"/>
  <c r="T386" i="5"/>
  <c r="V394" i="5"/>
  <c r="T394" i="5"/>
  <c r="AJ427" i="5"/>
  <c r="S427" i="5" s="1"/>
  <c r="AI151" i="5"/>
  <c r="R151" i="5" s="1"/>
  <c r="H206" i="1"/>
  <c r="G7" i="1"/>
  <c r="D7" i="1" s="1"/>
  <c r="X7" i="5" s="1"/>
  <c r="AD7" i="5" s="1"/>
  <c r="AE7" i="5" s="1"/>
  <c r="AF7" i="5" s="1"/>
  <c r="N567" i="10"/>
  <c r="F7" i="1"/>
  <c r="O120" i="10"/>
  <c r="AD444" i="5"/>
  <c r="AE444" i="5" s="1"/>
  <c r="AF444" i="5" s="1"/>
  <c r="AD427" i="5"/>
  <c r="AE427" i="5" s="1"/>
  <c r="AF427" i="5" s="1"/>
  <c r="Q427" i="5" s="1"/>
  <c r="O118" i="11"/>
  <c r="P202" i="11"/>
  <c r="N202" i="11" s="1"/>
  <c r="O464" i="11"/>
  <c r="M464" i="11" s="1"/>
  <c r="P764" i="9"/>
  <c r="N764" i="9" s="1"/>
  <c r="M764" i="9" s="1"/>
  <c r="P250" i="9"/>
  <c r="N250" i="9" s="1"/>
  <c r="M250" i="9" s="1"/>
  <c r="M345" i="10"/>
  <c r="N345" i="10"/>
  <c r="AJ388" i="5"/>
  <c r="S388" i="5" s="1"/>
  <c r="O162" i="9"/>
  <c r="N162" i="9" s="1"/>
  <c r="M162" i="9" s="1"/>
  <c r="P936" i="4"/>
  <c r="N936" i="4" s="1"/>
  <c r="M936" i="4" s="1"/>
  <c r="P772" i="10"/>
  <c r="N772" i="10" s="1"/>
  <c r="M181" i="10"/>
  <c r="N181" i="10"/>
  <c r="O254" i="4"/>
  <c r="N254" i="4" s="1"/>
  <c r="M254" i="4" s="1"/>
  <c r="V203" i="5"/>
  <c r="T203" i="5"/>
  <c r="O998" i="4"/>
  <c r="N998" i="4" s="1"/>
  <c r="M998" i="4" s="1"/>
  <c r="O592" i="9"/>
  <c r="P634" i="4"/>
  <c r="N634" i="4" s="1"/>
  <c r="M634" i="4" s="1"/>
  <c r="AI453" i="5"/>
  <c r="R453" i="5" s="1"/>
  <c r="M342" i="11"/>
  <c r="N342" i="11"/>
  <c r="M450" i="11"/>
  <c r="N450" i="11"/>
  <c r="M668" i="11"/>
  <c r="N668" i="11"/>
  <c r="O642" i="10"/>
  <c r="P642" i="10"/>
  <c r="P546" i="10"/>
  <c r="O546" i="10"/>
  <c r="M546" i="10" s="1"/>
  <c r="P488" i="10"/>
  <c r="O488" i="10"/>
  <c r="O446" i="10"/>
  <c r="M446" i="10" s="1"/>
  <c r="P446" i="10"/>
  <c r="O418" i="10"/>
  <c r="M418" i="10" s="1"/>
  <c r="P418" i="10"/>
  <c r="O302" i="10"/>
  <c r="M302" i="10" s="1"/>
  <c r="P302" i="10"/>
  <c r="P244" i="10"/>
  <c r="O244" i="10"/>
  <c r="P238" i="10"/>
  <c r="O238" i="10"/>
  <c r="M238" i="10" s="1"/>
  <c r="P224" i="10"/>
  <c r="O224" i="10"/>
  <c r="M224" i="10" s="1"/>
  <c r="P162" i="10"/>
  <c r="O162" i="10"/>
  <c r="O4" i="10"/>
  <c r="P4" i="10"/>
  <c r="O936" i="9"/>
  <c r="P936" i="9"/>
  <c r="O934" i="9"/>
  <c r="P934" i="9"/>
  <c r="O838" i="9"/>
  <c r="P838" i="9"/>
  <c r="O798" i="9"/>
  <c r="P798" i="9"/>
  <c r="P738" i="9"/>
  <c r="O738" i="9"/>
  <c r="P646" i="9"/>
  <c r="O646" i="9"/>
  <c r="O598" i="9"/>
  <c r="P598" i="9"/>
  <c r="P548" i="9"/>
  <c r="O548" i="9"/>
  <c r="O532" i="9"/>
  <c r="P532" i="9"/>
  <c r="O526" i="9"/>
  <c r="P526" i="9"/>
  <c r="P506" i="9"/>
  <c r="O506" i="9"/>
  <c r="O476" i="9"/>
  <c r="P476" i="9"/>
  <c r="P398" i="9"/>
  <c r="O398" i="9"/>
  <c r="O334" i="9"/>
  <c r="P334" i="9"/>
  <c r="O308" i="9"/>
  <c r="P308" i="9"/>
  <c r="P246" i="9"/>
  <c r="O246" i="9"/>
  <c r="P222" i="9"/>
  <c r="O222" i="9"/>
  <c r="P164" i="9"/>
  <c r="O164" i="9"/>
  <c r="O982" i="4"/>
  <c r="P982" i="4"/>
  <c r="P940" i="4"/>
  <c r="O940" i="4"/>
  <c r="O928" i="4"/>
  <c r="P928" i="4"/>
  <c r="O916" i="4"/>
  <c r="P916" i="4"/>
  <c r="P906" i="4"/>
  <c r="O906" i="4"/>
  <c r="P874" i="4"/>
  <c r="O874" i="4"/>
  <c r="O686" i="4"/>
  <c r="P686" i="4"/>
  <c r="P674" i="4"/>
  <c r="O674" i="4"/>
  <c r="O642" i="4"/>
  <c r="P642" i="4"/>
  <c r="P534" i="4"/>
  <c r="O534" i="4"/>
  <c r="P472" i="4"/>
  <c r="O472" i="4"/>
  <c r="N458" i="4"/>
  <c r="M458" i="4" s="1"/>
  <c r="P314" i="4"/>
  <c r="O314" i="4"/>
  <c r="O246" i="4"/>
  <c r="P246" i="4"/>
  <c r="O224" i="4"/>
  <c r="P224" i="4"/>
  <c r="O162" i="4"/>
  <c r="P162" i="4"/>
  <c r="P58" i="4"/>
  <c r="O58" i="4"/>
  <c r="O40" i="4"/>
  <c r="P40" i="4"/>
  <c r="O12" i="4"/>
  <c r="P12" i="4"/>
  <c r="AD336" i="5"/>
  <c r="AE336" i="5" s="1"/>
  <c r="AF336" i="5" s="1"/>
  <c r="AI336" i="5"/>
  <c r="R336" i="5" s="1"/>
  <c r="Z336" i="5"/>
  <c r="AA336" i="5" s="1"/>
  <c r="AB336" i="5" s="1"/>
  <c r="Q336" i="5" s="1"/>
  <c r="H353" i="1"/>
  <c r="AJ389" i="5"/>
  <c r="S389" i="5" s="1"/>
  <c r="AI389" i="5"/>
  <c r="R389" i="5" s="1"/>
  <c r="AI401" i="5"/>
  <c r="R401" i="5" s="1"/>
  <c r="Z401" i="5"/>
  <c r="AA401" i="5" s="1"/>
  <c r="AB401" i="5" s="1"/>
  <c r="Z437" i="5"/>
  <c r="AA437" i="5" s="1"/>
  <c r="AB437" i="5" s="1"/>
  <c r="AD437" i="5"/>
  <c r="AE437" i="5" s="1"/>
  <c r="AF437" i="5" s="1"/>
  <c r="AJ441" i="5"/>
  <c r="S441" i="5" s="1"/>
  <c r="AD441" i="5"/>
  <c r="AE441" i="5" s="1"/>
  <c r="AF441" i="5" s="1"/>
  <c r="Z441" i="5"/>
  <c r="AA441" i="5" s="1"/>
  <c r="AB441" i="5" s="1"/>
  <c r="AD463" i="5"/>
  <c r="AE463" i="5" s="1"/>
  <c r="AF463" i="5" s="1"/>
  <c r="Z463" i="5"/>
  <c r="AA463" i="5" s="1"/>
  <c r="AB463" i="5" s="1"/>
  <c r="Z479" i="5"/>
  <c r="AA479" i="5" s="1"/>
  <c r="AB479" i="5" s="1"/>
  <c r="AD479" i="5"/>
  <c r="AE479" i="5" s="1"/>
  <c r="AF479" i="5" s="1"/>
  <c r="Z326" i="5"/>
  <c r="AA326" i="5" s="1"/>
  <c r="AB326" i="5" s="1"/>
  <c r="Q326" i="5" s="1"/>
  <c r="AI326" i="5"/>
  <c r="R326" i="5" s="1"/>
  <c r="AJ326" i="5"/>
  <c r="S326" i="5" s="1"/>
  <c r="H350" i="1"/>
  <c r="H439" i="1"/>
  <c r="H386" i="1"/>
  <c r="N754" i="4"/>
  <c r="M754" i="4" s="1"/>
  <c r="Q438" i="5"/>
  <c r="Q488" i="5"/>
  <c r="Q334" i="5"/>
  <c r="H81" i="1"/>
  <c r="D112" i="5" s="1"/>
  <c r="H66" i="1"/>
  <c r="D93" i="5" s="1"/>
  <c r="H776" i="1"/>
  <c r="H629" i="1"/>
  <c r="H25" i="1"/>
  <c r="D36" i="5" s="1"/>
  <c r="N421" i="11"/>
  <c r="H373" i="1"/>
  <c r="H583" i="1"/>
  <c r="H960" i="1"/>
  <c r="H355" i="1"/>
  <c r="H159" i="1"/>
  <c r="N535" i="9"/>
  <c r="M535" i="9" s="1"/>
  <c r="N911" i="9"/>
  <c r="M911" i="9" s="1"/>
  <c r="H422" i="1"/>
  <c r="H430" i="1"/>
  <c r="Z314" i="5"/>
  <c r="AA314" i="5" s="1"/>
  <c r="AB314" i="5" s="1"/>
  <c r="AD314" i="5"/>
  <c r="AE314" i="5" s="1"/>
  <c r="AF314" i="5" s="1"/>
  <c r="P48" i="11"/>
  <c r="AI158" i="5"/>
  <c r="R158" i="5" s="1"/>
  <c r="AJ158" i="5"/>
  <c r="S158" i="5" s="1"/>
  <c r="P38" i="4"/>
  <c r="O38" i="4"/>
  <c r="O742" i="4"/>
  <c r="P742" i="4"/>
  <c r="O316" i="10"/>
  <c r="M316" i="10" s="1"/>
  <c r="P316" i="10"/>
  <c r="M934" i="10"/>
  <c r="N934" i="10"/>
  <c r="P674" i="10"/>
  <c r="O674" i="10"/>
  <c r="P166" i="9"/>
  <c r="O166" i="9"/>
  <c r="P240" i="9"/>
  <c r="O240" i="9"/>
  <c r="M939" i="10"/>
  <c r="N939" i="10"/>
  <c r="N979" i="11"/>
  <c r="M979" i="11"/>
  <c r="H564" i="1"/>
  <c r="H426" i="1"/>
  <c r="N527" i="10"/>
  <c r="N946" i="10"/>
  <c r="N162" i="11"/>
  <c r="N653" i="11"/>
  <c r="N623" i="9"/>
  <c r="M623" i="9" s="1"/>
  <c r="H660" i="1"/>
  <c r="M289" i="11"/>
  <c r="N289" i="11"/>
  <c r="Z305" i="5"/>
  <c r="AA305" i="5" s="1"/>
  <c r="AB305" i="5" s="1"/>
  <c r="AD305" i="5"/>
  <c r="AE305" i="5" s="1"/>
  <c r="AF305" i="5" s="1"/>
  <c r="Z220" i="5"/>
  <c r="AA220" i="5" s="1"/>
  <c r="AB220" i="5" s="1"/>
  <c r="AJ220" i="5"/>
  <c r="S220" i="5" s="1"/>
  <c r="Z278" i="5"/>
  <c r="AA278" i="5" s="1"/>
  <c r="AB278" i="5" s="1"/>
  <c r="Q278" i="5" s="1"/>
  <c r="AJ278" i="5"/>
  <c r="S278" i="5" s="1"/>
  <c r="P324" i="9"/>
  <c r="O324" i="9"/>
  <c r="M682" i="10"/>
  <c r="N682" i="10"/>
  <c r="O690" i="11"/>
  <c r="M690" i="11" s="1"/>
  <c r="P690" i="11"/>
  <c r="O428" i="11"/>
  <c r="P428" i="11"/>
  <c r="O151" i="4"/>
  <c r="P151" i="4"/>
  <c r="M484" i="10"/>
  <c r="N484" i="10"/>
  <c r="M554" i="11"/>
  <c r="N554" i="11"/>
  <c r="M334" i="11"/>
  <c r="N334" i="11"/>
  <c r="N60" i="4"/>
  <c r="M60" i="4" s="1"/>
  <c r="D60" i="4" s="1"/>
  <c r="G60" i="4" s="1"/>
  <c r="H225" i="1"/>
  <c r="H840" i="1"/>
  <c r="H855" i="1"/>
  <c r="O194" i="5"/>
  <c r="T194" i="5" s="1"/>
  <c r="O262" i="5"/>
  <c r="T262" i="5" s="1"/>
  <c r="O234" i="5"/>
  <c r="V234" i="5" s="1"/>
  <c r="O228" i="5"/>
  <c r="V228" i="5" s="1"/>
  <c r="O307" i="5"/>
  <c r="O294" i="5"/>
  <c r="O335" i="5"/>
  <c r="T335" i="5" s="1"/>
  <c r="O424" i="5"/>
  <c r="V424" i="5" s="1"/>
  <c r="O311" i="5"/>
  <c r="O441" i="5"/>
  <c r="T441" i="5" s="1"/>
  <c r="O352" i="5"/>
  <c r="O333" i="5"/>
  <c r="T333" i="5" s="1"/>
  <c r="O344" i="5"/>
  <c r="V344" i="5" s="1"/>
  <c r="O337" i="5"/>
  <c r="O355" i="5"/>
  <c r="O359" i="5"/>
  <c r="O361" i="5"/>
  <c r="V361" i="5" s="1"/>
  <c r="O402" i="5"/>
  <c r="T402" i="5" s="1"/>
  <c r="O408" i="5"/>
  <c r="O415" i="5"/>
  <c r="O413" i="5"/>
  <c r="V413" i="5" s="1"/>
  <c r="O58" i="5"/>
  <c r="V58" i="5" s="1"/>
  <c r="O115" i="5"/>
  <c r="O320" i="5"/>
  <c r="T320" i="5" s="1"/>
  <c r="O365" i="5"/>
  <c r="O74" i="5"/>
  <c r="V74" i="5" s="1"/>
  <c r="O331" i="5"/>
  <c r="V331" i="5" s="1"/>
  <c r="N499" i="11"/>
  <c r="N755" i="11"/>
  <c r="N167" i="11"/>
  <c r="H438" i="1"/>
  <c r="V351" i="5"/>
  <c r="Q274" i="5"/>
  <c r="H194" i="1"/>
  <c r="H370" i="1"/>
  <c r="H620" i="1"/>
  <c r="H562" i="1"/>
  <c r="H10" i="1"/>
  <c r="D13" i="5" s="1"/>
  <c r="H242" i="1"/>
  <c r="H296" i="1"/>
  <c r="H124" i="1"/>
  <c r="D175" i="5" s="1"/>
  <c r="H499" i="1"/>
  <c r="H227" i="1"/>
  <c r="H412" i="1"/>
  <c r="H874" i="1"/>
  <c r="H531" i="1"/>
  <c r="AI183" i="5"/>
  <c r="R183" i="5" s="1"/>
  <c r="Z183" i="5"/>
  <c r="AA183" i="5" s="1"/>
  <c r="AB183" i="5" s="1"/>
  <c r="AJ183" i="5"/>
  <c r="S183" i="5" s="1"/>
  <c r="AD183" i="5"/>
  <c r="AE183" i="5" s="1"/>
  <c r="AF183" i="5" s="1"/>
  <c r="AD434" i="5"/>
  <c r="AE434" i="5" s="1"/>
  <c r="AF434" i="5" s="1"/>
  <c r="Q434" i="5" s="1"/>
  <c r="AJ434" i="5"/>
  <c r="S434" i="5" s="1"/>
  <c r="H100" i="1"/>
  <c r="D139" i="5" s="1"/>
  <c r="H835" i="1"/>
  <c r="N54" i="4"/>
  <c r="M54" i="4" s="1"/>
  <c r="D54" i="4" s="1"/>
  <c r="G54" i="4" s="1"/>
  <c r="N414" i="4"/>
  <c r="M414" i="4" s="1"/>
  <c r="N267" i="9"/>
  <c r="M267" i="9" s="1"/>
  <c r="N323" i="4"/>
  <c r="M323" i="4" s="1"/>
  <c r="N201" i="4"/>
  <c r="M201" i="4" s="1"/>
  <c r="N905" i="9"/>
  <c r="M905" i="9" s="1"/>
  <c r="N525" i="10"/>
  <c r="N189" i="9"/>
  <c r="M189" i="9" s="1"/>
  <c r="N403" i="4"/>
  <c r="M403" i="4" s="1"/>
  <c r="N518" i="4"/>
  <c r="M518" i="4" s="1"/>
  <c r="N611" i="9"/>
  <c r="M611" i="9" s="1"/>
  <c r="N629" i="11"/>
  <c r="N154" i="4"/>
  <c r="M154" i="4" s="1"/>
  <c r="N192" i="4"/>
  <c r="M192" i="4" s="1"/>
  <c r="N227" i="4"/>
  <c r="M227" i="4" s="1"/>
  <c r="N551" i="4"/>
  <c r="M551" i="4" s="1"/>
  <c r="N708" i="4"/>
  <c r="M708" i="4" s="1"/>
  <c r="N818" i="10"/>
  <c r="N713" i="4"/>
  <c r="M713" i="4" s="1"/>
  <c r="N213" i="4"/>
  <c r="M213" i="4" s="1"/>
  <c r="N360" i="9"/>
  <c r="M360" i="9" s="1"/>
  <c r="N680" i="4"/>
  <c r="M680" i="4" s="1"/>
  <c r="H191" i="1"/>
  <c r="H277" i="1"/>
  <c r="H137" i="1"/>
  <c r="H240" i="1"/>
  <c r="H901" i="1"/>
  <c r="N372" i="10"/>
  <c r="N403" i="9"/>
  <c r="M403" i="9" s="1"/>
  <c r="N809" i="11"/>
  <c r="AI314" i="5"/>
  <c r="R314" i="5" s="1"/>
  <c r="N440" i="4"/>
  <c r="M440" i="4" s="1"/>
  <c r="N849" i="9"/>
  <c r="M849" i="9" s="1"/>
  <c r="N247" i="10"/>
  <c r="N819" i="9"/>
  <c r="M819" i="9" s="1"/>
  <c r="N411" i="4"/>
  <c r="M411" i="4" s="1"/>
  <c r="N907" i="10"/>
  <c r="N409" i="9"/>
  <c r="M409" i="9" s="1"/>
  <c r="N888" i="4"/>
  <c r="M888" i="4" s="1"/>
  <c r="N579" i="10"/>
  <c r="N767" i="10"/>
  <c r="N603" i="10"/>
  <c r="N873" i="4"/>
  <c r="M873" i="4" s="1"/>
  <c r="N901" i="10"/>
  <c r="N908" i="10"/>
  <c r="H818" i="1"/>
  <c r="H230" i="1"/>
  <c r="O158" i="10"/>
  <c r="M158" i="10" s="1"/>
  <c r="N777" i="11"/>
  <c r="N217" i="9"/>
  <c r="M217" i="9" s="1"/>
  <c r="N691" i="11"/>
  <c r="N767" i="11"/>
  <c r="M767" i="11"/>
  <c r="N253" i="4"/>
  <c r="M253" i="4" s="1"/>
  <c r="N358" i="4"/>
  <c r="M358" i="4" s="1"/>
  <c r="H150" i="1"/>
  <c r="H393" i="1"/>
  <c r="N700" i="11"/>
  <c r="H891" i="1"/>
  <c r="H319" i="1"/>
  <c r="N986" i="11"/>
  <c r="N725" i="9"/>
  <c r="M725" i="9" s="1"/>
  <c r="N407" i="11"/>
  <c r="N201" i="9"/>
  <c r="M201" i="9" s="1"/>
  <c r="N463" i="11"/>
  <c r="N449" i="11"/>
  <c r="N455" i="11"/>
  <c r="N241" i="11"/>
  <c r="N441" i="11"/>
  <c r="N541" i="11"/>
  <c r="N345" i="11"/>
  <c r="N714" i="11"/>
  <c r="N877" i="11"/>
  <c r="N267" i="4"/>
  <c r="M267" i="4" s="1"/>
  <c r="N205" i="9"/>
  <c r="M205" i="9" s="1"/>
  <c r="N221" i="9"/>
  <c r="M221" i="9" s="1"/>
  <c r="N677" i="9"/>
  <c r="M677" i="9" s="1"/>
  <c r="N797" i="4"/>
  <c r="M797" i="4" s="1"/>
  <c r="N609" i="9"/>
  <c r="M609" i="9" s="1"/>
  <c r="N229" i="4"/>
  <c r="M229" i="4" s="1"/>
  <c r="N505" i="9"/>
  <c r="M505" i="9" s="1"/>
  <c r="N434" i="11"/>
  <c r="N673" i="4"/>
  <c r="M673" i="4" s="1"/>
  <c r="Q185" i="5"/>
  <c r="N840" i="9"/>
  <c r="M840" i="9" s="1"/>
  <c r="N718" i="11"/>
  <c r="N123" i="9"/>
  <c r="M123" i="9" s="1"/>
  <c r="N724" i="10"/>
  <c r="N393" i="9"/>
  <c r="M393" i="9" s="1"/>
  <c r="N679" i="9"/>
  <c r="M679" i="9" s="1"/>
  <c r="N687" i="9"/>
  <c r="M687" i="9" s="1"/>
  <c r="N7" i="4"/>
  <c r="M7" i="4" s="1"/>
  <c r="D7" i="4" s="1"/>
  <c r="G7" i="4" s="1"/>
  <c r="N249" i="9"/>
  <c r="M249" i="9" s="1"/>
  <c r="N715" i="4"/>
  <c r="M715" i="4" s="1"/>
  <c r="N107" i="10"/>
  <c r="M107" i="10" s="1"/>
  <c r="D107" i="10" s="1"/>
  <c r="G107" i="10" s="1"/>
  <c r="N779" i="9"/>
  <c r="M779" i="9" s="1"/>
  <c r="N747" i="9"/>
  <c r="M747" i="9" s="1"/>
  <c r="N795" i="4"/>
  <c r="M795" i="4" s="1"/>
  <c r="N860" i="4"/>
  <c r="M860" i="4" s="1"/>
  <c r="N444" i="4"/>
  <c r="M444" i="4" s="1"/>
  <c r="N839" i="4"/>
  <c r="M839" i="4" s="1"/>
  <c r="N827" i="4"/>
  <c r="M827" i="4" s="1"/>
  <c r="N909" i="4"/>
  <c r="M909" i="4" s="1"/>
  <c r="N857" i="4"/>
  <c r="M857" i="4" s="1"/>
  <c r="N531" i="4"/>
  <c r="M531" i="4" s="1"/>
  <c r="N472" i="9"/>
  <c r="M472" i="9" s="1"/>
  <c r="N963" i="4"/>
  <c r="M963" i="4" s="1"/>
  <c r="N133" i="4"/>
  <c r="M133" i="4" s="1"/>
  <c r="N210" i="11"/>
  <c r="N870" i="4"/>
  <c r="M870" i="4" s="1"/>
  <c r="N402" i="4"/>
  <c r="M402" i="4" s="1"/>
  <c r="N549" i="10"/>
  <c r="N195" i="4"/>
  <c r="M195" i="4" s="1"/>
  <c r="N147" i="9"/>
  <c r="M147" i="9" s="1"/>
  <c r="O389" i="5"/>
  <c r="T389" i="5" s="1"/>
  <c r="O400" i="5"/>
  <c r="V400" i="5" s="1"/>
  <c r="O421" i="5"/>
  <c r="V421" i="5" s="1"/>
  <c r="O428" i="5"/>
  <c r="V428" i="5" s="1"/>
  <c r="H132" i="1"/>
  <c r="D127" i="5" s="1"/>
  <c r="H732" i="1"/>
  <c r="H498" i="1"/>
  <c r="H139" i="1"/>
  <c r="H526" i="1"/>
  <c r="N663" i="9"/>
  <c r="M663" i="9" s="1"/>
  <c r="N958" i="4"/>
  <c r="M958" i="4" s="1"/>
  <c r="N616" i="9"/>
  <c r="M616" i="9" s="1"/>
  <c r="N317" i="10"/>
  <c r="N853" i="4"/>
  <c r="M853" i="4" s="1"/>
  <c r="H356" i="1"/>
  <c r="N263" i="9"/>
  <c r="M263" i="9" s="1"/>
  <c r="N983" i="9"/>
  <c r="M983" i="9" s="1"/>
  <c r="N987" i="11"/>
  <c r="N787" i="11"/>
  <c r="N395" i="9"/>
  <c r="M395" i="9" s="1"/>
  <c r="N503" i="9"/>
  <c r="M503" i="9" s="1"/>
  <c r="N665" i="11"/>
  <c r="AI337" i="5"/>
  <c r="R337" i="5" s="1"/>
  <c r="T448" i="5"/>
  <c r="V448" i="5"/>
  <c r="T378" i="5"/>
  <c r="V378" i="5"/>
  <c r="V282" i="5"/>
  <c r="T282" i="5"/>
  <c r="V456" i="5"/>
  <c r="T456" i="5"/>
  <c r="T157" i="5"/>
  <c r="V157" i="5"/>
  <c r="V31" i="5"/>
  <c r="T31" i="5"/>
  <c r="AD102" i="5"/>
  <c r="AE102" i="5" s="1"/>
  <c r="AF102" i="5" s="1"/>
  <c r="Z102" i="5"/>
  <c r="AA102" i="5" s="1"/>
  <c r="AB102" i="5" s="1"/>
  <c r="V267" i="5"/>
  <c r="T267" i="5"/>
  <c r="Z309" i="5"/>
  <c r="AA309" i="5" s="1"/>
  <c r="AB309" i="5" s="1"/>
  <c r="Q309" i="5" s="1"/>
  <c r="AI309" i="5"/>
  <c r="R309" i="5" s="1"/>
  <c r="AI317" i="5"/>
  <c r="R317" i="5" s="1"/>
  <c r="Z317" i="5"/>
  <c r="AA317" i="5" s="1"/>
  <c r="AB317" i="5" s="1"/>
  <c r="AJ317" i="5"/>
  <c r="S317" i="5" s="1"/>
  <c r="V263" i="5"/>
  <c r="T263" i="5"/>
  <c r="V322" i="5"/>
  <c r="T322" i="5"/>
  <c r="M401" i="10"/>
  <c r="N401" i="10"/>
  <c r="M518" i="10"/>
  <c r="N518" i="10"/>
  <c r="M223" i="11"/>
  <c r="N223" i="11"/>
  <c r="M853" i="11"/>
  <c r="N853" i="11"/>
  <c r="Z137" i="5"/>
  <c r="AA137" i="5" s="1"/>
  <c r="AB137" i="5" s="1"/>
  <c r="AI137" i="5"/>
  <c r="R137" i="5" s="1"/>
  <c r="AD217" i="5"/>
  <c r="AE217" i="5" s="1"/>
  <c r="AF217" i="5" s="1"/>
  <c r="Q217" i="5" s="1"/>
  <c r="AJ217" i="5"/>
  <c r="S217" i="5" s="1"/>
  <c r="AD241" i="5"/>
  <c r="AE241" i="5" s="1"/>
  <c r="AF241" i="5" s="1"/>
  <c r="Q241" i="5" s="1"/>
  <c r="AJ241" i="5"/>
  <c r="S241" i="5" s="1"/>
  <c r="AD304" i="5"/>
  <c r="AE304" i="5" s="1"/>
  <c r="AF304" i="5" s="1"/>
  <c r="Q304" i="5" s="1"/>
  <c r="AJ304" i="5"/>
  <c r="S304" i="5" s="1"/>
  <c r="Z206" i="5"/>
  <c r="AA206" i="5" s="1"/>
  <c r="AB206" i="5" s="1"/>
  <c r="Q206" i="5" s="1"/>
  <c r="AI206" i="5"/>
  <c r="R206" i="5" s="1"/>
  <c r="M480" i="10"/>
  <c r="N480" i="10"/>
  <c r="N216" i="11"/>
  <c r="M216" i="11"/>
  <c r="M31" i="10"/>
  <c r="D31" i="10" s="1"/>
  <c r="G31" i="10" s="1"/>
  <c r="N31" i="10"/>
  <c r="AD116" i="5"/>
  <c r="AE116" i="5" s="1"/>
  <c r="AF116" i="5" s="1"/>
  <c r="AJ116" i="5"/>
  <c r="S116" i="5" s="1"/>
  <c r="O54" i="11"/>
  <c r="P54" i="11"/>
  <c r="P10" i="11"/>
  <c r="O10" i="11"/>
  <c r="O1000" i="10"/>
  <c r="M1000" i="10" s="1"/>
  <c r="P1000" i="10"/>
  <c r="P974" i="10"/>
  <c r="O974" i="10"/>
  <c r="M974" i="10" s="1"/>
  <c r="O938" i="10"/>
  <c r="M938" i="10" s="1"/>
  <c r="P938" i="10"/>
  <c r="O862" i="10"/>
  <c r="M862" i="10" s="1"/>
  <c r="P862" i="10"/>
  <c r="P778" i="10"/>
  <c r="O778" i="10"/>
  <c r="M778" i="10" s="1"/>
  <c r="P734" i="10"/>
  <c r="O734" i="10"/>
  <c r="M734" i="10" s="1"/>
  <c r="O732" i="10"/>
  <c r="M732" i="10" s="1"/>
  <c r="P732" i="10"/>
  <c r="P710" i="10"/>
  <c r="O710" i="10"/>
  <c r="M710" i="10" s="1"/>
  <c r="P690" i="10"/>
  <c r="O690" i="10"/>
  <c r="M690" i="10" s="1"/>
  <c r="O620" i="10"/>
  <c r="M620" i="10" s="1"/>
  <c r="P620" i="10"/>
  <c r="P616" i="10"/>
  <c r="O616" i="10"/>
  <c r="P582" i="10"/>
  <c r="O582" i="10"/>
  <c r="M582" i="10" s="1"/>
  <c r="P578" i="10"/>
  <c r="O578" i="10"/>
  <c r="M578" i="10" s="1"/>
  <c r="O576" i="10"/>
  <c r="M576" i="10" s="1"/>
  <c r="P576" i="10"/>
  <c r="O556" i="10"/>
  <c r="M556" i="10" s="1"/>
  <c r="P556" i="10"/>
  <c r="P510" i="10"/>
  <c r="O510" i="10"/>
  <c r="M510" i="10" s="1"/>
  <c r="P500" i="10"/>
  <c r="O500" i="10"/>
  <c r="O468" i="10"/>
  <c r="M468" i="10" s="1"/>
  <c r="P468" i="10"/>
  <c r="P458" i="10"/>
  <c r="O458" i="10"/>
  <c r="P454" i="10"/>
  <c r="O454" i="10"/>
  <c r="M454" i="10" s="1"/>
  <c r="P402" i="10"/>
  <c r="O402" i="10"/>
  <c r="M402" i="10" s="1"/>
  <c r="P376" i="10"/>
  <c r="O376" i="10"/>
  <c r="O338" i="10"/>
  <c r="M338" i="10" s="1"/>
  <c r="P338" i="10"/>
  <c r="O330" i="10"/>
  <c r="M330" i="10" s="1"/>
  <c r="P330" i="10"/>
  <c r="O312" i="10"/>
  <c r="M312" i="10" s="1"/>
  <c r="P312" i="10"/>
  <c r="P300" i="10"/>
  <c r="O300" i="10"/>
  <c r="M300" i="10" s="1"/>
  <c r="P292" i="10"/>
  <c r="O292" i="10"/>
  <c r="M292" i="10" s="1"/>
  <c r="P234" i="10"/>
  <c r="O234" i="10"/>
  <c r="M234" i="10" s="1"/>
  <c r="O82" i="10"/>
  <c r="P82" i="10"/>
  <c r="P914" i="9"/>
  <c r="O914" i="9"/>
  <c r="O822" i="9"/>
  <c r="P822" i="9"/>
  <c r="P818" i="9"/>
  <c r="O818" i="9"/>
  <c r="P98" i="4"/>
  <c r="O98" i="4"/>
  <c r="O514" i="4"/>
  <c r="P514" i="4"/>
  <c r="P902" i="4"/>
  <c r="O902" i="4"/>
  <c r="Z17" i="5"/>
  <c r="AA17" i="5" s="1"/>
  <c r="AB17" i="5" s="1"/>
  <c r="AJ17" i="5"/>
  <c r="S17" i="5" s="1"/>
  <c r="AD190" i="5"/>
  <c r="AE190" i="5" s="1"/>
  <c r="AF190" i="5" s="1"/>
  <c r="Z190" i="5"/>
  <c r="AA190" i="5" s="1"/>
  <c r="AB190" i="5" s="1"/>
  <c r="AD362" i="5"/>
  <c r="AE362" i="5" s="1"/>
  <c r="AF362" i="5" s="1"/>
  <c r="AI362" i="5"/>
  <c r="R362" i="5" s="1"/>
  <c r="P66" i="4"/>
  <c r="O66" i="4"/>
  <c r="O96" i="4"/>
  <c r="P356" i="4"/>
  <c r="O356" i="4"/>
  <c r="O346" i="4"/>
  <c r="P346" i="4"/>
  <c r="AI390" i="5"/>
  <c r="R390" i="5" s="1"/>
  <c r="AD390" i="5"/>
  <c r="AE390" i="5" s="1"/>
  <c r="AF390" i="5" s="1"/>
  <c r="P858" i="4"/>
  <c r="O858" i="4"/>
  <c r="O450" i="4"/>
  <c r="P450" i="4"/>
  <c r="O230" i="4"/>
  <c r="P230" i="4"/>
  <c r="P336" i="4"/>
  <c r="O336" i="4"/>
  <c r="M891" i="11"/>
  <c r="N891" i="11"/>
  <c r="AD118" i="5"/>
  <c r="AE118" i="5" s="1"/>
  <c r="AF118" i="5" s="1"/>
  <c r="AI451" i="5"/>
  <c r="R451" i="5" s="1"/>
  <c r="AJ451" i="5"/>
  <c r="S451" i="5" s="1"/>
  <c r="AI240" i="5"/>
  <c r="R240" i="5" s="1"/>
  <c r="AJ240" i="5"/>
  <c r="S240" i="5" s="1"/>
  <c r="AD240" i="5"/>
  <c r="AE240" i="5" s="1"/>
  <c r="AF240" i="5" s="1"/>
  <c r="Q240" i="5" s="1"/>
  <c r="Z318" i="5"/>
  <c r="AA318" i="5" s="1"/>
  <c r="AB318" i="5" s="1"/>
  <c r="Q318" i="5" s="1"/>
  <c r="AJ318" i="5"/>
  <c r="S318" i="5" s="1"/>
  <c r="AI318" i="5"/>
  <c r="R318" i="5" s="1"/>
  <c r="Z172" i="5"/>
  <c r="AA172" i="5" s="1"/>
  <c r="AB172" i="5" s="1"/>
  <c r="AI172" i="5"/>
  <c r="R172" i="5" s="1"/>
  <c r="AD387" i="5"/>
  <c r="AE387" i="5" s="1"/>
  <c r="AF387" i="5" s="1"/>
  <c r="Q387" i="5" s="1"/>
  <c r="AJ387" i="5"/>
  <c r="S387" i="5" s="1"/>
  <c r="Z200" i="5"/>
  <c r="AA200" i="5" s="1"/>
  <c r="AB200" i="5" s="1"/>
  <c r="AD200" i="5"/>
  <c r="AE200" i="5" s="1"/>
  <c r="AF200" i="5" s="1"/>
  <c r="AJ196" i="5"/>
  <c r="S196" i="5" s="1"/>
  <c r="AD196" i="5"/>
  <c r="AE196" i="5" s="1"/>
  <c r="AF196" i="5" s="1"/>
  <c r="AD156" i="5"/>
  <c r="AE156" i="5" s="1"/>
  <c r="AF156" i="5" s="1"/>
  <c r="AJ156" i="5"/>
  <c r="S156" i="5" s="1"/>
  <c r="AJ299" i="5"/>
  <c r="S299" i="5" s="1"/>
  <c r="AD299" i="5"/>
  <c r="AE299" i="5" s="1"/>
  <c r="AF299" i="5" s="1"/>
  <c r="Q299" i="5" s="1"/>
  <c r="Z57" i="5"/>
  <c r="AA57" i="5" s="1"/>
  <c r="AB57" i="5" s="1"/>
  <c r="AI57" i="5"/>
  <c r="R57" i="5" s="1"/>
  <c r="O860" i="11"/>
  <c r="M860" i="11" s="1"/>
  <c r="P860" i="11"/>
  <c r="G9" i="1"/>
  <c r="D9" i="1" s="1"/>
  <c r="X9" i="5" s="1"/>
  <c r="B9" i="1"/>
  <c r="P856" i="11"/>
  <c r="O856" i="11"/>
  <c r="M856" i="11" s="1"/>
  <c r="AD254" i="5"/>
  <c r="AE254" i="5" s="1"/>
  <c r="AF254" i="5" s="1"/>
  <c r="AJ254" i="5"/>
  <c r="S254" i="5" s="1"/>
  <c r="M400" i="11"/>
  <c r="N400" i="11"/>
  <c r="AD194" i="5"/>
  <c r="AE194" i="5" s="1"/>
  <c r="AF194" i="5" s="1"/>
  <c r="AI194" i="5"/>
  <c r="R194" i="5" s="1"/>
  <c r="AJ194" i="5"/>
  <c r="S194" i="5" s="1"/>
  <c r="AI426" i="5"/>
  <c r="R426" i="5" s="1"/>
  <c r="AJ426" i="5"/>
  <c r="S426" i="5" s="1"/>
  <c r="AD426" i="5"/>
  <c r="AE426" i="5" s="1"/>
  <c r="AF426" i="5" s="1"/>
  <c r="Z426" i="5"/>
  <c r="AA426" i="5" s="1"/>
  <c r="AB426" i="5" s="1"/>
  <c r="P294" i="4"/>
  <c r="O294" i="4"/>
  <c r="O304" i="4"/>
  <c r="P304" i="4"/>
  <c r="O318" i="5"/>
  <c r="V318" i="5" s="1"/>
  <c r="V324" i="5"/>
  <c r="T324" i="5"/>
  <c r="O128" i="10"/>
  <c r="P128" i="10"/>
  <c r="P778" i="4"/>
  <c r="O778" i="4"/>
  <c r="O398" i="10"/>
  <c r="P398" i="10"/>
  <c r="O126" i="10"/>
  <c r="M126" i="10" s="1"/>
  <c r="P126" i="10"/>
  <c r="P626" i="10"/>
  <c r="O626" i="10"/>
  <c r="M626" i="10" s="1"/>
  <c r="O732" i="4"/>
  <c r="P732" i="4"/>
  <c r="O572" i="9"/>
  <c r="P572" i="9"/>
  <c r="P466" i="10"/>
  <c r="O466" i="10"/>
  <c r="AD242" i="5"/>
  <c r="AE242" i="5" s="1"/>
  <c r="AF242" i="5" s="1"/>
  <c r="Z242" i="5"/>
  <c r="AA242" i="5" s="1"/>
  <c r="AB242" i="5" s="1"/>
  <c r="O312" i="5"/>
  <c r="T436" i="5"/>
  <c r="V471" i="5"/>
  <c r="Z447" i="5"/>
  <c r="AA447" i="5" s="1"/>
  <c r="AB447" i="5" s="1"/>
  <c r="Q447" i="5" s="1"/>
  <c r="AJ327" i="5"/>
  <c r="S327" i="5" s="1"/>
  <c r="AI419" i="5"/>
  <c r="R419" i="5" s="1"/>
  <c r="AD404" i="5"/>
  <c r="AE404" i="5" s="1"/>
  <c r="AF404" i="5" s="1"/>
  <c r="AD237" i="5"/>
  <c r="AE237" i="5" s="1"/>
  <c r="AF237" i="5" s="1"/>
  <c r="Z218" i="5"/>
  <c r="AA218" i="5" s="1"/>
  <c r="AB218" i="5" s="1"/>
  <c r="Q218" i="5" s="1"/>
  <c r="Z144" i="5"/>
  <c r="AA144" i="5" s="1"/>
  <c r="AB144" i="5" s="1"/>
  <c r="Q144" i="5" s="1"/>
  <c r="AJ208" i="5"/>
  <c r="S208" i="5" s="1"/>
  <c r="AD454" i="5"/>
  <c r="AE454" i="5" s="1"/>
  <c r="AF454" i="5" s="1"/>
  <c r="AD245" i="5"/>
  <c r="AE245" i="5" s="1"/>
  <c r="AF245" i="5" s="1"/>
  <c r="Q245" i="5" s="1"/>
  <c r="AD335" i="5"/>
  <c r="AE335" i="5" s="1"/>
  <c r="AF335" i="5" s="1"/>
  <c r="AI54" i="5"/>
  <c r="R54" i="5" s="1"/>
  <c r="Z73" i="5"/>
  <c r="AA73" i="5" s="1"/>
  <c r="AB73" i="5" s="1"/>
  <c r="AD415" i="5"/>
  <c r="AE415" i="5" s="1"/>
  <c r="AF415" i="5" s="1"/>
  <c r="Q415" i="5" s="1"/>
  <c r="AI331" i="5"/>
  <c r="R331" i="5" s="1"/>
  <c r="AJ258" i="5"/>
  <c r="S258" i="5" s="1"/>
  <c r="AI222" i="5"/>
  <c r="R222" i="5" s="1"/>
  <c r="AI232" i="5"/>
  <c r="R232" i="5" s="1"/>
  <c r="AD235" i="5"/>
  <c r="AE235" i="5" s="1"/>
  <c r="AF235" i="5" s="1"/>
  <c r="Q235" i="5" s="1"/>
  <c r="AI477" i="5"/>
  <c r="R477" i="5" s="1"/>
  <c r="V440" i="5"/>
  <c r="AJ284" i="5"/>
  <c r="S284" i="5" s="1"/>
  <c r="V347" i="5"/>
  <c r="T479" i="5"/>
  <c r="V271" i="5"/>
  <c r="Z284" i="5"/>
  <c r="AA284" i="5" s="1"/>
  <c r="AB284" i="5" s="1"/>
  <c r="V317" i="5"/>
  <c r="Z196" i="5"/>
  <c r="AA196" i="5" s="1"/>
  <c r="AB196" i="5" s="1"/>
  <c r="Z390" i="5"/>
  <c r="AA390" i="5" s="1"/>
  <c r="AB390" i="5" s="1"/>
  <c r="AJ107" i="5"/>
  <c r="S107" i="5" s="1"/>
  <c r="Z379" i="5"/>
  <c r="AA379" i="5" s="1"/>
  <c r="AB379" i="5" s="1"/>
  <c r="Q379" i="5" s="1"/>
  <c r="AJ378" i="5"/>
  <c r="S378" i="5" s="1"/>
  <c r="V494" i="5"/>
  <c r="AI154" i="5"/>
  <c r="R154" i="5" s="1"/>
  <c r="AD57" i="5"/>
  <c r="AE57" i="5" s="1"/>
  <c r="AF57" i="5" s="1"/>
  <c r="V453" i="5"/>
  <c r="V220" i="5"/>
  <c r="T434" i="5"/>
  <c r="T114" i="5"/>
  <c r="T72" i="5"/>
  <c r="T198" i="5"/>
  <c r="T334" i="5"/>
  <c r="V334" i="5"/>
  <c r="V253" i="5"/>
  <c r="V224" i="5"/>
  <c r="N641" i="10"/>
  <c r="N731" i="10"/>
  <c r="H707" i="1"/>
  <c r="H902" i="1"/>
  <c r="H918" i="1"/>
  <c r="H599" i="1"/>
  <c r="AI241" i="5"/>
  <c r="R241" i="5" s="1"/>
  <c r="AJ200" i="5"/>
  <c r="S200" i="5" s="1"/>
  <c r="T142" i="5"/>
  <c r="P970" i="11"/>
  <c r="P386" i="4"/>
  <c r="N386" i="4" s="1"/>
  <c r="M386" i="4" s="1"/>
  <c r="AJ362" i="5"/>
  <c r="S362" i="5" s="1"/>
  <c r="O558" i="11"/>
  <c r="M558" i="11" s="1"/>
  <c r="O382" i="10"/>
  <c r="N382" i="10" s="1"/>
  <c r="AI242" i="5"/>
  <c r="R242" i="5" s="1"/>
  <c r="Z156" i="5"/>
  <c r="AA156" i="5" s="1"/>
  <c r="AB156" i="5" s="1"/>
  <c r="T329" i="5"/>
  <c r="V329" i="5"/>
  <c r="O468" i="9"/>
  <c r="N468" i="9" s="1"/>
  <c r="M468" i="9" s="1"/>
  <c r="T195" i="5"/>
  <c r="V195" i="5"/>
  <c r="T258" i="5"/>
  <c r="V258" i="5"/>
  <c r="T215" i="5"/>
  <c r="AJ190" i="5"/>
  <c r="S190" i="5" s="1"/>
  <c r="Z194" i="5"/>
  <c r="AA194" i="5" s="1"/>
  <c r="AB194" i="5" s="1"/>
  <c r="H883" i="1"/>
  <c r="AD172" i="5"/>
  <c r="AE172" i="5" s="1"/>
  <c r="AF172" i="5" s="1"/>
  <c r="Z254" i="5"/>
  <c r="AA254" i="5" s="1"/>
  <c r="AB254" i="5" s="1"/>
  <c r="T276" i="5"/>
  <c r="V187" i="5"/>
  <c r="AI303" i="5"/>
  <c r="R303" i="5" s="1"/>
  <c r="Z303" i="5"/>
  <c r="AA303" i="5" s="1"/>
  <c r="AB303" i="5" s="1"/>
  <c r="AJ373" i="5"/>
  <c r="S373" i="5" s="1"/>
  <c r="AI373" i="5"/>
  <c r="R373" i="5" s="1"/>
  <c r="AD373" i="5"/>
  <c r="AE373" i="5" s="1"/>
  <c r="AF373" i="5" s="1"/>
  <c r="Q373" i="5" s="1"/>
  <c r="AJ60" i="5"/>
  <c r="S60" i="5" s="1"/>
  <c r="AI60" i="5"/>
  <c r="R60" i="5" s="1"/>
  <c r="Z58" i="5"/>
  <c r="AA58" i="5" s="1"/>
  <c r="AB58" i="5" s="1"/>
  <c r="AI58" i="5"/>
  <c r="R58" i="5" s="1"/>
  <c r="Z282" i="5"/>
  <c r="AA282" i="5" s="1"/>
  <c r="AB282" i="5" s="1"/>
  <c r="Q282" i="5" s="1"/>
  <c r="AJ282" i="5"/>
  <c r="S282" i="5" s="1"/>
  <c r="AI282" i="5"/>
  <c r="R282" i="5" s="1"/>
  <c r="T192" i="5"/>
  <c r="V192" i="5"/>
  <c r="AI304" i="5"/>
  <c r="R304" i="5" s="1"/>
  <c r="N121" i="11"/>
  <c r="M121" i="11" s="1"/>
  <c r="D121" i="11" s="1"/>
  <c r="G121" i="11" s="1"/>
  <c r="M1001" i="11"/>
  <c r="N1001" i="11"/>
  <c r="P78" i="11"/>
  <c r="N78" i="11" s="1"/>
  <c r="M78" i="11" s="1"/>
  <c r="D78" i="11" s="1"/>
  <c r="G78" i="11" s="1"/>
  <c r="M488" i="11"/>
  <c r="N488" i="11"/>
  <c r="M803" i="11"/>
  <c r="N803" i="11"/>
  <c r="N92" i="10"/>
  <c r="M92" i="10" s="1"/>
  <c r="D92" i="10" s="1"/>
  <c r="G92" i="10" s="1"/>
  <c r="AD451" i="5"/>
  <c r="AE451" i="5" s="1"/>
  <c r="AF451" i="5" s="1"/>
  <c r="Q451" i="5" s="1"/>
  <c r="V259" i="5"/>
  <c r="T259" i="5"/>
  <c r="M920" i="10"/>
  <c r="N920" i="10"/>
  <c r="N122" i="10"/>
  <c r="M122" i="10" s="1"/>
  <c r="D122" i="10" s="1"/>
  <c r="G122" i="10" s="1"/>
  <c r="AI387" i="5"/>
  <c r="R387" i="5" s="1"/>
  <c r="P212" i="10"/>
  <c r="P304" i="11"/>
  <c r="O736" i="10"/>
  <c r="M736" i="10" s="1"/>
  <c r="AD147" i="5"/>
  <c r="AE147" i="5" s="1"/>
  <c r="AF147" i="5" s="1"/>
  <c r="Z29" i="5"/>
  <c r="AA29" i="5" s="1"/>
  <c r="AB29" i="5" s="1"/>
  <c r="AI29" i="5"/>
  <c r="R29" i="5" s="1"/>
  <c r="AD29" i="5"/>
  <c r="AE29" i="5" s="1"/>
  <c r="AF29" i="5" s="1"/>
  <c r="N872" i="11"/>
  <c r="N839" i="11"/>
  <c r="M318" i="11"/>
  <c r="N318" i="11"/>
  <c r="M531" i="10"/>
  <c r="N531" i="10"/>
  <c r="M864" i="10"/>
  <c r="N864" i="10"/>
  <c r="M309" i="11"/>
  <c r="N309" i="11"/>
  <c r="M657" i="11"/>
  <c r="N657" i="11"/>
  <c r="M717" i="11"/>
  <c r="N717" i="11"/>
  <c r="M415" i="11"/>
  <c r="N415" i="11"/>
  <c r="M845" i="11"/>
  <c r="N845" i="11"/>
  <c r="M867" i="11"/>
  <c r="N867" i="11"/>
  <c r="H243" i="1"/>
  <c r="H461" i="1"/>
  <c r="H489" i="1"/>
  <c r="H58" i="1"/>
  <c r="D81" i="5" s="1"/>
  <c r="H147" i="1"/>
  <c r="Q280" i="5"/>
  <c r="N555" i="10"/>
  <c r="N750" i="10"/>
  <c r="N465" i="11"/>
  <c r="N723" i="11"/>
  <c r="N209" i="11"/>
  <c r="N429" i="9"/>
  <c r="M429" i="9" s="1"/>
  <c r="N501" i="9"/>
  <c r="M501" i="9" s="1"/>
  <c r="N541" i="9"/>
  <c r="M541" i="9" s="1"/>
  <c r="N497" i="4"/>
  <c r="M497" i="4" s="1"/>
  <c r="N399" i="9"/>
  <c r="M399" i="9" s="1"/>
  <c r="N487" i="9"/>
  <c r="M487" i="9" s="1"/>
  <c r="AI341" i="5"/>
  <c r="R341" i="5" s="1"/>
  <c r="AJ341" i="5"/>
  <c r="S341" i="5" s="1"/>
  <c r="O376" i="4"/>
  <c r="P376" i="4"/>
  <c r="P918" i="9"/>
  <c r="O918" i="9"/>
  <c r="O632" i="10"/>
  <c r="P632" i="10"/>
  <c r="P304" i="10"/>
  <c r="O304" i="10"/>
  <c r="P422" i="9"/>
  <c r="O422" i="9"/>
  <c r="P630" i="9"/>
  <c r="O630" i="9"/>
  <c r="O692" i="10"/>
  <c r="P692" i="10"/>
  <c r="O634" i="10"/>
  <c r="P634" i="10"/>
  <c r="O572" i="10"/>
  <c r="M572" i="10" s="1"/>
  <c r="P572" i="10"/>
  <c r="O476" i="10"/>
  <c r="P476" i="10"/>
  <c r="O388" i="10"/>
  <c r="M388" i="10" s="1"/>
  <c r="P388" i="10"/>
  <c r="O284" i="10"/>
  <c r="P284" i="10"/>
  <c r="P806" i="9"/>
  <c r="O806" i="9"/>
  <c r="P546" i="9"/>
  <c r="O546" i="9"/>
  <c r="P212" i="9"/>
  <c r="O212" i="9"/>
  <c r="P890" i="4"/>
  <c r="O890" i="4"/>
  <c r="O618" i="4"/>
  <c r="P618" i="4"/>
  <c r="O286" i="4"/>
  <c r="P286" i="4"/>
  <c r="O118" i="4"/>
  <c r="P118" i="4"/>
  <c r="Z205" i="5"/>
  <c r="AA205" i="5" s="1"/>
  <c r="AB205" i="5" s="1"/>
  <c r="AD205" i="5"/>
  <c r="AE205" i="5" s="1"/>
  <c r="AF205" i="5" s="1"/>
  <c r="AI342" i="5"/>
  <c r="R342" i="5" s="1"/>
  <c r="AD342" i="5"/>
  <c r="AE342" i="5" s="1"/>
  <c r="AF342" i="5" s="1"/>
  <c r="O16" i="5"/>
  <c r="V16" i="5" s="1"/>
  <c r="N39" i="10"/>
  <c r="M39" i="10" s="1"/>
  <c r="D39" i="10" s="1"/>
  <c r="G39" i="10" s="1"/>
  <c r="N527" i="4"/>
  <c r="M527" i="4" s="1"/>
  <c r="N342" i="9"/>
  <c r="M342" i="9" s="1"/>
  <c r="M863" i="11"/>
  <c r="N863" i="11"/>
  <c r="M511" i="11"/>
  <c r="N511" i="11"/>
  <c r="M643" i="11"/>
  <c r="N643" i="11"/>
  <c r="M172" i="11"/>
  <c r="N172" i="11"/>
  <c r="AI264" i="5"/>
  <c r="R264" i="5" s="1"/>
  <c r="Z264" i="5"/>
  <c r="AA264" i="5" s="1"/>
  <c r="AB264" i="5" s="1"/>
  <c r="Q264" i="5" s="1"/>
  <c r="AI363" i="5"/>
  <c r="R363" i="5" s="1"/>
  <c r="AJ363" i="5"/>
  <c r="S363" i="5" s="1"/>
  <c r="Z363" i="5"/>
  <c r="AA363" i="5" s="1"/>
  <c r="AB363" i="5" s="1"/>
  <c r="Q363" i="5" s="1"/>
  <c r="M430" i="11"/>
  <c r="N430" i="11"/>
  <c r="O994" i="11"/>
  <c r="P994" i="11"/>
  <c r="O780" i="11"/>
  <c r="P780" i="11"/>
  <c r="O298" i="11"/>
  <c r="P298" i="11"/>
  <c r="P116" i="10"/>
  <c r="N565" i="10"/>
  <c r="N841" i="10"/>
  <c r="N610" i="10"/>
  <c r="N852" i="9"/>
  <c r="M852" i="9" s="1"/>
  <c r="H127" i="1"/>
  <c r="D178" i="5" s="1"/>
  <c r="H769" i="1"/>
  <c r="H677" i="1"/>
  <c r="H833" i="1"/>
  <c r="H246" i="1"/>
  <c r="H838" i="1"/>
  <c r="H454" i="1"/>
  <c r="H234" i="1"/>
  <c r="B48" i="1"/>
  <c r="G48" i="1"/>
  <c r="D48" i="1" s="1"/>
  <c r="X48" i="5" s="1"/>
  <c r="C48" i="1"/>
  <c r="E67" i="5" s="1"/>
  <c r="E48" i="1"/>
  <c r="F53" i="1"/>
  <c r="E53" i="1"/>
  <c r="G53" i="1"/>
  <c r="D53" i="1" s="1"/>
  <c r="C53" i="1"/>
  <c r="E76" i="5" s="1"/>
  <c r="V278" i="5"/>
  <c r="V354" i="5"/>
  <c r="Q492" i="5"/>
  <c r="Q357" i="5"/>
  <c r="Q246" i="5"/>
  <c r="N500" i="11"/>
  <c r="H55" i="1"/>
  <c r="D78" i="5" s="1"/>
  <c r="H185" i="1"/>
  <c r="H221" i="1"/>
  <c r="H487" i="1"/>
  <c r="Z337" i="5"/>
  <c r="AA337" i="5" s="1"/>
  <c r="AB337" i="5" s="1"/>
  <c r="Q337" i="5" s="1"/>
  <c r="H146" i="1"/>
  <c r="AD306" i="5"/>
  <c r="AE306" i="5" s="1"/>
  <c r="AF306" i="5" s="1"/>
  <c r="AJ306" i="5"/>
  <c r="S306" i="5" s="1"/>
  <c r="AI306" i="5"/>
  <c r="R306" i="5" s="1"/>
  <c r="Z306" i="5"/>
  <c r="AA306" i="5" s="1"/>
  <c r="AB306" i="5" s="1"/>
  <c r="N375" i="9"/>
  <c r="M375" i="9" s="1"/>
  <c r="N195" i="10"/>
  <c r="N639" i="4"/>
  <c r="M639" i="4" s="1"/>
  <c r="N799" i="9"/>
  <c r="M799" i="9" s="1"/>
  <c r="N453" i="4"/>
  <c r="M453" i="4" s="1"/>
  <c r="N679" i="4"/>
  <c r="M679" i="4" s="1"/>
  <c r="N351" i="9"/>
  <c r="M351" i="9" s="1"/>
  <c r="N983" i="4"/>
  <c r="M983" i="4" s="1"/>
  <c r="N691" i="9"/>
  <c r="M691" i="9" s="1"/>
  <c r="N632" i="11"/>
  <c r="H767" i="1"/>
  <c r="H782" i="1"/>
  <c r="H863" i="1"/>
  <c r="H870" i="1"/>
  <c r="H462" i="1"/>
  <c r="N697" i="9"/>
  <c r="M697" i="9" s="1"/>
  <c r="N467" i="11"/>
  <c r="E9" i="1"/>
  <c r="C9" i="1"/>
  <c r="E12" i="5" s="1"/>
  <c r="O32" i="10"/>
  <c r="P32" i="10"/>
  <c r="M7" i="11"/>
  <c r="N7" i="11"/>
  <c r="O184" i="5"/>
  <c r="P992" i="11"/>
  <c r="O992" i="11"/>
  <c r="O990" i="11"/>
  <c r="P990" i="11"/>
  <c r="O974" i="11"/>
  <c r="P974" i="11"/>
  <c r="O960" i="11"/>
  <c r="P960" i="11"/>
  <c r="O956" i="11"/>
  <c r="P956" i="11"/>
  <c r="P950" i="11"/>
  <c r="O950" i="11"/>
  <c r="P940" i="11"/>
  <c r="O940" i="11"/>
  <c r="P932" i="11"/>
  <c r="O932" i="11"/>
  <c r="O930" i="11"/>
  <c r="P930" i="11"/>
  <c r="O890" i="11"/>
  <c r="P890" i="11"/>
  <c r="O886" i="11"/>
  <c r="P886" i="11"/>
  <c r="O868" i="11"/>
  <c r="P868" i="11"/>
  <c r="P858" i="11"/>
  <c r="O858" i="11"/>
  <c r="O852" i="11"/>
  <c r="M852" i="11" s="1"/>
  <c r="P852" i="11"/>
  <c r="O846" i="11"/>
  <c r="P846" i="11"/>
  <c r="O768" i="11"/>
  <c r="P768" i="11"/>
  <c r="O742" i="11"/>
  <c r="P742" i="11"/>
  <c r="O740" i="11"/>
  <c r="P740" i="11"/>
  <c r="P702" i="11"/>
  <c r="O702" i="11"/>
  <c r="O674" i="11"/>
  <c r="P674" i="11"/>
  <c r="O606" i="11"/>
  <c r="P606" i="11"/>
  <c r="P564" i="11"/>
  <c r="O564" i="11"/>
  <c r="P562" i="11"/>
  <c r="O562" i="11"/>
  <c r="O546" i="11"/>
  <c r="P546" i="11"/>
  <c r="O530" i="11"/>
  <c r="P530" i="11"/>
  <c r="O526" i="11"/>
  <c r="P526" i="11"/>
  <c r="O524" i="11"/>
  <c r="P524" i="11"/>
  <c r="P522" i="11"/>
  <c r="O522" i="11"/>
  <c r="O514" i="11"/>
  <c r="P514" i="11"/>
  <c r="O506" i="11"/>
  <c r="P506" i="11"/>
  <c r="P476" i="11"/>
  <c r="O476" i="11"/>
  <c r="P402" i="11"/>
  <c r="O402" i="11"/>
  <c r="P390" i="11"/>
  <c r="O390" i="11"/>
  <c r="O382" i="11"/>
  <c r="P382" i="11"/>
  <c r="O350" i="11"/>
  <c r="P350" i="11"/>
  <c r="O296" i="11"/>
  <c r="P296" i="11"/>
  <c r="O292" i="11"/>
  <c r="P292" i="11"/>
  <c r="O288" i="11"/>
  <c r="P288" i="11"/>
  <c r="O282" i="11"/>
  <c r="P282" i="11"/>
  <c r="O266" i="11"/>
  <c r="P266" i="11"/>
  <c r="O238" i="11"/>
  <c r="P238" i="11"/>
  <c r="O236" i="11"/>
  <c r="P236" i="11"/>
  <c r="O206" i="11"/>
  <c r="P206" i="11"/>
  <c r="O200" i="11"/>
  <c r="P200" i="11"/>
  <c r="P192" i="11"/>
  <c r="O192" i="11"/>
  <c r="M192" i="11" s="1"/>
  <c r="P178" i="11"/>
  <c r="O178" i="11"/>
  <c r="O176" i="11"/>
  <c r="P176" i="11"/>
  <c r="O152" i="11"/>
  <c r="P152" i="11"/>
  <c r="O144" i="11"/>
  <c r="P144" i="11"/>
  <c r="O142" i="11"/>
  <c r="P142" i="11"/>
  <c r="P110" i="11"/>
  <c r="O110" i="11"/>
  <c r="O70" i="11"/>
  <c r="P70" i="11"/>
  <c r="O16" i="11"/>
  <c r="P16" i="11"/>
  <c r="O968" i="10"/>
  <c r="P968" i="10"/>
  <c r="O900" i="10"/>
  <c r="P900" i="10"/>
  <c r="O746" i="10"/>
  <c r="P746" i="10"/>
  <c r="O740" i="10"/>
  <c r="P740" i="10"/>
  <c r="O722" i="10"/>
  <c r="P722" i="10"/>
  <c r="O174" i="9"/>
  <c r="P174" i="9"/>
  <c r="O270" i="4"/>
  <c r="P270" i="4"/>
  <c r="N626" i="9"/>
  <c r="M626" i="9" s="1"/>
  <c r="N349" i="4"/>
  <c r="M349" i="4" s="1"/>
  <c r="O320" i="11"/>
  <c r="P320" i="11"/>
  <c r="O122" i="11"/>
  <c r="P122" i="11"/>
  <c r="O972" i="10"/>
  <c r="P972" i="10"/>
  <c r="O682" i="11"/>
  <c r="P682" i="11"/>
  <c r="O678" i="11"/>
  <c r="P678" i="11"/>
  <c r="O542" i="11"/>
  <c r="M542" i="11" s="1"/>
  <c r="P542" i="11"/>
  <c r="P510" i="11"/>
  <c r="O510" i="11"/>
  <c r="O484" i="11"/>
  <c r="P484" i="11"/>
  <c r="O446" i="11"/>
  <c r="P446" i="11"/>
  <c r="P424" i="11"/>
  <c r="O424" i="11"/>
  <c r="P416" i="11"/>
  <c r="O416" i="11"/>
  <c r="O366" i="11"/>
  <c r="P366" i="11"/>
  <c r="P328" i="11"/>
  <c r="O328" i="11"/>
  <c r="O272" i="11"/>
  <c r="P272" i="11"/>
  <c r="P262" i="11"/>
  <c r="O262" i="11"/>
  <c r="O232" i="11"/>
  <c r="M232" i="11" s="1"/>
  <c r="P232" i="11"/>
  <c r="P214" i="11"/>
  <c r="O214" i="11"/>
  <c r="O170" i="11"/>
  <c r="P170" i="11"/>
  <c r="O166" i="11"/>
  <c r="P166" i="11"/>
  <c r="O834" i="10"/>
  <c r="M834" i="10" s="1"/>
  <c r="P834" i="10"/>
  <c r="O64" i="9"/>
  <c r="P64" i="9"/>
  <c r="O824" i="4"/>
  <c r="P824" i="4"/>
  <c r="F11" i="1"/>
  <c r="G11" i="1"/>
  <c r="D11" i="1" s="1"/>
  <c r="C11" i="1"/>
  <c r="E14" i="5" s="1"/>
  <c r="B11" i="1"/>
  <c r="E11" i="1"/>
  <c r="G3" i="1"/>
  <c r="D3" i="1" s="1"/>
  <c r="X6" i="5" s="1"/>
  <c r="B3" i="1"/>
  <c r="F3" i="1"/>
  <c r="E3" i="1"/>
  <c r="C3" i="1"/>
  <c r="E6" i="5" s="1"/>
  <c r="N764" i="11"/>
  <c r="H632" i="1"/>
  <c r="H734" i="1"/>
  <c r="H749" i="1"/>
  <c r="H990" i="1"/>
  <c r="N536" i="9"/>
  <c r="M536" i="9" s="1"/>
  <c r="N773" i="11"/>
  <c r="N81" i="11"/>
  <c r="M81" i="11" s="1"/>
  <c r="N221" i="11"/>
  <c r="N569" i="9"/>
  <c r="M569" i="9" s="1"/>
  <c r="N274" i="11"/>
  <c r="N931" i="11"/>
  <c r="Q398" i="5"/>
  <c r="H130" i="1"/>
  <c r="D181" i="5" s="1"/>
  <c r="H328" i="1"/>
  <c r="H308" i="1"/>
  <c r="H346" i="1"/>
  <c r="H856" i="1"/>
  <c r="H283" i="1"/>
  <c r="H395" i="1"/>
  <c r="H467" i="1"/>
  <c r="H843" i="1"/>
  <c r="H867" i="1"/>
  <c r="N796" i="11"/>
  <c r="N922" i="4"/>
  <c r="M922" i="4" s="1"/>
  <c r="N489" i="11"/>
  <c r="N439" i="11"/>
  <c r="N468" i="11"/>
  <c r="N281" i="11"/>
  <c r="N531" i="9"/>
  <c r="M531" i="9" s="1"/>
  <c r="N668" i="10"/>
  <c r="N729" i="11"/>
  <c r="N815" i="9"/>
  <c r="M815" i="9" s="1"/>
  <c r="N583" i="11"/>
  <c r="Q478" i="5"/>
  <c r="N593" i="4"/>
  <c r="M593" i="4" s="1"/>
  <c r="N347" i="4"/>
  <c r="M347" i="4" s="1"/>
  <c r="N287" i="9"/>
  <c r="M287" i="9" s="1"/>
  <c r="N365" i="10"/>
  <c r="N380" i="4"/>
  <c r="M380" i="4" s="1"/>
  <c r="N146" i="4"/>
  <c r="M146" i="4" s="1"/>
  <c r="N977" i="9"/>
  <c r="M977" i="9" s="1"/>
  <c r="N988" i="10"/>
  <c r="N159" i="10"/>
  <c r="N621" i="10"/>
  <c r="N175" i="10"/>
  <c r="H39" i="1"/>
  <c r="D54" i="5" s="1"/>
  <c r="H287" i="1"/>
  <c r="N843" i="9"/>
  <c r="M843" i="9" s="1"/>
  <c r="N885" i="4"/>
  <c r="M885" i="4" s="1"/>
  <c r="N555" i="4"/>
  <c r="M555" i="4" s="1"/>
  <c r="N587" i="10"/>
  <c r="N27" i="11"/>
  <c r="M27" i="11" s="1"/>
  <c r="D27" i="11" s="1"/>
  <c r="G27" i="11" s="1"/>
  <c r="N218" i="4"/>
  <c r="M218" i="4" s="1"/>
  <c r="N482" i="11"/>
  <c r="N707" i="11"/>
  <c r="Q272" i="5"/>
  <c r="N459" i="11"/>
  <c r="N351" i="11"/>
  <c r="H113" i="1"/>
  <c r="D160" i="5" s="1"/>
  <c r="H479" i="1"/>
  <c r="H255" i="1"/>
  <c r="H791" i="1"/>
  <c r="H608" i="1"/>
  <c r="Q421" i="5"/>
  <c r="Q251" i="5"/>
  <c r="Q422" i="5"/>
  <c r="Q340" i="5"/>
  <c r="N129" i="9"/>
  <c r="M129" i="9" s="1"/>
  <c r="N353" i="11"/>
  <c r="N904" i="10"/>
  <c r="N233" i="4"/>
  <c r="M233" i="4" s="1"/>
  <c r="Q416" i="5"/>
  <c r="N913" i="11"/>
  <c r="N762" i="11"/>
  <c r="N806" i="11"/>
  <c r="N671" i="11"/>
  <c r="N631" i="11"/>
  <c r="N955" i="11"/>
  <c r="N855" i="11"/>
  <c r="N923" i="11"/>
  <c r="N151" i="9"/>
  <c r="M151" i="9" s="1"/>
  <c r="Q352" i="5"/>
  <c r="N325" i="11"/>
  <c r="N519" i="4"/>
  <c r="M519" i="4" s="1"/>
  <c r="N341" i="4"/>
  <c r="M341" i="4" s="1"/>
  <c r="N723" i="4"/>
  <c r="M723" i="4" s="1"/>
  <c r="N355" i="4"/>
  <c r="M355" i="4" s="1"/>
  <c r="Q261" i="5"/>
  <c r="N357" i="4"/>
  <c r="M357" i="4" s="1"/>
  <c r="N243" i="9"/>
  <c r="M243" i="9" s="1"/>
  <c r="N678" i="4"/>
  <c r="M678" i="4" s="1"/>
  <c r="N553" i="4"/>
  <c r="M553" i="4" s="1"/>
  <c r="N914" i="11"/>
  <c r="N929" i="9"/>
  <c r="M929" i="9" s="1"/>
  <c r="N143" i="4"/>
  <c r="M143" i="4" s="1"/>
  <c r="N993" i="9"/>
  <c r="M993" i="9" s="1"/>
  <c r="N180" i="4"/>
  <c r="M180" i="4" s="1"/>
  <c r="N188" i="4"/>
  <c r="M188" i="4" s="1"/>
  <c r="N153" i="4"/>
  <c r="M153" i="4" s="1"/>
  <c r="N763" i="9"/>
  <c r="M763" i="9" s="1"/>
  <c r="N353" i="9"/>
  <c r="M353" i="9" s="1"/>
  <c r="N8" i="4"/>
  <c r="M8" i="4" s="1"/>
  <c r="D8" i="4" s="1"/>
  <c r="N7" i="9"/>
  <c r="M7" i="9" s="1"/>
  <c r="N787" i="4"/>
  <c r="M787" i="4" s="1"/>
  <c r="N160" i="4"/>
  <c r="M160" i="4" s="1"/>
  <c r="N879" i="4"/>
  <c r="M879" i="4" s="1"/>
  <c r="N700" i="10"/>
  <c r="N566" i="4"/>
  <c r="M566" i="4" s="1"/>
  <c r="N229" i="9"/>
  <c r="M229" i="9" s="1"/>
  <c r="N301" i="9"/>
  <c r="M301" i="9" s="1"/>
  <c r="N829" i="9"/>
  <c r="M829" i="9" s="1"/>
  <c r="N284" i="4"/>
  <c r="M284" i="4" s="1"/>
  <c r="N883" i="11"/>
  <c r="N981" i="4"/>
  <c r="M981" i="4" s="1"/>
  <c r="Q295" i="5"/>
  <c r="Q381" i="5"/>
  <c r="N684" i="4"/>
  <c r="M684" i="4" s="1"/>
  <c r="N662" i="4"/>
  <c r="M662" i="4" s="1"/>
  <c r="N490" i="4"/>
  <c r="M490" i="4" s="1"/>
  <c r="N338" i="4"/>
  <c r="M338" i="4" s="1"/>
  <c r="N212" i="4"/>
  <c r="M212" i="4" s="1"/>
  <c r="N110" i="4"/>
  <c r="M110" i="4" s="1"/>
  <c r="D110" i="4" s="1"/>
  <c r="G110" i="4" s="1"/>
  <c r="H987" i="1"/>
  <c r="N882" i="11"/>
  <c r="N652" i="4"/>
  <c r="M652" i="4" s="1"/>
  <c r="N827" i="10"/>
  <c r="N743" i="4"/>
  <c r="M743" i="4" s="1"/>
  <c r="N420" i="9"/>
  <c r="M420" i="9" s="1"/>
  <c r="N570" i="9"/>
  <c r="M570" i="9" s="1"/>
  <c r="N498" i="10"/>
  <c r="N424" i="10"/>
  <c r="N138" i="10"/>
  <c r="N794" i="9"/>
  <c r="M794" i="9" s="1"/>
  <c r="N746" i="9"/>
  <c r="M746" i="9" s="1"/>
  <c r="N720" i="9"/>
  <c r="M720" i="9" s="1"/>
  <c r="N706" i="9"/>
  <c r="M706" i="9" s="1"/>
  <c r="N702" i="9"/>
  <c r="M702" i="9" s="1"/>
  <c r="N624" i="9"/>
  <c r="M624" i="9" s="1"/>
  <c r="N146" i="9"/>
  <c r="M146" i="9" s="1"/>
  <c r="N14" i="9"/>
  <c r="M14" i="9" s="1"/>
  <c r="D14" i="9" s="1"/>
  <c r="G14" i="9" s="1"/>
  <c r="N664" i="4"/>
  <c r="M664" i="4" s="1"/>
  <c r="N628" i="4"/>
  <c r="M628" i="4" s="1"/>
  <c r="N498" i="4"/>
  <c r="M498" i="4" s="1"/>
  <c r="N408" i="4"/>
  <c r="M408" i="4" s="1"/>
  <c r="N158" i="4"/>
  <c r="M158" i="4" s="1"/>
  <c r="N94" i="4"/>
  <c r="M94" i="4" s="1"/>
  <c r="D94" i="4" s="1"/>
  <c r="G94" i="4" s="1"/>
  <c r="N14" i="4"/>
  <c r="M14" i="4" s="1"/>
  <c r="D14" i="4" s="1"/>
  <c r="G14" i="4" s="1"/>
  <c r="H312" i="1"/>
  <c r="H365" i="1"/>
  <c r="H577" i="1"/>
  <c r="H806" i="1"/>
  <c r="H121" i="1"/>
  <c r="D168" i="5" s="1"/>
  <c r="H273" i="1"/>
  <c r="H809" i="1"/>
  <c r="H849" i="1"/>
  <c r="H872" i="1"/>
  <c r="Q476" i="5"/>
  <c r="H961" i="1"/>
  <c r="Q209" i="5"/>
  <c r="H316" i="1"/>
  <c r="N286" i="10"/>
  <c r="H415" i="1"/>
  <c r="N759" i="4"/>
  <c r="M759" i="4" s="1"/>
  <c r="N994" i="9"/>
  <c r="M994" i="9" s="1"/>
  <c r="N411" i="9"/>
  <c r="M411" i="9" s="1"/>
  <c r="N619" i="11"/>
  <c r="N499" i="10"/>
  <c r="N895" i="4"/>
  <c r="M895" i="4" s="1"/>
  <c r="Q44" i="5"/>
  <c r="N562" i="4"/>
  <c r="M562" i="4" s="1"/>
  <c r="Q382" i="5"/>
  <c r="N208" i="4"/>
  <c r="M208" i="4" s="1"/>
  <c r="N985" i="4"/>
  <c r="M985" i="4" s="1"/>
  <c r="N838" i="4"/>
  <c r="M838" i="4" s="1"/>
  <c r="N372" i="9"/>
  <c r="M372" i="9" s="1"/>
  <c r="N133" i="9"/>
  <c r="M133" i="9" s="1"/>
  <c r="N950" i="10"/>
  <c r="N898" i="10"/>
  <c r="N814" i="10"/>
  <c r="N693" i="9"/>
  <c r="M693" i="9" s="1"/>
  <c r="N927" i="10"/>
  <c r="N665" i="10"/>
  <c r="N809" i="9"/>
  <c r="M809" i="9" s="1"/>
  <c r="H196" i="1"/>
  <c r="H410" i="1"/>
  <c r="O18" i="5"/>
  <c r="H773" i="1"/>
  <c r="H390" i="1"/>
  <c r="H143" i="1"/>
  <c r="H207" i="1"/>
  <c r="N808" i="4"/>
  <c r="M808" i="4" s="1"/>
  <c r="M672" i="11"/>
  <c r="N672" i="11"/>
  <c r="V480" i="5"/>
  <c r="T480" i="5"/>
  <c r="T489" i="5"/>
  <c r="V489" i="5"/>
  <c r="Q233" i="5"/>
  <c r="V185" i="5"/>
  <c r="T185" i="5"/>
  <c r="V477" i="5"/>
  <c r="T477" i="5"/>
  <c r="V430" i="5"/>
  <c r="T430" i="5"/>
  <c r="T463" i="5"/>
  <c r="V463" i="5"/>
  <c r="V326" i="5"/>
  <c r="T326" i="5"/>
  <c r="T240" i="5"/>
  <c r="V240" i="5"/>
  <c r="M496" i="11"/>
  <c r="N496" i="11"/>
  <c r="V306" i="5"/>
  <c r="V492" i="5"/>
  <c r="T345" i="5"/>
  <c r="Z417" i="5"/>
  <c r="AA417" i="5" s="1"/>
  <c r="AB417" i="5" s="1"/>
  <c r="Z439" i="5"/>
  <c r="AA439" i="5" s="1"/>
  <c r="AB439" i="5" s="1"/>
  <c r="Q439" i="5" s="1"/>
  <c r="T460" i="5"/>
  <c r="AJ33" i="5"/>
  <c r="S33" i="5" s="1"/>
  <c r="V293" i="5"/>
  <c r="T293" i="5"/>
  <c r="T490" i="5"/>
  <c r="V490" i="5"/>
  <c r="V420" i="5"/>
  <c r="T420" i="5"/>
  <c r="T235" i="5"/>
  <c r="V235" i="5"/>
  <c r="Z440" i="5"/>
  <c r="AA440" i="5" s="1"/>
  <c r="AB440" i="5" s="1"/>
  <c r="AI440" i="5"/>
  <c r="R440" i="5" s="1"/>
  <c r="V356" i="5"/>
  <c r="V290" i="5"/>
  <c r="N750" i="11"/>
  <c r="T455" i="5"/>
  <c r="V455" i="5"/>
  <c r="N640" i="11"/>
  <c r="T483" i="5"/>
  <c r="AJ338" i="5"/>
  <c r="S338" i="5" s="1"/>
  <c r="Z338" i="5"/>
  <c r="AA338" i="5" s="1"/>
  <c r="AB338" i="5" s="1"/>
  <c r="Q338" i="5" s="1"/>
  <c r="AI338" i="5"/>
  <c r="R338" i="5" s="1"/>
  <c r="V248" i="5"/>
  <c r="T248" i="5"/>
  <c r="V465" i="5"/>
  <c r="T465" i="5"/>
  <c r="T464" i="5"/>
  <c r="V464" i="5"/>
  <c r="Q256" i="5"/>
  <c r="M535" i="11"/>
  <c r="N535" i="11"/>
  <c r="N248" i="9"/>
  <c r="M248" i="9" s="1"/>
  <c r="N78" i="4"/>
  <c r="M78" i="4" s="1"/>
  <c r="D78" i="4" s="1"/>
  <c r="G78" i="4" s="1"/>
  <c r="N640" i="10"/>
  <c r="N896" i="9"/>
  <c r="M896" i="9" s="1"/>
  <c r="N558" i="4"/>
  <c r="M558" i="4" s="1"/>
  <c r="N510" i="9"/>
  <c r="M510" i="9" s="1"/>
  <c r="N126" i="4"/>
  <c r="M126" i="4" s="1"/>
  <c r="D126" i="4" s="1"/>
  <c r="G126" i="4" s="1"/>
  <c r="N670" i="9"/>
  <c r="M670" i="9" s="1"/>
  <c r="O454" i="11"/>
  <c r="M454" i="11" s="1"/>
  <c r="P454" i="11"/>
  <c r="P650" i="11"/>
  <c r="O650" i="11"/>
  <c r="O536" i="11"/>
  <c r="M536" i="11" s="1"/>
  <c r="P536" i="11"/>
  <c r="O378" i="11"/>
  <c r="P378" i="11"/>
  <c r="O980" i="11"/>
  <c r="P980" i="11"/>
  <c r="O786" i="11"/>
  <c r="P786" i="11"/>
  <c r="O168" i="11"/>
  <c r="P168" i="11"/>
  <c r="P692" i="11"/>
  <c r="O692" i="11"/>
  <c r="AI490" i="5"/>
  <c r="R490" i="5" s="1"/>
  <c r="AD490" i="5"/>
  <c r="AE490" i="5" s="1"/>
  <c r="AF490" i="5" s="1"/>
  <c r="AJ490" i="5"/>
  <c r="S490" i="5" s="1"/>
  <c r="Z490" i="5"/>
  <c r="AA490" i="5" s="1"/>
  <c r="AB490" i="5" s="1"/>
  <c r="Q490" i="5" s="1"/>
  <c r="P952" i="11"/>
  <c r="O952" i="11"/>
  <c r="P552" i="11"/>
  <c r="O552" i="11"/>
  <c r="M552" i="11" s="1"/>
  <c r="O356" i="11"/>
  <c r="M356" i="11" s="1"/>
  <c r="P356" i="11"/>
  <c r="O286" i="11"/>
  <c r="P286" i="11"/>
  <c r="P280" i="11"/>
  <c r="O280" i="11"/>
  <c r="O270" i="11"/>
  <c r="P270" i="11"/>
  <c r="O252" i="11"/>
  <c r="P252" i="11"/>
  <c r="P244" i="11"/>
  <c r="O244" i="11"/>
  <c r="O220" i="11"/>
  <c r="P220" i="11"/>
  <c r="O212" i="11"/>
  <c r="P212" i="11"/>
  <c r="O136" i="11"/>
  <c r="M136" i="11" s="1"/>
  <c r="P136" i="11"/>
  <c r="O412" i="10"/>
  <c r="P412" i="10"/>
  <c r="P426" i="9"/>
  <c r="O426" i="9"/>
  <c r="O422" i="10"/>
  <c r="P422" i="10"/>
  <c r="P320" i="9"/>
  <c r="O320" i="9"/>
  <c r="P346" i="9"/>
  <c r="O346" i="9"/>
  <c r="P174" i="10"/>
  <c r="O174" i="10"/>
  <c r="P952" i="9"/>
  <c r="O952" i="9"/>
  <c r="P270" i="9"/>
  <c r="O270" i="9"/>
  <c r="O266" i="10"/>
  <c r="P266" i="10"/>
  <c r="O122" i="9"/>
  <c r="P122" i="9"/>
  <c r="O688" i="10"/>
  <c r="P688" i="10"/>
  <c r="O612" i="10"/>
  <c r="P612" i="10"/>
  <c r="O584" i="10"/>
  <c r="P584" i="10"/>
  <c r="O492" i="10"/>
  <c r="P492" i="10"/>
  <c r="O464" i="10"/>
  <c r="P464" i="10"/>
  <c r="O386" i="10"/>
  <c r="P386" i="10"/>
  <c r="P370" i="10"/>
  <c r="O370" i="10"/>
  <c r="O368" i="10"/>
  <c r="P368" i="10"/>
  <c r="O344" i="10"/>
  <c r="P344" i="10"/>
  <c r="P332" i="10"/>
  <c r="O332" i="10"/>
  <c r="O296" i="10"/>
  <c r="P296" i="10"/>
  <c r="O274" i="10"/>
  <c r="P274" i="10"/>
  <c r="O152" i="10"/>
  <c r="P152" i="10"/>
  <c r="O106" i="10"/>
  <c r="P84" i="10"/>
  <c r="O84" i="10"/>
  <c r="O62" i="10"/>
  <c r="P62" i="10"/>
  <c r="P986" i="9"/>
  <c r="O986" i="9"/>
  <c r="P908" i="9"/>
  <c r="O908" i="9"/>
  <c r="P826" i="9"/>
  <c r="O826" i="9"/>
  <c r="P800" i="9"/>
  <c r="O800" i="9"/>
  <c r="P796" i="9"/>
  <c r="O796" i="9"/>
  <c r="O754" i="9"/>
  <c r="P754" i="9"/>
  <c r="P690" i="9"/>
  <c r="O690" i="9"/>
  <c r="O676" i="9"/>
  <c r="P676" i="9"/>
  <c r="O660" i="9"/>
  <c r="P660" i="9"/>
  <c r="P606" i="9"/>
  <c r="O606" i="9"/>
  <c r="P582" i="9"/>
  <c r="O582" i="9"/>
  <c r="P566" i="9"/>
  <c r="O566" i="9"/>
  <c r="O500" i="9"/>
  <c r="P500" i="9"/>
  <c r="P496" i="9"/>
  <c r="O496" i="9"/>
  <c r="P492" i="9"/>
  <c r="O492" i="9"/>
  <c r="O470" i="9"/>
  <c r="P470" i="9"/>
  <c r="O424" i="9"/>
  <c r="P424" i="9"/>
  <c r="P300" i="9"/>
  <c r="O300" i="9"/>
  <c r="P276" i="9"/>
  <c r="O276" i="9"/>
  <c r="P184" i="9"/>
  <c r="O184" i="9"/>
  <c r="P172" i="9"/>
  <c r="O172" i="9"/>
  <c r="P132" i="9"/>
  <c r="O132" i="9"/>
  <c r="P4" i="9"/>
  <c r="O4" i="9"/>
  <c r="O938" i="4"/>
  <c r="P938" i="4"/>
  <c r="P918" i="4"/>
  <c r="O918" i="4"/>
  <c r="O736" i="4"/>
  <c r="P736" i="4"/>
  <c r="P606" i="4"/>
  <c r="O606" i="4"/>
  <c r="O594" i="4"/>
  <c r="P594" i="4"/>
  <c r="P564" i="4"/>
  <c r="O564" i="4"/>
  <c r="O462" i="4"/>
  <c r="P462" i="4"/>
  <c r="O300" i="4"/>
  <c r="P300" i="4"/>
  <c r="O272" i="4"/>
  <c r="P272" i="4"/>
  <c r="P232" i="4"/>
  <c r="O232" i="4"/>
  <c r="P184" i="4"/>
  <c r="O184" i="4"/>
  <c r="H752" i="1"/>
  <c r="AI447" i="5"/>
  <c r="R447" i="5" s="1"/>
  <c r="AJ487" i="5"/>
  <c r="S487" i="5" s="1"/>
  <c r="AI16" i="5"/>
  <c r="R16" i="5" s="1"/>
  <c r="AI237" i="5"/>
  <c r="R237" i="5" s="1"/>
  <c r="AD263" i="5"/>
  <c r="AE263" i="5" s="1"/>
  <c r="AF263" i="5" s="1"/>
  <c r="Q263" i="5" s="1"/>
  <c r="AI168" i="5"/>
  <c r="R168" i="5" s="1"/>
  <c r="AI384" i="5"/>
  <c r="R384" i="5" s="1"/>
  <c r="AJ454" i="5"/>
  <c r="S454" i="5" s="1"/>
  <c r="AI245" i="5"/>
  <c r="R245" i="5" s="1"/>
  <c r="AD65" i="5"/>
  <c r="AE65" i="5" s="1"/>
  <c r="AF65" i="5" s="1"/>
  <c r="AD489" i="5"/>
  <c r="AE489" i="5" s="1"/>
  <c r="AF489" i="5" s="1"/>
  <c r="AJ257" i="5"/>
  <c r="S257" i="5" s="1"/>
  <c r="AI301" i="5"/>
  <c r="R301" i="5" s="1"/>
  <c r="AD161" i="5"/>
  <c r="AE161" i="5" s="1"/>
  <c r="AF161" i="5" s="1"/>
  <c r="AI73" i="5"/>
  <c r="R73" i="5" s="1"/>
  <c r="AD391" i="5"/>
  <c r="AE391" i="5" s="1"/>
  <c r="AF391" i="5" s="1"/>
  <c r="Q391" i="5" s="1"/>
  <c r="Z55" i="5"/>
  <c r="AA55" i="5" s="1"/>
  <c r="AB55" i="5" s="1"/>
  <c r="Z477" i="5"/>
  <c r="AA477" i="5" s="1"/>
  <c r="AB477" i="5" s="1"/>
  <c r="Q477" i="5" s="1"/>
  <c r="Z311" i="5"/>
  <c r="AA311" i="5" s="1"/>
  <c r="AB311" i="5" s="1"/>
  <c r="Q311" i="5" s="1"/>
  <c r="AJ377" i="5"/>
  <c r="S377" i="5" s="1"/>
  <c r="AD466" i="5"/>
  <c r="AE466" i="5" s="1"/>
  <c r="AF466" i="5" s="1"/>
  <c r="AI377" i="5"/>
  <c r="R377" i="5" s="1"/>
  <c r="Q412" i="5"/>
  <c r="AJ390" i="5"/>
  <c r="S390" i="5" s="1"/>
  <c r="AJ206" i="5"/>
  <c r="S206" i="5" s="1"/>
  <c r="Q409" i="5"/>
  <c r="AJ379" i="5"/>
  <c r="S379" i="5" s="1"/>
  <c r="Z266" i="5"/>
  <c r="AA266" i="5" s="1"/>
  <c r="AB266" i="5" s="1"/>
  <c r="Q266" i="5" s="1"/>
  <c r="Q219" i="5"/>
  <c r="AJ21" i="5"/>
  <c r="S21" i="5" s="1"/>
  <c r="Z378" i="5"/>
  <c r="AA378" i="5" s="1"/>
  <c r="AB378" i="5" s="1"/>
  <c r="Q378" i="5" s="1"/>
  <c r="T250" i="5"/>
  <c r="T474" i="5"/>
  <c r="H49" i="1"/>
  <c r="D68" i="5" s="1"/>
  <c r="Z400" i="5"/>
  <c r="AA400" i="5" s="1"/>
  <c r="AB400" i="5" s="1"/>
  <c r="Q400" i="5" s="1"/>
  <c r="AI187" i="5"/>
  <c r="R187" i="5" s="1"/>
  <c r="AI302" i="5"/>
  <c r="R302" i="5" s="1"/>
  <c r="AI394" i="5"/>
  <c r="R394" i="5" s="1"/>
  <c r="AI476" i="5"/>
  <c r="R476" i="5" s="1"/>
  <c r="H705" i="1"/>
  <c r="AD17" i="5"/>
  <c r="AE17" i="5" s="1"/>
  <c r="AF17" i="5" s="1"/>
  <c r="V86" i="5"/>
  <c r="V277" i="5"/>
  <c r="V280" i="5"/>
  <c r="T384" i="5"/>
  <c r="V321" i="5"/>
  <c r="V15" i="5"/>
  <c r="V452" i="5"/>
  <c r="AD133" i="5"/>
  <c r="AE133" i="5" s="1"/>
  <c r="AF133" i="5" s="1"/>
  <c r="T156" i="5"/>
  <c r="V303" i="5"/>
  <c r="AD317" i="5"/>
  <c r="AE317" i="5" s="1"/>
  <c r="AF317" i="5" s="1"/>
  <c r="Q317" i="5" s="1"/>
  <c r="H417" i="1"/>
  <c r="H286" i="1"/>
  <c r="H661" i="1"/>
  <c r="AI248" i="5"/>
  <c r="R248" i="5" s="1"/>
  <c r="AD248" i="5"/>
  <c r="AE248" i="5" s="1"/>
  <c r="AF248" i="5" s="1"/>
  <c r="Q248" i="5" s="1"/>
  <c r="N966" i="10"/>
  <c r="N211" i="10"/>
  <c r="T287" i="5"/>
  <c r="V295" i="5"/>
  <c r="H96" i="1"/>
  <c r="D135" i="5" s="1"/>
  <c r="T222" i="5"/>
  <c r="V239" i="5"/>
  <c r="T141" i="5"/>
  <c r="T478" i="5"/>
  <c r="H299" i="1"/>
  <c r="H715" i="1"/>
  <c r="H300" i="1"/>
  <c r="V493" i="5"/>
  <c r="T297" i="5"/>
  <c r="H152" i="1"/>
  <c r="Z184" i="5"/>
  <c r="AA184" i="5" s="1"/>
  <c r="AB184" i="5" s="1"/>
  <c r="Q184" i="5" s="1"/>
  <c r="AI184" i="5"/>
  <c r="R184" i="5" s="1"/>
  <c r="AJ184" i="5"/>
  <c r="S184" i="5" s="1"/>
  <c r="V425" i="5"/>
  <c r="O924" i="4"/>
  <c r="N924" i="4" s="1"/>
  <c r="M924" i="4" s="1"/>
  <c r="O728" i="4"/>
  <c r="N728" i="4" s="1"/>
  <c r="M728" i="4" s="1"/>
  <c r="N660" i="11"/>
  <c r="O912" i="4"/>
  <c r="N912" i="4" s="1"/>
  <c r="M912" i="4" s="1"/>
  <c r="O248" i="4"/>
  <c r="N248" i="4" s="1"/>
  <c r="M248" i="4" s="1"/>
  <c r="P68" i="4"/>
  <c r="N68" i="4" s="1"/>
  <c r="M68" i="4" s="1"/>
  <c r="D68" i="4" s="1"/>
  <c r="G68" i="4" s="1"/>
  <c r="P370" i="4"/>
  <c r="N370" i="4" s="1"/>
  <c r="M370" i="4" s="1"/>
  <c r="P390" i="4"/>
  <c r="N390" i="4" s="1"/>
  <c r="M390" i="4" s="1"/>
  <c r="P200" i="4"/>
  <c r="N200" i="4" s="1"/>
  <c r="M200" i="4" s="1"/>
  <c r="N352" i="10"/>
  <c r="N793" i="10"/>
  <c r="O326" i="9"/>
  <c r="N326" i="9" s="1"/>
  <c r="M326" i="9" s="1"/>
  <c r="P298" i="10"/>
  <c r="N298" i="10" s="1"/>
  <c r="Z60" i="5"/>
  <c r="AA60" i="5" s="1"/>
  <c r="AB60" i="5" s="1"/>
  <c r="Q60" i="5" s="1"/>
  <c r="AD239" i="5"/>
  <c r="AE239" i="5" s="1"/>
  <c r="AF239" i="5" s="1"/>
  <c r="Q239" i="5" s="1"/>
  <c r="AD383" i="5"/>
  <c r="AE383" i="5" s="1"/>
  <c r="AF383" i="5" s="1"/>
  <c r="Q383" i="5" s="1"/>
  <c r="Q72" i="5"/>
  <c r="Z418" i="5"/>
  <c r="AA418" i="5" s="1"/>
  <c r="AB418" i="5" s="1"/>
  <c r="Q418" i="5" s="1"/>
  <c r="AJ102" i="5"/>
  <c r="S102" i="5" s="1"/>
  <c r="Z362" i="5"/>
  <c r="AA362" i="5" s="1"/>
  <c r="AB362" i="5" s="1"/>
  <c r="N387" i="9"/>
  <c r="M387" i="9" s="1"/>
  <c r="Z458" i="5"/>
  <c r="AA458" i="5" s="1"/>
  <c r="AB458" i="5" s="1"/>
  <c r="AJ309" i="5"/>
  <c r="S309" i="5" s="1"/>
  <c r="N294" i="10"/>
  <c r="N919" i="11"/>
  <c r="N696" i="10"/>
  <c r="N659" i="4"/>
  <c r="M659" i="4" s="1"/>
  <c r="N666" i="4"/>
  <c r="M666" i="4" s="1"/>
  <c r="N683" i="10"/>
  <c r="N215" i="4"/>
  <c r="M215" i="4" s="1"/>
  <c r="N628" i="11"/>
  <c r="N367" i="11"/>
  <c r="N572" i="11"/>
  <c r="N386" i="11"/>
  <c r="N139" i="10"/>
  <c r="N406" i="11"/>
  <c r="N230" i="10"/>
  <c r="N209" i="10"/>
  <c r="N451" i="10"/>
  <c r="Z267" i="5"/>
  <c r="AA267" i="5" s="1"/>
  <c r="AB267" i="5" s="1"/>
  <c r="Q267" i="5" s="1"/>
  <c r="N892" i="11"/>
  <c r="N239" i="11"/>
  <c r="N771" i="11"/>
  <c r="AI190" i="5"/>
  <c r="R190" i="5" s="1"/>
  <c r="AJ103" i="5"/>
  <c r="S103" i="5" s="1"/>
  <c r="Z46" i="5"/>
  <c r="AA46" i="5" s="1"/>
  <c r="AB46" i="5" s="1"/>
  <c r="AD46" i="5"/>
  <c r="AE46" i="5" s="1"/>
  <c r="AF46" i="5" s="1"/>
  <c r="H494" i="1"/>
  <c r="F86" i="1"/>
  <c r="AJ147" i="5"/>
  <c r="S147" i="5" s="1"/>
  <c r="AJ93" i="5"/>
  <c r="S93" i="5" s="1"/>
  <c r="H766" i="1"/>
  <c r="N418" i="11"/>
  <c r="N431" i="11"/>
  <c r="N808" i="11"/>
  <c r="N681" i="11"/>
  <c r="N489" i="10"/>
  <c r="N335" i="10"/>
  <c r="N497" i="10"/>
  <c r="N991" i="10"/>
  <c r="N760" i="10"/>
  <c r="N526" i="10"/>
  <c r="H182" i="1"/>
  <c r="AI197" i="5"/>
  <c r="R197" i="5" s="1"/>
  <c r="AJ333" i="5"/>
  <c r="S333" i="5" s="1"/>
  <c r="N147" i="10"/>
  <c r="V191" i="5"/>
  <c r="N706" i="11"/>
  <c r="AD303" i="5"/>
  <c r="AE303" i="5" s="1"/>
  <c r="AF303" i="5" s="1"/>
  <c r="Z213" i="5"/>
  <c r="AA213" i="5" s="1"/>
  <c r="AB213" i="5" s="1"/>
  <c r="Q213" i="5" s="1"/>
  <c r="AJ29" i="5"/>
  <c r="S29" i="5" s="1"/>
  <c r="N768" i="10"/>
  <c r="H303" i="1"/>
  <c r="H313" i="1"/>
  <c r="H341" i="1"/>
  <c r="H591" i="1"/>
  <c r="H973" i="1"/>
  <c r="H984" i="1"/>
  <c r="H1001" i="1"/>
  <c r="G86" i="1"/>
  <c r="D86" i="1" s="1"/>
  <c r="X86" i="5" s="1"/>
  <c r="H270" i="1"/>
  <c r="H342" i="1"/>
  <c r="C86" i="1"/>
  <c r="E121" i="5" s="1"/>
  <c r="AJ295" i="5"/>
  <c r="S295" i="5" s="1"/>
  <c r="N437" i="4"/>
  <c r="M437" i="4" s="1"/>
  <c r="P864" i="9"/>
  <c r="N864" i="9" s="1"/>
  <c r="M864" i="9" s="1"/>
  <c r="O168" i="10"/>
  <c r="N357" i="9"/>
  <c r="M357" i="9" s="1"/>
  <c r="N348" i="9"/>
  <c r="M348" i="9" s="1"/>
  <c r="N353" i="4"/>
  <c r="M353" i="4" s="1"/>
  <c r="N153" i="10"/>
  <c r="P460" i="4"/>
  <c r="N460" i="4" s="1"/>
  <c r="M460" i="4" s="1"/>
  <c r="P942" i="9"/>
  <c r="N942" i="9" s="1"/>
  <c r="M942" i="9" s="1"/>
  <c r="O288" i="9"/>
  <c r="N288" i="9" s="1"/>
  <c r="M288" i="9" s="1"/>
  <c r="O876" i="9"/>
  <c r="N876" i="9" s="1"/>
  <c r="M876" i="9" s="1"/>
  <c r="O150" i="9"/>
  <c r="N150" i="9" s="1"/>
  <c r="M150" i="9" s="1"/>
  <c r="N786" i="9"/>
  <c r="M786" i="9" s="1"/>
  <c r="N377" i="10"/>
  <c r="N561" i="9"/>
  <c r="M561" i="9" s="1"/>
  <c r="N577" i="9"/>
  <c r="M577" i="9" s="1"/>
  <c r="N154" i="10"/>
  <c r="N790" i="10"/>
  <c r="N359" i="11"/>
  <c r="N198" i="4"/>
  <c r="M198" i="4" s="1"/>
  <c r="N91" i="4"/>
  <c r="M91" i="4" s="1"/>
  <c r="D91" i="4" s="1"/>
  <c r="G91" i="4" s="1"/>
  <c r="N724" i="4"/>
  <c r="M724" i="4" s="1"/>
  <c r="N217" i="4"/>
  <c r="M217" i="4" s="1"/>
  <c r="N340" i="4"/>
  <c r="M340" i="4" s="1"/>
  <c r="N361" i="4"/>
  <c r="M361" i="4" s="1"/>
  <c r="N828" i="4"/>
  <c r="M828" i="4" s="1"/>
  <c r="N847" i="4"/>
  <c r="M847" i="4" s="1"/>
  <c r="N554" i="4"/>
  <c r="M554" i="4" s="1"/>
  <c r="N231" i="4"/>
  <c r="M231" i="4" s="1"/>
  <c r="N493" i="4"/>
  <c r="M493" i="4" s="1"/>
  <c r="N504" i="4"/>
  <c r="M504" i="4" s="1"/>
  <c r="N791" i="4"/>
  <c r="M791" i="4" s="1"/>
  <c r="N509" i="4"/>
  <c r="M509" i="4" s="1"/>
  <c r="N935" i="4"/>
  <c r="M935" i="4" s="1"/>
  <c r="N889" i="10"/>
  <c r="AJ436" i="5"/>
  <c r="S436" i="5" s="1"/>
  <c r="Z39" i="5"/>
  <c r="AA39" i="5" s="1"/>
  <c r="AB39" i="5" s="1"/>
  <c r="AJ319" i="5"/>
  <c r="S319" i="5" s="1"/>
  <c r="AJ493" i="5"/>
  <c r="S493" i="5" s="1"/>
  <c r="H311" i="1"/>
  <c r="N798" i="9"/>
  <c r="M798" i="9" s="1"/>
  <c r="N756" i="9"/>
  <c r="M756" i="9" s="1"/>
  <c r="N828" i="10"/>
  <c r="N308" i="11"/>
  <c r="N694" i="11"/>
  <c r="N290" i="9"/>
  <c r="M290" i="9" s="1"/>
  <c r="N304" i="9"/>
  <c r="M304" i="9" s="1"/>
  <c r="N479" i="9"/>
  <c r="M479" i="9" s="1"/>
  <c r="N644" i="10"/>
  <c r="N525" i="9"/>
  <c r="M525" i="9" s="1"/>
  <c r="N978" i="4"/>
  <c r="M978" i="4" s="1"/>
  <c r="N470" i="10"/>
  <c r="AI17" i="5"/>
  <c r="R17" i="5" s="1"/>
  <c r="P12" i="11"/>
  <c r="N12" i="11" s="1"/>
  <c r="M12" i="11" s="1"/>
  <c r="P150" i="4"/>
  <c r="N150" i="4" s="1"/>
  <c r="M150" i="4" s="1"/>
  <c r="P578" i="4"/>
  <c r="N578" i="4" s="1"/>
  <c r="M578" i="4" s="1"/>
  <c r="P944" i="9"/>
  <c r="N944" i="9" s="1"/>
  <c r="M944" i="9" s="1"/>
  <c r="O790" i="9"/>
  <c r="N790" i="9" s="1"/>
  <c r="M790" i="9" s="1"/>
  <c r="O712" i="9"/>
  <c r="N712" i="9" s="1"/>
  <c r="M712" i="9" s="1"/>
  <c r="O590" i="9"/>
  <c r="N590" i="9" s="1"/>
  <c r="M590" i="9" s="1"/>
  <c r="O810" i="9"/>
  <c r="N810" i="9" s="1"/>
  <c r="M810" i="9" s="1"/>
  <c r="O760" i="9"/>
  <c r="N760" i="9" s="1"/>
  <c r="M760" i="9" s="1"/>
  <c r="O704" i="9"/>
  <c r="N704" i="9" s="1"/>
  <c r="M704" i="9" s="1"/>
  <c r="P20" i="10"/>
  <c r="N20" i="10" s="1"/>
  <c r="M20" i="10" s="1"/>
  <c r="D20" i="10" s="1"/>
  <c r="G20" i="10" s="1"/>
  <c r="P216" i="10"/>
  <c r="N216" i="10" s="1"/>
  <c r="P130" i="10"/>
  <c r="N130" i="10" s="1"/>
  <c r="P358" i="10"/>
  <c r="N358" i="10" s="1"/>
  <c r="P320" i="10"/>
  <c r="N320" i="10" s="1"/>
  <c r="N239" i="4"/>
  <c r="M239" i="4" s="1"/>
  <c r="N425" i="11"/>
  <c r="N851" i="4"/>
  <c r="M851" i="4" s="1"/>
  <c r="AD365" i="5"/>
  <c r="AE365" i="5" s="1"/>
  <c r="AF365" i="5" s="1"/>
  <c r="Q365" i="5" s="1"/>
  <c r="AD453" i="5"/>
  <c r="AE453" i="5" s="1"/>
  <c r="AF453" i="5" s="1"/>
  <c r="Q453" i="5" s="1"/>
  <c r="N692" i="4"/>
  <c r="M692" i="4" s="1"/>
  <c r="N767" i="4"/>
  <c r="M767" i="4" s="1"/>
  <c r="N550" i="4"/>
  <c r="M550" i="4" s="1"/>
  <c r="N765" i="4"/>
  <c r="M765" i="4" s="1"/>
  <c r="N337" i="4"/>
  <c r="M337" i="4" s="1"/>
  <c r="N389" i="4"/>
  <c r="M389" i="4" s="1"/>
  <c r="AJ314" i="5"/>
  <c r="S314" i="5" s="1"/>
  <c r="N136" i="4"/>
  <c r="M136" i="4" s="1"/>
  <c r="N755" i="4"/>
  <c r="M755" i="4" s="1"/>
  <c r="N181" i="4"/>
  <c r="M181" i="4" s="1"/>
  <c r="N891" i="4"/>
  <c r="M891" i="4" s="1"/>
  <c r="N503" i="4"/>
  <c r="M503" i="4" s="1"/>
  <c r="O204" i="4"/>
  <c r="N204" i="4" s="1"/>
  <c r="M204" i="4" s="1"/>
  <c r="P430" i="4"/>
  <c r="N430" i="4" s="1"/>
  <c r="M430" i="4" s="1"/>
  <c r="O210" i="10"/>
  <c r="N747" i="4"/>
  <c r="M747" i="4" s="1"/>
  <c r="N551" i="11"/>
  <c r="N421" i="9"/>
  <c r="M421" i="9" s="1"/>
  <c r="N783" i="4"/>
  <c r="M783" i="4" s="1"/>
  <c r="P994" i="4"/>
  <c r="N994" i="4" s="1"/>
  <c r="M994" i="4" s="1"/>
  <c r="P508" i="10"/>
  <c r="N508" i="10" s="1"/>
  <c r="P366" i="10"/>
  <c r="N366" i="10" s="1"/>
  <c r="N652" i="11"/>
  <c r="H160" i="1"/>
  <c r="O278" i="9"/>
  <c r="N278" i="9" s="1"/>
  <c r="M278" i="9" s="1"/>
  <c r="N984" i="4"/>
  <c r="M984" i="4" s="1"/>
  <c r="N837" i="10"/>
  <c r="N739" i="4"/>
  <c r="M739" i="4" s="1"/>
  <c r="O942" i="11"/>
  <c r="P942" i="11"/>
  <c r="O158" i="11"/>
  <c r="P158" i="11"/>
  <c r="P260" i="11"/>
  <c r="O260" i="11"/>
  <c r="O646" i="11"/>
  <c r="P646" i="11"/>
  <c r="P670" i="11"/>
  <c r="O670" i="11"/>
  <c r="O654" i="11"/>
  <c r="M654" i="11" s="1"/>
  <c r="P654" i="11"/>
  <c r="O226" i="11"/>
  <c r="P226" i="11"/>
  <c r="O242" i="11"/>
  <c r="P242" i="11"/>
  <c r="P432" i="11"/>
  <c r="O432" i="11"/>
  <c r="O698" i="11"/>
  <c r="P698" i="11"/>
  <c r="O928" i="10"/>
  <c r="M928" i="10" s="1"/>
  <c r="P928" i="10"/>
  <c r="O928" i="11"/>
  <c r="P928" i="11"/>
  <c r="P798" i="11"/>
  <c r="O798" i="11"/>
  <c r="O732" i="11"/>
  <c r="P732" i="11"/>
  <c r="O626" i="11"/>
  <c r="P626" i="11"/>
  <c r="O574" i="11"/>
  <c r="P574" i="11"/>
  <c r="P540" i="11"/>
  <c r="O540" i="11"/>
  <c r="O486" i="11"/>
  <c r="M486" i="11" s="1"/>
  <c r="P486" i="11"/>
  <c r="O462" i="11"/>
  <c r="P462" i="11"/>
  <c r="O310" i="11"/>
  <c r="P310" i="11"/>
  <c r="O302" i="11"/>
  <c r="M302" i="11" s="1"/>
  <c r="P302" i="11"/>
  <c r="P148" i="11"/>
  <c r="O148" i="11"/>
  <c r="P400" i="4"/>
  <c r="O400" i="4"/>
  <c r="P642" i="9"/>
  <c r="O642" i="9"/>
  <c r="H205" i="1"/>
  <c r="O652" i="10"/>
  <c r="M652" i="10" s="1"/>
  <c r="P652" i="10"/>
  <c r="P650" i="9"/>
  <c r="O650" i="9"/>
  <c r="P332" i="9"/>
  <c r="O332" i="9"/>
  <c r="P436" i="9"/>
  <c r="O436" i="9"/>
  <c r="P144" i="9"/>
  <c r="O144" i="9"/>
  <c r="O24" i="10"/>
  <c r="P24" i="10"/>
  <c r="P10" i="9"/>
  <c r="O10" i="9"/>
  <c r="P148" i="10"/>
  <c r="O148" i="10"/>
  <c r="O574" i="4"/>
  <c r="P574" i="4"/>
  <c r="O430" i="9"/>
  <c r="P430" i="9"/>
  <c r="O566" i="10"/>
  <c r="P566" i="10"/>
  <c r="O552" i="10"/>
  <c r="P552" i="10"/>
  <c r="P538" i="10"/>
  <c r="O538" i="10"/>
  <c r="O520" i="10"/>
  <c r="M520" i="10" s="1"/>
  <c r="P520" i="10"/>
  <c r="P496" i="10"/>
  <c r="O496" i="10"/>
  <c r="O486" i="10"/>
  <c r="P486" i="10"/>
  <c r="O444" i="10"/>
  <c r="P444" i="10"/>
  <c r="O436" i="10"/>
  <c r="P436" i="10"/>
  <c r="O414" i="10"/>
  <c r="P414" i="10"/>
  <c r="O410" i="10"/>
  <c r="P410" i="10"/>
  <c r="O408" i="10"/>
  <c r="P408" i="10"/>
  <c r="O356" i="10"/>
  <c r="P356" i="10"/>
  <c r="O282" i="10"/>
  <c r="P282" i="10"/>
  <c r="O276" i="10"/>
  <c r="P276" i="10"/>
  <c r="P236" i="10"/>
  <c r="O236" i="10"/>
  <c r="O228" i="10"/>
  <c r="P228" i="10"/>
  <c r="O170" i="10"/>
  <c r="P170" i="10"/>
  <c r="O80" i="10"/>
  <c r="P80" i="10"/>
  <c r="O70" i="10"/>
  <c r="P70" i="10"/>
  <c r="O18" i="10"/>
  <c r="P18" i="10"/>
  <c r="O950" i="9"/>
  <c r="P950" i="9"/>
  <c r="P802" i="9"/>
  <c r="O802" i="9"/>
  <c r="P792" i="9"/>
  <c r="O792" i="9"/>
  <c r="P788" i="9"/>
  <c r="O788" i="9"/>
  <c r="P782" i="9"/>
  <c r="O782" i="9"/>
  <c r="P750" i="9"/>
  <c r="O750" i="9"/>
  <c r="O538" i="9"/>
  <c r="P538" i="9"/>
  <c r="P484" i="9"/>
  <c r="O484" i="9"/>
  <c r="O354" i="9"/>
  <c r="P354" i="9"/>
  <c r="O328" i="9"/>
  <c r="P328" i="9"/>
  <c r="P258" i="9"/>
  <c r="O258" i="9"/>
  <c r="P242" i="9"/>
  <c r="O242" i="9"/>
  <c r="O220" i="9"/>
  <c r="P220" i="9"/>
  <c r="P214" i="9"/>
  <c r="O214" i="9"/>
  <c r="P206" i="9"/>
  <c r="O206" i="9"/>
  <c r="P142" i="9"/>
  <c r="O142" i="9"/>
  <c r="P136" i="9"/>
  <c r="O136" i="9"/>
  <c r="P112" i="9"/>
  <c r="O112" i="9"/>
  <c r="P88" i="9"/>
  <c r="O58" i="9"/>
  <c r="P58" i="9"/>
  <c r="O50" i="9"/>
  <c r="P50" i="9"/>
  <c r="O992" i="4"/>
  <c r="P992" i="4"/>
  <c r="P898" i="4"/>
  <c r="O898" i="4"/>
  <c r="O886" i="4"/>
  <c r="P886" i="4"/>
  <c r="O868" i="4"/>
  <c r="P868" i="4"/>
  <c r="O668" i="4"/>
  <c r="P668" i="4"/>
  <c r="O602" i="4"/>
  <c r="P602" i="4"/>
  <c r="O552" i="4"/>
  <c r="P552" i="4"/>
  <c r="O470" i="4"/>
  <c r="P470" i="4"/>
  <c r="P468" i="4"/>
  <c r="O468" i="4"/>
  <c r="O436" i="4"/>
  <c r="P436" i="4"/>
  <c r="O394" i="4"/>
  <c r="P394" i="4"/>
  <c r="P344" i="4"/>
  <c r="O344" i="4"/>
  <c r="O302" i="4"/>
  <c r="P302" i="4"/>
  <c r="P56" i="4"/>
  <c r="O56" i="4"/>
  <c r="H216" i="1"/>
  <c r="H224" i="1"/>
  <c r="H295" i="1"/>
  <c r="H424" i="1"/>
  <c r="H520" i="1"/>
  <c r="H681" i="1"/>
  <c r="H719" i="1"/>
  <c r="H736" i="1"/>
  <c r="H797" i="1"/>
  <c r="H825" i="1"/>
  <c r="H837" i="1"/>
  <c r="H125" i="1"/>
  <c r="D176" i="5" s="1"/>
  <c r="H141" i="1"/>
  <c r="H936" i="1"/>
  <c r="N955" i="9"/>
  <c r="M955" i="9" s="1"/>
  <c r="N959" i="9"/>
  <c r="M959" i="9" s="1"/>
  <c r="N975" i="9"/>
  <c r="M975" i="9" s="1"/>
  <c r="N214" i="10"/>
  <c r="N290" i="4"/>
  <c r="M290" i="4" s="1"/>
  <c r="N853" i="9"/>
  <c r="M853" i="9" s="1"/>
  <c r="N139" i="9"/>
  <c r="M139" i="9" s="1"/>
  <c r="N216" i="4"/>
  <c r="M216" i="4" s="1"/>
  <c r="N313" i="9"/>
  <c r="M313" i="9" s="1"/>
  <c r="N942" i="4"/>
  <c r="M942" i="4" s="1"/>
  <c r="N950" i="4"/>
  <c r="M950" i="4" s="1"/>
  <c r="N770" i="4"/>
  <c r="M770" i="4" s="1"/>
  <c r="N842" i="4"/>
  <c r="M842" i="4" s="1"/>
  <c r="N835" i="4"/>
  <c r="M835" i="4" s="1"/>
  <c r="N514" i="9"/>
  <c r="M514" i="9" s="1"/>
  <c r="N834" i="9"/>
  <c r="M834" i="9" s="1"/>
  <c r="N866" i="9"/>
  <c r="M866" i="9" s="1"/>
  <c r="N709" i="9"/>
  <c r="M709" i="9" s="1"/>
  <c r="N949" i="9"/>
  <c r="M949" i="9" s="1"/>
  <c r="N577" i="10"/>
  <c r="N574" i="10"/>
  <c r="N804" i="10"/>
  <c r="N380" i="10"/>
  <c r="H873" i="1"/>
  <c r="N223" i="9"/>
  <c r="M223" i="9" s="1"/>
  <c r="N360" i="11"/>
  <c r="N573" i="9"/>
  <c r="M573" i="9" s="1"/>
  <c r="N645" i="9"/>
  <c r="M645" i="9" s="1"/>
  <c r="H318" i="1"/>
  <c r="H199" i="1"/>
  <c r="N311" i="4"/>
  <c r="M311" i="4" s="1"/>
  <c r="N175" i="9"/>
  <c r="M175" i="9" s="1"/>
  <c r="N924" i="11"/>
  <c r="N517" i="10"/>
  <c r="N96" i="10"/>
  <c r="M96" i="10" s="1"/>
  <c r="M713" i="11"/>
  <c r="N713" i="11"/>
  <c r="M401" i="11"/>
  <c r="N401" i="11"/>
  <c r="N633" i="4"/>
  <c r="M633" i="4" s="1"/>
  <c r="N225" i="4"/>
  <c r="M225" i="4" s="1"/>
  <c r="N547" i="4"/>
  <c r="M547" i="4" s="1"/>
  <c r="N793" i="4"/>
  <c r="M793" i="4" s="1"/>
  <c r="N316" i="4"/>
  <c r="M316" i="4" s="1"/>
  <c r="N948" i="9"/>
  <c r="M948" i="9" s="1"/>
  <c r="O100" i="11"/>
  <c r="P100" i="11"/>
  <c r="O80" i="11"/>
  <c r="P80" i="11"/>
  <c r="O76" i="11"/>
  <c r="P76" i="11"/>
  <c r="P66" i="11"/>
  <c r="O66" i="11"/>
  <c r="O22" i="11"/>
  <c r="P22" i="11"/>
  <c r="O990" i="10"/>
  <c r="P990" i="10"/>
  <c r="O982" i="10"/>
  <c r="P982" i="10"/>
  <c r="O976" i="10"/>
  <c r="M976" i="10" s="1"/>
  <c r="P976" i="10"/>
  <c r="O962" i="10"/>
  <c r="P962" i="10"/>
  <c r="O958" i="10"/>
  <c r="P958" i="10"/>
  <c r="O944" i="10"/>
  <c r="M944" i="10" s="1"/>
  <c r="P944" i="10"/>
  <c r="P940" i="10"/>
  <c r="O940" i="10"/>
  <c r="O918" i="10"/>
  <c r="P918" i="10"/>
  <c r="O882" i="10"/>
  <c r="P882" i="10"/>
  <c r="P870" i="10"/>
  <c r="O870" i="10"/>
  <c r="O856" i="10"/>
  <c r="M856" i="10" s="1"/>
  <c r="P856" i="10"/>
  <c r="O842" i="10"/>
  <c r="P842" i="10"/>
  <c r="O840" i="10"/>
  <c r="P840" i="10"/>
  <c r="O836" i="10"/>
  <c r="P836" i="10"/>
  <c r="O830" i="10"/>
  <c r="P830" i="10"/>
  <c r="O826" i="10"/>
  <c r="P826" i="10"/>
  <c r="O824" i="10"/>
  <c r="P824" i="10"/>
  <c r="O808" i="10"/>
  <c r="M808" i="10" s="1"/>
  <c r="P808" i="10"/>
  <c r="O806" i="10"/>
  <c r="P806" i="10"/>
  <c r="O794" i="10"/>
  <c r="P794" i="10"/>
  <c r="O792" i="10"/>
  <c r="P792" i="10"/>
  <c r="O780" i="10"/>
  <c r="P780" i="10"/>
  <c r="O776" i="10"/>
  <c r="P776" i="10"/>
  <c r="O770" i="10"/>
  <c r="P770" i="10"/>
  <c r="O756" i="10"/>
  <c r="P756" i="10"/>
  <c r="P738" i="10"/>
  <c r="O738" i="10"/>
  <c r="O728" i="10"/>
  <c r="P728" i="10"/>
  <c r="O726" i="10"/>
  <c r="M726" i="10" s="1"/>
  <c r="P726" i="10"/>
  <c r="O702" i="10"/>
  <c r="P702" i="10"/>
  <c r="O698" i="10"/>
  <c r="P698" i="10"/>
  <c r="O686" i="10"/>
  <c r="P686" i="10"/>
  <c r="O680" i="10"/>
  <c r="P680" i="10"/>
  <c r="O678" i="10"/>
  <c r="M678" i="10" s="1"/>
  <c r="P678" i="10"/>
  <c r="O662" i="10"/>
  <c r="P662" i="10"/>
  <c r="O646" i="10"/>
  <c r="P646" i="10"/>
  <c r="O630" i="10"/>
  <c r="M630" i="10" s="1"/>
  <c r="P630" i="10"/>
  <c r="O614" i="10"/>
  <c r="P614" i="10"/>
  <c r="O608" i="10"/>
  <c r="P608" i="10"/>
  <c r="P606" i="10"/>
  <c r="O606" i="10"/>
  <c r="O600" i="10"/>
  <c r="P600" i="10"/>
  <c r="O598" i="10"/>
  <c r="P598" i="10"/>
  <c r="O596" i="10"/>
  <c r="P596" i="10"/>
  <c r="O594" i="10"/>
  <c r="M594" i="10" s="1"/>
  <c r="P594" i="10"/>
  <c r="P592" i="10"/>
  <c r="O592" i="10"/>
  <c r="P588" i="10"/>
  <c r="O588" i="10"/>
  <c r="O544" i="10"/>
  <c r="M544" i="10" s="1"/>
  <c r="P544" i="10"/>
  <c r="P536" i="10"/>
  <c r="O536" i="10"/>
  <c r="P534" i="10"/>
  <c r="O534" i="10"/>
  <c r="O530" i="10"/>
  <c r="P530" i="10"/>
  <c r="O512" i="10"/>
  <c r="P512" i="10"/>
  <c r="P506" i="10"/>
  <c r="O506" i="10"/>
  <c r="O502" i="10"/>
  <c r="P502" i="10"/>
  <c r="O462" i="10"/>
  <c r="P462" i="10"/>
  <c r="P456" i="10"/>
  <c r="O456" i="10"/>
  <c r="O452" i="10"/>
  <c r="P452" i="10"/>
  <c r="P448" i="10"/>
  <c r="O448" i="10"/>
  <c r="O442" i="10"/>
  <c r="P442" i="10"/>
  <c r="O432" i="10"/>
  <c r="P432" i="10"/>
  <c r="O416" i="10"/>
  <c r="P416" i="10"/>
  <c r="P406" i="10"/>
  <c r="O406" i="10"/>
  <c r="M406" i="10" s="1"/>
  <c r="P404" i="10"/>
  <c r="O404" i="10"/>
  <c r="O400" i="10"/>
  <c r="P400" i="10"/>
  <c r="O396" i="10"/>
  <c r="P396" i="10"/>
  <c r="O392" i="10"/>
  <c r="P392" i="10"/>
  <c r="O384" i="10"/>
  <c r="P384" i="10"/>
  <c r="O342" i="10"/>
  <c r="P342" i="10"/>
  <c r="O334" i="10"/>
  <c r="M334" i="10" s="1"/>
  <c r="P334" i="10"/>
  <c r="O318" i="10"/>
  <c r="P318" i="10"/>
  <c r="O258" i="10"/>
  <c r="P258" i="10"/>
  <c r="P248" i="10"/>
  <c r="O248" i="10"/>
  <c r="O242" i="10"/>
  <c r="P242" i="10"/>
  <c r="O232" i="10"/>
  <c r="P232" i="10"/>
  <c r="O226" i="10"/>
  <c r="P226" i="10"/>
  <c r="P218" i="10"/>
  <c r="O218" i="10"/>
  <c r="O198" i="10"/>
  <c r="P198" i="10"/>
  <c r="O190" i="10"/>
  <c r="P190" i="10"/>
  <c r="O184" i="10"/>
  <c r="P184" i="10"/>
  <c r="O160" i="10"/>
  <c r="M160" i="10" s="1"/>
  <c r="P160" i="10"/>
  <c r="O134" i="10"/>
  <c r="P134" i="10"/>
  <c r="P98" i="10"/>
  <c r="O98" i="10"/>
  <c r="O88" i="10"/>
  <c r="P88" i="10"/>
  <c r="O66" i="10"/>
  <c r="P66" i="10"/>
  <c r="O64" i="10"/>
  <c r="P64" i="10"/>
  <c r="O46" i="10"/>
  <c r="P46" i="10"/>
  <c r="O30" i="10"/>
  <c r="P30" i="10"/>
  <c r="O14" i="10"/>
  <c r="P14" i="10"/>
  <c r="O10" i="10"/>
  <c r="P10" i="10"/>
  <c r="P1000" i="9"/>
  <c r="O1000" i="9"/>
  <c r="O984" i="9"/>
  <c r="P984" i="9"/>
  <c r="O972" i="9"/>
  <c r="P972" i="9"/>
  <c r="P966" i="9"/>
  <c r="O966" i="9"/>
  <c r="P956" i="9"/>
  <c r="O956" i="9"/>
  <c r="P954" i="9"/>
  <c r="O954" i="9"/>
  <c r="P946" i="9"/>
  <c r="O946" i="9"/>
  <c r="O930" i="9"/>
  <c r="P930" i="9"/>
  <c r="O928" i="9"/>
  <c r="P928" i="9"/>
  <c r="P920" i="9"/>
  <c r="O920" i="9"/>
  <c r="P904" i="9"/>
  <c r="O904" i="9"/>
  <c r="P900" i="9"/>
  <c r="O900" i="9"/>
  <c r="P894" i="9"/>
  <c r="O894" i="9"/>
  <c r="P884" i="9"/>
  <c r="O884" i="9"/>
  <c r="P780" i="9"/>
  <c r="O780" i="9"/>
  <c r="O398" i="4"/>
  <c r="P398" i="4"/>
  <c r="O700" i="4"/>
  <c r="P700" i="4"/>
  <c r="O980" i="4"/>
  <c r="P980" i="4"/>
  <c r="O730" i="4"/>
  <c r="P730" i="4"/>
  <c r="O422" i="4"/>
  <c r="P422" i="4"/>
  <c r="O698" i="4"/>
  <c r="P698" i="4"/>
  <c r="O124" i="4"/>
  <c r="P124" i="4"/>
  <c r="O654" i="4"/>
  <c r="P654" i="4"/>
  <c r="O638" i="4"/>
  <c r="P638" i="4"/>
  <c r="O174" i="4"/>
  <c r="P174" i="4"/>
  <c r="H595" i="1"/>
  <c r="O10" i="4"/>
  <c r="P10" i="4"/>
  <c r="P752" i="9"/>
  <c r="O752" i="9"/>
  <c r="P748" i="9"/>
  <c r="O748" i="9"/>
  <c r="P742" i="9"/>
  <c r="O742" i="9"/>
  <c r="P736" i="9"/>
  <c r="O736" i="9"/>
  <c r="P732" i="9"/>
  <c r="O732" i="9"/>
  <c r="P724" i="9"/>
  <c r="O724" i="9"/>
  <c r="P716" i="9"/>
  <c r="O716" i="9"/>
  <c r="O714" i="9"/>
  <c r="P714" i="9"/>
  <c r="P708" i="9"/>
  <c r="O708" i="9"/>
  <c r="P700" i="9"/>
  <c r="O700" i="9"/>
  <c r="P692" i="9"/>
  <c r="O692" i="9"/>
  <c r="O688" i="9"/>
  <c r="P688" i="9"/>
  <c r="O686" i="9"/>
  <c r="P686" i="9"/>
  <c r="O684" i="9"/>
  <c r="P684" i="9"/>
  <c r="O682" i="9"/>
  <c r="P682" i="9"/>
  <c r="P654" i="9"/>
  <c r="O654" i="9"/>
  <c r="O620" i="9"/>
  <c r="P620" i="9"/>
  <c r="P618" i="9"/>
  <c r="O618" i="9"/>
  <c r="P612" i="9"/>
  <c r="O612" i="9"/>
  <c r="P610" i="9"/>
  <c r="O610" i="9"/>
  <c r="O604" i="9"/>
  <c r="P604" i="9"/>
  <c r="P602" i="9"/>
  <c r="O602" i="9"/>
  <c r="P600" i="9"/>
  <c r="O600" i="9"/>
  <c r="O580" i="9"/>
  <c r="P580" i="9"/>
  <c r="P564" i="9"/>
  <c r="O564" i="9"/>
  <c r="O508" i="9"/>
  <c r="P508" i="9"/>
  <c r="P486" i="9"/>
  <c r="O486" i="9"/>
  <c r="P466" i="9"/>
  <c r="O466" i="9"/>
  <c r="O462" i="9"/>
  <c r="P462" i="9"/>
  <c r="P452" i="9"/>
  <c r="O452" i="9"/>
  <c r="O450" i="9"/>
  <c r="P450" i="9"/>
  <c r="P434" i="9"/>
  <c r="O434" i="9"/>
  <c r="P414" i="9"/>
  <c r="O414" i="9"/>
  <c r="P376" i="9"/>
  <c r="O376" i="9"/>
  <c r="P374" i="9"/>
  <c r="O374" i="9"/>
  <c r="P352" i="9"/>
  <c r="O352" i="9"/>
  <c r="P344" i="9"/>
  <c r="O344" i="9"/>
  <c r="P330" i="9"/>
  <c r="O330" i="9"/>
  <c r="P316" i="9"/>
  <c r="O316" i="9"/>
  <c r="P272" i="9"/>
  <c r="O272" i="9"/>
  <c r="P254" i="9"/>
  <c r="O254" i="9"/>
  <c r="P252" i="9"/>
  <c r="O252" i="9"/>
  <c r="P234" i="9"/>
  <c r="O234" i="9"/>
  <c r="O190" i="9"/>
  <c r="P190" i="9"/>
  <c r="P138" i="9"/>
  <c r="O138" i="9"/>
  <c r="P120" i="9"/>
  <c r="O120" i="9"/>
  <c r="P116" i="9"/>
  <c r="O116" i="9"/>
  <c r="P102" i="9"/>
  <c r="P98" i="9"/>
  <c r="O98" i="9"/>
  <c r="P52" i="9"/>
  <c r="O52" i="9"/>
  <c r="O42" i="9"/>
  <c r="P20" i="9"/>
  <c r="O20" i="9"/>
  <c r="O6" i="9"/>
  <c r="P6" i="9"/>
  <c r="O974" i="4"/>
  <c r="P974" i="4"/>
  <c r="P952" i="4"/>
  <c r="O952" i="4"/>
  <c r="O904" i="4"/>
  <c r="P904" i="4"/>
  <c r="O884" i="4"/>
  <c r="P884" i="4"/>
  <c r="O854" i="4"/>
  <c r="P854" i="4"/>
  <c r="O814" i="4"/>
  <c r="P814" i="4"/>
  <c r="O806" i="4"/>
  <c r="P806" i="4"/>
  <c r="O672" i="4"/>
  <c r="P672" i="4"/>
  <c r="O636" i="4"/>
  <c r="P636" i="4"/>
  <c r="O620" i="4"/>
  <c r="P620" i="4"/>
  <c r="P596" i="4"/>
  <c r="O596" i="4"/>
  <c r="P572" i="4"/>
  <c r="O572" i="4"/>
  <c r="O378" i="4"/>
  <c r="P378" i="4"/>
  <c r="O322" i="4"/>
  <c r="P322" i="4"/>
  <c r="O222" i="4"/>
  <c r="P222" i="4"/>
  <c r="O196" i="4"/>
  <c r="P196" i="4"/>
  <c r="P172" i="4"/>
  <c r="O172" i="4"/>
  <c r="O164" i="4"/>
  <c r="P164" i="4"/>
  <c r="O134" i="4"/>
  <c r="P134" i="4"/>
  <c r="P74" i="4"/>
  <c r="O74" i="4"/>
  <c r="O52" i="4"/>
  <c r="P52" i="4"/>
  <c r="O16" i="4"/>
  <c r="P16" i="4"/>
  <c r="H168" i="1"/>
  <c r="N971" i="10"/>
  <c r="N492" i="4"/>
  <c r="M492" i="4" s="1"/>
  <c r="N84" i="4"/>
  <c r="M84" i="4" s="1"/>
  <c r="D84" i="4" s="1"/>
  <c r="G84" i="4" s="1"/>
  <c r="N442" i="4"/>
  <c r="M442" i="4" s="1"/>
  <c r="N815" i="10"/>
  <c r="N604" i="11"/>
  <c r="N156" i="9"/>
  <c r="M156" i="9" s="1"/>
  <c r="N377" i="11"/>
  <c r="P106" i="11"/>
  <c r="O106" i="11"/>
  <c r="P104" i="11"/>
  <c r="O104" i="11"/>
  <c r="O98" i="11"/>
  <c r="P98" i="11"/>
  <c r="P62" i="11"/>
  <c r="O56" i="11"/>
  <c r="M56" i="11" s="1"/>
  <c r="P56" i="11"/>
  <c r="O994" i="10"/>
  <c r="P994" i="10"/>
  <c r="O986" i="10"/>
  <c r="P986" i="10"/>
  <c r="P978" i="10"/>
  <c r="O978" i="10"/>
  <c r="P970" i="10"/>
  <c r="O970" i="10"/>
  <c r="O954" i="10"/>
  <c r="P954" i="10"/>
  <c r="O930" i="10"/>
  <c r="P930" i="10"/>
  <c r="O906" i="10"/>
  <c r="P906" i="10"/>
  <c r="O902" i="10"/>
  <c r="M902" i="10" s="1"/>
  <c r="P902" i="10"/>
  <c r="P884" i="10"/>
  <c r="O884" i="10"/>
  <c r="O876" i="10"/>
  <c r="P876" i="10"/>
  <c r="O872" i="10"/>
  <c r="M872" i="10" s="1"/>
  <c r="P872" i="10"/>
  <c r="O848" i="10"/>
  <c r="P848" i="10"/>
  <c r="O832" i="10"/>
  <c r="P832" i="10"/>
  <c r="O820" i="10"/>
  <c r="M820" i="10" s="1"/>
  <c r="P820" i="10"/>
  <c r="P810" i="10"/>
  <c r="O810" i="10"/>
  <c r="O800" i="10"/>
  <c r="P800" i="10"/>
  <c r="O784" i="10"/>
  <c r="P784" i="10"/>
  <c r="O782" i="10"/>
  <c r="P782" i="10"/>
  <c r="O774" i="10"/>
  <c r="P774" i="10"/>
  <c r="O762" i="10"/>
  <c r="P762" i="10"/>
  <c r="O758" i="10"/>
  <c r="P758" i="10"/>
  <c r="O742" i="10"/>
  <c r="P742" i="10"/>
  <c r="O730" i="10"/>
  <c r="P730" i="10"/>
  <c r="O718" i="10"/>
  <c r="P718" i="10"/>
  <c r="O708" i="10"/>
  <c r="M708" i="10" s="1"/>
  <c r="P708" i="10"/>
  <c r="O706" i="10"/>
  <c r="P706" i="10"/>
  <c r="O694" i="10"/>
  <c r="P694" i="10"/>
  <c r="O684" i="10"/>
  <c r="P684" i="10"/>
  <c r="O654" i="10"/>
  <c r="P654" i="10"/>
  <c r="O622" i="10"/>
  <c r="P622" i="10"/>
  <c r="O604" i="10"/>
  <c r="P604" i="10"/>
  <c r="O586" i="10"/>
  <c r="P586" i="10"/>
  <c r="O580" i="10"/>
  <c r="M580" i="10" s="1"/>
  <c r="P580" i="10"/>
  <c r="O564" i="10"/>
  <c r="P564" i="10"/>
  <c r="O494" i="10"/>
  <c r="M494" i="10" s="1"/>
  <c r="P494" i="10"/>
  <c r="O460" i="10"/>
  <c r="P460" i="10"/>
  <c r="O440" i="10"/>
  <c r="P440" i="10"/>
  <c r="O430" i="10"/>
  <c r="P430" i="10"/>
  <c r="O378" i="10"/>
  <c r="P378" i="10"/>
  <c r="P364" i="10"/>
  <c r="O364" i="10"/>
  <c r="O348" i="10"/>
  <c r="P348" i="10"/>
  <c r="P328" i="10"/>
  <c r="O328" i="10"/>
  <c r="O314" i="10"/>
  <c r="P314" i="10"/>
  <c r="O310" i="10"/>
  <c r="P310" i="10"/>
  <c r="O280" i="10"/>
  <c r="P280" i="10"/>
  <c r="O260" i="10"/>
  <c r="P260" i="10"/>
  <c r="O256" i="10"/>
  <c r="P256" i="10"/>
  <c r="P254" i="10"/>
  <c r="O254" i="10"/>
  <c r="O204" i="10"/>
  <c r="P204" i="10"/>
  <c r="O200" i="10"/>
  <c r="P200" i="10"/>
  <c r="O194" i="10"/>
  <c r="P194" i="10"/>
  <c r="O192" i="10"/>
  <c r="P192" i="10"/>
  <c r="O176" i="10"/>
  <c r="P176" i="10"/>
  <c r="O166" i="10"/>
  <c r="M166" i="10" s="1"/>
  <c r="P166" i="10"/>
  <c r="O110" i="10"/>
  <c r="P110" i="10"/>
  <c r="O74" i="10"/>
  <c r="P74" i="10"/>
  <c r="O60" i="10"/>
  <c r="P60" i="10"/>
  <c r="P54" i="10"/>
  <c r="O54" i="10"/>
  <c r="P50" i="10"/>
  <c r="P22" i="10"/>
  <c r="O22" i="10"/>
  <c r="O16" i="10"/>
  <c r="P16" i="10"/>
  <c r="P992" i="9"/>
  <c r="O992" i="9"/>
  <c r="P974" i="9"/>
  <c r="O974" i="9"/>
  <c r="P912" i="9"/>
  <c r="O912" i="9"/>
  <c r="P898" i="9"/>
  <c r="O898" i="9"/>
  <c r="P888" i="9"/>
  <c r="O888" i="9"/>
  <c r="P878" i="9"/>
  <c r="O878" i="9"/>
  <c r="P868" i="9"/>
  <c r="O868" i="9"/>
  <c r="O862" i="9"/>
  <c r="P862" i="9"/>
  <c r="P858" i="9"/>
  <c r="O858" i="9"/>
  <c r="O836" i="9"/>
  <c r="P836" i="9"/>
  <c r="P804" i="9"/>
  <c r="O804" i="9"/>
  <c r="O778" i="9"/>
  <c r="P778" i="9"/>
  <c r="P776" i="9"/>
  <c r="O776" i="9"/>
  <c r="O744" i="4"/>
  <c r="P744" i="4"/>
  <c r="P370" i="9"/>
  <c r="O370" i="9"/>
  <c r="O158" i="9"/>
  <c r="P158" i="9"/>
  <c r="O392" i="4"/>
  <c r="P392" i="4"/>
  <c r="O988" i="4"/>
  <c r="P988" i="4"/>
  <c r="O920" i="4"/>
  <c r="P920" i="4"/>
  <c r="P206" i="4"/>
  <c r="O206" i="4"/>
  <c r="O226" i="4"/>
  <c r="P226" i="4"/>
  <c r="O202" i="4"/>
  <c r="P202" i="4"/>
  <c r="O424" i="4"/>
  <c r="P424" i="4"/>
  <c r="O794" i="4"/>
  <c r="P794" i="4"/>
  <c r="O426" i="4"/>
  <c r="P426" i="4"/>
  <c r="AJ143" i="5"/>
  <c r="S143" i="5" s="1"/>
  <c r="AD143" i="5"/>
  <c r="AE143" i="5" s="1"/>
  <c r="AF143" i="5" s="1"/>
  <c r="Q143" i="5" s="1"/>
  <c r="E91" i="1"/>
  <c r="B91" i="1"/>
  <c r="F91" i="1"/>
  <c r="C91" i="1"/>
  <c r="E126" i="5" s="1"/>
  <c r="G91" i="1"/>
  <c r="D91" i="1" s="1"/>
  <c r="X91" i="5" s="1"/>
  <c r="G87" i="1"/>
  <c r="D87" i="1" s="1"/>
  <c r="X87" i="5" s="1"/>
  <c r="E87" i="1"/>
  <c r="F87" i="1"/>
  <c r="H511" i="1"/>
  <c r="P774" i="9"/>
  <c r="O774" i="9"/>
  <c r="P762" i="9"/>
  <c r="O762" i="9"/>
  <c r="P740" i="9"/>
  <c r="O740" i="9"/>
  <c r="P730" i="9"/>
  <c r="O730" i="9"/>
  <c r="P718" i="9"/>
  <c r="O718" i="9"/>
  <c r="O678" i="9"/>
  <c r="P678" i="9"/>
  <c r="P632" i="9"/>
  <c r="O632" i="9"/>
  <c r="P628" i="9"/>
  <c r="O628" i="9"/>
  <c r="O596" i="9"/>
  <c r="P596" i="9"/>
  <c r="O588" i="9"/>
  <c r="P588" i="9"/>
  <c r="P586" i="9"/>
  <c r="O586" i="9"/>
  <c r="P568" i="9"/>
  <c r="O568" i="9"/>
  <c r="P554" i="9"/>
  <c r="O554" i="9"/>
  <c r="P530" i="9"/>
  <c r="O530" i="9"/>
  <c r="O516" i="9"/>
  <c r="P516" i="9"/>
  <c r="P498" i="9"/>
  <c r="O498" i="9"/>
  <c r="O488" i="9"/>
  <c r="P488" i="9"/>
  <c r="P410" i="9"/>
  <c r="O410" i="9"/>
  <c r="P402" i="9"/>
  <c r="O402" i="9"/>
  <c r="P400" i="9"/>
  <c r="O400" i="9"/>
  <c r="P394" i="9"/>
  <c r="O394" i="9"/>
  <c r="P386" i="9"/>
  <c r="O386" i="9"/>
  <c r="P378" i="9"/>
  <c r="O378" i="9"/>
  <c r="P362" i="9"/>
  <c r="O362" i="9"/>
  <c r="P338" i="9"/>
  <c r="O338" i="9"/>
  <c r="P292" i="9"/>
  <c r="O292" i="9"/>
  <c r="P282" i="9"/>
  <c r="O282" i="9"/>
  <c r="P274" i="9"/>
  <c r="O274" i="9"/>
  <c r="P262" i="9"/>
  <c r="O262" i="9"/>
  <c r="O232" i="9"/>
  <c r="P232" i="9"/>
  <c r="P208" i="9"/>
  <c r="O208" i="9"/>
  <c r="P60" i="9"/>
  <c r="O60" i="9"/>
  <c r="P914" i="4"/>
  <c r="O914" i="4"/>
  <c r="O836" i="4"/>
  <c r="P836" i="4"/>
  <c r="P832" i="4"/>
  <c r="O832" i="4"/>
  <c r="P720" i="4"/>
  <c r="O720" i="4"/>
  <c r="O544" i="4"/>
  <c r="P544" i="4"/>
  <c r="O438" i="4"/>
  <c r="P438" i="4"/>
  <c r="O418" i="4"/>
  <c r="P418" i="4"/>
  <c r="O90" i="4"/>
  <c r="P90" i="4"/>
  <c r="H962" i="1"/>
  <c r="H394" i="1"/>
  <c r="B89" i="1"/>
  <c r="F89" i="1"/>
  <c r="E89" i="1"/>
  <c r="C89" i="1"/>
  <c r="E124" i="5" s="1"/>
  <c r="G89" i="1"/>
  <c r="D89" i="1" s="1"/>
  <c r="N318" i="4"/>
  <c r="M318" i="4" s="1"/>
  <c r="N98" i="4"/>
  <c r="M98" i="4" s="1"/>
  <c r="D98" i="4" s="1"/>
  <c r="G98" i="4" s="1"/>
  <c r="N142" i="4"/>
  <c r="M142" i="4" s="1"/>
  <c r="N241" i="9"/>
  <c r="M241" i="9" s="1"/>
  <c r="N168" i="4"/>
  <c r="M168" i="4" s="1"/>
  <c r="N224" i="10"/>
  <c r="N816" i="4"/>
  <c r="M816" i="4" s="1"/>
  <c r="N451" i="4"/>
  <c r="M451" i="4" s="1"/>
  <c r="N648" i="10"/>
  <c r="M648" i="10"/>
  <c r="N972" i="4"/>
  <c r="M972" i="4" s="1"/>
  <c r="N443" i="11"/>
  <c r="M443" i="11"/>
  <c r="N135" i="11"/>
  <c r="M135" i="11"/>
  <c r="N725" i="10"/>
  <c r="N392" i="9"/>
  <c r="M392" i="9" s="1"/>
  <c r="N919" i="9"/>
  <c r="M919" i="9" s="1"/>
  <c r="N641" i="9"/>
  <c r="M641" i="9" s="1"/>
  <c r="N537" i="11"/>
  <c r="M537" i="11"/>
  <c r="N949" i="4"/>
  <c r="M949" i="4" s="1"/>
  <c r="N888" i="11"/>
  <c r="M888" i="11"/>
  <c r="N802" i="4"/>
  <c r="M802" i="4" s="1"/>
  <c r="N171" i="10"/>
  <c r="N235" i="10"/>
  <c r="N670" i="4"/>
  <c r="M670" i="4" s="1"/>
  <c r="N677" i="4"/>
  <c r="M677" i="4" s="1"/>
  <c r="N15" i="10"/>
  <c r="M15" i="10" s="1"/>
  <c r="D15" i="10" s="1"/>
  <c r="G15" i="10" s="1"/>
  <c r="N728" i="11"/>
  <c r="M728" i="11"/>
  <c r="N189" i="4"/>
  <c r="M189" i="4" s="1"/>
  <c r="M613" i="11"/>
  <c r="N613" i="11"/>
  <c r="N253" i="10"/>
  <c r="N882" i="4"/>
  <c r="M882" i="4" s="1"/>
  <c r="N157" i="10"/>
  <c r="M182" i="11"/>
  <c r="N182" i="11"/>
  <c r="N903" i="4"/>
  <c r="M903" i="4" s="1"/>
  <c r="N705" i="9"/>
  <c r="M705" i="9" s="1"/>
  <c r="N853" i="10"/>
  <c r="M835" i="11"/>
  <c r="N835" i="11"/>
  <c r="N288" i="4"/>
  <c r="M288" i="4" s="1"/>
  <c r="N657" i="4"/>
  <c r="M657" i="4" s="1"/>
  <c r="N452" i="4"/>
  <c r="M452" i="4" s="1"/>
  <c r="N507" i="4"/>
  <c r="M507" i="4" s="1"/>
  <c r="N331" i="4"/>
  <c r="M331" i="4" s="1"/>
  <c r="N735" i="4"/>
  <c r="M735" i="4" s="1"/>
  <c r="N435" i="4"/>
  <c r="M435" i="4" s="1"/>
  <c r="N363" i="4"/>
  <c r="M363" i="4" s="1"/>
  <c r="N813" i="9"/>
  <c r="M813" i="9" s="1"/>
  <c r="N885" i="9"/>
  <c r="M885" i="9" s="1"/>
  <c r="N789" i="11"/>
  <c r="Q353" i="5"/>
  <c r="N381" i="11"/>
  <c r="N911" i="11"/>
  <c r="M253" i="11"/>
  <c r="N253" i="11"/>
  <c r="N961" i="11"/>
  <c r="M961" i="11"/>
  <c r="M582" i="11"/>
  <c r="M747" i="11"/>
  <c r="N747" i="11"/>
  <c r="T488" i="5"/>
  <c r="N775" i="9"/>
  <c r="M775" i="9" s="1"/>
  <c r="N965" i="4"/>
  <c r="M965" i="4" s="1"/>
  <c r="N798" i="4"/>
  <c r="M798" i="4" s="1"/>
  <c r="N4" i="4"/>
  <c r="M4" i="4" s="1"/>
  <c r="D4" i="4" s="1"/>
  <c r="G4" i="4" s="1"/>
  <c r="N631" i="4"/>
  <c r="M631" i="4" s="1"/>
  <c r="N720" i="11"/>
  <c r="M720" i="11"/>
  <c r="N88" i="4"/>
  <c r="M88" i="4" s="1"/>
  <c r="D88" i="4" s="1"/>
  <c r="G88" i="4" s="1"/>
  <c r="N455" i="4"/>
  <c r="M455" i="4" s="1"/>
  <c r="N766" i="10"/>
  <c r="M766" i="10"/>
  <c r="N804" i="4"/>
  <c r="M804" i="4" s="1"/>
  <c r="N653" i="4"/>
  <c r="M653" i="4" s="1"/>
  <c r="M190" i="11"/>
  <c r="N190" i="11"/>
  <c r="M388" i="11"/>
  <c r="N388" i="11"/>
  <c r="N774" i="11"/>
  <c r="M774" i="11"/>
  <c r="N342" i="4"/>
  <c r="M342" i="4" s="1"/>
  <c r="N214" i="4"/>
  <c r="M214" i="4" s="1"/>
  <c r="M684" i="11"/>
  <c r="N684" i="11"/>
  <c r="M947" i="11"/>
  <c r="N947" i="11"/>
  <c r="N189" i="11"/>
  <c r="M189" i="11"/>
  <c r="N393" i="4"/>
  <c r="M393" i="4" s="1"/>
  <c r="N345" i="4"/>
  <c r="M345" i="4" s="1"/>
  <c r="N898" i="11"/>
  <c r="N686" i="11"/>
  <c r="N976" i="4"/>
  <c r="M976" i="4" s="1"/>
  <c r="N653" i="9"/>
  <c r="M653" i="9" s="1"/>
  <c r="N479" i="4"/>
  <c r="M479" i="4" s="1"/>
  <c r="N714" i="4"/>
  <c r="M714" i="4" s="1"/>
  <c r="N805" i="4"/>
  <c r="M805" i="4" s="1"/>
  <c r="N625" i="9"/>
  <c r="M625" i="9" s="1"/>
  <c r="N995" i="4"/>
  <c r="M995" i="4" s="1"/>
  <c r="M547" i="11"/>
  <c r="N547" i="11"/>
  <c r="N290" i="11"/>
  <c r="M290" i="11"/>
  <c r="N689" i="11"/>
  <c r="M689" i="11"/>
  <c r="M573" i="11"/>
  <c r="N573" i="11"/>
  <c r="M585" i="11"/>
  <c r="N585" i="11"/>
  <c r="N967" i="11"/>
  <c r="M967" i="11"/>
  <c r="M451" i="11"/>
  <c r="N451" i="11"/>
  <c r="N795" i="11"/>
  <c r="M795" i="11"/>
  <c r="N683" i="11"/>
  <c r="M683" i="11"/>
  <c r="N587" i="11"/>
  <c r="M587" i="11"/>
  <c r="N594" i="11"/>
  <c r="M594" i="11"/>
  <c r="M389" i="11"/>
  <c r="N389" i="11"/>
  <c r="N893" i="4"/>
  <c r="M893" i="4" s="1"/>
  <c r="N845" i="4"/>
  <c r="M845" i="4" s="1"/>
  <c r="M612" i="11"/>
  <c r="N612" i="11"/>
  <c r="N782" i="4"/>
  <c r="M782" i="4" s="1"/>
  <c r="N726" i="9"/>
  <c r="M726" i="9" s="1"/>
  <c r="N944" i="4"/>
  <c r="M944" i="4" s="1"/>
  <c r="N447" i="4"/>
  <c r="M447" i="4" s="1"/>
  <c r="N491" i="4"/>
  <c r="M491" i="4" s="1"/>
  <c r="N964" i="10"/>
  <c r="N653" i="10"/>
  <c r="N623" i="10"/>
  <c r="N926" i="11"/>
  <c r="N567" i="9"/>
  <c r="M567" i="9" s="1"/>
  <c r="N587" i="9"/>
  <c r="M587" i="9" s="1"/>
  <c r="N923" i="4"/>
  <c r="M923" i="4" s="1"/>
  <c r="N156" i="4"/>
  <c r="M156" i="4" s="1"/>
  <c r="N128" i="9"/>
  <c r="M128" i="9" s="1"/>
  <c r="N1000" i="4"/>
  <c r="M1000" i="4" s="1"/>
  <c r="N643" i="4"/>
  <c r="M643" i="4" s="1"/>
  <c r="N682" i="4"/>
  <c r="M682" i="4" s="1"/>
  <c r="N197" i="4"/>
  <c r="M197" i="4" s="1"/>
  <c r="N297" i="4"/>
  <c r="M297" i="4" s="1"/>
  <c r="N237" i="4"/>
  <c r="M237" i="4" s="1"/>
  <c r="N892" i="9"/>
  <c r="M892" i="9" s="1"/>
  <c r="N435" i="9"/>
  <c r="M435" i="9" s="1"/>
  <c r="N552" i="9"/>
  <c r="M552" i="9" s="1"/>
  <c r="N643" i="9"/>
  <c r="M643" i="9" s="1"/>
  <c r="N783" i="11"/>
  <c r="N233" i="9"/>
  <c r="M233" i="9" s="1"/>
  <c r="N727" i="10"/>
  <c r="P432" i="4"/>
  <c r="O432" i="4"/>
  <c r="O630" i="4"/>
  <c r="P630" i="4"/>
  <c r="T238" i="5"/>
  <c r="O584" i="9"/>
  <c r="P584" i="9"/>
  <c r="P512" i="9"/>
  <c r="O512" i="9"/>
  <c r="P448" i="9"/>
  <c r="O448" i="9"/>
  <c r="P302" i="9"/>
  <c r="O302" i="9"/>
  <c r="P178" i="9"/>
  <c r="O178" i="9"/>
  <c r="O108" i="9"/>
  <c r="P108" i="9"/>
  <c r="P106" i="9"/>
  <c r="O106" i="9"/>
  <c r="P86" i="9"/>
  <c r="O86" i="9"/>
  <c r="P16" i="9"/>
  <c r="P970" i="4"/>
  <c r="O970" i="4"/>
  <c r="P850" i="4"/>
  <c r="O850" i="4"/>
  <c r="P848" i="4"/>
  <c r="O848" i="4"/>
  <c r="O780" i="4"/>
  <c r="P780" i="4"/>
  <c r="P696" i="4"/>
  <c r="O696" i="4"/>
  <c r="O694" i="4"/>
  <c r="P694" i="4"/>
  <c r="O598" i="4"/>
  <c r="P598" i="4"/>
  <c r="O592" i="4"/>
  <c r="P592" i="4"/>
  <c r="O546" i="4"/>
  <c r="P546" i="4"/>
  <c r="P538" i="4"/>
  <c r="O538" i="4"/>
  <c r="P520" i="4"/>
  <c r="O520" i="4"/>
  <c r="O480" i="4"/>
  <c r="P480" i="4"/>
  <c r="O354" i="4"/>
  <c r="P354" i="4"/>
  <c r="O326" i="4"/>
  <c r="P326" i="4"/>
  <c r="P238" i="4"/>
  <c r="O238" i="4"/>
  <c r="O234" i="4"/>
  <c r="P234" i="4"/>
  <c r="O220" i="4"/>
  <c r="P220" i="4"/>
  <c r="AJ366" i="5"/>
  <c r="S366" i="5" s="1"/>
  <c r="AD366" i="5"/>
  <c r="AE366" i="5" s="1"/>
  <c r="AF366" i="5" s="1"/>
  <c r="Z366" i="5"/>
  <c r="AA366" i="5" s="1"/>
  <c r="AB366" i="5" s="1"/>
  <c r="AI366" i="5"/>
  <c r="R366" i="5" s="1"/>
  <c r="Z269" i="5"/>
  <c r="AA269" i="5" s="1"/>
  <c r="AB269" i="5" s="1"/>
  <c r="AJ269" i="5"/>
  <c r="S269" i="5" s="1"/>
  <c r="AI269" i="5"/>
  <c r="R269" i="5" s="1"/>
  <c r="AD269" i="5"/>
  <c r="AE269" i="5" s="1"/>
  <c r="AF269" i="5" s="1"/>
  <c r="H920" i="1"/>
  <c r="H294" i="1"/>
  <c r="M664" i="11"/>
  <c r="N664" i="11"/>
  <c r="N429" i="11"/>
  <c r="M429" i="11"/>
  <c r="M765" i="11"/>
  <c r="N765" i="11"/>
  <c r="N173" i="11"/>
  <c r="M173" i="11"/>
  <c r="N494" i="11"/>
  <c r="M494" i="11"/>
  <c r="N969" i="4"/>
  <c r="M969" i="4" s="1"/>
  <c r="N426" i="10"/>
  <c r="N303" i="4"/>
  <c r="M303" i="4" s="1"/>
  <c r="N346" i="11"/>
  <c r="N527" i="11"/>
  <c r="N371" i="11"/>
  <c r="M371" i="11"/>
  <c r="N78" i="9"/>
  <c r="M78" i="9" s="1"/>
  <c r="D78" i="9" s="1"/>
  <c r="G78" i="9" s="1"/>
  <c r="N391" i="9"/>
  <c r="M391" i="9" s="1"/>
  <c r="N407" i="9"/>
  <c r="M407" i="9" s="1"/>
  <c r="N471" i="9"/>
  <c r="M471" i="9" s="1"/>
  <c r="P408" i="9"/>
  <c r="O408" i="9"/>
  <c r="P154" i="9"/>
  <c r="O154" i="9"/>
  <c r="P406" i="9"/>
  <c r="O406" i="9"/>
  <c r="O368" i="9"/>
  <c r="P368" i="9"/>
  <c r="P226" i="9"/>
  <c r="O226" i="9"/>
  <c r="P544" i="9"/>
  <c r="O544" i="9"/>
  <c r="O460" i="9"/>
  <c r="P460" i="9"/>
  <c r="P446" i="9"/>
  <c r="O446" i="9"/>
  <c r="P236" i="9"/>
  <c r="O236" i="9"/>
  <c r="P168" i="9"/>
  <c r="O168" i="9"/>
  <c r="P104" i="9"/>
  <c r="O104" i="9"/>
  <c r="P54" i="9"/>
  <c r="O54" i="9"/>
  <c r="P34" i="9"/>
  <c r="O34" i="9"/>
  <c r="P18" i="9"/>
  <c r="O18" i="9"/>
  <c r="O968" i="4"/>
  <c r="P968" i="4"/>
  <c r="O932" i="4"/>
  <c r="P932" i="4"/>
  <c r="O648" i="4"/>
  <c r="P648" i="4"/>
  <c r="O600" i="4"/>
  <c r="P600" i="4"/>
  <c r="O536" i="4"/>
  <c r="P536" i="4"/>
  <c r="O138" i="4"/>
  <c r="P138" i="4"/>
  <c r="O18" i="4"/>
  <c r="P18" i="4"/>
  <c r="AI369" i="5"/>
  <c r="R369" i="5" s="1"/>
  <c r="Z369" i="5"/>
  <c r="AA369" i="5" s="1"/>
  <c r="AB369" i="5" s="1"/>
  <c r="Q369" i="5" s="1"/>
  <c r="H761" i="1"/>
  <c r="N397" i="4"/>
  <c r="M397" i="4" s="1"/>
  <c r="N548" i="4"/>
  <c r="M548" i="4" s="1"/>
  <c r="M911" i="10"/>
  <c r="N911" i="10"/>
  <c r="N666" i="11"/>
  <c r="N114" i="4"/>
  <c r="M114" i="4" s="1"/>
  <c r="D114" i="4" s="1"/>
  <c r="G114" i="4" s="1"/>
  <c r="M203" i="11"/>
  <c r="N203" i="11"/>
  <c r="M801" i="10"/>
  <c r="N801" i="10"/>
  <c r="N224" i="4"/>
  <c r="M224" i="4" s="1"/>
  <c r="N116" i="11"/>
  <c r="M116" i="11" s="1"/>
  <c r="N834" i="11"/>
  <c r="M834" i="11"/>
  <c r="M857" i="11"/>
  <c r="N857" i="11"/>
  <c r="M716" i="11"/>
  <c r="N716" i="11"/>
  <c r="N284" i="11"/>
  <c r="M284" i="11"/>
  <c r="M339" i="11"/>
  <c r="N339" i="11"/>
  <c r="N207" i="4"/>
  <c r="M207" i="4" s="1"/>
  <c r="N719" i="4"/>
  <c r="M719" i="4" s="1"/>
  <c r="N872" i="9"/>
  <c r="M872" i="9" s="1"/>
  <c r="N525" i="4"/>
  <c r="M525" i="4" s="1"/>
  <c r="N775" i="11"/>
  <c r="M775" i="11"/>
  <c r="N523" i="11"/>
  <c r="M523" i="11"/>
  <c r="N756" i="11"/>
  <c r="N246" i="11"/>
  <c r="M246" i="11"/>
  <c r="M584" i="11"/>
  <c r="N584" i="11"/>
  <c r="N227" i="11"/>
  <c r="M227" i="11"/>
  <c r="N278" i="11"/>
  <c r="M278" i="11"/>
  <c r="M568" i="11"/>
  <c r="N568" i="11"/>
  <c r="N19" i="11"/>
  <c r="M19" i="11" s="1"/>
  <c r="M609" i="11"/>
  <c r="N609" i="11"/>
  <c r="N667" i="10"/>
  <c r="M667" i="10"/>
  <c r="M709" i="10"/>
  <c r="N709" i="10"/>
  <c r="M591" i="10"/>
  <c r="N591" i="10"/>
  <c r="M518" i="11"/>
  <c r="N518" i="11"/>
  <c r="N836" i="11"/>
  <c r="M836" i="11"/>
  <c r="N483" i="10"/>
  <c r="N411" i="11"/>
  <c r="M411" i="11"/>
  <c r="N601" i="11"/>
  <c r="M601" i="11"/>
  <c r="N602" i="11"/>
  <c r="M602" i="11"/>
  <c r="M757" i="11"/>
  <c r="N757" i="11"/>
  <c r="N408" i="11"/>
  <c r="M408" i="11"/>
  <c r="M392" i="11"/>
  <c r="N392" i="11"/>
  <c r="M263" i="10"/>
  <c r="N263" i="10"/>
  <c r="M249" i="10"/>
  <c r="N249" i="10"/>
  <c r="M781" i="10"/>
  <c r="N781" i="10"/>
  <c r="N381" i="10"/>
  <c r="M381" i="10"/>
  <c r="N25" i="11"/>
  <c r="M25" i="11" s="1"/>
  <c r="M128" i="11"/>
  <c r="N128" i="11"/>
  <c r="M352" i="11"/>
  <c r="N352" i="11"/>
  <c r="N651" i="11"/>
  <c r="M651" i="11"/>
  <c r="M248" i="11"/>
  <c r="N248" i="11"/>
  <c r="N203" i="10"/>
  <c r="N858" i="10"/>
  <c r="M858" i="10"/>
  <c r="M874" i="10"/>
  <c r="N874" i="10"/>
  <c r="N537" i="4"/>
  <c r="M537" i="4" s="1"/>
  <c r="N203" i="4"/>
  <c r="M203" i="4" s="1"/>
  <c r="N335" i="11"/>
  <c r="M335" i="11"/>
  <c r="M721" i="11"/>
  <c r="N721" i="11"/>
  <c r="N513" i="9"/>
  <c r="M513" i="9" s="1"/>
  <c r="N955" i="4"/>
  <c r="M955" i="4" s="1"/>
  <c r="N798" i="10"/>
  <c r="N631" i="9"/>
  <c r="M631" i="9" s="1"/>
  <c r="M164" i="11"/>
  <c r="N164" i="11"/>
  <c r="M275" i="11"/>
  <c r="N275" i="11"/>
  <c r="N480" i="11"/>
  <c r="M137" i="11"/>
  <c r="N137" i="11"/>
  <c r="M133" i="11"/>
  <c r="N133" i="11"/>
  <c r="N639" i="11"/>
  <c r="M639" i="11"/>
  <c r="N296" i="4"/>
  <c r="M296" i="4" s="1"/>
  <c r="M918" i="11"/>
  <c r="N918" i="11"/>
  <c r="M948" i="11"/>
  <c r="N948" i="11"/>
  <c r="N152" i="4"/>
  <c r="M152" i="4" s="1"/>
  <c r="N310" i="4"/>
  <c r="M310" i="4" s="1"/>
  <c r="N222" i="10"/>
  <c r="N880" i="4"/>
  <c r="M880" i="4" s="1"/>
  <c r="N816" i="9"/>
  <c r="M816" i="9" s="1"/>
  <c r="N926" i="10"/>
  <c r="M561" i="10"/>
  <c r="N561" i="10"/>
  <c r="N279" i="10"/>
  <c r="M279" i="10"/>
  <c r="M212" i="10"/>
  <c r="N212" i="10"/>
  <c r="M269" i="10"/>
  <c r="N269" i="10"/>
  <c r="M887" i="11"/>
  <c r="N887" i="11"/>
  <c r="M347" i="11"/>
  <c r="N347" i="11"/>
  <c r="M358" i="11"/>
  <c r="N358" i="11"/>
  <c r="M915" i="10"/>
  <c r="N915" i="10"/>
  <c r="M828" i="11"/>
  <c r="N828" i="11"/>
  <c r="N701" i="11"/>
  <c r="M701" i="11"/>
  <c r="M832" i="11"/>
  <c r="N832" i="11"/>
  <c r="M177" i="11"/>
  <c r="N177" i="11"/>
  <c r="M586" i="11"/>
  <c r="N586" i="11"/>
  <c r="M826" i="11"/>
  <c r="N826" i="11"/>
  <c r="N962" i="11"/>
  <c r="M962" i="11"/>
  <c r="M996" i="11"/>
  <c r="N996" i="11"/>
  <c r="M577" i="11"/>
  <c r="N577" i="11"/>
  <c r="N663" i="11"/>
  <c r="M663" i="11"/>
  <c r="M800" i="11"/>
  <c r="N800" i="11"/>
  <c r="N997" i="11"/>
  <c r="M997" i="11"/>
  <c r="N775" i="4"/>
  <c r="M775" i="4" s="1"/>
  <c r="N986" i="4"/>
  <c r="M986" i="4" s="1"/>
  <c r="N305" i="11"/>
  <c r="M305" i="11"/>
  <c r="N745" i="4"/>
  <c r="M745" i="4" s="1"/>
  <c r="N817" i="4"/>
  <c r="M817" i="4" s="1"/>
  <c r="N141" i="4"/>
  <c r="M141" i="4" s="1"/>
  <c r="N446" i="4"/>
  <c r="M446" i="4" s="1"/>
  <c r="N916" i="4"/>
  <c r="M916" i="4" s="1"/>
  <c r="N565" i="4"/>
  <c r="M565" i="4" s="1"/>
  <c r="N683" i="4"/>
  <c r="M683" i="4" s="1"/>
  <c r="V172" i="5"/>
  <c r="T172" i="5"/>
  <c r="N437" i="11"/>
  <c r="M437" i="11"/>
  <c r="N178" i="4"/>
  <c r="M178" i="4" s="1"/>
  <c r="N324" i="4"/>
  <c r="M324" i="4" s="1"/>
  <c r="M417" i="11"/>
  <c r="N417" i="11"/>
  <c r="M755" i="10"/>
  <c r="N755" i="10"/>
  <c r="M624" i="11"/>
  <c r="N624" i="11"/>
  <c r="N710" i="11"/>
  <c r="M710" i="11"/>
  <c r="N102" i="11"/>
  <c r="M102" i="11" s="1"/>
  <c r="D102" i="11" s="1"/>
  <c r="G102" i="11" s="1"/>
  <c r="N916" i="11"/>
  <c r="N303" i="11"/>
  <c r="M303" i="11"/>
  <c r="N905" i="11"/>
  <c r="M905" i="11"/>
  <c r="M301" i="11"/>
  <c r="N301" i="11"/>
  <c r="N820" i="11"/>
  <c r="M820" i="11"/>
  <c r="N71" i="11"/>
  <c r="M71" i="11" s="1"/>
  <c r="D71" i="11" s="1"/>
  <c r="G71" i="11" s="1"/>
  <c r="N946" i="11"/>
  <c r="M946" i="11"/>
  <c r="N778" i="11"/>
  <c r="M778" i="11"/>
  <c r="M696" i="11"/>
  <c r="N696" i="11"/>
  <c r="N648" i="11"/>
  <c r="M648" i="11"/>
  <c r="N802" i="11"/>
  <c r="M802" i="11"/>
  <c r="N812" i="11"/>
  <c r="M812" i="11"/>
  <c r="M566" i="11"/>
  <c r="N566" i="11"/>
  <c r="N508" i="11"/>
  <c r="M508" i="11"/>
  <c r="N344" i="11"/>
  <c r="M344" i="11"/>
  <c r="M186" i="11"/>
  <c r="N186" i="11"/>
  <c r="N384" i="11"/>
  <c r="M384" i="11"/>
  <c r="N627" i="11"/>
  <c r="M627" i="11"/>
  <c r="M763" i="11"/>
  <c r="N763" i="11"/>
  <c r="M567" i="11"/>
  <c r="N567" i="11"/>
  <c r="N647" i="11"/>
  <c r="M647" i="11"/>
  <c r="N543" i="11"/>
  <c r="M543" i="11"/>
  <c r="N591" i="11"/>
  <c r="N899" i="11"/>
  <c r="M899" i="11"/>
  <c r="M851" i="11"/>
  <c r="N851" i="11"/>
  <c r="M971" i="11"/>
  <c r="N971" i="11"/>
  <c r="N244" i="9"/>
  <c r="M244" i="9" s="1"/>
  <c r="N980" i="9"/>
  <c r="M980" i="9" s="1"/>
  <c r="N485" i="4"/>
  <c r="M485" i="4" s="1"/>
  <c r="N573" i="4"/>
  <c r="M573" i="4" s="1"/>
  <c r="N741" i="4"/>
  <c r="M741" i="4" s="1"/>
  <c r="N636" i="9"/>
  <c r="M636" i="9" s="1"/>
  <c r="N145" i="4"/>
  <c r="M145" i="4" s="1"/>
  <c r="N977" i="4"/>
  <c r="M977" i="4" s="1"/>
  <c r="N567" i="4"/>
  <c r="M567" i="4" s="1"/>
  <c r="N619" i="4"/>
  <c r="M619" i="4" s="1"/>
  <c r="N734" i="4"/>
  <c r="M734" i="4" s="1"/>
  <c r="N766" i="9"/>
  <c r="M766" i="9" s="1"/>
  <c r="N710" i="9"/>
  <c r="M710" i="9" s="1"/>
  <c r="N694" i="9"/>
  <c r="M694" i="9" s="1"/>
  <c r="N229" i="10"/>
  <c r="N233" i="10"/>
  <c r="M765" i="10"/>
  <c r="N765" i="10"/>
  <c r="N555" i="11"/>
  <c r="M555" i="11"/>
  <c r="N737" i="11"/>
  <c r="M737" i="11"/>
  <c r="M414" i="11"/>
  <c r="N414" i="11"/>
  <c r="M267" i="10"/>
  <c r="N267" i="10"/>
  <c r="M417" i="10"/>
  <c r="N417" i="10"/>
  <c r="M542" i="10"/>
  <c r="N542" i="10"/>
  <c r="N34" i="11"/>
  <c r="M34" i="11" s="1"/>
  <c r="D34" i="11" s="1"/>
  <c r="G34" i="11" s="1"/>
  <c r="M299" i="11"/>
  <c r="N299" i="11"/>
  <c r="M355" i="11"/>
  <c r="N355" i="11"/>
  <c r="N461" i="11"/>
  <c r="M461" i="11"/>
  <c r="M490" i="11"/>
  <c r="N490" i="11"/>
  <c r="M813" i="11"/>
  <c r="N813" i="11"/>
  <c r="M844" i="11"/>
  <c r="N844" i="11"/>
  <c r="M196" i="11"/>
  <c r="N196" i="11"/>
  <c r="N964" i="11"/>
  <c r="M964" i="11"/>
  <c r="N624" i="4"/>
  <c r="M624" i="4" s="1"/>
  <c r="M333" i="11"/>
  <c r="N333" i="11"/>
  <c r="N373" i="11"/>
  <c r="M373" i="11"/>
  <c r="M760" i="11"/>
  <c r="N760" i="11"/>
  <c r="N140" i="9"/>
  <c r="M140" i="9" s="1"/>
  <c r="N810" i="4"/>
  <c r="M810" i="4" s="1"/>
  <c r="N391" i="4"/>
  <c r="M391" i="4" s="1"/>
  <c r="N757" i="4"/>
  <c r="M757" i="4" s="1"/>
  <c r="N790" i="4"/>
  <c r="M790" i="4" s="1"/>
  <c r="N946" i="4"/>
  <c r="M946" i="4" s="1"/>
  <c r="M324" i="11"/>
  <c r="N324" i="11"/>
  <c r="N892" i="4"/>
  <c r="M892" i="4" s="1"/>
  <c r="N651" i="4"/>
  <c r="M651" i="4" s="1"/>
  <c r="N771" i="9"/>
  <c r="M771" i="9" s="1"/>
  <c r="N808" i="9"/>
  <c r="M808" i="9" s="1"/>
  <c r="N621" i="9"/>
  <c r="M621" i="9" s="1"/>
  <c r="N405" i="10"/>
  <c r="N861" i="11"/>
  <c r="M861" i="11"/>
  <c r="N915" i="4"/>
  <c r="M915" i="4" s="1"/>
  <c r="N786" i="10"/>
  <c r="M786" i="10"/>
  <c r="N582" i="4"/>
  <c r="M582" i="4" s="1"/>
  <c r="N607" i="4"/>
  <c r="M607" i="4" s="1"/>
  <c r="N901" i="9"/>
  <c r="M901" i="9" s="1"/>
  <c r="N112" i="11"/>
  <c r="M112" i="11" s="1"/>
  <c r="D112" i="11" s="1"/>
  <c r="G112" i="11" s="1"/>
  <c r="N690" i="10"/>
  <c r="N757" i="10"/>
  <c r="M757" i="10"/>
  <c r="M264" i="10"/>
  <c r="N264" i="10"/>
  <c r="M333" i="10"/>
  <c r="N333" i="10"/>
  <c r="M383" i="10"/>
  <c r="N383" i="10"/>
  <c r="M861" i="10"/>
  <c r="N861" i="10"/>
  <c r="N550" i="10"/>
  <c r="N167" i="10"/>
  <c r="N402" i="10"/>
  <c r="M535" i="10"/>
  <c r="N535" i="10"/>
  <c r="M467" i="10"/>
  <c r="N467" i="10"/>
  <c r="M799" i="10"/>
  <c r="N799" i="10"/>
  <c r="M973" i="10"/>
  <c r="N973" i="10"/>
  <c r="M663" i="10"/>
  <c r="N663" i="10"/>
  <c r="N559" i="4"/>
  <c r="M559" i="4" s="1"/>
  <c r="M493" i="11"/>
  <c r="N493" i="11"/>
  <c r="N848" i="11"/>
  <c r="M848" i="11"/>
  <c r="M580" i="11"/>
  <c r="N580" i="11"/>
  <c r="M951" i="11"/>
  <c r="N951" i="11"/>
  <c r="N128" i="4"/>
  <c r="M128" i="4" s="1"/>
  <c r="N777" i="4"/>
  <c r="M777" i="4" s="1"/>
  <c r="N792" i="4"/>
  <c r="M792" i="4" s="1"/>
  <c r="N862" i="4"/>
  <c r="M862" i="4" s="1"/>
  <c r="N899" i="4"/>
  <c r="M899" i="4" s="1"/>
  <c r="N345" i="9"/>
  <c r="M345" i="9" s="1"/>
  <c r="N494" i="9"/>
  <c r="M494" i="9" s="1"/>
  <c r="Q341" i="5"/>
  <c r="M749" i="11"/>
  <c r="N749" i="11"/>
  <c r="N385" i="10"/>
  <c r="M570" i="10"/>
  <c r="N570" i="10"/>
  <c r="N410" i="4"/>
  <c r="M410" i="4" s="1"/>
  <c r="M854" i="10"/>
  <c r="N854" i="10"/>
  <c r="N951" i="10"/>
  <c r="M951" i="10"/>
  <c r="N80" i="4"/>
  <c r="M80" i="4" s="1"/>
  <c r="D80" i="4" s="1"/>
  <c r="G80" i="4" s="1"/>
  <c r="M914" i="10"/>
  <c r="N304" i="11"/>
  <c r="M304" i="11"/>
  <c r="N592" i="9"/>
  <c r="M592" i="9" s="1"/>
  <c r="M201" i="10"/>
  <c r="N201" i="10"/>
  <c r="N82" i="11"/>
  <c r="M82" i="11" s="1"/>
  <c r="D82" i="11" s="1"/>
  <c r="G82" i="11" s="1"/>
  <c r="N563" i="11"/>
  <c r="M563" i="11"/>
  <c r="M576" i="11"/>
  <c r="N576" i="11"/>
  <c r="N175" i="4"/>
  <c r="M175" i="4" s="1"/>
  <c r="N295" i="4"/>
  <c r="M295" i="4" s="1"/>
  <c r="N532" i="11"/>
  <c r="N501" i="4"/>
  <c r="M501" i="4" s="1"/>
  <c r="N508" i="4"/>
  <c r="M508" i="4" s="1"/>
  <c r="N549" i="4"/>
  <c r="M549" i="4" s="1"/>
  <c r="N484" i="4"/>
  <c r="M484" i="4" s="1"/>
  <c r="N185" i="11"/>
  <c r="Q307" i="5"/>
  <c r="N179" i="4"/>
  <c r="M179" i="4" s="1"/>
  <c r="N876" i="4"/>
  <c r="M876" i="4" s="1"/>
  <c r="M688" i="11"/>
  <c r="N688" i="11"/>
  <c r="N366" i="9"/>
  <c r="M366" i="9" s="1"/>
  <c r="N881" i="11"/>
  <c r="M327" i="11"/>
  <c r="N327" i="11"/>
  <c r="N492" i="11"/>
  <c r="M492" i="11"/>
  <c r="M758" i="11"/>
  <c r="N758" i="11"/>
  <c r="M910" i="10"/>
  <c r="N910" i="10"/>
  <c r="M554" i="10"/>
  <c r="M173" i="10"/>
  <c r="N173" i="10"/>
  <c r="M488" i="10"/>
  <c r="N833" i="11"/>
  <c r="M833" i="11"/>
  <c r="O889" i="4"/>
  <c r="P889" i="4"/>
  <c r="O803" i="4"/>
  <c r="P803" i="4"/>
  <c r="P763" i="4"/>
  <c r="O763" i="4"/>
  <c r="O333" i="4"/>
  <c r="P333" i="4"/>
  <c r="O581" i="4"/>
  <c r="P581" i="4"/>
  <c r="O733" i="4"/>
  <c r="P733" i="4"/>
  <c r="P901" i="4"/>
  <c r="O901" i="4"/>
  <c r="O727" i="4"/>
  <c r="P727" i="4"/>
  <c r="O471" i="4"/>
  <c r="P471" i="4"/>
  <c r="O875" i="4"/>
  <c r="P875" i="4"/>
  <c r="O277" i="4"/>
  <c r="P277" i="4"/>
  <c r="O173" i="4"/>
  <c r="P173" i="4"/>
  <c r="O129" i="4"/>
  <c r="P129" i="4"/>
  <c r="O49" i="4"/>
  <c r="P49" i="4"/>
  <c r="E79" i="1"/>
  <c r="F79" i="1"/>
  <c r="B79" i="1"/>
  <c r="C79" i="1"/>
  <c r="E110" i="5" s="1"/>
  <c r="G79" i="1"/>
  <c r="D79" i="1" s="1"/>
  <c r="X79" i="5" s="1"/>
  <c r="AD198" i="5"/>
  <c r="AE198" i="5" s="1"/>
  <c r="AF198" i="5" s="1"/>
  <c r="Z198" i="5"/>
  <c r="AA198" i="5" s="1"/>
  <c r="AB198" i="5" s="1"/>
  <c r="AI198" i="5"/>
  <c r="R198" i="5" s="1"/>
  <c r="AJ198" i="5"/>
  <c r="S198" i="5" s="1"/>
  <c r="H326" i="1"/>
  <c r="AI138" i="5"/>
  <c r="R138" i="5" s="1"/>
  <c r="Z138" i="5"/>
  <c r="AA138" i="5" s="1"/>
  <c r="AB138" i="5" s="1"/>
  <c r="AJ36" i="5"/>
  <c r="S36" i="5" s="1"/>
  <c r="H938" i="1"/>
  <c r="AJ444" i="5"/>
  <c r="S444" i="5" s="1"/>
  <c r="Z444" i="5"/>
  <c r="AA444" i="5" s="1"/>
  <c r="AB444" i="5" s="1"/>
  <c r="Q444" i="5" s="1"/>
  <c r="AI178" i="5"/>
  <c r="R178" i="5" s="1"/>
  <c r="H331" i="1"/>
  <c r="T183" i="5"/>
  <c r="V183" i="5"/>
  <c r="V245" i="5"/>
  <c r="T245" i="5"/>
  <c r="AJ359" i="5"/>
  <c r="S359" i="5" s="1"/>
  <c r="AD359" i="5"/>
  <c r="AE359" i="5" s="1"/>
  <c r="AF359" i="5" s="1"/>
  <c r="AI359" i="5"/>
  <c r="R359" i="5" s="1"/>
  <c r="Z359" i="5"/>
  <c r="AA359" i="5" s="1"/>
  <c r="AB359" i="5" s="1"/>
  <c r="Q359" i="5" s="1"/>
  <c r="AI265" i="5"/>
  <c r="R265" i="5" s="1"/>
  <c r="AD265" i="5"/>
  <c r="AE265" i="5" s="1"/>
  <c r="AF265" i="5" s="1"/>
  <c r="Q265" i="5" s="1"/>
  <c r="N412" i="4"/>
  <c r="M412" i="4" s="1"/>
  <c r="O603" i="4"/>
  <c r="P603" i="4"/>
  <c r="O649" i="4"/>
  <c r="P649" i="4"/>
  <c r="O533" i="4"/>
  <c r="P533" i="4"/>
  <c r="O685" i="4"/>
  <c r="P685" i="4"/>
  <c r="O841" i="4"/>
  <c r="P841" i="4"/>
  <c r="O855" i="4"/>
  <c r="P855" i="4"/>
  <c r="O417" i="4"/>
  <c r="P417" i="4"/>
  <c r="P583" i="4"/>
  <c r="O583" i="4"/>
  <c r="O315" i="4"/>
  <c r="P315" i="4"/>
  <c r="O289" i="4"/>
  <c r="P289" i="4"/>
  <c r="O271" i="4"/>
  <c r="P271" i="4"/>
  <c r="O169" i="4"/>
  <c r="P169" i="4"/>
  <c r="O137" i="4"/>
  <c r="P137" i="4"/>
  <c r="P131" i="4"/>
  <c r="O131" i="4"/>
  <c r="O77" i="4"/>
  <c r="P77" i="4"/>
  <c r="O75" i="4"/>
  <c r="P75" i="4"/>
  <c r="AD432" i="5"/>
  <c r="AE432" i="5" s="1"/>
  <c r="AF432" i="5" s="1"/>
  <c r="AJ432" i="5"/>
  <c r="S432" i="5" s="1"/>
  <c r="AI432" i="5"/>
  <c r="R432" i="5" s="1"/>
  <c r="Z432" i="5"/>
  <c r="AA432" i="5" s="1"/>
  <c r="AB432" i="5" s="1"/>
  <c r="H473" i="1"/>
  <c r="B74" i="1"/>
  <c r="E74" i="1"/>
  <c r="G74" i="1"/>
  <c r="D74" i="1" s="1"/>
  <c r="F74" i="1"/>
  <c r="C74" i="1"/>
  <c r="E105" i="5" s="1"/>
  <c r="P33" i="4"/>
  <c r="O33" i="4"/>
  <c r="AI94" i="5"/>
  <c r="R94" i="5" s="1"/>
  <c r="AJ406" i="5"/>
  <c r="S406" i="5" s="1"/>
  <c r="AD406" i="5"/>
  <c r="AE406" i="5" s="1"/>
  <c r="AF406" i="5" s="1"/>
  <c r="AG410" i="5" s="1"/>
  <c r="Z406" i="5"/>
  <c r="AA406" i="5" s="1"/>
  <c r="AB406" i="5" s="1"/>
  <c r="AI406" i="5"/>
  <c r="R406" i="5" s="1"/>
  <c r="Z270" i="5"/>
  <c r="AA270" i="5" s="1"/>
  <c r="AB270" i="5" s="1"/>
  <c r="AD270" i="5"/>
  <c r="AE270" i="5" s="1"/>
  <c r="AF270" i="5" s="1"/>
  <c r="AJ270" i="5"/>
  <c r="S270" i="5" s="1"/>
  <c r="AI270" i="5"/>
  <c r="R270" i="5" s="1"/>
  <c r="AI330" i="5"/>
  <c r="R330" i="5" s="1"/>
  <c r="AD330" i="5"/>
  <c r="AE330" i="5" s="1"/>
  <c r="AF330" i="5" s="1"/>
  <c r="Z330" i="5"/>
  <c r="AA330" i="5" s="1"/>
  <c r="AB330" i="5" s="1"/>
  <c r="AJ330" i="5"/>
  <c r="S330" i="5" s="1"/>
  <c r="AJ267" i="5"/>
  <c r="S267" i="5" s="1"/>
  <c r="AI267" i="5"/>
  <c r="R267" i="5" s="1"/>
  <c r="Z467" i="5"/>
  <c r="AA467" i="5" s="1"/>
  <c r="AB467" i="5" s="1"/>
  <c r="AJ467" i="5"/>
  <c r="S467" i="5" s="1"/>
  <c r="AD467" i="5"/>
  <c r="AE467" i="5" s="1"/>
  <c r="AF467" i="5" s="1"/>
  <c r="AI467" i="5"/>
  <c r="R467" i="5" s="1"/>
  <c r="AJ292" i="5"/>
  <c r="S292" i="5" s="1"/>
  <c r="Z292" i="5"/>
  <c r="AA292" i="5" s="1"/>
  <c r="AB292" i="5" s="1"/>
  <c r="AD292" i="5"/>
  <c r="AE292" i="5" s="1"/>
  <c r="AF292" i="5" s="1"/>
  <c r="N445" i="4"/>
  <c r="M445" i="4" s="1"/>
  <c r="H474" i="1"/>
  <c r="H293" i="1"/>
  <c r="H317" i="1"/>
  <c r="H932" i="1"/>
  <c r="N661" i="4"/>
  <c r="M661" i="4" s="1"/>
  <c r="M478" i="11"/>
  <c r="N478" i="11"/>
  <c r="N147" i="11"/>
  <c r="M147" i="11"/>
  <c r="M502" i="11"/>
  <c r="N502" i="11"/>
  <c r="N673" i="11"/>
  <c r="H814" i="1"/>
  <c r="Q197" i="5"/>
  <c r="N30" i="11"/>
  <c r="M30" i="11" s="1"/>
  <c r="N917" i="11"/>
  <c r="M917" i="11"/>
  <c r="M456" i="11"/>
  <c r="N456" i="11"/>
  <c r="N644" i="4"/>
  <c r="M644" i="4" s="1"/>
  <c r="H107" i="1"/>
  <c r="D150" i="5" s="1"/>
  <c r="H214" i="1"/>
  <c r="T244" i="5"/>
  <c r="V244" i="5"/>
  <c r="N368" i="4"/>
  <c r="M368" i="4" s="1"/>
  <c r="N320" i="4"/>
  <c r="M320" i="4" s="1"/>
  <c r="N929" i="4"/>
  <c r="M929" i="4" s="1"/>
  <c r="N401" i="4"/>
  <c r="M401" i="4" s="1"/>
  <c r="G63" i="1"/>
  <c r="D63" i="1" s="1"/>
  <c r="B63" i="1"/>
  <c r="E63" i="1"/>
  <c r="F63" i="1"/>
  <c r="C63" i="1"/>
  <c r="E90" i="5" s="1"/>
  <c r="F70" i="1"/>
  <c r="B70" i="1"/>
  <c r="C70" i="1"/>
  <c r="E97" i="5" s="1"/>
  <c r="E70" i="1"/>
  <c r="G70" i="1"/>
  <c r="D70" i="1" s="1"/>
  <c r="X70" i="5" s="1"/>
  <c r="AD356" i="5"/>
  <c r="AE356" i="5" s="1"/>
  <c r="AF356" i="5" s="1"/>
  <c r="AJ356" i="5"/>
  <c r="S356" i="5" s="1"/>
  <c r="AI356" i="5"/>
  <c r="R356" i="5" s="1"/>
  <c r="Z356" i="5"/>
  <c r="AA356" i="5" s="1"/>
  <c r="AB356" i="5" s="1"/>
  <c r="Z474" i="5"/>
  <c r="AA474" i="5" s="1"/>
  <c r="AB474" i="5" s="1"/>
  <c r="AD474" i="5"/>
  <c r="AE474" i="5" s="1"/>
  <c r="AF474" i="5" s="1"/>
  <c r="AI474" i="5"/>
  <c r="R474" i="5" s="1"/>
  <c r="AJ474" i="5"/>
  <c r="S474" i="5" s="1"/>
  <c r="AJ131" i="5"/>
  <c r="S131" i="5" s="1"/>
  <c r="AD131" i="5"/>
  <c r="AE131" i="5" s="1"/>
  <c r="AF131" i="5" s="1"/>
  <c r="AI139" i="5"/>
  <c r="R139" i="5" s="1"/>
  <c r="Z139" i="5"/>
  <c r="AA139" i="5" s="1"/>
  <c r="AB139" i="5" s="1"/>
  <c r="H155" i="1"/>
  <c r="H723" i="1"/>
  <c r="H939" i="1"/>
  <c r="AJ61" i="5"/>
  <c r="S61" i="5" s="1"/>
  <c r="AD61" i="5"/>
  <c r="AE61" i="5" s="1"/>
  <c r="AF61" i="5" s="1"/>
  <c r="H725" i="1"/>
  <c r="H167" i="1"/>
  <c r="AD71" i="5"/>
  <c r="AE71" i="5" s="1"/>
  <c r="AF71" i="5" s="1"/>
  <c r="AJ71" i="5"/>
  <c r="S71" i="5" s="1"/>
  <c r="AI71" i="5"/>
  <c r="R71" i="5" s="1"/>
  <c r="Z71" i="5"/>
  <c r="AA71" i="5" s="1"/>
  <c r="AB71" i="5" s="1"/>
  <c r="Z112" i="5"/>
  <c r="AA112" i="5" s="1"/>
  <c r="AB112" i="5" s="1"/>
  <c r="AI112" i="5"/>
  <c r="R112" i="5" s="1"/>
  <c r="M875" i="10"/>
  <c r="N875" i="10"/>
  <c r="N300" i="11"/>
  <c r="M300" i="11"/>
  <c r="N269" i="11"/>
  <c r="M269" i="11"/>
  <c r="N469" i="4"/>
  <c r="M469" i="4" s="1"/>
  <c r="N441" i="4"/>
  <c r="M441" i="4" s="1"/>
  <c r="N153" i="9"/>
  <c r="M153" i="9" s="1"/>
  <c r="M722" i="11"/>
  <c r="N722" i="11"/>
  <c r="Q397" i="5"/>
  <c r="AJ130" i="5"/>
  <c r="S130" i="5" s="1"/>
  <c r="Z130" i="5"/>
  <c r="AA130" i="5" s="1"/>
  <c r="AB130" i="5" s="1"/>
  <c r="AI130" i="5"/>
  <c r="R130" i="5" s="1"/>
  <c r="AD130" i="5"/>
  <c r="AE130" i="5" s="1"/>
  <c r="AF130" i="5" s="1"/>
  <c r="AJ162" i="5"/>
  <c r="S162" i="5" s="1"/>
  <c r="AD162" i="5"/>
  <c r="AE162" i="5" s="1"/>
  <c r="AF162" i="5" s="1"/>
  <c r="AJ214" i="5"/>
  <c r="S214" i="5" s="1"/>
  <c r="Z214" i="5"/>
  <c r="AA214" i="5" s="1"/>
  <c r="AB214" i="5" s="1"/>
  <c r="Q214" i="5" s="1"/>
  <c r="AJ120" i="5"/>
  <c r="S120" i="5" s="1"/>
  <c r="N487" i="11"/>
  <c r="M487" i="11"/>
  <c r="M719" i="11"/>
  <c r="N719" i="11"/>
  <c r="N341" i="11"/>
  <c r="M341" i="11"/>
  <c r="M380" i="11"/>
  <c r="N380" i="11"/>
  <c r="T339" i="5"/>
  <c r="N795" i="9"/>
  <c r="M795" i="9" s="1"/>
  <c r="Q113" i="5"/>
  <c r="V227" i="5"/>
  <c r="T227" i="5"/>
  <c r="V423" i="5"/>
  <c r="T423" i="5"/>
  <c r="T458" i="5"/>
  <c r="V458" i="5"/>
  <c r="V302" i="5"/>
  <c r="T302" i="5"/>
  <c r="V309" i="5"/>
  <c r="T309" i="5"/>
  <c r="T30" i="5"/>
  <c r="V30" i="5"/>
  <c r="T44" i="5"/>
  <c r="V44" i="5"/>
  <c r="M601" i="10"/>
  <c r="N601" i="10"/>
  <c r="T365" i="5"/>
  <c r="V365" i="5"/>
  <c r="V439" i="5"/>
  <c r="T439" i="5"/>
  <c r="V387" i="5"/>
  <c r="T387" i="5"/>
  <c r="V349" i="5"/>
  <c r="T349" i="5"/>
  <c r="T279" i="5"/>
  <c r="V279" i="5"/>
  <c r="V486" i="5"/>
  <c r="T486" i="5"/>
  <c r="V352" i="5"/>
  <c r="T352" i="5"/>
  <c r="V379" i="5"/>
  <c r="T379" i="5"/>
  <c r="V87" i="5"/>
  <c r="V407" i="5"/>
  <c r="T407" i="5"/>
  <c r="V313" i="5"/>
  <c r="N524" i="4"/>
  <c r="M524" i="4" s="1"/>
  <c r="N966" i="4"/>
  <c r="M966" i="4" s="1"/>
  <c r="N149" i="4"/>
  <c r="M149" i="4" s="1"/>
  <c r="N266" i="9"/>
  <c r="M266" i="9" s="1"/>
  <c r="N286" i="9"/>
  <c r="M286" i="9" s="1"/>
  <c r="N315" i="9"/>
  <c r="M315" i="9" s="1"/>
  <c r="N269" i="4"/>
  <c r="M269" i="4" s="1"/>
  <c r="N773" i="4"/>
  <c r="M773" i="4" s="1"/>
  <c r="N834" i="4"/>
  <c r="M834" i="4" s="1"/>
  <c r="N389" i="9"/>
  <c r="M389" i="9" s="1"/>
  <c r="N442" i="9"/>
  <c r="M442" i="9" s="1"/>
  <c r="N515" i="9"/>
  <c r="M515" i="9" s="1"/>
  <c r="Q423" i="5"/>
  <c r="N364" i="4"/>
  <c r="M364" i="4" s="1"/>
  <c r="N287" i="10"/>
  <c r="N612" i="4"/>
  <c r="M612" i="4" s="1"/>
  <c r="N971" i="9"/>
  <c r="M971" i="9" s="1"/>
  <c r="N351" i="4"/>
  <c r="M351" i="4" s="1"/>
  <c r="N301" i="4"/>
  <c r="M301" i="4" s="1"/>
  <c r="N496" i="4"/>
  <c r="M496" i="4" s="1"/>
  <c r="N169" i="9"/>
  <c r="M169" i="9" s="1"/>
  <c r="N645" i="4"/>
  <c r="M645" i="4" s="1"/>
  <c r="N879" i="9"/>
  <c r="M879" i="9" s="1"/>
  <c r="N139" i="4"/>
  <c r="M139" i="4" s="1"/>
  <c r="N429" i="4"/>
  <c r="M429" i="4" s="1"/>
  <c r="N454" i="4"/>
  <c r="M454" i="4" s="1"/>
  <c r="N580" i="4"/>
  <c r="M580" i="4" s="1"/>
  <c r="N629" i="4"/>
  <c r="M629" i="4" s="1"/>
  <c r="N948" i="4"/>
  <c r="M948" i="4" s="1"/>
  <c r="N12" i="9"/>
  <c r="M12" i="9" s="1"/>
  <c r="D12" i="9" s="1"/>
  <c r="G12" i="9" s="1"/>
  <c r="N159" i="4"/>
  <c r="M159" i="4" s="1"/>
  <c r="N625" i="4"/>
  <c r="M625" i="4" s="1"/>
  <c r="N30" i="4"/>
  <c r="M30" i="4" s="1"/>
  <c r="D30" i="4" s="1"/>
  <c r="G30" i="4" s="1"/>
  <c r="N374" i="4"/>
  <c r="M374" i="4" s="1"/>
  <c r="N586" i="4"/>
  <c r="M586" i="4" s="1"/>
  <c r="N610" i="4"/>
  <c r="M610" i="4" s="1"/>
  <c r="N539" i="4"/>
  <c r="M539" i="4" s="1"/>
  <c r="N627" i="4"/>
  <c r="M627" i="4" s="1"/>
  <c r="N477" i="10"/>
  <c r="N541" i="10"/>
  <c r="N532" i="4"/>
  <c r="M532" i="4" s="1"/>
  <c r="N925" i="4"/>
  <c r="M925" i="4" s="1"/>
  <c r="N941" i="4"/>
  <c r="M941" i="4" s="1"/>
  <c r="N404" i="9"/>
  <c r="M404" i="9" s="1"/>
  <c r="N321" i="4"/>
  <c r="M321" i="4" s="1"/>
  <c r="N236" i="4"/>
  <c r="M236" i="4" s="1"/>
  <c r="N319" i="9"/>
  <c r="M319" i="9" s="1"/>
  <c r="N589" i="9"/>
  <c r="M589" i="9" s="1"/>
  <c r="N707" i="9"/>
  <c r="M707" i="9" s="1"/>
  <c r="N787" i="9"/>
  <c r="M787" i="9" s="1"/>
  <c r="N704" i="4"/>
  <c r="M704" i="4" s="1"/>
  <c r="N710" i="4"/>
  <c r="M710" i="4" s="1"/>
  <c r="N225" i="9"/>
  <c r="M225" i="9" s="1"/>
  <c r="N264" i="9"/>
  <c r="M264" i="9" s="1"/>
  <c r="N761" i="9"/>
  <c r="M761" i="9" s="1"/>
  <c r="N769" i="9"/>
  <c r="M769" i="9" s="1"/>
  <c r="N793" i="9"/>
  <c r="M793" i="9" s="1"/>
  <c r="N830" i="9"/>
  <c r="M830" i="9" s="1"/>
  <c r="N837" i="9"/>
  <c r="M837" i="9" s="1"/>
  <c r="N844" i="9"/>
  <c r="M844" i="9" s="1"/>
  <c r="N996" i="9"/>
  <c r="M996" i="9" s="1"/>
  <c r="N348" i="4"/>
  <c r="M348" i="4" s="1"/>
  <c r="N886" i="9"/>
  <c r="M886" i="9" s="1"/>
  <c r="N361" i="10"/>
  <c r="N759" i="9"/>
  <c r="M759" i="9" s="1"/>
  <c r="N933" i="4"/>
  <c r="M933" i="4" s="1"/>
  <c r="N520" i="9"/>
  <c r="M520" i="9" s="1"/>
  <c r="H496" i="1"/>
  <c r="H544" i="1"/>
  <c r="N76" i="4"/>
  <c r="M76" i="4" s="1"/>
  <c r="D76" i="4" s="1"/>
  <c r="G76" i="4" s="1"/>
  <c r="N465" i="4"/>
  <c r="M465" i="4" s="1"/>
  <c r="N334" i="4"/>
  <c r="M334" i="4" s="1"/>
  <c r="Q247" i="5"/>
  <c r="N148" i="4"/>
  <c r="M148" i="4" s="1"/>
  <c r="N530" i="4"/>
  <c r="M530" i="4" s="1"/>
  <c r="N211" i="4"/>
  <c r="M211" i="4" s="1"/>
  <c r="N280" i="4"/>
  <c r="M280" i="4" s="1"/>
  <c r="N987" i="4"/>
  <c r="M987" i="4" s="1"/>
  <c r="N680" i="9"/>
  <c r="M680" i="9" s="1"/>
  <c r="N970" i="9"/>
  <c r="M970" i="9" s="1"/>
  <c r="N405" i="9"/>
  <c r="M405" i="9" s="1"/>
  <c r="N280" i="9"/>
  <c r="M280" i="9" s="1"/>
  <c r="N428" i="10"/>
  <c r="N543" i="9"/>
  <c r="M543" i="9" s="1"/>
  <c r="N303" i="9"/>
  <c r="M303" i="9" s="1"/>
  <c r="N381" i="9"/>
  <c r="M381" i="9" s="1"/>
  <c r="N397" i="9"/>
  <c r="M397" i="9" s="1"/>
  <c r="N413" i="9"/>
  <c r="M413" i="9" s="1"/>
  <c r="N493" i="9"/>
  <c r="M493" i="9" s="1"/>
  <c r="N522" i="9"/>
  <c r="M522" i="9" s="1"/>
  <c r="N622" i="9"/>
  <c r="M622" i="9" s="1"/>
  <c r="N439" i="4"/>
  <c r="M439" i="4" s="1"/>
  <c r="N751" i="9"/>
  <c r="M751" i="9" s="1"/>
  <c r="N383" i="4"/>
  <c r="M383" i="4" s="1"/>
  <c r="N843" i="4"/>
  <c r="M843" i="4" s="1"/>
  <c r="N540" i="9"/>
  <c r="M540" i="9" s="1"/>
  <c r="Q430" i="5"/>
  <c r="N148" i="9"/>
  <c r="M148" i="9" s="1"/>
  <c r="N347" i="9"/>
  <c r="M347" i="9" s="1"/>
  <c r="N639" i="9"/>
  <c r="M639" i="9" s="1"/>
  <c r="N647" i="9"/>
  <c r="M647" i="9" s="1"/>
  <c r="N905" i="4"/>
  <c r="M905" i="4" s="1"/>
  <c r="N365" i="9"/>
  <c r="M365" i="9" s="1"/>
  <c r="N926" i="9"/>
  <c r="M926" i="9" s="1"/>
  <c r="N312" i="9"/>
  <c r="M312" i="9" s="1"/>
  <c r="N371" i="9"/>
  <c r="M371" i="9" s="1"/>
  <c r="N891" i="9"/>
  <c r="M891" i="9" s="1"/>
  <c r="N644" i="9"/>
  <c r="M644" i="9" s="1"/>
  <c r="N656" i="9"/>
  <c r="M656" i="9" s="1"/>
  <c r="N772" i="9"/>
  <c r="M772" i="9" s="1"/>
  <c r="N973" i="9"/>
  <c r="M973" i="9" s="1"/>
  <c r="M224" i="11"/>
  <c r="N224" i="11"/>
  <c r="H834" i="1"/>
  <c r="H451" i="1"/>
  <c r="N176" i="4"/>
  <c r="M176" i="4" s="1"/>
  <c r="M255" i="11"/>
  <c r="N255" i="11"/>
  <c r="M347" i="10"/>
  <c r="N347" i="10"/>
  <c r="N846" i="10"/>
  <c r="M846" i="10"/>
  <c r="N562" i="9"/>
  <c r="M562" i="9" s="1"/>
  <c r="N733" i="9"/>
  <c r="M733" i="9" s="1"/>
  <c r="M174" i="11"/>
  <c r="N174" i="11"/>
  <c r="V209" i="5"/>
  <c r="T209" i="5"/>
  <c r="N165" i="4"/>
  <c r="M165" i="4" s="1"/>
  <c r="N575" i="4"/>
  <c r="M575" i="4" s="1"/>
  <c r="N83" i="9"/>
  <c r="M83" i="9" s="1"/>
  <c r="N723" i="9"/>
  <c r="M723" i="9" s="1"/>
  <c r="N275" i="4"/>
  <c r="M275" i="4" s="1"/>
  <c r="N46" i="4"/>
  <c r="M46" i="4" s="1"/>
  <c r="D46" i="4" s="1"/>
  <c r="G46" i="4" s="1"/>
  <c r="N584" i="4"/>
  <c r="M584" i="4" s="1"/>
  <c r="N711" i="4"/>
  <c r="M711" i="4" s="1"/>
  <c r="N819" i="4"/>
  <c r="M819" i="4" s="1"/>
  <c r="M670" i="10"/>
  <c r="N670" i="10"/>
  <c r="M676" i="10"/>
  <c r="N676" i="10"/>
  <c r="N737" i="10"/>
  <c r="M737" i="10"/>
  <c r="N108" i="11"/>
  <c r="M108" i="11" s="1"/>
  <c r="D108" i="11" s="1"/>
  <c r="G108" i="11" s="1"/>
  <c r="N132" i="11"/>
  <c r="M132" i="11"/>
  <c r="N145" i="11"/>
  <c r="M145" i="11"/>
  <c r="N876" i="11"/>
  <c r="M876" i="11"/>
  <c r="N489" i="4"/>
  <c r="M489" i="4" s="1"/>
  <c r="N279" i="9"/>
  <c r="M279" i="9" s="1"/>
  <c r="N648" i="9"/>
  <c r="M648" i="9" s="1"/>
  <c r="M751" i="11"/>
  <c r="N751" i="11"/>
  <c r="N782" i="11"/>
  <c r="M782" i="11"/>
  <c r="N590" i="4"/>
  <c r="M590" i="4" s="1"/>
  <c r="N640" i="9"/>
  <c r="M640" i="9" s="1"/>
  <c r="M691" i="10"/>
  <c r="N691" i="10"/>
  <c r="N33" i="11"/>
  <c r="M33" i="11" s="1"/>
  <c r="D33" i="11" s="1"/>
  <c r="G33" i="11" s="1"/>
  <c r="N413" i="11"/>
  <c r="M413" i="11"/>
  <c r="T71" i="5"/>
  <c r="V71" i="5"/>
  <c r="N170" i="4"/>
  <c r="M170" i="4" s="1"/>
  <c r="N291" i="4"/>
  <c r="M291" i="4" s="1"/>
  <c r="N518" i="9"/>
  <c r="M518" i="9" s="1"/>
  <c r="N5" i="4"/>
  <c r="M5" i="4" s="1"/>
  <c r="D5" i="4" s="1"/>
  <c r="G5" i="4" s="1"/>
  <c r="M420" i="10"/>
  <c r="N420" i="10"/>
  <c r="M465" i="10"/>
  <c r="N465" i="10"/>
  <c r="M478" i="10"/>
  <c r="N478" i="10"/>
  <c r="N65" i="11"/>
  <c r="M65" i="11" s="1"/>
  <c r="N854" i="11"/>
  <c r="M854" i="11"/>
  <c r="M479" i="11"/>
  <c r="N479" i="11"/>
  <c r="N404" i="11"/>
  <c r="M404" i="11"/>
  <c r="M608" i="11"/>
  <c r="N608" i="11"/>
  <c r="N642" i="11"/>
  <c r="M642" i="11"/>
  <c r="N656" i="11"/>
  <c r="M656" i="11"/>
  <c r="N283" i="11"/>
  <c r="M283" i="11"/>
  <c r="N605" i="4"/>
  <c r="M605" i="4" s="1"/>
  <c r="N28" i="9"/>
  <c r="M28" i="9" s="1"/>
  <c r="D28" i="9" s="1"/>
  <c r="G28" i="9" s="1"/>
  <c r="N486" i="4"/>
  <c r="M486" i="4" s="1"/>
  <c r="N818" i="4"/>
  <c r="M818" i="4" s="1"/>
  <c r="N826" i="4"/>
  <c r="M826" i="4" s="1"/>
  <c r="N947" i="4"/>
  <c r="M947" i="4" s="1"/>
  <c r="N883" i="4"/>
  <c r="M883" i="4" s="1"/>
  <c r="N268" i="4"/>
  <c r="M268" i="4" s="1"/>
  <c r="N900" i="4"/>
  <c r="M900" i="4" s="1"/>
  <c r="N885" i="11"/>
  <c r="M885" i="11"/>
  <c r="N758" i="4"/>
  <c r="M758" i="4" s="1"/>
  <c r="N956" i="4"/>
  <c r="M956" i="4" s="1"/>
  <c r="M399" i="11"/>
  <c r="N399" i="11"/>
  <c r="N970" i="11"/>
  <c r="M970" i="11"/>
  <c r="N807" i="4"/>
  <c r="M807" i="4" s="1"/>
  <c r="N332" i="4"/>
  <c r="M332" i="4" s="1"/>
  <c r="N435" i="11"/>
  <c r="M435" i="11"/>
  <c r="N295" i="11"/>
  <c r="M295" i="11"/>
  <c r="N72" i="10"/>
  <c r="M72" i="10" s="1"/>
  <c r="D72" i="10" s="1"/>
  <c r="G72" i="10" s="1"/>
  <c r="M317" i="11"/>
  <c r="N317" i="11"/>
  <c r="N801" i="4"/>
  <c r="M801" i="4" s="1"/>
  <c r="N127" i="4"/>
  <c r="M127" i="4" s="1"/>
  <c r="N705" i="4"/>
  <c r="M705" i="4" s="1"/>
  <c r="N193" i="4"/>
  <c r="M193" i="4" s="1"/>
  <c r="N766" i="4"/>
  <c r="M766" i="4" s="1"/>
  <c r="N803" i="9"/>
  <c r="M803" i="9" s="1"/>
  <c r="N482" i="4"/>
  <c r="M482" i="4" s="1"/>
  <c r="N869" i="4"/>
  <c r="M869" i="4" s="1"/>
  <c r="N886" i="10"/>
  <c r="M886" i="10"/>
  <c r="M291" i="11"/>
  <c r="N291" i="11"/>
  <c r="M460" i="11"/>
  <c r="N460" i="11"/>
  <c r="M497" i="11"/>
  <c r="N497" i="11"/>
  <c r="M680" i="11"/>
  <c r="N680" i="11"/>
  <c r="N190" i="4"/>
  <c r="M190" i="4" s="1"/>
  <c r="N235" i="4"/>
  <c r="M235" i="4" s="1"/>
  <c r="M336" i="10"/>
  <c r="N336" i="10"/>
  <c r="N292" i="4"/>
  <c r="M292" i="4" s="1"/>
  <c r="N614" i="4"/>
  <c r="M614" i="4" s="1"/>
  <c r="N681" i="4"/>
  <c r="M681" i="4" s="1"/>
  <c r="M145" i="10"/>
  <c r="N145" i="10"/>
  <c r="N287" i="11"/>
  <c r="M287" i="11"/>
  <c r="M326" i="11"/>
  <c r="N360" i="10"/>
  <c r="M360" i="10"/>
  <c r="M382" i="10"/>
  <c r="T397" i="5"/>
  <c r="V397" i="5"/>
  <c r="Q458" i="5"/>
  <c r="N516" i="4"/>
  <c r="M516" i="4" s="1"/>
  <c r="N650" i="4"/>
  <c r="M650" i="4" s="1"/>
  <c r="N287" i="4"/>
  <c r="M287" i="4" s="1"/>
  <c r="N512" i="4"/>
  <c r="M512" i="4" s="1"/>
  <c r="N668" i="9"/>
  <c r="M668" i="9" s="1"/>
  <c r="N734" i="9"/>
  <c r="M734" i="9" s="1"/>
  <c r="N663" i="4"/>
  <c r="M663" i="4" s="1"/>
  <c r="N669" i="4"/>
  <c r="M669" i="4" s="1"/>
  <c r="M788" i="10"/>
  <c r="N788" i="10"/>
  <c r="T472" i="5"/>
  <c r="V472" i="5"/>
  <c r="N405" i="4"/>
  <c r="M405" i="4" s="1"/>
  <c r="M246" i="10"/>
  <c r="N246" i="10"/>
  <c r="M278" i="10"/>
  <c r="N278" i="10"/>
  <c r="M943" i="11"/>
  <c r="N943" i="11"/>
  <c r="N545" i="11"/>
  <c r="M545" i="11"/>
  <c r="N785" i="11"/>
  <c r="M785" i="11"/>
  <c r="N801" i="11"/>
  <c r="M801" i="11"/>
  <c r="N274" i="4"/>
  <c r="M274" i="4" s="1"/>
  <c r="N329" i="4"/>
  <c r="M329" i="4" s="1"/>
  <c r="N388" i="4"/>
  <c r="M388" i="4" s="1"/>
  <c r="N681" i="10"/>
  <c r="M681" i="10"/>
  <c r="M864" i="11"/>
  <c r="N864" i="11"/>
  <c r="N896" i="11"/>
  <c r="M896" i="11"/>
  <c r="M959" i="11"/>
  <c r="N959" i="11"/>
  <c r="N466" i="11"/>
  <c r="M466" i="11"/>
  <c r="M570" i="11"/>
  <c r="N570" i="11"/>
  <c r="N874" i="11"/>
  <c r="M874" i="11"/>
  <c r="N142" i="10"/>
  <c r="M142" i="10"/>
  <c r="M789" i="10"/>
  <c r="N789" i="10"/>
  <c r="M845" i="10"/>
  <c r="N845" i="10"/>
  <c r="M931" i="10"/>
  <c r="N931" i="10"/>
  <c r="N562" i="10"/>
  <c r="M562" i="10"/>
  <c r="N924" i="10"/>
  <c r="M924" i="10"/>
  <c r="M948" i="10"/>
  <c r="N948" i="10"/>
  <c r="M996" i="10"/>
  <c r="N996" i="10"/>
  <c r="N397" i="11"/>
  <c r="M397" i="11"/>
  <c r="N412" i="11"/>
  <c r="M412" i="11"/>
  <c r="N635" i="11"/>
  <c r="M635" i="11"/>
  <c r="N730" i="11"/>
  <c r="M730" i="11"/>
  <c r="N968" i="11"/>
  <c r="M968" i="11"/>
  <c r="N661" i="11"/>
  <c r="M661" i="11"/>
  <c r="M140" i="10"/>
  <c r="N140" i="10"/>
  <c r="N315" i="11"/>
  <c r="M315" i="11"/>
  <c r="N354" i="11"/>
  <c r="M354" i="11"/>
  <c r="N457" i="10"/>
  <c r="M457" i="10"/>
  <c r="M213" i="11"/>
  <c r="N213" i="11"/>
  <c r="N532" i="10"/>
  <c r="M532" i="10"/>
  <c r="N361" i="11"/>
  <c r="M361" i="11"/>
  <c r="N369" i="11"/>
  <c r="M369" i="11"/>
  <c r="M259" i="11"/>
  <c r="N259" i="11"/>
  <c r="M939" i="11"/>
  <c r="N939" i="11"/>
  <c r="N207" i="11"/>
  <c r="M207" i="11"/>
  <c r="N897" i="10"/>
  <c r="N512" i="11"/>
  <c r="M512" i="11"/>
  <c r="M850" i="10"/>
  <c r="N850" i="10"/>
  <c r="N792" i="11"/>
  <c r="M792" i="11"/>
  <c r="M895" i="11"/>
  <c r="N895" i="11"/>
  <c r="N741" i="11"/>
  <c r="M741" i="11"/>
  <c r="N268" i="10"/>
  <c r="M268" i="10"/>
  <c r="N615" i="11"/>
  <c r="M615" i="11"/>
  <c r="N880" i="11"/>
  <c r="M880" i="11"/>
  <c r="N114" i="11"/>
  <c r="M114" i="11" s="1"/>
  <c r="N779" i="4"/>
  <c r="M779" i="4" s="1"/>
  <c r="M440" i="11"/>
  <c r="N440" i="11"/>
  <c r="M448" i="11"/>
  <c r="N448" i="11"/>
  <c r="M954" i="11"/>
  <c r="N954" i="11"/>
  <c r="N897" i="11"/>
  <c r="M897" i="11"/>
  <c r="N6" i="10"/>
  <c r="M6" i="10" s="1"/>
  <c r="D6" i="10" s="1"/>
  <c r="G6" i="10" s="1"/>
  <c r="T225" i="5"/>
  <c r="V225" i="5"/>
  <c r="N866" i="11"/>
  <c r="M866" i="11"/>
  <c r="M528" i="10"/>
  <c r="N528" i="10"/>
  <c r="N675" i="11"/>
  <c r="M675" i="11"/>
  <c r="M725" i="11"/>
  <c r="N725" i="11"/>
  <c r="M814" i="11"/>
  <c r="N814" i="11"/>
  <c r="N365" i="11"/>
  <c r="M365" i="11"/>
  <c r="N559" i="11"/>
  <c r="M559" i="11"/>
  <c r="N607" i="11"/>
  <c r="M607" i="11"/>
  <c r="N614" i="11"/>
  <c r="M614" i="11"/>
  <c r="N233" i="11"/>
  <c r="M233" i="11"/>
  <c r="M771" i="10"/>
  <c r="N771" i="10"/>
  <c r="M363" i="11"/>
  <c r="N363" i="11"/>
  <c r="M324" i="10"/>
  <c r="N324" i="10"/>
  <c r="N830" i="11"/>
  <c r="M830" i="11"/>
  <c r="M183" i="11"/>
  <c r="N183" i="11"/>
  <c r="N434" i="10"/>
  <c r="M434" i="10"/>
  <c r="M618" i="10"/>
  <c r="N618" i="10"/>
  <c r="N634" i="9"/>
  <c r="M634" i="9" s="1"/>
  <c r="N943" i="10"/>
  <c r="M943" i="10"/>
  <c r="N444" i="9"/>
  <c r="M444" i="9" s="1"/>
  <c r="N739" i="9"/>
  <c r="M739" i="9" s="1"/>
  <c r="M186" i="10"/>
  <c r="N186" i="10"/>
  <c r="M237" i="10"/>
  <c r="N237" i="10"/>
  <c r="N376" i="11"/>
  <c r="M376" i="11"/>
  <c r="N809" i="4"/>
  <c r="M809" i="4" s="1"/>
  <c r="N825" i="4"/>
  <c r="M825" i="4" s="1"/>
  <c r="T338" i="5"/>
  <c r="V338" i="5"/>
  <c r="V330" i="5"/>
  <c r="T330" i="5"/>
  <c r="M325" i="10"/>
  <c r="N325" i="10"/>
  <c r="M533" i="10"/>
  <c r="N533" i="10"/>
  <c r="N557" i="10"/>
  <c r="M557" i="10"/>
  <c r="M636" i="10"/>
  <c r="N636" i="10"/>
  <c r="N791" i="11"/>
  <c r="M791" i="11"/>
  <c r="M799" i="11"/>
  <c r="N799" i="11"/>
  <c r="N823" i="11"/>
  <c r="M823" i="11"/>
  <c r="M831" i="11"/>
  <c r="N831" i="11"/>
  <c r="M903" i="11"/>
  <c r="N903" i="11"/>
  <c r="M998" i="11"/>
  <c r="N998" i="11"/>
  <c r="N356" i="9"/>
  <c r="M356" i="9" s="1"/>
  <c r="N845" i="9"/>
  <c r="M845" i="9" s="1"/>
  <c r="M513" i="11"/>
  <c r="N513" i="11"/>
  <c r="N569" i="11"/>
  <c r="M569" i="11"/>
  <c r="N705" i="11"/>
  <c r="M705" i="11"/>
  <c r="M841" i="11"/>
  <c r="N841" i="11"/>
  <c r="N328" i="4"/>
  <c r="M328" i="4" s="1"/>
  <c r="N650" i="10"/>
  <c r="M650" i="10"/>
  <c r="N752" i="10"/>
  <c r="N298" i="4"/>
  <c r="M298" i="4" s="1"/>
  <c r="N186" i="9"/>
  <c r="M186" i="9" s="1"/>
  <c r="N388" i="9"/>
  <c r="M388" i="9" s="1"/>
  <c r="N366" i="4"/>
  <c r="M366" i="4" s="1"/>
  <c r="N282" i="4"/>
  <c r="M282" i="4" s="1"/>
  <c r="N306" i="4"/>
  <c r="M306" i="4" s="1"/>
  <c r="N367" i="4"/>
  <c r="M367" i="4" s="1"/>
  <c r="N219" i="9"/>
  <c r="M219" i="9" s="1"/>
  <c r="N764" i="4"/>
  <c r="M764" i="4" s="1"/>
  <c r="N772" i="4"/>
  <c r="M772" i="4" s="1"/>
  <c r="N327" i="9"/>
  <c r="M327" i="9" s="1"/>
  <c r="N609" i="4"/>
  <c r="M609" i="4" s="1"/>
  <c r="N170" i="9"/>
  <c r="M170" i="9" s="1"/>
  <c r="N745" i="9"/>
  <c r="M745" i="9" s="1"/>
  <c r="N149" i="11"/>
  <c r="M149" i="11"/>
  <c r="N187" i="11"/>
  <c r="M187" i="11"/>
  <c r="M194" i="11"/>
  <c r="N194" i="11"/>
  <c r="N234" i="11"/>
  <c r="M234" i="11"/>
  <c r="N894" i="11"/>
  <c r="M894" i="11"/>
  <c r="N881" i="4"/>
  <c r="M881" i="4" s="1"/>
  <c r="N926" i="4"/>
  <c r="M926" i="4" s="1"/>
  <c r="N786" i="4"/>
  <c r="M786" i="4" s="1"/>
  <c r="N889" i="9"/>
  <c r="M889" i="9" s="1"/>
  <c r="N208" i="11"/>
  <c r="M208" i="11"/>
  <c r="M452" i="11"/>
  <c r="N452" i="11"/>
  <c r="M842" i="11"/>
  <c r="N842" i="11"/>
  <c r="N440" i="9"/>
  <c r="M440" i="9" s="1"/>
  <c r="N319" i="4"/>
  <c r="M319" i="4" s="1"/>
  <c r="N32" i="4"/>
  <c r="M32" i="4" s="1"/>
  <c r="D32" i="4" s="1"/>
  <c r="G32" i="4" s="1"/>
  <c r="N130" i="4"/>
  <c r="M130" i="4" s="1"/>
  <c r="N259" i="4"/>
  <c r="M259" i="4" s="1"/>
  <c r="N266" i="4"/>
  <c r="M266" i="4" s="1"/>
  <c r="N718" i="4"/>
  <c r="M718" i="4" s="1"/>
  <c r="M156" i="10"/>
  <c r="N156" i="10"/>
  <c r="N164" i="10"/>
  <c r="M164" i="10"/>
  <c r="N215" i="11"/>
  <c r="M215" i="11"/>
  <c r="M922" i="11"/>
  <c r="N922" i="11"/>
  <c r="N938" i="11"/>
  <c r="M938" i="11"/>
  <c r="N993" i="11"/>
  <c r="M993" i="11"/>
  <c r="N309" i="4"/>
  <c r="M309" i="4" s="1"/>
  <c r="M647" i="10"/>
  <c r="N647" i="10"/>
  <c r="N881" i="10"/>
  <c r="M881" i="10"/>
  <c r="N999" i="10"/>
  <c r="M999" i="10"/>
  <c r="N704" i="11"/>
  <c r="M704" i="11"/>
  <c r="N671" i="4"/>
  <c r="M671" i="4" s="1"/>
  <c r="N231" i="9"/>
  <c r="M231" i="9" s="1"/>
  <c r="N992" i="10"/>
  <c r="M992" i="10"/>
  <c r="N909" i="11"/>
  <c r="M909" i="11"/>
  <c r="N938" i="9"/>
  <c r="M938" i="9" s="1"/>
  <c r="N856" i="9"/>
  <c r="M856" i="9" s="1"/>
  <c r="AI281" i="5"/>
  <c r="R281" i="5" s="1"/>
  <c r="Z281" i="5"/>
  <c r="AA281" i="5" s="1"/>
  <c r="AB281" i="5" s="1"/>
  <c r="AD281" i="5"/>
  <c r="AE281" i="5" s="1"/>
  <c r="AF281" i="5" s="1"/>
  <c r="AJ281" i="5"/>
  <c r="S281" i="5" s="1"/>
  <c r="Z485" i="5"/>
  <c r="AA485" i="5" s="1"/>
  <c r="AB485" i="5" s="1"/>
  <c r="Q485" i="5" s="1"/>
  <c r="AJ485" i="5"/>
  <c r="S485" i="5" s="1"/>
  <c r="N495" i="11"/>
  <c r="M495" i="11"/>
  <c r="M695" i="11"/>
  <c r="N695" i="11"/>
  <c r="N644" i="11"/>
  <c r="M644" i="11"/>
  <c r="M171" i="11"/>
  <c r="N171" i="11"/>
  <c r="V449" i="5"/>
  <c r="T449" i="5"/>
  <c r="N579" i="11"/>
  <c r="M579" i="11"/>
  <c r="M679" i="11"/>
  <c r="N679" i="11"/>
  <c r="H551" i="1"/>
  <c r="H691" i="1"/>
  <c r="AD346" i="5"/>
  <c r="AE346" i="5" s="1"/>
  <c r="AF346" i="5" s="1"/>
  <c r="AI346" i="5"/>
  <c r="R346" i="5" s="1"/>
  <c r="Z346" i="5"/>
  <c r="AA346" i="5" s="1"/>
  <c r="AB346" i="5" s="1"/>
  <c r="AJ346" i="5"/>
  <c r="S346" i="5" s="1"/>
  <c r="H969" i="1"/>
  <c r="H792" i="1"/>
  <c r="T237" i="5"/>
  <c r="V237" i="5"/>
  <c r="AI155" i="5"/>
  <c r="R155" i="5" s="1"/>
  <c r="AJ155" i="5"/>
  <c r="S155" i="5" s="1"/>
  <c r="H915" i="1"/>
  <c r="AD316" i="5"/>
  <c r="AE316" i="5" s="1"/>
  <c r="AF316" i="5" s="1"/>
  <c r="Z316" i="5"/>
  <c r="AA316" i="5" s="1"/>
  <c r="AB316" i="5" s="1"/>
  <c r="AJ316" i="5"/>
  <c r="S316" i="5" s="1"/>
  <c r="AI316" i="5"/>
  <c r="R316" i="5" s="1"/>
  <c r="H73" i="1"/>
  <c r="D104" i="5" s="1"/>
  <c r="Z328" i="5"/>
  <c r="AA328" i="5" s="1"/>
  <c r="AB328" i="5" s="1"/>
  <c r="AJ328" i="5"/>
  <c r="S328" i="5" s="1"/>
  <c r="AD328" i="5"/>
  <c r="AE328" i="5" s="1"/>
  <c r="AF328" i="5" s="1"/>
  <c r="AI328" i="5"/>
  <c r="R328" i="5" s="1"/>
  <c r="H644" i="1"/>
  <c r="T357" i="5"/>
  <c r="V357" i="5"/>
  <c r="Q155" i="5"/>
  <c r="Q473" i="5"/>
  <c r="H109" i="1"/>
  <c r="D152" i="5" s="1"/>
  <c r="Q389" i="5"/>
  <c r="Q99" i="5"/>
  <c r="Q236" i="5"/>
  <c r="V99" i="5"/>
  <c r="Q191" i="5"/>
  <c r="Q494" i="5"/>
  <c r="H928" i="1"/>
  <c r="T143" i="5"/>
  <c r="N585" i="9"/>
  <c r="M585" i="9" s="1"/>
  <c r="N581" i="9"/>
  <c r="M581" i="9" s="1"/>
  <c r="N848" i="9"/>
  <c r="M848" i="9" s="1"/>
  <c r="N576" i="9"/>
  <c r="M576" i="9" s="1"/>
  <c r="AI417" i="5"/>
  <c r="R417" i="5" s="1"/>
  <c r="AD417" i="5"/>
  <c r="AE417" i="5" s="1"/>
  <c r="AF417" i="5" s="1"/>
  <c r="AG424" i="5" s="1"/>
  <c r="AJ439" i="5"/>
  <c r="S439" i="5" s="1"/>
  <c r="AI439" i="5"/>
  <c r="R439" i="5" s="1"/>
  <c r="H600" i="1"/>
  <c r="H622" i="1"/>
  <c r="Z128" i="5"/>
  <c r="AA128" i="5" s="1"/>
  <c r="AB128" i="5" s="1"/>
  <c r="Q128" i="5" s="1"/>
  <c r="AI128" i="5"/>
  <c r="R128" i="5" s="1"/>
  <c r="H136" i="1"/>
  <c r="Q401" i="5"/>
  <c r="G41" i="1"/>
  <c r="D41" i="1" s="1"/>
  <c r="X41" i="5" s="1"/>
  <c r="C41" i="1"/>
  <c r="E56" i="5" s="1"/>
  <c r="E41" i="1"/>
  <c r="B41" i="1"/>
  <c r="F41" i="1"/>
  <c r="Z433" i="5"/>
  <c r="AA433" i="5" s="1"/>
  <c r="AB433" i="5" s="1"/>
  <c r="AD433" i="5"/>
  <c r="AE433" i="5" s="1"/>
  <c r="AF433" i="5" s="1"/>
  <c r="AI433" i="5"/>
  <c r="R433" i="5" s="1"/>
  <c r="AJ433" i="5"/>
  <c r="S433" i="5" s="1"/>
  <c r="AJ9" i="5"/>
  <c r="S9" i="5" s="1"/>
  <c r="H391" i="1"/>
  <c r="AJ49" i="5"/>
  <c r="S49" i="5" s="1"/>
  <c r="AD49" i="5"/>
  <c r="AE49" i="5" s="1"/>
  <c r="AF49" i="5" s="1"/>
  <c r="Q312" i="5"/>
  <c r="Q348" i="5"/>
  <c r="M485" i="11"/>
  <c r="N485" i="11"/>
  <c r="N73" i="11"/>
  <c r="M73" i="11" s="1"/>
  <c r="M913" i="10"/>
  <c r="N913" i="10"/>
  <c r="N257" i="9"/>
  <c r="M257" i="9" s="1"/>
  <c r="M638" i="11"/>
  <c r="N638" i="11"/>
  <c r="N88" i="11"/>
  <c r="M88" i="11" s="1"/>
  <c r="D88" i="11" s="1"/>
  <c r="G88" i="11" s="1"/>
  <c r="N72" i="11"/>
  <c r="M72" i="11" s="1"/>
  <c r="D72" i="11" s="1"/>
  <c r="G72" i="11" s="1"/>
  <c r="N260" i="9"/>
  <c r="M260" i="9" s="1"/>
  <c r="H23" i="1"/>
  <c r="D34" i="5" s="1"/>
  <c r="B31" i="1"/>
  <c r="F31" i="1"/>
  <c r="C31" i="1"/>
  <c r="E42" i="5" s="1"/>
  <c r="E31" i="1"/>
  <c r="G31" i="1"/>
  <c r="D31" i="1" s="1"/>
  <c r="X31" i="5" s="1"/>
  <c r="N841" i="9"/>
  <c r="M841" i="9" s="1"/>
  <c r="N481" i="9"/>
  <c r="M481" i="9" s="1"/>
  <c r="T325" i="5"/>
  <c r="V325" i="5"/>
  <c r="Q462" i="5"/>
  <c r="Q32" i="5"/>
  <c r="Q322" i="5"/>
  <c r="V252" i="5"/>
  <c r="T252" i="5"/>
  <c r="Q449" i="5"/>
  <c r="V232" i="5"/>
  <c r="T232" i="5"/>
  <c r="AJ287" i="5"/>
  <c r="S287" i="5" s="1"/>
  <c r="AI287" i="5"/>
  <c r="R287" i="5" s="1"/>
  <c r="AD287" i="5"/>
  <c r="AE287" i="5" s="1"/>
  <c r="AF287" i="5" s="1"/>
  <c r="Z287" i="5"/>
  <c r="AA287" i="5" s="1"/>
  <c r="AB287" i="5" s="1"/>
  <c r="AI448" i="5"/>
  <c r="R448" i="5" s="1"/>
  <c r="AJ448" i="5"/>
  <c r="S448" i="5" s="1"/>
  <c r="Z448" i="5"/>
  <c r="AA448" i="5" s="1"/>
  <c r="AB448" i="5" s="1"/>
  <c r="AD448" i="5"/>
  <c r="AE448" i="5" s="1"/>
  <c r="AF448" i="5" s="1"/>
  <c r="O114" i="10"/>
  <c r="P114" i="10"/>
  <c r="O359" i="4"/>
  <c r="P359" i="4"/>
  <c r="AD174" i="5"/>
  <c r="AE174" i="5" s="1"/>
  <c r="AF174" i="5" s="1"/>
  <c r="AJ174" i="5"/>
  <c r="S174" i="5" s="1"/>
  <c r="P277" i="11"/>
  <c r="O277" i="11"/>
  <c r="O197" i="11"/>
  <c r="P197" i="11"/>
  <c r="O529" i="10"/>
  <c r="P529" i="10"/>
  <c r="O100" i="4"/>
  <c r="P100" i="4"/>
  <c r="Q253" i="5"/>
  <c r="V201" i="5"/>
  <c r="T201" i="5"/>
  <c r="V266" i="5"/>
  <c r="Q308" i="5"/>
  <c r="AG228" i="5"/>
  <c r="AJ407" i="5"/>
  <c r="S407" i="5" s="1"/>
  <c r="Q489" i="5"/>
  <c r="Q396" i="5"/>
  <c r="Q199" i="5"/>
  <c r="Q395" i="5"/>
  <c r="Q275" i="5"/>
  <c r="Q283" i="5"/>
  <c r="Q204" i="5"/>
  <c r="V409" i="5"/>
  <c r="AD440" i="5"/>
  <c r="AE440" i="5" s="1"/>
  <c r="AF440" i="5" s="1"/>
  <c r="Z313" i="5"/>
  <c r="AA313" i="5" s="1"/>
  <c r="AB313" i="5" s="1"/>
  <c r="AJ313" i="5"/>
  <c r="S313" i="5" s="1"/>
  <c r="AD313" i="5"/>
  <c r="AE313" i="5" s="1"/>
  <c r="AF313" i="5" s="1"/>
  <c r="AI313" i="5"/>
  <c r="R313" i="5" s="1"/>
  <c r="AD470" i="5"/>
  <c r="AE470" i="5" s="1"/>
  <c r="AF470" i="5" s="1"/>
  <c r="AI470" i="5"/>
  <c r="R470" i="5" s="1"/>
  <c r="AJ470" i="5"/>
  <c r="S470" i="5" s="1"/>
  <c r="Z470" i="5"/>
  <c r="AA470" i="5" s="1"/>
  <c r="AB470" i="5" s="1"/>
  <c r="T408" i="5"/>
  <c r="V408" i="5"/>
  <c r="O817" i="11"/>
  <c r="P817" i="11"/>
  <c r="O560" i="11"/>
  <c r="P560" i="11"/>
  <c r="O544" i="11"/>
  <c r="P544" i="11"/>
  <c r="P420" i="11"/>
  <c r="O420" i="11"/>
  <c r="O796" i="10"/>
  <c r="P796" i="10"/>
  <c r="O255" i="10"/>
  <c r="P255" i="10"/>
  <c r="O658" i="4"/>
  <c r="P658" i="4"/>
  <c r="O846" i="4"/>
  <c r="P846" i="4"/>
  <c r="P339" i="4"/>
  <c r="O339" i="4"/>
  <c r="O676" i="4"/>
  <c r="P676" i="4"/>
  <c r="P141" i="9"/>
  <c r="O141" i="9"/>
  <c r="O261" i="4"/>
  <c r="P261" i="4"/>
  <c r="O528" i="4"/>
  <c r="P528" i="4"/>
  <c r="O656" i="4"/>
  <c r="P656" i="4"/>
  <c r="O262" i="4"/>
  <c r="P262" i="4"/>
  <c r="O423" i="4"/>
  <c r="P423" i="4"/>
  <c r="P822" i="4"/>
  <c r="O822" i="4"/>
  <c r="AI259" i="5"/>
  <c r="R259" i="5" s="1"/>
  <c r="Z259" i="5"/>
  <c r="AA259" i="5" s="1"/>
  <c r="AB259" i="5" s="1"/>
  <c r="AJ259" i="5"/>
  <c r="S259" i="5" s="1"/>
  <c r="AD259" i="5"/>
  <c r="AE259" i="5" s="1"/>
  <c r="AF259" i="5" s="1"/>
  <c r="T485" i="5"/>
  <c r="V485" i="5"/>
  <c r="T381" i="5"/>
  <c r="V381" i="5"/>
  <c r="Q429" i="5"/>
  <c r="O762" i="4"/>
  <c r="P762" i="4"/>
  <c r="O556" i="4"/>
  <c r="P556" i="4"/>
  <c r="O464" i="4"/>
  <c r="P464" i="4"/>
  <c r="O247" i="4"/>
  <c r="P247" i="4"/>
  <c r="O406" i="4"/>
  <c r="P406" i="4"/>
  <c r="P433" i="4"/>
  <c r="O433" i="4"/>
  <c r="O535" i="4"/>
  <c r="P535" i="4"/>
  <c r="T396" i="5"/>
  <c r="V396" i="5"/>
  <c r="V388" i="5"/>
  <c r="T388" i="5"/>
  <c r="AI455" i="5"/>
  <c r="R455" i="5" s="1"/>
  <c r="Z455" i="5"/>
  <c r="AA455" i="5" s="1"/>
  <c r="AB455" i="5" s="1"/>
  <c r="AJ455" i="5"/>
  <c r="S455" i="5" s="1"/>
  <c r="AD455" i="5"/>
  <c r="AE455" i="5" s="1"/>
  <c r="AF455" i="5" s="1"/>
  <c r="AI294" i="5"/>
  <c r="R294" i="5" s="1"/>
  <c r="AJ294" i="5"/>
  <c r="S294" i="5" s="1"/>
  <c r="Z294" i="5"/>
  <c r="AA294" i="5" s="1"/>
  <c r="AB294" i="5" s="1"/>
  <c r="AD294" i="5"/>
  <c r="AE294" i="5" s="1"/>
  <c r="AF294" i="5" s="1"/>
  <c r="Q227" i="5"/>
  <c r="T196" i="5"/>
  <c r="V196" i="5"/>
  <c r="T16" i="5"/>
  <c r="V262" i="5"/>
  <c r="V389" i="5"/>
  <c r="Q443" i="5"/>
  <c r="Q335" i="5"/>
  <c r="H428" i="1"/>
  <c r="T307" i="5"/>
  <c r="V307" i="5"/>
  <c r="V363" i="5"/>
  <c r="T363" i="5"/>
  <c r="T286" i="5"/>
  <c r="V286" i="5"/>
  <c r="T371" i="5"/>
  <c r="V371" i="5"/>
  <c r="V284" i="5"/>
  <c r="T284" i="5"/>
  <c r="V446" i="5"/>
  <c r="T446" i="5"/>
  <c r="T362" i="5"/>
  <c r="V362" i="5"/>
  <c r="V219" i="5"/>
  <c r="T219" i="5"/>
  <c r="T348" i="5"/>
  <c r="V348" i="5"/>
  <c r="V380" i="5"/>
  <c r="T380" i="5"/>
  <c r="V438" i="5"/>
  <c r="T438" i="5"/>
  <c r="T308" i="5"/>
  <c r="V308" i="5"/>
  <c r="T328" i="5"/>
  <c r="V328" i="5"/>
  <c r="V304" i="5"/>
  <c r="T304" i="5"/>
  <c r="V482" i="5"/>
  <c r="T482" i="5"/>
  <c r="T368" i="5"/>
  <c r="V368" i="5"/>
  <c r="V391" i="5"/>
  <c r="T391" i="5"/>
  <c r="V410" i="5"/>
  <c r="T410" i="5"/>
  <c r="T74" i="5"/>
  <c r="T435" i="5"/>
  <c r="V435" i="5"/>
  <c r="V383" i="5"/>
  <c r="T383" i="5"/>
  <c r="V226" i="5"/>
  <c r="T100" i="5"/>
  <c r="V100" i="5"/>
  <c r="T433" i="5"/>
  <c r="V433" i="5"/>
  <c r="V291" i="5"/>
  <c r="T291" i="5"/>
  <c r="Q302" i="5"/>
  <c r="V311" i="5"/>
  <c r="T311" i="5"/>
  <c r="V487" i="5"/>
  <c r="T487" i="5"/>
  <c r="Q331" i="5"/>
  <c r="Q258" i="5"/>
  <c r="O149" i="10"/>
  <c r="P149" i="10"/>
  <c r="O701" i="4"/>
  <c r="P701" i="4"/>
  <c r="O690" i="4"/>
  <c r="P690" i="4"/>
  <c r="O568" i="4"/>
  <c r="P568" i="4"/>
  <c r="O456" i="4"/>
  <c r="P456" i="4"/>
  <c r="O352" i="4"/>
  <c r="P352" i="4"/>
  <c r="H343" i="1"/>
  <c r="O910" i="11"/>
  <c r="P910" i="11"/>
  <c r="P348" i="11"/>
  <c r="O348" i="11"/>
  <c r="O60" i="11"/>
  <c r="P60" i="11"/>
  <c r="O42" i="11"/>
  <c r="P42" i="11"/>
  <c r="P18" i="11"/>
  <c r="O18" i="11"/>
  <c r="O892" i="10"/>
  <c r="P892" i="10"/>
  <c r="P868" i="10"/>
  <c r="O868" i="10"/>
  <c r="O144" i="10"/>
  <c r="P144" i="10"/>
  <c r="O504" i="9"/>
  <c r="P504" i="9"/>
  <c r="O464" i="9"/>
  <c r="P464" i="9"/>
  <c r="P39" i="9"/>
  <c r="O39" i="9"/>
  <c r="O971" i="4"/>
  <c r="P971" i="4"/>
  <c r="O379" i="4"/>
  <c r="P379" i="4"/>
  <c r="G5" i="1"/>
  <c r="D5" i="1" s="1"/>
  <c r="X5" i="5" s="1"/>
  <c r="E5" i="1"/>
  <c r="B5" i="1"/>
  <c r="F5" i="1"/>
  <c r="C5" i="1"/>
  <c r="E8" i="5" s="1"/>
  <c r="AD321" i="5"/>
  <c r="AE321" i="5" s="1"/>
  <c r="AF321" i="5" s="1"/>
  <c r="Z321" i="5"/>
  <c r="AA321" i="5" s="1"/>
  <c r="AB321" i="5" s="1"/>
  <c r="AI321" i="5"/>
  <c r="R321" i="5" s="1"/>
  <c r="AJ321" i="5"/>
  <c r="S321" i="5" s="1"/>
  <c r="AJ252" i="5"/>
  <c r="S252" i="5" s="1"/>
  <c r="AD252" i="5"/>
  <c r="AE252" i="5" s="1"/>
  <c r="AF252" i="5" s="1"/>
  <c r="AI252" i="5"/>
  <c r="R252" i="5" s="1"/>
  <c r="Z252" i="5"/>
  <c r="AA252" i="5" s="1"/>
  <c r="AB252" i="5" s="1"/>
  <c r="V320" i="5"/>
  <c r="V406" i="5"/>
  <c r="T406" i="5"/>
  <c r="Z192" i="5"/>
  <c r="AA192" i="5" s="1"/>
  <c r="AB192" i="5" s="1"/>
  <c r="AD192" i="5"/>
  <c r="AE192" i="5" s="1"/>
  <c r="AF192" i="5" s="1"/>
  <c r="AJ192" i="5"/>
  <c r="S192" i="5" s="1"/>
  <c r="AI192" i="5"/>
  <c r="R192" i="5" s="1"/>
  <c r="V395" i="5"/>
  <c r="T395" i="5"/>
  <c r="V374" i="5"/>
  <c r="T374" i="5"/>
  <c r="T469" i="5"/>
  <c r="V469" i="5"/>
  <c r="T427" i="5"/>
  <c r="V427" i="5"/>
  <c r="T454" i="5"/>
  <c r="V454" i="5"/>
  <c r="AI15" i="5"/>
  <c r="R15" i="5" s="1"/>
  <c r="AJ15" i="5"/>
  <c r="S15" i="5" s="1"/>
  <c r="Z15" i="5"/>
  <c r="AA15" i="5" s="1"/>
  <c r="AB15" i="5" s="1"/>
  <c r="AD15" i="5"/>
  <c r="AE15" i="5" s="1"/>
  <c r="AF15" i="5" s="1"/>
  <c r="Q297" i="5"/>
  <c r="Q203" i="5"/>
  <c r="Q414" i="5"/>
  <c r="P758" i="9"/>
  <c r="O758" i="9"/>
  <c r="O576" i="4"/>
  <c r="P576" i="4"/>
  <c r="O474" i="4"/>
  <c r="P474" i="4"/>
  <c r="O972" i="11"/>
  <c r="P972" i="11"/>
  <c r="O790" i="11"/>
  <c r="P790" i="11"/>
  <c r="O556" i="11"/>
  <c r="P556" i="11"/>
  <c r="O338" i="11"/>
  <c r="P338" i="11"/>
  <c r="O314" i="11"/>
  <c r="P314" i="11"/>
  <c r="O312" i="11"/>
  <c r="P312" i="11"/>
  <c r="O93" i="11"/>
  <c r="P93" i="11"/>
  <c r="O86" i="11"/>
  <c r="P86" i="11"/>
  <c r="O981" i="10"/>
  <c r="P981" i="10"/>
  <c r="O675" i="10"/>
  <c r="P675" i="10"/>
  <c r="O490" i="10"/>
  <c r="P490" i="10"/>
  <c r="O241" i="10"/>
  <c r="P241" i="10"/>
  <c r="P825" i="9"/>
  <c r="O825" i="9"/>
  <c r="O608" i="9"/>
  <c r="P608" i="9"/>
  <c r="O20" i="4"/>
  <c r="P20" i="4"/>
  <c r="AD134" i="5"/>
  <c r="AE134" i="5" s="1"/>
  <c r="AF134" i="5" s="1"/>
  <c r="AJ134" i="5"/>
  <c r="S134" i="5" s="1"/>
  <c r="H158" i="1"/>
  <c r="Z230" i="5"/>
  <c r="AA230" i="5" s="1"/>
  <c r="AB230" i="5" s="1"/>
  <c r="AI230" i="5"/>
  <c r="R230" i="5" s="1"/>
  <c r="AJ230" i="5"/>
  <c r="S230" i="5" s="1"/>
  <c r="AD230" i="5"/>
  <c r="AE230" i="5" s="1"/>
  <c r="AF230" i="5" s="1"/>
  <c r="AG242" i="5" s="1"/>
  <c r="Z276" i="5"/>
  <c r="AA276" i="5" s="1"/>
  <c r="AB276" i="5" s="1"/>
  <c r="AD276" i="5"/>
  <c r="AE276" i="5" s="1"/>
  <c r="AF276" i="5" s="1"/>
  <c r="AJ276" i="5"/>
  <c r="S276" i="5" s="1"/>
  <c r="AI276" i="5"/>
  <c r="R276" i="5" s="1"/>
  <c r="V370" i="5"/>
  <c r="T370" i="5"/>
  <c r="T360" i="5"/>
  <c r="V360" i="5"/>
  <c r="V475" i="5"/>
  <c r="T475" i="5"/>
  <c r="Q300" i="5"/>
  <c r="V470" i="5"/>
  <c r="T470" i="5"/>
  <c r="T473" i="5"/>
  <c r="V473" i="5"/>
  <c r="T270" i="5"/>
  <c r="V270" i="5"/>
  <c r="V158" i="5"/>
  <c r="T158" i="5"/>
  <c r="Q243" i="5"/>
  <c r="Q211" i="5"/>
  <c r="Q142" i="5"/>
  <c r="G571" i="4"/>
  <c r="AJ371" i="5"/>
  <c r="S371" i="5" s="1"/>
  <c r="Z371" i="5"/>
  <c r="AA371" i="5" s="1"/>
  <c r="AB371" i="5" s="1"/>
  <c r="AI371" i="5"/>
  <c r="R371" i="5" s="1"/>
  <c r="AD371" i="5"/>
  <c r="AE371" i="5" s="1"/>
  <c r="AF371" i="5" s="1"/>
  <c r="H427" i="1"/>
  <c r="H6" i="1"/>
  <c r="D9" i="5" s="1"/>
  <c r="T269" i="5"/>
  <c r="V269" i="5"/>
  <c r="V468" i="5"/>
  <c r="T468" i="5"/>
  <c r="G692" i="11"/>
  <c r="Q419" i="5"/>
  <c r="Q487" i="5"/>
  <c r="Q323" i="5"/>
  <c r="Q279" i="5"/>
  <c r="Q16" i="5"/>
  <c r="Q407" i="5"/>
  <c r="Q399" i="5"/>
  <c r="O243" i="5"/>
  <c r="V129" i="5"/>
  <c r="T129" i="5"/>
  <c r="H371" i="1"/>
  <c r="H787" i="1"/>
  <c r="AI111" i="5"/>
  <c r="R111" i="5" s="1"/>
  <c r="Z111" i="5"/>
  <c r="AA111" i="5" s="1"/>
  <c r="AB111" i="5" s="1"/>
  <c r="T428" i="5"/>
  <c r="Q216" i="5"/>
  <c r="V43" i="5"/>
  <c r="T43" i="5"/>
  <c r="Q284" i="5"/>
  <c r="T343" i="5"/>
  <c r="V343" i="5"/>
  <c r="B189" i="1"/>
  <c r="E189" i="1"/>
  <c r="F189" i="1"/>
  <c r="C189" i="1"/>
  <c r="G189" i="1"/>
  <c r="D189" i="1" s="1"/>
  <c r="X189" i="5" s="1"/>
  <c r="G193" i="1"/>
  <c r="D193" i="1" s="1"/>
  <c r="X193" i="5" s="1"/>
  <c r="E193" i="1"/>
  <c r="F193" i="1"/>
  <c r="C193" i="1"/>
  <c r="B193" i="1"/>
  <c r="H193" i="1" s="1"/>
  <c r="H638" i="1"/>
  <c r="Q207" i="5"/>
  <c r="Q237" i="5"/>
  <c r="AG494" i="5"/>
  <c r="Q285" i="5"/>
  <c r="Q454" i="5"/>
  <c r="Q234" i="5"/>
  <c r="G27" i="15"/>
  <c r="F28" i="15"/>
  <c r="F9" i="15"/>
  <c r="G8" i="15"/>
  <c r="D28" i="15"/>
  <c r="D29" i="15" s="1"/>
  <c r="D30" i="15" s="1"/>
  <c r="D31" i="15" s="1"/>
  <c r="D32" i="15" s="1"/>
  <c r="D33" i="15" s="1"/>
  <c r="D34" i="15" s="1"/>
  <c r="D35" i="15" s="1"/>
  <c r="D36" i="15" s="1"/>
  <c r="D37" i="15" s="1"/>
  <c r="D38" i="15" s="1"/>
  <c r="Q364" i="5"/>
  <c r="Q301" i="5"/>
  <c r="Q431" i="5"/>
  <c r="Q277" i="5"/>
  <c r="Q351" i="5"/>
  <c r="Q170" i="5"/>
  <c r="Q73" i="5"/>
  <c r="Q289" i="5"/>
  <c r="Q461" i="5"/>
  <c r="Q212" i="5"/>
  <c r="Q141" i="5"/>
  <c r="I12" i="7"/>
  <c r="A13" i="7"/>
  <c r="P760" i="4"/>
  <c r="O760" i="4"/>
  <c r="O390" i="5"/>
  <c r="V312" i="5"/>
  <c r="T312" i="5"/>
  <c r="O419" i="5"/>
  <c r="O56" i="10"/>
  <c r="P56" i="10"/>
  <c r="P973" i="4"/>
  <c r="O973" i="4"/>
  <c r="G37" i="1"/>
  <c r="D37" i="1" s="1"/>
  <c r="X37" i="5" s="1"/>
  <c r="B37" i="1"/>
  <c r="C37" i="1"/>
  <c r="E52" i="5" s="1"/>
  <c r="F37" i="1"/>
  <c r="E37" i="1"/>
  <c r="F117" i="1"/>
  <c r="E117" i="1"/>
  <c r="C117" i="1"/>
  <c r="E164" i="5" s="1"/>
  <c r="B117" i="1"/>
  <c r="G117" i="1"/>
  <c r="D117" i="1" s="1"/>
  <c r="X117" i="5" s="1"/>
  <c r="B165" i="1"/>
  <c r="F165" i="1"/>
  <c r="C165" i="1"/>
  <c r="G165" i="1"/>
  <c r="D165" i="1" s="1"/>
  <c r="X165" i="5" s="1"/>
  <c r="E165" i="1"/>
  <c r="C176" i="1"/>
  <c r="G176" i="1"/>
  <c r="D176" i="1" s="1"/>
  <c r="X176" i="5" s="1"/>
  <c r="F176" i="1"/>
  <c r="E176" i="1"/>
  <c r="B176" i="1"/>
  <c r="H176" i="1" s="1"/>
  <c r="F181" i="1"/>
  <c r="E181" i="1"/>
  <c r="C181" i="1"/>
  <c r="B181" i="1"/>
  <c r="G181" i="1"/>
  <c r="D181" i="1" s="1"/>
  <c r="X181" i="5" s="1"/>
  <c r="G15" i="17"/>
  <c r="B14" i="17"/>
  <c r="G29" i="12"/>
  <c r="B28" i="12"/>
  <c r="Q339" i="5"/>
  <c r="Q376" i="5"/>
  <c r="Q293" i="5"/>
  <c r="Q327" i="5"/>
  <c r="Q215" i="5"/>
  <c r="AC228" i="5"/>
  <c r="Q404" i="5"/>
  <c r="Q202" i="5"/>
  <c r="Q157" i="5"/>
  <c r="Q367" i="5"/>
  <c r="Q452" i="5"/>
  <c r="Q482" i="5"/>
  <c r="Q469" i="5"/>
  <c r="Q411" i="5"/>
  <c r="Q228" i="5"/>
  <c r="Q481" i="5"/>
  <c r="Q59" i="5"/>
  <c r="Q290" i="5"/>
  <c r="Q392" i="5"/>
  <c r="Q384" i="5"/>
  <c r="Q375" i="5"/>
  <c r="D9" i="15"/>
  <c r="D10" i="15" s="1"/>
  <c r="D11" i="15" s="1"/>
  <c r="D12" i="15" s="1"/>
  <c r="D13" i="15" s="1"/>
  <c r="D14" i="15" s="1"/>
  <c r="D15" i="15" s="1"/>
  <c r="D16" i="15" s="1"/>
  <c r="D17" i="15" s="1"/>
  <c r="D18" i="15" s="1"/>
  <c r="D19" i="15" s="1"/>
  <c r="Q291" i="5"/>
  <c r="Q186" i="5"/>
  <c r="Q472" i="5"/>
  <c r="Q355" i="5"/>
  <c r="Q408" i="5"/>
  <c r="Q257" i="5"/>
  <c r="Q244" i="5"/>
  <c r="Q225" i="5"/>
  <c r="Q221" i="5"/>
  <c r="Q372" i="5"/>
  <c r="Q286" i="5"/>
  <c r="Q169" i="5"/>
  <c r="Q222" i="5"/>
  <c r="Q468" i="5"/>
  <c r="Q260" i="5"/>
  <c r="Q85" i="5"/>
  <c r="Q188" i="5"/>
  <c r="Q420" i="5"/>
  <c r="Q171" i="5"/>
  <c r="Q345" i="5"/>
  <c r="A9" i="8"/>
  <c r="G8" i="8"/>
  <c r="N96" i="4" l="1"/>
  <c r="M96" i="4" s="1"/>
  <c r="D96" i="4" s="1"/>
  <c r="G96" i="4" s="1"/>
  <c r="P66" i="9"/>
  <c r="O66" i="9"/>
  <c r="N66" i="9" s="1"/>
  <c r="M66" i="9" s="1"/>
  <c r="D66" i="9" s="1"/>
  <c r="G66" i="9" s="1"/>
  <c r="D11" i="10"/>
  <c r="G11" i="10" s="1"/>
  <c r="N736" i="10"/>
  <c r="Q466" i="5"/>
  <c r="N988" i="11"/>
  <c r="N162" i="4"/>
  <c r="M162" i="4" s="1"/>
  <c r="N686" i="4"/>
  <c r="M686" i="4" s="1"/>
  <c r="N906" i="4"/>
  <c r="M906" i="4" s="1"/>
  <c r="N308" i="9"/>
  <c r="M308" i="9" s="1"/>
  <c r="N912" i="11"/>
  <c r="N112" i="10"/>
  <c r="M112" i="10" s="1"/>
  <c r="D112" i="10" s="1"/>
  <c r="G112" i="10" s="1"/>
  <c r="D102" i="4"/>
  <c r="G102" i="4" s="1"/>
  <c r="N124" i="9"/>
  <c r="M124" i="9" s="1"/>
  <c r="N554" i="10"/>
  <c r="N866" i="4"/>
  <c r="M866" i="4" s="1"/>
  <c r="O37" i="9"/>
  <c r="N37" i="9" s="1"/>
  <c r="M37" i="9" s="1"/>
  <c r="D37" i="9" s="1"/>
  <c r="G37" i="9" s="1"/>
  <c r="D126" i="11"/>
  <c r="G126" i="11" s="1"/>
  <c r="Q190" i="5"/>
  <c r="N522" i="4"/>
  <c r="M522" i="4" s="1"/>
  <c r="N200" i="9"/>
  <c r="M200" i="9" s="1"/>
  <c r="N210" i="4"/>
  <c r="M210" i="4" s="1"/>
  <c r="AD20" i="5"/>
  <c r="AE20" i="5" s="1"/>
  <c r="AF20" i="5" s="1"/>
  <c r="AJ20" i="5"/>
  <c r="S20" i="5" s="1"/>
  <c r="O38" i="10"/>
  <c r="P38" i="10"/>
  <c r="Z9" i="5"/>
  <c r="AA9" i="5" s="1"/>
  <c r="AB9" i="5" s="1"/>
  <c r="AI9" i="5"/>
  <c r="R9" i="5" s="1"/>
  <c r="M458" i="10"/>
  <c r="N458" i="10"/>
  <c r="M616" i="10"/>
  <c r="N616" i="10"/>
  <c r="T359" i="5"/>
  <c r="V359" i="5"/>
  <c r="V294" i="5"/>
  <c r="T294" i="5"/>
  <c r="M326" i="10"/>
  <c r="N326" i="10"/>
  <c r="M590" i="10"/>
  <c r="N590" i="10"/>
  <c r="T190" i="5"/>
  <c r="V190" i="5"/>
  <c r="D45" i="9"/>
  <c r="G45" i="9" s="1"/>
  <c r="P17" i="9"/>
  <c r="O17" i="9"/>
  <c r="AC466" i="5"/>
  <c r="D73" i="11"/>
  <c r="G73" i="11" s="1"/>
  <c r="D114" i="11"/>
  <c r="G114" i="11" s="1"/>
  <c r="D65" i="11"/>
  <c r="G65" i="11" s="1"/>
  <c r="D83" i="9"/>
  <c r="G83" i="9" s="1"/>
  <c r="D30" i="11"/>
  <c r="G30" i="11" s="1"/>
  <c r="D25" i="11"/>
  <c r="G25" i="11" s="1"/>
  <c r="D19" i="11"/>
  <c r="G19" i="11" s="1"/>
  <c r="D116" i="11"/>
  <c r="G116" i="11" s="1"/>
  <c r="D12" i="11"/>
  <c r="G12" i="11" s="1"/>
  <c r="D7" i="9"/>
  <c r="G7" i="9" s="1"/>
  <c r="D81" i="11"/>
  <c r="G81" i="11" s="1"/>
  <c r="D81" i="10"/>
  <c r="G81" i="10" s="1"/>
  <c r="D51" i="10"/>
  <c r="G51" i="10" s="1"/>
  <c r="N105" i="10"/>
  <c r="M105" i="10" s="1"/>
  <c r="D105" i="10" s="1"/>
  <c r="G105" i="10" s="1"/>
  <c r="N61" i="10"/>
  <c r="M61" i="10" s="1"/>
  <c r="D61" i="10" s="1"/>
  <c r="G61" i="10" s="1"/>
  <c r="N71" i="10"/>
  <c r="M71" i="10" s="1"/>
  <c r="N77" i="11"/>
  <c r="M77" i="11" s="1"/>
  <c r="N73" i="4"/>
  <c r="M73" i="4" s="1"/>
  <c r="J113" i="11"/>
  <c r="J108" i="4"/>
  <c r="J24" i="9"/>
  <c r="J75" i="11"/>
  <c r="J86" i="10"/>
  <c r="J25" i="4"/>
  <c r="C24" i="9"/>
  <c r="H24" i="9" s="1"/>
  <c r="C75" i="11"/>
  <c r="H75" i="11" s="1"/>
  <c r="C86" i="10"/>
  <c r="H86" i="10" s="1"/>
  <c r="C25" i="4"/>
  <c r="H25" i="4" s="1"/>
  <c r="C55" i="11"/>
  <c r="H55" i="11" s="1"/>
  <c r="C21" i="4"/>
  <c r="H21" i="4" s="1"/>
  <c r="C102" i="10"/>
  <c r="H102" i="10" s="1"/>
  <c r="C25" i="9"/>
  <c r="H25" i="9" s="1"/>
  <c r="C51" i="11"/>
  <c r="H51" i="11" s="1"/>
  <c r="C124" i="10"/>
  <c r="H124" i="10" s="1"/>
  <c r="C34" i="4"/>
  <c r="H34" i="4" s="1"/>
  <c r="J36" i="9"/>
  <c r="O36" i="9" s="1"/>
  <c r="J79" i="11"/>
  <c r="J27" i="4"/>
  <c r="J90" i="10"/>
  <c r="C20" i="11"/>
  <c r="H20" i="11" s="1"/>
  <c r="C59" i="10"/>
  <c r="H59" i="10" s="1"/>
  <c r="C115" i="9"/>
  <c r="H115" i="9" s="1"/>
  <c r="C82" i="4"/>
  <c r="H82" i="4" s="1"/>
  <c r="J24" i="11"/>
  <c r="O24" i="11" s="1"/>
  <c r="J63" i="10"/>
  <c r="J65" i="4"/>
  <c r="J100" i="9"/>
  <c r="C29" i="11"/>
  <c r="H29" i="11" s="1"/>
  <c r="C118" i="9"/>
  <c r="H118" i="9" s="1"/>
  <c r="C68" i="10"/>
  <c r="H68" i="10" s="1"/>
  <c r="C85" i="4"/>
  <c r="H85" i="4" s="1"/>
  <c r="J39" i="11"/>
  <c r="J83" i="4"/>
  <c r="J78" i="10"/>
  <c r="J110" i="9"/>
  <c r="J41" i="11"/>
  <c r="J81" i="4"/>
  <c r="J114" i="9"/>
  <c r="J21" i="9"/>
  <c r="J11" i="4"/>
  <c r="J53" i="11"/>
  <c r="J100" i="10"/>
  <c r="C23" i="9"/>
  <c r="H23" i="9" s="1"/>
  <c r="C43" i="4"/>
  <c r="H43" i="4" s="1"/>
  <c r="C61" i="11"/>
  <c r="H61" i="11" s="1"/>
  <c r="C108" i="10"/>
  <c r="H108" i="10" s="1"/>
  <c r="J44" i="10"/>
  <c r="O44" i="10" s="1"/>
  <c r="J59" i="4"/>
  <c r="J92" i="9"/>
  <c r="C35" i="4"/>
  <c r="H35" i="4" s="1"/>
  <c r="C96" i="10"/>
  <c r="H96" i="10" s="1"/>
  <c r="C85" i="11"/>
  <c r="H85" i="11" s="1"/>
  <c r="J44" i="9"/>
  <c r="J57" i="11"/>
  <c r="J26" i="4"/>
  <c r="J104" i="10"/>
  <c r="N113" i="4"/>
  <c r="M113" i="4" s="1"/>
  <c r="D113" i="4" s="1"/>
  <c r="G113" i="4" s="1"/>
  <c r="O99" i="10"/>
  <c r="P99" i="10"/>
  <c r="P94" i="9"/>
  <c r="O94" i="9"/>
  <c r="O50" i="11"/>
  <c r="P50" i="11"/>
  <c r="O74" i="11"/>
  <c r="P74" i="11"/>
  <c r="O95" i="9"/>
  <c r="P95" i="9"/>
  <c r="O89" i="4"/>
  <c r="P89" i="4"/>
  <c r="O117" i="11"/>
  <c r="P117" i="11"/>
  <c r="P124" i="11"/>
  <c r="O124" i="11"/>
  <c r="P5" i="10"/>
  <c r="O5" i="10"/>
  <c r="P105" i="9"/>
  <c r="O105" i="9"/>
  <c r="O97" i="4"/>
  <c r="P97" i="4"/>
  <c r="P89" i="9"/>
  <c r="O89" i="9"/>
  <c r="O8" i="9"/>
  <c r="P8" i="9"/>
  <c r="O43" i="9"/>
  <c r="P43" i="9"/>
  <c r="O79" i="4"/>
  <c r="P79" i="4"/>
  <c r="P115" i="10"/>
  <c r="O115" i="10"/>
  <c r="O93" i="10"/>
  <c r="P93" i="10"/>
  <c r="O117" i="4"/>
  <c r="P117" i="4"/>
  <c r="O63" i="4"/>
  <c r="P63" i="4"/>
  <c r="P95" i="4"/>
  <c r="O95" i="4"/>
  <c r="P55" i="9"/>
  <c r="O55" i="9"/>
  <c r="P85" i="9"/>
  <c r="O85" i="9"/>
  <c r="O47" i="11"/>
  <c r="P47" i="11"/>
  <c r="O119" i="11"/>
  <c r="P119" i="11"/>
  <c r="O46" i="11"/>
  <c r="P46" i="11"/>
  <c r="O94" i="11"/>
  <c r="P94" i="11"/>
  <c r="O111" i="10"/>
  <c r="P111" i="10"/>
  <c r="P103" i="10"/>
  <c r="O103" i="10"/>
  <c r="P115" i="11"/>
  <c r="O115" i="11"/>
  <c r="O123" i="10"/>
  <c r="P123" i="10"/>
  <c r="P99" i="4"/>
  <c r="O99" i="4"/>
  <c r="P73" i="10"/>
  <c r="O73" i="10"/>
  <c r="O55" i="4"/>
  <c r="P55" i="4"/>
  <c r="P3" i="4"/>
  <c r="O3" i="4"/>
  <c r="O117" i="9"/>
  <c r="P117" i="9"/>
  <c r="O111" i="4"/>
  <c r="P111" i="4"/>
  <c r="O69" i="11"/>
  <c r="P69" i="11"/>
  <c r="P29" i="9"/>
  <c r="O29" i="9"/>
  <c r="O23" i="10"/>
  <c r="P23" i="10"/>
  <c r="P101" i="10"/>
  <c r="O101" i="10"/>
  <c r="O57" i="10"/>
  <c r="P57" i="10"/>
  <c r="P49" i="11"/>
  <c r="O49" i="11"/>
  <c r="O23" i="4"/>
  <c r="P23" i="4"/>
  <c r="P29" i="4"/>
  <c r="O29" i="4"/>
  <c r="O45" i="4"/>
  <c r="P45" i="4"/>
  <c r="N119" i="10"/>
  <c r="M119" i="10" s="1"/>
  <c r="D119" i="10" s="1"/>
  <c r="G119" i="10" s="1"/>
  <c r="N28" i="4"/>
  <c r="M28" i="4" s="1"/>
  <c r="D28" i="4" s="1"/>
  <c r="G28" i="4" s="1"/>
  <c r="N116" i="4"/>
  <c r="M116" i="4" s="1"/>
  <c r="D116" i="4" s="1"/>
  <c r="G116" i="4" s="1"/>
  <c r="P91" i="11"/>
  <c r="O91" i="11"/>
  <c r="P125" i="4"/>
  <c r="O125" i="4"/>
  <c r="P107" i="4"/>
  <c r="O107" i="4"/>
  <c r="P35" i="4"/>
  <c r="O35" i="4"/>
  <c r="P32" i="9"/>
  <c r="O32" i="9"/>
  <c r="O86" i="4"/>
  <c r="P86" i="4"/>
  <c r="O89" i="11"/>
  <c r="P89" i="11"/>
  <c r="P119" i="4"/>
  <c r="O119" i="4"/>
  <c r="P87" i="9"/>
  <c r="O87" i="9"/>
  <c r="O92" i="11"/>
  <c r="P92" i="11"/>
  <c r="P65" i="10"/>
  <c r="O65" i="10"/>
  <c r="O105" i="4"/>
  <c r="P105" i="4"/>
  <c r="O123" i="4"/>
  <c r="P123" i="4"/>
  <c r="O71" i="4"/>
  <c r="P71" i="4"/>
  <c r="O94" i="10"/>
  <c r="P94" i="10"/>
  <c r="P83" i="11"/>
  <c r="O83" i="11"/>
  <c r="O24" i="4"/>
  <c r="P24" i="4"/>
  <c r="O109" i="10"/>
  <c r="P109" i="10"/>
  <c r="O121" i="10"/>
  <c r="P121" i="10"/>
  <c r="O121" i="4"/>
  <c r="P121" i="4"/>
  <c r="O62" i="4"/>
  <c r="P62" i="4"/>
  <c r="O55" i="10"/>
  <c r="P55" i="10"/>
  <c r="P103" i="11"/>
  <c r="O103" i="11"/>
  <c r="P123" i="11"/>
  <c r="O123" i="11"/>
  <c r="O59" i="11"/>
  <c r="P59" i="11"/>
  <c r="O13" i="4"/>
  <c r="P13" i="4"/>
  <c r="O97" i="10"/>
  <c r="P97" i="10"/>
  <c r="C113" i="11"/>
  <c r="H113" i="11" s="1"/>
  <c r="C108" i="4"/>
  <c r="H108" i="4" s="1"/>
  <c r="J21" i="4"/>
  <c r="J55" i="11"/>
  <c r="J102" i="10"/>
  <c r="J25" i="9"/>
  <c r="J51" i="11"/>
  <c r="J124" i="10"/>
  <c r="J34" i="4"/>
  <c r="C36" i="9"/>
  <c r="H36" i="9" s="1"/>
  <c r="C27" i="4"/>
  <c r="H27" i="4" s="1"/>
  <c r="C79" i="11"/>
  <c r="H79" i="11" s="1"/>
  <c r="C90" i="10"/>
  <c r="H90" i="10" s="1"/>
  <c r="J20" i="11"/>
  <c r="J59" i="10"/>
  <c r="J82" i="4"/>
  <c r="J115" i="9"/>
  <c r="J13" i="11"/>
  <c r="J48" i="4"/>
  <c r="J84" i="9"/>
  <c r="J52" i="10"/>
  <c r="C13" i="11"/>
  <c r="H13" i="11" s="1"/>
  <c r="C52" i="10"/>
  <c r="H52" i="10" s="1"/>
  <c r="C48" i="4"/>
  <c r="H48" i="4" s="1"/>
  <c r="C84" i="9"/>
  <c r="H84" i="9" s="1"/>
  <c r="C24" i="11"/>
  <c r="H24" i="11" s="1"/>
  <c r="C63" i="10"/>
  <c r="H63" i="10" s="1"/>
  <c r="C100" i="9"/>
  <c r="H100" i="9" s="1"/>
  <c r="C65" i="4"/>
  <c r="H65" i="4" s="1"/>
  <c r="J29" i="11"/>
  <c r="P29" i="11" s="1"/>
  <c r="J85" i="4"/>
  <c r="J118" i="9"/>
  <c r="J68" i="10"/>
  <c r="C39" i="11"/>
  <c r="H39" i="11" s="1"/>
  <c r="C83" i="4"/>
  <c r="H83" i="4" s="1"/>
  <c r="C110" i="9"/>
  <c r="H110" i="9" s="1"/>
  <c r="C78" i="10"/>
  <c r="H78" i="10" s="1"/>
  <c r="J111" i="9"/>
  <c r="J76" i="10"/>
  <c r="J70" i="4"/>
  <c r="C41" i="11"/>
  <c r="H41" i="11" s="1"/>
  <c r="C81" i="4"/>
  <c r="H81" i="4" s="1"/>
  <c r="C114" i="9"/>
  <c r="H114" i="9" s="1"/>
  <c r="D96" i="10"/>
  <c r="G96" i="10" s="1"/>
  <c r="J75" i="10"/>
  <c r="J97" i="9"/>
  <c r="J64" i="4"/>
  <c r="C21" i="9"/>
  <c r="H21" i="9" s="1"/>
  <c r="C11" i="4"/>
  <c r="H11" i="4" s="1"/>
  <c r="C53" i="11"/>
  <c r="H53" i="11" s="1"/>
  <c r="C100" i="10"/>
  <c r="H100" i="10" s="1"/>
  <c r="J23" i="9"/>
  <c r="P23" i="9" s="1"/>
  <c r="J61" i="11"/>
  <c r="J108" i="10"/>
  <c r="J43" i="4"/>
  <c r="C59" i="11"/>
  <c r="H59" i="11" s="1"/>
  <c r="C42" i="4"/>
  <c r="H42" i="4" s="1"/>
  <c r="C106" i="10"/>
  <c r="H106" i="10" s="1"/>
  <c r="J15" i="9"/>
  <c r="O15" i="9" s="1"/>
  <c r="J117" i="10"/>
  <c r="J17" i="4"/>
  <c r="J44" i="11"/>
  <c r="C15" i="9"/>
  <c r="H15" i="9" s="1"/>
  <c r="C17" i="4"/>
  <c r="H17" i="4" s="1"/>
  <c r="C117" i="10"/>
  <c r="H117" i="10" s="1"/>
  <c r="C44" i="11"/>
  <c r="H44" i="11" s="1"/>
  <c r="C44" i="9"/>
  <c r="H44" i="9" s="1"/>
  <c r="C57" i="11"/>
  <c r="H57" i="11" s="1"/>
  <c r="C104" i="10"/>
  <c r="H104" i="10" s="1"/>
  <c r="C26" i="4"/>
  <c r="H26" i="4" s="1"/>
  <c r="O103" i="9"/>
  <c r="P103" i="9"/>
  <c r="O95" i="10"/>
  <c r="P95" i="10"/>
  <c r="P90" i="9"/>
  <c r="O90" i="9"/>
  <c r="P118" i="10"/>
  <c r="O118" i="10"/>
  <c r="O64" i="11"/>
  <c r="P64" i="11"/>
  <c r="O96" i="11"/>
  <c r="P96" i="11"/>
  <c r="O61" i="4"/>
  <c r="P61" i="4"/>
  <c r="P111" i="11"/>
  <c r="O111" i="11"/>
  <c r="O93" i="4"/>
  <c r="P93" i="4"/>
  <c r="P13" i="10"/>
  <c r="O13" i="10"/>
  <c r="P120" i="11"/>
  <c r="O120" i="11"/>
  <c r="O101" i="4"/>
  <c r="P101" i="4"/>
  <c r="O77" i="10"/>
  <c r="P77" i="10"/>
  <c r="O38" i="11"/>
  <c r="P38" i="11"/>
  <c r="P91" i="10"/>
  <c r="O91" i="10"/>
  <c r="P87" i="11"/>
  <c r="O87" i="11"/>
  <c r="O67" i="10"/>
  <c r="P67" i="10"/>
  <c r="O3" i="9"/>
  <c r="P3" i="9"/>
  <c r="P63" i="11"/>
  <c r="O63" i="11"/>
  <c r="P15" i="4"/>
  <c r="O15" i="4"/>
  <c r="P58" i="10"/>
  <c r="O58" i="10"/>
  <c r="P84" i="11"/>
  <c r="O84" i="11"/>
  <c r="O109" i="11"/>
  <c r="P109" i="11"/>
  <c r="O99" i="11"/>
  <c r="P99" i="11"/>
  <c r="O39" i="4"/>
  <c r="P39" i="4"/>
  <c r="O47" i="4"/>
  <c r="P47" i="4"/>
  <c r="P113" i="9"/>
  <c r="O113" i="9"/>
  <c r="O83" i="10"/>
  <c r="P83" i="10"/>
  <c r="O95" i="11"/>
  <c r="P95" i="11"/>
  <c r="P36" i="4"/>
  <c r="O36" i="4"/>
  <c r="O106" i="4"/>
  <c r="P106" i="4"/>
  <c r="P52" i="11"/>
  <c r="O52" i="11"/>
  <c r="O58" i="11"/>
  <c r="P58" i="11"/>
  <c r="O51" i="9"/>
  <c r="P51" i="9"/>
  <c r="O91" i="9"/>
  <c r="P91" i="9"/>
  <c r="P85" i="10"/>
  <c r="O85" i="10"/>
  <c r="P67" i="11"/>
  <c r="O67" i="11"/>
  <c r="P79" i="10"/>
  <c r="O79" i="10"/>
  <c r="O29" i="10"/>
  <c r="P29" i="10"/>
  <c r="O113" i="10"/>
  <c r="P113" i="10"/>
  <c r="P87" i="4"/>
  <c r="O87" i="4"/>
  <c r="O19" i="4"/>
  <c r="P19" i="4"/>
  <c r="O69" i="4"/>
  <c r="P69" i="4"/>
  <c r="P109" i="9"/>
  <c r="O109" i="9"/>
  <c r="P37" i="4"/>
  <c r="O37" i="4"/>
  <c r="O45" i="11"/>
  <c r="P45" i="11"/>
  <c r="P31" i="9"/>
  <c r="O31" i="9"/>
  <c r="P89" i="10"/>
  <c r="O89" i="10"/>
  <c r="O103" i="4"/>
  <c r="P103" i="4"/>
  <c r="P97" i="11"/>
  <c r="O97" i="11"/>
  <c r="O107" i="11"/>
  <c r="P107" i="11"/>
  <c r="P42" i="10"/>
  <c r="O42" i="10"/>
  <c r="O85" i="11"/>
  <c r="P85" i="11"/>
  <c r="O72" i="4"/>
  <c r="P72" i="4"/>
  <c r="P119" i="9"/>
  <c r="O119" i="9"/>
  <c r="O125" i="11"/>
  <c r="P125" i="11"/>
  <c r="P50" i="4"/>
  <c r="O50" i="4"/>
  <c r="O53" i="10"/>
  <c r="P53" i="10"/>
  <c r="O104" i="4"/>
  <c r="P104" i="4"/>
  <c r="P57" i="4"/>
  <c r="O57" i="4"/>
  <c r="O53" i="4"/>
  <c r="P53" i="4"/>
  <c r="P101" i="9"/>
  <c r="O101" i="9"/>
  <c r="O101" i="11"/>
  <c r="P101" i="11"/>
  <c r="O105" i="11"/>
  <c r="P105" i="11"/>
  <c r="D71" i="10"/>
  <c r="G71" i="10" s="1"/>
  <c r="D77" i="11"/>
  <c r="G77" i="11" s="1"/>
  <c r="P107" i="9"/>
  <c r="O107" i="9"/>
  <c r="O22" i="4"/>
  <c r="P22" i="4"/>
  <c r="P31" i="4"/>
  <c r="O31" i="4"/>
  <c r="O127" i="11"/>
  <c r="P127" i="11"/>
  <c r="P93" i="9"/>
  <c r="O93" i="9"/>
  <c r="P112" i="4"/>
  <c r="O112" i="4"/>
  <c r="D73" i="4"/>
  <c r="G73" i="4" s="1"/>
  <c r="P120" i="4"/>
  <c r="O120" i="4"/>
  <c r="P42" i="4"/>
  <c r="O42" i="4"/>
  <c r="P43" i="11"/>
  <c r="O43" i="11"/>
  <c r="N31" i="11"/>
  <c r="M31" i="11" s="1"/>
  <c r="D31" i="11" s="1"/>
  <c r="G31" i="11" s="1"/>
  <c r="G8" i="4"/>
  <c r="N936" i="10"/>
  <c r="P44" i="10"/>
  <c r="N118" i="11"/>
  <c r="M118" i="11" s="1"/>
  <c r="D118" i="11" s="1"/>
  <c r="G118" i="11" s="1"/>
  <c r="Q342" i="5"/>
  <c r="AI13" i="5"/>
  <c r="R13" i="5" s="1"/>
  <c r="Q413" i="5"/>
  <c r="N26" i="9"/>
  <c r="M26" i="9" s="1"/>
  <c r="D26" i="9" s="1"/>
  <c r="G26" i="9" s="1"/>
  <c r="N9" i="9"/>
  <c r="M9" i="9" s="1"/>
  <c r="D9" i="9" s="1"/>
  <c r="G9" i="9" s="1"/>
  <c r="N15" i="11"/>
  <c r="M15" i="11" s="1"/>
  <c r="D15" i="11" s="1"/>
  <c r="G15" i="11" s="1"/>
  <c r="N28" i="11"/>
  <c r="M28" i="11" s="1"/>
  <c r="D28" i="11" s="1"/>
  <c r="G28" i="11" s="1"/>
  <c r="N35" i="9"/>
  <c r="M35" i="9" s="1"/>
  <c r="D35" i="9" s="1"/>
  <c r="G35" i="9" s="1"/>
  <c r="N12" i="10"/>
  <c r="M12" i="10" s="1"/>
  <c r="D12" i="10" s="1"/>
  <c r="G12" i="10" s="1"/>
  <c r="Q220" i="5"/>
  <c r="P48" i="10"/>
  <c r="O48" i="10"/>
  <c r="N77" i="9"/>
  <c r="M77" i="9" s="1"/>
  <c r="D77" i="9" s="1"/>
  <c r="G77" i="9" s="1"/>
  <c r="O45" i="10"/>
  <c r="P45" i="10"/>
  <c r="P81" i="9"/>
  <c r="O81" i="9"/>
  <c r="P80" i="9"/>
  <c r="O80" i="9"/>
  <c r="P79" i="9"/>
  <c r="O79" i="9"/>
  <c r="P43" i="10"/>
  <c r="O43" i="10"/>
  <c r="O76" i="9"/>
  <c r="P76" i="9"/>
  <c r="O47" i="10"/>
  <c r="P47" i="10"/>
  <c r="O5" i="11"/>
  <c r="P5" i="11"/>
  <c r="P41" i="10"/>
  <c r="O41" i="10"/>
  <c r="O75" i="9"/>
  <c r="P75" i="9"/>
  <c r="P3" i="11"/>
  <c r="O3" i="11"/>
  <c r="N438" i="11"/>
  <c r="N30" i="9"/>
  <c r="M30" i="9" s="1"/>
  <c r="D30" i="9" s="1"/>
  <c r="G30" i="9" s="1"/>
  <c r="N61" i="9"/>
  <c r="M61" i="9" s="1"/>
  <c r="D61" i="9" s="1"/>
  <c r="G61" i="9" s="1"/>
  <c r="N21" i="10"/>
  <c r="M21" i="10" s="1"/>
  <c r="D21" i="10" s="1"/>
  <c r="G21" i="10" s="1"/>
  <c r="D72" i="9"/>
  <c r="G72" i="9" s="1"/>
  <c r="N23" i="11"/>
  <c r="M23" i="11" s="1"/>
  <c r="D23" i="11" s="1"/>
  <c r="G23" i="11" s="1"/>
  <c r="D28" i="10"/>
  <c r="G28" i="10" s="1"/>
  <c r="D21" i="11"/>
  <c r="G21" i="11" s="1"/>
  <c r="J69" i="9"/>
  <c r="J8" i="10"/>
  <c r="O24" i="9"/>
  <c r="P24" i="9"/>
  <c r="O29" i="11"/>
  <c r="H87" i="1"/>
  <c r="D122" i="5" s="1"/>
  <c r="J37" i="11"/>
  <c r="P24" i="11"/>
  <c r="O23" i="9"/>
  <c r="H53" i="1"/>
  <c r="D76" i="5" s="1"/>
  <c r="J4" i="11"/>
  <c r="H48" i="1"/>
  <c r="D67" i="5" s="1"/>
  <c r="C32" i="9"/>
  <c r="H32" i="9" s="1"/>
  <c r="P36" i="9"/>
  <c r="N36" i="9" s="1"/>
  <c r="M36" i="9" s="1"/>
  <c r="P44" i="9"/>
  <c r="O44" i="9"/>
  <c r="N3" i="10"/>
  <c r="M3" i="10" s="1"/>
  <c r="D3" i="10" s="1"/>
  <c r="G3" i="10" s="1"/>
  <c r="O26" i="10"/>
  <c r="P26" i="10"/>
  <c r="N37" i="10"/>
  <c r="O27" i="9"/>
  <c r="P27" i="9"/>
  <c r="P47" i="9"/>
  <c r="O47" i="9"/>
  <c r="O57" i="9"/>
  <c r="P57" i="9"/>
  <c r="N33" i="10"/>
  <c r="M33" i="10" s="1"/>
  <c r="D33" i="10" s="1"/>
  <c r="G33" i="10" s="1"/>
  <c r="O67" i="9"/>
  <c r="P67" i="9"/>
  <c r="O56" i="9"/>
  <c r="P56" i="9"/>
  <c r="P49" i="9"/>
  <c r="O49" i="9"/>
  <c r="O19" i="10"/>
  <c r="P19" i="10"/>
  <c r="N22" i="9"/>
  <c r="M22" i="9" s="1"/>
  <c r="D22" i="9" s="1"/>
  <c r="G22" i="9" s="1"/>
  <c r="N40" i="9"/>
  <c r="M40" i="9" s="1"/>
  <c r="D40" i="9" s="1"/>
  <c r="G40" i="9" s="1"/>
  <c r="N41" i="9"/>
  <c r="M41" i="9" s="1"/>
  <c r="D41" i="9" s="1"/>
  <c r="G41" i="9" s="1"/>
  <c r="N8" i="11"/>
  <c r="M8" i="11" s="1"/>
  <c r="D8" i="11" s="1"/>
  <c r="G8" i="11" s="1"/>
  <c r="P13" i="9"/>
  <c r="O13" i="9"/>
  <c r="O17" i="11"/>
  <c r="P17" i="11"/>
  <c r="O63" i="9"/>
  <c r="P63" i="9"/>
  <c r="O40" i="10"/>
  <c r="P40" i="10"/>
  <c r="C8" i="10"/>
  <c r="H8" i="10" s="1"/>
  <c r="C69" i="9"/>
  <c r="H69" i="9" s="1"/>
  <c r="O25" i="9"/>
  <c r="P25" i="9"/>
  <c r="P20" i="11"/>
  <c r="O20" i="11"/>
  <c r="O13" i="11"/>
  <c r="P13" i="11"/>
  <c r="P39" i="11"/>
  <c r="O39" i="11"/>
  <c r="O41" i="11"/>
  <c r="P41" i="11"/>
  <c r="H86" i="1"/>
  <c r="D121" i="5" s="1"/>
  <c r="J36" i="11"/>
  <c r="O21" i="9"/>
  <c r="P21" i="9"/>
  <c r="H9" i="1"/>
  <c r="D12" i="5" s="1"/>
  <c r="C46" i="9"/>
  <c r="H46" i="9" s="1"/>
  <c r="P15" i="9"/>
  <c r="M37" i="10"/>
  <c r="D37" i="10" s="1"/>
  <c r="G37" i="10" s="1"/>
  <c r="O35" i="10"/>
  <c r="P35" i="10"/>
  <c r="O7" i="10"/>
  <c r="P7" i="10"/>
  <c r="P53" i="9"/>
  <c r="O53" i="9"/>
  <c r="O40" i="11"/>
  <c r="P40" i="11"/>
  <c r="O9" i="10"/>
  <c r="P9" i="10"/>
  <c r="O71" i="9"/>
  <c r="P71" i="9"/>
  <c r="O11" i="11"/>
  <c r="P11" i="11"/>
  <c r="O14" i="11"/>
  <c r="P14" i="11"/>
  <c r="P27" i="10"/>
  <c r="O27" i="10"/>
  <c r="P68" i="9"/>
  <c r="O68" i="9"/>
  <c r="N35" i="11"/>
  <c r="M35" i="11" s="1"/>
  <c r="D35" i="11" s="1"/>
  <c r="G35" i="11" s="1"/>
  <c r="N9" i="11"/>
  <c r="M9" i="11" s="1"/>
  <c r="D9" i="11" s="1"/>
  <c r="G9" i="11" s="1"/>
  <c r="O70" i="9"/>
  <c r="P70" i="9"/>
  <c r="P26" i="11"/>
  <c r="O26" i="11"/>
  <c r="P36" i="10"/>
  <c r="O36" i="10"/>
  <c r="P73" i="9"/>
  <c r="O73" i="9"/>
  <c r="Z45" i="5"/>
  <c r="AA45" i="5" s="1"/>
  <c r="AB45" i="5" s="1"/>
  <c r="Q45" i="5" s="1"/>
  <c r="Q156" i="5"/>
  <c r="T45" i="5"/>
  <c r="N894" i="10"/>
  <c r="AD34" i="5"/>
  <c r="AE34" i="5" s="1"/>
  <c r="AF34" i="5" s="1"/>
  <c r="AI116" i="5"/>
  <c r="R116" i="5" s="1"/>
  <c r="AD145" i="5"/>
  <c r="AE145" i="5" s="1"/>
  <c r="AF145" i="5" s="1"/>
  <c r="Q346" i="5"/>
  <c r="Z98" i="5"/>
  <c r="AA98" i="5" s="1"/>
  <c r="AB98" i="5" s="1"/>
  <c r="V170" i="5"/>
  <c r="T230" i="5"/>
  <c r="T372" i="5"/>
  <c r="N870" i="9"/>
  <c r="M870" i="9" s="1"/>
  <c r="Z84" i="5"/>
  <c r="AA84" i="5" s="1"/>
  <c r="AB84" i="5" s="1"/>
  <c r="N418" i="9"/>
  <c r="M418" i="9" s="1"/>
  <c r="N122" i="4"/>
  <c r="M122" i="4" s="1"/>
  <c r="D122" i="4" s="1"/>
  <c r="G122" i="4" s="1"/>
  <c r="N738" i="4"/>
  <c r="M738" i="4" s="1"/>
  <c r="N138" i="11"/>
  <c r="N270" i="10"/>
  <c r="N464" i="11"/>
  <c r="AG214" i="5"/>
  <c r="N364" i="11"/>
  <c r="V45" i="5"/>
  <c r="AD51" i="5"/>
  <c r="AE51" i="5" s="1"/>
  <c r="AF51" i="5" s="1"/>
  <c r="Z83" i="5"/>
  <c r="AA83" i="5" s="1"/>
  <c r="AB83" i="5" s="1"/>
  <c r="T361" i="5"/>
  <c r="Q483" i="5"/>
  <c r="N472" i="4"/>
  <c r="M472" i="4" s="1"/>
  <c r="Q30" i="5"/>
  <c r="N180" i="9"/>
  <c r="M180" i="9" s="1"/>
  <c r="N662" i="9"/>
  <c r="M662" i="9" s="1"/>
  <c r="N450" i="10"/>
  <c r="V206" i="5"/>
  <c r="V208" i="5"/>
  <c r="Q303" i="5"/>
  <c r="Q252" i="5"/>
  <c r="T318" i="5"/>
  <c r="V402" i="5"/>
  <c r="Q172" i="5"/>
  <c r="Q194" i="5"/>
  <c r="V116" i="5"/>
  <c r="Z116" i="5"/>
  <c r="AA116" i="5" s="1"/>
  <c r="AB116" i="5" s="1"/>
  <c r="Q116" i="5" s="1"/>
  <c r="AI115" i="5"/>
  <c r="R115" i="5" s="1"/>
  <c r="Z115" i="5"/>
  <c r="AA115" i="5" s="1"/>
  <c r="AB115" i="5" s="1"/>
  <c r="Q115" i="5" s="1"/>
  <c r="N340" i="11"/>
  <c r="AJ58" i="5"/>
  <c r="S58" i="5" s="1"/>
  <c r="AD58" i="5"/>
  <c r="AE58" i="5" s="1"/>
  <c r="AF58" i="5" s="1"/>
  <c r="Q58" i="5" s="1"/>
  <c r="AI85" i="5"/>
  <c r="R85" i="5" s="1"/>
  <c r="Z27" i="5"/>
  <c r="AA27" i="5" s="1"/>
  <c r="AB27" i="5" s="1"/>
  <c r="N74" i="9"/>
  <c r="M74" i="9" s="1"/>
  <c r="D74" i="9" s="1"/>
  <c r="G74" i="9" s="1"/>
  <c r="T18" i="5"/>
  <c r="AJ18" i="5"/>
  <c r="S18" i="5" s="1"/>
  <c r="AD18" i="5"/>
  <c r="AE18" i="5" s="1"/>
  <c r="AF18" i="5" s="1"/>
  <c r="Q18" i="5" s="1"/>
  <c r="V272" i="5"/>
  <c r="T58" i="5"/>
  <c r="V333" i="5"/>
  <c r="AG284" i="5"/>
  <c r="AG452" i="5"/>
  <c r="AJ50" i="5"/>
  <c r="S50" i="5" s="1"/>
  <c r="AD50" i="5"/>
  <c r="AE50" i="5" s="1"/>
  <c r="AF50" i="5" s="1"/>
  <c r="V216" i="5"/>
  <c r="T216" i="5"/>
  <c r="Q305" i="5"/>
  <c r="V194" i="5"/>
  <c r="T331" i="5"/>
  <c r="T413" i="5"/>
  <c r="T344" i="5"/>
  <c r="V335" i="5"/>
  <c r="Z108" i="5"/>
  <c r="AA108" i="5" s="1"/>
  <c r="AB108" i="5" s="1"/>
  <c r="N156" i="11"/>
  <c r="N336" i="9"/>
  <c r="M336" i="9" s="1"/>
  <c r="N764" i="10"/>
  <c r="Q238" i="5"/>
  <c r="X63" i="5"/>
  <c r="X90" i="5"/>
  <c r="X89" i="5"/>
  <c r="AD89" i="5" s="1"/>
  <c r="AE89" i="5" s="1"/>
  <c r="AF89" i="5" s="1"/>
  <c r="X124" i="5"/>
  <c r="X11" i="5"/>
  <c r="AI11" i="5" s="1"/>
  <c r="R11" i="5" s="1"/>
  <c r="X14" i="5"/>
  <c r="X53" i="5"/>
  <c r="AI53" i="5" s="1"/>
  <c r="R53" i="5" s="1"/>
  <c r="X76" i="5"/>
  <c r="Q29" i="5"/>
  <c r="AD119" i="5"/>
  <c r="AE119" i="5" s="1"/>
  <c r="AF119" i="5" s="1"/>
  <c r="AJ119" i="5"/>
  <c r="S119" i="5" s="1"/>
  <c r="X122" i="5"/>
  <c r="X110" i="5"/>
  <c r="AD104" i="5"/>
  <c r="AE104" i="5" s="1"/>
  <c r="AF104" i="5" s="1"/>
  <c r="AJ104" i="5"/>
  <c r="S104" i="5" s="1"/>
  <c r="AD28" i="5"/>
  <c r="AE28" i="5" s="1"/>
  <c r="AF28" i="5" s="1"/>
  <c r="AJ28" i="5"/>
  <c r="S28" i="5" s="1"/>
  <c r="Z28" i="5"/>
  <c r="AA28" i="5" s="1"/>
  <c r="AB28" i="5" s="1"/>
  <c r="Q28" i="5" s="1"/>
  <c r="AI28" i="5"/>
  <c r="R28" i="5" s="1"/>
  <c r="Z154" i="5"/>
  <c r="AA154" i="5" s="1"/>
  <c r="AB154" i="5" s="1"/>
  <c r="AD19" i="5"/>
  <c r="AE19" i="5" s="1"/>
  <c r="AF19" i="5" s="1"/>
  <c r="AJ19" i="5"/>
  <c r="S19" i="5" s="1"/>
  <c r="AI180" i="5"/>
  <c r="R180" i="5" s="1"/>
  <c r="Z180" i="5"/>
  <c r="AA180" i="5" s="1"/>
  <c r="AB180" i="5" s="1"/>
  <c r="Z40" i="5"/>
  <c r="AA40" i="5" s="1"/>
  <c r="AB40" i="5" s="1"/>
  <c r="AI40" i="5"/>
  <c r="R40" i="5" s="1"/>
  <c r="AJ78" i="5"/>
  <c r="S78" i="5" s="1"/>
  <c r="AD78" i="5"/>
  <c r="AE78" i="5" s="1"/>
  <c r="AF78" i="5" s="1"/>
  <c r="X8" i="5"/>
  <c r="AI140" i="5"/>
  <c r="R140" i="5" s="1"/>
  <c r="Z140" i="5"/>
  <c r="AA140" i="5" s="1"/>
  <c r="AB140" i="5" s="1"/>
  <c r="Z82" i="5"/>
  <c r="AA82" i="5" s="1"/>
  <c r="AB82" i="5" s="1"/>
  <c r="AI82" i="5"/>
  <c r="R82" i="5" s="1"/>
  <c r="AJ146" i="5"/>
  <c r="S146" i="5" s="1"/>
  <c r="AJ62" i="5"/>
  <c r="S62" i="5" s="1"/>
  <c r="X121" i="5"/>
  <c r="AJ92" i="5"/>
  <c r="S92" i="5" s="1"/>
  <c r="AD92" i="5"/>
  <c r="AE92" i="5" s="1"/>
  <c r="AF92" i="5" s="1"/>
  <c r="X67" i="5"/>
  <c r="X52" i="5"/>
  <c r="X74" i="5"/>
  <c r="AD74" i="5" s="1"/>
  <c r="AE74" i="5" s="1"/>
  <c r="AF74" i="5" s="1"/>
  <c r="X105" i="5"/>
  <c r="AI153" i="5"/>
  <c r="R153" i="5" s="1"/>
  <c r="Z153" i="5"/>
  <c r="AA153" i="5" s="1"/>
  <c r="AB153" i="5" s="1"/>
  <c r="Z80" i="5"/>
  <c r="AA80" i="5" s="1"/>
  <c r="AB80" i="5" s="1"/>
  <c r="AI80" i="5"/>
  <c r="R80" i="5" s="1"/>
  <c r="X126" i="5"/>
  <c r="X35" i="5"/>
  <c r="X42" i="5"/>
  <c r="AI84" i="5"/>
  <c r="R84" i="5" s="1"/>
  <c r="AD84" i="5"/>
  <c r="AE84" i="5" s="1"/>
  <c r="AF84" i="5" s="1"/>
  <c r="AI96" i="5"/>
  <c r="R96" i="5" s="1"/>
  <c r="Z96" i="5"/>
  <c r="AA96" i="5" s="1"/>
  <c r="AB96" i="5" s="1"/>
  <c r="AD163" i="5"/>
  <c r="AE163" i="5" s="1"/>
  <c r="AF163" i="5" s="1"/>
  <c r="AJ163" i="5"/>
  <c r="S163" i="5" s="1"/>
  <c r="X164" i="5"/>
  <c r="X56" i="5"/>
  <c r="AI179" i="5"/>
  <c r="R179" i="5" s="1"/>
  <c r="Z179" i="5"/>
  <c r="AA179" i="5" s="1"/>
  <c r="AB179" i="5" s="1"/>
  <c r="AJ132" i="5"/>
  <c r="S132" i="5" s="1"/>
  <c r="AD132" i="5"/>
  <c r="AE132" i="5" s="1"/>
  <c r="AF132" i="5" s="1"/>
  <c r="X10" i="5"/>
  <c r="Z54" i="5"/>
  <c r="AA54" i="5" s="1"/>
  <c r="AB54" i="5" s="1"/>
  <c r="X12" i="5"/>
  <c r="AI182" i="5"/>
  <c r="R182" i="5" s="1"/>
  <c r="Z182" i="5"/>
  <c r="AA182" i="5" s="1"/>
  <c r="AB182" i="5" s="1"/>
  <c r="AD22" i="5"/>
  <c r="AE22" i="5" s="1"/>
  <c r="AF22" i="5" s="1"/>
  <c r="AJ22" i="5"/>
  <c r="S22" i="5" s="1"/>
  <c r="X97" i="5"/>
  <c r="Z81" i="5"/>
  <c r="AA81" i="5" s="1"/>
  <c r="AB81" i="5" s="1"/>
  <c r="AI65" i="5"/>
  <c r="R65" i="5" s="1"/>
  <c r="AJ65" i="5"/>
  <c r="S65" i="5" s="1"/>
  <c r="Z65" i="5"/>
  <c r="AA65" i="5" s="1"/>
  <c r="AB65" i="5" s="1"/>
  <c r="Q65" i="5" s="1"/>
  <c r="Z68" i="5"/>
  <c r="AA68" i="5" s="1"/>
  <c r="AB68" i="5" s="1"/>
  <c r="AI68" i="5"/>
  <c r="R68" i="5" s="1"/>
  <c r="AD75" i="5"/>
  <c r="AE75" i="5" s="1"/>
  <c r="AF75" i="5" s="1"/>
  <c r="AJ23" i="5"/>
  <c r="S23" i="5" s="1"/>
  <c r="AD9" i="5"/>
  <c r="AE9" i="5" s="1"/>
  <c r="AF9" i="5" s="1"/>
  <c r="N306" i="10"/>
  <c r="N38" i="4"/>
  <c r="M38" i="4" s="1"/>
  <c r="D38" i="4" s="1"/>
  <c r="G38" i="4" s="1"/>
  <c r="V260" i="5"/>
  <c r="T260" i="5"/>
  <c r="T421" i="5"/>
  <c r="T256" i="5"/>
  <c r="V256" i="5"/>
  <c r="N324" i="9"/>
  <c r="M324" i="9" s="1"/>
  <c r="AC368" i="5"/>
  <c r="V441" i="5"/>
  <c r="N384" i="9"/>
  <c r="M384" i="9" s="1"/>
  <c r="N622" i="4"/>
  <c r="M622" i="4" s="1"/>
  <c r="N814" i="9"/>
  <c r="M814" i="9" s="1"/>
  <c r="N842" i="9"/>
  <c r="M842" i="9" s="1"/>
  <c r="N34" i="10"/>
  <c r="M34" i="10" s="1"/>
  <c r="D34" i="10" s="1"/>
  <c r="G34" i="10" s="1"/>
  <c r="N504" i="11"/>
  <c r="N810" i="11"/>
  <c r="N46" i="9"/>
  <c r="M46" i="9" s="1"/>
  <c r="N390" i="9"/>
  <c r="M390" i="9" s="1"/>
  <c r="N290" i="10"/>
  <c r="N716" i="10"/>
  <c r="N866" i="10"/>
  <c r="N984" i="10"/>
  <c r="N658" i="11"/>
  <c r="N748" i="11"/>
  <c r="T186" i="5"/>
  <c r="V186" i="5"/>
  <c r="N6" i="11"/>
  <c r="M6" i="11" s="1"/>
  <c r="D6" i="11" s="1"/>
  <c r="N32" i="11"/>
  <c r="M32" i="11" s="1"/>
  <c r="D32" i="11" s="1"/>
  <c r="G32" i="11" s="1"/>
  <c r="N960" i="9"/>
  <c r="M960" i="9" s="1"/>
  <c r="N252" i="4"/>
  <c r="M252" i="4" s="1"/>
  <c r="M812" i="10"/>
  <c r="N812" i="10"/>
  <c r="M942" i="10"/>
  <c r="N942" i="10"/>
  <c r="T246" i="5"/>
  <c r="V246" i="5"/>
  <c r="N952" i="10"/>
  <c r="M182" i="10"/>
  <c r="N182" i="10"/>
  <c r="M354" i="10"/>
  <c r="N354" i="10"/>
  <c r="T424" i="5"/>
  <c r="T228" i="5"/>
  <c r="Q479" i="5"/>
  <c r="Q441" i="5"/>
  <c r="N12" i="4"/>
  <c r="M12" i="4" s="1"/>
  <c r="D12" i="4" s="1"/>
  <c r="G12" i="4" s="1"/>
  <c r="N982" i="4"/>
  <c r="M982" i="4" s="1"/>
  <c r="N44" i="4"/>
  <c r="M44" i="4" s="1"/>
  <c r="D44" i="4" s="1"/>
  <c r="G44" i="4" s="1"/>
  <c r="N144" i="4"/>
  <c r="M144" i="4" s="1"/>
  <c r="N166" i="4"/>
  <c r="M166" i="4" s="1"/>
  <c r="N350" i="4"/>
  <c r="M350" i="4" s="1"/>
  <c r="N360" i="4"/>
  <c r="M360" i="4" s="1"/>
  <c r="N416" i="4"/>
  <c r="M416" i="4" s="1"/>
  <c r="N82" i="9"/>
  <c r="M82" i="9" s="1"/>
  <c r="D82" i="9" s="1"/>
  <c r="G82" i="9" s="1"/>
  <c r="N196" i="9"/>
  <c r="M196" i="9" s="1"/>
  <c r="Q100" i="5"/>
  <c r="N396" i="9"/>
  <c r="M396" i="9" s="1"/>
  <c r="M516" i="11"/>
  <c r="N516" i="11"/>
  <c r="N622" i="11"/>
  <c r="M622" i="11"/>
  <c r="M932" i="10"/>
  <c r="N932" i="10"/>
  <c r="M960" i="10"/>
  <c r="N960" i="10"/>
  <c r="M154" i="11"/>
  <c r="N154" i="11"/>
  <c r="M222" i="11"/>
  <c r="N222" i="11"/>
  <c r="M184" i="11"/>
  <c r="N184" i="11"/>
  <c r="V46" i="5"/>
  <c r="T46" i="5"/>
  <c r="T202" i="5"/>
  <c r="V202" i="5"/>
  <c r="T212" i="5"/>
  <c r="V212" i="5"/>
  <c r="T85" i="5"/>
  <c r="V85" i="5"/>
  <c r="T296" i="5"/>
  <c r="V296" i="5"/>
  <c r="N822" i="9"/>
  <c r="M822" i="9" s="1"/>
  <c r="N158" i="10"/>
  <c r="N690" i="11"/>
  <c r="N240" i="9"/>
  <c r="M240" i="9" s="1"/>
  <c r="N166" i="9"/>
  <c r="M166" i="9" s="1"/>
  <c r="N316" i="10"/>
  <c r="N742" i="4"/>
  <c r="M742" i="4" s="1"/>
  <c r="Q463" i="5"/>
  <c r="Q437" i="5"/>
  <c r="N534" i="4"/>
  <c r="M534" i="4" s="1"/>
  <c r="N642" i="4"/>
  <c r="M642" i="4" s="1"/>
  <c r="N674" i="4"/>
  <c r="M674" i="4" s="1"/>
  <c r="N874" i="4"/>
  <c r="M874" i="4" s="1"/>
  <c r="N940" i="4"/>
  <c r="M940" i="4" s="1"/>
  <c r="N164" i="9"/>
  <c r="M164" i="9" s="1"/>
  <c r="N222" i="9"/>
  <c r="M222" i="9" s="1"/>
  <c r="N246" i="9"/>
  <c r="M246" i="9" s="1"/>
  <c r="N398" i="9"/>
  <c r="M398" i="9" s="1"/>
  <c r="N476" i="9"/>
  <c r="M476" i="9" s="1"/>
  <c r="N506" i="9"/>
  <c r="M506" i="9" s="1"/>
  <c r="N526" i="9"/>
  <c r="M526" i="9" s="1"/>
  <c r="N532" i="9"/>
  <c r="M532" i="9" s="1"/>
  <c r="N548" i="9"/>
  <c r="M548" i="9" s="1"/>
  <c r="N646" i="9"/>
  <c r="M646" i="9" s="1"/>
  <c r="N738" i="9"/>
  <c r="M738" i="9" s="1"/>
  <c r="N934" i="9"/>
  <c r="M934" i="9" s="1"/>
  <c r="N936" i="9"/>
  <c r="M936" i="9" s="1"/>
  <c r="N4" i="10"/>
  <c r="M4" i="10" s="1"/>
  <c r="D4" i="10" s="1"/>
  <c r="N418" i="10"/>
  <c r="N446" i="10"/>
  <c r="N488" i="10"/>
  <c r="N459" i="4"/>
  <c r="M459" i="4" s="1"/>
  <c r="N582" i="11"/>
  <c r="Q101" i="5"/>
  <c r="N428" i="9"/>
  <c r="M428" i="9" s="1"/>
  <c r="N864" i="4"/>
  <c r="M864" i="4" s="1"/>
  <c r="N962" i="4"/>
  <c r="M962" i="4" s="1"/>
  <c r="N238" i="9"/>
  <c r="M238" i="9" s="1"/>
  <c r="N728" i="9"/>
  <c r="M728" i="9" s="1"/>
  <c r="N582" i="10"/>
  <c r="Q344" i="5"/>
  <c r="N302" i="10"/>
  <c r="Q493" i="5"/>
  <c r="V115" i="5"/>
  <c r="T115" i="5"/>
  <c r="T415" i="5"/>
  <c r="V415" i="5"/>
  <c r="T337" i="5"/>
  <c r="V337" i="5"/>
  <c r="M674" i="10"/>
  <c r="N674" i="10"/>
  <c r="M162" i="10"/>
  <c r="N162" i="10"/>
  <c r="M244" i="10"/>
  <c r="N244" i="10"/>
  <c r="Q446" i="5"/>
  <c r="Q332" i="5"/>
  <c r="Z24" i="5"/>
  <c r="AA24" i="5" s="1"/>
  <c r="AB24" i="5" s="1"/>
  <c r="AC354" i="5"/>
  <c r="AI41" i="5"/>
  <c r="R41" i="5" s="1"/>
  <c r="AG340" i="5"/>
  <c r="N558" i="11"/>
  <c r="N120" i="10"/>
  <c r="M120" i="10" s="1"/>
  <c r="D120" i="10" s="1"/>
  <c r="G120" i="10" s="1"/>
  <c r="N238" i="10"/>
  <c r="N38" i="10"/>
  <c r="M38" i="10" s="1"/>
  <c r="D38" i="10" s="1"/>
  <c r="G38" i="10" s="1"/>
  <c r="N862" i="10"/>
  <c r="N546" i="10"/>
  <c r="T234" i="5"/>
  <c r="V355" i="5"/>
  <c r="T355" i="5"/>
  <c r="N151" i="4"/>
  <c r="M151" i="4" s="1"/>
  <c r="M428" i="11"/>
  <c r="N428" i="11"/>
  <c r="N48" i="11"/>
  <c r="M48" i="11" s="1"/>
  <c r="D48" i="11" s="1"/>
  <c r="G48" i="11" s="1"/>
  <c r="Q314" i="5"/>
  <c r="N40" i="4"/>
  <c r="M40" i="4" s="1"/>
  <c r="D40" i="4" s="1"/>
  <c r="G40" i="4" s="1"/>
  <c r="N58" i="4"/>
  <c r="M58" i="4" s="1"/>
  <c r="D58" i="4" s="1"/>
  <c r="G58" i="4" s="1"/>
  <c r="N246" i="4"/>
  <c r="M246" i="4" s="1"/>
  <c r="N314" i="4"/>
  <c r="M314" i="4" s="1"/>
  <c r="N928" i="4"/>
  <c r="M928" i="4" s="1"/>
  <c r="N334" i="9"/>
  <c r="M334" i="9" s="1"/>
  <c r="N598" i="9"/>
  <c r="M598" i="9" s="1"/>
  <c r="N838" i="9"/>
  <c r="M838" i="9" s="1"/>
  <c r="M642" i="10"/>
  <c r="N642" i="10"/>
  <c r="AJ7" i="5"/>
  <c r="S7" i="5" s="1"/>
  <c r="H24" i="1"/>
  <c r="D35" i="5" s="1"/>
  <c r="N340" i="10"/>
  <c r="N978" i="9"/>
  <c r="M978" i="9" s="1"/>
  <c r="H7" i="1"/>
  <c r="D10" i="5" s="1"/>
  <c r="M394" i="10"/>
  <c r="N394" i="10"/>
  <c r="M628" i="10"/>
  <c r="N628" i="10"/>
  <c r="N242" i="4"/>
  <c r="M242" i="4" s="1"/>
  <c r="N152" i="9"/>
  <c r="M152" i="9" s="1"/>
  <c r="N118" i="4"/>
  <c r="M118" i="4" s="1"/>
  <c r="D118" i="4" s="1"/>
  <c r="G118" i="4" s="1"/>
  <c r="N572" i="10"/>
  <c r="N630" i="9"/>
  <c r="M630" i="9" s="1"/>
  <c r="N422" i="9"/>
  <c r="M422" i="9" s="1"/>
  <c r="Q254" i="5"/>
  <c r="Q390" i="5"/>
  <c r="N626" i="10"/>
  <c r="N860" i="11"/>
  <c r="N902" i="4"/>
  <c r="M902" i="4" s="1"/>
  <c r="N818" i="9"/>
  <c r="M818" i="9" s="1"/>
  <c r="N300" i="10"/>
  <c r="N510" i="10"/>
  <c r="N292" i="10"/>
  <c r="Q183" i="5"/>
  <c r="AG368" i="5"/>
  <c r="N454" i="10"/>
  <c r="N710" i="10"/>
  <c r="N10" i="11"/>
  <c r="M10" i="11" s="1"/>
  <c r="D10" i="11" s="1"/>
  <c r="G10" i="11" s="1"/>
  <c r="AC326" i="5"/>
  <c r="AC494" i="5"/>
  <c r="P481" i="5" s="1"/>
  <c r="AC214" i="5"/>
  <c r="Z41" i="5"/>
  <c r="AA41" i="5" s="1"/>
  <c r="AB41" i="5" s="1"/>
  <c r="AC298" i="5"/>
  <c r="AG270" i="5"/>
  <c r="AC270" i="5"/>
  <c r="AC480" i="5"/>
  <c r="Q440" i="5"/>
  <c r="N54" i="11"/>
  <c r="M54" i="11" s="1"/>
  <c r="D54" i="11" s="1"/>
  <c r="G54" i="11" s="1"/>
  <c r="N330" i="10"/>
  <c r="N576" i="10"/>
  <c r="T400" i="5"/>
  <c r="N300" i="4"/>
  <c r="M300" i="4" s="1"/>
  <c r="N462" i="4"/>
  <c r="M462" i="4" s="1"/>
  <c r="N564" i="4"/>
  <c r="M564" i="4" s="1"/>
  <c r="N594" i="4"/>
  <c r="M594" i="4" s="1"/>
  <c r="N938" i="4"/>
  <c r="M938" i="4" s="1"/>
  <c r="N424" i="9"/>
  <c r="M424" i="9" s="1"/>
  <c r="N470" i="9"/>
  <c r="M470" i="9" s="1"/>
  <c r="N500" i="9"/>
  <c r="M500" i="9" s="1"/>
  <c r="N660" i="9"/>
  <c r="M660" i="9" s="1"/>
  <c r="N676" i="9"/>
  <c r="M676" i="9" s="1"/>
  <c r="N754" i="9"/>
  <c r="M754" i="9" s="1"/>
  <c r="N122" i="9"/>
  <c r="M122" i="9" s="1"/>
  <c r="V18" i="5"/>
  <c r="H11" i="1"/>
  <c r="D14" i="5" s="1"/>
  <c r="N834" i="10"/>
  <c r="N232" i="11"/>
  <c r="N852" i="11"/>
  <c r="N346" i="4"/>
  <c r="M346" i="4" s="1"/>
  <c r="N356" i="4"/>
  <c r="M356" i="4" s="1"/>
  <c r="N514" i="4"/>
  <c r="M514" i="4" s="1"/>
  <c r="N914" i="9"/>
  <c r="M914" i="9" s="1"/>
  <c r="N234" i="10"/>
  <c r="N312" i="10"/>
  <c r="N468" i="10"/>
  <c r="N620" i="10"/>
  <c r="Q102" i="5"/>
  <c r="N778" i="10"/>
  <c r="AC340" i="5"/>
  <c r="AC424" i="5"/>
  <c r="P411" i="5" s="1"/>
  <c r="N572" i="9"/>
  <c r="M572" i="9" s="1"/>
  <c r="N778" i="4"/>
  <c r="M778" i="4" s="1"/>
  <c r="N304" i="4"/>
  <c r="M304" i="4" s="1"/>
  <c r="N294" i="4"/>
  <c r="M294" i="4" s="1"/>
  <c r="N856" i="11"/>
  <c r="Q200" i="5"/>
  <c r="N578" i="10"/>
  <c r="N734" i="10"/>
  <c r="N974" i="10"/>
  <c r="N1000" i="10"/>
  <c r="M298" i="11"/>
  <c r="N298" i="11"/>
  <c r="M780" i="11"/>
  <c r="N780" i="11"/>
  <c r="M994" i="11"/>
  <c r="N994" i="11"/>
  <c r="M284" i="10"/>
  <c r="N284" i="10"/>
  <c r="N476" i="10"/>
  <c r="M476" i="10"/>
  <c r="M304" i="10"/>
  <c r="N304" i="10"/>
  <c r="M466" i="10"/>
  <c r="N466" i="10"/>
  <c r="M398" i="10"/>
  <c r="N398" i="10"/>
  <c r="AC410" i="5"/>
  <c r="P397" i="5" s="1"/>
  <c r="AC256" i="5"/>
  <c r="AG382" i="5"/>
  <c r="AC382" i="5"/>
  <c r="AG466" i="5"/>
  <c r="P453" i="5" s="1"/>
  <c r="AG438" i="5"/>
  <c r="AG312" i="5"/>
  <c r="AC396" i="5"/>
  <c r="AG354" i="5"/>
  <c r="N732" i="10"/>
  <c r="N536" i="4"/>
  <c r="M536" i="4" s="1"/>
  <c r="N18" i="9"/>
  <c r="M18" i="9" s="1"/>
  <c r="D18" i="9" s="1"/>
  <c r="G18" i="9" s="1"/>
  <c r="N34" i="9"/>
  <c r="M34" i="9" s="1"/>
  <c r="D34" i="9" s="1"/>
  <c r="G34" i="9" s="1"/>
  <c r="N54" i="9"/>
  <c r="M54" i="9" s="1"/>
  <c r="D54" i="9" s="1"/>
  <c r="G54" i="9" s="1"/>
  <c r="N104" i="9"/>
  <c r="M104" i="9" s="1"/>
  <c r="D104" i="9" s="1"/>
  <c r="G104" i="9" s="1"/>
  <c r="N168" i="9"/>
  <c r="M168" i="9" s="1"/>
  <c r="N236" i="9"/>
  <c r="M236" i="9" s="1"/>
  <c r="N544" i="9"/>
  <c r="M544" i="9" s="1"/>
  <c r="N226" i="9"/>
  <c r="M226" i="9" s="1"/>
  <c r="N406" i="9"/>
  <c r="M406" i="9" s="1"/>
  <c r="N154" i="9"/>
  <c r="M154" i="9" s="1"/>
  <c r="N408" i="9"/>
  <c r="M408" i="9" s="1"/>
  <c r="N238" i="4"/>
  <c r="M238" i="4" s="1"/>
  <c r="N354" i="4"/>
  <c r="M354" i="4" s="1"/>
  <c r="N538" i="4"/>
  <c r="M538" i="4" s="1"/>
  <c r="N696" i="4"/>
  <c r="M696" i="4" s="1"/>
  <c r="N848" i="4"/>
  <c r="M848" i="4" s="1"/>
  <c r="N850" i="4"/>
  <c r="M850" i="4" s="1"/>
  <c r="N970" i="4"/>
  <c r="M970" i="4" s="1"/>
  <c r="N16" i="9"/>
  <c r="M16" i="9" s="1"/>
  <c r="D16" i="9" s="1"/>
  <c r="G16" i="9" s="1"/>
  <c r="N86" i="9"/>
  <c r="M86" i="9" s="1"/>
  <c r="D86" i="9" s="1"/>
  <c r="G86" i="9" s="1"/>
  <c r="N106" i="9"/>
  <c r="M106" i="9" s="1"/>
  <c r="D106" i="9" s="1"/>
  <c r="G106" i="9" s="1"/>
  <c r="N938" i="10"/>
  <c r="H89" i="1"/>
  <c r="D124" i="5" s="1"/>
  <c r="N544" i="4"/>
  <c r="M544" i="4" s="1"/>
  <c r="N720" i="4"/>
  <c r="M720" i="4" s="1"/>
  <c r="N832" i="4"/>
  <c r="M832" i="4" s="1"/>
  <c r="N914" i="4"/>
  <c r="M914" i="4" s="1"/>
  <c r="N60" i="9"/>
  <c r="M60" i="9" s="1"/>
  <c r="D60" i="9" s="1"/>
  <c r="G60" i="9" s="1"/>
  <c r="N208" i="9"/>
  <c r="M208" i="9" s="1"/>
  <c r="N262" i="9"/>
  <c r="M262" i="9" s="1"/>
  <c r="N274" i="9"/>
  <c r="M274" i="9" s="1"/>
  <c r="N282" i="9"/>
  <c r="M282" i="9" s="1"/>
  <c r="N292" i="9"/>
  <c r="M292" i="9" s="1"/>
  <c r="N338" i="9"/>
  <c r="M338" i="9" s="1"/>
  <c r="N362" i="9"/>
  <c r="M362" i="9" s="1"/>
  <c r="N378" i="9"/>
  <c r="M378" i="9" s="1"/>
  <c r="N386" i="9"/>
  <c r="M386" i="9" s="1"/>
  <c r="N394" i="9"/>
  <c r="M394" i="9" s="1"/>
  <c r="N400" i="9"/>
  <c r="M400" i="9" s="1"/>
  <c r="N402" i="9"/>
  <c r="M402" i="9" s="1"/>
  <c r="N410" i="9"/>
  <c r="M410" i="9" s="1"/>
  <c r="N498" i="9"/>
  <c r="M498" i="9" s="1"/>
  <c r="N530" i="9"/>
  <c r="M530" i="9" s="1"/>
  <c r="N554" i="9"/>
  <c r="M554" i="9" s="1"/>
  <c r="N568" i="9"/>
  <c r="M568" i="9" s="1"/>
  <c r="N586" i="9"/>
  <c r="M586" i="9" s="1"/>
  <c r="N628" i="9"/>
  <c r="M628" i="9" s="1"/>
  <c r="N632" i="9"/>
  <c r="M632" i="9" s="1"/>
  <c r="N718" i="9"/>
  <c r="M718" i="9" s="1"/>
  <c r="N730" i="9"/>
  <c r="M730" i="9" s="1"/>
  <c r="N740" i="9"/>
  <c r="M740" i="9" s="1"/>
  <c r="N762" i="9"/>
  <c r="M762" i="9" s="1"/>
  <c r="N774" i="9"/>
  <c r="M774" i="9" s="1"/>
  <c r="N426" i="4"/>
  <c r="M426" i="4" s="1"/>
  <c r="N424" i="4"/>
  <c r="M424" i="4" s="1"/>
  <c r="N202" i="4"/>
  <c r="M202" i="4" s="1"/>
  <c r="N226" i="4"/>
  <c r="M226" i="4" s="1"/>
  <c r="N920" i="4"/>
  <c r="M920" i="4" s="1"/>
  <c r="N988" i="4"/>
  <c r="M988" i="4" s="1"/>
  <c r="N392" i="4"/>
  <c r="M392" i="4" s="1"/>
  <c r="N158" i="9"/>
  <c r="M158" i="9" s="1"/>
  <c r="N744" i="4"/>
  <c r="M744" i="4" s="1"/>
  <c r="N778" i="9"/>
  <c r="M778" i="9" s="1"/>
  <c r="N836" i="9"/>
  <c r="M836" i="9" s="1"/>
  <c r="N862" i="9"/>
  <c r="M862" i="9" s="1"/>
  <c r="N106" i="11"/>
  <c r="M106" i="11" s="1"/>
  <c r="D106" i="11" s="1"/>
  <c r="G106" i="11" s="1"/>
  <c r="N74" i="4"/>
  <c r="M74" i="4" s="1"/>
  <c r="D74" i="4" s="1"/>
  <c r="G74" i="4" s="1"/>
  <c r="N172" i="4"/>
  <c r="M172" i="4" s="1"/>
  <c r="N572" i="4"/>
  <c r="M572" i="4" s="1"/>
  <c r="N620" i="4"/>
  <c r="M620" i="4" s="1"/>
  <c r="N814" i="4"/>
  <c r="M814" i="4" s="1"/>
  <c r="N952" i="4"/>
  <c r="M952" i="4" s="1"/>
  <c r="N20" i="9"/>
  <c r="M20" i="9" s="1"/>
  <c r="D20" i="9" s="1"/>
  <c r="G20" i="9" s="1"/>
  <c r="N52" i="9"/>
  <c r="M52" i="9" s="1"/>
  <c r="D52" i="9" s="1"/>
  <c r="G52" i="9" s="1"/>
  <c r="N98" i="9"/>
  <c r="M98" i="9" s="1"/>
  <c r="D98" i="9" s="1"/>
  <c r="G98" i="9" s="1"/>
  <c r="N102" i="9"/>
  <c r="M102" i="9" s="1"/>
  <c r="D102" i="9" s="1"/>
  <c r="G102" i="9" s="1"/>
  <c r="N116" i="9"/>
  <c r="M116" i="9" s="1"/>
  <c r="D116" i="9" s="1"/>
  <c r="G116" i="9" s="1"/>
  <c r="N120" i="9"/>
  <c r="M120" i="9" s="1"/>
  <c r="D120" i="9" s="1"/>
  <c r="G120" i="9" s="1"/>
  <c r="N138" i="9"/>
  <c r="M138" i="9" s="1"/>
  <c r="N234" i="9"/>
  <c r="M234" i="9" s="1"/>
  <c r="N252" i="9"/>
  <c r="M252" i="9" s="1"/>
  <c r="N254" i="9"/>
  <c r="M254" i="9" s="1"/>
  <c r="N272" i="9"/>
  <c r="M272" i="9" s="1"/>
  <c r="N316" i="9"/>
  <c r="M316" i="9" s="1"/>
  <c r="N330" i="9"/>
  <c r="M330" i="9" s="1"/>
  <c r="N344" i="9"/>
  <c r="M344" i="9" s="1"/>
  <c r="N352" i="9"/>
  <c r="M352" i="9" s="1"/>
  <c r="N374" i="9"/>
  <c r="M374" i="9" s="1"/>
  <c r="N376" i="9"/>
  <c r="M376" i="9" s="1"/>
  <c r="N414" i="9"/>
  <c r="M414" i="9" s="1"/>
  <c r="N434" i="9"/>
  <c r="M434" i="9" s="1"/>
  <c r="N452" i="9"/>
  <c r="M452" i="9" s="1"/>
  <c r="N466" i="9"/>
  <c r="M466" i="9" s="1"/>
  <c r="N486" i="9"/>
  <c r="M486" i="9" s="1"/>
  <c r="N564" i="9"/>
  <c r="M564" i="9" s="1"/>
  <c r="N600" i="9"/>
  <c r="M600" i="9" s="1"/>
  <c r="N602" i="9"/>
  <c r="M602" i="9" s="1"/>
  <c r="N610" i="9"/>
  <c r="M610" i="9" s="1"/>
  <c r="N612" i="9"/>
  <c r="M612" i="9" s="1"/>
  <c r="N618" i="9"/>
  <c r="M618" i="9" s="1"/>
  <c r="N654" i="9"/>
  <c r="M654" i="9" s="1"/>
  <c r="N692" i="9"/>
  <c r="M692" i="9" s="1"/>
  <c r="N700" i="9"/>
  <c r="M700" i="9" s="1"/>
  <c r="N708" i="9"/>
  <c r="M708" i="9" s="1"/>
  <c r="N716" i="9"/>
  <c r="M716" i="9" s="1"/>
  <c r="N724" i="9"/>
  <c r="M724" i="9" s="1"/>
  <c r="N732" i="9"/>
  <c r="M732" i="9" s="1"/>
  <c r="N736" i="9"/>
  <c r="M736" i="9" s="1"/>
  <c r="N742" i="9"/>
  <c r="M742" i="9" s="1"/>
  <c r="N748" i="9"/>
  <c r="M748" i="9" s="1"/>
  <c r="N406" i="10"/>
  <c r="N56" i="4"/>
  <c r="M56" i="4" s="1"/>
  <c r="D56" i="4" s="1"/>
  <c r="G56" i="4" s="1"/>
  <c r="N344" i="4"/>
  <c r="M344" i="4" s="1"/>
  <c r="N436" i="4"/>
  <c r="M436" i="4" s="1"/>
  <c r="N468" i="4"/>
  <c r="M468" i="4" s="1"/>
  <c r="N552" i="4"/>
  <c r="M552" i="4" s="1"/>
  <c r="N898" i="4"/>
  <c r="M898" i="4" s="1"/>
  <c r="N88" i="9"/>
  <c r="M88" i="9" s="1"/>
  <c r="D88" i="9" s="1"/>
  <c r="G88" i="9" s="1"/>
  <c r="N112" i="9"/>
  <c r="M112" i="9" s="1"/>
  <c r="D112" i="9" s="1"/>
  <c r="G112" i="9" s="1"/>
  <c r="N136" i="9"/>
  <c r="M136" i="9" s="1"/>
  <c r="N206" i="9"/>
  <c r="M206" i="9" s="1"/>
  <c r="N214" i="9"/>
  <c r="M214" i="9" s="1"/>
  <c r="N242" i="9"/>
  <c r="M242" i="9" s="1"/>
  <c r="N258" i="9"/>
  <c r="M258" i="9" s="1"/>
  <c r="N484" i="9"/>
  <c r="M484" i="9" s="1"/>
  <c r="N750" i="9"/>
  <c r="M750" i="9" s="1"/>
  <c r="N782" i="9"/>
  <c r="M782" i="9" s="1"/>
  <c r="N788" i="9"/>
  <c r="M788" i="9" s="1"/>
  <c r="N792" i="9"/>
  <c r="M792" i="9" s="1"/>
  <c r="N802" i="9"/>
  <c r="M802" i="9" s="1"/>
  <c r="N520" i="10"/>
  <c r="N574" i="4"/>
  <c r="M574" i="4" s="1"/>
  <c r="N10" i="9"/>
  <c r="M10" i="9" s="1"/>
  <c r="D10" i="9" s="1"/>
  <c r="G10" i="9" s="1"/>
  <c r="N144" i="9"/>
  <c r="M144" i="9" s="1"/>
  <c r="N436" i="9"/>
  <c r="M436" i="9" s="1"/>
  <c r="N332" i="9"/>
  <c r="M332" i="9" s="1"/>
  <c r="N650" i="9"/>
  <c r="M650" i="9" s="1"/>
  <c r="N652" i="10"/>
  <c r="Q362" i="5"/>
  <c r="Q17" i="5"/>
  <c r="N82" i="10"/>
  <c r="M82" i="10" s="1"/>
  <c r="D82" i="10" s="1"/>
  <c r="G82" i="10" s="1"/>
  <c r="AJ48" i="5"/>
  <c r="S48" i="5" s="1"/>
  <c r="AD48" i="5"/>
  <c r="AE48" i="5" s="1"/>
  <c r="AF48" i="5" s="1"/>
  <c r="N116" i="10"/>
  <c r="M116" i="10" s="1"/>
  <c r="D116" i="10" s="1"/>
  <c r="G116" i="10" s="1"/>
  <c r="Q205" i="5"/>
  <c r="N286" i="4"/>
  <c r="M286" i="4" s="1"/>
  <c r="N618" i="4"/>
  <c r="M618" i="4" s="1"/>
  <c r="N890" i="4"/>
  <c r="M890" i="4" s="1"/>
  <c r="N212" i="9"/>
  <c r="M212" i="9" s="1"/>
  <c r="N546" i="9"/>
  <c r="M546" i="9" s="1"/>
  <c r="N806" i="9"/>
  <c r="M806" i="9" s="1"/>
  <c r="N388" i="10"/>
  <c r="M634" i="10"/>
  <c r="N634" i="10"/>
  <c r="M692" i="10"/>
  <c r="N692" i="10"/>
  <c r="M632" i="10"/>
  <c r="N632" i="10"/>
  <c r="N918" i="9"/>
  <c r="M918" i="9" s="1"/>
  <c r="N376" i="4"/>
  <c r="M376" i="4" s="1"/>
  <c r="Q196" i="5"/>
  <c r="Q242" i="5"/>
  <c r="N732" i="4"/>
  <c r="M732" i="4" s="1"/>
  <c r="N126" i="10"/>
  <c r="M128" i="10"/>
  <c r="N128" i="10"/>
  <c r="Q426" i="5"/>
  <c r="Q57" i="5"/>
  <c r="N336" i="4"/>
  <c r="M336" i="4" s="1"/>
  <c r="N230" i="4"/>
  <c r="M230" i="4" s="1"/>
  <c r="N450" i="4"/>
  <c r="M450" i="4" s="1"/>
  <c r="N858" i="4"/>
  <c r="M858" i="4" s="1"/>
  <c r="N66" i="4"/>
  <c r="M66" i="4" s="1"/>
  <c r="D66" i="4" s="1"/>
  <c r="G66" i="4" s="1"/>
  <c r="N338" i="10"/>
  <c r="M376" i="10"/>
  <c r="N376" i="10"/>
  <c r="N500" i="10"/>
  <c r="M500" i="10"/>
  <c r="N556" i="10"/>
  <c r="N98" i="10"/>
  <c r="M98" i="10" s="1"/>
  <c r="D98" i="10" s="1"/>
  <c r="G98" i="10" s="1"/>
  <c r="N824" i="4"/>
  <c r="M824" i="4" s="1"/>
  <c r="N64" i="9"/>
  <c r="M64" i="9" s="1"/>
  <c r="D64" i="9" s="1"/>
  <c r="G64" i="9" s="1"/>
  <c r="N270" i="4"/>
  <c r="M270" i="4" s="1"/>
  <c r="N174" i="9"/>
  <c r="M174" i="9" s="1"/>
  <c r="N192" i="11"/>
  <c r="Q306" i="5"/>
  <c r="Z11" i="5"/>
  <c r="AA11" i="5" s="1"/>
  <c r="AB11" i="5" s="1"/>
  <c r="M214" i="11"/>
  <c r="N214" i="11"/>
  <c r="M262" i="11"/>
  <c r="N262" i="11"/>
  <c r="M328" i="11"/>
  <c r="N328" i="11"/>
  <c r="M416" i="11"/>
  <c r="N416" i="11"/>
  <c r="M424" i="11"/>
  <c r="N424" i="11"/>
  <c r="M510" i="11"/>
  <c r="N510" i="11"/>
  <c r="N542" i="11"/>
  <c r="N110" i="11"/>
  <c r="M110" i="11" s="1"/>
  <c r="D110" i="11" s="1"/>
  <c r="G110" i="11" s="1"/>
  <c r="M178" i="11"/>
  <c r="N178" i="11"/>
  <c r="M390" i="11"/>
  <c r="N390" i="11"/>
  <c r="M402" i="11"/>
  <c r="N402" i="11"/>
  <c r="M476" i="11"/>
  <c r="N476" i="11"/>
  <c r="M522" i="11"/>
  <c r="N522" i="11"/>
  <c r="N562" i="11"/>
  <c r="M562" i="11"/>
  <c r="M564" i="11"/>
  <c r="N564" i="11"/>
  <c r="M702" i="11"/>
  <c r="N702" i="11"/>
  <c r="M858" i="11"/>
  <c r="N858" i="11"/>
  <c r="M932" i="11"/>
  <c r="N932" i="11"/>
  <c r="M940" i="11"/>
  <c r="N940" i="11"/>
  <c r="M950" i="11"/>
  <c r="N950" i="11"/>
  <c r="M992" i="11"/>
  <c r="N992" i="11"/>
  <c r="T184" i="5"/>
  <c r="V184" i="5"/>
  <c r="N32" i="10"/>
  <c r="M32" i="10" s="1"/>
  <c r="D32" i="10" s="1"/>
  <c r="G32" i="10" s="1"/>
  <c r="H3" i="1"/>
  <c r="D6" i="5" s="1"/>
  <c r="M166" i="11"/>
  <c r="N166" i="11"/>
  <c r="N170" i="11"/>
  <c r="M170" i="11"/>
  <c r="M272" i="11"/>
  <c r="N272" i="11"/>
  <c r="M366" i="11"/>
  <c r="N366" i="11"/>
  <c r="M446" i="11"/>
  <c r="N446" i="11"/>
  <c r="M484" i="11"/>
  <c r="N484" i="11"/>
  <c r="M678" i="11"/>
  <c r="N678" i="11"/>
  <c r="M682" i="11"/>
  <c r="N682" i="11"/>
  <c r="M972" i="10"/>
  <c r="N972" i="10"/>
  <c r="N122" i="11"/>
  <c r="M122" i="11" s="1"/>
  <c r="D122" i="11" s="1"/>
  <c r="G122" i="11" s="1"/>
  <c r="M320" i="11"/>
  <c r="N320" i="11"/>
  <c r="M722" i="10"/>
  <c r="N722" i="10"/>
  <c r="M740" i="10"/>
  <c r="N740" i="10"/>
  <c r="M746" i="10"/>
  <c r="N746" i="10"/>
  <c r="M900" i="10"/>
  <c r="N900" i="10"/>
  <c r="M968" i="10"/>
  <c r="N968" i="10"/>
  <c r="N16" i="11"/>
  <c r="M16" i="11" s="1"/>
  <c r="D16" i="11" s="1"/>
  <c r="G16" i="11" s="1"/>
  <c r="N70" i="11"/>
  <c r="M70" i="11" s="1"/>
  <c r="D70" i="11" s="1"/>
  <c r="G70" i="11" s="1"/>
  <c r="M142" i="11"/>
  <c r="N142" i="11"/>
  <c r="M144" i="11"/>
  <c r="N144" i="11"/>
  <c r="M152" i="11"/>
  <c r="N152" i="11"/>
  <c r="M176" i="11"/>
  <c r="N176" i="11"/>
  <c r="M200" i="11"/>
  <c r="N200" i="11"/>
  <c r="M206" i="11"/>
  <c r="N206" i="11"/>
  <c r="M236" i="11"/>
  <c r="N236" i="11"/>
  <c r="M238" i="11"/>
  <c r="N238" i="11"/>
  <c r="M266" i="11"/>
  <c r="N266" i="11"/>
  <c r="M282" i="11"/>
  <c r="N282" i="11"/>
  <c r="M288" i="11"/>
  <c r="N288" i="11"/>
  <c r="M292" i="11"/>
  <c r="N292" i="11"/>
  <c r="M296" i="11"/>
  <c r="N296" i="11"/>
  <c r="M350" i="11"/>
  <c r="N350" i="11"/>
  <c r="M382" i="11"/>
  <c r="N382" i="11"/>
  <c r="M506" i="11"/>
  <c r="N506" i="11"/>
  <c r="M514" i="11"/>
  <c r="N514" i="11"/>
  <c r="M524" i="11"/>
  <c r="N524" i="11"/>
  <c r="M526" i="11"/>
  <c r="N526" i="11"/>
  <c r="M530" i="11"/>
  <c r="N530" i="11"/>
  <c r="M546" i="11"/>
  <c r="N546" i="11"/>
  <c r="M606" i="11"/>
  <c r="N606" i="11"/>
  <c r="M674" i="11"/>
  <c r="N674" i="11"/>
  <c r="M740" i="11"/>
  <c r="N740" i="11"/>
  <c r="M742" i="11"/>
  <c r="N742" i="11"/>
  <c r="M768" i="11"/>
  <c r="N768" i="11"/>
  <c r="M846" i="11"/>
  <c r="N846" i="11"/>
  <c r="M868" i="11"/>
  <c r="N868" i="11"/>
  <c r="M886" i="11"/>
  <c r="N886" i="11"/>
  <c r="M890" i="11"/>
  <c r="N890" i="11"/>
  <c r="M930" i="11"/>
  <c r="N930" i="11"/>
  <c r="M956" i="11"/>
  <c r="N956" i="11"/>
  <c r="M960" i="11"/>
  <c r="N960" i="11"/>
  <c r="M974" i="11"/>
  <c r="N974" i="11"/>
  <c r="M990" i="11"/>
  <c r="N990" i="11"/>
  <c r="AC438" i="5"/>
  <c r="AG396" i="5"/>
  <c r="N552" i="11"/>
  <c r="M236" i="10"/>
  <c r="N236" i="10"/>
  <c r="M496" i="10"/>
  <c r="N496" i="10"/>
  <c r="M538" i="10"/>
  <c r="N538" i="10"/>
  <c r="M148" i="10"/>
  <c r="N148" i="10"/>
  <c r="M310" i="11"/>
  <c r="N310" i="11"/>
  <c r="M462" i="11"/>
  <c r="N462" i="11"/>
  <c r="M574" i="11"/>
  <c r="N574" i="11"/>
  <c r="M626" i="11"/>
  <c r="N626" i="11"/>
  <c r="M732" i="11"/>
  <c r="N732" i="11"/>
  <c r="M928" i="11"/>
  <c r="N928" i="11"/>
  <c r="M698" i="11"/>
  <c r="N698" i="11"/>
  <c r="M242" i="11"/>
  <c r="N242" i="11"/>
  <c r="M226" i="11"/>
  <c r="N226" i="11"/>
  <c r="M646" i="11"/>
  <c r="N646" i="11"/>
  <c r="M158" i="11"/>
  <c r="N158" i="11"/>
  <c r="M942" i="11"/>
  <c r="N942" i="11"/>
  <c r="Z86" i="5"/>
  <c r="AA86" i="5" s="1"/>
  <c r="AB86" i="5" s="1"/>
  <c r="AI86" i="5"/>
  <c r="R86" i="5" s="1"/>
  <c r="AJ86" i="5"/>
  <c r="S86" i="5" s="1"/>
  <c r="AD86" i="5"/>
  <c r="AE86" i="5" s="1"/>
  <c r="AF86" i="5" s="1"/>
  <c r="N62" i="10"/>
  <c r="M62" i="10" s="1"/>
  <c r="D62" i="10" s="1"/>
  <c r="G62" i="10" s="1"/>
  <c r="N106" i="10"/>
  <c r="M106" i="10" s="1"/>
  <c r="D106" i="10" s="1"/>
  <c r="G106" i="10" s="1"/>
  <c r="M152" i="10"/>
  <c r="N152" i="10"/>
  <c r="M274" i="10"/>
  <c r="N274" i="10"/>
  <c r="M296" i="10"/>
  <c r="N296" i="10"/>
  <c r="M344" i="10"/>
  <c r="N344" i="10"/>
  <c r="M368" i="10"/>
  <c r="N368" i="10"/>
  <c r="M386" i="10"/>
  <c r="N386" i="10"/>
  <c r="M464" i="10"/>
  <c r="N464" i="10"/>
  <c r="M492" i="10"/>
  <c r="N492" i="10"/>
  <c r="M584" i="10"/>
  <c r="N584" i="10"/>
  <c r="M612" i="10"/>
  <c r="N612" i="10"/>
  <c r="M688" i="10"/>
  <c r="N688" i="10"/>
  <c r="M266" i="10"/>
  <c r="N266" i="10"/>
  <c r="M422" i="10"/>
  <c r="N422" i="10"/>
  <c r="M412" i="10"/>
  <c r="N412" i="10"/>
  <c r="M212" i="11"/>
  <c r="N212" i="11"/>
  <c r="N220" i="11"/>
  <c r="M220" i="11"/>
  <c r="M252" i="11"/>
  <c r="N252" i="11"/>
  <c r="M270" i="11"/>
  <c r="N270" i="11"/>
  <c r="M286" i="11"/>
  <c r="N286" i="11"/>
  <c r="M168" i="11"/>
  <c r="N168" i="11"/>
  <c r="M786" i="11"/>
  <c r="N786" i="11"/>
  <c r="M980" i="11"/>
  <c r="N980" i="11"/>
  <c r="N378" i="11"/>
  <c r="M378" i="11"/>
  <c r="AG256" i="5"/>
  <c r="P243" i="5" s="1"/>
  <c r="C21" i="12" s="1"/>
  <c r="D21" i="12" s="1"/>
  <c r="AC452" i="5"/>
  <c r="P439" i="5" s="1"/>
  <c r="AC312" i="5"/>
  <c r="AG480" i="5"/>
  <c r="Q417" i="5"/>
  <c r="Q281" i="5"/>
  <c r="Q71" i="5"/>
  <c r="Q474" i="5"/>
  <c r="H70" i="1"/>
  <c r="D97" i="5" s="1"/>
  <c r="Q330" i="5"/>
  <c r="Q270" i="5"/>
  <c r="Q406" i="5"/>
  <c r="N75" i="4"/>
  <c r="M75" i="4" s="1"/>
  <c r="D75" i="4" s="1"/>
  <c r="G75" i="4" s="1"/>
  <c r="N137" i="4"/>
  <c r="M137" i="4" s="1"/>
  <c r="N169" i="4"/>
  <c r="M169" i="4" s="1"/>
  <c r="N271" i="4"/>
  <c r="M271" i="4" s="1"/>
  <c r="N315" i="4"/>
  <c r="M315" i="4" s="1"/>
  <c r="N417" i="4"/>
  <c r="M417" i="4" s="1"/>
  <c r="N855" i="4"/>
  <c r="M855" i="4" s="1"/>
  <c r="N841" i="4"/>
  <c r="M841" i="4" s="1"/>
  <c r="N685" i="4"/>
  <c r="M685" i="4" s="1"/>
  <c r="N533" i="4"/>
  <c r="M533" i="4" s="1"/>
  <c r="N649" i="4"/>
  <c r="M649" i="4" s="1"/>
  <c r="N603" i="4"/>
  <c r="M603" i="4" s="1"/>
  <c r="Q198" i="5"/>
  <c r="H79" i="1"/>
  <c r="D110" i="5" s="1"/>
  <c r="N780" i="9"/>
  <c r="M780" i="9" s="1"/>
  <c r="N884" i="9"/>
  <c r="M884" i="9" s="1"/>
  <c r="N894" i="9"/>
  <c r="M894" i="9" s="1"/>
  <c r="N900" i="9"/>
  <c r="M900" i="9" s="1"/>
  <c r="N904" i="9"/>
  <c r="M904" i="9" s="1"/>
  <c r="N920" i="9"/>
  <c r="M920" i="9" s="1"/>
  <c r="N946" i="9"/>
  <c r="M946" i="9" s="1"/>
  <c r="N954" i="9"/>
  <c r="M954" i="9" s="1"/>
  <c r="N956" i="9"/>
  <c r="M956" i="9" s="1"/>
  <c r="N966" i="9"/>
  <c r="M966" i="9" s="1"/>
  <c r="N1000" i="9"/>
  <c r="M1000" i="9" s="1"/>
  <c r="N160" i="10"/>
  <c r="N334" i="10"/>
  <c r="N544" i="10"/>
  <c r="N594" i="10"/>
  <c r="N630" i="10"/>
  <c r="N678" i="10"/>
  <c r="N726" i="10"/>
  <c r="N976" i="10"/>
  <c r="N302" i="4"/>
  <c r="M302" i="4" s="1"/>
  <c r="N394" i="4"/>
  <c r="M394" i="4" s="1"/>
  <c r="N470" i="4"/>
  <c r="M470" i="4" s="1"/>
  <c r="N602" i="4"/>
  <c r="M602" i="4" s="1"/>
  <c r="N668" i="4"/>
  <c r="M668" i="4" s="1"/>
  <c r="N868" i="4"/>
  <c r="M868" i="4" s="1"/>
  <c r="N886" i="4"/>
  <c r="M886" i="4" s="1"/>
  <c r="N992" i="4"/>
  <c r="M992" i="4" s="1"/>
  <c r="N50" i="9"/>
  <c r="M50" i="9" s="1"/>
  <c r="D50" i="9" s="1"/>
  <c r="G50" i="9" s="1"/>
  <c r="N58" i="9"/>
  <c r="M58" i="9" s="1"/>
  <c r="D58" i="9" s="1"/>
  <c r="G58" i="9" s="1"/>
  <c r="N142" i="9"/>
  <c r="M142" i="9" s="1"/>
  <c r="N220" i="9"/>
  <c r="M220" i="9" s="1"/>
  <c r="N328" i="9"/>
  <c r="M328" i="9" s="1"/>
  <c r="N354" i="9"/>
  <c r="M354" i="9" s="1"/>
  <c r="N538" i="9"/>
  <c r="M538" i="9" s="1"/>
  <c r="N950" i="9"/>
  <c r="M950" i="9" s="1"/>
  <c r="N18" i="10"/>
  <c r="M18" i="10" s="1"/>
  <c r="D18" i="10" s="1"/>
  <c r="G18" i="10" s="1"/>
  <c r="N70" i="10"/>
  <c r="M70" i="10" s="1"/>
  <c r="D70" i="10" s="1"/>
  <c r="G70" i="10" s="1"/>
  <c r="N80" i="10"/>
  <c r="M80" i="10" s="1"/>
  <c r="D80" i="10" s="1"/>
  <c r="G80" i="10" s="1"/>
  <c r="M170" i="10"/>
  <c r="N170" i="10"/>
  <c r="M228" i="10"/>
  <c r="N228" i="10"/>
  <c r="M276" i="10"/>
  <c r="N276" i="10"/>
  <c r="M282" i="10"/>
  <c r="N282" i="10"/>
  <c r="M356" i="10"/>
  <c r="N356" i="10"/>
  <c r="M408" i="10"/>
  <c r="N408" i="10"/>
  <c r="M410" i="10"/>
  <c r="N410" i="10"/>
  <c r="M414" i="10"/>
  <c r="N414" i="10"/>
  <c r="M436" i="10"/>
  <c r="N436" i="10"/>
  <c r="M444" i="10"/>
  <c r="N444" i="10"/>
  <c r="M486" i="10"/>
  <c r="N486" i="10"/>
  <c r="M552" i="10"/>
  <c r="N552" i="10"/>
  <c r="M566" i="10"/>
  <c r="N566" i="10"/>
  <c r="N430" i="9"/>
  <c r="M430" i="9" s="1"/>
  <c r="N24" i="10"/>
  <c r="M24" i="10" s="1"/>
  <c r="D24" i="10" s="1"/>
  <c r="G24" i="10" s="1"/>
  <c r="N642" i="9"/>
  <c r="M642" i="9" s="1"/>
  <c r="N400" i="4"/>
  <c r="M400" i="4" s="1"/>
  <c r="M148" i="11"/>
  <c r="N148" i="11"/>
  <c r="N302" i="11"/>
  <c r="N486" i="11"/>
  <c r="N540" i="11"/>
  <c r="M540" i="11"/>
  <c r="M798" i="11"/>
  <c r="N798" i="11"/>
  <c r="N928" i="10"/>
  <c r="M432" i="11"/>
  <c r="N432" i="11"/>
  <c r="N654" i="11"/>
  <c r="M670" i="11"/>
  <c r="N670" i="11"/>
  <c r="M260" i="11"/>
  <c r="N260" i="11"/>
  <c r="M210" i="10"/>
  <c r="N210" i="10"/>
  <c r="M168" i="10"/>
  <c r="N168" i="10"/>
  <c r="Q46" i="5"/>
  <c r="N184" i="4"/>
  <c r="M184" i="4" s="1"/>
  <c r="N232" i="4"/>
  <c r="M232" i="4" s="1"/>
  <c r="N272" i="4"/>
  <c r="M272" i="4" s="1"/>
  <c r="N606" i="4"/>
  <c r="M606" i="4" s="1"/>
  <c r="N736" i="4"/>
  <c r="M736" i="4" s="1"/>
  <c r="N918" i="4"/>
  <c r="M918" i="4" s="1"/>
  <c r="N4" i="9"/>
  <c r="M4" i="9" s="1"/>
  <c r="D4" i="9" s="1"/>
  <c r="N132" i="9"/>
  <c r="M132" i="9" s="1"/>
  <c r="N172" i="9"/>
  <c r="M172" i="9" s="1"/>
  <c r="N184" i="9"/>
  <c r="M184" i="9" s="1"/>
  <c r="N276" i="9"/>
  <c r="M276" i="9" s="1"/>
  <c r="N300" i="9"/>
  <c r="M300" i="9" s="1"/>
  <c r="N492" i="9"/>
  <c r="M492" i="9" s="1"/>
  <c r="N496" i="9"/>
  <c r="M496" i="9" s="1"/>
  <c r="N566" i="9"/>
  <c r="M566" i="9" s="1"/>
  <c r="N582" i="9"/>
  <c r="M582" i="9" s="1"/>
  <c r="N606" i="9"/>
  <c r="M606" i="9" s="1"/>
  <c r="N690" i="9"/>
  <c r="M690" i="9" s="1"/>
  <c r="N796" i="9"/>
  <c r="M796" i="9" s="1"/>
  <c r="N800" i="9"/>
  <c r="M800" i="9" s="1"/>
  <c r="N826" i="9"/>
  <c r="M826" i="9" s="1"/>
  <c r="N908" i="9"/>
  <c r="M908" i="9" s="1"/>
  <c r="N986" i="9"/>
  <c r="M986" i="9" s="1"/>
  <c r="N84" i="10"/>
  <c r="M84" i="10" s="1"/>
  <c r="D84" i="10" s="1"/>
  <c r="G84" i="10" s="1"/>
  <c r="M332" i="10"/>
  <c r="N332" i="10"/>
  <c r="M370" i="10"/>
  <c r="N370" i="10"/>
  <c r="N270" i="9"/>
  <c r="M270" i="9" s="1"/>
  <c r="N952" i="9"/>
  <c r="M952" i="9" s="1"/>
  <c r="M174" i="10"/>
  <c r="N174" i="10"/>
  <c r="N346" i="9"/>
  <c r="M346" i="9" s="1"/>
  <c r="N320" i="9"/>
  <c r="M320" i="9" s="1"/>
  <c r="N426" i="9"/>
  <c r="M426" i="9" s="1"/>
  <c r="N136" i="11"/>
  <c r="M244" i="11"/>
  <c r="N244" i="11"/>
  <c r="M280" i="11"/>
  <c r="N280" i="11"/>
  <c r="N356" i="11"/>
  <c r="M952" i="11"/>
  <c r="N952" i="11"/>
  <c r="N692" i="11"/>
  <c r="M692" i="11"/>
  <c r="N536" i="11"/>
  <c r="M650" i="11"/>
  <c r="N650" i="11"/>
  <c r="N454" i="11"/>
  <c r="N752" i="9"/>
  <c r="M752" i="9" s="1"/>
  <c r="N10" i="4"/>
  <c r="M10" i="4" s="1"/>
  <c r="D10" i="4" s="1"/>
  <c r="G10" i="4" s="1"/>
  <c r="AJ91" i="5"/>
  <c r="S91" i="5" s="1"/>
  <c r="AD91" i="5"/>
  <c r="AE91" i="5" s="1"/>
  <c r="AF91" i="5" s="1"/>
  <c r="N16" i="10"/>
  <c r="M16" i="10" s="1"/>
  <c r="D16" i="10" s="1"/>
  <c r="G16" i="10" s="1"/>
  <c r="N50" i="10"/>
  <c r="M50" i="10" s="1"/>
  <c r="D50" i="10" s="1"/>
  <c r="G50" i="10" s="1"/>
  <c r="N60" i="10"/>
  <c r="M60" i="10" s="1"/>
  <c r="D60" i="10" s="1"/>
  <c r="G60" i="10" s="1"/>
  <c r="N74" i="10"/>
  <c r="M74" i="10" s="1"/>
  <c r="D74" i="10" s="1"/>
  <c r="G74" i="10" s="1"/>
  <c r="N110" i="10"/>
  <c r="M110" i="10" s="1"/>
  <c r="D110" i="10" s="1"/>
  <c r="G110" i="10" s="1"/>
  <c r="M176" i="10"/>
  <c r="N176" i="10"/>
  <c r="M192" i="10"/>
  <c r="N192" i="10"/>
  <c r="M194" i="10"/>
  <c r="N194" i="10"/>
  <c r="N200" i="10"/>
  <c r="M200" i="10"/>
  <c r="M204" i="10"/>
  <c r="N204" i="10"/>
  <c r="N256" i="10"/>
  <c r="M256" i="10"/>
  <c r="M260" i="10"/>
  <c r="N260" i="10"/>
  <c r="M280" i="10"/>
  <c r="N280" i="10"/>
  <c r="M310" i="10"/>
  <c r="N310" i="10"/>
  <c r="M314" i="10"/>
  <c r="N314" i="10"/>
  <c r="M348" i="10"/>
  <c r="N348" i="10"/>
  <c r="M378" i="10"/>
  <c r="N378" i="10"/>
  <c r="M430" i="10"/>
  <c r="N430" i="10"/>
  <c r="M440" i="10"/>
  <c r="N440" i="10"/>
  <c r="M460" i="10"/>
  <c r="N460" i="10"/>
  <c r="M564" i="10"/>
  <c r="N564" i="10"/>
  <c r="M586" i="10"/>
  <c r="N586" i="10"/>
  <c r="M604" i="10"/>
  <c r="N604" i="10"/>
  <c r="M622" i="10"/>
  <c r="N622" i="10"/>
  <c r="M654" i="10"/>
  <c r="N654" i="10"/>
  <c r="M684" i="10"/>
  <c r="N684" i="10"/>
  <c r="M694" i="10"/>
  <c r="N694" i="10"/>
  <c r="M706" i="10"/>
  <c r="N706" i="10"/>
  <c r="M718" i="10"/>
  <c r="N718" i="10"/>
  <c r="M730" i="10"/>
  <c r="N730" i="10"/>
  <c r="M742" i="10"/>
  <c r="N742" i="10"/>
  <c r="M758" i="10"/>
  <c r="N758" i="10"/>
  <c r="M762" i="10"/>
  <c r="N762" i="10"/>
  <c r="M774" i="10"/>
  <c r="N774" i="10"/>
  <c r="M782" i="10"/>
  <c r="N782" i="10"/>
  <c r="M784" i="10"/>
  <c r="N784" i="10"/>
  <c r="M800" i="10"/>
  <c r="N800" i="10"/>
  <c r="M832" i="10"/>
  <c r="N832" i="10"/>
  <c r="M848" i="10"/>
  <c r="N848" i="10"/>
  <c r="M876" i="10"/>
  <c r="N876" i="10"/>
  <c r="M906" i="10"/>
  <c r="N906" i="10"/>
  <c r="M930" i="10"/>
  <c r="N930" i="10"/>
  <c r="M954" i="10"/>
  <c r="N954" i="10"/>
  <c r="M986" i="10"/>
  <c r="N986" i="10"/>
  <c r="M994" i="10"/>
  <c r="N994" i="10"/>
  <c r="N62" i="11"/>
  <c r="M62" i="11" s="1"/>
  <c r="D62" i="11" s="1"/>
  <c r="G62" i="11" s="1"/>
  <c r="N98" i="11"/>
  <c r="M98" i="11" s="1"/>
  <c r="D98" i="11" s="1"/>
  <c r="G98" i="11" s="1"/>
  <c r="N174" i="4"/>
  <c r="M174" i="4" s="1"/>
  <c r="N638" i="4"/>
  <c r="M638" i="4" s="1"/>
  <c r="N654" i="4"/>
  <c r="M654" i="4" s="1"/>
  <c r="N124" i="4"/>
  <c r="M124" i="4" s="1"/>
  <c r="D124" i="4" s="1"/>
  <c r="G124" i="4" s="1"/>
  <c r="N698" i="4"/>
  <c r="M698" i="4" s="1"/>
  <c r="N422" i="4"/>
  <c r="M422" i="4" s="1"/>
  <c r="N730" i="4"/>
  <c r="M730" i="4" s="1"/>
  <c r="N980" i="4"/>
  <c r="M980" i="4" s="1"/>
  <c r="N700" i="4"/>
  <c r="M700" i="4" s="1"/>
  <c r="N398" i="4"/>
  <c r="M398" i="4" s="1"/>
  <c r="N928" i="9"/>
  <c r="M928" i="9" s="1"/>
  <c r="N930" i="9"/>
  <c r="M930" i="9" s="1"/>
  <c r="N972" i="9"/>
  <c r="M972" i="9" s="1"/>
  <c r="N984" i="9"/>
  <c r="M984" i="9" s="1"/>
  <c r="N10" i="10"/>
  <c r="M10" i="10" s="1"/>
  <c r="D10" i="10" s="1"/>
  <c r="G10" i="10" s="1"/>
  <c r="N14" i="10"/>
  <c r="M14" i="10" s="1"/>
  <c r="D14" i="10" s="1"/>
  <c r="G14" i="10" s="1"/>
  <c r="N30" i="10"/>
  <c r="M30" i="10" s="1"/>
  <c r="D30" i="10" s="1"/>
  <c r="G30" i="10" s="1"/>
  <c r="N46" i="10"/>
  <c r="M46" i="10" s="1"/>
  <c r="D46" i="10" s="1"/>
  <c r="G46" i="10" s="1"/>
  <c r="N64" i="10"/>
  <c r="M64" i="10" s="1"/>
  <c r="D64" i="10" s="1"/>
  <c r="G64" i="10" s="1"/>
  <c r="N66" i="10"/>
  <c r="M66" i="10" s="1"/>
  <c r="D66" i="10" s="1"/>
  <c r="G66" i="10" s="1"/>
  <c r="N88" i="10"/>
  <c r="M88" i="10" s="1"/>
  <c r="D88" i="10" s="1"/>
  <c r="G88" i="10" s="1"/>
  <c r="M134" i="10"/>
  <c r="N134" i="10"/>
  <c r="M184" i="10"/>
  <c r="N184" i="10"/>
  <c r="M190" i="10"/>
  <c r="N190" i="10"/>
  <c r="M198" i="10"/>
  <c r="N198" i="10"/>
  <c r="M226" i="10"/>
  <c r="N226" i="10"/>
  <c r="M232" i="10"/>
  <c r="N232" i="10"/>
  <c r="M242" i="10"/>
  <c r="N242" i="10"/>
  <c r="M258" i="10"/>
  <c r="N258" i="10"/>
  <c r="N318" i="10"/>
  <c r="M318" i="10"/>
  <c r="M342" i="10"/>
  <c r="N342" i="10"/>
  <c r="N384" i="10"/>
  <c r="M384" i="10"/>
  <c r="M392" i="10"/>
  <c r="N392" i="10"/>
  <c r="M396" i="10"/>
  <c r="N396" i="10"/>
  <c r="M400" i="10"/>
  <c r="N400" i="10"/>
  <c r="N416" i="10"/>
  <c r="M416" i="10"/>
  <c r="M432" i="10"/>
  <c r="N432" i="10"/>
  <c r="M442" i="10"/>
  <c r="N442" i="10"/>
  <c r="M452" i="10"/>
  <c r="N452" i="10"/>
  <c r="M462" i="10"/>
  <c r="N462" i="10"/>
  <c r="M502" i="10"/>
  <c r="N502" i="10"/>
  <c r="M512" i="10"/>
  <c r="N512" i="10"/>
  <c r="M530" i="10"/>
  <c r="N530" i="10"/>
  <c r="M596" i="10"/>
  <c r="N596" i="10"/>
  <c r="M598" i="10"/>
  <c r="N598" i="10"/>
  <c r="M600" i="10"/>
  <c r="N600" i="10"/>
  <c r="M608" i="10"/>
  <c r="N608" i="10"/>
  <c r="M614" i="10"/>
  <c r="N614" i="10"/>
  <c r="M646" i="10"/>
  <c r="N646" i="10"/>
  <c r="N662" i="10"/>
  <c r="M662" i="10"/>
  <c r="M680" i="10"/>
  <c r="N680" i="10"/>
  <c r="M686" i="10"/>
  <c r="N686" i="10"/>
  <c r="M698" i="10"/>
  <c r="N698" i="10"/>
  <c r="M702" i="10"/>
  <c r="N702" i="10"/>
  <c r="M728" i="10"/>
  <c r="N728" i="10"/>
  <c r="M756" i="10"/>
  <c r="N756" i="10"/>
  <c r="M770" i="10"/>
  <c r="N770" i="10"/>
  <c r="M776" i="10"/>
  <c r="N776" i="10"/>
  <c r="M780" i="10"/>
  <c r="N780" i="10"/>
  <c r="N792" i="10"/>
  <c r="M792" i="10"/>
  <c r="M794" i="10"/>
  <c r="N794" i="10"/>
  <c r="N806" i="10"/>
  <c r="M806" i="10"/>
  <c r="M824" i="10"/>
  <c r="N824" i="10"/>
  <c r="N826" i="10"/>
  <c r="M826" i="10"/>
  <c r="M830" i="10"/>
  <c r="N830" i="10"/>
  <c r="M836" i="10"/>
  <c r="N836" i="10"/>
  <c r="N840" i="10"/>
  <c r="M840" i="10"/>
  <c r="M842" i="10"/>
  <c r="N842" i="10"/>
  <c r="M882" i="10"/>
  <c r="N882" i="10"/>
  <c r="M918" i="10"/>
  <c r="N918" i="10"/>
  <c r="M958" i="10"/>
  <c r="N958" i="10"/>
  <c r="M962" i="10"/>
  <c r="N962" i="10"/>
  <c r="M982" i="10"/>
  <c r="N982" i="10"/>
  <c r="M990" i="10"/>
  <c r="N990" i="10"/>
  <c r="N22" i="11"/>
  <c r="M22" i="11" s="1"/>
  <c r="D22" i="11" s="1"/>
  <c r="G22" i="11" s="1"/>
  <c r="N76" i="11"/>
  <c r="M76" i="11" s="1"/>
  <c r="D76" i="11" s="1"/>
  <c r="G76" i="11" s="1"/>
  <c r="N80" i="11"/>
  <c r="M80" i="11" s="1"/>
  <c r="D80" i="11" s="1"/>
  <c r="G80" i="11" s="1"/>
  <c r="N100" i="11"/>
  <c r="M100" i="11" s="1"/>
  <c r="D100" i="11" s="1"/>
  <c r="G100" i="11" s="1"/>
  <c r="N49" i="4"/>
  <c r="M49" i="4" s="1"/>
  <c r="D49" i="4" s="1"/>
  <c r="G49" i="4" s="1"/>
  <c r="N129" i="4"/>
  <c r="M129" i="4" s="1"/>
  <c r="N584" i="9"/>
  <c r="M584" i="9" s="1"/>
  <c r="N630" i="4"/>
  <c r="M630" i="4" s="1"/>
  <c r="AJ89" i="5"/>
  <c r="S89" i="5" s="1"/>
  <c r="N90" i="4"/>
  <c r="M90" i="4" s="1"/>
  <c r="D90" i="4" s="1"/>
  <c r="G90" i="4" s="1"/>
  <c r="N418" i="4"/>
  <c r="M418" i="4" s="1"/>
  <c r="N438" i="4"/>
  <c r="M438" i="4" s="1"/>
  <c r="N836" i="4"/>
  <c r="M836" i="4" s="1"/>
  <c r="N232" i="9"/>
  <c r="M232" i="9" s="1"/>
  <c r="N488" i="9"/>
  <c r="M488" i="9" s="1"/>
  <c r="N516" i="9"/>
  <c r="M516" i="9" s="1"/>
  <c r="N588" i="9"/>
  <c r="M588" i="9" s="1"/>
  <c r="N596" i="9"/>
  <c r="M596" i="9" s="1"/>
  <c r="N678" i="9"/>
  <c r="M678" i="9" s="1"/>
  <c r="Z87" i="5"/>
  <c r="AA87" i="5" s="1"/>
  <c r="AB87" i="5" s="1"/>
  <c r="AJ87" i="5"/>
  <c r="S87" i="5" s="1"/>
  <c r="AD87" i="5"/>
  <c r="AE87" i="5" s="1"/>
  <c r="AF87" i="5" s="1"/>
  <c r="AI87" i="5"/>
  <c r="R87" i="5" s="1"/>
  <c r="H91" i="1"/>
  <c r="D126" i="5" s="1"/>
  <c r="N794" i="4"/>
  <c r="M794" i="4" s="1"/>
  <c r="N206" i="4"/>
  <c r="M206" i="4" s="1"/>
  <c r="N370" i="9"/>
  <c r="M370" i="9" s="1"/>
  <c r="N776" i="9"/>
  <c r="M776" i="9" s="1"/>
  <c r="N804" i="9"/>
  <c r="M804" i="9" s="1"/>
  <c r="N858" i="9"/>
  <c r="M858" i="9" s="1"/>
  <c r="N868" i="9"/>
  <c r="M868" i="9" s="1"/>
  <c r="N878" i="9"/>
  <c r="M878" i="9" s="1"/>
  <c r="N888" i="9"/>
  <c r="M888" i="9" s="1"/>
  <c r="N898" i="9"/>
  <c r="M898" i="9" s="1"/>
  <c r="N912" i="9"/>
  <c r="M912" i="9" s="1"/>
  <c r="N974" i="9"/>
  <c r="M974" i="9" s="1"/>
  <c r="N992" i="9"/>
  <c r="M992" i="9" s="1"/>
  <c r="N22" i="10"/>
  <c r="M22" i="10" s="1"/>
  <c r="D22" i="10" s="1"/>
  <c r="G22" i="10" s="1"/>
  <c r="N44" i="10"/>
  <c r="M44" i="10" s="1"/>
  <c r="D44" i="10" s="1"/>
  <c r="G44" i="10" s="1"/>
  <c r="N54" i="10"/>
  <c r="M54" i="10" s="1"/>
  <c r="D54" i="10" s="1"/>
  <c r="G54" i="10" s="1"/>
  <c r="N166" i="10"/>
  <c r="M254" i="10"/>
  <c r="N254" i="10"/>
  <c r="M328" i="10"/>
  <c r="N328" i="10"/>
  <c r="M364" i="10"/>
  <c r="N364" i="10"/>
  <c r="N494" i="10"/>
  <c r="N580" i="10"/>
  <c r="N708" i="10"/>
  <c r="N810" i="10"/>
  <c r="M810" i="10"/>
  <c r="N820" i="10"/>
  <c r="N872" i="10"/>
  <c r="M884" i="10"/>
  <c r="N884" i="10"/>
  <c r="N902" i="10"/>
  <c r="M970" i="10"/>
  <c r="N970" i="10"/>
  <c r="M978" i="10"/>
  <c r="N978" i="10"/>
  <c r="N56" i="11"/>
  <c r="N104" i="11"/>
  <c r="M104" i="11" s="1"/>
  <c r="D104" i="11" s="1"/>
  <c r="G104" i="11" s="1"/>
  <c r="N16" i="4"/>
  <c r="M16" i="4" s="1"/>
  <c r="D16" i="4" s="1"/>
  <c r="G16" i="4" s="1"/>
  <c r="N52" i="4"/>
  <c r="M52" i="4" s="1"/>
  <c r="D52" i="4" s="1"/>
  <c r="G52" i="4" s="1"/>
  <c r="N134" i="4"/>
  <c r="M134" i="4" s="1"/>
  <c r="N164" i="4"/>
  <c r="M164" i="4" s="1"/>
  <c r="N196" i="4"/>
  <c r="M196" i="4" s="1"/>
  <c r="N222" i="4"/>
  <c r="M222" i="4" s="1"/>
  <c r="N322" i="4"/>
  <c r="M322" i="4" s="1"/>
  <c r="N378" i="4"/>
  <c r="M378" i="4" s="1"/>
  <c r="N596" i="4"/>
  <c r="M596" i="4" s="1"/>
  <c r="N636" i="4"/>
  <c r="M636" i="4" s="1"/>
  <c r="N672" i="4"/>
  <c r="M672" i="4" s="1"/>
  <c r="N806" i="4"/>
  <c r="M806" i="4" s="1"/>
  <c r="N854" i="4"/>
  <c r="M854" i="4" s="1"/>
  <c r="N884" i="4"/>
  <c r="M884" i="4" s="1"/>
  <c r="N904" i="4"/>
  <c r="M904" i="4" s="1"/>
  <c r="N974" i="4"/>
  <c r="M974" i="4" s="1"/>
  <c r="N6" i="9"/>
  <c r="M6" i="9" s="1"/>
  <c r="D6" i="9" s="1"/>
  <c r="G6" i="9" s="1"/>
  <c r="N42" i="9"/>
  <c r="M42" i="9" s="1"/>
  <c r="D42" i="9" s="1"/>
  <c r="G42" i="9" s="1"/>
  <c r="N190" i="9"/>
  <c r="M190" i="9" s="1"/>
  <c r="N450" i="9"/>
  <c r="M450" i="9" s="1"/>
  <c r="N462" i="9"/>
  <c r="M462" i="9" s="1"/>
  <c r="N508" i="9"/>
  <c r="M508" i="9" s="1"/>
  <c r="N580" i="9"/>
  <c r="M580" i="9" s="1"/>
  <c r="N604" i="9"/>
  <c r="M604" i="9" s="1"/>
  <c r="N620" i="9"/>
  <c r="M620" i="9" s="1"/>
  <c r="N682" i="9"/>
  <c r="M682" i="9" s="1"/>
  <c r="N684" i="9"/>
  <c r="M684" i="9" s="1"/>
  <c r="N686" i="9"/>
  <c r="M686" i="9" s="1"/>
  <c r="N688" i="9"/>
  <c r="M688" i="9" s="1"/>
  <c r="N714" i="9"/>
  <c r="M714" i="9" s="1"/>
  <c r="M218" i="10"/>
  <c r="N218" i="10"/>
  <c r="M248" i="10"/>
  <c r="N248" i="10"/>
  <c r="M404" i="10"/>
  <c r="N404" i="10"/>
  <c r="M448" i="10"/>
  <c r="N448" i="10"/>
  <c r="M456" i="10"/>
  <c r="N456" i="10"/>
  <c r="M506" i="10"/>
  <c r="N506" i="10"/>
  <c r="M534" i="10"/>
  <c r="N534" i="10"/>
  <c r="M536" i="10"/>
  <c r="N536" i="10"/>
  <c r="M588" i="10"/>
  <c r="N588" i="10"/>
  <c r="M592" i="10"/>
  <c r="N592" i="10"/>
  <c r="M606" i="10"/>
  <c r="N606" i="10"/>
  <c r="N738" i="10"/>
  <c r="M738" i="10"/>
  <c r="N808" i="10"/>
  <c r="N856" i="10"/>
  <c r="M870" i="10"/>
  <c r="N870" i="10"/>
  <c r="M940" i="10"/>
  <c r="N940" i="10"/>
  <c r="N944" i="10"/>
  <c r="N24" i="11"/>
  <c r="M24" i="11" s="1"/>
  <c r="D24" i="11" s="1"/>
  <c r="G24" i="11" s="1"/>
  <c r="N66" i="11"/>
  <c r="M66" i="11" s="1"/>
  <c r="D66" i="11" s="1"/>
  <c r="G66" i="11" s="1"/>
  <c r="N178" i="9"/>
  <c r="M178" i="9" s="1"/>
  <c r="Q269" i="5"/>
  <c r="Q366" i="5"/>
  <c r="N173" i="4"/>
  <c r="M173" i="4" s="1"/>
  <c r="N277" i="4"/>
  <c r="M277" i="4" s="1"/>
  <c r="N302" i="9"/>
  <c r="M302" i="9" s="1"/>
  <c r="N875" i="4"/>
  <c r="M875" i="4" s="1"/>
  <c r="N471" i="4"/>
  <c r="M471" i="4" s="1"/>
  <c r="N727" i="4"/>
  <c r="M727" i="4" s="1"/>
  <c r="N448" i="9"/>
  <c r="M448" i="9" s="1"/>
  <c r="N512" i="9"/>
  <c r="M512" i="9" s="1"/>
  <c r="N432" i="4"/>
  <c r="M432" i="4" s="1"/>
  <c r="N18" i="4"/>
  <c r="M18" i="4" s="1"/>
  <c r="D18" i="4" s="1"/>
  <c r="G18" i="4" s="1"/>
  <c r="N138" i="4"/>
  <c r="M138" i="4" s="1"/>
  <c r="N600" i="4"/>
  <c r="M600" i="4" s="1"/>
  <c r="N648" i="4"/>
  <c r="M648" i="4" s="1"/>
  <c r="N932" i="4"/>
  <c r="M932" i="4" s="1"/>
  <c r="N968" i="4"/>
  <c r="M968" i="4" s="1"/>
  <c r="N446" i="9"/>
  <c r="M446" i="9" s="1"/>
  <c r="N460" i="9"/>
  <c r="M460" i="9" s="1"/>
  <c r="N368" i="9"/>
  <c r="M368" i="9" s="1"/>
  <c r="N220" i="4"/>
  <c r="M220" i="4" s="1"/>
  <c r="N234" i="4"/>
  <c r="M234" i="4" s="1"/>
  <c r="N326" i="4"/>
  <c r="M326" i="4" s="1"/>
  <c r="N480" i="4"/>
  <c r="M480" i="4" s="1"/>
  <c r="N520" i="4"/>
  <c r="M520" i="4" s="1"/>
  <c r="N546" i="4"/>
  <c r="M546" i="4" s="1"/>
  <c r="N592" i="4"/>
  <c r="M592" i="4" s="1"/>
  <c r="N598" i="4"/>
  <c r="M598" i="4" s="1"/>
  <c r="N694" i="4"/>
  <c r="M694" i="4" s="1"/>
  <c r="N780" i="4"/>
  <c r="M780" i="4" s="1"/>
  <c r="N108" i="9"/>
  <c r="M108" i="9" s="1"/>
  <c r="D108" i="9" s="1"/>
  <c r="G108" i="9" s="1"/>
  <c r="N733" i="4"/>
  <c r="M733" i="4" s="1"/>
  <c r="N581" i="4"/>
  <c r="M581" i="4" s="1"/>
  <c r="N333" i="4"/>
  <c r="M333" i="4" s="1"/>
  <c r="N803" i="4"/>
  <c r="M803" i="4" s="1"/>
  <c r="N889" i="4"/>
  <c r="M889" i="4" s="1"/>
  <c r="Q467" i="5"/>
  <c r="AI79" i="5"/>
  <c r="R79" i="5" s="1"/>
  <c r="Z79" i="5"/>
  <c r="AA79" i="5" s="1"/>
  <c r="AB79" i="5" s="1"/>
  <c r="AD79" i="5"/>
  <c r="AE79" i="5" s="1"/>
  <c r="AF79" i="5" s="1"/>
  <c r="AJ79" i="5"/>
  <c r="S79" i="5" s="1"/>
  <c r="Q292" i="5"/>
  <c r="N33" i="4"/>
  <c r="M33" i="4" s="1"/>
  <c r="D33" i="4" s="1"/>
  <c r="G33" i="4" s="1"/>
  <c r="AI74" i="5"/>
  <c r="R74" i="5" s="1"/>
  <c r="Z74" i="5"/>
  <c r="AA74" i="5" s="1"/>
  <c r="AB74" i="5" s="1"/>
  <c r="H74" i="1"/>
  <c r="D105" i="5" s="1"/>
  <c r="Q432" i="5"/>
  <c r="N77" i="4"/>
  <c r="M77" i="4" s="1"/>
  <c r="D77" i="4" s="1"/>
  <c r="G77" i="4" s="1"/>
  <c r="N131" i="4"/>
  <c r="M131" i="4" s="1"/>
  <c r="N289" i="4"/>
  <c r="M289" i="4" s="1"/>
  <c r="N583" i="4"/>
  <c r="M583" i="4" s="1"/>
  <c r="N901" i="4"/>
  <c r="M901" i="4" s="1"/>
  <c r="N763" i="4"/>
  <c r="M763" i="4" s="1"/>
  <c r="Q276" i="5"/>
  <c r="Q230" i="5"/>
  <c r="AG326" i="5"/>
  <c r="N39" i="9"/>
  <c r="M39" i="9" s="1"/>
  <c r="D39" i="9" s="1"/>
  <c r="G39" i="9" s="1"/>
  <c r="N352" i="4"/>
  <c r="M352" i="4" s="1"/>
  <c r="N456" i="4"/>
  <c r="M456" i="4" s="1"/>
  <c r="N701" i="4"/>
  <c r="M701" i="4" s="1"/>
  <c r="Q470" i="5"/>
  <c r="Q356" i="5"/>
  <c r="Q130" i="5"/>
  <c r="AI70" i="5"/>
  <c r="R70" i="5" s="1"/>
  <c r="AD70" i="5"/>
  <c r="AE70" i="5" s="1"/>
  <c r="AF70" i="5" s="1"/>
  <c r="Z70" i="5"/>
  <c r="AA70" i="5" s="1"/>
  <c r="AB70" i="5" s="1"/>
  <c r="AJ70" i="5"/>
  <c r="S70" i="5" s="1"/>
  <c r="H63" i="1"/>
  <c r="D90" i="5" s="1"/>
  <c r="AJ63" i="5"/>
  <c r="S63" i="5" s="1"/>
  <c r="AD63" i="5"/>
  <c r="AE63" i="5" s="1"/>
  <c r="AF63" i="5" s="1"/>
  <c r="Q316" i="5"/>
  <c r="Q328" i="5"/>
  <c r="H41" i="1"/>
  <c r="D56" i="5" s="1"/>
  <c r="Q9" i="5"/>
  <c r="Q433" i="5"/>
  <c r="H31" i="1"/>
  <c r="D42" i="5" s="1"/>
  <c r="Z31" i="5"/>
  <c r="AA31" i="5" s="1"/>
  <c r="AB31" i="5" s="1"/>
  <c r="AD31" i="5"/>
  <c r="AE31" i="5" s="1"/>
  <c r="AF31" i="5" s="1"/>
  <c r="AJ31" i="5"/>
  <c r="S31" i="5" s="1"/>
  <c r="AI31" i="5"/>
  <c r="R31" i="5" s="1"/>
  <c r="AG298" i="5"/>
  <c r="AC242" i="5"/>
  <c r="P229" i="5" s="1"/>
  <c r="C20" i="12" s="1"/>
  <c r="D20" i="12" s="1"/>
  <c r="P215" i="5"/>
  <c r="C19" i="12" s="1"/>
  <c r="D19" i="12" s="1"/>
  <c r="N423" i="4"/>
  <c r="M423" i="4" s="1"/>
  <c r="N528" i="4"/>
  <c r="M528" i="4" s="1"/>
  <c r="N261" i="4"/>
  <c r="M261" i="4" s="1"/>
  <c r="N676" i="4"/>
  <c r="M676" i="4" s="1"/>
  <c r="N846" i="4"/>
  <c r="M846" i="4" s="1"/>
  <c r="N658" i="4"/>
  <c r="M658" i="4" s="1"/>
  <c r="Q287" i="5"/>
  <c r="N474" i="4"/>
  <c r="M474" i="4" s="1"/>
  <c r="N576" i="4"/>
  <c r="M576" i="4" s="1"/>
  <c r="Q321" i="5"/>
  <c r="N359" i="4"/>
  <c r="M359" i="4" s="1"/>
  <c r="M255" i="10"/>
  <c r="N255" i="10"/>
  <c r="N796" i="10"/>
  <c r="M796" i="10"/>
  <c r="M544" i="11"/>
  <c r="N544" i="11"/>
  <c r="M560" i="11"/>
  <c r="N560" i="11"/>
  <c r="M817" i="11"/>
  <c r="N817" i="11"/>
  <c r="Q313" i="5"/>
  <c r="N100" i="4"/>
  <c r="M100" i="4" s="1"/>
  <c r="D100" i="4" s="1"/>
  <c r="G100" i="4" s="1"/>
  <c r="N529" i="10"/>
  <c r="M529" i="10"/>
  <c r="N197" i="11"/>
  <c r="M197" i="11"/>
  <c r="N114" i="10"/>
  <c r="M114" i="10" s="1"/>
  <c r="D114" i="10" s="1"/>
  <c r="G114" i="10" s="1"/>
  <c r="Q448" i="5"/>
  <c r="N420" i="11"/>
  <c r="M420" i="11"/>
  <c r="M277" i="11"/>
  <c r="N277" i="11"/>
  <c r="H5" i="1"/>
  <c r="D8" i="5" s="1"/>
  <c r="Q294" i="5"/>
  <c r="N535" i="4"/>
  <c r="M535" i="4" s="1"/>
  <c r="N406" i="4"/>
  <c r="M406" i="4" s="1"/>
  <c r="N247" i="4"/>
  <c r="M247" i="4" s="1"/>
  <c r="N464" i="4"/>
  <c r="M464" i="4" s="1"/>
  <c r="N556" i="4"/>
  <c r="M556" i="4" s="1"/>
  <c r="N762" i="4"/>
  <c r="M762" i="4" s="1"/>
  <c r="Q259" i="5"/>
  <c r="N822" i="4"/>
  <c r="M822" i="4" s="1"/>
  <c r="N141" i="9"/>
  <c r="M141" i="9" s="1"/>
  <c r="N339" i="4"/>
  <c r="M339" i="4" s="1"/>
  <c r="Q455" i="5"/>
  <c r="N433" i="4"/>
  <c r="M433" i="4" s="1"/>
  <c r="N262" i="4"/>
  <c r="M262" i="4" s="1"/>
  <c r="N656" i="4"/>
  <c r="M656" i="4" s="1"/>
  <c r="AC284" i="5"/>
  <c r="P271" i="5" s="1"/>
  <c r="C23" i="12" s="1"/>
  <c r="D23" i="12" s="1"/>
  <c r="N20" i="4"/>
  <c r="M20" i="4" s="1"/>
  <c r="D20" i="4" s="1"/>
  <c r="G20" i="4" s="1"/>
  <c r="N608" i="9"/>
  <c r="M608" i="9" s="1"/>
  <c r="M241" i="10"/>
  <c r="N241" i="10"/>
  <c r="M490" i="10"/>
  <c r="N490" i="10"/>
  <c r="M675" i="10"/>
  <c r="N675" i="10"/>
  <c r="N981" i="10"/>
  <c r="M981" i="10"/>
  <c r="N86" i="11"/>
  <c r="M86" i="11" s="1"/>
  <c r="D86" i="11" s="1"/>
  <c r="G86" i="11" s="1"/>
  <c r="N93" i="11"/>
  <c r="M93" i="11" s="1"/>
  <c r="D93" i="11" s="1"/>
  <c r="G93" i="11" s="1"/>
  <c r="M312" i="11"/>
  <c r="N312" i="11"/>
  <c r="M314" i="11"/>
  <c r="N314" i="11"/>
  <c r="N338" i="11"/>
  <c r="M338" i="11"/>
  <c r="N556" i="11"/>
  <c r="M556" i="11"/>
  <c r="N790" i="11"/>
  <c r="M790" i="11"/>
  <c r="M972" i="11"/>
  <c r="N972" i="11"/>
  <c r="N379" i="4"/>
  <c r="M379" i="4" s="1"/>
  <c r="N971" i="4"/>
  <c r="M971" i="4" s="1"/>
  <c r="N464" i="9"/>
  <c r="M464" i="9" s="1"/>
  <c r="N504" i="9"/>
  <c r="M504" i="9" s="1"/>
  <c r="M144" i="10"/>
  <c r="N144" i="10"/>
  <c r="N892" i="10"/>
  <c r="M892" i="10"/>
  <c r="N42" i="11"/>
  <c r="M42" i="11" s="1"/>
  <c r="D42" i="11" s="1"/>
  <c r="G42" i="11" s="1"/>
  <c r="N60" i="11"/>
  <c r="M60" i="11" s="1"/>
  <c r="D60" i="11" s="1"/>
  <c r="G60" i="11" s="1"/>
  <c r="M910" i="11"/>
  <c r="N910" i="11"/>
  <c r="N825" i="9"/>
  <c r="M825" i="9" s="1"/>
  <c r="N758" i="9"/>
  <c r="M758" i="9" s="1"/>
  <c r="Q15" i="5"/>
  <c r="Q192" i="5"/>
  <c r="M868" i="10"/>
  <c r="N868" i="10"/>
  <c r="N18" i="11"/>
  <c r="M18" i="11" s="1"/>
  <c r="D18" i="11" s="1"/>
  <c r="G18" i="11" s="1"/>
  <c r="N348" i="11"/>
  <c r="M348" i="11"/>
  <c r="N568" i="4"/>
  <c r="M568" i="4" s="1"/>
  <c r="N690" i="4"/>
  <c r="M690" i="4" s="1"/>
  <c r="N149" i="10"/>
  <c r="M149" i="10"/>
  <c r="H181" i="1"/>
  <c r="V243" i="5"/>
  <c r="T243" i="5"/>
  <c r="Q371" i="5"/>
  <c r="A10" i="8"/>
  <c r="G9" i="8"/>
  <c r="G30" i="12"/>
  <c r="B29" i="12"/>
  <c r="G16" i="17"/>
  <c r="B15" i="17"/>
  <c r="AI165" i="5"/>
  <c r="R165" i="5" s="1"/>
  <c r="Z165" i="5"/>
  <c r="AA165" i="5" s="1"/>
  <c r="AB165" i="5" s="1"/>
  <c r="AD117" i="5"/>
  <c r="AE117" i="5" s="1"/>
  <c r="AF117" i="5" s="1"/>
  <c r="AJ117" i="5"/>
  <c r="S117" i="5" s="1"/>
  <c r="H37" i="1"/>
  <c r="D52" i="5" s="1"/>
  <c r="N973" i="4"/>
  <c r="M973" i="4" s="1"/>
  <c r="T419" i="5"/>
  <c r="V419" i="5"/>
  <c r="N760" i="4"/>
  <c r="M760" i="4" s="1"/>
  <c r="F29" i="15"/>
  <c r="G28" i="15"/>
  <c r="Z193" i="5"/>
  <c r="AA193" i="5" s="1"/>
  <c r="AB193" i="5" s="1"/>
  <c r="AD193" i="5"/>
  <c r="AE193" i="5" s="1"/>
  <c r="AF193" i="5" s="1"/>
  <c r="AI193" i="5"/>
  <c r="R193" i="5" s="1"/>
  <c r="AJ193" i="5"/>
  <c r="S193" i="5" s="1"/>
  <c r="Z181" i="5"/>
  <c r="AA181" i="5" s="1"/>
  <c r="AB181" i="5" s="1"/>
  <c r="AI181" i="5"/>
  <c r="R181" i="5" s="1"/>
  <c r="AD176" i="5"/>
  <c r="AE176" i="5" s="1"/>
  <c r="AF176" i="5" s="1"/>
  <c r="AJ176" i="5"/>
  <c r="S176" i="5" s="1"/>
  <c r="H165" i="1"/>
  <c r="H117" i="1"/>
  <c r="D164" i="5" s="1"/>
  <c r="AD37" i="5"/>
  <c r="AE37" i="5" s="1"/>
  <c r="AF37" i="5" s="1"/>
  <c r="AJ37" i="5"/>
  <c r="S37" i="5" s="1"/>
  <c r="N56" i="10"/>
  <c r="M56" i="10" s="1"/>
  <c r="D56" i="10" s="1"/>
  <c r="G56" i="10" s="1"/>
  <c r="T390" i="5"/>
  <c r="V390" i="5"/>
  <c r="I13" i="7"/>
  <c r="A14" i="7"/>
  <c r="G9" i="15"/>
  <c r="F10" i="15"/>
  <c r="AJ189" i="5"/>
  <c r="S189" i="5" s="1"/>
  <c r="AD189" i="5"/>
  <c r="AE189" i="5" s="1"/>
  <c r="AF189" i="5" s="1"/>
  <c r="Z189" i="5"/>
  <c r="AA189" i="5" s="1"/>
  <c r="AB189" i="5" s="1"/>
  <c r="AI189" i="5"/>
  <c r="R189" i="5" s="1"/>
  <c r="H189" i="1"/>
  <c r="D46" i="9" l="1"/>
  <c r="G46" i="9" s="1"/>
  <c r="D36" i="9"/>
  <c r="G36" i="9" s="1"/>
  <c r="N43" i="11"/>
  <c r="M43" i="11" s="1"/>
  <c r="D43" i="11" s="1"/>
  <c r="G43" i="11" s="1"/>
  <c r="N42" i="4"/>
  <c r="M42" i="4" s="1"/>
  <c r="D42" i="4" s="1"/>
  <c r="G42" i="4" s="1"/>
  <c r="N120" i="4"/>
  <c r="M120" i="4" s="1"/>
  <c r="D120" i="4" s="1"/>
  <c r="G120" i="4" s="1"/>
  <c r="N127" i="11"/>
  <c r="M127" i="11" s="1"/>
  <c r="D127" i="11" s="1"/>
  <c r="G127" i="11" s="1"/>
  <c r="N105" i="11"/>
  <c r="M105" i="11" s="1"/>
  <c r="D105" i="11" s="1"/>
  <c r="G105" i="11" s="1"/>
  <c r="N101" i="11"/>
  <c r="M101" i="11" s="1"/>
  <c r="D101" i="11" s="1"/>
  <c r="G101" i="11" s="1"/>
  <c r="N53" i="4"/>
  <c r="M53" i="4" s="1"/>
  <c r="D53" i="4" s="1"/>
  <c r="G53" i="4" s="1"/>
  <c r="N104" i="4"/>
  <c r="M104" i="4" s="1"/>
  <c r="D104" i="4" s="1"/>
  <c r="G104" i="4" s="1"/>
  <c r="N125" i="11"/>
  <c r="M125" i="11" s="1"/>
  <c r="D125" i="11" s="1"/>
  <c r="G125" i="11" s="1"/>
  <c r="N72" i="4"/>
  <c r="M72" i="4" s="1"/>
  <c r="D72" i="4" s="1"/>
  <c r="G72" i="4" s="1"/>
  <c r="N85" i="11"/>
  <c r="M85" i="11" s="1"/>
  <c r="D85" i="11" s="1"/>
  <c r="G85" i="11" s="1"/>
  <c r="N107" i="11"/>
  <c r="M107" i="11" s="1"/>
  <c r="D107" i="11" s="1"/>
  <c r="G107" i="11" s="1"/>
  <c r="N103" i="4"/>
  <c r="M103" i="4" s="1"/>
  <c r="D103" i="4" s="1"/>
  <c r="G103" i="4" s="1"/>
  <c r="N45" i="11"/>
  <c r="M45" i="11" s="1"/>
  <c r="D45" i="11" s="1"/>
  <c r="G45" i="11" s="1"/>
  <c r="N19" i="4"/>
  <c r="M19" i="4" s="1"/>
  <c r="D19" i="4" s="1"/>
  <c r="G19" i="4" s="1"/>
  <c r="N29" i="10"/>
  <c r="M29" i="10" s="1"/>
  <c r="D29" i="10" s="1"/>
  <c r="G29" i="10" s="1"/>
  <c r="N91" i="9"/>
  <c r="M91" i="9" s="1"/>
  <c r="D91" i="9" s="1"/>
  <c r="G91" i="9" s="1"/>
  <c r="N51" i="9"/>
  <c r="M51" i="9" s="1"/>
  <c r="D51" i="9" s="1"/>
  <c r="G51" i="9" s="1"/>
  <c r="N58" i="11"/>
  <c r="M58" i="11" s="1"/>
  <c r="D58" i="11" s="1"/>
  <c r="G58" i="11" s="1"/>
  <c r="N95" i="11"/>
  <c r="M95" i="11" s="1"/>
  <c r="D95" i="11" s="1"/>
  <c r="G95" i="11" s="1"/>
  <c r="N83" i="10"/>
  <c r="M83" i="10" s="1"/>
  <c r="D83" i="10" s="1"/>
  <c r="G83" i="10" s="1"/>
  <c r="N47" i="4"/>
  <c r="M47" i="4" s="1"/>
  <c r="D47" i="4" s="1"/>
  <c r="G47" i="4" s="1"/>
  <c r="N39" i="4"/>
  <c r="M39" i="4" s="1"/>
  <c r="D39" i="4" s="1"/>
  <c r="G39" i="4" s="1"/>
  <c r="N99" i="11"/>
  <c r="M99" i="11" s="1"/>
  <c r="D99" i="11" s="1"/>
  <c r="G99" i="11" s="1"/>
  <c r="N3" i="9"/>
  <c r="M3" i="9" s="1"/>
  <c r="D3" i="9" s="1"/>
  <c r="G3" i="9" s="1"/>
  <c r="N67" i="10"/>
  <c r="M67" i="10" s="1"/>
  <c r="D67" i="10" s="1"/>
  <c r="G67" i="10" s="1"/>
  <c r="N38" i="11"/>
  <c r="M38" i="11" s="1"/>
  <c r="D38" i="11" s="1"/>
  <c r="G38" i="11" s="1"/>
  <c r="N77" i="10"/>
  <c r="M77" i="10" s="1"/>
  <c r="D77" i="10" s="1"/>
  <c r="G77" i="10" s="1"/>
  <c r="N101" i="4"/>
  <c r="M101" i="4" s="1"/>
  <c r="D101" i="4" s="1"/>
  <c r="G101" i="4" s="1"/>
  <c r="N93" i="4"/>
  <c r="M93" i="4" s="1"/>
  <c r="D93" i="4" s="1"/>
  <c r="G93" i="4" s="1"/>
  <c r="N61" i="4"/>
  <c r="M61" i="4" s="1"/>
  <c r="D61" i="4" s="1"/>
  <c r="G61" i="4" s="1"/>
  <c r="N95" i="10"/>
  <c r="M95" i="10" s="1"/>
  <c r="D95" i="10" s="1"/>
  <c r="G95" i="10" s="1"/>
  <c r="N103" i="9"/>
  <c r="M103" i="9" s="1"/>
  <c r="D103" i="9" s="1"/>
  <c r="G103" i="9" s="1"/>
  <c r="N97" i="10"/>
  <c r="M97" i="10" s="1"/>
  <c r="D97" i="10" s="1"/>
  <c r="G97" i="10" s="1"/>
  <c r="N59" i="11"/>
  <c r="M59" i="11" s="1"/>
  <c r="D59" i="11" s="1"/>
  <c r="G59" i="11" s="1"/>
  <c r="N55" i="10"/>
  <c r="M55" i="10" s="1"/>
  <c r="D55" i="10" s="1"/>
  <c r="G55" i="10" s="1"/>
  <c r="N62" i="4"/>
  <c r="M62" i="4" s="1"/>
  <c r="D62" i="4" s="1"/>
  <c r="G62" i="4" s="1"/>
  <c r="N121" i="4"/>
  <c r="M121" i="4" s="1"/>
  <c r="D121" i="4" s="1"/>
  <c r="G121" i="4" s="1"/>
  <c r="N121" i="10"/>
  <c r="M121" i="10" s="1"/>
  <c r="D121" i="10" s="1"/>
  <c r="G121" i="10" s="1"/>
  <c r="N24" i="4"/>
  <c r="M24" i="4" s="1"/>
  <c r="D24" i="4" s="1"/>
  <c r="G24" i="4" s="1"/>
  <c r="N71" i="4"/>
  <c r="M71" i="4" s="1"/>
  <c r="D71" i="4" s="1"/>
  <c r="G71" i="4" s="1"/>
  <c r="N123" i="4"/>
  <c r="M123" i="4" s="1"/>
  <c r="D123" i="4" s="1"/>
  <c r="G123" i="4" s="1"/>
  <c r="N105" i="4"/>
  <c r="M105" i="4" s="1"/>
  <c r="D105" i="4" s="1"/>
  <c r="G105" i="4" s="1"/>
  <c r="N89" i="11"/>
  <c r="M89" i="11" s="1"/>
  <c r="D89" i="11" s="1"/>
  <c r="G89" i="11" s="1"/>
  <c r="N86" i="4"/>
  <c r="M86" i="4" s="1"/>
  <c r="D86" i="4" s="1"/>
  <c r="G86" i="4" s="1"/>
  <c r="N45" i="4"/>
  <c r="M45" i="4" s="1"/>
  <c r="D45" i="4" s="1"/>
  <c r="G45" i="4" s="1"/>
  <c r="N29" i="4"/>
  <c r="M29" i="4" s="1"/>
  <c r="D29" i="4" s="1"/>
  <c r="G29" i="4" s="1"/>
  <c r="N49" i="11"/>
  <c r="M49" i="11" s="1"/>
  <c r="D49" i="11" s="1"/>
  <c r="G49" i="11" s="1"/>
  <c r="N57" i="10"/>
  <c r="M57" i="10" s="1"/>
  <c r="D57" i="10" s="1"/>
  <c r="G57" i="10" s="1"/>
  <c r="N101" i="10"/>
  <c r="M101" i="10" s="1"/>
  <c r="D101" i="10" s="1"/>
  <c r="G101" i="10" s="1"/>
  <c r="N23" i="10"/>
  <c r="N29" i="9"/>
  <c r="M29" i="9" s="1"/>
  <c r="D29" i="9" s="1"/>
  <c r="G29" i="9" s="1"/>
  <c r="N111" i="4"/>
  <c r="M111" i="4" s="1"/>
  <c r="D111" i="4" s="1"/>
  <c r="G111" i="4" s="1"/>
  <c r="N3" i="4"/>
  <c r="M3" i="4" s="1"/>
  <c r="D3" i="4" s="1"/>
  <c r="G3" i="4" s="1"/>
  <c r="N55" i="4"/>
  <c r="M55" i="4" s="1"/>
  <c r="D55" i="4" s="1"/>
  <c r="G55" i="4" s="1"/>
  <c r="N73" i="10"/>
  <c r="M73" i="10" s="1"/>
  <c r="D73" i="10" s="1"/>
  <c r="G73" i="10" s="1"/>
  <c r="N99" i="4"/>
  <c r="M99" i="4" s="1"/>
  <c r="D99" i="4" s="1"/>
  <c r="G99" i="4" s="1"/>
  <c r="N123" i="10"/>
  <c r="M123" i="10" s="1"/>
  <c r="D123" i="10" s="1"/>
  <c r="G123" i="10" s="1"/>
  <c r="N115" i="11"/>
  <c r="M115" i="11" s="1"/>
  <c r="D115" i="11" s="1"/>
  <c r="G115" i="11" s="1"/>
  <c r="N46" i="11"/>
  <c r="M46" i="11" s="1"/>
  <c r="D46" i="11" s="1"/>
  <c r="G46" i="11" s="1"/>
  <c r="N85" i="9"/>
  <c r="M85" i="9" s="1"/>
  <c r="D85" i="9" s="1"/>
  <c r="G85" i="9" s="1"/>
  <c r="N55" i="9"/>
  <c r="M55" i="9" s="1"/>
  <c r="D55" i="9" s="1"/>
  <c r="G55" i="9" s="1"/>
  <c r="N95" i="4"/>
  <c r="M95" i="4" s="1"/>
  <c r="D95" i="4" s="1"/>
  <c r="G95" i="4" s="1"/>
  <c r="N93" i="10"/>
  <c r="M93" i="10" s="1"/>
  <c r="D93" i="10" s="1"/>
  <c r="G93" i="10" s="1"/>
  <c r="N89" i="9"/>
  <c r="M89" i="9" s="1"/>
  <c r="D89" i="9" s="1"/>
  <c r="G89" i="9" s="1"/>
  <c r="N97" i="4"/>
  <c r="M97" i="4" s="1"/>
  <c r="D97" i="4" s="1"/>
  <c r="G97" i="4" s="1"/>
  <c r="N105" i="9"/>
  <c r="M105" i="9" s="1"/>
  <c r="D105" i="9" s="1"/>
  <c r="G105" i="9" s="1"/>
  <c r="N5" i="10"/>
  <c r="M5" i="10" s="1"/>
  <c r="D5" i="10" s="1"/>
  <c r="G5" i="10" s="1"/>
  <c r="N124" i="11"/>
  <c r="M124" i="11" s="1"/>
  <c r="D124" i="11" s="1"/>
  <c r="G124" i="11" s="1"/>
  <c r="N94" i="9"/>
  <c r="M94" i="9" s="1"/>
  <c r="D94" i="9" s="1"/>
  <c r="G94" i="9" s="1"/>
  <c r="N17" i="9"/>
  <c r="M17" i="9" s="1"/>
  <c r="D17" i="9" s="1"/>
  <c r="G17" i="9" s="1"/>
  <c r="N112" i="4"/>
  <c r="M112" i="4" s="1"/>
  <c r="D112" i="4" s="1"/>
  <c r="G112" i="4" s="1"/>
  <c r="N93" i="9"/>
  <c r="M93" i="9" s="1"/>
  <c r="D93" i="9" s="1"/>
  <c r="G93" i="9" s="1"/>
  <c r="N31" i="4"/>
  <c r="M31" i="4" s="1"/>
  <c r="D31" i="4" s="1"/>
  <c r="G31" i="4" s="1"/>
  <c r="N22" i="4"/>
  <c r="M22" i="4" s="1"/>
  <c r="D22" i="4" s="1"/>
  <c r="G22" i="4" s="1"/>
  <c r="N107" i="9"/>
  <c r="M107" i="9" s="1"/>
  <c r="D107" i="9" s="1"/>
  <c r="G107" i="9" s="1"/>
  <c r="N101" i="9"/>
  <c r="M101" i="9" s="1"/>
  <c r="D101" i="9" s="1"/>
  <c r="G101" i="9" s="1"/>
  <c r="N57" i="4"/>
  <c r="M57" i="4" s="1"/>
  <c r="D57" i="4" s="1"/>
  <c r="G57" i="4" s="1"/>
  <c r="N53" i="10"/>
  <c r="M53" i="10" s="1"/>
  <c r="D53" i="10" s="1"/>
  <c r="G53" i="10" s="1"/>
  <c r="N50" i="4"/>
  <c r="M50" i="4" s="1"/>
  <c r="D50" i="4" s="1"/>
  <c r="G50" i="4" s="1"/>
  <c r="N119" i="9"/>
  <c r="M119" i="9" s="1"/>
  <c r="D119" i="9" s="1"/>
  <c r="G119" i="9" s="1"/>
  <c r="N42" i="10"/>
  <c r="M42" i="10" s="1"/>
  <c r="D42" i="10" s="1"/>
  <c r="G42" i="10" s="1"/>
  <c r="N97" i="11"/>
  <c r="M97" i="11" s="1"/>
  <c r="D97" i="11" s="1"/>
  <c r="G97" i="11" s="1"/>
  <c r="N89" i="10"/>
  <c r="M89" i="10" s="1"/>
  <c r="D89" i="10" s="1"/>
  <c r="G89" i="10" s="1"/>
  <c r="N31" i="9"/>
  <c r="M31" i="9" s="1"/>
  <c r="D31" i="9" s="1"/>
  <c r="G31" i="9" s="1"/>
  <c r="N37" i="4"/>
  <c r="M37" i="4" s="1"/>
  <c r="D37" i="4" s="1"/>
  <c r="G37" i="4" s="1"/>
  <c r="N109" i="9"/>
  <c r="M109" i="9" s="1"/>
  <c r="D109" i="9" s="1"/>
  <c r="G109" i="9" s="1"/>
  <c r="N69" i="4"/>
  <c r="M69" i="4" s="1"/>
  <c r="D69" i="4" s="1"/>
  <c r="G69" i="4" s="1"/>
  <c r="N87" i="4"/>
  <c r="M87" i="4" s="1"/>
  <c r="D87" i="4" s="1"/>
  <c r="G87" i="4" s="1"/>
  <c r="N113" i="10"/>
  <c r="M113" i="10" s="1"/>
  <c r="D113" i="10" s="1"/>
  <c r="G113" i="10" s="1"/>
  <c r="N79" i="10"/>
  <c r="M79" i="10" s="1"/>
  <c r="D79" i="10" s="1"/>
  <c r="G79" i="10" s="1"/>
  <c r="N67" i="11"/>
  <c r="M67" i="11" s="1"/>
  <c r="D67" i="11" s="1"/>
  <c r="G67" i="11" s="1"/>
  <c r="N85" i="10"/>
  <c r="M85" i="10" s="1"/>
  <c r="D85" i="10" s="1"/>
  <c r="G85" i="10" s="1"/>
  <c r="N52" i="11"/>
  <c r="M52" i="11" s="1"/>
  <c r="D52" i="11" s="1"/>
  <c r="G52" i="11" s="1"/>
  <c r="N106" i="4"/>
  <c r="M106" i="4" s="1"/>
  <c r="D106" i="4" s="1"/>
  <c r="G106" i="4" s="1"/>
  <c r="N36" i="4"/>
  <c r="M36" i="4" s="1"/>
  <c r="D36" i="4" s="1"/>
  <c r="G36" i="4" s="1"/>
  <c r="N113" i="9"/>
  <c r="M113" i="9" s="1"/>
  <c r="D113" i="9" s="1"/>
  <c r="G113" i="9" s="1"/>
  <c r="N109" i="11"/>
  <c r="M109" i="11" s="1"/>
  <c r="D109" i="11" s="1"/>
  <c r="G109" i="11" s="1"/>
  <c r="N84" i="11"/>
  <c r="M84" i="11" s="1"/>
  <c r="D84" i="11" s="1"/>
  <c r="G84" i="11" s="1"/>
  <c r="N58" i="10"/>
  <c r="M58" i="10" s="1"/>
  <c r="D58" i="10" s="1"/>
  <c r="G58" i="10" s="1"/>
  <c r="N15" i="4"/>
  <c r="M15" i="4" s="1"/>
  <c r="D15" i="4" s="1"/>
  <c r="G15" i="4" s="1"/>
  <c r="N63" i="11"/>
  <c r="M63" i="11" s="1"/>
  <c r="D63" i="11" s="1"/>
  <c r="G63" i="11" s="1"/>
  <c r="N87" i="11"/>
  <c r="M87" i="11" s="1"/>
  <c r="D87" i="11" s="1"/>
  <c r="G87" i="11" s="1"/>
  <c r="N91" i="10"/>
  <c r="M91" i="10" s="1"/>
  <c r="D91" i="10" s="1"/>
  <c r="G91" i="10" s="1"/>
  <c r="N120" i="11"/>
  <c r="M120" i="11" s="1"/>
  <c r="D120" i="11" s="1"/>
  <c r="G120" i="11" s="1"/>
  <c r="N13" i="10"/>
  <c r="M13" i="10" s="1"/>
  <c r="D13" i="10" s="1"/>
  <c r="G13" i="10" s="1"/>
  <c r="N111" i="11"/>
  <c r="M111" i="11" s="1"/>
  <c r="D111" i="11" s="1"/>
  <c r="G111" i="11" s="1"/>
  <c r="N64" i="11"/>
  <c r="M64" i="11" s="1"/>
  <c r="D64" i="11" s="1"/>
  <c r="G64" i="11" s="1"/>
  <c r="N118" i="10"/>
  <c r="M118" i="10" s="1"/>
  <c r="D118" i="10" s="1"/>
  <c r="G118" i="10" s="1"/>
  <c r="N90" i="9"/>
  <c r="M90" i="9" s="1"/>
  <c r="D90" i="9" s="1"/>
  <c r="G90" i="9" s="1"/>
  <c r="O44" i="11"/>
  <c r="P44" i="11"/>
  <c r="O117" i="10"/>
  <c r="P117" i="10"/>
  <c r="O108" i="10"/>
  <c r="P108" i="10"/>
  <c r="O97" i="9"/>
  <c r="P97" i="9"/>
  <c r="P70" i="4"/>
  <c r="O70" i="4"/>
  <c r="O111" i="9"/>
  <c r="P111" i="9"/>
  <c r="P118" i="9"/>
  <c r="O118" i="9"/>
  <c r="P84" i="9"/>
  <c r="O84" i="9"/>
  <c r="O82" i="4"/>
  <c r="P82" i="4"/>
  <c r="O124" i="10"/>
  <c r="P124" i="10"/>
  <c r="P55" i="11"/>
  <c r="O55" i="11"/>
  <c r="N13" i="4"/>
  <c r="M13" i="4" s="1"/>
  <c r="D13" i="4" s="1"/>
  <c r="G13" i="4" s="1"/>
  <c r="N123" i="11"/>
  <c r="M123" i="11" s="1"/>
  <c r="D123" i="11" s="1"/>
  <c r="G123" i="11" s="1"/>
  <c r="N103" i="11"/>
  <c r="M103" i="11" s="1"/>
  <c r="D103" i="11" s="1"/>
  <c r="G103" i="11" s="1"/>
  <c r="N109" i="10"/>
  <c r="M109" i="10" s="1"/>
  <c r="D109" i="10" s="1"/>
  <c r="G109" i="10" s="1"/>
  <c r="N83" i="11"/>
  <c r="M83" i="11" s="1"/>
  <c r="D83" i="11" s="1"/>
  <c r="G83" i="11" s="1"/>
  <c r="N94" i="10"/>
  <c r="M94" i="10" s="1"/>
  <c r="D94" i="10" s="1"/>
  <c r="G94" i="10" s="1"/>
  <c r="N65" i="10"/>
  <c r="M65" i="10" s="1"/>
  <c r="D65" i="10" s="1"/>
  <c r="G65" i="10" s="1"/>
  <c r="N92" i="11"/>
  <c r="N87" i="9"/>
  <c r="M87" i="9" s="1"/>
  <c r="D87" i="9" s="1"/>
  <c r="G87" i="9" s="1"/>
  <c r="N119" i="4"/>
  <c r="M119" i="4" s="1"/>
  <c r="D119" i="4" s="1"/>
  <c r="G119" i="4" s="1"/>
  <c r="N32" i="9"/>
  <c r="M32" i="9" s="1"/>
  <c r="D32" i="9" s="1"/>
  <c r="G32" i="9" s="1"/>
  <c r="N35" i="4"/>
  <c r="M35" i="4" s="1"/>
  <c r="D35" i="4" s="1"/>
  <c r="G35" i="4" s="1"/>
  <c r="N107" i="4"/>
  <c r="M107" i="4" s="1"/>
  <c r="D107" i="4" s="1"/>
  <c r="G107" i="4" s="1"/>
  <c r="N125" i="4"/>
  <c r="M125" i="4" s="1"/>
  <c r="D125" i="4" s="1"/>
  <c r="G125" i="4" s="1"/>
  <c r="N91" i="11"/>
  <c r="M91" i="11" s="1"/>
  <c r="D91" i="11" s="1"/>
  <c r="G91" i="11" s="1"/>
  <c r="N23" i="4"/>
  <c r="M23" i="4" s="1"/>
  <c r="D23" i="4" s="1"/>
  <c r="G23" i="4" s="1"/>
  <c r="M23" i="10"/>
  <c r="D23" i="10" s="1"/>
  <c r="G23" i="10" s="1"/>
  <c r="N69" i="11"/>
  <c r="M69" i="11" s="1"/>
  <c r="D69" i="11" s="1"/>
  <c r="G69" i="11" s="1"/>
  <c r="N117" i="9"/>
  <c r="M117" i="9" s="1"/>
  <c r="D117" i="9" s="1"/>
  <c r="G117" i="9" s="1"/>
  <c r="N111" i="10"/>
  <c r="M111" i="10" s="1"/>
  <c r="D111" i="10" s="1"/>
  <c r="G111" i="10" s="1"/>
  <c r="N94" i="11"/>
  <c r="M94" i="11" s="1"/>
  <c r="D94" i="11" s="1"/>
  <c r="G94" i="11" s="1"/>
  <c r="N119" i="11"/>
  <c r="M119" i="11" s="1"/>
  <c r="D119" i="11" s="1"/>
  <c r="G119" i="11" s="1"/>
  <c r="N47" i="11"/>
  <c r="M47" i="11" s="1"/>
  <c r="D47" i="11" s="1"/>
  <c r="G47" i="11" s="1"/>
  <c r="N63" i="4"/>
  <c r="M63" i="4" s="1"/>
  <c r="D63" i="4" s="1"/>
  <c r="G63" i="4" s="1"/>
  <c r="N117" i="4"/>
  <c r="M117" i="4" s="1"/>
  <c r="D117" i="4" s="1"/>
  <c r="G117" i="4" s="1"/>
  <c r="N79" i="4"/>
  <c r="M79" i="4" s="1"/>
  <c r="D79" i="4" s="1"/>
  <c r="G79" i="4" s="1"/>
  <c r="N43" i="9"/>
  <c r="M43" i="9" s="1"/>
  <c r="D43" i="9" s="1"/>
  <c r="G43" i="9" s="1"/>
  <c r="N8" i="9"/>
  <c r="M8" i="9" s="1"/>
  <c r="D8" i="9" s="1"/>
  <c r="G8" i="9" s="1"/>
  <c r="N117" i="11"/>
  <c r="M117" i="11" s="1"/>
  <c r="D117" i="11" s="1"/>
  <c r="G117" i="11" s="1"/>
  <c r="N89" i="4"/>
  <c r="M89" i="4" s="1"/>
  <c r="D89" i="4" s="1"/>
  <c r="G89" i="4" s="1"/>
  <c r="N95" i="9"/>
  <c r="M95" i="9" s="1"/>
  <c r="D95" i="9" s="1"/>
  <c r="G95" i="9" s="1"/>
  <c r="N74" i="11"/>
  <c r="M74" i="11" s="1"/>
  <c r="D74" i="11" s="1"/>
  <c r="G74" i="11" s="1"/>
  <c r="N50" i="11"/>
  <c r="M50" i="11" s="1"/>
  <c r="D50" i="11" s="1"/>
  <c r="G50" i="11" s="1"/>
  <c r="N99" i="10"/>
  <c r="M99" i="10" s="1"/>
  <c r="D99" i="10" s="1"/>
  <c r="G99" i="10" s="1"/>
  <c r="O104" i="10"/>
  <c r="P104" i="10"/>
  <c r="O57" i="11"/>
  <c r="P57" i="11"/>
  <c r="P59" i="4"/>
  <c r="O59" i="4"/>
  <c r="O100" i="10"/>
  <c r="P100" i="10"/>
  <c r="O11" i="4"/>
  <c r="P11" i="4"/>
  <c r="O114" i="9"/>
  <c r="P114" i="9"/>
  <c r="O78" i="10"/>
  <c r="P78" i="10"/>
  <c r="O65" i="4"/>
  <c r="P65" i="4"/>
  <c r="P27" i="4"/>
  <c r="O27" i="4"/>
  <c r="P25" i="4"/>
  <c r="O25" i="4"/>
  <c r="O75" i="11"/>
  <c r="P75" i="11"/>
  <c r="P108" i="4"/>
  <c r="O108" i="4"/>
  <c r="N96" i="11"/>
  <c r="M96" i="11" s="1"/>
  <c r="D96" i="11" s="1"/>
  <c r="G96" i="11" s="1"/>
  <c r="O17" i="4"/>
  <c r="P17" i="4"/>
  <c r="N17" i="4" s="1"/>
  <c r="M17" i="4" s="1"/>
  <c r="D17" i="4" s="1"/>
  <c r="G17" i="4" s="1"/>
  <c r="P43" i="4"/>
  <c r="O43" i="4"/>
  <c r="N43" i="4" s="1"/>
  <c r="M43" i="4" s="1"/>
  <c r="D43" i="4" s="1"/>
  <c r="G43" i="4" s="1"/>
  <c r="O61" i="11"/>
  <c r="P61" i="11"/>
  <c r="N61" i="11" s="1"/>
  <c r="M61" i="11" s="1"/>
  <c r="D61" i="11" s="1"/>
  <c r="G61" i="11" s="1"/>
  <c r="O64" i="4"/>
  <c r="P64" i="4"/>
  <c r="N64" i="4" s="1"/>
  <c r="M64" i="4" s="1"/>
  <c r="D64" i="4" s="1"/>
  <c r="G64" i="4" s="1"/>
  <c r="O75" i="10"/>
  <c r="P75" i="10"/>
  <c r="O76" i="10"/>
  <c r="P76" i="10"/>
  <c r="P68" i="10"/>
  <c r="O68" i="10"/>
  <c r="N68" i="10" s="1"/>
  <c r="M68" i="10" s="1"/>
  <c r="D68" i="10" s="1"/>
  <c r="G68" i="10" s="1"/>
  <c r="O85" i="4"/>
  <c r="P85" i="4"/>
  <c r="P52" i="10"/>
  <c r="O52" i="10"/>
  <c r="N52" i="10" s="1"/>
  <c r="M52" i="10" s="1"/>
  <c r="D52" i="10" s="1"/>
  <c r="G52" i="10" s="1"/>
  <c r="P48" i="4"/>
  <c r="O48" i="4"/>
  <c r="N48" i="4" s="1"/>
  <c r="M48" i="4" s="1"/>
  <c r="D48" i="4" s="1"/>
  <c r="G48" i="4" s="1"/>
  <c r="O115" i="9"/>
  <c r="P115" i="9"/>
  <c r="O59" i="10"/>
  <c r="P59" i="10"/>
  <c r="P34" i="4"/>
  <c r="O34" i="4"/>
  <c r="N34" i="4" s="1"/>
  <c r="M34" i="4" s="1"/>
  <c r="D34" i="4" s="1"/>
  <c r="G34" i="4" s="1"/>
  <c r="P51" i="11"/>
  <c r="O51" i="11"/>
  <c r="N51" i="11" s="1"/>
  <c r="M51" i="11" s="1"/>
  <c r="D51" i="11" s="1"/>
  <c r="G51" i="11" s="1"/>
  <c r="P102" i="10"/>
  <c r="O102" i="10"/>
  <c r="O21" i="4"/>
  <c r="P21" i="4"/>
  <c r="M92" i="11"/>
  <c r="D92" i="11" s="1"/>
  <c r="G92" i="11" s="1"/>
  <c r="N103" i="10"/>
  <c r="M103" i="10" s="1"/>
  <c r="D103" i="10" s="1"/>
  <c r="G103" i="10" s="1"/>
  <c r="N115" i="10"/>
  <c r="M115" i="10" s="1"/>
  <c r="D115" i="10" s="1"/>
  <c r="G115" i="10" s="1"/>
  <c r="P26" i="4"/>
  <c r="O26" i="4"/>
  <c r="O92" i="9"/>
  <c r="P92" i="9"/>
  <c r="P53" i="11"/>
  <c r="O53" i="11"/>
  <c r="O81" i="4"/>
  <c r="P81" i="4"/>
  <c r="O110" i="9"/>
  <c r="P110" i="9"/>
  <c r="P83" i="4"/>
  <c r="O83" i="4"/>
  <c r="P100" i="9"/>
  <c r="O100" i="9"/>
  <c r="P63" i="10"/>
  <c r="O63" i="10"/>
  <c r="P90" i="10"/>
  <c r="O90" i="10"/>
  <c r="P79" i="11"/>
  <c r="O79" i="11"/>
  <c r="O86" i="10"/>
  <c r="P86" i="10"/>
  <c r="O113" i="11"/>
  <c r="P113" i="11"/>
  <c r="AJ74" i="5"/>
  <c r="S74" i="5" s="1"/>
  <c r="P313" i="5"/>
  <c r="C26" i="12" s="1"/>
  <c r="D26" i="12" s="1"/>
  <c r="P425" i="5"/>
  <c r="Z53" i="5"/>
  <c r="AA53" i="5" s="1"/>
  <c r="AB53" i="5" s="1"/>
  <c r="P201" i="5"/>
  <c r="C18" i="12" s="1"/>
  <c r="D18" i="12" s="1"/>
  <c r="N3" i="11"/>
  <c r="M3" i="11" s="1"/>
  <c r="D3" i="11" s="1"/>
  <c r="G3" i="11" s="1"/>
  <c r="N41" i="10"/>
  <c r="M41" i="10" s="1"/>
  <c r="D41" i="10" s="1"/>
  <c r="G41" i="10" s="1"/>
  <c r="N79" i="9"/>
  <c r="M79" i="9" s="1"/>
  <c r="D79" i="9" s="1"/>
  <c r="G79" i="9" s="1"/>
  <c r="N80" i="9"/>
  <c r="M80" i="9" s="1"/>
  <c r="D80" i="9" s="1"/>
  <c r="G80" i="9" s="1"/>
  <c r="N81" i="9"/>
  <c r="M81" i="9" s="1"/>
  <c r="D81" i="9" s="1"/>
  <c r="G81" i="9" s="1"/>
  <c r="N75" i="9"/>
  <c r="M75" i="9" s="1"/>
  <c r="D75" i="9" s="1"/>
  <c r="G75" i="9" s="1"/>
  <c r="N5" i="11"/>
  <c r="M5" i="11" s="1"/>
  <c r="D5" i="11" s="1"/>
  <c r="G5" i="11" s="1"/>
  <c r="N47" i="10"/>
  <c r="M47" i="10" s="1"/>
  <c r="D47" i="10" s="1"/>
  <c r="G47" i="10" s="1"/>
  <c r="N76" i="9"/>
  <c r="M76" i="9" s="1"/>
  <c r="D76" i="9" s="1"/>
  <c r="G76" i="9" s="1"/>
  <c r="N45" i="10"/>
  <c r="M45" i="10" s="1"/>
  <c r="D45" i="10" s="1"/>
  <c r="G45" i="10" s="1"/>
  <c r="N48" i="10"/>
  <c r="M48" i="10" s="1"/>
  <c r="D48" i="10" s="1"/>
  <c r="G48" i="10" s="1"/>
  <c r="N43" i="10"/>
  <c r="M43" i="10" s="1"/>
  <c r="D43" i="10" s="1"/>
  <c r="G43" i="10" s="1"/>
  <c r="N73" i="9"/>
  <c r="M73" i="9" s="1"/>
  <c r="D73" i="9" s="1"/>
  <c r="G73" i="9" s="1"/>
  <c r="N36" i="10"/>
  <c r="M36" i="10" s="1"/>
  <c r="D36" i="10" s="1"/>
  <c r="G36" i="10" s="1"/>
  <c r="N26" i="11"/>
  <c r="M26" i="11" s="1"/>
  <c r="D26" i="11" s="1"/>
  <c r="G26" i="11" s="1"/>
  <c r="N14" i="11"/>
  <c r="M14" i="11" s="1"/>
  <c r="D14" i="11" s="1"/>
  <c r="G14" i="11" s="1"/>
  <c r="N11" i="11"/>
  <c r="M11" i="11" s="1"/>
  <c r="D11" i="11" s="1"/>
  <c r="G11" i="11" s="1"/>
  <c r="N71" i="9"/>
  <c r="M71" i="9" s="1"/>
  <c r="D71" i="9" s="1"/>
  <c r="G71" i="9" s="1"/>
  <c r="N40" i="11"/>
  <c r="M40" i="11" s="1"/>
  <c r="D40" i="11" s="1"/>
  <c r="G40" i="11" s="1"/>
  <c r="N35" i="10"/>
  <c r="M35" i="10" s="1"/>
  <c r="D35" i="10" s="1"/>
  <c r="G35" i="10" s="1"/>
  <c r="N15" i="9"/>
  <c r="M15" i="9" s="1"/>
  <c r="D15" i="9" s="1"/>
  <c r="G15" i="9" s="1"/>
  <c r="N20" i="11"/>
  <c r="M20" i="11" s="1"/>
  <c r="D20" i="11" s="1"/>
  <c r="G20" i="11" s="1"/>
  <c r="N63" i="9"/>
  <c r="M63" i="9" s="1"/>
  <c r="D63" i="9" s="1"/>
  <c r="G63" i="9" s="1"/>
  <c r="N13" i="9"/>
  <c r="M13" i="9" s="1"/>
  <c r="D13" i="9" s="1"/>
  <c r="G13" i="9" s="1"/>
  <c r="N49" i="9"/>
  <c r="M49" i="9" s="1"/>
  <c r="D49" i="9" s="1"/>
  <c r="G49" i="9" s="1"/>
  <c r="N57" i="9"/>
  <c r="M57" i="9" s="1"/>
  <c r="D57" i="9" s="1"/>
  <c r="G57" i="9" s="1"/>
  <c r="N27" i="9"/>
  <c r="M27" i="9" s="1"/>
  <c r="D27" i="9" s="1"/>
  <c r="G27" i="9" s="1"/>
  <c r="N23" i="9"/>
  <c r="M23" i="9" s="1"/>
  <c r="D23" i="9" s="1"/>
  <c r="G23" i="9" s="1"/>
  <c r="N24" i="9"/>
  <c r="M24" i="9" s="1"/>
  <c r="D24" i="9" s="1"/>
  <c r="G24" i="9" s="1"/>
  <c r="N70" i="9"/>
  <c r="M70" i="9" s="1"/>
  <c r="D70" i="9" s="1"/>
  <c r="G70" i="9" s="1"/>
  <c r="N68" i="9"/>
  <c r="M68" i="9" s="1"/>
  <c r="D68" i="9" s="1"/>
  <c r="G68" i="9" s="1"/>
  <c r="N27" i="10"/>
  <c r="M27" i="10" s="1"/>
  <c r="D27" i="10" s="1"/>
  <c r="G27" i="10" s="1"/>
  <c r="N9" i="10"/>
  <c r="M9" i="10" s="1"/>
  <c r="D9" i="10" s="1"/>
  <c r="G9" i="10" s="1"/>
  <c r="N53" i="9"/>
  <c r="M53" i="9" s="1"/>
  <c r="D53" i="9" s="1"/>
  <c r="G53" i="9" s="1"/>
  <c r="N7" i="10"/>
  <c r="M7" i="10" s="1"/>
  <c r="D7" i="10" s="1"/>
  <c r="G7" i="10" s="1"/>
  <c r="N21" i="9"/>
  <c r="M21" i="9" s="1"/>
  <c r="D21" i="9" s="1"/>
  <c r="G21" i="9" s="1"/>
  <c r="N41" i="11"/>
  <c r="M41" i="11" s="1"/>
  <c r="D41" i="11" s="1"/>
  <c r="G41" i="11" s="1"/>
  <c r="N13" i="11"/>
  <c r="M13" i="11" s="1"/>
  <c r="D13" i="11" s="1"/>
  <c r="G13" i="11" s="1"/>
  <c r="N25" i="9"/>
  <c r="M25" i="9" s="1"/>
  <c r="D25" i="9" s="1"/>
  <c r="G25" i="9" s="1"/>
  <c r="N40" i="10"/>
  <c r="M40" i="10" s="1"/>
  <c r="D40" i="10" s="1"/>
  <c r="G40" i="10" s="1"/>
  <c r="N17" i="11"/>
  <c r="M17" i="11" s="1"/>
  <c r="D17" i="11" s="1"/>
  <c r="G17" i="11" s="1"/>
  <c r="N19" i="10"/>
  <c r="M19" i="10" s="1"/>
  <c r="D19" i="10" s="1"/>
  <c r="G19" i="10" s="1"/>
  <c r="N56" i="9"/>
  <c r="M56" i="9" s="1"/>
  <c r="D56" i="9" s="1"/>
  <c r="G56" i="9" s="1"/>
  <c r="N67" i="9"/>
  <c r="M67" i="9" s="1"/>
  <c r="D67" i="9" s="1"/>
  <c r="G67" i="9" s="1"/>
  <c r="N47" i="9"/>
  <c r="M47" i="9" s="1"/>
  <c r="D47" i="9" s="1"/>
  <c r="G47" i="9" s="1"/>
  <c r="N26" i="10"/>
  <c r="M26" i="10" s="1"/>
  <c r="D26" i="10" s="1"/>
  <c r="G26" i="10" s="1"/>
  <c r="N44" i="9"/>
  <c r="M44" i="9" s="1"/>
  <c r="D44" i="9" s="1"/>
  <c r="G44" i="9" s="1"/>
  <c r="P37" i="11"/>
  <c r="O37" i="11"/>
  <c r="O8" i="10"/>
  <c r="P8" i="10"/>
  <c r="P36" i="11"/>
  <c r="O36" i="11"/>
  <c r="N39" i="11"/>
  <c r="M39" i="11" s="1"/>
  <c r="D39" i="11" s="1"/>
  <c r="G39" i="11" s="1"/>
  <c r="O4" i="11"/>
  <c r="P4" i="11"/>
  <c r="N29" i="11"/>
  <c r="M29" i="11" s="1"/>
  <c r="D29" i="11" s="1"/>
  <c r="G29" i="11" s="1"/>
  <c r="P69" i="9"/>
  <c r="O69" i="9"/>
  <c r="P341" i="5"/>
  <c r="C28" i="12" s="1"/>
  <c r="D28" i="12" s="1"/>
  <c r="G6" i="11"/>
  <c r="Q84" i="5"/>
  <c r="G4" i="10"/>
  <c r="P355" i="5"/>
  <c r="C29" i="12" s="1"/>
  <c r="D29" i="12" s="1"/>
  <c r="G4" i="9"/>
  <c r="Z97" i="5"/>
  <c r="AA97" i="5" s="1"/>
  <c r="AB97" i="5" s="1"/>
  <c r="AI97" i="5"/>
  <c r="R97" i="5" s="1"/>
  <c r="AI56" i="5"/>
  <c r="R56" i="5" s="1"/>
  <c r="Z56" i="5"/>
  <c r="AA56" i="5" s="1"/>
  <c r="AB56" i="5" s="1"/>
  <c r="Z42" i="5"/>
  <c r="AA42" i="5" s="1"/>
  <c r="AB42" i="5" s="1"/>
  <c r="AI42" i="5"/>
  <c r="R42" i="5" s="1"/>
  <c r="AI126" i="5"/>
  <c r="R126" i="5" s="1"/>
  <c r="Z126" i="5"/>
  <c r="AA126" i="5" s="1"/>
  <c r="AB126" i="5" s="1"/>
  <c r="AJ105" i="5"/>
  <c r="S105" i="5" s="1"/>
  <c r="AD105" i="5"/>
  <c r="AE105" i="5" s="1"/>
  <c r="AF105" i="5" s="1"/>
  <c r="AI52" i="5"/>
  <c r="R52" i="5" s="1"/>
  <c r="Z52" i="5"/>
  <c r="AA52" i="5" s="1"/>
  <c r="AB52" i="5" s="1"/>
  <c r="AJ121" i="5"/>
  <c r="S121" i="5" s="1"/>
  <c r="AD121" i="5"/>
  <c r="AE121" i="5" s="1"/>
  <c r="AF121" i="5" s="1"/>
  <c r="Z122" i="5"/>
  <c r="AA122" i="5" s="1"/>
  <c r="AB122" i="5" s="1"/>
  <c r="AI122" i="5"/>
  <c r="R122" i="5" s="1"/>
  <c r="Z124" i="5"/>
  <c r="AA124" i="5" s="1"/>
  <c r="AB124" i="5" s="1"/>
  <c r="AI124" i="5"/>
  <c r="R124" i="5" s="1"/>
  <c r="AJ90" i="5"/>
  <c r="S90" i="5" s="1"/>
  <c r="AD90" i="5"/>
  <c r="AE90" i="5" s="1"/>
  <c r="AF90" i="5" s="1"/>
  <c r="Z12" i="5"/>
  <c r="AA12" i="5" s="1"/>
  <c r="AB12" i="5" s="1"/>
  <c r="AI12" i="5"/>
  <c r="R12" i="5" s="1"/>
  <c r="AI10" i="5"/>
  <c r="R10" i="5" s="1"/>
  <c r="Z10" i="5"/>
  <c r="AA10" i="5" s="1"/>
  <c r="AB10" i="5" s="1"/>
  <c r="Z164" i="5"/>
  <c r="AA164" i="5" s="1"/>
  <c r="AB164" i="5" s="1"/>
  <c r="AI164" i="5"/>
  <c r="R164" i="5" s="1"/>
  <c r="AD35" i="5"/>
  <c r="AE35" i="5" s="1"/>
  <c r="AF35" i="5" s="1"/>
  <c r="AJ35" i="5"/>
  <c r="S35" i="5" s="1"/>
  <c r="AI67" i="5"/>
  <c r="R67" i="5" s="1"/>
  <c r="Z67" i="5"/>
  <c r="AA67" i="5" s="1"/>
  <c r="AB67" i="5" s="1"/>
  <c r="AD8" i="5"/>
  <c r="AE8" i="5" s="1"/>
  <c r="AF8" i="5" s="1"/>
  <c r="AJ8" i="5"/>
  <c r="S8" i="5" s="1"/>
  <c r="Z110" i="5"/>
  <c r="AA110" i="5" s="1"/>
  <c r="AB110" i="5" s="1"/>
  <c r="AI110" i="5"/>
  <c r="R110" i="5" s="1"/>
  <c r="AD76" i="5"/>
  <c r="AE76" i="5" s="1"/>
  <c r="AF76" i="5" s="1"/>
  <c r="AJ76" i="5"/>
  <c r="S76" i="5" s="1"/>
  <c r="Z14" i="5"/>
  <c r="AA14" i="5" s="1"/>
  <c r="AB14" i="5" s="1"/>
  <c r="AI14" i="5"/>
  <c r="R14" i="5" s="1"/>
  <c r="P285" i="5"/>
  <c r="C24" i="12" s="1"/>
  <c r="D24" i="12" s="1"/>
  <c r="P327" i="5"/>
  <c r="C27" i="12" s="1"/>
  <c r="D27" i="12" s="1"/>
  <c r="P257" i="5"/>
  <c r="C22" i="12" s="1"/>
  <c r="D22" i="12" s="1"/>
  <c r="P369" i="5"/>
  <c r="C30" i="12" s="1"/>
  <c r="D30" i="12" s="1"/>
  <c r="P467" i="5"/>
  <c r="P383" i="5"/>
  <c r="P299" i="5"/>
  <c r="C25" i="12" s="1"/>
  <c r="D25" i="12" s="1"/>
  <c r="AG200" i="5"/>
  <c r="Q86" i="5"/>
  <c r="Q87" i="5"/>
  <c r="Q74" i="5"/>
  <c r="Q79" i="5"/>
  <c r="Q70" i="5"/>
  <c r="Q31" i="5"/>
  <c r="Q189" i="5"/>
  <c r="AC200" i="5"/>
  <c r="P187" i="5" s="1"/>
  <c r="C17" i="12" s="1"/>
  <c r="D17" i="12" s="1"/>
  <c r="G10" i="15"/>
  <c r="F11" i="15"/>
  <c r="I14" i="7"/>
  <c r="A15" i="7"/>
  <c r="Q193" i="5"/>
  <c r="G17" i="17"/>
  <c r="B16" i="17"/>
  <c r="G29" i="15"/>
  <c r="F30" i="15"/>
  <c r="B30" i="12"/>
  <c r="G31" i="12"/>
  <c r="A11" i="8"/>
  <c r="G10" i="8"/>
  <c r="N108" i="4" l="1"/>
  <c r="M108" i="4" s="1"/>
  <c r="D108" i="4" s="1"/>
  <c r="G108" i="4" s="1"/>
  <c r="N75" i="11"/>
  <c r="M75" i="11" s="1"/>
  <c r="D75" i="11" s="1"/>
  <c r="G75" i="11" s="1"/>
  <c r="N25" i="4"/>
  <c r="M25" i="4" s="1"/>
  <c r="D25" i="4" s="1"/>
  <c r="G25" i="4" s="1"/>
  <c r="N27" i="4"/>
  <c r="M27" i="4" s="1"/>
  <c r="D27" i="4" s="1"/>
  <c r="G27" i="4" s="1"/>
  <c r="N65" i="4"/>
  <c r="M65" i="4" s="1"/>
  <c r="D65" i="4" s="1"/>
  <c r="G65" i="4" s="1"/>
  <c r="N100" i="10"/>
  <c r="M100" i="10" s="1"/>
  <c r="D100" i="10" s="1"/>
  <c r="G100" i="10" s="1"/>
  <c r="N59" i="4"/>
  <c r="M59" i="4" s="1"/>
  <c r="D59" i="4" s="1"/>
  <c r="G59" i="4" s="1"/>
  <c r="N113" i="11"/>
  <c r="M113" i="11" s="1"/>
  <c r="D113" i="11" s="1"/>
  <c r="G113" i="11" s="1"/>
  <c r="N79" i="11"/>
  <c r="M79" i="11" s="1"/>
  <c r="D79" i="11" s="1"/>
  <c r="G79" i="11" s="1"/>
  <c r="N90" i="10"/>
  <c r="M90" i="10" s="1"/>
  <c r="D90" i="10" s="1"/>
  <c r="G90" i="10" s="1"/>
  <c r="N100" i="9"/>
  <c r="M100" i="9" s="1"/>
  <c r="D100" i="9" s="1"/>
  <c r="G100" i="9" s="1"/>
  <c r="N83" i="4"/>
  <c r="M83" i="4" s="1"/>
  <c r="D83" i="4" s="1"/>
  <c r="G83" i="4" s="1"/>
  <c r="N53" i="11"/>
  <c r="M53" i="11" s="1"/>
  <c r="D53" i="11" s="1"/>
  <c r="G53" i="11" s="1"/>
  <c r="N26" i="4"/>
  <c r="M26" i="4" s="1"/>
  <c r="D26" i="4" s="1"/>
  <c r="G26" i="4" s="1"/>
  <c r="N82" i="4"/>
  <c r="M82" i="4" s="1"/>
  <c r="D82" i="4" s="1"/>
  <c r="G82" i="4" s="1"/>
  <c r="N118" i="9"/>
  <c r="M118" i="9" s="1"/>
  <c r="D118" i="9" s="1"/>
  <c r="G118" i="9" s="1"/>
  <c r="N70" i="4"/>
  <c r="M70" i="4" s="1"/>
  <c r="D70" i="4" s="1"/>
  <c r="G70" i="4" s="1"/>
  <c r="N63" i="10"/>
  <c r="M63" i="10" s="1"/>
  <c r="D63" i="10" s="1"/>
  <c r="G63" i="10" s="1"/>
  <c r="N102" i="10"/>
  <c r="M102" i="10" s="1"/>
  <c r="D102" i="10" s="1"/>
  <c r="G102" i="10" s="1"/>
  <c r="N86" i="10"/>
  <c r="M86" i="10" s="1"/>
  <c r="D86" i="10" s="1"/>
  <c r="G86" i="10" s="1"/>
  <c r="N110" i="9"/>
  <c r="M110" i="9" s="1"/>
  <c r="D110" i="9" s="1"/>
  <c r="G110" i="9" s="1"/>
  <c r="N81" i="4"/>
  <c r="M81" i="4" s="1"/>
  <c r="D81" i="4" s="1"/>
  <c r="G81" i="4" s="1"/>
  <c r="N92" i="9"/>
  <c r="M92" i="9" s="1"/>
  <c r="D92" i="9" s="1"/>
  <c r="G92" i="9" s="1"/>
  <c r="N21" i="4"/>
  <c r="M21" i="4" s="1"/>
  <c r="D21" i="4" s="1"/>
  <c r="G21" i="4" s="1"/>
  <c r="N59" i="10"/>
  <c r="M59" i="10" s="1"/>
  <c r="D59" i="10" s="1"/>
  <c r="G59" i="10" s="1"/>
  <c r="N115" i="9"/>
  <c r="M115" i="9" s="1"/>
  <c r="D115" i="9" s="1"/>
  <c r="G115" i="9" s="1"/>
  <c r="N85" i="4"/>
  <c r="M85" i="4" s="1"/>
  <c r="D85" i="4" s="1"/>
  <c r="G85" i="4" s="1"/>
  <c r="N76" i="10"/>
  <c r="M76" i="10" s="1"/>
  <c r="D76" i="10" s="1"/>
  <c r="G76" i="10" s="1"/>
  <c r="N75" i="10"/>
  <c r="M75" i="10" s="1"/>
  <c r="D75" i="10" s="1"/>
  <c r="G75" i="10" s="1"/>
  <c r="N78" i="10"/>
  <c r="M78" i="10" s="1"/>
  <c r="D78" i="10" s="1"/>
  <c r="G78" i="10" s="1"/>
  <c r="N114" i="9"/>
  <c r="M114" i="9" s="1"/>
  <c r="D114" i="9" s="1"/>
  <c r="G114" i="9" s="1"/>
  <c r="N11" i="4"/>
  <c r="M11" i="4" s="1"/>
  <c r="D11" i="4" s="1"/>
  <c r="N57" i="11"/>
  <c r="M57" i="11" s="1"/>
  <c r="D57" i="11" s="1"/>
  <c r="G57" i="11" s="1"/>
  <c r="N104" i="10"/>
  <c r="M104" i="10" s="1"/>
  <c r="D104" i="10" s="1"/>
  <c r="G104" i="10" s="1"/>
  <c r="N55" i="11"/>
  <c r="M55" i="11" s="1"/>
  <c r="D55" i="11" s="1"/>
  <c r="G55" i="11" s="1"/>
  <c r="N124" i="10"/>
  <c r="M124" i="10" s="1"/>
  <c r="D124" i="10" s="1"/>
  <c r="G124" i="10" s="1"/>
  <c r="N84" i="9"/>
  <c r="M84" i="9" s="1"/>
  <c r="D84" i="9" s="1"/>
  <c r="G84" i="9" s="1"/>
  <c r="N111" i="9"/>
  <c r="M111" i="9" s="1"/>
  <c r="D111" i="9" s="1"/>
  <c r="G111" i="9" s="1"/>
  <c r="N97" i="9"/>
  <c r="M97" i="9" s="1"/>
  <c r="D97" i="9" s="1"/>
  <c r="G97" i="9" s="1"/>
  <c r="N108" i="10"/>
  <c r="M108" i="10" s="1"/>
  <c r="D108" i="10" s="1"/>
  <c r="G108" i="10" s="1"/>
  <c r="N117" i="10"/>
  <c r="M117" i="10" s="1"/>
  <c r="D117" i="10" s="1"/>
  <c r="G117" i="10" s="1"/>
  <c r="N44" i="11"/>
  <c r="M44" i="11" s="1"/>
  <c r="D44" i="11" s="1"/>
  <c r="G44" i="11" s="1"/>
  <c r="N69" i="9"/>
  <c r="M69" i="9" s="1"/>
  <c r="D69" i="9" s="1"/>
  <c r="G69" i="9" s="1"/>
  <c r="N4" i="11"/>
  <c r="M4" i="11" s="1"/>
  <c r="D4" i="11" s="1"/>
  <c r="G4" i="11" s="1"/>
  <c r="N36" i="11"/>
  <c r="M36" i="11" s="1"/>
  <c r="D36" i="11" s="1"/>
  <c r="G36" i="11" s="1"/>
  <c r="N37" i="11"/>
  <c r="M37" i="11" s="1"/>
  <c r="D37" i="11" s="1"/>
  <c r="G37" i="11" s="1"/>
  <c r="N8" i="10"/>
  <c r="M8" i="10" s="1"/>
  <c r="D8" i="10" s="1"/>
  <c r="AD5" i="5"/>
  <c r="AE5" i="5" s="1"/>
  <c r="AF5" i="5" s="1"/>
  <c r="AJ5" i="5"/>
  <c r="S5" i="5" s="1"/>
  <c r="G11" i="8"/>
  <c r="A12" i="8"/>
  <c r="B31" i="12"/>
  <c r="G32" i="12"/>
  <c r="C31" i="12"/>
  <c r="D31" i="12" s="1"/>
  <c r="F31" i="15"/>
  <c r="G30" i="15"/>
  <c r="G18" i="17"/>
  <c r="B17" i="17"/>
  <c r="A16" i="7"/>
  <c r="I15" i="7"/>
  <c r="G11" i="15"/>
  <c r="F12" i="15"/>
  <c r="F1" i="9" l="1"/>
  <c r="F38" i="14" s="1"/>
  <c r="G11" i="4"/>
  <c r="F1" i="4"/>
  <c r="F37" i="14" s="1"/>
  <c r="F1" i="11"/>
  <c r="F40" i="14" s="1"/>
  <c r="G8" i="10"/>
  <c r="F1" i="10"/>
  <c r="F39" i="14" s="1"/>
  <c r="AD6" i="5"/>
  <c r="AE6" i="5" s="1"/>
  <c r="AF6" i="5" s="1"/>
  <c r="AJ6" i="5"/>
  <c r="S6" i="5" s="1"/>
  <c r="F13" i="15"/>
  <c r="G12" i="15"/>
  <c r="A17" i="7"/>
  <c r="I16" i="7"/>
  <c r="B18" i="17"/>
  <c r="G19" i="17"/>
  <c r="G31" i="15"/>
  <c r="F32" i="15"/>
  <c r="B32" i="12"/>
  <c r="G33" i="12"/>
  <c r="C32" i="12"/>
  <c r="D32" i="12" s="1"/>
  <c r="G12" i="8"/>
  <c r="A13" i="8"/>
  <c r="G36" i="6" l="1"/>
  <c r="E36" i="6" s="1"/>
  <c r="V484" i="1" s="1"/>
  <c r="Q484" i="1" s="1"/>
  <c r="X851" i="1"/>
  <c r="S851" i="1" s="1"/>
  <c r="Y284" i="1"/>
  <c r="T284" i="1" s="1"/>
  <c r="V36" i="1"/>
  <c r="Q36" i="1" s="1"/>
  <c r="X479" i="1"/>
  <c r="S479" i="1" s="1"/>
  <c r="V241" i="1"/>
  <c r="Q241" i="1" s="1"/>
  <c r="W732" i="1"/>
  <c r="R732" i="1" s="1"/>
  <c r="X507" i="1"/>
  <c r="S507" i="1" s="1"/>
  <c r="V556" i="1"/>
  <c r="Q556" i="1" s="1"/>
  <c r="X957" i="1"/>
  <c r="S957" i="1" s="1"/>
  <c r="W622" i="1"/>
  <c r="R622" i="1" s="1"/>
  <c r="X316" i="1"/>
  <c r="S316" i="1" s="1"/>
  <c r="X190" i="1"/>
  <c r="S190" i="1" s="1"/>
  <c r="W700" i="1"/>
  <c r="R700" i="1" s="1"/>
  <c r="Y488" i="1"/>
  <c r="T488" i="1" s="1"/>
  <c r="Y758" i="1"/>
  <c r="T758" i="1" s="1"/>
  <c r="V635" i="1"/>
  <c r="Q635" i="1" s="1"/>
  <c r="X71" i="1"/>
  <c r="S71" i="1" s="1"/>
  <c r="I98" i="5" s="1"/>
  <c r="W224" i="1"/>
  <c r="R224" i="1" s="1"/>
  <c r="V150" i="1"/>
  <c r="Q150" i="1" s="1"/>
  <c r="Y536" i="1"/>
  <c r="T536" i="1" s="1"/>
  <c r="Y490" i="1"/>
  <c r="T490" i="1" s="1"/>
  <c r="X482" i="1"/>
  <c r="S482" i="1" s="1"/>
  <c r="Y577" i="1"/>
  <c r="T577" i="1" s="1"/>
  <c r="X91" i="1"/>
  <c r="S91" i="1" s="1"/>
  <c r="I126" i="5" s="1"/>
  <c r="X649" i="1"/>
  <c r="S649" i="1" s="1"/>
  <c r="W167" i="1"/>
  <c r="R167" i="1" s="1"/>
  <c r="X824" i="1"/>
  <c r="S824" i="1" s="1"/>
  <c r="W96" i="1"/>
  <c r="R96" i="1" s="1"/>
  <c r="Y194" i="1"/>
  <c r="T194" i="1" s="1"/>
  <c r="W707" i="1"/>
  <c r="R707" i="1" s="1"/>
  <c r="W287" i="1"/>
  <c r="R287" i="1" s="1"/>
  <c r="W367" i="1"/>
  <c r="R367" i="1" s="1"/>
  <c r="Y14" i="1"/>
  <c r="T14" i="1" s="1"/>
  <c r="M21" i="5" s="1"/>
  <c r="W695" i="1"/>
  <c r="R695" i="1" s="1"/>
  <c r="X373" i="1"/>
  <c r="S373" i="1" s="1"/>
  <c r="V626" i="1"/>
  <c r="Q626" i="1" s="1"/>
  <c r="X193" i="1"/>
  <c r="S193" i="1" s="1"/>
  <c r="W505" i="1"/>
  <c r="R505" i="1" s="1"/>
  <c r="Y674" i="1"/>
  <c r="T674" i="1" s="1"/>
  <c r="X339" i="1"/>
  <c r="S339" i="1" s="1"/>
  <c r="W764" i="1"/>
  <c r="R764" i="1" s="1"/>
  <c r="X111" i="1"/>
  <c r="S111" i="1" s="1"/>
  <c r="I154" i="5" s="1"/>
  <c r="X133" i="1"/>
  <c r="S133" i="1" s="1"/>
  <c r="W499" i="1"/>
  <c r="R499" i="1" s="1"/>
  <c r="W405" i="1"/>
  <c r="R405" i="1" s="1"/>
  <c r="V726" i="1"/>
  <c r="Q726" i="1" s="1"/>
  <c r="W678" i="1"/>
  <c r="R678" i="1" s="1"/>
  <c r="W205" i="1"/>
  <c r="R205" i="1" s="1"/>
  <c r="Y239" i="1"/>
  <c r="T239" i="1" s="1"/>
  <c r="Y693" i="1"/>
  <c r="T693" i="1" s="1"/>
  <c r="X982" i="1"/>
  <c r="S982" i="1" s="1"/>
  <c r="W250" i="1"/>
  <c r="R250" i="1" s="1"/>
  <c r="X100" i="1"/>
  <c r="S100" i="1" s="1"/>
  <c r="I139" i="5" s="1"/>
  <c r="W500" i="1"/>
  <c r="R500" i="1" s="1"/>
  <c r="Y390" i="1"/>
  <c r="T390" i="1" s="1"/>
  <c r="V291" i="1"/>
  <c r="Q291" i="1" s="1"/>
  <c r="X209" i="1"/>
  <c r="S209" i="1" s="1"/>
  <c r="X808" i="1"/>
  <c r="S808" i="1" s="1"/>
  <c r="Y745" i="1"/>
  <c r="T745" i="1" s="1"/>
  <c r="Y925" i="1"/>
  <c r="T925" i="1" s="1"/>
  <c r="X471" i="1"/>
  <c r="S471" i="1" s="1"/>
  <c r="X902" i="1"/>
  <c r="S902" i="1" s="1"/>
  <c r="X345" i="1"/>
  <c r="S345" i="1" s="1"/>
  <c r="X745" i="1"/>
  <c r="S745" i="1" s="1"/>
  <c r="V325" i="1"/>
  <c r="Q325" i="1" s="1"/>
  <c r="V740" i="1"/>
  <c r="Q740" i="1" s="1"/>
  <c r="Y144" i="1"/>
  <c r="T144" i="1" s="1"/>
  <c r="X49" i="1"/>
  <c r="S49" i="1" s="1"/>
  <c r="I68" i="5" s="1"/>
  <c r="X666" i="1"/>
  <c r="S666" i="1" s="1"/>
  <c r="X358" i="1"/>
  <c r="S358" i="1" s="1"/>
  <c r="X693" i="1"/>
  <c r="S693" i="1" s="1"/>
  <c r="V136" i="1"/>
  <c r="Q136" i="1" s="1"/>
  <c r="Y716" i="1"/>
  <c r="T716" i="1" s="1"/>
  <c r="W796" i="1"/>
  <c r="R796" i="1" s="1"/>
  <c r="V974" i="1"/>
  <c r="Q974" i="1" s="1"/>
  <c r="W873" i="1"/>
  <c r="R873" i="1" s="1"/>
  <c r="V158" i="1"/>
  <c r="Q158" i="1" s="1"/>
  <c r="V719" i="1"/>
  <c r="Q719" i="1" s="1"/>
  <c r="X129" i="1"/>
  <c r="S129" i="1" s="1"/>
  <c r="I180" i="5" s="1"/>
  <c r="Y772" i="1"/>
  <c r="T772" i="1" s="1"/>
  <c r="X478" i="1"/>
  <c r="S478" i="1" s="1"/>
  <c r="V127" i="1"/>
  <c r="Q127" i="1" s="1"/>
  <c r="X165" i="1"/>
  <c r="S165" i="1" s="1"/>
  <c r="X881" i="1"/>
  <c r="S881" i="1" s="1"/>
  <c r="W584" i="1"/>
  <c r="R584" i="1" s="1"/>
  <c r="V429" i="1"/>
  <c r="Q429" i="1" s="1"/>
  <c r="V253" i="1"/>
  <c r="Q253" i="1" s="1"/>
  <c r="V63" i="1"/>
  <c r="Q63" i="1" s="1"/>
  <c r="G90" i="5" s="1"/>
  <c r="Y795" i="1"/>
  <c r="T795" i="1" s="1"/>
  <c r="W178" i="1"/>
  <c r="R178" i="1" s="1"/>
  <c r="W278" i="1"/>
  <c r="R278" i="1" s="1"/>
  <c r="V524" i="1"/>
  <c r="Q524" i="1" s="1"/>
  <c r="V390" i="1"/>
  <c r="Q390" i="1" s="1"/>
  <c r="V838" i="1"/>
  <c r="Q838" i="1" s="1"/>
  <c r="X648" i="1"/>
  <c r="S648" i="1" s="1"/>
  <c r="V585" i="1"/>
  <c r="Q585" i="1" s="1"/>
  <c r="W824" i="1"/>
  <c r="R824" i="1" s="1"/>
  <c r="V578" i="1"/>
  <c r="Q578" i="1" s="1"/>
  <c r="Y821" i="1"/>
  <c r="T821" i="1" s="1"/>
  <c r="Y812" i="1"/>
  <c r="T812" i="1" s="1"/>
  <c r="V360" i="1"/>
  <c r="Q360" i="1" s="1"/>
  <c r="V708" i="1"/>
  <c r="Q708" i="1" s="1"/>
  <c r="X546" i="1"/>
  <c r="S546" i="1" s="1"/>
  <c r="W683" i="1"/>
  <c r="R683" i="1" s="1"/>
  <c r="X441" i="1"/>
  <c r="S441" i="1" s="1"/>
  <c r="W686" i="1"/>
  <c r="R686" i="1" s="1"/>
  <c r="Y877" i="1"/>
  <c r="T877" i="1" s="1"/>
  <c r="W861" i="1"/>
  <c r="R861" i="1" s="1"/>
  <c r="W184" i="1"/>
  <c r="R184" i="1" s="1"/>
  <c r="V798" i="1"/>
  <c r="Q798" i="1" s="1"/>
  <c r="Y247" i="1"/>
  <c r="T247" i="1" s="1"/>
  <c r="X64" i="1"/>
  <c r="S64" i="1" s="1"/>
  <c r="I91" i="5" s="1"/>
  <c r="Y625" i="1"/>
  <c r="T625" i="1" s="1"/>
  <c r="W795" i="1"/>
  <c r="R795" i="1" s="1"/>
  <c r="W70" i="1"/>
  <c r="R70" i="1" s="1"/>
  <c r="K97" i="5" s="1"/>
  <c r="X451" i="1"/>
  <c r="S451" i="1" s="1"/>
  <c r="W900" i="1"/>
  <c r="R900" i="1" s="1"/>
  <c r="Y720" i="1"/>
  <c r="T720" i="1" s="1"/>
  <c r="X232" i="1"/>
  <c r="S232" i="1" s="1"/>
  <c r="W617" i="1"/>
  <c r="R617" i="1" s="1"/>
  <c r="W898" i="1"/>
  <c r="R898" i="1" s="1"/>
  <c r="W854" i="1"/>
  <c r="R854" i="1" s="1"/>
  <c r="W181" i="1"/>
  <c r="R181" i="1" s="1"/>
  <c r="W193" i="1"/>
  <c r="R193" i="1" s="1"/>
  <c r="X226" i="1"/>
  <c r="S226" i="1" s="1"/>
  <c r="V445" i="1"/>
  <c r="Q445" i="1" s="1"/>
  <c r="V644" i="1"/>
  <c r="Q644" i="1" s="1"/>
  <c r="Y57" i="1"/>
  <c r="T57" i="1" s="1"/>
  <c r="M80" i="5" s="1"/>
  <c r="W987" i="1"/>
  <c r="R987" i="1" s="1"/>
  <c r="X56" i="1"/>
  <c r="S56" i="1" s="1"/>
  <c r="I79" i="5" s="1"/>
  <c r="Y864" i="1"/>
  <c r="T864" i="1" s="1"/>
  <c r="X481" i="1"/>
  <c r="S481" i="1" s="1"/>
  <c r="V834" i="1"/>
  <c r="Q834" i="1" s="1"/>
  <c r="V796" i="1"/>
  <c r="Q796" i="1" s="1"/>
  <c r="V183" i="1"/>
  <c r="Q183" i="1" s="1"/>
  <c r="Y352" i="1"/>
  <c r="T352" i="1" s="1"/>
  <c r="X731" i="1"/>
  <c r="S731" i="1" s="1"/>
  <c r="Y755" i="1"/>
  <c r="T755" i="1" s="1"/>
  <c r="W768" i="1"/>
  <c r="R768" i="1" s="1"/>
  <c r="V433" i="1"/>
  <c r="Q433" i="1" s="1"/>
  <c r="W276" i="1"/>
  <c r="R276" i="1" s="1"/>
  <c r="Y774" i="1"/>
  <c r="T774" i="1" s="1"/>
  <c r="V815" i="1"/>
  <c r="Q815" i="1" s="1"/>
  <c r="V902" i="1"/>
  <c r="Q902" i="1" s="1"/>
  <c r="W750" i="1"/>
  <c r="R750" i="1" s="1"/>
  <c r="Y962" i="1"/>
  <c r="T962" i="1" s="1"/>
  <c r="V12" i="1"/>
  <c r="Q12" i="1" s="1"/>
  <c r="X898" i="1"/>
  <c r="S898" i="1" s="1"/>
  <c r="X460" i="1"/>
  <c r="S460" i="1" s="1"/>
  <c r="Y557" i="1"/>
  <c r="T557" i="1" s="1"/>
  <c r="X625" i="1"/>
  <c r="S625" i="1" s="1"/>
  <c r="X953" i="1"/>
  <c r="S953" i="1" s="1"/>
  <c r="W738" i="1"/>
  <c r="R738" i="1" s="1"/>
  <c r="W819" i="1"/>
  <c r="R819" i="1" s="1"/>
  <c r="V204" i="1"/>
  <c r="Q204" i="1" s="1"/>
  <c r="V160" i="1"/>
  <c r="Q160" i="1" s="1"/>
  <c r="Y650" i="1"/>
  <c r="T650" i="1" s="1"/>
  <c r="W251" i="1"/>
  <c r="R251" i="1" s="1"/>
  <c r="Y907" i="1"/>
  <c r="T907" i="1" s="1"/>
  <c r="V885" i="1"/>
  <c r="Q885" i="1" s="1"/>
  <c r="V891" i="1"/>
  <c r="Q891" i="1" s="1"/>
  <c r="Y213" i="1"/>
  <c r="T213" i="1" s="1"/>
  <c r="V316" i="1"/>
  <c r="Q316" i="1" s="1"/>
  <c r="W930" i="1"/>
  <c r="R930" i="1" s="1"/>
  <c r="W693" i="1"/>
  <c r="R693" i="1" s="1"/>
  <c r="V438" i="1"/>
  <c r="Q438" i="1" s="1"/>
  <c r="V696" i="1"/>
  <c r="Q696" i="1" s="1"/>
  <c r="V237" i="1"/>
  <c r="Q237" i="1" s="1"/>
  <c r="V699" i="1"/>
  <c r="Q699" i="1" s="1"/>
  <c r="X518" i="1"/>
  <c r="S518" i="1" s="1"/>
  <c r="Y619" i="1"/>
  <c r="T619" i="1" s="1"/>
  <c r="Y72" i="1"/>
  <c r="T72" i="1" s="1"/>
  <c r="M103" i="5" s="1"/>
  <c r="Y251" i="1"/>
  <c r="T251" i="1" s="1"/>
  <c r="W57" i="1"/>
  <c r="R57" i="1" s="1"/>
  <c r="K80" i="5" s="1"/>
  <c r="Y613" i="1"/>
  <c r="T613" i="1" s="1"/>
  <c r="V200" i="1"/>
  <c r="Q200" i="1" s="1"/>
  <c r="X120" i="1"/>
  <c r="S120" i="1" s="1"/>
  <c r="I167" i="5" s="1"/>
  <c r="X554" i="1"/>
  <c r="S554" i="1" s="1"/>
  <c r="V923" i="1"/>
  <c r="Q923" i="1" s="1"/>
  <c r="V529" i="1"/>
  <c r="Q529" i="1" s="1"/>
  <c r="X952" i="1"/>
  <c r="S952" i="1" s="1"/>
  <c r="W910" i="1"/>
  <c r="R910" i="1" s="1"/>
  <c r="V831" i="1"/>
  <c r="Q831" i="1" s="1"/>
  <c r="X494" i="1"/>
  <c r="S494" i="1" s="1"/>
  <c r="V994" i="1"/>
  <c r="Q994" i="1" s="1"/>
  <c r="V273" i="1"/>
  <c r="Q273" i="1" s="1"/>
  <c r="W241" i="1"/>
  <c r="R241" i="1" s="1"/>
  <c r="X590" i="1"/>
  <c r="S590" i="1" s="1"/>
  <c r="Y854" i="1"/>
  <c r="T854" i="1" s="1"/>
  <c r="V190" i="1"/>
  <c r="Q190" i="1" s="1"/>
  <c r="X387" i="1"/>
  <c r="S387" i="1" s="1"/>
  <c r="V294" i="1"/>
  <c r="Q294" i="1" s="1"/>
  <c r="Y353" i="1"/>
  <c r="T353" i="1" s="1"/>
  <c r="V147" i="1"/>
  <c r="Q147" i="1" s="1"/>
  <c r="V223" i="1"/>
  <c r="Q223" i="1" s="1"/>
  <c r="X890" i="1"/>
  <c r="S890" i="1" s="1"/>
  <c r="X138" i="1"/>
  <c r="S138" i="1" s="1"/>
  <c r="V213" i="1"/>
  <c r="Q213" i="1" s="1"/>
  <c r="Y414" i="1"/>
  <c r="T414" i="1" s="1"/>
  <c r="X364" i="1"/>
  <c r="S364" i="1" s="1"/>
  <c r="Y793" i="1"/>
  <c r="T793" i="1" s="1"/>
  <c r="Y678" i="1"/>
  <c r="T678" i="1" s="1"/>
  <c r="Y283" i="1"/>
  <c r="T283" i="1" s="1"/>
  <c r="V547" i="1"/>
  <c r="Q547" i="1" s="1"/>
  <c r="Y114" i="1"/>
  <c r="T114" i="1" s="1"/>
  <c r="M161" i="5" s="1"/>
  <c r="W833" i="1"/>
  <c r="R833" i="1" s="1"/>
  <c r="V782" i="1"/>
  <c r="Q782" i="1" s="1"/>
  <c r="V572" i="1"/>
  <c r="Q572" i="1" s="1"/>
  <c r="W398" i="1"/>
  <c r="R398" i="1" s="1"/>
  <c r="Y559" i="1"/>
  <c r="T559" i="1" s="1"/>
  <c r="X400" i="1"/>
  <c r="S400" i="1" s="1"/>
  <c r="V448" i="1"/>
  <c r="Q448" i="1" s="1"/>
  <c r="V745" i="1"/>
  <c r="Q745" i="1" s="1"/>
  <c r="V17" i="1"/>
  <c r="Q17" i="1" s="1"/>
  <c r="G24" i="5" s="1"/>
  <c r="W522" i="1"/>
  <c r="R522" i="1" s="1"/>
  <c r="V219" i="1"/>
  <c r="Q219" i="1" s="1"/>
  <c r="V804" i="1"/>
  <c r="Q804" i="1" s="1"/>
  <c r="Y569" i="1"/>
  <c r="T569" i="1" s="1"/>
  <c r="Y778" i="1"/>
  <c r="T778" i="1" s="1"/>
  <c r="Y65" i="1"/>
  <c r="T65" i="1" s="1"/>
  <c r="M92" i="5" s="1"/>
  <c r="V932" i="1"/>
  <c r="Q932" i="1" s="1"/>
  <c r="X30" i="1"/>
  <c r="S30" i="1" s="1"/>
  <c r="I41" i="5" s="1"/>
  <c r="X77" i="1"/>
  <c r="S77" i="1" s="1"/>
  <c r="I108" i="5" s="1"/>
  <c r="W959" i="1"/>
  <c r="R959" i="1" s="1"/>
  <c r="V394" i="1"/>
  <c r="Q394" i="1" s="1"/>
  <c r="V993" i="1"/>
  <c r="Q993" i="1" s="1"/>
  <c r="Y325" i="1"/>
  <c r="T325" i="1" s="1"/>
  <c r="W73" i="1"/>
  <c r="R73" i="1" s="1"/>
  <c r="K104" i="5" s="1"/>
  <c r="Y703" i="1"/>
  <c r="T703" i="1" s="1"/>
  <c r="Y706" i="1"/>
  <c r="T706" i="1" s="1"/>
  <c r="W255" i="1"/>
  <c r="R255" i="1" s="1"/>
  <c r="W720" i="1"/>
  <c r="R720" i="1" s="1"/>
  <c r="X62" i="1"/>
  <c r="S62" i="1" s="1"/>
  <c r="I89" i="5" s="1"/>
  <c r="Y140" i="1"/>
  <c r="T140" i="1" s="1"/>
  <c r="W912" i="1"/>
  <c r="R912" i="1" s="1"/>
  <c r="X711" i="1"/>
  <c r="S711" i="1" s="1"/>
  <c r="Y91" i="1"/>
  <c r="T91" i="1" s="1"/>
  <c r="M126" i="5" s="1"/>
  <c r="Y55" i="1"/>
  <c r="T55" i="1" s="1"/>
  <c r="M78" i="5" s="1"/>
  <c r="X911" i="1"/>
  <c r="S911" i="1" s="1"/>
  <c r="X285" i="1"/>
  <c r="S285" i="1" s="1"/>
  <c r="V673" i="1"/>
  <c r="Q673" i="1" s="1"/>
  <c r="W655" i="1"/>
  <c r="R655" i="1" s="1"/>
  <c r="W511" i="1"/>
  <c r="R511" i="1" s="1"/>
  <c r="V121" i="1"/>
  <c r="Q121" i="1" s="1"/>
  <c r="G168" i="5" s="1"/>
  <c r="W450" i="1"/>
  <c r="R450" i="1" s="1"/>
  <c r="W670" i="1"/>
  <c r="R670" i="1" s="1"/>
  <c r="Y124" i="1"/>
  <c r="T124" i="1" s="1"/>
  <c r="M175" i="5" s="1"/>
  <c r="Y651" i="1"/>
  <c r="T651" i="1" s="1"/>
  <c r="V549" i="1"/>
  <c r="Q549" i="1" s="1"/>
  <c r="Y544" i="1"/>
  <c r="T544" i="1" s="1"/>
  <c r="X888" i="1"/>
  <c r="S888" i="1" s="1"/>
  <c r="X474" i="1"/>
  <c r="S474" i="1" s="1"/>
  <c r="W406" i="1"/>
  <c r="R406" i="1" s="1"/>
  <c r="Y520" i="1"/>
  <c r="T520" i="1" s="1"/>
  <c r="X929" i="1"/>
  <c r="S929" i="1" s="1"/>
  <c r="W752" i="1"/>
  <c r="R752" i="1" s="1"/>
  <c r="V356" i="1"/>
  <c r="Q356" i="1" s="1"/>
  <c r="V290" i="1"/>
  <c r="Q290" i="1" s="1"/>
  <c r="V180" i="1"/>
  <c r="Q180" i="1" s="1"/>
  <c r="X166" i="1"/>
  <c r="S166" i="1" s="1"/>
  <c r="V43" i="1"/>
  <c r="Q43" i="1" s="1"/>
  <c r="G62" i="5" s="1"/>
  <c r="V984" i="1"/>
  <c r="Q984" i="1" s="1"/>
  <c r="Y590" i="1"/>
  <c r="T590" i="1" s="1"/>
  <c r="W992" i="1"/>
  <c r="R992" i="1" s="1"/>
  <c r="X294" i="1"/>
  <c r="S294" i="1" s="1"/>
  <c r="X191" i="1"/>
  <c r="S191" i="1" s="1"/>
  <c r="Y698" i="1"/>
  <c r="T698" i="1" s="1"/>
  <c r="V403" i="1"/>
  <c r="Q403" i="1" s="1"/>
  <c r="Y273" i="1"/>
  <c r="T273" i="1" s="1"/>
  <c r="X916" i="1"/>
  <c r="S916" i="1" s="1"/>
  <c r="V755" i="1"/>
  <c r="Q755" i="1" s="1"/>
  <c r="Y969" i="1"/>
  <c r="T969" i="1" s="1"/>
  <c r="X281" i="1"/>
  <c r="S281" i="1" s="1"/>
  <c r="W859" i="1"/>
  <c r="R859" i="1" s="1"/>
  <c r="V797" i="1"/>
  <c r="Q797" i="1" s="1"/>
  <c r="Y334" i="1"/>
  <c r="T334" i="1" s="1"/>
  <c r="V512" i="1"/>
  <c r="Q512" i="1" s="1"/>
  <c r="W159" i="1"/>
  <c r="R159" i="1" s="1"/>
  <c r="Y279" i="1"/>
  <c r="T279" i="1" s="1"/>
  <c r="W637" i="1"/>
  <c r="R637" i="1" s="1"/>
  <c r="Y78" i="1"/>
  <c r="T78" i="1" s="1"/>
  <c r="M109" i="5" s="1"/>
  <c r="V528" i="1"/>
  <c r="Q528" i="1" s="1"/>
  <c r="W77" i="1"/>
  <c r="R77" i="1" s="1"/>
  <c r="K108" i="5" s="1"/>
  <c r="V34" i="1"/>
  <c r="Q34" i="1" s="1"/>
  <c r="G49" i="5" s="1"/>
  <c r="X97" i="1"/>
  <c r="S97" i="1" s="1"/>
  <c r="I136" i="5" s="1"/>
  <c r="W530" i="1"/>
  <c r="R530" i="1" s="1"/>
  <c r="V999" i="1"/>
  <c r="Q999" i="1" s="1"/>
  <c r="W674" i="1"/>
  <c r="R674" i="1" s="1"/>
  <c r="V833" i="1"/>
  <c r="Q833" i="1" s="1"/>
  <c r="W263" i="1"/>
  <c r="R263" i="1" s="1"/>
  <c r="W151" i="1"/>
  <c r="R151" i="1" s="1"/>
  <c r="W286" i="1"/>
  <c r="R286" i="1" s="1"/>
  <c r="X785" i="1"/>
  <c r="S785" i="1" s="1"/>
  <c r="Y527" i="1"/>
  <c r="T527" i="1" s="1"/>
  <c r="Y9" i="1"/>
  <c r="T9" i="1" s="1"/>
  <c r="M12" i="5" s="1"/>
  <c r="W985" i="1"/>
  <c r="R985" i="1" s="1"/>
  <c r="V853" i="1"/>
  <c r="Q853" i="1" s="1"/>
  <c r="V368" i="1"/>
  <c r="Q368" i="1" s="1"/>
  <c r="X20" i="1"/>
  <c r="S20" i="1" s="1"/>
  <c r="I27" i="5" s="1"/>
  <c r="X142" i="1"/>
  <c r="S142" i="1" s="1"/>
  <c r="W816" i="1"/>
  <c r="R816" i="1" s="1"/>
  <c r="X556" i="1"/>
  <c r="S556" i="1" s="1"/>
  <c r="Y855" i="1"/>
  <c r="T855" i="1" s="1"/>
  <c r="Y609" i="1"/>
  <c r="T609" i="1" s="1"/>
  <c r="V226" i="1"/>
  <c r="Q226" i="1" s="1"/>
  <c r="V731" i="1"/>
  <c r="Q731" i="1" s="1"/>
  <c r="Y930" i="1"/>
  <c r="T930" i="1" s="1"/>
  <c r="Y592" i="1"/>
  <c r="T592" i="1" s="1"/>
  <c r="Y496" i="1"/>
  <c r="T496" i="1" s="1"/>
  <c r="Y722" i="1"/>
  <c r="T722" i="1" s="1"/>
  <c r="X386" i="1"/>
  <c r="S386" i="1" s="1"/>
  <c r="Y840" i="1"/>
  <c r="T840" i="1" s="1"/>
  <c r="Y797" i="1"/>
  <c r="T797" i="1" s="1"/>
  <c r="Y489" i="1"/>
  <c r="T489" i="1" s="1"/>
  <c r="V81" i="1"/>
  <c r="Q81" i="1" s="1"/>
  <c r="G112" i="5" s="1"/>
  <c r="Y878" i="1"/>
  <c r="T878" i="1" s="1"/>
  <c r="V9" i="1"/>
  <c r="Q9" i="1" s="1"/>
  <c r="G12" i="5" s="1"/>
  <c r="W111" i="1"/>
  <c r="R111" i="1" s="1"/>
  <c r="K154" i="5" s="1"/>
  <c r="V296" i="1"/>
  <c r="Q296" i="1" s="1"/>
  <c r="Y764" i="1"/>
  <c r="T764" i="1" s="1"/>
  <c r="Y460" i="1"/>
  <c r="T460" i="1" s="1"/>
  <c r="X991" i="1"/>
  <c r="S991" i="1" s="1"/>
  <c r="V757" i="1"/>
  <c r="Q757" i="1" s="1"/>
  <c r="W841" i="1"/>
  <c r="R841" i="1" s="1"/>
  <c r="Y471" i="1"/>
  <c r="T471" i="1" s="1"/>
  <c r="X505" i="1"/>
  <c r="S505" i="1" s="1"/>
  <c r="Y522" i="1"/>
  <c r="T522" i="1" s="1"/>
  <c r="V420" i="1"/>
  <c r="Q420" i="1" s="1"/>
  <c r="Y954" i="1"/>
  <c r="T954" i="1" s="1"/>
  <c r="Y148" i="1"/>
  <c r="T148" i="1" s="1"/>
  <c r="Y263" i="1"/>
  <c r="T263" i="1" s="1"/>
  <c r="X126" i="1"/>
  <c r="S126" i="1" s="1"/>
  <c r="I177" i="5" s="1"/>
  <c r="W903" i="1"/>
  <c r="R903" i="1" s="1"/>
  <c r="W36" i="1"/>
  <c r="R36" i="1" s="1"/>
  <c r="K51" i="5" s="1"/>
  <c r="W351" i="1"/>
  <c r="R351" i="1" s="1"/>
  <c r="V513" i="1"/>
  <c r="Q513" i="1" s="1"/>
  <c r="X965" i="1"/>
  <c r="S965" i="1" s="1"/>
  <c r="X307" i="1"/>
  <c r="S307" i="1" s="1"/>
  <c r="W945" i="1"/>
  <c r="R945" i="1" s="1"/>
  <c r="X461" i="1"/>
  <c r="S461" i="1" s="1"/>
  <c r="X12" i="1"/>
  <c r="S12" i="1" s="1"/>
  <c r="I19" i="5" s="1"/>
  <c r="X33" i="1"/>
  <c r="S33" i="1" s="1"/>
  <c r="V185" i="1"/>
  <c r="Q185" i="1" s="1"/>
  <c r="W729" i="1"/>
  <c r="R729" i="1" s="1"/>
  <c r="X522" i="1"/>
  <c r="S522" i="1" s="1"/>
  <c r="W379" i="1"/>
  <c r="R379" i="1" s="1"/>
  <c r="W807" i="1"/>
  <c r="R807" i="1" s="1"/>
  <c r="V895" i="1"/>
  <c r="Q895" i="1" s="1"/>
  <c r="W364" i="1"/>
  <c r="R364" i="1" s="1"/>
  <c r="Y635" i="1"/>
  <c r="T635" i="1" s="1"/>
  <c r="W548" i="1"/>
  <c r="R548" i="1" s="1"/>
  <c r="W202" i="1"/>
  <c r="R202" i="1" s="1"/>
  <c r="W780" i="1"/>
  <c r="R780" i="1" s="1"/>
  <c r="X545" i="1"/>
  <c r="S545" i="1" s="1"/>
  <c r="X795" i="1"/>
  <c r="S795" i="1" s="1"/>
  <c r="X85" i="1"/>
  <c r="S85" i="1" s="1"/>
  <c r="I120" i="5" s="1"/>
  <c r="V20" i="1"/>
  <c r="Q20" i="1" s="1"/>
  <c r="G27" i="5" s="1"/>
  <c r="V901" i="1"/>
  <c r="Q901" i="1" s="1"/>
  <c r="V406" i="1"/>
  <c r="Q406" i="1" s="1"/>
  <c r="V570" i="1"/>
  <c r="Q570" i="1" s="1"/>
  <c r="X144" i="1"/>
  <c r="S144" i="1" s="1"/>
  <c r="Y960" i="1"/>
  <c r="T960" i="1" s="1"/>
  <c r="Y79" i="1"/>
  <c r="T79" i="1" s="1"/>
  <c r="M110" i="5" s="1"/>
  <c r="Y71" i="1"/>
  <c r="T71" i="1" s="1"/>
  <c r="M98" i="5" s="1"/>
  <c r="Y539" i="1"/>
  <c r="T539" i="1" s="1"/>
  <c r="Y785" i="1"/>
  <c r="T785" i="1" s="1"/>
  <c r="X235" i="1"/>
  <c r="S235" i="1" s="1"/>
  <c r="X23" i="1"/>
  <c r="S23" i="1" s="1"/>
  <c r="I34" i="5" s="1"/>
  <c r="Y483" i="1"/>
  <c r="T483" i="1" s="1"/>
  <c r="X997" i="1"/>
  <c r="S997" i="1" s="1"/>
  <c r="X944" i="1"/>
  <c r="S944" i="1" s="1"/>
  <c r="W562" i="1"/>
  <c r="R562" i="1" s="1"/>
  <c r="Y834" i="1"/>
  <c r="T834" i="1" s="1"/>
  <c r="X283" i="1"/>
  <c r="S283" i="1" s="1"/>
  <c r="X812" i="1"/>
  <c r="S812" i="1" s="1"/>
  <c r="W557" i="1"/>
  <c r="R557" i="1" s="1"/>
  <c r="W298" i="1"/>
  <c r="R298" i="1" s="1"/>
  <c r="X621" i="1"/>
  <c r="S621" i="1" s="1"/>
  <c r="X716" i="1"/>
  <c r="S716" i="1" s="1"/>
  <c r="W74" i="1"/>
  <c r="R74" i="1" s="1"/>
  <c r="K105" i="5" s="1"/>
  <c r="Y911" i="1"/>
  <c r="T911" i="1" s="1"/>
  <c r="W556" i="1"/>
  <c r="R556" i="1" s="1"/>
  <c r="X793" i="1"/>
  <c r="S793" i="1" s="1"/>
  <c r="V62" i="1"/>
  <c r="Q62" i="1" s="1"/>
  <c r="G89" i="5" s="1"/>
  <c r="X303" i="1"/>
  <c r="S303" i="1" s="1"/>
  <c r="X999" i="1"/>
  <c r="S999" i="1" s="1"/>
  <c r="Y629" i="1"/>
  <c r="T629" i="1" s="1"/>
  <c r="Y729" i="1"/>
  <c r="T729" i="1" s="1"/>
  <c r="V309" i="1"/>
  <c r="Q309" i="1" s="1"/>
  <c r="Y748" i="1"/>
  <c r="T748" i="1" s="1"/>
  <c r="X906" i="1"/>
  <c r="S906" i="1" s="1"/>
  <c r="X811" i="1"/>
  <c r="S811" i="1" s="1"/>
  <c r="W589" i="1"/>
  <c r="R589" i="1" s="1"/>
  <c r="W970" i="1"/>
  <c r="R970" i="1" s="1"/>
  <c r="X416" i="1"/>
  <c r="S416" i="1" s="1"/>
  <c r="X688" i="1"/>
  <c r="S688" i="1" s="1"/>
  <c r="X510" i="1"/>
  <c r="S510" i="1" s="1"/>
  <c r="Y594" i="1"/>
  <c r="T594" i="1" s="1"/>
  <c r="X503" i="1"/>
  <c r="S503" i="1" s="1"/>
  <c r="Y13" i="1"/>
  <c r="T13" i="1" s="1"/>
  <c r="M20" i="5" s="1"/>
  <c r="W808" i="1"/>
  <c r="R808" i="1" s="1"/>
  <c r="Y570" i="1"/>
  <c r="T570" i="1" s="1"/>
  <c r="X204" i="1"/>
  <c r="S204" i="1" s="1"/>
  <c r="X244" i="1"/>
  <c r="S244" i="1" s="1"/>
  <c r="X786" i="1"/>
  <c r="S786" i="1" s="1"/>
  <c r="V680" i="1"/>
  <c r="Q680" i="1" s="1"/>
  <c r="V574" i="1"/>
  <c r="Q574" i="1" s="1"/>
  <c r="V314" i="1"/>
  <c r="Q314" i="1" s="1"/>
  <c r="X417" i="1"/>
  <c r="S417" i="1" s="1"/>
  <c r="W325" i="1"/>
  <c r="R325" i="1" s="1"/>
  <c r="W124" i="1"/>
  <c r="R124" i="1" s="1"/>
  <c r="K175" i="5" s="1"/>
  <c r="X326" i="1"/>
  <c r="S326" i="1" s="1"/>
  <c r="Y726" i="1"/>
  <c r="T726" i="1" s="1"/>
  <c r="W227" i="1"/>
  <c r="R227" i="1" s="1"/>
  <c r="X760" i="1"/>
  <c r="S760" i="1" s="1"/>
  <c r="V665" i="1"/>
  <c r="Q665" i="1" s="1"/>
  <c r="Y495" i="1"/>
  <c r="T495" i="1" s="1"/>
  <c r="W598" i="1"/>
  <c r="R598" i="1" s="1"/>
  <c r="W53" i="1"/>
  <c r="R53" i="1" s="1"/>
  <c r="K76" i="5" s="1"/>
  <c r="W817" i="1"/>
  <c r="R817" i="1" s="1"/>
  <c r="Y870" i="1"/>
  <c r="T870" i="1" s="1"/>
  <c r="X476" i="1"/>
  <c r="S476" i="1" s="1"/>
  <c r="W380" i="1"/>
  <c r="R380" i="1" s="1"/>
  <c r="W204" i="1"/>
  <c r="R204" i="1" s="1"/>
  <c r="W792" i="1"/>
  <c r="R792" i="1" s="1"/>
  <c r="Y182" i="1"/>
  <c r="T182" i="1" s="1"/>
  <c r="X910" i="1"/>
  <c r="S910" i="1" s="1"/>
  <c r="X557" i="1"/>
  <c r="S557" i="1" s="1"/>
  <c r="V146" i="1"/>
  <c r="Q146" i="1" s="1"/>
  <c r="X606" i="1"/>
  <c r="S606" i="1" s="1"/>
  <c r="X687" i="1"/>
  <c r="S687" i="1" s="1"/>
  <c r="V354" i="1"/>
  <c r="Q354" i="1" s="1"/>
  <c r="Y673" i="1"/>
  <c r="T673" i="1" s="1"/>
  <c r="X698" i="1"/>
  <c r="S698" i="1" s="1"/>
  <c r="Y952" i="1"/>
  <c r="T952" i="1" s="1"/>
  <c r="W719" i="1"/>
  <c r="R719" i="1" s="1"/>
  <c r="Y262" i="1"/>
  <c r="T262" i="1" s="1"/>
  <c r="V949" i="1"/>
  <c r="Q949" i="1" s="1"/>
  <c r="W661" i="1"/>
  <c r="R661" i="1" s="1"/>
  <c r="X393" i="1"/>
  <c r="S393" i="1" s="1"/>
  <c r="V725" i="1"/>
  <c r="Q725" i="1" s="1"/>
  <c r="Y664" i="1"/>
  <c r="T664" i="1" s="1"/>
  <c r="Y503" i="1"/>
  <c r="T503" i="1" s="1"/>
  <c r="W874" i="1"/>
  <c r="R874" i="1" s="1"/>
  <c r="Y272" i="1"/>
  <c r="T272" i="1" s="1"/>
  <c r="X794" i="1"/>
  <c r="S794" i="1" s="1"/>
  <c r="X904" i="1"/>
  <c r="S904" i="1" s="1"/>
  <c r="Y428" i="1"/>
  <c r="T428" i="1" s="1"/>
  <c r="W434" i="1"/>
  <c r="R434" i="1" s="1"/>
  <c r="V634" i="1"/>
  <c r="Q634" i="1" s="1"/>
  <c r="X445" i="1"/>
  <c r="S445" i="1" s="1"/>
  <c r="W354" i="1"/>
  <c r="R354" i="1" s="1"/>
  <c r="X179" i="1"/>
  <c r="S179" i="1" s="1"/>
  <c r="W666" i="1"/>
  <c r="R666" i="1" s="1"/>
  <c r="V567" i="1"/>
  <c r="Q567" i="1" s="1"/>
  <c r="V539" i="1"/>
  <c r="Q539" i="1" s="1"/>
  <c r="V961" i="1"/>
  <c r="Q961" i="1" s="1"/>
  <c r="V848" i="1"/>
  <c r="Q848" i="1" s="1"/>
  <c r="Y137" i="1"/>
  <c r="T137" i="1" s="1"/>
  <c r="W231" i="1"/>
  <c r="R231" i="1" s="1"/>
  <c r="V937" i="1"/>
  <c r="Q937" i="1" s="1"/>
  <c r="W474" i="1"/>
  <c r="R474" i="1" s="1"/>
  <c r="Y770" i="1"/>
  <c r="T770" i="1" s="1"/>
  <c r="W206" i="1"/>
  <c r="R206" i="1" s="1"/>
  <c r="V39" i="1"/>
  <c r="Q39" i="1" s="1"/>
  <c r="G54" i="5" s="1"/>
  <c r="V282" i="1"/>
  <c r="Q282" i="1" s="1"/>
  <c r="W590" i="1"/>
  <c r="R590" i="1" s="1"/>
  <c r="W690" i="1"/>
  <c r="R690" i="1" s="1"/>
  <c r="W537" i="1"/>
  <c r="R537" i="1" s="1"/>
  <c r="W542" i="1"/>
  <c r="R542" i="1" s="1"/>
  <c r="V73" i="1"/>
  <c r="Q73" i="1" s="1"/>
  <c r="G104" i="5" s="1"/>
  <c r="W383" i="1"/>
  <c r="R383" i="1" s="1"/>
  <c r="W838" i="1"/>
  <c r="R838" i="1" s="1"/>
  <c r="W960" i="1"/>
  <c r="R960" i="1" s="1"/>
  <c r="W171" i="1"/>
  <c r="R171" i="1" s="1"/>
  <c r="V83" i="1"/>
  <c r="Q83" i="1" s="1"/>
  <c r="G118" i="5" s="1"/>
  <c r="Y889" i="1"/>
  <c r="T889" i="1" s="1"/>
  <c r="X82" i="1"/>
  <c r="S82" i="1" s="1"/>
  <c r="I117" i="5" s="1"/>
  <c r="V402" i="1"/>
  <c r="Q402" i="1" s="1"/>
  <c r="V569" i="1"/>
  <c r="Q569" i="1" s="1"/>
  <c r="W387" i="1"/>
  <c r="R387" i="1" s="1"/>
  <c r="V215" i="1"/>
  <c r="Q215" i="1" s="1"/>
  <c r="X28" i="1"/>
  <c r="S28" i="1" s="1"/>
  <c r="I39" i="5" s="1"/>
  <c r="V307" i="1"/>
  <c r="Q307" i="1" s="1"/>
  <c r="Y43" i="1"/>
  <c r="T43" i="1" s="1"/>
  <c r="M62" i="5" s="1"/>
  <c r="W324" i="1"/>
  <c r="R324" i="1" s="1"/>
  <c r="V537" i="1"/>
  <c r="Q537" i="1" s="1"/>
  <c r="V72" i="1"/>
  <c r="Q72" i="1" s="1"/>
  <c r="G103" i="5" s="1"/>
  <c r="W818" i="1"/>
  <c r="R818" i="1" s="1"/>
  <c r="W783" i="1"/>
  <c r="R783" i="1" s="1"/>
  <c r="V178" i="1"/>
  <c r="Q178" i="1" s="1"/>
  <c r="V996" i="1"/>
  <c r="Q996" i="1" s="1"/>
  <c r="W625" i="1"/>
  <c r="R625" i="1" s="1"/>
  <c r="W309" i="1"/>
  <c r="R309" i="1" s="1"/>
  <c r="W438" i="1"/>
  <c r="R438" i="1" s="1"/>
  <c r="Y207" i="1"/>
  <c r="T207" i="1" s="1"/>
  <c r="W130" i="1"/>
  <c r="R130" i="1" s="1"/>
  <c r="Y750" i="1"/>
  <c r="T750" i="1" s="1"/>
  <c r="W949" i="1"/>
  <c r="R949" i="1" s="1"/>
  <c r="Y657" i="1"/>
  <c r="T657" i="1" s="1"/>
  <c r="V454" i="1"/>
  <c r="Q454" i="1" s="1"/>
  <c r="W760" i="1"/>
  <c r="R760" i="1" s="1"/>
  <c r="X609" i="1"/>
  <c r="S609" i="1" s="1"/>
  <c r="W973" i="1"/>
  <c r="R973" i="1" s="1"/>
  <c r="Y268" i="1"/>
  <c r="T268" i="1" s="1"/>
  <c r="V495" i="1"/>
  <c r="Q495" i="1" s="1"/>
  <c r="W999" i="1"/>
  <c r="R999" i="1" s="1"/>
  <c r="Y415" i="1"/>
  <c r="T415" i="1" s="1"/>
  <c r="Y31" i="1"/>
  <c r="T31" i="1" s="1"/>
  <c r="M42" i="5" s="1"/>
  <c r="V816" i="1"/>
  <c r="Q816" i="1" s="1"/>
  <c r="X695" i="1"/>
  <c r="S695" i="1" s="1"/>
  <c r="W563" i="1"/>
  <c r="R563" i="1" s="1"/>
  <c r="V103" i="1"/>
  <c r="Q103" i="1" s="1"/>
  <c r="G146" i="5" s="1"/>
  <c r="Y132" i="1"/>
  <c r="T132" i="1" s="1"/>
  <c r="M127" i="5" s="1"/>
  <c r="Y227" i="1"/>
  <c r="T227" i="1" s="1"/>
  <c r="X196" i="1"/>
  <c r="S196" i="1" s="1"/>
  <c r="Y97" i="1"/>
  <c r="T97" i="1" s="1"/>
  <c r="M136" i="5" s="1"/>
  <c r="V343" i="1"/>
  <c r="Q343" i="1" s="1"/>
  <c r="V533" i="1"/>
  <c r="Q533" i="1" s="1"/>
  <c r="Y942" i="1"/>
  <c r="T942" i="1" s="1"/>
  <c r="X585" i="1"/>
  <c r="S585" i="1" s="1"/>
  <c r="X762" i="1"/>
  <c r="S762" i="1" s="1"/>
  <c r="W660" i="1"/>
  <c r="R660" i="1" s="1"/>
  <c r="W247" i="1"/>
  <c r="R247" i="1" s="1"/>
  <c r="X418" i="1"/>
  <c r="S418" i="1" s="1"/>
  <c r="Y166" i="1"/>
  <c r="T166" i="1" s="1"/>
  <c r="W21" i="1"/>
  <c r="R21" i="1" s="1"/>
  <c r="K28" i="5" s="1"/>
  <c r="W203" i="1"/>
  <c r="R203" i="1" s="1"/>
  <c r="V419" i="1"/>
  <c r="Q419" i="1" s="1"/>
  <c r="X862" i="1"/>
  <c r="S862" i="1" s="1"/>
  <c r="V620" i="1"/>
  <c r="Q620" i="1" s="1"/>
  <c r="V131" i="1"/>
  <c r="Q131" i="1" s="1"/>
  <c r="G182" i="5" s="1"/>
  <c r="Y506" i="1"/>
  <c r="T506" i="1" s="1"/>
  <c r="Y199" i="1"/>
  <c r="T199" i="1" s="1"/>
  <c r="W924" i="1"/>
  <c r="R924" i="1" s="1"/>
  <c r="Y299" i="1"/>
  <c r="T299" i="1" s="1"/>
  <c r="X34" i="1"/>
  <c r="S34" i="1" s="1"/>
  <c r="I49" i="5" s="1"/>
  <c r="Y220" i="1"/>
  <c r="T220" i="1" s="1"/>
  <c r="V612" i="1"/>
  <c r="Q612" i="1" s="1"/>
  <c r="V957" i="1"/>
  <c r="Q957" i="1" s="1"/>
  <c r="W400" i="1"/>
  <c r="R400" i="1" s="1"/>
  <c r="V504" i="1"/>
  <c r="Q504" i="1" s="1"/>
  <c r="X981" i="1"/>
  <c r="S981" i="1" s="1"/>
  <c r="V276" i="1"/>
  <c r="Q276" i="1" s="1"/>
  <c r="Y80" i="1"/>
  <c r="T80" i="1" s="1"/>
  <c r="M111" i="5" s="1"/>
  <c r="X526" i="1"/>
  <c r="S526" i="1" s="1"/>
  <c r="X880" i="1"/>
  <c r="S880" i="1" s="1"/>
  <c r="W477" i="1"/>
  <c r="R477" i="1" s="1"/>
  <c r="X74" i="1"/>
  <c r="S74" i="1" s="1"/>
  <c r="I105" i="5" s="1"/>
  <c r="X470" i="1"/>
  <c r="S470" i="1" s="1"/>
  <c r="X211" i="1"/>
  <c r="S211" i="1" s="1"/>
  <c r="X710" i="1"/>
  <c r="S710" i="1" s="1"/>
  <c r="X525" i="1"/>
  <c r="S525" i="1" s="1"/>
  <c r="X438" i="1"/>
  <c r="S438" i="1" s="1"/>
  <c r="Y312" i="1"/>
  <c r="T312" i="1" s="1"/>
  <c r="V682" i="1"/>
  <c r="Q682" i="1" s="1"/>
  <c r="W413" i="1"/>
  <c r="R413" i="1" s="1"/>
  <c r="W132" i="1"/>
  <c r="R132" i="1" s="1"/>
  <c r="K127" i="5" s="1"/>
  <c r="Y16" i="1"/>
  <c r="T16" i="1" s="1"/>
  <c r="W391" i="1"/>
  <c r="R391" i="1" s="1"/>
  <c r="W290" i="1"/>
  <c r="R290" i="1" s="1"/>
  <c r="Y659" i="1"/>
  <c r="T659" i="1" s="1"/>
  <c r="Y639" i="1"/>
  <c r="T639" i="1" s="1"/>
  <c r="Y393" i="1"/>
  <c r="T393" i="1" s="1"/>
  <c r="W863" i="1"/>
  <c r="R863" i="1" s="1"/>
  <c r="W520" i="1"/>
  <c r="R520" i="1" s="1"/>
  <c r="V878" i="1"/>
  <c r="Q878" i="1" s="1"/>
  <c r="V688" i="1"/>
  <c r="Q688" i="1" s="1"/>
  <c r="W359" i="1"/>
  <c r="R359" i="1" s="1"/>
  <c r="V775" i="1"/>
  <c r="Q775" i="1" s="1"/>
  <c r="V506" i="1"/>
  <c r="Q506" i="1" s="1"/>
  <c r="V228" i="1"/>
  <c r="Q228" i="1" s="1"/>
  <c r="W569" i="1"/>
  <c r="R569" i="1" s="1"/>
  <c r="V619" i="1"/>
  <c r="Q619" i="1" s="1"/>
  <c r="V674" i="1"/>
  <c r="Q674" i="1" s="1"/>
  <c r="Y905" i="1"/>
  <c r="T905" i="1" s="1"/>
  <c r="Y498" i="1"/>
  <c r="T498" i="1" s="1"/>
  <c r="X758" i="1"/>
  <c r="S758" i="1" s="1"/>
  <c r="X568" i="1"/>
  <c r="S568" i="1" s="1"/>
  <c r="W81" i="1"/>
  <c r="R81" i="1" s="1"/>
  <c r="K112" i="5" s="1"/>
  <c r="Y4" i="1"/>
  <c r="T4" i="1" s="1"/>
  <c r="M7" i="5" s="1"/>
  <c r="Y336" i="1"/>
  <c r="T336" i="1" s="1"/>
  <c r="X587" i="1"/>
  <c r="S587" i="1" s="1"/>
  <c r="X932" i="1"/>
  <c r="S932" i="1" s="1"/>
  <c r="Y846" i="1"/>
  <c r="T846" i="1" s="1"/>
  <c r="X308" i="1"/>
  <c r="S308" i="1" s="1"/>
  <c r="V464" i="1"/>
  <c r="Q464" i="1" s="1"/>
  <c r="V772" i="1"/>
  <c r="Q772" i="1" s="1"/>
  <c r="X813" i="1"/>
  <c r="S813" i="1" s="1"/>
  <c r="V987" i="1"/>
  <c r="Q987" i="1" s="1"/>
  <c r="V217" i="1"/>
  <c r="Q217" i="1" s="1"/>
  <c r="X282" i="1"/>
  <c r="S282" i="1" s="1"/>
  <c r="W215" i="1"/>
  <c r="R215" i="1" s="1"/>
  <c r="W239" i="1"/>
  <c r="R239" i="1" s="1"/>
  <c r="W701" i="1"/>
  <c r="R701" i="1" s="1"/>
  <c r="V839" i="1"/>
  <c r="Q839" i="1" s="1"/>
  <c r="W466" i="1"/>
  <c r="R466" i="1" s="1"/>
  <c r="W790" i="1"/>
  <c r="R790" i="1" s="1"/>
  <c r="X38" i="1"/>
  <c r="S38" i="1" s="1"/>
  <c r="I53" i="5" s="1"/>
  <c r="W475" i="1"/>
  <c r="R475" i="1" s="1"/>
  <c r="W663" i="1"/>
  <c r="R663" i="1" s="1"/>
  <c r="X822" i="1"/>
  <c r="S822" i="1" s="1"/>
  <c r="V950" i="1"/>
  <c r="Q950" i="1" s="1"/>
  <c r="V19" i="1"/>
  <c r="Q19" i="1" s="1"/>
  <c r="G26" i="5" s="1"/>
  <c r="Y297" i="1"/>
  <c r="T297" i="1" s="1"/>
  <c r="Y452" i="1"/>
  <c r="T452" i="1" s="1"/>
  <c r="Y84" i="1"/>
  <c r="T84" i="1" s="1"/>
  <c r="M119" i="5" s="1"/>
  <c r="V168" i="1"/>
  <c r="Q168" i="1" s="1"/>
  <c r="W540" i="1"/>
  <c r="R540" i="1" s="1"/>
  <c r="Y464" i="1"/>
  <c r="T464" i="1" s="1"/>
  <c r="V774" i="1"/>
  <c r="Q774" i="1" s="1"/>
  <c r="X396" i="1"/>
  <c r="S396" i="1" s="1"/>
  <c r="W127" i="1"/>
  <c r="R127" i="1" s="1"/>
  <c r="K178" i="5" s="1"/>
  <c r="V998" i="1"/>
  <c r="Q998" i="1" s="1"/>
  <c r="W916" i="1"/>
  <c r="R916" i="1" s="1"/>
  <c r="V134" i="1"/>
  <c r="Q134" i="1" s="1"/>
  <c r="V42" i="1"/>
  <c r="Q42" i="1" s="1"/>
  <c r="G61" i="5" s="1"/>
  <c r="X124" i="1"/>
  <c r="S124" i="1" s="1"/>
  <c r="I175" i="5" s="1"/>
  <c r="W435" i="1"/>
  <c r="R435" i="1" s="1"/>
  <c r="X26" i="1"/>
  <c r="S26" i="1" s="1"/>
  <c r="I37" i="5" s="1"/>
  <c r="V926" i="1"/>
  <c r="Q926" i="1" s="1"/>
  <c r="Y126" i="1"/>
  <c r="T126" i="1" s="1"/>
  <c r="M177" i="5" s="1"/>
  <c r="V584" i="1"/>
  <c r="Q584" i="1" s="1"/>
  <c r="X883" i="1"/>
  <c r="S883" i="1" s="1"/>
  <c r="V225" i="1"/>
  <c r="Q225" i="1" s="1"/>
  <c r="V501" i="1"/>
  <c r="Q501" i="1" s="1"/>
  <c r="V244" i="1"/>
  <c r="Q244" i="1" s="1"/>
  <c r="X106" i="1"/>
  <c r="S106" i="1" s="1"/>
  <c r="I149" i="5" s="1"/>
  <c r="V970" i="1"/>
  <c r="Q970" i="1" s="1"/>
  <c r="W411" i="1"/>
  <c r="R411" i="1" s="1"/>
  <c r="W943" i="1"/>
  <c r="R943" i="1" s="1"/>
  <c r="X382" i="1"/>
  <c r="S382" i="1" s="1"/>
  <c r="W618" i="1"/>
  <c r="R618" i="1" s="1"/>
  <c r="V924" i="1"/>
  <c r="Q924" i="1" s="1"/>
  <c r="X792" i="1"/>
  <c r="S792" i="1" s="1"/>
  <c r="Y491" i="1"/>
  <c r="T491" i="1" s="1"/>
  <c r="W791" i="1"/>
  <c r="R791" i="1" s="1"/>
  <c r="Y298" i="1"/>
  <c r="T298" i="1" s="1"/>
  <c r="V846" i="1"/>
  <c r="Q846" i="1" s="1"/>
  <c r="V370" i="1"/>
  <c r="Q370" i="1" s="1"/>
  <c r="V486" i="1"/>
  <c r="Q486" i="1" s="1"/>
  <c r="W793" i="1"/>
  <c r="R793" i="1" s="1"/>
  <c r="X356" i="1"/>
  <c r="S356" i="1" s="1"/>
  <c r="X937" i="1"/>
  <c r="S937" i="1" s="1"/>
  <c r="X328" i="1"/>
  <c r="S328" i="1" s="1"/>
  <c r="V520" i="1"/>
  <c r="Q520" i="1" s="1"/>
  <c r="W914" i="1"/>
  <c r="R914" i="1" s="1"/>
  <c r="V962" i="1"/>
  <c r="Q962" i="1" s="1"/>
  <c r="W144" i="1"/>
  <c r="R144" i="1" s="1"/>
  <c r="V642" i="1"/>
  <c r="Q642" i="1" s="1"/>
  <c r="W993" i="1"/>
  <c r="R993" i="1" s="1"/>
  <c r="V110" i="1"/>
  <c r="Q110" i="1" s="1"/>
  <c r="W417" i="1"/>
  <c r="R417" i="1" s="1"/>
  <c r="X989" i="1"/>
  <c r="S989" i="1" s="1"/>
  <c r="V678" i="1"/>
  <c r="Q678" i="1" s="1"/>
  <c r="X772" i="1"/>
  <c r="S772" i="1" s="1"/>
  <c r="X289" i="1"/>
  <c r="S289" i="1" s="1"/>
  <c r="W390" i="1"/>
  <c r="R390" i="1" s="1"/>
  <c r="V627" i="1"/>
  <c r="Q627" i="1" s="1"/>
  <c r="W602" i="1"/>
  <c r="R602" i="1" s="1"/>
  <c r="W739" i="1"/>
  <c r="R739" i="1" s="1"/>
  <c r="X847" i="1"/>
  <c r="S847" i="1" s="1"/>
  <c r="W92" i="1"/>
  <c r="R92" i="1" s="1"/>
  <c r="K131" i="5" s="1"/>
  <c r="V765" i="1"/>
  <c r="Q765" i="1" s="1"/>
  <c r="W544" i="1"/>
  <c r="R544" i="1" s="1"/>
  <c r="V677" i="1"/>
  <c r="Q677" i="1" s="1"/>
  <c r="Y358" i="1"/>
  <c r="T358" i="1" s="1"/>
  <c r="Y409" i="1"/>
  <c r="T409" i="1" s="1"/>
  <c r="V232" i="1"/>
  <c r="Q232" i="1" s="1"/>
  <c r="X563" i="1"/>
  <c r="S563" i="1" s="1"/>
  <c r="Y200" i="1"/>
  <c r="T200" i="1" s="1"/>
  <c r="V969" i="1"/>
  <c r="Q969" i="1" s="1"/>
  <c r="Y99" i="1"/>
  <c r="T99" i="1" s="1"/>
  <c r="M138" i="5" s="1"/>
  <c r="W402" i="1"/>
  <c r="R402" i="1" s="1"/>
  <c r="W292" i="1"/>
  <c r="R292" i="1" s="1"/>
  <c r="W509" i="1"/>
  <c r="R509" i="1" s="1"/>
  <c r="W425" i="1"/>
  <c r="R425" i="1" s="1"/>
  <c r="X802" i="1"/>
  <c r="S802" i="1" s="1"/>
  <c r="Y653" i="1"/>
  <c r="T653" i="1" s="1"/>
  <c r="V748" i="1"/>
  <c r="Q748" i="1" s="1"/>
  <c r="V327" i="1"/>
  <c r="Q327" i="1" s="1"/>
  <c r="X933" i="1"/>
  <c r="S933" i="1" s="1"/>
  <c r="X605" i="1"/>
  <c r="S605" i="1" s="1"/>
  <c r="W105" i="1"/>
  <c r="R105" i="1" s="1"/>
  <c r="K148" i="5" s="1"/>
  <c r="W685" i="1"/>
  <c r="R685" i="1" s="1"/>
  <c r="Y671" i="1"/>
  <c r="T671" i="1" s="1"/>
  <c r="V531" i="1"/>
  <c r="Q531" i="1" s="1"/>
  <c r="W136" i="1"/>
  <c r="R136" i="1" s="1"/>
  <c r="W403" i="1"/>
  <c r="R403" i="1" s="1"/>
  <c r="X355" i="1"/>
  <c r="S355" i="1" s="1"/>
  <c r="X924" i="1"/>
  <c r="S924" i="1" s="1"/>
  <c r="V778" i="1"/>
  <c r="Q778" i="1" s="1"/>
  <c r="V651" i="1"/>
  <c r="Q651" i="1" s="1"/>
  <c r="W587" i="1"/>
  <c r="R587" i="1" s="1"/>
  <c r="X377" i="1"/>
  <c r="S377" i="1" s="1"/>
  <c r="X136" i="1"/>
  <c r="S136" i="1" s="1"/>
  <c r="Y389" i="1"/>
  <c r="T389" i="1" s="1"/>
  <c r="W312" i="1"/>
  <c r="R312" i="1" s="1"/>
  <c r="Y961" i="1"/>
  <c r="T961" i="1" s="1"/>
  <c r="V606" i="1"/>
  <c r="Q606" i="1" s="1"/>
  <c r="Y970" i="1"/>
  <c r="T970" i="1" s="1"/>
  <c r="V336" i="1"/>
  <c r="Q336" i="1" s="1"/>
  <c r="W119" i="1"/>
  <c r="R119" i="1" s="1"/>
  <c r="K166" i="5" s="1"/>
  <c r="W291" i="1"/>
  <c r="R291" i="1" s="1"/>
  <c r="V617" i="1"/>
  <c r="Q617" i="1" s="1"/>
  <c r="Y924" i="1"/>
  <c r="T924" i="1" s="1"/>
  <c r="W274" i="1"/>
  <c r="R274" i="1" s="1"/>
  <c r="X442" i="1"/>
  <c r="S442" i="1" s="1"/>
  <c r="W259" i="1"/>
  <c r="R259" i="1" s="1"/>
  <c r="V535" i="1"/>
  <c r="Q535" i="1" s="1"/>
  <c r="X530" i="1"/>
  <c r="S530" i="1" s="1"/>
  <c r="Y711" i="1"/>
  <c r="T711" i="1" s="1"/>
  <c r="V705" i="1"/>
  <c r="Q705" i="1" s="1"/>
  <c r="X13" i="1"/>
  <c r="S13" i="1" s="1"/>
  <c r="I20" i="5" s="1"/>
  <c r="W742" i="1"/>
  <c r="R742" i="1" s="1"/>
  <c r="W328" i="1"/>
  <c r="R328" i="1" s="1"/>
  <c r="V602" i="1"/>
  <c r="Q602" i="1" s="1"/>
  <c r="W7" i="1"/>
  <c r="R7" i="1" s="1"/>
  <c r="K10" i="5" s="1"/>
  <c r="W299" i="1"/>
  <c r="R299" i="1" s="1"/>
  <c r="Y206" i="1"/>
  <c r="T206" i="1" s="1"/>
  <c r="X654" i="1"/>
  <c r="S654" i="1" s="1"/>
  <c r="Y433" i="1"/>
  <c r="T433" i="1" s="1"/>
  <c r="X131" i="1"/>
  <c r="S131" i="1" s="1"/>
  <c r="I182" i="5" s="1"/>
  <c r="W126" i="1"/>
  <c r="R126" i="1" s="1"/>
  <c r="K177" i="5" s="1"/>
  <c r="Y133" i="1"/>
  <c r="T133" i="1" s="1"/>
  <c r="X102" i="1"/>
  <c r="S102" i="1" s="1"/>
  <c r="I145" i="5" s="1"/>
  <c r="X921" i="1"/>
  <c r="S921" i="1" s="1"/>
  <c r="X861" i="1"/>
  <c r="S861" i="1" s="1"/>
  <c r="X797" i="1"/>
  <c r="S797" i="1" s="1"/>
  <c r="X168" i="1"/>
  <c r="S168" i="1" s="1"/>
  <c r="Y66" i="1"/>
  <c r="T66" i="1" s="1"/>
  <c r="M93" i="5" s="1"/>
  <c r="V837" i="1"/>
  <c r="Q837" i="1" s="1"/>
  <c r="X254" i="1"/>
  <c r="S254" i="1" s="1"/>
  <c r="Y354" i="1"/>
  <c r="T354" i="1" s="1"/>
  <c r="Y560" i="1"/>
  <c r="T560" i="1" s="1"/>
  <c r="X660" i="1"/>
  <c r="S660" i="1" s="1"/>
  <c r="X295" i="1"/>
  <c r="S295" i="1" s="1"/>
  <c r="X805" i="1"/>
  <c r="S805" i="1" s="1"/>
  <c r="X465" i="1"/>
  <c r="S465" i="1" s="1"/>
  <c r="V24" i="1"/>
  <c r="Q24" i="1" s="1"/>
  <c r="G35" i="5" s="1"/>
  <c r="X430" i="1"/>
  <c r="S430" i="1" s="1"/>
  <c r="W950" i="1"/>
  <c r="R950" i="1" s="1"/>
  <c r="X839" i="1"/>
  <c r="S839" i="1" s="1"/>
  <c r="Y622" i="1"/>
  <c r="T622" i="1" s="1"/>
  <c r="Y640" i="1"/>
  <c r="T640" i="1" s="1"/>
  <c r="W38" i="1"/>
  <c r="R38" i="1" s="1"/>
  <c r="K53" i="5" s="1"/>
  <c r="Y766" i="1"/>
  <c r="T766" i="1" s="1"/>
  <c r="X440" i="1"/>
  <c r="S440" i="1" s="1"/>
  <c r="W233" i="1"/>
  <c r="R233" i="1" s="1"/>
  <c r="V889" i="1"/>
  <c r="Q889" i="1" s="1"/>
  <c r="X92" i="1"/>
  <c r="S92" i="1" s="1"/>
  <c r="I131" i="5" s="1"/>
  <c r="Y866" i="1"/>
  <c r="T866" i="1" s="1"/>
  <c r="X1001" i="1"/>
  <c r="S1001" i="1" s="1"/>
  <c r="Y370" i="1"/>
  <c r="T370" i="1" s="1"/>
  <c r="X197" i="1"/>
  <c r="S197" i="1" s="1"/>
  <c r="Y700" i="1"/>
  <c r="T700" i="1" s="1"/>
  <c r="W84" i="1"/>
  <c r="R84" i="1" s="1"/>
  <c r="K119" i="5" s="1"/>
  <c r="X673" i="1"/>
  <c r="S673" i="1" s="1"/>
  <c r="Y304" i="1"/>
  <c r="T304" i="1" s="1"/>
  <c r="Y792" i="1"/>
  <c r="T792" i="1" s="1"/>
  <c r="X979" i="1"/>
  <c r="S979" i="1" s="1"/>
  <c r="W534" i="1"/>
  <c r="R534" i="1" s="1"/>
  <c r="Y10" i="1"/>
  <c r="T10" i="1" s="1"/>
  <c r="M13" i="5" s="1"/>
  <c r="W293" i="1"/>
  <c r="R293" i="1" s="1"/>
  <c r="W244" i="1"/>
  <c r="R244" i="1" s="1"/>
  <c r="W813" i="1"/>
  <c r="R813" i="1" s="1"/>
  <c r="X105" i="1"/>
  <c r="S105" i="1" s="1"/>
  <c r="I148" i="5" s="1"/>
  <c r="W501" i="1"/>
  <c r="R501" i="1" s="1"/>
  <c r="V751" i="1"/>
  <c r="Q751" i="1" s="1"/>
  <c r="V387" i="1"/>
  <c r="Q387" i="1" s="1"/>
  <c r="Y819" i="1"/>
  <c r="T819" i="1" s="1"/>
  <c r="Y943" i="1"/>
  <c r="T943" i="1" s="1"/>
  <c r="X613" i="1"/>
  <c r="S613" i="1" s="1"/>
  <c r="Y218" i="1"/>
  <c r="T218" i="1" s="1"/>
  <c r="W774" i="1"/>
  <c r="R774" i="1" s="1"/>
  <c r="W107" i="1"/>
  <c r="R107" i="1" s="1"/>
  <c r="K150" i="5" s="1"/>
  <c r="W631" i="1"/>
  <c r="R631" i="1" s="1"/>
  <c r="X744" i="1"/>
  <c r="S744" i="1" s="1"/>
  <c r="V323" i="1"/>
  <c r="Q323" i="1" s="1"/>
  <c r="X333" i="1"/>
  <c r="S333" i="1" s="1"/>
  <c r="W580" i="1"/>
  <c r="R580" i="1" s="1"/>
  <c r="X271" i="1"/>
  <c r="S271" i="1" s="1"/>
  <c r="X809" i="1"/>
  <c r="S809" i="1" s="1"/>
  <c r="Y260" i="1"/>
  <c r="T260" i="1" s="1"/>
  <c r="Y403" i="1"/>
  <c r="T403" i="1" s="1"/>
  <c r="W234" i="1"/>
  <c r="R234" i="1" s="1"/>
  <c r="W331" i="1"/>
  <c r="R331" i="1" s="1"/>
  <c r="V910" i="1"/>
  <c r="Q910" i="1" s="1"/>
  <c r="V286" i="1"/>
  <c r="Q286" i="1" s="1"/>
  <c r="Y574" i="1"/>
  <c r="T574" i="1" s="1"/>
  <c r="V279" i="1"/>
  <c r="Q279" i="1" s="1"/>
  <c r="X547" i="1"/>
  <c r="S547" i="1" s="1"/>
  <c r="V376" i="1"/>
  <c r="Q376" i="1" s="1"/>
  <c r="X425" i="1"/>
  <c r="S425" i="1" s="1"/>
  <c r="W866" i="1"/>
  <c r="R866" i="1" s="1"/>
  <c r="V689" i="1"/>
  <c r="Q689" i="1" s="1"/>
  <c r="X492" i="1"/>
  <c r="S492" i="1" s="1"/>
  <c r="W984" i="1"/>
  <c r="R984" i="1" s="1"/>
  <c r="Y152" i="1"/>
  <c r="T152" i="1" s="1"/>
  <c r="X332" i="1"/>
  <c r="S332" i="1" s="1"/>
  <c r="Y867" i="1"/>
  <c r="T867" i="1" s="1"/>
  <c r="Y368" i="1"/>
  <c r="T368" i="1" s="1"/>
  <c r="Y561" i="1"/>
  <c r="T561" i="1" s="1"/>
  <c r="X962" i="1"/>
  <c r="S962" i="1" s="1"/>
  <c r="Y543" i="1"/>
  <c r="T543" i="1" s="1"/>
  <c r="X879" i="1"/>
  <c r="S879" i="1" s="1"/>
  <c r="X452" i="1"/>
  <c r="S452" i="1" s="1"/>
  <c r="V545" i="1"/>
  <c r="Q545" i="1" s="1"/>
  <c r="W955" i="1"/>
  <c r="R955" i="1" s="1"/>
  <c r="X541" i="1"/>
  <c r="S541" i="1" s="1"/>
  <c r="X581" i="1"/>
  <c r="S581" i="1" s="1"/>
  <c r="Y362" i="1"/>
  <c r="T362" i="1" s="1"/>
  <c r="Y476" i="1"/>
  <c r="T476" i="1" s="1"/>
  <c r="Y965" i="1"/>
  <c r="T965" i="1" s="1"/>
  <c r="Y602" i="1"/>
  <c r="T602" i="1" s="1"/>
  <c r="Y485" i="1"/>
  <c r="T485" i="1" s="1"/>
  <c r="X714" i="1"/>
  <c r="S714" i="1" s="1"/>
  <c r="X119" i="1"/>
  <c r="S119" i="1" s="1"/>
  <c r="I166" i="5" s="1"/>
  <c r="X515" i="1"/>
  <c r="S515" i="1" s="1"/>
  <c r="V498" i="1"/>
  <c r="Q498" i="1" s="1"/>
  <c r="Y817" i="1"/>
  <c r="T817" i="1" s="1"/>
  <c r="V270" i="1"/>
  <c r="Q270" i="1" s="1"/>
  <c r="W161" i="1"/>
  <c r="R161" i="1" s="1"/>
  <c r="X742" i="1"/>
  <c r="S742" i="1" s="1"/>
  <c r="Y217" i="1"/>
  <c r="T217" i="1" s="1"/>
  <c r="Y811" i="1"/>
  <c r="T811" i="1" s="1"/>
  <c r="Y768" i="1"/>
  <c r="T768" i="1" s="1"/>
  <c r="X110" i="1"/>
  <c r="S110" i="1" s="1"/>
  <c r="I153" i="5" s="1"/>
  <c r="Y372" i="1"/>
  <c r="T372" i="1" s="1"/>
  <c r="W652" i="1"/>
  <c r="R652" i="1" s="1"/>
  <c r="Y885" i="1"/>
  <c r="T885" i="1" s="1"/>
  <c r="V817" i="1"/>
  <c r="Q817" i="1" s="1"/>
  <c r="X414" i="1"/>
  <c r="S414" i="1" s="1"/>
  <c r="V35" i="1"/>
  <c r="Q35" i="1" s="1"/>
  <c r="G50" i="5" s="1"/>
  <c r="W305" i="1"/>
  <c r="R305" i="1" s="1"/>
  <c r="Y253" i="1"/>
  <c r="T253" i="1" s="1"/>
  <c r="V132" i="1"/>
  <c r="Q132" i="1" s="1"/>
  <c r="G127" i="5" s="1"/>
  <c r="V58" i="1"/>
  <c r="Q58" i="1" s="1"/>
  <c r="G81" i="5" s="1"/>
  <c r="V864" i="1"/>
  <c r="Q864" i="1" s="1"/>
  <c r="Y524" i="1"/>
  <c r="T524" i="1" s="1"/>
  <c r="X882" i="1"/>
  <c r="S882" i="1" s="1"/>
  <c r="Y296" i="1"/>
  <c r="T296" i="1" s="1"/>
  <c r="V421" i="1"/>
  <c r="Q421" i="1" s="1"/>
  <c r="W44" i="1"/>
  <c r="R44" i="1" s="1"/>
  <c r="K63" i="5" s="1"/>
  <c r="X372" i="1"/>
  <c r="S372" i="1" s="1"/>
  <c r="W733" i="1"/>
  <c r="R733" i="1" s="1"/>
  <c r="V955" i="1"/>
  <c r="Q955" i="1" s="1"/>
  <c r="W69" i="1"/>
  <c r="R69" i="1" s="1"/>
  <c r="K96" i="5" s="1"/>
  <c r="W704" i="1"/>
  <c r="R704" i="1" s="1"/>
  <c r="Y492" i="1"/>
  <c r="T492" i="1" s="1"/>
  <c r="W568" i="1"/>
  <c r="R568" i="1" s="1"/>
  <c r="W682" i="1"/>
  <c r="R682" i="1" s="1"/>
  <c r="W48" i="1"/>
  <c r="R48" i="1" s="1"/>
  <c r="K67" i="5" s="1"/>
  <c r="W942" i="1"/>
  <c r="R942" i="1" s="1"/>
  <c r="W800" i="1"/>
  <c r="R800" i="1" s="1"/>
  <c r="V293" i="1"/>
  <c r="Q293" i="1" s="1"/>
  <c r="W724" i="1"/>
  <c r="R724" i="1" s="1"/>
  <c r="V630" i="1"/>
  <c r="Q630" i="1" s="1"/>
  <c r="W397" i="1"/>
  <c r="R397" i="1" s="1"/>
  <c r="V218" i="1"/>
  <c r="Q218" i="1" s="1"/>
  <c r="W756" i="1"/>
  <c r="R756" i="1" s="1"/>
  <c r="V345" i="1"/>
  <c r="Q345" i="1" s="1"/>
  <c r="W54" i="1"/>
  <c r="R54" i="1" s="1"/>
  <c r="K77" i="5" s="1"/>
  <c r="V399" i="1"/>
  <c r="Q399" i="1" s="1"/>
  <c r="V813" i="1"/>
  <c r="Q813" i="1" s="1"/>
  <c r="X250" i="1"/>
  <c r="S250" i="1" s="1"/>
  <c r="W272" i="1"/>
  <c r="R272" i="1" s="1"/>
  <c r="V604" i="1"/>
  <c r="Q604" i="1" s="1"/>
  <c r="W98" i="1"/>
  <c r="R98" i="1" s="1"/>
  <c r="K137" i="5" s="1"/>
  <c r="Y156" i="1"/>
  <c r="T156" i="1" s="1"/>
  <c r="Y27" i="1"/>
  <c r="T27" i="1" s="1"/>
  <c r="M38" i="5" s="1"/>
  <c r="W971" i="1"/>
  <c r="R971" i="1" s="1"/>
  <c r="X203" i="1"/>
  <c r="S203" i="1" s="1"/>
  <c r="V59" i="1"/>
  <c r="Q59" i="1" s="1"/>
  <c r="G82" i="5" s="1"/>
  <c r="V493" i="1"/>
  <c r="Q493" i="1" s="1"/>
  <c r="X381" i="1"/>
  <c r="S381" i="1" s="1"/>
  <c r="X284" i="1"/>
  <c r="S284" i="1" s="1"/>
  <c r="X836" i="1"/>
  <c r="S836" i="1" s="1"/>
  <c r="V784" i="1"/>
  <c r="Q784" i="1" s="1"/>
  <c r="V412" i="1"/>
  <c r="Q412" i="1" s="1"/>
  <c r="X338" i="1"/>
  <c r="S338" i="1" s="1"/>
  <c r="X426" i="1"/>
  <c r="S426" i="1" s="1"/>
  <c r="X297" i="1"/>
  <c r="S297" i="1" s="1"/>
  <c r="W494" i="1"/>
  <c r="R494" i="1" s="1"/>
  <c r="Y41" i="1"/>
  <c r="T41" i="1" s="1"/>
  <c r="M56" i="5" s="1"/>
  <c r="Y605" i="1"/>
  <c r="T605" i="1" s="1"/>
  <c r="X677" i="1"/>
  <c r="S677" i="1" s="1"/>
  <c r="X72" i="1"/>
  <c r="S72" i="1" s="1"/>
  <c r="I103" i="5" s="1"/>
  <c r="W632" i="1"/>
  <c r="R632" i="1" s="1"/>
  <c r="X175" i="1"/>
  <c r="S175" i="1" s="1"/>
  <c r="X684" i="1"/>
  <c r="S684" i="1" s="1"/>
  <c r="W983" i="1"/>
  <c r="R983" i="1" s="1"/>
  <c r="W82" i="1"/>
  <c r="R82" i="1" s="1"/>
  <c r="K117" i="5" s="1"/>
  <c r="W870" i="1"/>
  <c r="R870" i="1" s="1"/>
  <c r="W486" i="1"/>
  <c r="R486" i="1" s="1"/>
  <c r="Y857" i="1"/>
  <c r="T857" i="1" s="1"/>
  <c r="V710" i="1"/>
  <c r="Q710" i="1" s="1"/>
  <c r="V164" i="1"/>
  <c r="Q164" i="1" s="1"/>
  <c r="W485" i="1"/>
  <c r="R485" i="1" s="1"/>
  <c r="W927" i="1"/>
  <c r="R927" i="1" s="1"/>
  <c r="W941" i="1"/>
  <c r="R941" i="1" s="1"/>
  <c r="Y835" i="1"/>
  <c r="T835" i="1" s="1"/>
  <c r="X456" i="1"/>
  <c r="S456" i="1" s="1"/>
  <c r="Y798" i="1"/>
  <c r="T798" i="1" s="1"/>
  <c r="X886" i="1"/>
  <c r="S886" i="1" s="1"/>
  <c r="X343" i="1"/>
  <c r="S343" i="1" s="1"/>
  <c r="Y386" i="1"/>
  <c r="T386" i="1" s="1"/>
  <c r="X550" i="1"/>
  <c r="S550" i="1" s="1"/>
  <c r="Y287" i="1"/>
  <c r="T287" i="1" s="1"/>
  <c r="Y737" i="1"/>
  <c r="T737" i="1" s="1"/>
  <c r="X498" i="1"/>
  <c r="S498" i="1" s="1"/>
  <c r="X439" i="1"/>
  <c r="S439" i="1" s="1"/>
  <c r="X325" i="1"/>
  <c r="S325" i="1" s="1"/>
  <c r="U325" i="1" s="1"/>
  <c r="W659" i="1"/>
  <c r="R659" i="1" s="1"/>
  <c r="W755" i="1"/>
  <c r="R755" i="1" s="1"/>
  <c r="X564" i="1"/>
  <c r="S564" i="1" s="1"/>
  <c r="Y588" i="1"/>
  <c r="T588" i="1" s="1"/>
  <c r="Y350" i="1"/>
  <c r="T350" i="1" s="1"/>
  <c r="W904" i="1"/>
  <c r="R904" i="1" s="1"/>
  <c r="V424" i="1"/>
  <c r="Q424" i="1" s="1"/>
  <c r="W471" i="1"/>
  <c r="R471" i="1" s="1"/>
  <c r="X318" i="1"/>
  <c r="S318" i="1" s="1"/>
  <c r="V946" i="1"/>
  <c r="Q946" i="1" s="1"/>
  <c r="X180" i="1"/>
  <c r="S180" i="1" s="1"/>
  <c r="Y69" i="1"/>
  <c r="T69" i="1" s="1"/>
  <c r="M96" i="5" s="1"/>
  <c r="Y832" i="1"/>
  <c r="T832" i="1" s="1"/>
  <c r="Y163" i="1"/>
  <c r="T163" i="1" s="1"/>
  <c r="V297" i="1"/>
  <c r="Q297" i="1" s="1"/>
  <c r="V235" i="1"/>
  <c r="Q235" i="1" s="1"/>
  <c r="V826" i="1"/>
  <c r="Q826" i="1" s="1"/>
  <c r="Y945" i="1"/>
  <c r="T945" i="1" s="1"/>
  <c r="Y107" i="1"/>
  <c r="T107" i="1" s="1"/>
  <c r="M150" i="5" s="1"/>
  <c r="W788" i="1"/>
  <c r="R788" i="1" s="1"/>
  <c r="X319" i="1"/>
  <c r="S319" i="1" s="1"/>
  <c r="Y306" i="1"/>
  <c r="T306" i="1" s="1"/>
  <c r="W62" i="1"/>
  <c r="R62" i="1" s="1"/>
  <c r="K89" i="5" s="1"/>
  <c r="X115" i="1"/>
  <c r="S115" i="1" s="1"/>
  <c r="I162" i="5" s="1"/>
  <c r="Y551" i="1"/>
  <c r="T551" i="1" s="1"/>
  <c r="X706" i="1"/>
  <c r="S706" i="1" s="1"/>
  <c r="Y104" i="1"/>
  <c r="T104" i="1" s="1"/>
  <c r="M147" i="5" s="1"/>
  <c r="X32" i="1"/>
  <c r="S32" i="1" s="1"/>
  <c r="I47" i="5" s="1"/>
  <c r="W219" i="1"/>
  <c r="R219" i="1" s="1"/>
  <c r="V108" i="1"/>
  <c r="Q108" i="1" s="1"/>
  <c r="Y881" i="1"/>
  <c r="T881" i="1" s="1"/>
  <c r="Y537" i="1"/>
  <c r="T537" i="1" s="1"/>
  <c r="V469" i="1"/>
  <c r="Q469" i="1" s="1"/>
  <c r="Y708" i="1"/>
  <c r="T708" i="1" s="1"/>
  <c r="Y341" i="1"/>
  <c r="T341" i="1" s="1"/>
  <c r="X781" i="1"/>
  <c r="S781" i="1" s="1"/>
  <c r="V868" i="1"/>
  <c r="Q868" i="1" s="1"/>
  <c r="W490" i="1"/>
  <c r="R490" i="1" s="1"/>
  <c r="Y856" i="1"/>
  <c r="T856" i="1" s="1"/>
  <c r="Y28" i="1"/>
  <c r="T28" i="1" s="1"/>
  <c r="M39" i="5" s="1"/>
  <c r="W17" i="1"/>
  <c r="R17" i="1" s="1"/>
  <c r="K24" i="5" s="1"/>
  <c r="W423" i="1"/>
  <c r="R423" i="1" s="1"/>
  <c r="W200" i="1"/>
  <c r="R200" i="1" s="1"/>
  <c r="W176" i="1"/>
  <c r="R176" i="1" s="1"/>
  <c r="W747" i="1"/>
  <c r="R747" i="1" s="1"/>
  <c r="X311" i="1"/>
  <c r="S311" i="1" s="1"/>
  <c r="X855" i="1"/>
  <c r="S855" i="1" s="1"/>
  <c r="V509" i="1"/>
  <c r="Q509" i="1" s="1"/>
  <c r="Y502" i="1"/>
  <c r="T502" i="1" s="1"/>
  <c r="X848" i="1"/>
  <c r="S848" i="1" s="1"/>
  <c r="V522" i="1"/>
  <c r="Q522" i="1" s="1"/>
  <c r="W815" i="1"/>
  <c r="R815" i="1" s="1"/>
  <c r="Y796" i="1"/>
  <c r="T796" i="1" s="1"/>
  <c r="V238" i="1"/>
  <c r="Q238" i="1" s="1"/>
  <c r="X436" i="1"/>
  <c r="S436" i="1" s="1"/>
  <c r="V659" i="1"/>
  <c r="Q659" i="1" s="1"/>
  <c r="W849" i="1"/>
  <c r="R849" i="1" s="1"/>
  <c r="W146" i="1"/>
  <c r="R146" i="1" s="1"/>
  <c r="V426" i="1"/>
  <c r="Q426" i="1" s="1"/>
  <c r="Y512" i="1"/>
  <c r="T512" i="1" s="1"/>
  <c r="X630" i="1"/>
  <c r="S630" i="1" s="1"/>
  <c r="X270" i="1"/>
  <c r="S270" i="1" s="1"/>
  <c r="V264" i="1"/>
  <c r="Q264" i="1" s="1"/>
  <c r="X579" i="1"/>
  <c r="S579" i="1" s="1"/>
  <c r="W261" i="1"/>
  <c r="R261" i="1" s="1"/>
  <c r="V749" i="1"/>
  <c r="Q749" i="1" s="1"/>
  <c r="W603" i="1"/>
  <c r="R603" i="1" s="1"/>
  <c r="Y420" i="1"/>
  <c r="T420" i="1" s="1"/>
  <c r="V607" i="1"/>
  <c r="Q607" i="1" s="1"/>
  <c r="W295" i="1"/>
  <c r="R295" i="1" s="1"/>
  <c r="W573" i="1"/>
  <c r="R573" i="1" s="1"/>
  <c r="V881" i="1"/>
  <c r="Q881" i="1" s="1"/>
  <c r="V793" i="1"/>
  <c r="Q793" i="1" s="1"/>
  <c r="U793" i="1" s="1"/>
  <c r="W958" i="1"/>
  <c r="R958" i="1" s="1"/>
  <c r="W502" i="1"/>
  <c r="R502" i="1" s="1"/>
  <c r="V608" i="1"/>
  <c r="Q608" i="1" s="1"/>
  <c r="X934" i="1"/>
  <c r="S934" i="1" s="1"/>
  <c r="Y130" i="1"/>
  <c r="T130" i="1" s="1"/>
  <c r="M181" i="5" s="1"/>
  <c r="Y986" i="1"/>
  <c r="T986" i="1" s="1"/>
  <c r="V587" i="1"/>
  <c r="Q587" i="1" s="1"/>
  <c r="Y617" i="1"/>
  <c r="T617" i="1" s="1"/>
  <c r="V265" i="1"/>
  <c r="Q265" i="1" s="1"/>
  <c r="X240" i="1"/>
  <c r="S240" i="1" s="1"/>
  <c r="V786" i="1"/>
  <c r="Q786" i="1" s="1"/>
  <c r="W166" i="1"/>
  <c r="R166" i="1" s="1"/>
  <c r="V788" i="1"/>
  <c r="Q788" i="1" s="1"/>
  <c r="Y1001" i="1"/>
  <c r="T1001" i="1" s="1"/>
  <c r="W139" i="1"/>
  <c r="R139" i="1" s="1"/>
  <c r="Y108" i="1"/>
  <c r="T108" i="1" s="1"/>
  <c r="M151" i="5" s="1"/>
  <c r="W236" i="1"/>
  <c r="R236" i="1" s="1"/>
  <c r="V603" i="1"/>
  <c r="Q603" i="1" s="1"/>
  <c r="X293" i="1"/>
  <c r="S293" i="1" s="1"/>
  <c r="Y12" i="1"/>
  <c r="T12" i="1" s="1"/>
  <c r="M19" i="5" s="1"/>
  <c r="W487" i="1"/>
  <c r="R487" i="1" s="1"/>
  <c r="X690" i="1"/>
  <c r="S690" i="1" s="1"/>
  <c r="W837" i="1"/>
  <c r="R837" i="1" s="1"/>
  <c r="X288" i="1"/>
  <c r="S288" i="1" s="1"/>
  <c r="Y437" i="1"/>
  <c r="T437" i="1" s="1"/>
  <c r="Y800" i="1"/>
  <c r="T800" i="1" s="1"/>
  <c r="X336" i="1"/>
  <c r="S336" i="1" s="1"/>
  <c r="V278" i="1"/>
  <c r="Q278" i="1" s="1"/>
  <c r="Y143" i="1"/>
  <c r="T143" i="1" s="1"/>
  <c r="V852" i="1"/>
  <c r="Q852" i="1" s="1"/>
  <c r="W646" i="1"/>
  <c r="R646" i="1" s="1"/>
  <c r="X94" i="1"/>
  <c r="S94" i="1" s="1"/>
  <c r="I133" i="5" s="1"/>
  <c r="X397" i="1"/>
  <c r="S397" i="1" s="1"/>
  <c r="X488" i="1"/>
  <c r="S488" i="1" s="1"/>
  <c r="V311" i="1"/>
  <c r="Q311" i="1" s="1"/>
  <c r="X573" i="1"/>
  <c r="S573" i="1" s="1"/>
  <c r="V396" i="1"/>
  <c r="Q396" i="1" s="1"/>
  <c r="W283" i="1"/>
  <c r="R283" i="1" s="1"/>
  <c r="Y145" i="1"/>
  <c r="T145" i="1" s="1"/>
  <c r="X682" i="1"/>
  <c r="S682" i="1" s="1"/>
  <c r="W673" i="1"/>
  <c r="R673" i="1" s="1"/>
  <c r="U673" i="1" s="1"/>
  <c r="W19" i="1"/>
  <c r="R19" i="1" s="1"/>
  <c r="K26" i="5" s="1"/>
  <c r="V611" i="1"/>
  <c r="Q611" i="1" s="1"/>
  <c r="X914" i="1"/>
  <c r="S914" i="1" s="1"/>
  <c r="W852" i="1"/>
  <c r="R852" i="1" s="1"/>
  <c r="X707" i="1"/>
  <c r="S707" i="1" s="1"/>
  <c r="X521" i="1"/>
  <c r="S521" i="1" s="1"/>
  <c r="Y51" i="1"/>
  <c r="T51" i="1" s="1"/>
  <c r="M70" i="5" s="1"/>
  <c r="Y290" i="1"/>
  <c r="T290" i="1" s="1"/>
  <c r="X544" i="1"/>
  <c r="S544" i="1" s="1"/>
  <c r="Y647" i="1"/>
  <c r="T647" i="1" s="1"/>
  <c r="W52" i="1"/>
  <c r="R52" i="1" s="1"/>
  <c r="K75" i="5" s="1"/>
  <c r="V668" i="1"/>
  <c r="Q668" i="1" s="1"/>
  <c r="V96" i="1"/>
  <c r="Q96" i="1" s="1"/>
  <c r="G135" i="5" s="1"/>
  <c r="V976" i="1"/>
  <c r="Q976" i="1" s="1"/>
  <c r="X292" i="1"/>
  <c r="S292" i="1" s="1"/>
  <c r="V761" i="1"/>
  <c r="Q761" i="1" s="1"/>
  <c r="Y416" i="1"/>
  <c r="T416" i="1" s="1"/>
  <c r="Y374" i="1"/>
  <c r="T374" i="1" s="1"/>
  <c r="X421" i="1"/>
  <c r="S421" i="1" s="1"/>
  <c r="V1001" i="1"/>
  <c r="Q1001" i="1" s="1"/>
  <c r="X4" i="1"/>
  <c r="S4" i="1" s="1"/>
  <c r="I7" i="5" s="1"/>
  <c r="W877" i="1"/>
  <c r="R877" i="1" s="1"/>
  <c r="V887" i="1"/>
  <c r="Q887" i="1" s="1"/>
  <c r="Y83" i="1"/>
  <c r="T83" i="1" s="1"/>
  <c r="M118" i="5" s="1"/>
  <c r="Y157" i="1"/>
  <c r="T157" i="1" s="1"/>
  <c r="W868" i="1"/>
  <c r="R868" i="1" s="1"/>
  <c r="W884" i="1"/>
  <c r="R884" i="1" s="1"/>
  <c r="V432" i="1"/>
  <c r="Q432" i="1" s="1"/>
  <c r="Y956" i="1"/>
  <c r="T956" i="1" s="1"/>
  <c r="X298" i="1"/>
  <c r="S298" i="1" s="1"/>
  <c r="Y369" i="1"/>
  <c r="T369" i="1" s="1"/>
  <c r="Y8" i="1"/>
  <c r="T8" i="1" s="1"/>
  <c r="M11" i="5" s="1"/>
  <c r="Y293" i="1"/>
  <c r="T293" i="1" s="1"/>
  <c r="W369" i="1"/>
  <c r="R369" i="1" s="1"/>
  <c r="Y826" i="1"/>
  <c r="T826" i="1" s="1"/>
  <c r="W745" i="1"/>
  <c r="R745" i="1" s="1"/>
  <c r="X459" i="1"/>
  <c r="S459" i="1" s="1"/>
  <c r="W15" i="1"/>
  <c r="R15" i="1" s="1"/>
  <c r="X215" i="1"/>
  <c r="S215" i="1" s="1"/>
  <c r="Y616" i="1"/>
  <c r="T616" i="1" s="1"/>
  <c r="W539" i="1"/>
  <c r="R539" i="1" s="1"/>
  <c r="Y196" i="1"/>
  <c r="T196" i="1" s="1"/>
  <c r="W408" i="1"/>
  <c r="R408" i="1" s="1"/>
  <c r="X495" i="1"/>
  <c r="S495" i="1" s="1"/>
  <c r="Y26" i="1"/>
  <c r="T26" i="1" s="1"/>
  <c r="M37" i="5" s="1"/>
  <c r="X183" i="1"/>
  <c r="S183" i="1" s="1"/>
  <c r="X830" i="1"/>
  <c r="S830" i="1" s="1"/>
  <c r="W586" i="1"/>
  <c r="R586" i="1" s="1"/>
  <c r="Y120" i="1"/>
  <c r="T120" i="1" s="1"/>
  <c r="M167" i="5" s="1"/>
  <c r="Y990" i="1"/>
  <c r="T990" i="1" s="1"/>
  <c r="W558" i="1"/>
  <c r="R558" i="1" s="1"/>
  <c r="X128" i="1"/>
  <c r="S128" i="1" s="1"/>
  <c r="I179" i="5" s="1"/>
  <c r="Y530" i="1"/>
  <c r="T530" i="1" s="1"/>
  <c r="Y288" i="1"/>
  <c r="T288" i="1" s="1"/>
  <c r="Y347" i="1"/>
  <c r="T347" i="1" s="1"/>
  <c r="X341" i="1"/>
  <c r="S341" i="1" s="1"/>
  <c r="X149" i="1"/>
  <c r="S149" i="1" s="1"/>
  <c r="W846" i="1"/>
  <c r="R846" i="1" s="1"/>
  <c r="V167" i="1"/>
  <c r="Q167" i="1" s="1"/>
  <c r="W879" i="1"/>
  <c r="R879" i="1" s="1"/>
  <c r="V546" i="1"/>
  <c r="Q546" i="1" s="1"/>
  <c r="X631" i="1"/>
  <c r="S631" i="1" s="1"/>
  <c r="V47" i="1"/>
  <c r="Q47" i="1" s="1"/>
  <c r="G66" i="5" s="1"/>
  <c r="X978" i="1"/>
  <c r="S978" i="1" s="1"/>
  <c r="W26" i="1"/>
  <c r="R26" i="1" s="1"/>
  <c r="K37" i="5" s="1"/>
  <c r="Y646" i="1"/>
  <c r="T646" i="1" s="1"/>
  <c r="Y261" i="1"/>
  <c r="T261" i="1" s="1"/>
  <c r="V687" i="1"/>
  <c r="Q687" i="1" s="1"/>
  <c r="V934" i="1"/>
  <c r="Q934" i="1" s="1"/>
  <c r="W414" i="1"/>
  <c r="R414" i="1" s="1"/>
  <c r="V633" i="1"/>
  <c r="Q633" i="1" s="1"/>
  <c r="W886" i="1"/>
  <c r="R886" i="1" s="1"/>
  <c r="W876" i="1"/>
  <c r="R876" i="1" s="1"/>
  <c r="Y237" i="1"/>
  <c r="T237" i="1" s="1"/>
  <c r="W249" i="1"/>
  <c r="R249" i="1" s="1"/>
  <c r="W806" i="1"/>
  <c r="R806" i="1" s="1"/>
  <c r="V171" i="1"/>
  <c r="Q171" i="1" s="1"/>
  <c r="X114" i="1"/>
  <c r="S114" i="1" s="1"/>
  <c r="I161" i="5" s="1"/>
  <c r="W1000" i="1"/>
  <c r="R1000" i="1" s="1"/>
  <c r="Y216" i="1"/>
  <c r="T216" i="1" s="1"/>
  <c r="W575" i="1"/>
  <c r="R575" i="1" s="1"/>
  <c r="Y648" i="1"/>
  <c r="T648" i="1" s="1"/>
  <c r="X810" i="1"/>
  <c r="S810" i="1" s="1"/>
  <c r="X398" i="1"/>
  <c r="S398" i="1" s="1"/>
  <c r="Y122" i="1"/>
  <c r="T122" i="1" s="1"/>
  <c r="M173" i="5" s="1"/>
  <c r="X807" i="1"/>
  <c r="S807" i="1" s="1"/>
  <c r="W308" i="1"/>
  <c r="R308" i="1" s="1"/>
  <c r="V521" i="1"/>
  <c r="Q521" i="1" s="1"/>
  <c r="X750" i="1"/>
  <c r="S750" i="1" s="1"/>
  <c r="V119" i="1"/>
  <c r="Q119" i="1" s="1"/>
  <c r="G166" i="5" s="1"/>
  <c r="V456" i="1"/>
  <c r="Q456" i="1" s="1"/>
  <c r="X565" i="1"/>
  <c r="S565" i="1" s="1"/>
  <c r="Y739" i="1"/>
  <c r="T739" i="1" s="1"/>
  <c r="X186" i="1"/>
  <c r="S186" i="1" s="1"/>
  <c r="V384" i="1"/>
  <c r="Q384" i="1" s="1"/>
  <c r="X121" i="1"/>
  <c r="S121" i="1" s="1"/>
  <c r="I168" i="5" s="1"/>
  <c r="V827" i="1"/>
  <c r="Q827" i="1" s="1"/>
  <c r="V229" i="1"/>
  <c r="Q229" i="1" s="1"/>
  <c r="Y399" i="1"/>
  <c r="T399" i="1" s="1"/>
  <c r="Y407" i="1"/>
  <c r="T407" i="1" s="1"/>
  <c r="X964" i="1"/>
  <c r="S964" i="1" s="1"/>
  <c r="W684" i="1"/>
  <c r="R684" i="1" s="1"/>
  <c r="Y49" i="1"/>
  <c r="T49" i="1" s="1"/>
  <c r="M68" i="5" s="1"/>
  <c r="V576" i="1"/>
  <c r="Q576" i="1" s="1"/>
  <c r="X468" i="1"/>
  <c r="S468" i="1" s="1"/>
  <c r="Y90" i="1"/>
  <c r="T90" i="1" s="1"/>
  <c r="M125" i="5" s="1"/>
  <c r="X676" i="1"/>
  <c r="S676" i="1" s="1"/>
  <c r="Y142" i="1"/>
  <c r="T142" i="1" s="1"/>
  <c r="V55" i="1"/>
  <c r="Q55" i="1" s="1"/>
  <c r="G78" i="5" s="1"/>
  <c r="V459" i="1"/>
  <c r="Q459" i="1" s="1"/>
  <c r="V692" i="1"/>
  <c r="Q692" i="1" s="1"/>
  <c r="W559" i="1"/>
  <c r="R559" i="1" s="1"/>
  <c r="W430" i="1"/>
  <c r="R430" i="1" s="1"/>
  <c r="Y344" i="1"/>
  <c r="T344" i="1" s="1"/>
  <c r="Y699" i="1"/>
  <c r="T699" i="1" s="1"/>
  <c r="W538" i="1"/>
  <c r="R538" i="1" s="1"/>
  <c r="Y656" i="1"/>
  <c r="T656" i="1" s="1"/>
  <c r="Y735" i="1"/>
  <c r="T735" i="1" s="1"/>
  <c r="X108" i="1"/>
  <c r="S108" i="1" s="1"/>
  <c r="I151" i="5" s="1"/>
  <c r="X561" i="1"/>
  <c r="S561" i="1" s="1"/>
  <c r="Y971" i="1"/>
  <c r="T971" i="1" s="1"/>
  <c r="X375" i="1"/>
  <c r="S375" i="1" s="1"/>
  <c r="W508" i="1"/>
  <c r="R508" i="1" s="1"/>
  <c r="V397" i="1"/>
  <c r="Q397" i="1" s="1"/>
  <c r="V303" i="1"/>
  <c r="Q303" i="1" s="1"/>
  <c r="Y998" i="1"/>
  <c r="T998" i="1" s="1"/>
  <c r="Y335" i="1"/>
  <c r="T335" i="1" s="1"/>
  <c r="Y920" i="1"/>
  <c r="T920" i="1" s="1"/>
  <c r="Y873" i="1"/>
  <c r="T873" i="1" s="1"/>
  <c r="V75" i="1"/>
  <c r="Q75" i="1" s="1"/>
  <c r="G106" i="5" s="1"/>
  <c r="V657" i="1"/>
  <c r="Q657" i="1" s="1"/>
  <c r="V855" i="1"/>
  <c r="Q855" i="1" s="1"/>
  <c r="X67" i="1"/>
  <c r="S67" i="1" s="1"/>
  <c r="I94" i="5" s="1"/>
  <c r="W458" i="1"/>
  <c r="R458" i="1" s="1"/>
  <c r="X429" i="1"/>
  <c r="S429" i="1" s="1"/>
  <c r="Y271" i="1"/>
  <c r="T271" i="1" s="1"/>
  <c r="X686" i="1"/>
  <c r="S686" i="1" s="1"/>
  <c r="Y486" i="1"/>
  <c r="T486" i="1" s="1"/>
  <c r="W991" i="1"/>
  <c r="R991" i="1" s="1"/>
  <c r="Y709" i="1"/>
  <c r="T709" i="1" s="1"/>
  <c r="V795" i="1"/>
  <c r="Q795" i="1" s="1"/>
  <c r="U795" i="1" s="1"/>
  <c r="W858" i="1"/>
  <c r="R858" i="1" s="1"/>
  <c r="Y636" i="1"/>
  <c r="T636" i="1" s="1"/>
  <c r="Y111" i="1"/>
  <c r="T111" i="1" s="1"/>
  <c r="M154" i="5" s="1"/>
  <c r="X637" i="1"/>
  <c r="S637" i="1" s="1"/>
  <c r="W905" i="1"/>
  <c r="R905" i="1" s="1"/>
  <c r="V862" i="1"/>
  <c r="Q862" i="1" s="1"/>
  <c r="X291" i="1"/>
  <c r="S291" i="1" s="1"/>
  <c r="Y631" i="1"/>
  <c r="T631" i="1" s="1"/>
  <c r="X582" i="1"/>
  <c r="S582" i="1" s="1"/>
  <c r="Y228" i="1"/>
  <c r="T228" i="1" s="1"/>
  <c r="X238" i="1"/>
  <c r="S238" i="1" s="1"/>
  <c r="V256" i="1"/>
  <c r="Q256" i="1" s="1"/>
  <c r="W440" i="1"/>
  <c r="R440" i="1" s="1"/>
  <c r="V903" i="1"/>
  <c r="Q903" i="1" s="1"/>
  <c r="W867" i="1"/>
  <c r="R867" i="1" s="1"/>
  <c r="X954" i="1"/>
  <c r="S954" i="1" s="1"/>
  <c r="V478" i="1"/>
  <c r="Q478" i="1" s="1"/>
  <c r="W765" i="1"/>
  <c r="R765" i="1" s="1"/>
  <c r="Y487" i="1"/>
  <c r="T487" i="1" s="1"/>
  <c r="W335" i="1"/>
  <c r="R335" i="1" s="1"/>
  <c r="W420" i="1"/>
  <c r="R420" i="1" s="1"/>
  <c r="V400" i="1"/>
  <c r="Q400" i="1" s="1"/>
  <c r="Y630" i="1"/>
  <c r="T630" i="1" s="1"/>
  <c r="V367" i="1"/>
  <c r="Q367" i="1" s="1"/>
  <c r="X741" i="1"/>
  <c r="S741" i="1" s="1"/>
  <c r="W240" i="1"/>
  <c r="R240" i="1" s="1"/>
  <c r="V929" i="1"/>
  <c r="Q929" i="1" s="1"/>
  <c r="X206" i="1"/>
  <c r="S206" i="1" s="1"/>
  <c r="W12" i="1"/>
  <c r="R12" i="1" s="1"/>
  <c r="K19" i="5" s="1"/>
  <c r="X365" i="1"/>
  <c r="S365" i="1" s="1"/>
  <c r="V888" i="1"/>
  <c r="Q888" i="1" s="1"/>
  <c r="Y42" i="1"/>
  <c r="T42" i="1" s="1"/>
  <c r="M61" i="5" s="1"/>
  <c r="X486" i="1"/>
  <c r="S486" i="1" s="1"/>
  <c r="W90" i="1"/>
  <c r="R90" i="1" s="1"/>
  <c r="K125" i="5" s="1"/>
  <c r="Y652" i="1"/>
  <c r="T652" i="1" s="1"/>
  <c r="X562" i="1"/>
  <c r="S562" i="1" s="1"/>
  <c r="V386" i="1"/>
  <c r="Q386" i="1" s="1"/>
  <c r="X380" i="1"/>
  <c r="S380" i="1" s="1"/>
  <c r="X555" i="1"/>
  <c r="S555" i="1" s="1"/>
  <c r="W727" i="1"/>
  <c r="R727" i="1" s="1"/>
  <c r="X432" i="1"/>
  <c r="S432" i="1" s="1"/>
  <c r="X312" i="1"/>
  <c r="S312" i="1" s="1"/>
  <c r="X220" i="1"/>
  <c r="S220" i="1" s="1"/>
  <c r="X251" i="1"/>
  <c r="S251" i="1" s="1"/>
  <c r="Y210" i="1"/>
  <c r="T210" i="1" s="1"/>
  <c r="Y35" i="1"/>
  <c r="T35" i="1" s="1"/>
  <c r="M50" i="5" s="1"/>
  <c r="V649" i="1"/>
  <c r="Q649" i="1" s="1"/>
  <c r="V177" i="1"/>
  <c r="Q177" i="1" s="1"/>
  <c r="X926" i="1"/>
  <c r="S926" i="1" s="1"/>
  <c r="W911" i="1"/>
  <c r="R911" i="1" s="1"/>
  <c r="W647" i="1"/>
  <c r="R647" i="1" s="1"/>
  <c r="V249" i="1"/>
  <c r="Q249" i="1" s="1"/>
  <c r="X899" i="1"/>
  <c r="S899" i="1" s="1"/>
  <c r="V393" i="1"/>
  <c r="Q393" i="1" s="1"/>
  <c r="Y18" i="1"/>
  <c r="T18" i="1" s="1"/>
  <c r="M25" i="5" s="1"/>
  <c r="X269" i="1"/>
  <c r="S269" i="1" s="1"/>
  <c r="Y669" i="1"/>
  <c r="T669" i="1" s="1"/>
  <c r="X27" i="1"/>
  <c r="S27" i="1" s="1"/>
  <c r="I38" i="5" s="1"/>
  <c r="V295" i="1"/>
  <c r="Q295" i="1" s="1"/>
  <c r="Y949" i="1"/>
  <c r="T949" i="1" s="1"/>
  <c r="W802" i="1"/>
  <c r="R802" i="1" s="1"/>
  <c r="V383" i="1"/>
  <c r="Q383" i="1" s="1"/>
  <c r="Y684" i="1"/>
  <c r="T684" i="1" s="1"/>
  <c r="V471" i="1"/>
  <c r="Q471" i="1" s="1"/>
  <c r="Y219" i="1"/>
  <c r="T219" i="1" s="1"/>
  <c r="X351" i="1"/>
  <c r="S351" i="1" s="1"/>
  <c r="X88" i="1"/>
  <c r="S88" i="1" s="1"/>
  <c r="I123" i="5" s="1"/>
  <c r="X843" i="1"/>
  <c r="S843" i="1" s="1"/>
  <c r="X727" i="1"/>
  <c r="S727" i="1" s="1"/>
  <c r="Y313" i="1"/>
  <c r="T313" i="1" s="1"/>
  <c r="X799" i="1"/>
  <c r="S799" i="1" s="1"/>
  <c r="X798" i="1"/>
  <c r="S798" i="1" s="1"/>
  <c r="X80" i="1"/>
  <c r="S80" i="1" s="1"/>
  <c r="I111" i="5" s="1"/>
  <c r="Y808" i="1"/>
  <c r="T808" i="1" s="1"/>
  <c r="W567" i="1"/>
  <c r="R567" i="1" s="1"/>
  <c r="Y2" i="1"/>
  <c r="T2" i="1" s="1"/>
  <c r="M5" i="5" s="1"/>
  <c r="Y321" i="1"/>
  <c r="T321" i="1" s="1"/>
  <c r="W857" i="1"/>
  <c r="R857" i="1" s="1"/>
  <c r="V435" i="1"/>
  <c r="Q435" i="1" s="1"/>
  <c r="V693" i="1"/>
  <c r="Q693" i="1" s="1"/>
  <c r="U693" i="1" s="1"/>
  <c r="X845" i="1"/>
  <c r="S845" i="1" s="1"/>
  <c r="V11" i="1"/>
  <c r="Q11" i="1" s="1"/>
  <c r="G14" i="5" s="1"/>
  <c r="X757" i="1"/>
  <c r="S757" i="1" s="1"/>
  <c r="V886" i="1"/>
  <c r="Q886" i="1" s="1"/>
  <c r="W410" i="1"/>
  <c r="R410" i="1" s="1"/>
  <c r="X98" i="1"/>
  <c r="S98" i="1" s="1"/>
  <c r="I137" i="5" s="1"/>
  <c r="X385" i="1"/>
  <c r="S385" i="1" s="1"/>
  <c r="Y901" i="1"/>
  <c r="T901" i="1" s="1"/>
  <c r="W577" i="1"/>
  <c r="R577" i="1" s="1"/>
  <c r="V899" i="1"/>
  <c r="Q899" i="1" s="1"/>
  <c r="V809" i="1"/>
  <c r="Q809" i="1" s="1"/>
  <c r="X157" i="1"/>
  <c r="S157" i="1" s="1"/>
  <c r="Y707" i="1"/>
  <c r="T707" i="1" s="1"/>
  <c r="V618" i="1"/>
  <c r="Q618" i="1" s="1"/>
  <c r="Y391" i="1"/>
  <c r="T391" i="1" s="1"/>
  <c r="Y248" i="1"/>
  <c r="T248" i="1" s="1"/>
  <c r="W902" i="1"/>
  <c r="R902" i="1" s="1"/>
  <c r="W106" i="1"/>
  <c r="R106" i="1" s="1"/>
  <c r="K149" i="5" s="1"/>
  <c r="W809" i="1"/>
  <c r="R809" i="1" s="1"/>
  <c r="Y917" i="1"/>
  <c r="T917" i="1" s="1"/>
  <c r="X337" i="1"/>
  <c r="S337" i="1" s="1"/>
  <c r="Y269" i="1"/>
  <c r="T269" i="1" s="1"/>
  <c r="W101" i="1"/>
  <c r="R101" i="1" s="1"/>
  <c r="K140" i="5" s="1"/>
  <c r="W623" i="1"/>
  <c r="R623" i="1" s="1"/>
  <c r="V479" i="1"/>
  <c r="Q479" i="1" s="1"/>
  <c r="V338" i="1"/>
  <c r="Q338" i="1" s="1"/>
  <c r="X601" i="1"/>
  <c r="S601" i="1" s="1"/>
  <c r="X780" i="1"/>
  <c r="S780" i="1" s="1"/>
  <c r="Y192" i="1"/>
  <c r="T192" i="1" s="1"/>
  <c r="X245" i="1"/>
  <c r="S245" i="1" s="1"/>
  <c r="W967" i="1"/>
  <c r="R967" i="1" s="1"/>
  <c r="X967" i="1"/>
  <c r="S967" i="1" s="1"/>
  <c r="Y977" i="1"/>
  <c r="T977" i="1" s="1"/>
  <c r="Y135" i="1"/>
  <c r="T135" i="1" s="1"/>
  <c r="W531" i="1"/>
  <c r="R531" i="1" s="1"/>
  <c r="W766" i="1"/>
  <c r="R766" i="1" s="1"/>
  <c r="Y406" i="1"/>
  <c r="T406" i="1" s="1"/>
  <c r="Y472" i="1"/>
  <c r="T472" i="1" s="1"/>
  <c r="Y751" i="1"/>
  <c r="T751" i="1" s="1"/>
  <c r="V596" i="1"/>
  <c r="Q596" i="1" s="1"/>
  <c r="Y453" i="1"/>
  <c r="T453" i="1" s="1"/>
  <c r="Y752" i="1"/>
  <c r="T752" i="1" s="1"/>
  <c r="Y876" i="1"/>
  <c r="T876" i="1" s="1"/>
  <c r="Y747" i="1"/>
  <c r="T747" i="1" s="1"/>
  <c r="Y575" i="1"/>
  <c r="T575" i="1" s="1"/>
  <c r="X118" i="1"/>
  <c r="S118" i="1" s="1"/>
  <c r="I165" i="5" s="1"/>
  <c r="V374" i="1"/>
  <c r="Q374" i="1" s="1"/>
  <c r="X487" i="1"/>
  <c r="S487" i="1" s="1"/>
  <c r="X823" i="1"/>
  <c r="S823" i="1" s="1"/>
  <c r="V271" i="1"/>
  <c r="Q271" i="1" s="1"/>
  <c r="X394" i="1"/>
  <c r="S394" i="1" s="1"/>
  <c r="X539" i="1"/>
  <c r="S539" i="1" s="1"/>
  <c r="Y724" i="1"/>
  <c r="T724" i="1" s="1"/>
  <c r="V965" i="1"/>
  <c r="Q965" i="1" s="1"/>
  <c r="X833" i="1"/>
  <c r="S833" i="1" s="1"/>
  <c r="V365" i="1"/>
  <c r="Q365" i="1" s="1"/>
  <c r="V392" i="1"/>
  <c r="Q392" i="1" s="1"/>
  <c r="W600" i="1"/>
  <c r="R600" i="1" s="1"/>
  <c r="X623" i="1"/>
  <c r="S623" i="1" s="1"/>
  <c r="Y515" i="1"/>
  <c r="T515" i="1" s="1"/>
  <c r="W975" i="1"/>
  <c r="R975" i="1" s="1"/>
  <c r="X974" i="1"/>
  <c r="S974" i="1" s="1"/>
  <c r="Y225" i="1"/>
  <c r="T225" i="1" s="1"/>
  <c r="Y373" i="1"/>
  <c r="T373" i="1" s="1"/>
  <c r="W47" i="1"/>
  <c r="R47" i="1" s="1"/>
  <c r="K66" i="5" s="1"/>
  <c r="W798" i="1"/>
  <c r="R798" i="1" s="1"/>
  <c r="U798" i="1" s="1"/>
  <c r="V161" i="1"/>
  <c r="Q161" i="1" s="1"/>
  <c r="V714" i="1"/>
  <c r="Q714" i="1" s="1"/>
  <c r="V944" i="1"/>
  <c r="Q944" i="1" s="1"/>
  <c r="X656" i="1"/>
  <c r="S656" i="1" s="1"/>
  <c r="W997" i="1"/>
  <c r="R997" i="1" s="1"/>
  <c r="Y67" i="1"/>
  <c r="T67" i="1" s="1"/>
  <c r="M94" i="5" s="1"/>
  <c r="X800" i="1"/>
  <c r="S800" i="1" s="1"/>
  <c r="W735" i="1"/>
  <c r="R735" i="1" s="1"/>
  <c r="X669" i="1"/>
  <c r="S669" i="1" s="1"/>
  <c r="X264" i="1"/>
  <c r="S264" i="1" s="1"/>
  <c r="W770" i="1"/>
  <c r="R770" i="1" s="1"/>
  <c r="Y743" i="1"/>
  <c r="T743" i="1" s="1"/>
  <c r="V423" i="1"/>
  <c r="Q423" i="1" s="1"/>
  <c r="W514" i="1"/>
  <c r="R514" i="1" s="1"/>
  <c r="W313" i="1"/>
  <c r="R313" i="1" s="1"/>
  <c r="Y705" i="1"/>
  <c r="T705" i="1" s="1"/>
  <c r="V697" i="1"/>
  <c r="Q697" i="1" s="1"/>
  <c r="W963" i="1"/>
  <c r="R963" i="1" s="1"/>
  <c r="Y883" i="1"/>
  <c r="T883" i="1" s="1"/>
  <c r="W268" i="1"/>
  <c r="R268" i="1" s="1"/>
  <c r="Y257" i="1"/>
  <c r="T257" i="1" s="1"/>
  <c r="W407" i="1"/>
  <c r="R407" i="1" s="1"/>
  <c r="Y138" i="1"/>
  <c r="T138" i="1" s="1"/>
  <c r="W180" i="1"/>
  <c r="R180" i="1" s="1"/>
  <c r="V166" i="1"/>
  <c r="Q166" i="1" s="1"/>
  <c r="Y979" i="1"/>
  <c r="T979" i="1" s="1"/>
  <c r="V358" i="1"/>
  <c r="Q358" i="1" s="1"/>
  <c r="W20" i="1"/>
  <c r="R20" i="1" s="1"/>
  <c r="K27" i="5" s="1"/>
  <c r="W953" i="1"/>
  <c r="R953" i="1" s="1"/>
  <c r="W355" i="1"/>
  <c r="R355" i="1" s="1"/>
  <c r="V359" i="1"/>
  <c r="Q359" i="1" s="1"/>
  <c r="Y230" i="1"/>
  <c r="T230" i="1" s="1"/>
  <c r="X635" i="1"/>
  <c r="S635" i="1" s="1"/>
  <c r="W516" i="1"/>
  <c r="R516" i="1" s="1"/>
  <c r="X533" i="1"/>
  <c r="S533" i="1" s="1"/>
  <c r="V206" i="1"/>
  <c r="Q206" i="1" s="1"/>
  <c r="V702" i="1"/>
  <c r="Q702" i="1" s="1"/>
  <c r="X869" i="1"/>
  <c r="S869" i="1" s="1"/>
  <c r="X76" i="1"/>
  <c r="S76" i="1" s="1"/>
  <c r="I107" i="5" s="1"/>
  <c r="V879" i="1"/>
  <c r="Q879" i="1" s="1"/>
  <c r="W51" i="1"/>
  <c r="R51" i="1" s="1"/>
  <c r="W389" i="1"/>
  <c r="R389" i="1" s="1"/>
  <c r="W961" i="1"/>
  <c r="R961" i="1" s="1"/>
  <c r="X390" i="1"/>
  <c r="S390" i="1" s="1"/>
  <c r="X683" i="1"/>
  <c r="S683" i="1" s="1"/>
  <c r="X348" i="1"/>
  <c r="S348" i="1" s="1"/>
  <c r="X701" i="1"/>
  <c r="S701" i="1" s="1"/>
  <c r="X36" i="1"/>
  <c r="S36" i="1" s="1"/>
  <c r="I51" i="5" s="1"/>
  <c r="X200" i="1"/>
  <c r="S200" i="1" s="1"/>
  <c r="W360" i="1"/>
  <c r="R360" i="1" s="1"/>
  <c r="Y292" i="1"/>
  <c r="T292" i="1" s="1"/>
  <c r="V760" i="1"/>
  <c r="Q760" i="1" s="1"/>
  <c r="X641" i="1"/>
  <c r="S641" i="1" s="1"/>
  <c r="V564" i="1"/>
  <c r="Q564" i="1" s="1"/>
  <c r="V951" i="1"/>
  <c r="Q951" i="1" s="1"/>
  <c r="W990" i="1"/>
  <c r="R990" i="1" s="1"/>
  <c r="V340" i="1"/>
  <c r="Q340" i="1" s="1"/>
  <c r="X313" i="1"/>
  <c r="S313" i="1" s="1"/>
  <c r="X569" i="1"/>
  <c r="S569" i="1" s="1"/>
  <c r="Y809" i="1"/>
  <c r="T809" i="1" s="1"/>
  <c r="V967" i="1"/>
  <c r="Q967" i="1" s="1"/>
  <c r="W39" i="1"/>
  <c r="R39" i="1" s="1"/>
  <c r="K54" i="5" s="1"/>
  <c r="Y11" i="1"/>
  <c r="T11" i="1" s="1"/>
  <c r="M14" i="5" s="1"/>
  <c r="X41" i="1"/>
  <c r="S41" i="1" s="1"/>
  <c r="I56" i="5" s="1"/>
  <c r="Y380" i="1"/>
  <c r="T380" i="1" s="1"/>
  <c r="Y333" i="1"/>
  <c r="T333" i="1" s="1"/>
  <c r="X627" i="1"/>
  <c r="S627" i="1" s="1"/>
  <c r="W758" i="1"/>
  <c r="R758" i="1" s="1"/>
  <c r="V503" i="1"/>
  <c r="Q503" i="1" s="1"/>
  <c r="V851" i="1"/>
  <c r="Q851" i="1" s="1"/>
  <c r="X87" i="1"/>
  <c r="S87" i="1" s="1"/>
  <c r="I122" i="5" s="1"/>
  <c r="V317" i="1"/>
  <c r="Q317" i="1" s="1"/>
  <c r="W721" i="1"/>
  <c r="R721" i="1" s="1"/>
  <c r="Y466" i="1"/>
  <c r="T466" i="1" s="1"/>
  <c r="W827" i="1"/>
  <c r="R827" i="1" s="1"/>
  <c r="Y997" i="1"/>
  <c r="T997" i="1" s="1"/>
  <c r="Y105" i="1"/>
  <c r="T105" i="1" s="1"/>
  <c r="M148" i="5" s="1"/>
  <c r="W842" i="1"/>
  <c r="R842" i="1" s="1"/>
  <c r="X213" i="1"/>
  <c r="S213" i="1" s="1"/>
  <c r="V239" i="1"/>
  <c r="Q239" i="1" s="1"/>
  <c r="Y351" i="1"/>
  <c r="T351" i="1" s="1"/>
  <c r="X743" i="1"/>
  <c r="S743" i="1" s="1"/>
  <c r="Y280" i="1"/>
  <c r="T280" i="1" s="1"/>
  <c r="Y655" i="1"/>
  <c r="T655" i="1" s="1"/>
  <c r="V667" i="1"/>
  <c r="Q667" i="1" s="1"/>
  <c r="W1001" i="1"/>
  <c r="R1001" i="1" s="1"/>
  <c r="X223" i="1"/>
  <c r="S223" i="1" s="1"/>
  <c r="X985" i="1"/>
  <c r="S985" i="1" s="1"/>
  <c r="W436" i="1"/>
  <c r="R436" i="1" s="1"/>
  <c r="W207" i="1"/>
  <c r="R207" i="1" s="1"/>
  <c r="V362" i="1"/>
  <c r="Q362" i="1" s="1"/>
  <c r="X229" i="1"/>
  <c r="S229" i="1" s="1"/>
  <c r="Y582" i="1"/>
  <c r="T582" i="1" s="1"/>
  <c r="X477" i="1"/>
  <c r="S477" i="1" s="1"/>
  <c r="V706" i="1"/>
  <c r="Q706" i="1" s="1"/>
  <c r="W246" i="1"/>
  <c r="R246" i="1" s="1"/>
  <c r="W120" i="1"/>
  <c r="R120" i="1" s="1"/>
  <c r="K167" i="5" s="1"/>
  <c r="X763" i="1"/>
  <c r="S763" i="1" s="1"/>
  <c r="W935" i="1"/>
  <c r="R935" i="1" s="1"/>
  <c r="V128" i="1"/>
  <c r="Q128" i="1" s="1"/>
  <c r="G179" i="5" s="1"/>
  <c r="W644" i="1"/>
  <c r="R644" i="1" s="1"/>
  <c r="Y760" i="1"/>
  <c r="T760" i="1" s="1"/>
  <c r="X7" i="1"/>
  <c r="S7" i="1" s="1"/>
  <c r="I10" i="5" s="1"/>
  <c r="V884" i="1"/>
  <c r="Q884" i="1" s="1"/>
  <c r="W979" i="1"/>
  <c r="R979" i="1" s="1"/>
  <c r="W230" i="1"/>
  <c r="R230" i="1" s="1"/>
  <c r="Y274" i="1"/>
  <c r="T274" i="1" s="1"/>
  <c r="W890" i="1"/>
  <c r="R890" i="1" s="1"/>
  <c r="X828" i="1"/>
  <c r="S828" i="1" s="1"/>
  <c r="V300" i="1"/>
  <c r="Q300" i="1" s="1"/>
  <c r="V332" i="1"/>
  <c r="Q332" i="1" s="1"/>
  <c r="V245" i="1"/>
  <c r="Q245" i="1" s="1"/>
  <c r="Y938" i="1"/>
  <c r="T938" i="1" s="1"/>
  <c r="V942" i="1"/>
  <c r="Q942" i="1" s="1"/>
  <c r="Y891" i="1"/>
  <c r="T891" i="1" s="1"/>
  <c r="X597" i="1"/>
  <c r="S597" i="1" s="1"/>
  <c r="Y455" i="1"/>
  <c r="T455" i="1" s="1"/>
  <c r="Y573" i="1"/>
  <c r="T573" i="1" s="1"/>
  <c r="Y222" i="1"/>
  <c r="T222" i="1" s="1"/>
  <c r="X820" i="1"/>
  <c r="S820" i="1" s="1"/>
  <c r="Y448" i="1"/>
  <c r="T448" i="1" s="1"/>
  <c r="X164" i="1"/>
  <c r="S164" i="1" s="1"/>
  <c r="W595" i="1"/>
  <c r="R595" i="1" s="1"/>
  <c r="W289" i="1"/>
  <c r="R289" i="1" s="1"/>
  <c r="W506" i="1"/>
  <c r="R506" i="1" s="1"/>
  <c r="X306" i="1"/>
  <c r="S306" i="1" s="1"/>
  <c r="V377" i="1"/>
  <c r="Q377" i="1" s="1"/>
  <c r="X983" i="1"/>
  <c r="S983" i="1" s="1"/>
  <c r="Y331" i="1"/>
  <c r="T331" i="1" s="1"/>
  <c r="Y356" i="1"/>
  <c r="T356" i="1" s="1"/>
  <c r="Y715" i="1"/>
  <c r="T715" i="1" s="1"/>
  <c r="V329" i="1"/>
  <c r="Q329" i="1" s="1"/>
  <c r="W63" i="1"/>
  <c r="R63" i="1" s="1"/>
  <c r="K90" i="5" s="1"/>
  <c r="Y963" i="1"/>
  <c r="T963" i="1" s="1"/>
  <c r="Y850" i="1"/>
  <c r="T850" i="1" s="1"/>
  <c r="X406" i="1"/>
  <c r="S406" i="1" s="1"/>
  <c r="V843" i="1"/>
  <c r="Q843" i="1" s="1"/>
  <c r="V624" i="1"/>
  <c r="Q624" i="1" s="1"/>
  <c r="Y564" i="1"/>
  <c r="T564" i="1" s="1"/>
  <c r="W662" i="1"/>
  <c r="R662" i="1" s="1"/>
  <c r="Y32" i="1"/>
  <c r="T32" i="1" s="1"/>
  <c r="M47" i="5" s="1"/>
  <c r="V330" i="1"/>
  <c r="Q330" i="1" s="1"/>
  <c r="Y250" i="1"/>
  <c r="T250" i="1" s="1"/>
  <c r="X891" i="1"/>
  <c r="S891" i="1" s="1"/>
  <c r="W641" i="1"/>
  <c r="R641" i="1" s="1"/>
  <c r="Y879" i="1"/>
  <c r="T879" i="1" s="1"/>
  <c r="W199" i="1"/>
  <c r="R199" i="1" s="1"/>
  <c r="V352" i="1"/>
  <c r="Q352" i="1" s="1"/>
  <c r="Y926" i="1"/>
  <c r="T926" i="1" s="1"/>
  <c r="Y852" i="1"/>
  <c r="T852" i="1" s="1"/>
  <c r="V430" i="1"/>
  <c r="Q430" i="1" s="1"/>
  <c r="Y532" i="1"/>
  <c r="T532" i="1" s="1"/>
  <c r="V721" i="1"/>
  <c r="Q721" i="1" s="1"/>
  <c r="X940" i="1"/>
  <c r="S940" i="1" s="1"/>
  <c r="W814" i="1"/>
  <c r="R814" i="1" s="1"/>
  <c r="Y53" i="1"/>
  <c r="T53" i="1" s="1"/>
  <c r="M76" i="5" s="1"/>
  <c r="X277" i="1"/>
  <c r="S277" i="1" s="1"/>
  <c r="V341" i="1"/>
  <c r="Q341" i="1" s="1"/>
  <c r="V523" i="1"/>
  <c r="Q523" i="1" s="1"/>
  <c r="Y771" i="1"/>
  <c r="T771" i="1" s="1"/>
  <c r="V100" i="1"/>
  <c r="Q100" i="1" s="1"/>
  <c r="G139" i="5" s="1"/>
  <c r="V64" i="1"/>
  <c r="Q64" i="1" s="1"/>
  <c r="G91" i="5" s="1"/>
  <c r="X378" i="1"/>
  <c r="S378" i="1" s="1"/>
  <c r="W862" i="1"/>
  <c r="R862" i="1" s="1"/>
  <c r="Y611" i="1"/>
  <c r="T611" i="1" s="1"/>
  <c r="W640" i="1"/>
  <c r="R640" i="1" s="1"/>
  <c r="Y52" i="1"/>
  <c r="T52" i="1" s="1"/>
  <c r="M75" i="5" s="1"/>
  <c r="W913" i="1"/>
  <c r="R913" i="1" s="1"/>
  <c r="V106" i="1"/>
  <c r="Q106" i="1" s="1"/>
  <c r="V462" i="1"/>
  <c r="Q462" i="1" s="1"/>
  <c r="X210" i="1"/>
  <c r="S210" i="1" s="1"/>
  <c r="V865" i="1"/>
  <c r="Q865" i="1" s="1"/>
  <c r="V373" i="1"/>
  <c r="Q373" i="1" s="1"/>
  <c r="X340" i="1"/>
  <c r="S340" i="1" s="1"/>
  <c r="X782" i="1"/>
  <c r="S782" i="1" s="1"/>
  <c r="X401" i="1"/>
  <c r="S401" i="1" s="1"/>
  <c r="V308" i="1"/>
  <c r="Q308" i="1" s="1"/>
  <c r="V869" i="1"/>
  <c r="Q869" i="1" s="1"/>
  <c r="X402" i="1"/>
  <c r="S402" i="1" s="1"/>
  <c r="W198" i="1"/>
  <c r="R198" i="1" s="1"/>
  <c r="X227" i="1"/>
  <c r="S227" i="1" s="1"/>
  <c r="W546" i="1"/>
  <c r="R546" i="1" s="1"/>
  <c r="W741" i="1"/>
  <c r="R741" i="1" s="1"/>
  <c r="Y365" i="1"/>
  <c r="T365" i="1" s="1"/>
  <c r="Y493" i="1"/>
  <c r="T493" i="1" s="1"/>
  <c r="W939" i="1"/>
  <c r="R939" i="1" s="1"/>
  <c r="Y848" i="1"/>
  <c r="T848" i="1" s="1"/>
  <c r="X702" i="1"/>
  <c r="S702" i="1" s="1"/>
  <c r="Y696" i="1"/>
  <c r="T696" i="1" s="1"/>
  <c r="Y203" i="1"/>
  <c r="T203" i="1" s="1"/>
  <c r="Y127" i="1"/>
  <c r="T127" i="1" s="1"/>
  <c r="M178" i="5" s="1"/>
  <c r="W446" i="1"/>
  <c r="R446" i="1" s="1"/>
  <c r="W689" i="1"/>
  <c r="R689" i="1" s="1"/>
  <c r="X259" i="1"/>
  <c r="S259" i="1" s="1"/>
  <c r="Y178" i="1"/>
  <c r="T178" i="1" s="1"/>
  <c r="X399" i="1"/>
  <c r="S399" i="1" s="1"/>
  <c r="Y400" i="1"/>
  <c r="T400" i="1" s="1"/>
  <c r="V60" i="1"/>
  <c r="Q60" i="1" s="1"/>
  <c r="G83" i="5" s="1"/>
  <c r="W525" i="1"/>
  <c r="R525" i="1" s="1"/>
  <c r="V13" i="1"/>
  <c r="Q13" i="1" s="1"/>
  <c r="G20" i="5" s="1"/>
  <c r="V28" i="1"/>
  <c r="Q28" i="1" s="1"/>
  <c r="G39" i="5" s="1"/>
  <c r="Y714" i="1"/>
  <c r="T714" i="1" s="1"/>
  <c r="Y571" i="1"/>
  <c r="T571" i="1" s="1"/>
  <c r="W252" i="1"/>
  <c r="R252" i="1" s="1"/>
  <c r="W377" i="1"/>
  <c r="R377" i="1" s="1"/>
  <c r="X972" i="1"/>
  <c r="S972" i="1" s="1"/>
  <c r="V54" i="1"/>
  <c r="Q54" i="1" s="1"/>
  <c r="G77" i="5" s="1"/>
  <c r="V769" i="1"/>
  <c r="Q769" i="1" s="1"/>
  <c r="V825" i="1"/>
  <c r="Q825" i="1" s="1"/>
  <c r="X903" i="1"/>
  <c r="S903" i="1" s="1"/>
  <c r="W393" i="1"/>
  <c r="R393" i="1" s="1"/>
  <c r="Y499" i="1"/>
  <c r="T499" i="1" s="1"/>
  <c r="Y556" i="1"/>
  <c r="T556" i="1" s="1"/>
  <c r="W518" i="1"/>
  <c r="R518" i="1" s="1"/>
  <c r="V15" i="1"/>
  <c r="Q15" i="1" s="1"/>
  <c r="W996" i="1"/>
  <c r="R996" i="1" s="1"/>
  <c r="W906" i="1"/>
  <c r="R906" i="1" s="1"/>
  <c r="V861" i="1"/>
  <c r="Q861" i="1" s="1"/>
  <c r="V116" i="1"/>
  <c r="Q116" i="1" s="1"/>
  <c r="G163" i="5" s="1"/>
  <c r="V342" i="1"/>
  <c r="Q342" i="1" s="1"/>
  <c r="V472" i="1"/>
  <c r="Q472" i="1" s="1"/>
  <c r="V4" i="1"/>
  <c r="Q4" i="1" s="1"/>
  <c r="W33" i="1"/>
  <c r="R33" i="1" s="1"/>
  <c r="K48" i="5" s="1"/>
  <c r="Y982" i="1"/>
  <c r="T982" i="1" s="1"/>
  <c r="Y689" i="1"/>
  <c r="T689" i="1" s="1"/>
  <c r="Y364" i="1"/>
  <c r="T364" i="1" s="1"/>
  <c r="W952" i="1"/>
  <c r="R952" i="1" s="1"/>
  <c r="X187" i="1"/>
  <c r="S187" i="1" s="1"/>
  <c r="V285" i="1"/>
  <c r="Q285" i="1" s="1"/>
  <c r="Y779" i="1"/>
  <c r="T779" i="1" s="1"/>
  <c r="X872" i="1"/>
  <c r="S872" i="1" s="1"/>
  <c r="W162" i="1"/>
  <c r="R162" i="1" s="1"/>
  <c r="Y301" i="1"/>
  <c r="T301" i="1" s="1"/>
  <c r="V115" i="1"/>
  <c r="Q115" i="1" s="1"/>
  <c r="G162" i="5" s="1"/>
  <c r="W917" i="1"/>
  <c r="R917" i="1" s="1"/>
  <c r="X718" i="1"/>
  <c r="S718" i="1" s="1"/>
  <c r="X415" i="1"/>
  <c r="S415" i="1" s="1"/>
  <c r="Y612" i="1"/>
  <c r="T612" i="1" s="1"/>
  <c r="W123" i="1"/>
  <c r="R123" i="1" s="1"/>
  <c r="W710" i="1"/>
  <c r="R710" i="1" s="1"/>
  <c r="W271" i="1"/>
  <c r="R271" i="1" s="1"/>
  <c r="Y116" i="1"/>
  <c r="T116" i="1" s="1"/>
  <c r="M163" i="5" s="1"/>
  <c r="V898" i="1"/>
  <c r="Q898" i="1" s="1"/>
  <c r="Y723" i="1"/>
  <c r="T723" i="1" s="1"/>
  <c r="V652" i="1"/>
  <c r="Q652" i="1" s="1"/>
  <c r="W843" i="1"/>
  <c r="R843" i="1" s="1"/>
  <c r="W907" i="1"/>
  <c r="R907" i="1" s="1"/>
  <c r="X919" i="1"/>
  <c r="S919" i="1" s="1"/>
  <c r="Y919" i="1"/>
  <c r="T919" i="1" s="1"/>
  <c r="Y964" i="1"/>
  <c r="T964" i="1" s="1"/>
  <c r="Y829" i="1"/>
  <c r="T829" i="1" s="1"/>
  <c r="W776" i="1"/>
  <c r="R776" i="1" s="1"/>
  <c r="V997" i="1"/>
  <c r="Q997" i="1" s="1"/>
  <c r="W611" i="1"/>
  <c r="R611" i="1" s="1"/>
  <c r="V451" i="1"/>
  <c r="Q451" i="1" s="1"/>
  <c r="W820" i="1"/>
  <c r="R820" i="1" s="1"/>
  <c r="V192" i="1"/>
  <c r="Q192" i="1" s="1"/>
  <c r="V32" i="1"/>
  <c r="Q32" i="1" s="1"/>
  <c r="V977" i="1"/>
  <c r="Q977" i="1" s="1"/>
  <c r="Y791" i="1"/>
  <c r="T791" i="1" s="1"/>
  <c r="Y3" i="1"/>
  <c r="T3" i="1" s="1"/>
  <c r="M6" i="5" s="1"/>
  <c r="Y535" i="1"/>
  <c r="T535" i="1" s="1"/>
  <c r="W392" i="1"/>
  <c r="R392" i="1" s="1"/>
  <c r="Y781" i="1"/>
  <c r="T781" i="1" s="1"/>
  <c r="W461" i="1"/>
  <c r="R461" i="1" s="1"/>
  <c r="Y567" i="1"/>
  <c r="T567" i="1" s="1"/>
  <c r="X846" i="1"/>
  <c r="S846" i="1" s="1"/>
  <c r="W665" i="1"/>
  <c r="R665" i="1" s="1"/>
  <c r="Y162" i="1"/>
  <c r="T162" i="1" s="1"/>
  <c r="X163" i="1"/>
  <c r="S163" i="1" s="1"/>
  <c r="W643" i="1"/>
  <c r="R643" i="1" s="1"/>
  <c r="V49" i="1"/>
  <c r="Q49" i="1" s="1"/>
  <c r="G68" i="5" s="1"/>
  <c r="X78" i="1"/>
  <c r="S78" i="1" s="1"/>
  <c r="I109" i="5" s="1"/>
  <c r="V86" i="1"/>
  <c r="Q86" i="1" s="1"/>
  <c r="G121" i="5" s="1"/>
  <c r="W303" i="1"/>
  <c r="R303" i="1" s="1"/>
  <c r="W232" i="1"/>
  <c r="R232" i="1" s="1"/>
  <c r="Y903" i="1"/>
  <c r="T903" i="1" s="1"/>
  <c r="Y597" i="1"/>
  <c r="T597" i="1" s="1"/>
  <c r="Y332" i="1"/>
  <c r="T332" i="1" s="1"/>
  <c r="W342" i="1"/>
  <c r="R342" i="1" s="1"/>
  <c r="W401" i="1"/>
  <c r="R401" i="1" s="1"/>
  <c r="X352" i="1"/>
  <c r="S352" i="1" s="1"/>
  <c r="W654" i="1"/>
  <c r="R654" i="1" s="1"/>
  <c r="Y953" i="1"/>
  <c r="T953" i="1" s="1"/>
  <c r="Y861" i="1"/>
  <c r="T861" i="1" s="1"/>
  <c r="W887" i="1"/>
  <c r="R887" i="1" s="1"/>
  <c r="W897" i="1"/>
  <c r="R897" i="1" s="1"/>
  <c r="X738" i="1"/>
  <c r="S738" i="1" s="1"/>
  <c r="V138" i="1"/>
  <c r="Q138" i="1" s="1"/>
  <c r="X241" i="1"/>
  <c r="S241" i="1" s="1"/>
  <c r="W40" i="1"/>
  <c r="R40" i="1" s="1"/>
  <c r="K55" i="5" s="1"/>
  <c r="W812" i="1"/>
  <c r="R812" i="1" s="1"/>
  <c r="V44" i="1"/>
  <c r="Q44" i="1" s="1"/>
  <c r="G63" i="5" s="1"/>
  <c r="Y289" i="1"/>
  <c r="T289" i="1" s="1"/>
  <c r="X849" i="1"/>
  <c r="S849" i="1" s="1"/>
  <c r="V67" i="1"/>
  <c r="Q67" i="1" s="1"/>
  <c r="G94" i="5" s="1"/>
  <c r="V491" i="1"/>
  <c r="Q491" i="1" s="1"/>
  <c r="X735" i="1"/>
  <c r="S735" i="1" s="1"/>
  <c r="Y935" i="1"/>
  <c r="T935" i="1" s="1"/>
  <c r="V321" i="1"/>
  <c r="Q321" i="1" s="1"/>
  <c r="X239" i="1"/>
  <c r="S239" i="1" s="1"/>
  <c r="Y426" i="1"/>
  <c r="T426" i="1" s="1"/>
  <c r="V242" i="1"/>
  <c r="Q242" i="1" s="1"/>
  <c r="W60" i="1"/>
  <c r="R60" i="1" s="1"/>
  <c r="K83" i="5" s="1"/>
  <c r="X650" i="1"/>
  <c r="S650" i="1" s="1"/>
  <c r="Y303" i="1"/>
  <c r="T303" i="1" s="1"/>
  <c r="Y118" i="1"/>
  <c r="T118" i="1" s="1"/>
  <c r="M165" i="5" s="1"/>
  <c r="V408" i="1"/>
  <c r="Q408" i="1" s="1"/>
  <c r="X860" i="1"/>
  <c r="S860" i="1" s="1"/>
  <c r="Y996" i="1"/>
  <c r="T996" i="1" s="1"/>
  <c r="V243" i="1"/>
  <c r="Q243" i="1" s="1"/>
  <c r="W893" i="1"/>
  <c r="R893" i="1" s="1"/>
  <c r="W980" i="1"/>
  <c r="R980" i="1" s="1"/>
  <c r="V18" i="1"/>
  <c r="Q18" i="1" s="1"/>
  <c r="G25" i="5" s="1"/>
  <c r="Y839" i="1"/>
  <c r="T839" i="1" s="1"/>
  <c r="V671" i="1"/>
  <c r="Q671" i="1" s="1"/>
  <c r="W431" i="1"/>
  <c r="R431" i="1" s="1"/>
  <c r="W677" i="1"/>
  <c r="R677" i="1" s="1"/>
  <c r="X231" i="1"/>
  <c r="S231" i="1" s="1"/>
  <c r="V155" i="1"/>
  <c r="Q155" i="1" s="1"/>
  <c r="X140" i="1"/>
  <c r="S140" i="1" s="1"/>
  <c r="Y146" i="1"/>
  <c r="T146" i="1" s="1"/>
  <c r="Y788" i="1"/>
  <c r="T788" i="1" s="1"/>
  <c r="X717" i="1"/>
  <c r="S717" i="1" s="1"/>
  <c r="W102" i="1"/>
  <c r="R102" i="1" s="1"/>
  <c r="K145" i="5" s="1"/>
  <c r="Y191" i="1"/>
  <c r="T191" i="1" s="1"/>
  <c r="Y591" i="1"/>
  <c r="T591" i="1" s="1"/>
  <c r="V832" i="1"/>
  <c r="Q832" i="1" s="1"/>
  <c r="V557" i="1"/>
  <c r="Q557" i="1" s="1"/>
  <c r="U557" i="1" s="1"/>
  <c r="X218" i="1"/>
  <c r="S218" i="1" s="1"/>
  <c r="X15" i="1"/>
  <c r="S15" i="1" s="1"/>
  <c r="X392" i="1"/>
  <c r="S392" i="1" s="1"/>
  <c r="W269" i="1"/>
  <c r="R269" i="1" s="1"/>
  <c r="Y683" i="1"/>
  <c r="T683" i="1" s="1"/>
  <c r="W785" i="1"/>
  <c r="R785" i="1" s="1"/>
  <c r="Y286" i="1"/>
  <c r="T286" i="1" s="1"/>
  <c r="W361" i="1"/>
  <c r="R361" i="1" s="1"/>
  <c r="W362" i="1"/>
  <c r="R362" i="1" s="1"/>
  <c r="V141" i="1"/>
  <c r="Q141" i="1" s="1"/>
  <c r="V97" i="1"/>
  <c r="Q97" i="1" s="1"/>
  <c r="G136" i="5" s="1"/>
  <c r="W262" i="1"/>
  <c r="R262" i="1" s="1"/>
  <c r="V892" i="1"/>
  <c r="Q892" i="1" s="1"/>
  <c r="W447" i="1"/>
  <c r="R447" i="1" s="1"/>
  <c r="V647" i="1"/>
  <c r="Q647" i="1" s="1"/>
  <c r="W294" i="1"/>
  <c r="R294" i="1" s="1"/>
  <c r="V163" i="1"/>
  <c r="Q163" i="1" s="1"/>
  <c r="X278" i="1"/>
  <c r="S278" i="1" s="1"/>
  <c r="Y308" i="1"/>
  <c r="T308" i="1" s="1"/>
  <c r="Y418" i="1"/>
  <c r="T418" i="1" s="1"/>
  <c r="W550" i="1"/>
  <c r="R550" i="1" s="1"/>
  <c r="Y451" i="1"/>
  <c r="T451" i="1" s="1"/>
  <c r="Y727" i="1"/>
  <c r="T727" i="1" s="1"/>
  <c r="X17" i="1"/>
  <c r="S17" i="1" s="1"/>
  <c r="I24" i="5" s="1"/>
  <c r="W535" i="1"/>
  <c r="R535" i="1" s="1"/>
  <c r="V422" i="1"/>
  <c r="Q422" i="1" s="1"/>
  <c r="X69" i="1"/>
  <c r="S69" i="1" s="1"/>
  <c r="I96" i="5" s="1"/>
  <c r="Y310" i="1"/>
  <c r="T310" i="1" s="1"/>
  <c r="V643" i="1"/>
  <c r="Q643" i="1" s="1"/>
  <c r="V801" i="1"/>
  <c r="Q801" i="1" s="1"/>
  <c r="X159" i="1"/>
  <c r="S159" i="1" s="1"/>
  <c r="W931" i="1"/>
  <c r="R931" i="1" s="1"/>
  <c r="V488" i="1"/>
  <c r="Q488" i="1" s="1"/>
  <c r="X877" i="1"/>
  <c r="S877" i="1" s="1"/>
  <c r="X255" i="1"/>
  <c r="S255" i="1" s="1"/>
  <c r="X368" i="1"/>
  <c r="S368" i="1" s="1"/>
  <c r="V897" i="1"/>
  <c r="Q897" i="1" s="1"/>
  <c r="V759" i="1"/>
  <c r="Q759" i="1" s="1"/>
  <c r="W510" i="1"/>
  <c r="R510" i="1" s="1"/>
  <c r="Y568" i="1"/>
  <c r="T568" i="1" s="1"/>
  <c r="X263" i="1"/>
  <c r="S263" i="1" s="1"/>
  <c r="X909" i="1"/>
  <c r="S909" i="1" s="1"/>
  <c r="X517" i="1"/>
  <c r="S517" i="1" s="1"/>
  <c r="X819" i="1"/>
  <c r="S819" i="1" s="1"/>
  <c r="W65" i="1"/>
  <c r="R65" i="1" s="1"/>
  <c r="K92" i="5" s="1"/>
  <c r="X395" i="1"/>
  <c r="S395" i="1" s="1"/>
  <c r="X501" i="1"/>
  <c r="S501" i="1" s="1"/>
  <c r="X276" i="1"/>
  <c r="S276" i="1" s="1"/>
  <c r="W243" i="1"/>
  <c r="R243" i="1" s="1"/>
  <c r="W923" i="1"/>
  <c r="R923" i="1" s="1"/>
  <c r="W978" i="1"/>
  <c r="R978" i="1" s="1"/>
  <c r="X719" i="1"/>
  <c r="S719" i="1" s="1"/>
  <c r="Y802" i="1"/>
  <c r="T802" i="1" s="1"/>
  <c r="W948" i="1"/>
  <c r="R948" i="1" s="1"/>
  <c r="Y545" i="1"/>
  <c r="T545" i="1" s="1"/>
  <c r="X260" i="1"/>
  <c r="S260" i="1" s="1"/>
  <c r="W429" i="1"/>
  <c r="R429" i="1" s="1"/>
  <c r="V779" i="1"/>
  <c r="Q779" i="1" s="1"/>
  <c r="X662" i="1"/>
  <c r="S662" i="1" s="1"/>
  <c r="Y685" i="1"/>
  <c r="T685" i="1" s="1"/>
  <c r="Y435" i="1"/>
  <c r="T435" i="1" s="1"/>
  <c r="W56" i="1"/>
  <c r="R56" i="1" s="1"/>
  <c r="K79" i="5" s="1"/>
  <c r="W333" i="1"/>
  <c r="R333" i="1" s="1"/>
  <c r="X433" i="1"/>
  <c r="S433" i="1" s="1"/>
  <c r="W190" i="1"/>
  <c r="R190" i="1" s="1"/>
  <c r="X936" i="1"/>
  <c r="S936" i="1" s="1"/>
  <c r="Y172" i="1"/>
  <c r="T172" i="1" s="1"/>
  <c r="Y853" i="1"/>
  <c r="T853" i="1" s="1"/>
  <c r="V27" i="1"/>
  <c r="Q27" i="1" s="1"/>
  <c r="G38" i="5" s="1"/>
  <c r="Y823" i="1"/>
  <c r="T823" i="1" s="1"/>
  <c r="V586" i="1"/>
  <c r="Q586" i="1" s="1"/>
  <c r="V874" i="1"/>
  <c r="Q874" i="1" s="1"/>
  <c r="W141" i="1"/>
  <c r="R141" i="1" s="1"/>
  <c r="X657" i="1"/>
  <c r="S657" i="1" s="1"/>
  <c r="Y533" i="1"/>
  <c r="T533" i="1" s="1"/>
  <c r="V70" i="1"/>
  <c r="Q70" i="1" s="1"/>
  <c r="G97" i="5" s="1"/>
  <c r="W936" i="1"/>
  <c r="R936" i="1" s="1"/>
  <c r="V646" i="1"/>
  <c r="Q646" i="1" s="1"/>
  <c r="X697" i="1"/>
  <c r="S697" i="1" s="1"/>
  <c r="W314" i="1"/>
  <c r="R314" i="1" s="1"/>
  <c r="Y968" i="1"/>
  <c r="T968" i="1" s="1"/>
  <c r="W41" i="1"/>
  <c r="R41" i="1" s="1"/>
  <c r="K56" i="5" s="1"/>
  <c r="X103" i="1"/>
  <c r="S103" i="1" s="1"/>
  <c r="I146" i="5" s="1"/>
  <c r="X66" i="1"/>
  <c r="S66" i="1" s="1"/>
  <c r="I93" i="5" s="1"/>
  <c r="W725" i="1"/>
  <c r="R725" i="1" s="1"/>
  <c r="X113" i="1"/>
  <c r="S113" i="1" s="1"/>
  <c r="I160" i="5" s="1"/>
  <c r="W547" i="1"/>
  <c r="R547" i="1" s="1"/>
  <c r="X500" i="1"/>
  <c r="S500" i="1" s="1"/>
  <c r="W426" i="1"/>
  <c r="R426" i="1" s="1"/>
  <c r="Y994" i="1"/>
  <c r="T994" i="1" s="1"/>
  <c r="V662" i="1"/>
  <c r="Q662" i="1" s="1"/>
  <c r="W753" i="1"/>
  <c r="R753" i="1" s="1"/>
  <c r="W260" i="1"/>
  <c r="R260" i="1" s="1"/>
  <c r="V410" i="1"/>
  <c r="Q410" i="1" s="1"/>
  <c r="X615" i="1"/>
  <c r="S615" i="1" s="1"/>
  <c r="W883" i="1"/>
  <c r="R883" i="1" s="1"/>
  <c r="V573" i="1"/>
  <c r="Q573" i="1" s="1"/>
  <c r="U573" i="1" s="1"/>
  <c r="X423" i="1"/>
  <c r="S423" i="1" s="1"/>
  <c r="W118" i="1"/>
  <c r="R118" i="1" s="1"/>
  <c r="K165" i="5" s="1"/>
  <c r="V56" i="1"/>
  <c r="Q56" i="1" s="1"/>
  <c r="G79" i="5" s="1"/>
  <c r="V466" i="1"/>
  <c r="Q466" i="1" s="1"/>
  <c r="X266" i="1"/>
  <c r="S266" i="1" s="1"/>
  <c r="V130" i="1"/>
  <c r="Q130" i="1" s="1"/>
  <c r="G181" i="5" s="1"/>
  <c r="X566" i="1"/>
  <c r="S566" i="1" s="1"/>
  <c r="V893" i="1"/>
  <c r="Q893" i="1" s="1"/>
  <c r="W594" i="1"/>
  <c r="R594" i="1" s="1"/>
  <c r="X46" i="1"/>
  <c r="S46" i="1" s="1"/>
  <c r="I65" i="5" s="1"/>
  <c r="X457" i="1"/>
  <c r="S457" i="1" s="1"/>
  <c r="W697" i="1"/>
  <c r="R697" i="1" s="1"/>
  <c r="X643" i="1"/>
  <c r="S643" i="1" s="1"/>
  <c r="X346" i="1"/>
  <c r="S346" i="1" s="1"/>
  <c r="X572" i="1"/>
  <c r="S572" i="1" s="1"/>
  <c r="W302" i="1"/>
  <c r="R302" i="1" s="1"/>
  <c r="Y859" i="1"/>
  <c r="T859" i="1" s="1"/>
  <c r="X411" i="1"/>
  <c r="S411" i="1" s="1"/>
  <c r="Y103" i="1"/>
  <c r="T103" i="1" s="1"/>
  <c r="M146" i="5" s="1"/>
  <c r="W254" i="1"/>
  <c r="R254" i="1" s="1"/>
  <c r="V728" i="1"/>
  <c r="Q728" i="1" s="1"/>
  <c r="V532" i="1"/>
  <c r="Q532" i="1" s="1"/>
  <c r="X174" i="1"/>
  <c r="S174" i="1" s="1"/>
  <c r="W823" i="1"/>
  <c r="R823" i="1" s="1"/>
  <c r="W847" i="1"/>
  <c r="R847" i="1" s="1"/>
  <c r="Y431" i="1"/>
  <c r="T431" i="1" s="1"/>
  <c r="Y174" i="1"/>
  <c r="T174" i="1" s="1"/>
  <c r="Y531" i="1"/>
  <c r="T531" i="1" s="1"/>
  <c r="X636" i="1"/>
  <c r="S636" i="1" s="1"/>
  <c r="Y845" i="1"/>
  <c r="T845" i="1" s="1"/>
  <c r="V805" i="1"/>
  <c r="Q805" i="1" s="1"/>
  <c r="X818" i="1"/>
  <c r="S818" i="1" s="1"/>
  <c r="Y139" i="1"/>
  <c r="T139" i="1" s="1"/>
  <c r="W504" i="1"/>
  <c r="R504" i="1" s="1"/>
  <c r="Y249" i="1"/>
  <c r="T249" i="1" s="1"/>
  <c r="Y712" i="1"/>
  <c r="T712" i="1" s="1"/>
  <c r="Y110" i="1"/>
  <c r="T110" i="1" s="1"/>
  <c r="M153" i="5" s="1"/>
  <c r="V305" i="1"/>
  <c r="Q305" i="1" s="1"/>
  <c r="X194" i="1"/>
  <c r="S194" i="1" s="1"/>
  <c r="Y102" i="1"/>
  <c r="T102" i="1" s="1"/>
  <c r="M145" i="5" s="1"/>
  <c r="V149" i="1"/>
  <c r="Q149" i="1" s="1"/>
  <c r="Y538" i="1"/>
  <c r="T538" i="1" s="1"/>
  <c r="W969" i="1"/>
  <c r="R969" i="1" s="1"/>
  <c r="X143" i="1"/>
  <c r="S143" i="1" s="1"/>
  <c r="W503" i="1"/>
  <c r="R503" i="1" s="1"/>
  <c r="U503" i="1" s="1"/>
  <c r="W613" i="1"/>
  <c r="R613" i="1" s="1"/>
  <c r="X603" i="1"/>
  <c r="S603" i="1" s="1"/>
  <c r="Y282" i="1"/>
  <c r="T282" i="1" s="1"/>
  <c r="Y603" i="1"/>
  <c r="T603" i="1" s="1"/>
  <c r="V836" i="1"/>
  <c r="Q836" i="1" s="1"/>
  <c r="X523" i="1"/>
  <c r="S523" i="1" s="1"/>
  <c r="X145" i="1"/>
  <c r="S145" i="1" s="1"/>
  <c r="W938" i="1"/>
  <c r="R938" i="1" s="1"/>
  <c r="V771" i="1"/>
  <c r="Q771" i="1" s="1"/>
  <c r="W714" i="1"/>
  <c r="R714" i="1" s="1"/>
  <c r="X971" i="1"/>
  <c r="S971" i="1" s="1"/>
  <c r="V460" i="1"/>
  <c r="Q460" i="1" s="1"/>
  <c r="V733" i="1"/>
  <c r="Q733" i="1" s="1"/>
  <c r="W633" i="1"/>
  <c r="R633" i="1" s="1"/>
  <c r="W845" i="1"/>
  <c r="R845" i="1" s="1"/>
  <c r="Y615" i="1"/>
  <c r="T615" i="1" s="1"/>
  <c r="V99" i="1"/>
  <c r="Q99" i="1" s="1"/>
  <c r="G138" i="5" s="1"/>
  <c r="X618" i="1"/>
  <c r="S618" i="1" s="1"/>
  <c r="W473" i="1"/>
  <c r="R473" i="1" s="1"/>
  <c r="W699" i="1"/>
  <c r="R699" i="1" s="1"/>
  <c r="Y151" i="1"/>
  <c r="T151" i="1" s="1"/>
  <c r="V594" i="1"/>
  <c r="Q594" i="1" s="1"/>
  <c r="Y89" i="1"/>
  <c r="T89" i="1" s="1"/>
  <c r="M124" i="5" s="1"/>
  <c r="X273" i="1"/>
  <c r="S273" i="1" s="1"/>
  <c r="V319" i="1"/>
  <c r="Q319" i="1" s="1"/>
  <c r="X286" i="1"/>
  <c r="S286" i="1" s="1"/>
  <c r="X593" i="1"/>
  <c r="S593" i="1" s="1"/>
  <c r="V947" i="1"/>
  <c r="Q947" i="1" s="1"/>
  <c r="X801" i="1"/>
  <c r="S801" i="1" s="1"/>
  <c r="W612" i="1"/>
  <c r="R612" i="1" s="1"/>
  <c r="X172" i="1"/>
  <c r="S172" i="1" s="1"/>
  <c r="Y167" i="1"/>
  <c r="T167" i="1" s="1"/>
  <c r="X789" i="1"/>
  <c r="S789" i="1" s="1"/>
  <c r="Y784" i="1"/>
  <c r="T784" i="1" s="1"/>
  <c r="W541" i="1"/>
  <c r="R541" i="1" s="1"/>
  <c r="Y462" i="1"/>
  <c r="T462" i="1" s="1"/>
  <c r="Y315" i="1"/>
  <c r="T315" i="1" s="1"/>
  <c r="X694" i="1"/>
  <c r="S694" i="1" s="1"/>
  <c r="Y255" i="1"/>
  <c r="T255" i="1" s="1"/>
  <c r="W496" i="1"/>
  <c r="R496" i="1" s="1"/>
  <c r="V730" i="1"/>
  <c r="Q730" i="1" s="1"/>
  <c r="W462" i="1"/>
  <c r="R462" i="1" s="1"/>
  <c r="Y744" i="1"/>
  <c r="T744" i="1" s="1"/>
  <c r="V312" i="1"/>
  <c r="Q312" i="1" s="1"/>
  <c r="U312" i="1" s="1"/>
  <c r="X769" i="1"/>
  <c r="S769" i="1" s="1"/>
  <c r="Y816" i="1"/>
  <c r="T816" i="1" s="1"/>
  <c r="X104" i="1"/>
  <c r="S104" i="1" s="1"/>
  <c r="I147" i="5" s="1"/>
  <c r="Y688" i="1"/>
  <c r="T688" i="1" s="1"/>
  <c r="Y555" i="1"/>
  <c r="T555" i="1" s="1"/>
  <c r="V770" i="1"/>
  <c r="Q770" i="1" s="1"/>
  <c r="W552" i="1"/>
  <c r="R552" i="1" s="1"/>
  <c r="V450" i="1"/>
  <c r="Q450" i="1" s="1"/>
  <c r="W672" i="1"/>
  <c r="R672" i="1" s="1"/>
  <c r="W619" i="1"/>
  <c r="R619" i="1" s="1"/>
  <c r="X571" i="1"/>
  <c r="S571" i="1" s="1"/>
  <c r="X778" i="1"/>
  <c r="S778" i="1" s="1"/>
  <c r="Y430" i="1"/>
  <c r="T430" i="1" s="1"/>
  <c r="W864" i="1"/>
  <c r="R864" i="1" s="1"/>
  <c r="W479" i="1"/>
  <c r="R479" i="1" s="1"/>
  <c r="Y842" i="1"/>
  <c r="T842" i="1" s="1"/>
  <c r="X594" i="1"/>
  <c r="S594" i="1" s="1"/>
  <c r="V361" i="1"/>
  <c r="Q361" i="1" s="1"/>
  <c r="W32" i="1"/>
  <c r="R32" i="1" s="1"/>
  <c r="K47" i="5" s="1"/>
  <c r="V302" i="1"/>
  <c r="Q302" i="1" s="1"/>
  <c r="X584" i="1"/>
  <c r="S584" i="1" s="1"/>
  <c r="X840" i="1"/>
  <c r="S840" i="1" s="1"/>
  <c r="X161" i="1"/>
  <c r="S161" i="1" s="1"/>
  <c r="X130" i="1"/>
  <c r="S130" i="1" s="1"/>
  <c r="V489" i="1"/>
  <c r="Q489" i="1" s="1"/>
  <c r="X616" i="1"/>
  <c r="S616" i="1" s="1"/>
  <c r="Y131" i="1"/>
  <c r="T131" i="1" s="1"/>
  <c r="M182" i="5" s="1"/>
  <c r="W947" i="1"/>
  <c r="R947" i="1" s="1"/>
  <c r="Y888" i="1"/>
  <c r="T888" i="1" s="1"/>
  <c r="W836" i="1"/>
  <c r="R836" i="1" s="1"/>
  <c r="Y904" i="1"/>
  <c r="T904" i="1" s="1"/>
  <c r="V911" i="1"/>
  <c r="Q911" i="1" s="1"/>
  <c r="U911" i="1" s="1"/>
  <c r="X19" i="1"/>
  <c r="S19" i="1" s="1"/>
  <c r="I26" i="5" s="1"/>
  <c r="Y474" i="1"/>
  <c r="T474" i="1" s="1"/>
  <c r="W24" i="1"/>
  <c r="R24" i="1" s="1"/>
  <c r="K35" i="5" s="1"/>
  <c r="V246" i="1"/>
  <c r="Q246" i="1" s="1"/>
  <c r="Y385" i="1"/>
  <c r="T385" i="1" s="1"/>
  <c r="V599" i="1"/>
  <c r="Q599" i="1" s="1"/>
  <c r="X170" i="1"/>
  <c r="S170" i="1" s="1"/>
  <c r="W372" i="1"/>
  <c r="R372" i="1" s="1"/>
  <c r="W908" i="1"/>
  <c r="R908" i="1" s="1"/>
  <c r="W779" i="1"/>
  <c r="R779" i="1" s="1"/>
  <c r="W944" i="1"/>
  <c r="R944" i="1" s="1"/>
  <c r="W279" i="1"/>
  <c r="R279" i="1" s="1"/>
  <c r="X768" i="1"/>
  <c r="S768" i="1" s="1"/>
  <c r="V205" i="1"/>
  <c r="Q205" i="1" s="1"/>
  <c r="Y436" i="1"/>
  <c r="T436" i="1" s="1"/>
  <c r="Y662" i="1"/>
  <c r="T662" i="1" s="1"/>
  <c r="W723" i="1"/>
  <c r="R723" i="1" s="1"/>
  <c r="X774" i="1"/>
  <c r="S774" i="1" s="1"/>
  <c r="W829" i="1"/>
  <c r="R829" i="1" s="1"/>
  <c r="X681" i="1"/>
  <c r="S681" i="1" s="1"/>
  <c r="W108" i="1"/>
  <c r="R108" i="1" s="1"/>
  <c r="K151" i="5" s="1"/>
  <c r="V820" i="1"/>
  <c r="Q820" i="1" s="1"/>
  <c r="X458" i="1"/>
  <c r="S458" i="1" s="1"/>
  <c r="W483" i="1"/>
  <c r="R483" i="1" s="1"/>
  <c r="X784" i="1"/>
  <c r="S784" i="1" s="1"/>
  <c r="V842" i="1"/>
  <c r="Q842" i="1" s="1"/>
  <c r="W454" i="1"/>
  <c r="R454" i="1" s="1"/>
  <c r="X893" i="1"/>
  <c r="S893" i="1" s="1"/>
  <c r="Y741" i="1"/>
  <c r="T741" i="1" s="1"/>
  <c r="W880" i="1"/>
  <c r="R880" i="1" s="1"/>
  <c r="Y319" i="1"/>
  <c r="T319" i="1" s="1"/>
  <c r="W110" i="1"/>
  <c r="R110" i="1" s="1"/>
  <c r="K153" i="5" s="1"/>
  <c r="W981" i="1"/>
  <c r="R981" i="1" s="1"/>
  <c r="X93" i="1"/>
  <c r="S93" i="1" s="1"/>
  <c r="I132" i="5" s="1"/>
  <c r="Y316" i="1"/>
  <c r="T316" i="1" s="1"/>
  <c r="Y159" i="1"/>
  <c r="T159" i="1" s="1"/>
  <c r="X777" i="1"/>
  <c r="S777" i="1" s="1"/>
  <c r="X366" i="1"/>
  <c r="S366" i="1" s="1"/>
  <c r="Y585" i="1"/>
  <c r="T585" i="1" s="1"/>
  <c r="W384" i="1"/>
  <c r="R384" i="1" s="1"/>
  <c r="X646" i="1"/>
  <c r="S646" i="1" s="1"/>
  <c r="V446" i="1"/>
  <c r="Q446" i="1" s="1"/>
  <c r="Y68" i="1"/>
  <c r="T68" i="1" s="1"/>
  <c r="M95" i="5" s="1"/>
  <c r="W326" i="1"/>
  <c r="R326" i="1" s="1"/>
  <c r="V694" i="1"/>
  <c r="Q694" i="1" s="1"/>
  <c r="Y106" i="1"/>
  <c r="T106" i="1" s="1"/>
  <c r="M149" i="5" s="1"/>
  <c r="Y484" i="1"/>
  <c r="T484" i="1" s="1"/>
  <c r="W388" i="1"/>
  <c r="R388" i="1" s="1"/>
  <c r="Y927" i="1"/>
  <c r="T927" i="1" s="1"/>
  <c r="W46" i="1"/>
  <c r="R46" i="1" s="1"/>
  <c r="K65" i="5" s="1"/>
  <c r="W521" i="1"/>
  <c r="R521" i="1" s="1"/>
  <c r="X362" i="1"/>
  <c r="S362" i="1" s="1"/>
  <c r="Y438" i="1"/>
  <c r="T438" i="1" s="1"/>
  <c r="V250" i="1"/>
  <c r="Q250" i="1" s="1"/>
  <c r="U250" i="1" s="1"/>
  <c r="X61" i="1"/>
  <c r="S61" i="1" s="1"/>
  <c r="I84" i="5" s="1"/>
  <c r="Y349" i="1"/>
  <c r="T349" i="1" s="1"/>
  <c r="X796" i="1"/>
  <c r="S796" i="1" s="1"/>
  <c r="V353" i="1"/>
  <c r="Q353" i="1" s="1"/>
  <c r="Y500" i="1"/>
  <c r="T500" i="1" s="1"/>
  <c r="V818" i="1"/>
  <c r="Q818" i="1" s="1"/>
  <c r="W318" i="1"/>
  <c r="R318" i="1" s="1"/>
  <c r="Y232" i="1"/>
  <c r="T232" i="1" s="1"/>
  <c r="V971" i="1"/>
  <c r="Q971" i="1" s="1"/>
  <c r="U971" i="1" s="1"/>
  <c r="X314" i="1"/>
  <c r="S314" i="1" s="1"/>
  <c r="X48" i="1"/>
  <c r="S48" i="1" s="1"/>
  <c r="I67" i="5" s="1"/>
  <c r="X950" i="1"/>
  <c r="S950" i="1" s="1"/>
  <c r="X908" i="1"/>
  <c r="S908" i="1" s="1"/>
  <c r="W416" i="1"/>
  <c r="R416" i="1" s="1"/>
  <c r="V707" i="1"/>
  <c r="Q707" i="1" s="1"/>
  <c r="X913" i="1"/>
  <c r="S913" i="1" s="1"/>
  <c r="Y682" i="1"/>
  <c r="T682" i="1" s="1"/>
  <c r="V415" i="1"/>
  <c r="Q415" i="1" s="1"/>
  <c r="V664" i="1"/>
  <c r="Q664" i="1" s="1"/>
  <c r="Y946" i="1"/>
  <c r="T946" i="1" s="1"/>
  <c r="X632" i="1"/>
  <c r="S632" i="1" s="1"/>
  <c r="W385" i="1"/>
  <c r="R385" i="1" s="1"/>
  <c r="W75" i="1"/>
  <c r="R75" i="1" s="1"/>
  <c r="K106" i="5" s="1"/>
  <c r="W831" i="1"/>
  <c r="R831" i="1" s="1"/>
  <c r="V143" i="1"/>
  <c r="Q143" i="1" s="1"/>
  <c r="X951" i="1"/>
  <c r="S951" i="1" s="1"/>
  <c r="W726" i="1"/>
  <c r="R726" i="1" s="1"/>
  <c r="V33" i="1"/>
  <c r="Q33" i="1" s="1"/>
  <c r="G48" i="5" s="1"/>
  <c r="X287" i="1"/>
  <c r="S287" i="1" s="1"/>
  <c r="W888" i="1"/>
  <c r="R888" i="1" s="1"/>
  <c r="W320" i="1"/>
  <c r="R320" i="1" s="1"/>
  <c r="Y895" i="1"/>
  <c r="T895" i="1" s="1"/>
  <c r="W336" i="1"/>
  <c r="R336" i="1" s="1"/>
  <c r="X598" i="1"/>
  <c r="S598" i="1" s="1"/>
  <c r="W891" i="1"/>
  <c r="R891" i="1" s="1"/>
  <c r="U891" i="1" s="1"/>
  <c r="X431" i="1"/>
  <c r="S431" i="1" s="1"/>
  <c r="X948" i="1"/>
  <c r="S948" i="1" s="1"/>
  <c r="Y934" i="1"/>
  <c r="T934" i="1" s="1"/>
  <c r="Y565" i="1"/>
  <c r="T565" i="1" s="1"/>
  <c r="W134" i="1"/>
  <c r="R134" i="1" s="1"/>
  <c r="X748" i="1"/>
  <c r="S748" i="1" s="1"/>
  <c r="X216" i="1"/>
  <c r="S216" i="1" s="1"/>
  <c r="W346" i="1"/>
  <c r="R346" i="1" s="1"/>
  <c r="Y749" i="1"/>
  <c r="T749" i="1" s="1"/>
  <c r="X958" i="1"/>
  <c r="S958" i="1" s="1"/>
  <c r="X586" i="1"/>
  <c r="S586" i="1" s="1"/>
  <c r="X968" i="1"/>
  <c r="S968" i="1" s="1"/>
  <c r="W794" i="1"/>
  <c r="R794" i="1" s="1"/>
  <c r="V502" i="1"/>
  <c r="Q502" i="1" s="1"/>
  <c r="W150" i="1"/>
  <c r="R150" i="1" s="1"/>
  <c r="Y862" i="1"/>
  <c r="T862" i="1" s="1"/>
  <c r="X959" i="1"/>
  <c r="S959" i="1" s="1"/>
  <c r="V792" i="1"/>
  <c r="Q792" i="1" s="1"/>
  <c r="U792" i="1" s="1"/>
  <c r="V224" i="1"/>
  <c r="Q224" i="1" s="1"/>
  <c r="V211" i="1"/>
  <c r="Q211" i="1" s="1"/>
  <c r="Y96" i="1"/>
  <c r="T96" i="1" s="1"/>
  <c r="M135" i="5" s="1"/>
  <c r="Y882" i="1"/>
  <c r="T882" i="1" s="1"/>
  <c r="X699" i="1"/>
  <c r="S699" i="1" s="1"/>
  <c r="Y740" i="1"/>
  <c r="T740" i="1" s="1"/>
  <c r="Y432" i="1"/>
  <c r="T432" i="1" s="1"/>
  <c r="Y229" i="1"/>
  <c r="T229" i="1" s="1"/>
  <c r="V176" i="1"/>
  <c r="Q176" i="1" s="1"/>
  <c r="W148" i="1"/>
  <c r="R148" i="1" s="1"/>
  <c r="X589" i="1"/>
  <c r="S589" i="1" s="1"/>
  <c r="V930" i="1"/>
  <c r="Q930" i="1" s="1"/>
  <c r="X357" i="1"/>
  <c r="S357" i="1" s="1"/>
  <c r="W705" i="1"/>
  <c r="R705" i="1" s="1"/>
  <c r="X776" i="1"/>
  <c r="S776" i="1" s="1"/>
  <c r="V776" i="1"/>
  <c r="Q776" i="1" s="1"/>
  <c r="Y302" i="1"/>
  <c r="T302" i="1" s="1"/>
  <c r="W99" i="1"/>
  <c r="R99" i="1" s="1"/>
  <c r="K138" i="5" s="1"/>
  <c r="X493" i="1"/>
  <c r="S493" i="1" s="1"/>
  <c r="V304" i="1"/>
  <c r="Q304" i="1" s="1"/>
  <c r="W628" i="1"/>
  <c r="R628" i="1" s="1"/>
  <c r="W209" i="1"/>
  <c r="R209" i="1" s="1"/>
  <c r="W375" i="1"/>
  <c r="R375" i="1" s="1"/>
  <c r="V203" i="1"/>
  <c r="Q203" i="1" s="1"/>
  <c r="U203" i="1" s="1"/>
  <c r="X532" i="1"/>
  <c r="S532" i="1" s="1"/>
  <c r="V876" i="1"/>
  <c r="Q876" i="1" s="1"/>
  <c r="W579" i="1"/>
  <c r="R579" i="1" s="1"/>
  <c r="V139" i="1"/>
  <c r="Q139" i="1" s="1"/>
  <c r="X876" i="1"/>
  <c r="S876" i="1" s="1"/>
  <c r="W937" i="1"/>
  <c r="R937" i="1" s="1"/>
  <c r="V540" i="1"/>
  <c r="Q540" i="1" s="1"/>
  <c r="Y189" i="1"/>
  <c r="T189" i="1" s="1"/>
  <c r="W761" i="1"/>
  <c r="R761" i="1" s="1"/>
  <c r="X614" i="1"/>
  <c r="S614" i="1" s="1"/>
  <c r="V455" i="1"/>
  <c r="Q455" i="1" s="1"/>
  <c r="V913" i="1"/>
  <c r="Q913" i="1" s="1"/>
  <c r="Y357" i="1"/>
  <c r="T357" i="1" s="1"/>
  <c r="V68" i="1"/>
  <c r="Q68" i="1" s="1"/>
  <c r="G95" i="5" s="1"/>
  <c r="X428" i="1"/>
  <c r="S428" i="1" s="1"/>
  <c r="W66" i="1"/>
  <c r="R66" i="1" s="1"/>
  <c r="Y441" i="1"/>
  <c r="T441" i="1" s="1"/>
  <c r="V499" i="1"/>
  <c r="Q499" i="1" s="1"/>
  <c r="X549" i="1"/>
  <c r="S549" i="1" s="1"/>
  <c r="X602" i="1"/>
  <c r="S602" i="1" s="1"/>
  <c r="U602" i="1" s="1"/>
  <c r="V157" i="1"/>
  <c r="Q157" i="1" s="1"/>
  <c r="W4" i="1"/>
  <c r="R4" i="1" s="1"/>
  <c r="K7" i="5" s="1"/>
  <c r="W195" i="1"/>
  <c r="R195" i="1" s="1"/>
  <c r="Y479" i="1"/>
  <c r="T479" i="1" s="1"/>
  <c r="U479" i="1" s="1"/>
  <c r="W35" i="1"/>
  <c r="R35" i="1" s="1"/>
  <c r="K50" i="5" s="1"/>
  <c r="Y411" i="1"/>
  <c r="T411" i="1" s="1"/>
  <c r="V565" i="1"/>
  <c r="Q565" i="1" s="1"/>
  <c r="X645" i="1"/>
  <c r="S645" i="1" s="1"/>
  <c r="W208" i="1"/>
  <c r="R208" i="1" s="1"/>
  <c r="V37" i="1"/>
  <c r="Q37" i="1" s="1"/>
  <c r="Y37" i="1"/>
  <c r="T37" i="1" s="1"/>
  <c r="M52" i="5" s="1"/>
  <c r="V189" i="1"/>
  <c r="Q189" i="1" s="1"/>
  <c r="W94" i="1"/>
  <c r="R94" i="1" s="1"/>
  <c r="Y467" i="1"/>
  <c r="T467" i="1" s="1"/>
  <c r="X184" i="1"/>
  <c r="S184" i="1" s="1"/>
  <c r="X516" i="1"/>
  <c r="S516" i="1" s="1"/>
  <c r="V724" i="1"/>
  <c r="Q724" i="1" s="1"/>
  <c r="V404" i="1"/>
  <c r="Q404" i="1" s="1"/>
  <c r="X350" i="1"/>
  <c r="S350" i="1" s="1"/>
  <c r="Y725" i="1"/>
  <c r="T725" i="1" s="1"/>
  <c r="V582" i="1"/>
  <c r="Q582" i="1" s="1"/>
  <c r="X788" i="1"/>
  <c r="S788" i="1" s="1"/>
  <c r="Y914" i="1"/>
  <c r="T914" i="1" s="1"/>
  <c r="W93" i="1"/>
  <c r="R93" i="1" s="1"/>
  <c r="K132" i="5" s="1"/>
  <c r="X449" i="1"/>
  <c r="S449" i="1" s="1"/>
  <c r="W585" i="1"/>
  <c r="R585" i="1" s="1"/>
  <c r="U585" i="1" s="1"/>
  <c r="Y900" i="1"/>
  <c r="T900" i="1" s="1"/>
  <c r="W566" i="1"/>
  <c r="R566" i="1" s="1"/>
  <c r="W381" i="1"/>
  <c r="R381" i="1" s="1"/>
  <c r="W257" i="1"/>
  <c r="R257" i="1" s="1"/>
  <c r="Y176" i="1"/>
  <c r="T176" i="1" s="1"/>
  <c r="Y117" i="1"/>
  <c r="T117" i="1" s="1"/>
  <c r="M164" i="5" s="1"/>
  <c r="V193" i="1"/>
  <c r="Q193" i="1" s="1"/>
  <c r="X189" i="1"/>
  <c r="S189" i="1" s="1"/>
  <c r="X117" i="1"/>
  <c r="S117" i="1" s="1"/>
  <c r="I164" i="5" s="1"/>
  <c r="X37" i="1"/>
  <c r="S37" i="1" s="1"/>
  <c r="I52" i="5" s="1"/>
  <c r="W10" i="1"/>
  <c r="R10" i="1" s="1"/>
  <c r="K13" i="5" s="1"/>
  <c r="W616" i="1"/>
  <c r="R616" i="1" s="1"/>
  <c r="Y265" i="1"/>
  <c r="T265" i="1" s="1"/>
  <c r="Y790" i="1"/>
  <c r="T790" i="1" s="1"/>
  <c r="V324" i="1"/>
  <c r="Q324" i="1" s="1"/>
  <c r="W370" i="1"/>
  <c r="R370" i="1" s="1"/>
  <c r="V810" i="1"/>
  <c r="Q810" i="1" s="1"/>
  <c r="X499" i="1"/>
  <c r="S499" i="1" s="1"/>
  <c r="V467" i="1"/>
  <c r="Q467" i="1" s="1"/>
  <c r="V698" i="1"/>
  <c r="Q698" i="1" s="1"/>
  <c r="W192" i="1"/>
  <c r="R192" i="1" s="1"/>
  <c r="V553" i="1"/>
  <c r="Q553" i="1" s="1"/>
  <c r="X803" i="1"/>
  <c r="S803" i="1" s="1"/>
  <c r="V214" i="1"/>
  <c r="Q214" i="1" s="1"/>
  <c r="X766" i="1"/>
  <c r="S766" i="1" s="1"/>
  <c r="Y309" i="1"/>
  <c r="T309" i="1" s="1"/>
  <c r="X624" i="1"/>
  <c r="S624" i="1" s="1"/>
  <c r="Y242" i="1"/>
  <c r="T242" i="1" s="1"/>
  <c r="X205" i="1"/>
  <c r="S205" i="1" s="1"/>
  <c r="W366" i="1"/>
  <c r="R366" i="1" s="1"/>
  <c r="W596" i="1"/>
  <c r="R596" i="1" s="1"/>
  <c r="V931" i="1"/>
  <c r="Q931" i="1" s="1"/>
  <c r="Y679" i="1"/>
  <c r="T679" i="1" s="1"/>
  <c r="Y825" i="1"/>
  <c r="T825" i="1" s="1"/>
  <c r="V101" i="1"/>
  <c r="Q101" i="1" s="1"/>
  <c r="G140" i="5" s="1"/>
  <c r="Y23" i="1"/>
  <c r="T23" i="1" s="1"/>
  <c r="M34" i="5" s="1"/>
  <c r="Y147" i="1"/>
  <c r="T147" i="1" s="1"/>
  <c r="Y941" i="1"/>
  <c r="T941" i="1" s="1"/>
  <c r="X58" i="1"/>
  <c r="S58" i="1" s="1"/>
  <c r="I81" i="5" s="1"/>
  <c r="Y258" i="1"/>
  <c r="T258" i="1" s="1"/>
  <c r="V575" i="1"/>
  <c r="Q575" i="1" s="1"/>
  <c r="X854" i="1"/>
  <c r="S854" i="1" s="1"/>
  <c r="Y666" i="1"/>
  <c r="T666" i="1" s="1"/>
  <c r="Y988" i="1"/>
  <c r="T988" i="1" s="1"/>
  <c r="Y550" i="1"/>
  <c r="T550" i="1" s="1"/>
  <c r="W549" i="1"/>
  <c r="R549" i="1" s="1"/>
  <c r="V310" i="1"/>
  <c r="Q310" i="1" s="1"/>
  <c r="W467" i="1"/>
  <c r="R467" i="1" s="1"/>
  <c r="W526" i="1"/>
  <c r="R526" i="1" s="1"/>
  <c r="W270" i="1"/>
  <c r="R270" i="1" s="1"/>
  <c r="X850" i="1"/>
  <c r="S850" i="1" s="1"/>
  <c r="W658" i="1"/>
  <c r="R658" i="1" s="1"/>
  <c r="X611" i="1"/>
  <c r="S611" i="1" s="1"/>
  <c r="U611" i="1" s="1"/>
  <c r="Y429" i="1"/>
  <c r="T429" i="1" s="1"/>
  <c r="Y198" i="1"/>
  <c r="T198" i="1" s="1"/>
  <c r="W759" i="1"/>
  <c r="R759" i="1" s="1"/>
  <c r="X450" i="1"/>
  <c r="S450" i="1" s="1"/>
  <c r="W368" i="1"/>
  <c r="R368" i="1" s="1"/>
  <c r="X894" i="1"/>
  <c r="S894" i="1" s="1"/>
  <c r="X249" i="1"/>
  <c r="S249" i="1" s="1"/>
  <c r="Y601" i="1"/>
  <c r="T601" i="1" s="1"/>
  <c r="X171" i="1"/>
  <c r="S171" i="1" s="1"/>
  <c r="X721" i="1"/>
  <c r="S721" i="1" s="1"/>
  <c r="W621" i="1"/>
  <c r="R621" i="1" s="1"/>
  <c r="X280" i="1"/>
  <c r="S280" i="1" s="1"/>
  <c r="Y5" i="1"/>
  <c r="T5" i="1" s="1"/>
  <c r="M8" i="5" s="1"/>
  <c r="V669" i="1"/>
  <c r="Q669" i="1" s="1"/>
  <c r="V207" i="1"/>
  <c r="Q207" i="1" s="1"/>
  <c r="W311" i="1"/>
  <c r="R311" i="1" s="1"/>
  <c r="W117" i="1"/>
  <c r="R117" i="1" s="1"/>
  <c r="K164" i="5" s="1"/>
  <c r="V165" i="1"/>
  <c r="Q165" i="1" s="1"/>
  <c r="W2" i="1"/>
  <c r="R2" i="1" s="1"/>
  <c r="X9" i="1"/>
  <c r="S9" i="1" s="1"/>
  <c r="I12" i="5" s="1"/>
  <c r="X89" i="1"/>
  <c r="S89" i="1" s="1"/>
  <c r="I124" i="5" s="1"/>
  <c r="W378" i="1"/>
  <c r="R378" i="1" s="1"/>
  <c r="X112" i="1"/>
  <c r="S112" i="1" s="1"/>
  <c r="I159" i="5" s="1"/>
  <c r="V991" i="1"/>
  <c r="Q991" i="1" s="1"/>
  <c r="X51" i="1"/>
  <c r="S51" i="1" s="1"/>
  <c r="I70" i="5" s="1"/>
  <c r="X75" i="1"/>
  <c r="S75" i="1" s="1"/>
  <c r="I106" i="5" s="1"/>
  <c r="X553" i="1"/>
  <c r="S553" i="1" s="1"/>
  <c r="Y338" i="1"/>
  <c r="T338" i="1" s="1"/>
  <c r="V858" i="1"/>
  <c r="Q858" i="1" s="1"/>
  <c r="X448" i="1"/>
  <c r="S448" i="1" s="1"/>
  <c r="W895" i="1"/>
  <c r="R895" i="1" s="1"/>
  <c r="X874" i="1"/>
  <c r="S874" i="1" s="1"/>
  <c r="V248" i="1"/>
  <c r="Q248" i="1" s="1"/>
  <c r="Y170" i="1"/>
  <c r="T170" i="1" s="1"/>
  <c r="W125" i="1"/>
  <c r="R125" i="1" s="1"/>
  <c r="W469" i="1"/>
  <c r="R469" i="1" s="1"/>
  <c r="Y909" i="1"/>
  <c r="T909" i="1" s="1"/>
  <c r="W561" i="1"/>
  <c r="R561" i="1" s="1"/>
  <c r="W165" i="1"/>
  <c r="R165" i="1" s="1"/>
  <c r="V181" i="1"/>
  <c r="Q181" i="1" s="1"/>
  <c r="Y181" i="1"/>
  <c r="T181" i="1" s="1"/>
  <c r="W642" i="1"/>
  <c r="R642" i="1" s="1"/>
  <c r="X412" i="1"/>
  <c r="S412" i="1" s="1"/>
  <c r="X123" i="1"/>
  <c r="S123" i="1" s="1"/>
  <c r="I174" i="5" s="1"/>
  <c r="W128" i="1"/>
  <c r="R128" i="1" s="1"/>
  <c r="K179" i="5" s="1"/>
  <c r="W869" i="1"/>
  <c r="R869" i="1" s="1"/>
  <c r="W448" i="1"/>
  <c r="R448" i="1" s="1"/>
  <c r="X724" i="1"/>
  <c r="S724" i="1" s="1"/>
  <c r="V917" i="1"/>
  <c r="Q917" i="1" s="1"/>
  <c r="W754" i="1"/>
  <c r="R754" i="1" s="1"/>
  <c r="Y593" i="1"/>
  <c r="T593" i="1" s="1"/>
  <c r="X897" i="1"/>
  <c r="S897" i="1" s="1"/>
  <c r="Y931" i="1"/>
  <c r="T931" i="1" s="1"/>
  <c r="X647" i="1"/>
  <c r="S647" i="1" s="1"/>
  <c r="U647" i="1" s="1"/>
  <c r="X599" i="1"/>
  <c r="S599" i="1" s="1"/>
  <c r="V849" i="1"/>
  <c r="Q849" i="1" s="1"/>
  <c r="X749" i="1"/>
  <c r="S749" i="1" s="1"/>
  <c r="W399" i="1"/>
  <c r="R399" i="1" s="1"/>
  <c r="U399" i="1" s="1"/>
  <c r="V534" i="1"/>
  <c r="Q534" i="1" s="1"/>
  <c r="Y234" i="1"/>
  <c r="T234" i="1" s="1"/>
  <c r="Y165" i="1"/>
  <c r="T165" i="1" s="1"/>
  <c r="W37" i="1"/>
  <c r="R37" i="1" s="1"/>
  <c r="K52" i="5" s="1"/>
  <c r="X181" i="1"/>
  <c r="S181" i="1" s="1"/>
  <c r="X176" i="1"/>
  <c r="S176" i="1" s="1"/>
  <c r="Y193" i="1"/>
  <c r="T193" i="1" s="1"/>
  <c r="V117" i="1"/>
  <c r="Q117" i="1" s="1"/>
  <c r="U556" i="1"/>
  <c r="U707" i="1"/>
  <c r="U390" i="1"/>
  <c r="U438" i="1"/>
  <c r="U400" i="1"/>
  <c r="U522" i="1"/>
  <c r="U569" i="1"/>
  <c r="U166" i="1"/>
  <c r="U393" i="1"/>
  <c r="U206" i="1"/>
  <c r="U760" i="1"/>
  <c r="V875" i="1"/>
  <c r="Q875" i="1" s="1"/>
  <c r="Y179" i="1"/>
  <c r="T179" i="1" s="1"/>
  <c r="V405" i="1"/>
  <c r="Q405" i="1" s="1"/>
  <c r="V593" i="1"/>
  <c r="Q593" i="1" s="1"/>
  <c r="Y446" i="1"/>
  <c r="T446" i="1" s="1"/>
  <c r="V257" i="1"/>
  <c r="Q257" i="1" s="1"/>
  <c r="Y958" i="1"/>
  <c r="T958" i="1" s="1"/>
  <c r="X73" i="1"/>
  <c r="S73" i="1" s="1"/>
  <c r="I104" i="5" s="1"/>
  <c r="X224" i="1"/>
  <c r="S224" i="1" s="1"/>
  <c r="Y440" i="1"/>
  <c r="T440" i="1" s="1"/>
  <c r="W762" i="1"/>
  <c r="R762" i="1" s="1"/>
  <c r="Y33" i="1"/>
  <c r="T33" i="1" s="1"/>
  <c r="M48" i="5" s="1"/>
  <c r="Y742" i="1"/>
  <c r="T742" i="1" s="1"/>
  <c r="X946" i="1"/>
  <c r="S946" i="1" s="1"/>
  <c r="W922" i="1"/>
  <c r="R922" i="1" s="1"/>
  <c r="V209" i="1"/>
  <c r="Q209" i="1" s="1"/>
  <c r="Y672" i="1"/>
  <c r="T672" i="1" s="1"/>
  <c r="W523" i="1"/>
  <c r="R523" i="1" s="1"/>
  <c r="Y987" i="1"/>
  <c r="T987" i="1" s="1"/>
  <c r="X538" i="1"/>
  <c r="S538" i="1" s="1"/>
  <c r="V701" i="1"/>
  <c r="Q701" i="1" s="1"/>
  <c r="V212" i="1"/>
  <c r="Q212" i="1" s="1"/>
  <c r="X472" i="1"/>
  <c r="S472" i="1" s="1"/>
  <c r="W875" i="1"/>
  <c r="R875" i="1" s="1"/>
  <c r="W421" i="1"/>
  <c r="R421" i="1" s="1"/>
  <c r="Y233" i="1"/>
  <c r="T233" i="1" s="1"/>
  <c r="V441" i="1"/>
  <c r="Q441" i="1" s="1"/>
  <c r="V266" i="1"/>
  <c r="Q266" i="1" s="1"/>
  <c r="W323" i="1"/>
  <c r="R323" i="1" s="1"/>
  <c r="X261" i="1"/>
  <c r="S261" i="1" s="1"/>
  <c r="X814" i="1"/>
  <c r="S814" i="1" s="1"/>
  <c r="W691" i="1"/>
  <c r="R691" i="1" s="1"/>
  <c r="Y109" i="1"/>
  <c r="T109" i="1" s="1"/>
  <c r="M152" i="5" s="1"/>
  <c r="W635" i="1"/>
  <c r="R635" i="1" s="1"/>
  <c r="U635" i="1" s="1"/>
  <c r="X540" i="1"/>
  <c r="S540" i="1" s="1"/>
  <c r="V184" i="1"/>
  <c r="Q184" i="1" s="1"/>
  <c r="Y721" i="1"/>
  <c r="T721" i="1" s="1"/>
  <c r="X2" i="1"/>
  <c r="S2" i="1" s="1"/>
  <c r="I5" i="5" s="1"/>
  <c r="X659" i="1"/>
  <c r="S659" i="1" s="1"/>
  <c r="U659" i="1" s="1"/>
  <c r="V773" i="1"/>
  <c r="Q773" i="1" s="1"/>
  <c r="Y413" i="1"/>
  <c r="T413" i="1" s="1"/>
  <c r="Y733" i="1"/>
  <c r="T733" i="1" s="1"/>
  <c r="Y753" i="1"/>
  <c r="T753" i="1" s="1"/>
  <c r="V717" i="1"/>
  <c r="Q717" i="1" s="1"/>
  <c r="V439" i="1"/>
  <c r="Q439" i="1" s="1"/>
  <c r="X895" i="1"/>
  <c r="S895" i="1" s="1"/>
  <c r="X925" i="1"/>
  <c r="S925" i="1" s="1"/>
  <c r="Y789" i="1"/>
  <c r="T789" i="1" s="1"/>
  <c r="X653" i="1"/>
  <c r="S653" i="1" s="1"/>
  <c r="Y676" i="1"/>
  <c r="T676" i="1" s="1"/>
  <c r="V925" i="1"/>
  <c r="Q925" i="1" s="1"/>
  <c r="Y822" i="1"/>
  <c r="T822" i="1" s="1"/>
  <c r="X150" i="1"/>
  <c r="S150" i="1" s="1"/>
  <c r="W536" i="1"/>
  <c r="R536" i="1" s="1"/>
  <c r="W163" i="1"/>
  <c r="R163" i="1" s="1"/>
  <c r="U163" i="1" s="1"/>
  <c r="X732" i="1"/>
  <c r="S732" i="1" s="1"/>
  <c r="W781" i="1"/>
  <c r="R781" i="1" s="1"/>
  <c r="Y235" i="1"/>
  <c r="T235" i="1" s="1"/>
  <c r="X29" i="1"/>
  <c r="S29" i="1" s="1"/>
  <c r="I40" i="5" s="1"/>
  <c r="V306" i="1"/>
  <c r="Q306" i="1" s="1"/>
  <c r="X512" i="1"/>
  <c r="S512" i="1" s="1"/>
  <c r="Y687" i="1"/>
  <c r="T687" i="1" s="1"/>
  <c r="Y461" i="1"/>
  <c r="T461" i="1" s="1"/>
  <c r="Y404" i="1"/>
  <c r="T404" i="1" s="1"/>
  <c r="Y264" i="1"/>
  <c r="T264" i="1" s="1"/>
  <c r="Y54" i="1"/>
  <c r="T54" i="1" s="1"/>
  <c r="M77" i="5" s="1"/>
  <c r="W527" i="1"/>
  <c r="R527" i="1" s="1"/>
  <c r="V660" i="1"/>
  <c r="Q660" i="1" s="1"/>
  <c r="Y514" i="1"/>
  <c r="T514" i="1" s="1"/>
  <c r="X696" i="1"/>
  <c r="S696" i="1" s="1"/>
  <c r="V953" i="1"/>
  <c r="Q953" i="1" s="1"/>
  <c r="U953" i="1" s="1"/>
  <c r="Y402" i="1"/>
  <c r="T402" i="1" s="1"/>
  <c r="U402" i="1" s="1"/>
  <c r="V720" i="1"/>
  <c r="Q720" i="1" s="1"/>
  <c r="X384" i="1"/>
  <c r="S384" i="1" s="1"/>
  <c r="V704" i="1"/>
  <c r="Q704" i="1" s="1"/>
  <c r="X583" i="1"/>
  <c r="S583" i="1" s="1"/>
  <c r="X901" i="1"/>
  <c r="S901" i="1" s="1"/>
  <c r="V25" i="1"/>
  <c r="Q25" i="1" s="1"/>
  <c r="G36" i="5" s="1"/>
  <c r="Y675" i="1"/>
  <c r="T675" i="1" s="1"/>
  <c r="Y552" i="1"/>
  <c r="T552" i="1" s="1"/>
  <c r="V252" i="1"/>
  <c r="Q252" i="1" s="1"/>
  <c r="V752" i="1"/>
  <c r="Q752" i="1" s="1"/>
  <c r="Y906" i="1"/>
  <c r="T906" i="1" s="1"/>
  <c r="X708" i="1"/>
  <c r="S708" i="1" s="1"/>
  <c r="V527" i="1"/>
  <c r="Q527" i="1" s="1"/>
  <c r="V819" i="1"/>
  <c r="Q819" i="1" s="1"/>
  <c r="U819" i="1" s="1"/>
  <c r="W920" i="1"/>
  <c r="R920" i="1" s="1"/>
  <c r="W810" i="1"/>
  <c r="R810" i="1" s="1"/>
  <c r="V548" i="1"/>
  <c r="Q548" i="1" s="1"/>
  <c r="X990" i="1"/>
  <c r="S990" i="1" s="1"/>
  <c r="Y642" i="1"/>
  <c r="T642" i="1" s="1"/>
  <c r="Y473" i="1"/>
  <c r="T473" i="1" s="1"/>
  <c r="X651" i="1"/>
  <c r="S651" i="1" s="1"/>
  <c r="X733" i="1"/>
  <c r="S733" i="1" s="1"/>
  <c r="Y505" i="1"/>
  <c r="T505" i="1" s="1"/>
  <c r="V69" i="1"/>
  <c r="Q69" i="1" s="1"/>
  <c r="G96" i="5" s="1"/>
  <c r="O96" i="5" s="1"/>
  <c r="Y164" i="1"/>
  <c r="T164" i="1" s="1"/>
  <c r="Y858" i="1"/>
  <c r="T858" i="1" s="1"/>
  <c r="Y136" i="1"/>
  <c r="T136" i="1" s="1"/>
  <c r="V52" i="1"/>
  <c r="Q52" i="1" s="1"/>
  <c r="G75" i="5" s="1"/>
  <c r="X827" i="1"/>
  <c r="S827" i="1" s="1"/>
  <c r="Y702" i="1"/>
  <c r="T702" i="1" s="1"/>
  <c r="X267" i="1"/>
  <c r="S267" i="1" s="1"/>
  <c r="X177" i="1"/>
  <c r="S177" i="1" s="1"/>
  <c r="Y259" i="1"/>
  <c r="T259" i="1" s="1"/>
  <c r="X941" i="1"/>
  <c r="S941" i="1" s="1"/>
  <c r="V382" i="1"/>
  <c r="Q382" i="1" s="1"/>
  <c r="Y317" i="1"/>
  <c r="T317" i="1" s="1"/>
  <c r="V231" i="1"/>
  <c r="Q231" i="1" s="1"/>
  <c r="V800" i="1"/>
  <c r="Q800" i="1" s="1"/>
  <c r="U800" i="1" s="1"/>
  <c r="X310" i="1"/>
  <c r="S310" i="1" s="1"/>
  <c r="V814" i="1"/>
  <c r="Q814" i="1" s="1"/>
  <c r="V388" i="1"/>
  <c r="Q388" i="1" s="1"/>
  <c r="V685" i="1"/>
  <c r="Q685" i="1" s="1"/>
  <c r="V747" i="1"/>
  <c r="Q747" i="1" s="1"/>
  <c r="X567" i="1"/>
  <c r="S567" i="1" s="1"/>
  <c r="U567" i="1" s="1"/>
  <c r="X321" i="1"/>
  <c r="S321" i="1" s="1"/>
  <c r="V941" i="1"/>
  <c r="Q941" i="1" s="1"/>
  <c r="Y77" i="1"/>
  <c r="T77" i="1" s="1"/>
  <c r="M108" i="5" s="1"/>
  <c r="V968" i="1"/>
  <c r="Q968" i="1" s="1"/>
  <c r="X943" i="1"/>
  <c r="S943" i="1" s="1"/>
  <c r="Y736" i="1"/>
  <c r="T736" i="1" s="1"/>
  <c r="V738" i="1"/>
  <c r="Q738" i="1" s="1"/>
  <c r="Y541" i="1"/>
  <c r="T541" i="1" s="1"/>
  <c r="X39" i="1"/>
  <c r="S39" i="1" s="1"/>
  <c r="I54" i="5" s="1"/>
  <c r="X272" i="1"/>
  <c r="S272" i="1" s="1"/>
  <c r="W71" i="1"/>
  <c r="R71" i="1" s="1"/>
  <c r="K98" i="5" s="1"/>
  <c r="W553" i="1"/>
  <c r="R553" i="1" s="1"/>
  <c r="V959" i="1"/>
  <c r="Q959" i="1" s="1"/>
  <c r="X841" i="1"/>
  <c r="S841" i="1" s="1"/>
  <c r="Y346" i="1"/>
  <c r="T346" i="1" s="1"/>
  <c r="W301" i="1"/>
  <c r="R301" i="1" s="1"/>
  <c r="W153" i="1"/>
  <c r="R153" i="1" s="1"/>
  <c r="V133" i="1"/>
  <c r="Q133" i="1" s="1"/>
  <c r="W104" i="1"/>
  <c r="R104" i="1" s="1"/>
  <c r="K147" i="5" s="1"/>
  <c r="I48" i="5"/>
  <c r="U539" i="1"/>
  <c r="K181" i="5"/>
  <c r="U796" i="1"/>
  <c r="G19" i="5"/>
  <c r="O19" i="5" s="1"/>
  <c r="AI19" i="5" s="1"/>
  <c r="U12" i="1"/>
  <c r="U745" i="1"/>
  <c r="G178" i="5"/>
  <c r="G51" i="5"/>
  <c r="K135" i="5"/>
  <c r="G34" i="12"/>
  <c r="B33" i="12"/>
  <c r="C33" i="12"/>
  <c r="D33" i="12" s="1"/>
  <c r="F33" i="15"/>
  <c r="G32" i="15"/>
  <c r="B19" i="17"/>
  <c r="G20" i="17"/>
  <c r="A14" i="8"/>
  <c r="G13" i="8"/>
  <c r="A18" i="7"/>
  <c r="I17" i="7"/>
  <c r="G13" i="15"/>
  <c r="F14" i="15"/>
  <c r="W428" i="1" l="1"/>
  <c r="R428" i="1" s="1"/>
  <c r="W702" i="1"/>
  <c r="R702" i="1" s="1"/>
  <c r="U702" i="1" s="1"/>
  <c r="W722" i="1"/>
  <c r="R722" i="1" s="1"/>
  <c r="W88" i="1"/>
  <c r="R88" i="1" s="1"/>
  <c r="K123" i="5" s="1"/>
  <c r="V351" i="1"/>
  <c r="Q351" i="1" s="1"/>
  <c r="U351" i="1" s="1"/>
  <c r="W570" i="1"/>
  <c r="R570" i="1" s="1"/>
  <c r="W507" i="1"/>
  <c r="R507" i="1" s="1"/>
  <c r="X374" i="1"/>
  <c r="S374" i="1" s="1"/>
  <c r="V29" i="1"/>
  <c r="Q29" i="1" s="1"/>
  <c r="G40" i="5" s="1"/>
  <c r="W480" i="1"/>
  <c r="R480" i="1" s="1"/>
  <c r="V299" i="1"/>
  <c r="Q299" i="1" s="1"/>
  <c r="Y465" i="1"/>
  <c r="T465" i="1" s="1"/>
  <c r="V447" i="1"/>
  <c r="Q447" i="1" s="1"/>
  <c r="W30" i="1"/>
  <c r="R30" i="1" s="1"/>
  <c r="K41" i="5" s="1"/>
  <c r="V822" i="1"/>
  <c r="Q822" i="1" s="1"/>
  <c r="Y841" i="1"/>
  <c r="T841" i="1" s="1"/>
  <c r="V716" i="1"/>
  <c r="Q716" i="1" s="1"/>
  <c r="V125" i="1"/>
  <c r="Q125" i="1" s="1"/>
  <c r="G176" i="5" s="1"/>
  <c r="W464" i="1"/>
  <c r="R464" i="1" s="1"/>
  <c r="W476" i="1"/>
  <c r="R476" i="1" s="1"/>
  <c r="V518" i="1"/>
  <c r="Q518" i="1" s="1"/>
  <c r="X466" i="1"/>
  <c r="S466" i="1" s="1"/>
  <c r="U466" i="1" s="1"/>
  <c r="W114" i="1"/>
  <c r="R114" i="1" s="1"/>
  <c r="K161" i="5" s="1"/>
  <c r="Y967" i="1"/>
  <c r="T967" i="1" s="1"/>
  <c r="U967" i="1" s="1"/>
  <c r="Y892" i="1"/>
  <c r="T892" i="1" s="1"/>
  <c r="X865" i="1"/>
  <c r="S865" i="1" s="1"/>
  <c r="W649" i="1"/>
  <c r="R649" i="1" s="1"/>
  <c r="V541" i="1"/>
  <c r="Q541" i="1" s="1"/>
  <c r="V288" i="1"/>
  <c r="Q288" i="1" s="1"/>
  <c r="X837" i="1"/>
  <c r="S837" i="1" s="1"/>
  <c r="W43" i="1"/>
  <c r="R43" i="1" s="1"/>
  <c r="K62" i="5" s="1"/>
  <c r="V712" i="1"/>
  <c r="Q712" i="1" s="1"/>
  <c r="Y584" i="1"/>
  <c r="T584" i="1" s="1"/>
  <c r="U584" i="1" s="1"/>
  <c r="W629" i="1"/>
  <c r="R629" i="1" s="1"/>
  <c r="X473" i="1"/>
  <c r="S473" i="1" s="1"/>
  <c r="X975" i="1"/>
  <c r="S975" i="1" s="1"/>
  <c r="Y921" i="1"/>
  <c r="T921" i="1" s="1"/>
  <c r="W189" i="1"/>
  <c r="R189" i="1" s="1"/>
  <c r="V191" i="1"/>
  <c r="Q191" i="1" s="1"/>
  <c r="V882" i="1"/>
  <c r="Q882" i="1" s="1"/>
  <c r="W185" i="1"/>
  <c r="R185" i="1" s="1"/>
  <c r="V695" i="1"/>
  <c r="Q695" i="1" s="1"/>
  <c r="V320" i="1"/>
  <c r="Q320" i="1" s="1"/>
  <c r="Y359" i="1"/>
  <c r="T359" i="1" s="1"/>
  <c r="X870" i="1"/>
  <c r="S870" i="1" s="1"/>
  <c r="X185" i="1"/>
  <c r="S185" i="1" s="1"/>
  <c r="X885" i="1"/>
  <c r="S885" i="1" s="1"/>
  <c r="V637" i="1"/>
  <c r="Q637" i="1" s="1"/>
  <c r="X834" i="1"/>
  <c r="S834" i="1" s="1"/>
  <c r="V768" i="1"/>
  <c r="Q768" i="1" s="1"/>
  <c r="U768" i="1" s="1"/>
  <c r="Y326" i="1"/>
  <c r="T326" i="1" s="1"/>
  <c r="Y7" i="1"/>
  <c r="T7" i="1" s="1"/>
  <c r="M10" i="5" s="1"/>
  <c r="W172" i="1"/>
  <c r="R172" i="1" s="1"/>
  <c r="W87" i="1"/>
  <c r="R87" i="1" s="1"/>
  <c r="K122" i="5" s="1"/>
  <c r="X973" i="1"/>
  <c r="S973" i="1" s="1"/>
  <c r="Y276" i="1"/>
  <c r="T276" i="1" s="1"/>
  <c r="U276" i="1" s="1"/>
  <c r="V691" i="1"/>
  <c r="Q691" i="1" s="1"/>
  <c r="X520" i="1"/>
  <c r="S520" i="1" s="1"/>
  <c r="U520" i="1" s="1"/>
  <c r="Y392" i="1"/>
  <c r="T392" i="1" s="1"/>
  <c r="W147" i="1"/>
  <c r="R147" i="1" s="1"/>
  <c r="Y205" i="1"/>
  <c r="T205" i="1" s="1"/>
  <c r="W675" i="1"/>
  <c r="R675" i="1" s="1"/>
  <c r="V614" i="1"/>
  <c r="Q614" i="1" s="1"/>
  <c r="W495" i="1"/>
  <c r="R495" i="1" s="1"/>
  <c r="U495" i="1" s="1"/>
  <c r="W273" i="1"/>
  <c r="R273" i="1" s="1"/>
  <c r="U273" i="1" s="1"/>
  <c r="V45" i="1"/>
  <c r="Q45" i="1" s="1"/>
  <c r="G64" i="5" s="1"/>
  <c r="V26" i="1"/>
  <c r="Q26" i="1" s="1"/>
  <c r="Y884" i="1"/>
  <c r="T884" i="1" s="1"/>
  <c r="Y340" i="1"/>
  <c r="T340" i="1" s="1"/>
  <c r="V389" i="1"/>
  <c r="Q389" i="1" s="1"/>
  <c r="X237" i="1"/>
  <c r="S237" i="1" s="1"/>
  <c r="X167" i="1"/>
  <c r="S167" i="1" s="1"/>
  <c r="U167" i="1" s="1"/>
  <c r="Y894" i="1"/>
  <c r="T894" i="1" s="1"/>
  <c r="Y910" i="1"/>
  <c r="T910" i="1" s="1"/>
  <c r="U910" i="1" s="1"/>
  <c r="V66" i="1"/>
  <c r="Q66" i="1" s="1"/>
  <c r="G93" i="5" s="1"/>
  <c r="Y604" i="1"/>
  <c r="T604" i="1" s="1"/>
  <c r="X320" i="1"/>
  <c r="S320" i="1" s="1"/>
  <c r="V514" i="1"/>
  <c r="Q514" i="1" s="1"/>
  <c r="V828" i="1"/>
  <c r="Q828" i="1" s="1"/>
  <c r="W121" i="1"/>
  <c r="R121" i="1" s="1"/>
  <c r="K168" i="5" s="1"/>
  <c r="W86" i="1"/>
  <c r="R86" i="1" s="1"/>
  <c r="K121" i="5" s="1"/>
  <c r="W135" i="1"/>
  <c r="R135" i="1" s="1"/>
  <c r="W221" i="1"/>
  <c r="R221" i="1" s="1"/>
  <c r="V808" i="1"/>
  <c r="Q808" i="1" s="1"/>
  <c r="U808" i="1" s="1"/>
  <c r="Y957" i="1"/>
  <c r="T957" i="1" s="1"/>
  <c r="V140" i="1"/>
  <c r="Q140" i="1" s="1"/>
  <c r="V74" i="1"/>
  <c r="Q74" i="1" s="1"/>
  <c r="G105" i="5" s="1"/>
  <c r="Y993" i="1"/>
  <c r="T993" i="1" s="1"/>
  <c r="Y60" i="1"/>
  <c r="T60" i="1" s="1"/>
  <c r="M83" i="5" s="1"/>
  <c r="X835" i="1"/>
  <c r="S835" i="1" s="1"/>
  <c r="X923" i="1"/>
  <c r="S923" i="1" s="1"/>
  <c r="V981" i="1"/>
  <c r="Q981" i="1" s="1"/>
  <c r="Y553" i="1"/>
  <c r="T553" i="1" s="1"/>
  <c r="X644" i="1"/>
  <c r="S644" i="1" s="1"/>
  <c r="Y801" i="1"/>
  <c r="T801" i="1" s="1"/>
  <c r="V236" i="1"/>
  <c r="Q236" i="1" s="1"/>
  <c r="W545" i="1"/>
  <c r="R545" i="1" s="1"/>
  <c r="U545" i="1" s="1"/>
  <c r="X96" i="1"/>
  <c r="S96" i="1" s="1"/>
  <c r="I135" i="5" s="1"/>
  <c r="X747" i="1"/>
  <c r="S747" i="1" s="1"/>
  <c r="U747" i="1" s="1"/>
  <c r="X575" i="1"/>
  <c r="S575" i="1" s="1"/>
  <c r="U575" i="1" s="1"/>
  <c r="V877" i="1"/>
  <c r="Q877" i="1" s="1"/>
  <c r="W356" i="1"/>
  <c r="R356" i="1" s="1"/>
  <c r="U356" i="1" s="1"/>
  <c r="W615" i="1"/>
  <c r="R615" i="1" s="1"/>
  <c r="W982" i="1"/>
  <c r="R982" i="1" s="1"/>
  <c r="X976" i="1"/>
  <c r="S976" i="1" s="1"/>
  <c r="V894" i="1"/>
  <c r="Q894" i="1" s="1"/>
  <c r="Y558" i="1"/>
  <c r="T558" i="1" s="1"/>
  <c r="Y937" i="1"/>
  <c r="T937" i="1" s="1"/>
  <c r="U937" i="1" s="1"/>
  <c r="W878" i="1"/>
  <c r="R878" i="1" s="1"/>
  <c r="Y125" i="1"/>
  <c r="T125" i="1" s="1"/>
  <c r="M176" i="5" s="1"/>
  <c r="W445" i="1"/>
  <c r="R445" i="1" s="1"/>
  <c r="Y62" i="1"/>
  <c r="T62" i="1" s="1"/>
  <c r="Y940" i="1"/>
  <c r="T940" i="1" s="1"/>
  <c r="X247" i="1"/>
  <c r="S247" i="1" s="1"/>
  <c r="Y516" i="1"/>
  <c r="T516" i="1" s="1"/>
  <c r="Y188" i="1"/>
  <c r="T188" i="1" s="1"/>
  <c r="V675" i="1"/>
  <c r="Q675" i="1" s="1"/>
  <c r="V508" i="1"/>
  <c r="Q508" i="1" s="1"/>
  <c r="Y277" i="1"/>
  <c r="T277" i="1" s="1"/>
  <c r="Y412" i="1"/>
  <c r="T412" i="1" s="1"/>
  <c r="W455" i="1"/>
  <c r="R455" i="1" s="1"/>
  <c r="V750" i="1"/>
  <c r="Q750" i="1" s="1"/>
  <c r="U750" i="1" s="1"/>
  <c r="Y141" i="1"/>
  <c r="T141" i="1" s="1"/>
  <c r="W42" i="1"/>
  <c r="R42" i="1" s="1"/>
  <c r="K61" i="5" s="1"/>
  <c r="X633" i="1"/>
  <c r="S633" i="1" s="1"/>
  <c r="W529" i="1"/>
  <c r="R529" i="1" s="1"/>
  <c r="Y94" i="1"/>
  <c r="T94" i="1" s="1"/>
  <c r="M133" i="5" s="1"/>
  <c r="V46" i="1"/>
  <c r="Q46" i="1" s="1"/>
  <c r="G65" i="5" s="1"/>
  <c r="W630" i="1"/>
  <c r="R630" i="1" s="1"/>
  <c r="U630" i="1" s="1"/>
  <c r="X905" i="1"/>
  <c r="S905" i="1" s="1"/>
  <c r="X389" i="1"/>
  <c r="S389" i="1" s="1"/>
  <c r="W188" i="1"/>
  <c r="R188" i="1" s="1"/>
  <c r="Y974" i="1"/>
  <c r="T974" i="1" s="1"/>
  <c r="Y580" i="1"/>
  <c r="T580" i="1" s="1"/>
  <c r="W560" i="1"/>
  <c r="R560" i="1" s="1"/>
  <c r="Y342" i="1"/>
  <c r="T342" i="1" s="1"/>
  <c r="W451" i="1"/>
  <c r="R451" i="1" s="1"/>
  <c r="U451" i="1" s="1"/>
  <c r="W687" i="1"/>
  <c r="R687" i="1" s="1"/>
  <c r="U687" i="1" s="1"/>
  <c r="Y511" i="1"/>
  <c r="T511" i="1" s="1"/>
  <c r="Y756" i="1"/>
  <c r="T756" i="1" s="1"/>
  <c r="W680" i="1"/>
  <c r="R680" i="1" s="1"/>
  <c r="X949" i="1"/>
  <c r="S949" i="1" s="1"/>
  <c r="U949" i="1" s="1"/>
  <c r="Y806" i="1"/>
  <c r="T806" i="1" s="1"/>
  <c r="W321" i="1"/>
  <c r="R321" i="1" s="1"/>
  <c r="U321" i="1" s="1"/>
  <c r="W636" i="1"/>
  <c r="R636" i="1" s="1"/>
  <c r="X759" i="1"/>
  <c r="S759" i="1" s="1"/>
  <c r="Y843" i="1"/>
  <c r="T843" i="1" s="1"/>
  <c r="U843" i="1" s="1"/>
  <c r="W592" i="1"/>
  <c r="R592" i="1" s="1"/>
  <c r="Y549" i="1"/>
  <c r="T549" i="1" s="1"/>
  <c r="W223" i="1"/>
  <c r="R223" i="1" s="1"/>
  <c r="Y322" i="1"/>
  <c r="T322" i="1" s="1"/>
  <c r="V734" i="1"/>
  <c r="Q734" i="1" s="1"/>
  <c r="W226" i="1"/>
  <c r="R226" i="1" s="1"/>
  <c r="X107" i="1"/>
  <c r="S107" i="1" s="1"/>
  <c r="I150" i="5" s="1"/>
  <c r="V636" i="1"/>
  <c r="Q636" i="1" s="1"/>
  <c r="U636" i="1" s="1"/>
  <c r="X198" i="1"/>
  <c r="S198" i="1" s="1"/>
  <c r="X122" i="1"/>
  <c r="S122" i="1" s="1"/>
  <c r="I173" i="5" s="1"/>
  <c r="Y1000" i="1"/>
  <c r="T1000" i="1" s="1"/>
  <c r="W801" i="1"/>
  <c r="R801" i="1" s="1"/>
  <c r="U801" i="1" s="1"/>
  <c r="X496" i="1"/>
  <c r="S496" i="1" s="1"/>
  <c r="X661" i="1"/>
  <c r="S661" i="1" s="1"/>
  <c r="V174" i="1"/>
  <c r="Q174" i="1" s="1"/>
  <c r="V856" i="1"/>
  <c r="Q856" i="1" s="1"/>
  <c r="W245" i="1"/>
  <c r="R245" i="1" s="1"/>
  <c r="Y175" i="1"/>
  <c r="T175" i="1" s="1"/>
  <c r="W138" i="1"/>
  <c r="R138" i="1" s="1"/>
  <c r="U138" i="1" s="1"/>
  <c r="Y345" i="1"/>
  <c r="T345" i="1" s="1"/>
  <c r="W763" i="1"/>
  <c r="R763" i="1" s="1"/>
  <c r="Y377" i="1"/>
  <c r="T377" i="1" s="1"/>
  <c r="V391" i="1"/>
  <c r="Q391" i="1" s="1"/>
  <c r="Y22" i="1"/>
  <c r="T22" i="1" s="1"/>
  <c r="M33" i="5" s="1"/>
  <c r="W717" i="1"/>
  <c r="R717" i="1" s="1"/>
  <c r="X101" i="1"/>
  <c r="S101" i="1" s="1"/>
  <c r="I140" i="5" s="1"/>
  <c r="W899" i="1"/>
  <c r="R899" i="1" s="1"/>
  <c r="X489" i="1"/>
  <c r="S489" i="1" s="1"/>
  <c r="V972" i="1"/>
  <c r="Q972" i="1" s="1"/>
  <c r="X755" i="1"/>
  <c r="S755" i="1" s="1"/>
  <c r="U755" i="1" s="1"/>
  <c r="V711" i="1"/>
  <c r="Q711" i="1" s="1"/>
  <c r="V835" i="1"/>
  <c r="Q835" i="1" s="1"/>
  <c r="X116" i="1"/>
  <c r="S116" i="1" s="1"/>
  <c r="I163" i="5" s="1"/>
  <c r="V960" i="1"/>
  <c r="Q960" i="1" s="1"/>
  <c r="X262" i="1"/>
  <c r="S262" i="1" s="1"/>
  <c r="V824" i="1"/>
  <c r="Q824" i="1" s="1"/>
  <c r="X370" i="1"/>
  <c r="S370" i="1" s="1"/>
  <c r="V590" i="1"/>
  <c r="Q590" i="1" s="1"/>
  <c r="U590" i="1" s="1"/>
  <c r="X60" i="1"/>
  <c r="S60" i="1" s="1"/>
  <c r="V331" i="1"/>
  <c r="Q331" i="1" s="1"/>
  <c r="W825" i="1"/>
  <c r="R825" i="1" s="1"/>
  <c r="X576" i="1"/>
  <c r="S576" i="1" s="1"/>
  <c r="X612" i="1"/>
  <c r="S612" i="1" s="1"/>
  <c r="U612" i="1" s="1"/>
  <c r="Y215" i="1"/>
  <c r="T215" i="1" s="1"/>
  <c r="Y383" i="1"/>
  <c r="T383" i="1" s="1"/>
  <c r="V958" i="1"/>
  <c r="Q958" i="1" s="1"/>
  <c r="X18" i="1"/>
  <c r="S18" i="1" s="1"/>
  <c r="I25" i="5" s="1"/>
  <c r="X169" i="1"/>
  <c r="S169" i="1" s="1"/>
  <c r="W871" i="1"/>
  <c r="R871" i="1" s="1"/>
  <c r="W604" i="1"/>
  <c r="R604" i="1" s="1"/>
  <c r="W179" i="1"/>
  <c r="R179" i="1" s="1"/>
  <c r="W422" i="1"/>
  <c r="R422" i="1" s="1"/>
  <c r="V91" i="1"/>
  <c r="Q91" i="1" s="1"/>
  <c r="G126" i="5" s="1"/>
  <c r="Y661" i="1"/>
  <c r="T661" i="1" s="1"/>
  <c r="W113" i="1"/>
  <c r="R113" i="1" s="1"/>
  <c r="K160" i="5" s="1"/>
  <c r="V737" i="1"/>
  <c r="Q737" i="1" s="1"/>
  <c r="X305" i="1"/>
  <c r="S305" i="1" s="1"/>
  <c r="Y300" i="1"/>
  <c r="T300" i="1" s="1"/>
  <c r="V709" i="1"/>
  <c r="Q709" i="1" s="1"/>
  <c r="W97" i="1"/>
  <c r="R97" i="1" s="1"/>
  <c r="X887" i="1"/>
  <c r="S887" i="1" s="1"/>
  <c r="Y56" i="1"/>
  <c r="T56" i="1" s="1"/>
  <c r="Y361" i="1"/>
  <c r="T361" i="1" s="1"/>
  <c r="V764" i="1"/>
  <c r="Q764" i="1" s="1"/>
  <c r="X912" i="1"/>
  <c r="S912" i="1" s="1"/>
  <c r="V560" i="1"/>
  <c r="Q560" i="1" s="1"/>
  <c r="W214" i="1"/>
  <c r="R214" i="1" s="1"/>
  <c r="Y517" i="1"/>
  <c r="T517" i="1" s="1"/>
  <c r="W832" i="1"/>
  <c r="R832" i="1" s="1"/>
  <c r="V672" i="1"/>
  <c r="Q672" i="1" s="1"/>
  <c r="W698" i="1"/>
  <c r="R698" i="1" s="1"/>
  <c r="U698" i="1" s="1"/>
  <c r="V943" i="1"/>
  <c r="Q943" i="1" s="1"/>
  <c r="V610" i="1"/>
  <c r="Q610" i="1" s="1"/>
  <c r="Y880" i="1"/>
  <c r="T880" i="1" s="1"/>
  <c r="V7" i="1"/>
  <c r="Q7" i="1" s="1"/>
  <c r="Y959" i="1"/>
  <c r="T959" i="1" s="1"/>
  <c r="U959" i="1" s="1"/>
  <c r="V51" i="1"/>
  <c r="Q51" i="1" s="1"/>
  <c r="G70" i="5" s="1"/>
  <c r="Y719" i="1"/>
  <c r="T719" i="1" s="1"/>
  <c r="U719" i="1" s="1"/>
  <c r="Y75" i="1"/>
  <c r="T75" i="1" s="1"/>
  <c r="M106" i="5" s="1"/>
  <c r="W574" i="1"/>
  <c r="R574" i="1" s="1"/>
  <c r="W341" i="1"/>
  <c r="R341" i="1" s="1"/>
  <c r="U341" i="1" s="1"/>
  <c r="W799" i="1"/>
  <c r="R799" i="1" s="1"/>
  <c r="W855" i="1"/>
  <c r="R855" i="1" s="1"/>
  <c r="U855" i="1" s="1"/>
  <c r="W848" i="1"/>
  <c r="R848" i="1" s="1"/>
  <c r="U848" i="1" s="1"/>
  <c r="V935" i="1"/>
  <c r="Q935" i="1" s="1"/>
  <c r="X751" i="1"/>
  <c r="S751" i="1" s="1"/>
  <c r="X453" i="1"/>
  <c r="S453" i="1" s="1"/>
  <c r="X506" i="1"/>
  <c r="S506" i="1" s="1"/>
  <c r="U506" i="1" s="1"/>
  <c r="V516" i="1"/>
  <c r="Q516" i="1" s="1"/>
  <c r="Y405" i="1"/>
  <c r="T405" i="1" s="1"/>
  <c r="V746" i="1"/>
  <c r="Q746" i="1" s="1"/>
  <c r="Y670" i="1"/>
  <c r="T670" i="1" s="1"/>
  <c r="V920" i="1"/>
  <c r="Q920" i="1" s="1"/>
  <c r="W610" i="1"/>
  <c r="R610" i="1" s="1"/>
  <c r="X857" i="1"/>
  <c r="S857" i="1" s="1"/>
  <c r="V102" i="1"/>
  <c r="Q102" i="1" s="1"/>
  <c r="X109" i="1"/>
  <c r="S109" i="1" s="1"/>
  <c r="I152" i="5" s="1"/>
  <c r="X816" i="1"/>
  <c r="S816" i="1" s="1"/>
  <c r="U816" i="1" s="1"/>
  <c r="W164" i="1"/>
  <c r="R164" i="1" s="1"/>
  <c r="V640" i="1"/>
  <c r="Q640" i="1" s="1"/>
  <c r="V823" i="1"/>
  <c r="Q823" i="1" s="1"/>
  <c r="W744" i="1"/>
  <c r="R744" i="1" s="1"/>
  <c r="X966" i="1"/>
  <c r="S966" i="1" s="1"/>
  <c r="W968" i="1"/>
  <c r="R968" i="1" s="1"/>
  <c r="U968" i="1" s="1"/>
  <c r="X817" i="1"/>
  <c r="S817" i="1" s="1"/>
  <c r="V543" i="1"/>
  <c r="Q543" i="1" s="1"/>
  <c r="V735" i="1"/>
  <c r="Q735" i="1" s="1"/>
  <c r="X591" i="1"/>
  <c r="S591" i="1" s="1"/>
  <c r="Y728" i="1"/>
  <c r="T728" i="1" s="1"/>
  <c r="X723" i="1"/>
  <c r="S723" i="1" s="1"/>
  <c r="V414" i="1"/>
  <c r="Q414" i="1" s="1"/>
  <c r="U414" i="1" s="1"/>
  <c r="W394" i="1"/>
  <c r="R394" i="1" s="1"/>
  <c r="W844" i="1"/>
  <c r="R844" i="1" s="1"/>
  <c r="X634" i="1"/>
  <c r="S634" i="1" s="1"/>
  <c r="W248" i="1"/>
  <c r="R248" i="1" s="1"/>
  <c r="V475" i="1"/>
  <c r="Q475" i="1" s="1"/>
  <c r="Y320" i="1"/>
  <c r="T320" i="1" s="1"/>
  <c r="U320" i="1" s="1"/>
  <c r="X652" i="1"/>
  <c r="S652" i="1" s="1"/>
  <c r="U652" i="1" s="1"/>
  <c r="X720" i="1"/>
  <c r="S720" i="1" s="1"/>
  <c r="U720" i="1" s="1"/>
  <c r="Y384" i="1"/>
  <c r="T384" i="1" s="1"/>
  <c r="Y695" i="1"/>
  <c r="T695" i="1" s="1"/>
  <c r="U695" i="1" s="1"/>
  <c r="W265" i="1"/>
  <c r="R265" i="1" s="1"/>
  <c r="W281" i="1"/>
  <c r="R281" i="1" s="1"/>
  <c r="X42" i="1"/>
  <c r="S42" i="1" s="1"/>
  <c r="V169" i="1"/>
  <c r="Q169" i="1" s="1"/>
  <c r="X970" i="1"/>
  <c r="S970" i="1" s="1"/>
  <c r="U970" i="1" s="1"/>
  <c r="Y30" i="1"/>
  <c r="T30" i="1" s="1"/>
  <c r="M41" i="5" s="1"/>
  <c r="V623" i="1"/>
  <c r="Q623" i="1" s="1"/>
  <c r="X90" i="1"/>
  <c r="S90" i="1" s="1"/>
  <c r="I125" i="5" s="1"/>
  <c r="Y447" i="1"/>
  <c r="T447" i="1" s="1"/>
  <c r="V511" i="1"/>
  <c r="Q511" i="1" s="1"/>
  <c r="W671" i="1"/>
  <c r="R671" i="1" s="1"/>
  <c r="Y36" i="1"/>
  <c r="T36" i="1" s="1"/>
  <c r="V88" i="1"/>
  <c r="Q88" i="1" s="1"/>
  <c r="G123" i="5" s="1"/>
  <c r="Y534" i="1"/>
  <c r="T534" i="1" s="1"/>
  <c r="V120" i="1"/>
  <c r="Q120" i="1" s="1"/>
  <c r="W581" i="1"/>
  <c r="R581" i="1" s="1"/>
  <c r="W386" i="1"/>
  <c r="R386" i="1" s="1"/>
  <c r="U386" i="1" s="1"/>
  <c r="Y355" i="1"/>
  <c r="T355" i="1" s="1"/>
  <c r="V348" i="1"/>
  <c r="Q348" i="1" s="1"/>
  <c r="W821" i="1"/>
  <c r="R821" i="1" s="1"/>
  <c r="Y865" i="1"/>
  <c r="T865" i="1" s="1"/>
  <c r="V379" i="1"/>
  <c r="Q379" i="1" s="1"/>
  <c r="W627" i="1"/>
  <c r="R627" i="1" s="1"/>
  <c r="Y955" i="1"/>
  <c r="T955" i="1" s="1"/>
  <c r="W103" i="1"/>
  <c r="R103" i="1" s="1"/>
  <c r="Y628" i="1"/>
  <c r="T628" i="1" s="1"/>
  <c r="X25" i="1"/>
  <c r="S25" i="1" s="1"/>
  <c r="I36" i="5" s="1"/>
  <c r="Y665" i="1"/>
  <c r="T665" i="1" s="1"/>
  <c r="Y76" i="1"/>
  <c r="T76" i="1" s="1"/>
  <c r="M107" i="5" s="1"/>
  <c r="X504" i="1"/>
  <c r="S504" i="1" s="1"/>
  <c r="W344" i="1"/>
  <c r="R344" i="1" s="1"/>
  <c r="V411" i="1"/>
  <c r="Q411" i="1" s="1"/>
  <c r="U411" i="1" s="1"/>
  <c r="X127" i="1"/>
  <c r="S127" i="1" s="1"/>
  <c r="W497" i="1"/>
  <c r="R497" i="1" s="1"/>
  <c r="W34" i="1"/>
  <c r="R34" i="1" s="1"/>
  <c r="K49" i="5" s="1"/>
  <c r="W639" i="1"/>
  <c r="R639" i="1" s="1"/>
  <c r="W772" i="1"/>
  <c r="R772" i="1" s="1"/>
  <c r="Y871" i="1"/>
  <c r="T871" i="1" s="1"/>
  <c r="U772" i="1"/>
  <c r="Y367" i="1"/>
  <c r="T367" i="1" s="1"/>
  <c r="Y246" i="1"/>
  <c r="T246" i="1" s="1"/>
  <c r="Y74" i="1"/>
  <c r="T74" i="1" s="1"/>
  <c r="W353" i="1"/>
  <c r="R353" i="1" s="1"/>
  <c r="X444" i="1"/>
  <c r="S444" i="1" s="1"/>
  <c r="X153" i="1"/>
  <c r="S153" i="1" s="1"/>
  <c r="Y86" i="1"/>
  <c r="T86" i="1" s="1"/>
  <c r="M121" i="5" s="1"/>
  <c r="W154" i="1"/>
  <c r="R154" i="1" s="1"/>
  <c r="V381" i="1"/>
  <c r="Q381" i="1" s="1"/>
  <c r="X726" i="1"/>
  <c r="S726" i="1" s="1"/>
  <c r="U726" i="1" s="1"/>
  <c r="V732" i="1"/>
  <c r="Q732" i="1" s="1"/>
  <c r="V914" i="1"/>
  <c r="Q914" i="1" s="1"/>
  <c r="U914" i="1" s="1"/>
  <c r="X407" i="1"/>
  <c r="S407" i="1" s="1"/>
  <c r="X619" i="1"/>
  <c r="S619" i="1" s="1"/>
  <c r="U619" i="1" s="1"/>
  <c r="V95" i="1"/>
  <c r="Q95" i="1" s="1"/>
  <c r="G134" i="5" s="1"/>
  <c r="Y38" i="1"/>
  <c r="T38" i="1" s="1"/>
  <c r="M53" i="5" s="1"/>
  <c r="W58" i="1"/>
  <c r="R58" i="1" s="1"/>
  <c r="K81" i="5" s="1"/>
  <c r="V744" i="1"/>
  <c r="Q744" i="1" s="1"/>
  <c r="U744" i="1" s="1"/>
  <c r="V461" i="1"/>
  <c r="Q461" i="1" s="1"/>
  <c r="U461" i="1" s="1"/>
  <c r="V175" i="1"/>
  <c r="Q175" i="1" s="1"/>
  <c r="Y780" i="1"/>
  <c r="T780" i="1" s="1"/>
  <c r="Y366" i="1"/>
  <c r="T366" i="1" s="1"/>
  <c r="Y158" i="1"/>
  <c r="T158" i="1" s="1"/>
  <c r="X252" i="1"/>
  <c r="S252" i="1" s="1"/>
  <c r="W995" i="1"/>
  <c r="R995" i="1" s="1"/>
  <c r="W481" i="1"/>
  <c r="R481" i="1" s="1"/>
  <c r="W694" i="1"/>
  <c r="R694" i="1" s="1"/>
  <c r="X821" i="1"/>
  <c r="S821" i="1" s="1"/>
  <c r="V654" i="1"/>
  <c r="Q654" i="1" s="1"/>
  <c r="W297" i="1"/>
  <c r="R297" i="1" s="1"/>
  <c r="V811" i="1"/>
  <c r="Q811" i="1" s="1"/>
  <c r="W777" i="1"/>
  <c r="R777" i="1" s="1"/>
  <c r="X620" i="1"/>
  <c r="S620" i="1" s="1"/>
  <c r="X529" i="1"/>
  <c r="S529" i="1" s="1"/>
  <c r="X463" i="1"/>
  <c r="S463" i="1" s="1"/>
  <c r="X5" i="1"/>
  <c r="S5" i="1" s="1"/>
  <c r="I8" i="5" s="1"/>
  <c r="V577" i="1"/>
  <c r="Q577" i="1" s="1"/>
  <c r="V315" i="1"/>
  <c r="Q315" i="1" s="1"/>
  <c r="V418" i="1"/>
  <c r="Q418" i="1" s="1"/>
  <c r="V425" i="1"/>
  <c r="Q425" i="1" s="1"/>
  <c r="W284" i="1"/>
  <c r="R284" i="1" s="1"/>
  <c r="W856" i="1"/>
  <c r="R856" i="1" s="1"/>
  <c r="V82" i="1"/>
  <c r="Q82" i="1" s="1"/>
  <c r="G117" i="5" s="1"/>
  <c r="W316" i="1"/>
  <c r="R316" i="1" s="1"/>
  <c r="U316" i="1" s="1"/>
  <c r="V346" i="1"/>
  <c r="Q346" i="1" s="1"/>
  <c r="V568" i="1"/>
  <c r="Q568" i="1" s="1"/>
  <c r="V847" i="1"/>
  <c r="Q847" i="1" s="1"/>
  <c r="X334" i="1"/>
  <c r="S334" i="1" s="1"/>
  <c r="X740" i="1"/>
  <c r="S740" i="1" s="1"/>
  <c r="X256" i="1"/>
  <c r="S256" i="1" s="1"/>
  <c r="X202" i="1"/>
  <c r="S202" i="1" s="1"/>
  <c r="Y523" i="1"/>
  <c r="T523" i="1" s="1"/>
  <c r="X475" i="1"/>
  <c r="S475" i="1" s="1"/>
  <c r="W222" i="1"/>
  <c r="R222" i="1" s="1"/>
  <c r="X47" i="1"/>
  <c r="S47" i="1" s="1"/>
  <c r="I66" i="5" s="1"/>
  <c r="W109" i="1"/>
  <c r="R109" i="1" s="1"/>
  <c r="K152" i="5" s="1"/>
  <c r="Y63" i="1"/>
  <c r="T63" i="1" s="1"/>
  <c r="M90" i="5" s="1"/>
  <c r="Y291" i="1"/>
  <c r="T291" i="1" s="1"/>
  <c r="U291" i="1" s="1"/>
  <c r="V90" i="1"/>
  <c r="Q90" i="1" s="1"/>
  <c r="Y525" i="1"/>
  <c r="T525" i="1" s="1"/>
  <c r="X95" i="1"/>
  <c r="S95" i="1" s="1"/>
  <c r="I134" i="5" s="1"/>
  <c r="W31" i="1"/>
  <c r="R31" i="1" s="1"/>
  <c r="K42" i="5" s="1"/>
  <c r="U286" i="1"/>
  <c r="Y836" i="1"/>
  <c r="T836" i="1" s="1"/>
  <c r="U836" i="1" s="1"/>
  <c r="V806" i="1"/>
  <c r="Q806" i="1" s="1"/>
  <c r="X608" i="1"/>
  <c r="S608" i="1" s="1"/>
  <c r="W89" i="1"/>
  <c r="R89" i="1" s="1"/>
  <c r="K124" i="5" s="1"/>
  <c r="V154" i="1"/>
  <c r="Q154" i="1" s="1"/>
  <c r="W95" i="1"/>
  <c r="R95" i="1" s="1"/>
  <c r="K134" i="5" s="1"/>
  <c r="X434" i="1"/>
  <c r="S434" i="1" s="1"/>
  <c r="V507" i="1"/>
  <c r="Q507" i="1" s="1"/>
  <c r="Y746" i="1"/>
  <c r="T746" i="1" s="1"/>
  <c r="Y697" i="1"/>
  <c r="T697" i="1" s="1"/>
  <c r="W605" i="1"/>
  <c r="R605" i="1" s="1"/>
  <c r="X537" i="1"/>
  <c r="S537" i="1" s="1"/>
  <c r="U537" i="1" s="1"/>
  <c r="W892" i="1"/>
  <c r="R892" i="1" s="1"/>
  <c r="Y978" i="1"/>
  <c r="T978" i="1" s="1"/>
  <c r="V739" i="1"/>
  <c r="Q739" i="1" s="1"/>
  <c r="X147" i="1"/>
  <c r="S147" i="1" s="1"/>
  <c r="U147" i="1" s="1"/>
  <c r="Y507" i="1"/>
  <c r="T507" i="1" s="1"/>
  <c r="Y830" i="1"/>
  <c r="T830" i="1" s="1"/>
  <c r="W932" i="1"/>
  <c r="R932" i="1" s="1"/>
  <c r="V571" i="1"/>
  <c r="Q571" i="1" s="1"/>
  <c r="X703" i="1"/>
  <c r="S703" i="1" s="1"/>
  <c r="V145" i="1"/>
  <c r="Q145" i="1" s="1"/>
  <c r="Y458" i="1"/>
  <c r="T458" i="1" s="1"/>
  <c r="W634" i="1"/>
  <c r="R634" i="1" s="1"/>
  <c r="Y339" i="1"/>
  <c r="T339" i="1" s="1"/>
  <c r="Y540" i="1"/>
  <c r="T540" i="1" s="1"/>
  <c r="X222" i="1"/>
  <c r="S222" i="1" s="1"/>
  <c r="X354" i="1"/>
  <c r="S354" i="1" s="1"/>
  <c r="U354" i="1" s="1"/>
  <c r="X160" i="1"/>
  <c r="S160" i="1" s="1"/>
  <c r="Y813" i="1"/>
  <c r="T813" i="1" s="1"/>
  <c r="V483" i="1"/>
  <c r="Q483" i="1" s="1"/>
  <c r="X578" i="1"/>
  <c r="S578" i="1" s="1"/>
  <c r="V197" i="1"/>
  <c r="Q197" i="1" s="1"/>
  <c r="V583" i="1"/>
  <c r="Q583" i="1" s="1"/>
  <c r="Y48" i="1"/>
  <c r="T48" i="1" s="1"/>
  <c r="M67" i="5" s="1"/>
  <c r="Y645" i="1"/>
  <c r="T645" i="1" s="1"/>
  <c r="Y323" i="1"/>
  <c r="T323" i="1" s="1"/>
  <c r="Y58" i="1"/>
  <c r="T58" i="1" s="1"/>
  <c r="W805" i="1"/>
  <c r="R805" i="1" s="1"/>
  <c r="X754" i="1"/>
  <c r="S754" i="1" s="1"/>
  <c r="W972" i="1"/>
  <c r="R972" i="1" s="1"/>
  <c r="V741" i="1"/>
  <c r="Q741" i="1" s="1"/>
  <c r="U741" i="1" s="1"/>
  <c r="V355" i="1"/>
  <c r="Q355" i="1" s="1"/>
  <c r="U355" i="1" s="1"/>
  <c r="W865" i="1"/>
  <c r="R865" i="1" s="1"/>
  <c r="U865" i="1" s="1"/>
  <c r="X413" i="1"/>
  <c r="S413" i="1" s="1"/>
  <c r="V234" i="1"/>
  <c r="Q234" i="1" s="1"/>
  <c r="X361" i="1"/>
  <c r="S361" i="1" s="1"/>
  <c r="U361" i="1" s="1"/>
  <c r="X81" i="1"/>
  <c r="S81" i="1" s="1"/>
  <c r="I112" i="5" s="1"/>
  <c r="Y330" i="1"/>
  <c r="T330" i="1" s="1"/>
  <c r="X832" i="1"/>
  <c r="S832" i="1" s="1"/>
  <c r="U832" i="1" s="1"/>
  <c r="V216" i="1"/>
  <c r="Q216" i="1" s="1"/>
  <c r="X134" i="1"/>
  <c r="S134" i="1" s="1"/>
  <c r="W692" i="1"/>
  <c r="R692" i="1" s="1"/>
  <c r="V126" i="1"/>
  <c r="Q126" i="1" s="1"/>
  <c r="Y45" i="1"/>
  <c r="T45" i="1" s="1"/>
  <c r="M64" i="5" s="1"/>
  <c r="Y15" i="1"/>
  <c r="T15" i="1" s="1"/>
  <c r="V186" i="1"/>
  <c r="Q186" i="1" s="1"/>
  <c r="Y981" i="1"/>
  <c r="T981" i="1" s="1"/>
  <c r="U981" i="1" s="1"/>
  <c r="W740" i="1"/>
  <c r="R740" i="1" s="1"/>
  <c r="X268" i="1"/>
  <c r="S268" i="1" s="1"/>
  <c r="V221" i="1"/>
  <c r="Q221" i="1" s="1"/>
  <c r="V579" i="1"/>
  <c r="Q579" i="1" s="1"/>
  <c r="W228" i="1"/>
  <c r="R228" i="1" s="1"/>
  <c r="X960" i="1"/>
  <c r="S960" i="1" s="1"/>
  <c r="U960" i="1" s="1"/>
  <c r="V753" i="1"/>
  <c r="Q753" i="1" s="1"/>
  <c r="V366" i="1"/>
  <c r="Q366" i="1" s="1"/>
  <c r="W736" i="1"/>
  <c r="R736" i="1" s="1"/>
  <c r="W216" i="1"/>
  <c r="R216" i="1" s="1"/>
  <c r="X50" i="1"/>
  <c r="S50" i="1" s="1"/>
  <c r="I69" i="5" s="1"/>
  <c r="Y922" i="1"/>
  <c r="T922" i="1" s="1"/>
  <c r="Y794" i="1"/>
  <c r="T794" i="1" s="1"/>
  <c r="X705" i="1"/>
  <c r="S705" i="1" s="1"/>
  <c r="X775" i="1"/>
  <c r="S775" i="1" s="1"/>
  <c r="X52" i="1"/>
  <c r="S52" i="1" s="1"/>
  <c r="I75" i="5" s="1"/>
  <c r="Y595" i="1"/>
  <c r="T595" i="1" s="1"/>
  <c r="W645" i="1"/>
  <c r="R645" i="1" s="1"/>
  <c r="Y21" i="1"/>
  <c r="T21" i="1" s="1"/>
  <c r="M28" i="5" s="1"/>
  <c r="Y408" i="1"/>
  <c r="T408" i="1" s="1"/>
  <c r="Y482" i="1"/>
  <c r="T482" i="1" s="1"/>
  <c r="X135" i="1"/>
  <c r="S135" i="1" s="1"/>
  <c r="X956" i="1"/>
  <c r="S956" i="1" s="1"/>
  <c r="V684" i="1"/>
  <c r="Q684" i="1" s="1"/>
  <c r="W582" i="1"/>
  <c r="R582" i="1" s="1"/>
  <c r="U582" i="1" s="1"/>
  <c r="W713" i="1"/>
  <c r="R713" i="1" s="1"/>
  <c r="X689" i="1"/>
  <c r="S689" i="1" s="1"/>
  <c r="U689" i="1" s="1"/>
  <c r="W409" i="1"/>
  <c r="R409" i="1" s="1"/>
  <c r="W653" i="1"/>
  <c r="R653" i="1" s="1"/>
  <c r="V916" i="1"/>
  <c r="Q916" i="1" s="1"/>
  <c r="Y439" i="1"/>
  <c r="T439" i="1" s="1"/>
  <c r="Y761" i="1"/>
  <c r="T761" i="1" s="1"/>
  <c r="V135" i="1"/>
  <c r="Q135" i="1" s="1"/>
  <c r="V510" i="1"/>
  <c r="Q510" i="1" s="1"/>
  <c r="Y134" i="1"/>
  <c r="T134" i="1" s="1"/>
  <c r="Y732" i="1"/>
  <c r="T732" i="1" s="1"/>
  <c r="U732" i="1" s="1"/>
  <c r="V670" i="1"/>
  <c r="Q670" i="1" s="1"/>
  <c r="U823" i="1"/>
  <c r="W59" i="1"/>
  <c r="R59" i="1" s="1"/>
  <c r="K82" i="5" s="1"/>
  <c r="W177" i="1"/>
  <c r="R177" i="1" s="1"/>
  <c r="W373" i="1"/>
  <c r="R373" i="1" s="1"/>
  <c r="X626" i="1"/>
  <c r="S626" i="1" s="1"/>
  <c r="Y875" i="1"/>
  <c r="T875" i="1" s="1"/>
  <c r="V872" i="1"/>
  <c r="Q872" i="1" s="1"/>
  <c r="W517" i="1"/>
  <c r="R517" i="1" s="1"/>
  <c r="V966" i="1"/>
  <c r="Q966" i="1" s="1"/>
  <c r="Y477" i="1"/>
  <c r="T477" i="1" s="1"/>
  <c r="X992" i="1"/>
  <c r="S992" i="1" s="1"/>
  <c r="O135" i="5"/>
  <c r="I181" i="5"/>
  <c r="O181" i="5" s="1"/>
  <c r="U130" i="1"/>
  <c r="U523" i="1"/>
  <c r="U368" i="1"/>
  <c r="U788" i="1"/>
  <c r="U471" i="1"/>
  <c r="X995" i="1"/>
  <c r="S995" i="1" s="1"/>
  <c r="X922" i="1"/>
  <c r="S922" i="1" s="1"/>
  <c r="W533" i="1"/>
  <c r="R533" i="1" s="1"/>
  <c r="X866" i="1"/>
  <c r="S866" i="1" s="1"/>
  <c r="Y244" i="1"/>
  <c r="T244" i="1" s="1"/>
  <c r="X192" i="1"/>
  <c r="S192" i="1" s="1"/>
  <c r="V631" i="1"/>
  <c r="Q631" i="1" s="1"/>
  <c r="V686" i="1"/>
  <c r="Q686" i="1" s="1"/>
  <c r="W650" i="1"/>
  <c r="R650" i="1" s="1"/>
  <c r="V758" i="1"/>
  <c r="Q758" i="1" s="1"/>
  <c r="U758" i="1" s="1"/>
  <c r="X761" i="1"/>
  <c r="S761" i="1" s="1"/>
  <c r="U761" i="1" s="1"/>
  <c r="Y40" i="1"/>
  <c r="T40" i="1" s="1"/>
  <c r="M55" i="5" s="1"/>
  <c r="Y267" i="1"/>
  <c r="T267" i="1" s="1"/>
  <c r="V198" i="1"/>
  <c r="Q198" i="1" s="1"/>
  <c r="U198" i="1" s="1"/>
  <c r="Y240" i="1"/>
  <c r="T240" i="1" s="1"/>
  <c r="X930" i="1"/>
  <c r="S930" i="1" s="1"/>
  <c r="U930" i="1" s="1"/>
  <c r="V679" i="1"/>
  <c r="Q679" i="1" s="1"/>
  <c r="Y328" i="1"/>
  <c r="T328" i="1" s="1"/>
  <c r="Y775" i="1"/>
  <c r="T775" i="1" s="1"/>
  <c r="Y641" i="1"/>
  <c r="T641" i="1" s="1"/>
  <c r="W140" i="1"/>
  <c r="R140" i="1" s="1"/>
  <c r="U140" i="1" s="1"/>
  <c r="V639" i="1"/>
  <c r="Q639" i="1" s="1"/>
  <c r="Y25" i="1"/>
  <c r="T25" i="1" s="1"/>
  <c r="M36" i="5" s="1"/>
  <c r="W773" i="1"/>
  <c r="R773" i="1" s="1"/>
  <c r="V715" i="1"/>
  <c r="Q715" i="1" s="1"/>
  <c r="X570" i="1"/>
  <c r="S570" i="1" s="1"/>
  <c r="U570" i="1" s="1"/>
  <c r="V492" i="1"/>
  <c r="Q492" i="1" s="1"/>
  <c r="V743" i="1"/>
  <c r="Q743" i="1" s="1"/>
  <c r="V485" i="1"/>
  <c r="Q485" i="1" s="1"/>
  <c r="Y87" i="1"/>
  <c r="T87" i="1" s="1"/>
  <c r="M122" i="5" s="1"/>
  <c r="Y47" i="1"/>
  <c r="T47" i="1" s="1"/>
  <c r="V530" i="1"/>
  <c r="Q530" i="1" s="1"/>
  <c r="U530" i="1" s="1"/>
  <c r="Y912" i="1"/>
  <c r="T912" i="1" s="1"/>
  <c r="Y690" i="1"/>
  <c r="T690" i="1" s="1"/>
  <c r="Y187" i="1"/>
  <c r="T187" i="1" s="1"/>
  <c r="W145" i="1"/>
  <c r="R145" i="1" s="1"/>
  <c r="U145" i="1" s="1"/>
  <c r="V61" i="1"/>
  <c r="Q61" i="1" s="1"/>
  <c r="V863" i="1"/>
  <c r="Q863" i="1" s="1"/>
  <c r="W651" i="1"/>
  <c r="R651" i="1" s="1"/>
  <c r="W620" i="1"/>
  <c r="R620" i="1" s="1"/>
  <c r="V339" i="1"/>
  <c r="Q339" i="1" s="1"/>
  <c r="X945" i="1"/>
  <c r="S945" i="1" s="1"/>
  <c r="W191" i="1"/>
  <c r="R191" i="1" s="1"/>
  <c r="U191" i="1" s="1"/>
  <c r="V799" i="1"/>
  <c r="Q799" i="1" s="1"/>
  <c r="W882" i="1"/>
  <c r="R882" i="1" s="1"/>
  <c r="U882" i="1" s="1"/>
  <c r="V148" i="1"/>
  <c r="Q148" i="1" s="1"/>
  <c r="W100" i="1"/>
  <c r="R100" i="1" s="1"/>
  <c r="K139" i="5" s="1"/>
  <c r="W67" i="1"/>
  <c r="R67" i="1" s="1"/>
  <c r="X173" i="1"/>
  <c r="S173" i="1" s="1"/>
  <c r="V922" i="1"/>
  <c r="Q922" i="1" s="1"/>
  <c r="X228" i="1"/>
  <c r="S228" i="1" s="1"/>
  <c r="U228" i="1" s="1"/>
  <c r="Y34" i="1"/>
  <c r="T34" i="1" s="1"/>
  <c r="Y478" i="1"/>
  <c r="T478" i="1" s="1"/>
  <c r="V188" i="1"/>
  <c r="Q188" i="1" s="1"/>
  <c r="X154" i="1"/>
  <c r="S154" i="1" s="1"/>
  <c r="V600" i="1"/>
  <c r="Q600" i="1" s="1"/>
  <c r="V107" i="1"/>
  <c r="Q107" i="1" s="1"/>
  <c r="V945" i="1"/>
  <c r="Q945" i="1" s="1"/>
  <c r="V840" i="1"/>
  <c r="Q840" i="1" s="1"/>
  <c r="Y70" i="1"/>
  <c r="T70" i="1" s="1"/>
  <c r="M97" i="5" s="1"/>
  <c r="Y513" i="1"/>
  <c r="T513" i="1" s="1"/>
  <c r="V194" i="1"/>
  <c r="Q194" i="1" s="1"/>
  <c r="W376" i="1"/>
  <c r="R376" i="1" s="1"/>
  <c r="X722" i="1"/>
  <c r="S722" i="1" s="1"/>
  <c r="X258" i="1"/>
  <c r="S258" i="1" s="1"/>
  <c r="W116" i="1"/>
  <c r="R116" i="1" s="1"/>
  <c r="X188" i="1"/>
  <c r="S188" i="1" s="1"/>
  <c r="V742" i="1"/>
  <c r="Q742" i="1" s="1"/>
  <c r="U742" i="1" s="1"/>
  <c r="Y777" i="1"/>
  <c r="T777" i="1" s="1"/>
  <c r="V8" i="1"/>
  <c r="Q8" i="1" s="1"/>
  <c r="G11" i="5" s="1"/>
  <c r="Y618" i="1"/>
  <c r="T618" i="1" s="1"/>
  <c r="U618" i="1" s="1"/>
  <c r="W940" i="1"/>
  <c r="R940" i="1" s="1"/>
  <c r="W465" i="1"/>
  <c r="R465" i="1" s="1"/>
  <c r="V272" i="1"/>
  <c r="Q272" i="1" s="1"/>
  <c r="U272" i="1" s="1"/>
  <c r="V458" i="1"/>
  <c r="Q458" i="1" s="1"/>
  <c r="U458" i="1" s="1"/>
  <c r="V222" i="1"/>
  <c r="Q222" i="1" s="1"/>
  <c r="U222" i="1" s="1"/>
  <c r="Y324" i="1"/>
  <c r="T324" i="1" s="1"/>
  <c r="V22" i="1"/>
  <c r="Q22" i="1" s="1"/>
  <c r="G33" i="5" s="1"/>
  <c r="Y717" i="1"/>
  <c r="T717" i="1" s="1"/>
  <c r="U717" i="1" s="1"/>
  <c r="W173" i="1"/>
  <c r="R173" i="1" s="1"/>
  <c r="W609" i="1"/>
  <c r="R609" i="1" s="1"/>
  <c r="V956" i="1"/>
  <c r="Q956" i="1" s="1"/>
  <c r="V318" i="1"/>
  <c r="Q318" i="1" s="1"/>
  <c r="Y554" i="1"/>
  <c r="T554" i="1" s="1"/>
  <c r="X884" i="1"/>
  <c r="S884" i="1" s="1"/>
  <c r="U884" i="1" s="1"/>
  <c r="X678" i="1"/>
  <c r="S678" i="1" s="1"/>
  <c r="X679" i="1"/>
  <c r="S679" i="1" s="1"/>
  <c r="W358" i="1"/>
  <c r="R358" i="1" s="1"/>
  <c r="V628" i="1"/>
  <c r="Q628" i="1" s="1"/>
  <c r="V57" i="1"/>
  <c r="Q57" i="1" s="1"/>
  <c r="G80" i="5" s="1"/>
  <c r="Y804" i="1"/>
  <c r="T804" i="1" s="1"/>
  <c r="V436" i="1"/>
  <c r="Q436" i="1" s="1"/>
  <c r="V409" i="1"/>
  <c r="Q409" i="1" s="1"/>
  <c r="Y610" i="1"/>
  <c r="T610" i="1" s="1"/>
  <c r="V954" i="1"/>
  <c r="Q954" i="1" s="1"/>
  <c r="W460" i="1"/>
  <c r="R460" i="1" s="1"/>
  <c r="U460" i="1" s="1"/>
  <c r="W578" i="1"/>
  <c r="R578" i="1" s="1"/>
  <c r="V905" i="1"/>
  <c r="Q905" i="1" s="1"/>
  <c r="U905" i="1" s="1"/>
  <c r="X596" i="1"/>
  <c r="S596" i="1" s="1"/>
  <c r="W212" i="1"/>
  <c r="R212" i="1" s="1"/>
  <c r="V142" i="1"/>
  <c r="Q142" i="1" s="1"/>
  <c r="V621" i="1"/>
  <c r="Q621" i="1" s="1"/>
  <c r="V762" i="1"/>
  <c r="Q762" i="1" s="1"/>
  <c r="V77" i="1"/>
  <c r="Q77" i="1" s="1"/>
  <c r="G108" i="5" s="1"/>
  <c r="W131" i="1"/>
  <c r="R131" i="1" s="1"/>
  <c r="X315" i="1"/>
  <c r="S315" i="1" s="1"/>
  <c r="Y626" i="1"/>
  <c r="T626" i="1" s="1"/>
  <c r="W456" i="1"/>
  <c r="R456" i="1" s="1"/>
  <c r="Y680" i="1"/>
  <c r="T680" i="1" s="1"/>
  <c r="X125" i="1"/>
  <c r="S125" i="1" s="1"/>
  <c r="I176" i="5" s="1"/>
  <c r="Y129" i="1"/>
  <c r="T129" i="1" s="1"/>
  <c r="M180" i="5" s="1"/>
  <c r="W966" i="1"/>
  <c r="R966" i="1" s="1"/>
  <c r="X907" i="1"/>
  <c r="S907" i="1" s="1"/>
  <c r="Y893" i="1"/>
  <c r="T893" i="1" s="1"/>
  <c r="V208" i="1"/>
  <c r="Q208" i="1" s="1"/>
  <c r="Y501" i="1"/>
  <c r="T501" i="1" s="1"/>
  <c r="Y773" i="1"/>
  <c r="T773" i="1" s="1"/>
  <c r="Y783" i="1"/>
  <c r="T783" i="1" s="1"/>
  <c r="X148" i="1"/>
  <c r="S148" i="1" s="1"/>
  <c r="V558" i="1"/>
  <c r="Q558" i="1" s="1"/>
  <c r="W194" i="1"/>
  <c r="R194" i="1" s="1"/>
  <c r="Y481" i="1"/>
  <c r="T481" i="1" s="1"/>
  <c r="X201" i="1"/>
  <c r="S201" i="1" s="1"/>
  <c r="W218" i="1"/>
  <c r="R218" i="1" s="1"/>
  <c r="X831" i="1"/>
  <c r="S831" i="1" s="1"/>
  <c r="W885" i="1"/>
  <c r="R885" i="1" s="1"/>
  <c r="Y581" i="1"/>
  <c r="T581" i="1" s="1"/>
  <c r="V298" i="1"/>
  <c r="Q298" i="1" s="1"/>
  <c r="U298" i="1" s="1"/>
  <c r="X670" i="1"/>
  <c r="S670" i="1" s="1"/>
  <c r="U670" i="1" s="1"/>
  <c r="W332" i="1"/>
  <c r="R332" i="1" s="1"/>
  <c r="X484" i="1"/>
  <c r="S484" i="1" s="1"/>
  <c r="W830" i="1"/>
  <c r="R830" i="1" s="1"/>
  <c r="V431" i="1"/>
  <c r="Q431" i="1" s="1"/>
  <c r="Y50" i="1"/>
  <c r="T50" i="1" s="1"/>
  <c r="M69" i="5" s="1"/>
  <c r="Y395" i="1"/>
  <c r="T395" i="1" s="1"/>
  <c r="X327" i="1"/>
  <c r="S327" i="1" s="1"/>
  <c r="W728" i="1"/>
  <c r="R728" i="1" s="1"/>
  <c r="V481" i="1"/>
  <c r="Q481" i="1" s="1"/>
  <c r="U481" i="1" s="1"/>
  <c r="W258" i="1"/>
  <c r="R258" i="1" s="1"/>
  <c r="X317" i="1"/>
  <c r="S317" i="1" s="1"/>
  <c r="X804" i="1"/>
  <c r="S804" i="1" s="1"/>
  <c r="Y444" i="1"/>
  <c r="T444" i="1" s="1"/>
  <c r="Y295" i="1"/>
  <c r="T295" i="1" s="1"/>
  <c r="U295" i="1" s="1"/>
  <c r="V274" i="1"/>
  <c r="Q274" i="1" s="1"/>
  <c r="W976" i="1"/>
  <c r="R976" i="1" s="1"/>
  <c r="X791" i="1"/>
  <c r="S791" i="1" s="1"/>
  <c r="W345" i="1"/>
  <c r="R345" i="1" s="1"/>
  <c r="U345" i="1" s="1"/>
  <c r="W157" i="1"/>
  <c r="R157" i="1" s="1"/>
  <c r="U157" i="1" s="1"/>
  <c r="V262" i="1"/>
  <c r="Q262" i="1" s="1"/>
  <c r="U262" i="1" s="1"/>
  <c r="V700" i="1"/>
  <c r="Q700" i="1" s="1"/>
  <c r="W83" i="1"/>
  <c r="R83" i="1" s="1"/>
  <c r="K118" i="5" s="1"/>
  <c r="W918" i="1"/>
  <c r="R918" i="1" s="1"/>
  <c r="X668" i="1"/>
  <c r="S668" i="1" s="1"/>
  <c r="W933" i="1"/>
  <c r="R933" i="1" s="1"/>
  <c r="Y803" i="1"/>
  <c r="T803" i="1" s="1"/>
  <c r="W211" i="1"/>
  <c r="R211" i="1" s="1"/>
  <c r="W437" i="1"/>
  <c r="R437" i="1" s="1"/>
  <c r="W743" i="1"/>
  <c r="R743" i="1" s="1"/>
  <c r="W8" i="1"/>
  <c r="R8" i="1" s="1"/>
  <c r="K11" i="5" s="1"/>
  <c r="W834" i="1"/>
  <c r="R834" i="1" s="1"/>
  <c r="W889" i="1"/>
  <c r="R889" i="1" s="1"/>
  <c r="X842" i="1"/>
  <c r="S842" i="1" s="1"/>
  <c r="U842" i="1" s="1"/>
  <c r="W872" i="1"/>
  <c r="R872" i="1" s="1"/>
  <c r="X359" i="1"/>
  <c r="S359" i="1" s="1"/>
  <c r="V661" i="1"/>
  <c r="Q661" i="1" s="1"/>
  <c r="U661" i="1" s="1"/>
  <c r="X162" i="1"/>
  <c r="S162" i="1" s="1"/>
  <c r="X43" i="1"/>
  <c r="S43" i="1" s="1"/>
  <c r="X404" i="1"/>
  <c r="S404" i="1" s="1"/>
  <c r="X955" i="1"/>
  <c r="S955" i="1" s="1"/>
  <c r="W956" i="1"/>
  <c r="R956" i="1" s="1"/>
  <c r="V980" i="1"/>
  <c r="Q980" i="1" s="1"/>
  <c r="X447" i="1"/>
  <c r="S447" i="1" s="1"/>
  <c r="U447" i="1" s="1"/>
  <c r="X3" i="1"/>
  <c r="S3" i="1" s="1"/>
  <c r="I6" i="5" s="1"/>
  <c r="V854" i="1"/>
  <c r="Q854" i="1" s="1"/>
  <c r="U854" i="1" s="1"/>
  <c r="Y419" i="1"/>
  <c r="T419" i="1" s="1"/>
  <c r="W433" i="1"/>
  <c r="R433" i="1" s="1"/>
  <c r="U433" i="1" s="1"/>
  <c r="W822" i="1"/>
  <c r="R822" i="1" s="1"/>
  <c r="U822" i="1" s="1"/>
  <c r="W703" i="1"/>
  <c r="R703" i="1" s="1"/>
  <c r="W72" i="1"/>
  <c r="R72" i="1" s="1"/>
  <c r="X986" i="1"/>
  <c r="S986" i="1" s="1"/>
  <c r="V841" i="1"/>
  <c r="Q841" i="1" s="1"/>
  <c r="U841" i="1" s="1"/>
  <c r="W315" i="1"/>
  <c r="R315" i="1" s="1"/>
  <c r="U315" i="1" s="1"/>
  <c r="X480" i="1"/>
  <c r="S480" i="1" s="1"/>
  <c r="X704" i="1"/>
  <c r="S704" i="1" s="1"/>
  <c r="W929" i="1"/>
  <c r="R929" i="1" s="1"/>
  <c r="W564" i="1"/>
  <c r="R564" i="1" s="1"/>
  <c r="U564" i="1" s="1"/>
  <c r="V98" i="1"/>
  <c r="Q98" i="1" s="1"/>
  <c r="G137" i="5" s="1"/>
  <c r="W288" i="1"/>
  <c r="R288" i="1" s="1"/>
  <c r="U288" i="1" s="1"/>
  <c r="V964" i="1"/>
  <c r="Q964" i="1" s="1"/>
  <c r="V38" i="1"/>
  <c r="Q38" i="1" s="1"/>
  <c r="Y701" i="1"/>
  <c r="T701" i="1" s="1"/>
  <c r="U701" i="1" s="1"/>
  <c r="Y275" i="1"/>
  <c r="T275" i="1" s="1"/>
  <c r="X151" i="1"/>
  <c r="S151" i="1" s="1"/>
  <c r="Y202" i="1"/>
  <c r="T202" i="1" s="1"/>
  <c r="W797" i="1"/>
  <c r="R797" i="1" s="1"/>
  <c r="U797" i="1" s="1"/>
  <c r="W337" i="1"/>
  <c r="R337" i="1" s="1"/>
  <c r="Y494" i="1"/>
  <c r="T494" i="1" s="1"/>
  <c r="X856" i="1"/>
  <c r="S856" i="1" s="1"/>
  <c r="U856" i="1" s="1"/>
  <c r="X410" i="1"/>
  <c r="S410" i="1" s="1"/>
  <c r="X664" i="1"/>
  <c r="S664" i="1" s="1"/>
  <c r="Y547" i="1"/>
  <c r="T547" i="1" s="1"/>
  <c r="U547" i="1" s="1"/>
  <c r="W532" i="1"/>
  <c r="R532" i="1" s="1"/>
  <c r="Y382" i="1"/>
  <c r="T382" i="1" s="1"/>
  <c r="Y186" i="1"/>
  <c r="T186" i="1" s="1"/>
  <c r="Y992" i="1"/>
  <c r="T992" i="1" s="1"/>
  <c r="V267" i="1"/>
  <c r="Q267" i="1" s="1"/>
  <c r="W415" i="1"/>
  <c r="R415" i="1" s="1"/>
  <c r="U415" i="1" s="1"/>
  <c r="W196" i="1"/>
  <c r="R196" i="1" s="1"/>
  <c r="Y776" i="1"/>
  <c r="T776" i="1" s="1"/>
  <c r="W201" i="1"/>
  <c r="R201" i="1" s="1"/>
  <c r="X304" i="1"/>
  <c r="S304" i="1" s="1"/>
  <c r="Y999" i="1"/>
  <c r="T999" i="1" s="1"/>
  <c r="W851" i="1"/>
  <c r="R851" i="1" s="1"/>
  <c r="W186" i="1"/>
  <c r="R186" i="1" s="1"/>
  <c r="V170" i="1"/>
  <c r="Q170" i="1" s="1"/>
  <c r="V595" i="1"/>
  <c r="Q595" i="1" s="1"/>
  <c r="X24" i="1"/>
  <c r="S24" i="1" s="1"/>
  <c r="I35" i="5" s="1"/>
  <c r="Y890" i="1"/>
  <c r="T890" i="1" s="1"/>
  <c r="V666" i="1"/>
  <c r="Q666" i="1" s="1"/>
  <c r="U666" i="1" s="1"/>
  <c r="X139" i="1"/>
  <c r="S139" i="1" s="1"/>
  <c r="Y980" i="1"/>
  <c r="T980" i="1" s="1"/>
  <c r="W348" i="1"/>
  <c r="R348" i="1" s="1"/>
  <c r="Y434" i="1"/>
  <c r="T434" i="1" s="1"/>
  <c r="V928" i="1"/>
  <c r="Q928" i="1" s="1"/>
  <c r="X65" i="1"/>
  <c r="S65" i="1" s="1"/>
  <c r="I92" i="5" s="1"/>
  <c r="V525" i="1"/>
  <c r="Q525" i="1" s="1"/>
  <c r="U525" i="1" s="1"/>
  <c r="X207" i="1"/>
  <c r="S207" i="1" s="1"/>
  <c r="U207" i="1" s="1"/>
  <c r="Y782" i="1"/>
  <c r="T782" i="1" s="1"/>
  <c r="Y620" i="1"/>
  <c r="T620" i="1" s="1"/>
  <c r="X771" i="1"/>
  <c r="S771" i="1" s="1"/>
  <c r="V3" i="1"/>
  <c r="Q3" i="1" s="1"/>
  <c r="G6" i="5" s="1"/>
  <c r="V84" i="1"/>
  <c r="Q84" i="1" s="1"/>
  <c r="G119" i="5" s="1"/>
  <c r="W977" i="1"/>
  <c r="R977" i="1" s="1"/>
  <c r="Y918" i="1"/>
  <c r="T918" i="1" s="1"/>
  <c r="V850" i="1"/>
  <c r="Q850" i="1" s="1"/>
  <c r="W498" i="1"/>
  <c r="R498" i="1" s="1"/>
  <c r="Y950" i="1"/>
  <c r="T950" i="1" s="1"/>
  <c r="Y19" i="1"/>
  <c r="T19" i="1" s="1"/>
  <c r="V581" i="1"/>
  <c r="Q581" i="1" s="1"/>
  <c r="U581" i="1" s="1"/>
  <c r="V2" i="1"/>
  <c r="Q2" i="1" s="1"/>
  <c r="G5" i="5" s="1"/>
  <c r="V906" i="1"/>
  <c r="Q906" i="1" s="1"/>
  <c r="V449" i="1"/>
  <c r="Q449" i="1" s="1"/>
  <c r="X514" i="1"/>
  <c r="S514" i="1" s="1"/>
  <c r="U514" i="1" s="1"/>
  <c r="V398" i="1"/>
  <c r="Q398" i="1" s="1"/>
  <c r="X342" i="1"/>
  <c r="S342" i="1" s="1"/>
  <c r="U342" i="1" s="1"/>
  <c r="V918" i="1"/>
  <c r="Q918" i="1" s="1"/>
  <c r="V494" i="1"/>
  <c r="Q494" i="1" s="1"/>
  <c r="U494" i="1" s="1"/>
  <c r="V407" i="1"/>
  <c r="Q407" i="1" s="1"/>
  <c r="U407" i="1" s="1"/>
  <c r="W909" i="1"/>
  <c r="R909" i="1" s="1"/>
  <c r="Y266" i="1"/>
  <c r="T266" i="1" s="1"/>
  <c r="V255" i="1"/>
  <c r="Q255" i="1" s="1"/>
  <c r="U255" i="1" s="1"/>
  <c r="X422" i="1"/>
  <c r="S422" i="1" s="1"/>
  <c r="Y161" i="1"/>
  <c r="T161" i="1" s="1"/>
  <c r="U161" i="1" s="1"/>
  <c r="Y694" i="1"/>
  <c r="T694" i="1" s="1"/>
  <c r="U694" i="1" s="1"/>
  <c r="V350" i="1"/>
  <c r="Q350" i="1" s="1"/>
  <c r="Y995" i="1"/>
  <c r="T995" i="1" s="1"/>
  <c r="V144" i="1"/>
  <c r="Q144" i="1" s="1"/>
  <c r="U144" i="1" s="1"/>
  <c r="W419" i="1"/>
  <c r="R419" i="1" s="1"/>
  <c r="W267" i="1"/>
  <c r="R267" i="1" s="1"/>
  <c r="Y972" i="1"/>
  <c r="T972" i="1" s="1"/>
  <c r="U972" i="1" s="1"/>
  <c r="X212" i="1"/>
  <c r="S212" i="1" s="1"/>
  <c r="Y933" i="1"/>
  <c r="T933" i="1" s="1"/>
  <c r="W78" i="1"/>
  <c r="R78" i="1" s="1"/>
  <c r="K109" i="5" s="1"/>
  <c r="W681" i="1"/>
  <c r="R681" i="1" s="1"/>
  <c r="W626" i="1"/>
  <c r="R626" i="1" s="1"/>
  <c r="U626" i="1" s="1"/>
  <c r="V763" i="1"/>
  <c r="Q763" i="1" s="1"/>
  <c r="V908" i="1"/>
  <c r="Q908" i="1" s="1"/>
  <c r="W946" i="1"/>
  <c r="R946" i="1" s="1"/>
  <c r="X663" i="1"/>
  <c r="S663" i="1" s="1"/>
  <c r="V588" i="1"/>
  <c r="Q588" i="1" s="1"/>
  <c r="W22" i="1"/>
  <c r="R22" i="1" s="1"/>
  <c r="K33" i="5" s="1"/>
  <c r="W129" i="1"/>
  <c r="R129" i="1" s="1"/>
  <c r="K180" i="5" s="1"/>
  <c r="V783" i="1"/>
  <c r="Q783" i="1" s="1"/>
  <c r="W197" i="1"/>
  <c r="R197" i="1" s="1"/>
  <c r="Y223" i="1"/>
  <c r="T223" i="1" s="1"/>
  <c r="U223" i="1" s="1"/>
  <c r="Y596" i="1"/>
  <c r="T596" i="1" s="1"/>
  <c r="Y270" i="1"/>
  <c r="T270" i="1" s="1"/>
  <c r="U270" i="1" s="1"/>
  <c r="U359" i="1"/>
  <c r="U358" i="1"/>
  <c r="U186" i="1"/>
  <c r="U945" i="1"/>
  <c r="U955" i="1"/>
  <c r="U885" i="1"/>
  <c r="U678" i="1"/>
  <c r="U834" i="1"/>
  <c r="Y644" i="1"/>
  <c r="T644" i="1" s="1"/>
  <c r="V676" i="1"/>
  <c r="Q676" i="1" s="1"/>
  <c r="X383" i="1"/>
  <c r="S383" i="1" s="1"/>
  <c r="U383" i="1" s="1"/>
  <c r="X497" i="1"/>
  <c r="S497" i="1" s="1"/>
  <c r="W608" i="1"/>
  <c r="R608" i="1" s="1"/>
  <c r="V870" i="1"/>
  <c r="Q870" i="1" s="1"/>
  <c r="U870" i="1" s="1"/>
  <c r="X349" i="1"/>
  <c r="S349" i="1" s="1"/>
  <c r="X896" i="1"/>
  <c r="S896" i="1" s="1"/>
  <c r="Y731" i="1"/>
  <c r="T731" i="1" s="1"/>
  <c r="W954" i="1"/>
  <c r="R954" i="1" s="1"/>
  <c r="V904" i="1"/>
  <c r="Q904" i="1" s="1"/>
  <c r="V71" i="1"/>
  <c r="Q71" i="1" s="1"/>
  <c r="G98" i="5" s="1"/>
  <c r="V333" i="1"/>
  <c r="Q333" i="1" s="1"/>
  <c r="U333" i="1" s="1"/>
  <c r="X595" i="1"/>
  <c r="S595" i="1" s="1"/>
  <c r="V14" i="1"/>
  <c r="Q14" i="1" s="1"/>
  <c r="Y211" i="1"/>
  <c r="T211" i="1" s="1"/>
  <c r="V284" i="1"/>
  <c r="Q284" i="1" s="1"/>
  <c r="U284" i="1" s="1"/>
  <c r="Y929" i="1"/>
  <c r="T929" i="1" s="1"/>
  <c r="V536" i="1"/>
  <c r="Q536" i="1" s="1"/>
  <c r="V280" i="1"/>
  <c r="Q280" i="1" s="1"/>
  <c r="W68" i="1"/>
  <c r="R68" i="1" s="1"/>
  <c r="K95" i="5" s="1"/>
  <c r="W565" i="1"/>
  <c r="R565" i="1" s="1"/>
  <c r="X405" i="1"/>
  <c r="S405" i="1" s="1"/>
  <c r="U405" i="1" s="1"/>
  <c r="Y769" i="1"/>
  <c r="T769" i="1" s="1"/>
  <c r="V334" i="1"/>
  <c r="Q334" i="1" s="1"/>
  <c r="V562" i="1"/>
  <c r="Q562" i="1" s="1"/>
  <c r="V289" i="1"/>
  <c r="Q289" i="1" s="1"/>
  <c r="U289" i="1" s="1"/>
  <c r="X868" i="1"/>
  <c r="S868" i="1" s="1"/>
  <c r="X221" i="1"/>
  <c r="S221" i="1" s="1"/>
  <c r="V151" i="1"/>
  <c r="Q151" i="1" s="1"/>
  <c r="U151" i="1" s="1"/>
  <c r="X779" i="1"/>
  <c r="S779" i="1" s="1"/>
  <c r="U779" i="1" s="1"/>
  <c r="V93" i="1"/>
  <c r="Q93" i="1" s="1"/>
  <c r="V260" i="1"/>
  <c r="Q260" i="1" s="1"/>
  <c r="Y329" i="1"/>
  <c r="T329" i="1" s="1"/>
  <c r="V281" i="1"/>
  <c r="Q281" i="1" s="1"/>
  <c r="Y311" i="1"/>
  <c r="T311" i="1" s="1"/>
  <c r="Y64" i="1"/>
  <c r="T64" i="1" s="1"/>
  <c r="M91" i="5" s="1"/>
  <c r="Y396" i="1"/>
  <c r="T396" i="1" s="1"/>
  <c r="X935" i="1"/>
  <c r="S935" i="1" s="1"/>
  <c r="U935" i="1" s="1"/>
  <c r="Y113" i="1"/>
  <c r="T113" i="1" s="1"/>
  <c r="M160" i="5" s="1"/>
  <c r="X296" i="1"/>
  <c r="S296" i="1" s="1"/>
  <c r="V80" i="1"/>
  <c r="Q80" i="1" s="1"/>
  <c r="G111" i="5" s="1"/>
  <c r="W253" i="1"/>
  <c r="R253" i="1" s="1"/>
  <c r="Y586" i="1"/>
  <c r="T586" i="1" s="1"/>
  <c r="X528" i="1"/>
  <c r="S528" i="1" s="1"/>
  <c r="W334" i="1"/>
  <c r="R334" i="1" s="1"/>
  <c r="X419" i="1"/>
  <c r="S419" i="1" s="1"/>
  <c r="Y738" i="1"/>
  <c r="T738" i="1" s="1"/>
  <c r="U738" i="1" s="1"/>
  <c r="Y863" i="1"/>
  <c r="T863" i="1" s="1"/>
  <c r="X715" i="1"/>
  <c r="S715" i="1" s="1"/>
  <c r="W396" i="1"/>
  <c r="R396" i="1" s="1"/>
  <c r="X680" i="1"/>
  <c r="S680" i="1" s="1"/>
  <c r="U680" i="1" s="1"/>
  <c r="V65" i="1"/>
  <c r="Q65" i="1" s="1"/>
  <c r="W493" i="1"/>
  <c r="R493" i="1" s="1"/>
  <c r="V681" i="1"/>
  <c r="Q681" i="1" s="1"/>
  <c r="X329" i="1"/>
  <c r="S329" i="1" s="1"/>
  <c r="V979" i="1"/>
  <c r="Q979" i="1" s="1"/>
  <c r="W275" i="1"/>
  <c r="R275" i="1" s="1"/>
  <c r="W453" i="1"/>
  <c r="R453" i="1" s="1"/>
  <c r="V650" i="1"/>
  <c r="Q650" i="1" s="1"/>
  <c r="U650" i="1" s="1"/>
  <c r="V794" i="1"/>
  <c r="Q794" i="1" s="1"/>
  <c r="U794" i="1" s="1"/>
  <c r="V259" i="1"/>
  <c r="Q259" i="1" s="1"/>
  <c r="Y692" i="1"/>
  <c r="T692" i="1" s="1"/>
  <c r="Y633" i="1"/>
  <c r="T633" i="1" s="1"/>
  <c r="U633" i="1" s="1"/>
  <c r="X40" i="1"/>
  <c r="S40" i="1" s="1"/>
  <c r="I55" i="5" s="1"/>
  <c r="X980" i="1"/>
  <c r="S980" i="1" s="1"/>
  <c r="Y61" i="1"/>
  <c r="T61" i="1" s="1"/>
  <c r="M84" i="5" s="1"/>
  <c r="W601" i="1"/>
  <c r="R601" i="1" s="1"/>
  <c r="V364" i="1"/>
  <c r="Q364" i="1" s="1"/>
  <c r="U364" i="1" s="1"/>
  <c r="V187" i="1"/>
  <c r="Q187" i="1" s="1"/>
  <c r="X998" i="1"/>
  <c r="S998" i="1" s="1"/>
  <c r="W338" i="1"/>
  <c r="R338" i="1" s="1"/>
  <c r="Y985" i="1"/>
  <c r="T985" i="1" s="1"/>
  <c r="V554" i="1"/>
  <c r="Q554" i="1" s="1"/>
  <c r="X290" i="1"/>
  <c r="S290" i="1" s="1"/>
  <c r="U290" i="1" s="1"/>
  <c r="Y381" i="1"/>
  <c r="T381" i="1" s="1"/>
  <c r="U381" i="1" s="1"/>
  <c r="V124" i="1"/>
  <c r="Q124" i="1" s="1"/>
  <c r="V656" i="1"/>
  <c r="Q656" i="1" s="1"/>
  <c r="V563" i="1"/>
  <c r="Q563" i="1" s="1"/>
  <c r="V401" i="1"/>
  <c r="Q401" i="1" s="1"/>
  <c r="X560" i="1"/>
  <c r="S560" i="1" s="1"/>
  <c r="U560" i="1" s="1"/>
  <c r="X367" i="1"/>
  <c r="S367" i="1" s="1"/>
  <c r="U367" i="1" s="1"/>
  <c r="W55" i="1"/>
  <c r="R55" i="1" s="1"/>
  <c r="K78" i="5" s="1"/>
  <c r="X918" i="1"/>
  <c r="S918" i="1" s="1"/>
  <c r="V179" i="1"/>
  <c r="Q179" i="1" s="1"/>
  <c r="U179" i="1" s="1"/>
  <c r="X257" i="1"/>
  <c r="S257" i="1" s="1"/>
  <c r="X542" i="1"/>
  <c r="S542" i="1" s="1"/>
  <c r="Y939" i="1"/>
  <c r="T939" i="1" s="1"/>
  <c r="W61" i="1"/>
  <c r="R61" i="1" s="1"/>
  <c r="K84" i="5" s="1"/>
  <c r="V123" i="1"/>
  <c r="Q123" i="1" s="1"/>
  <c r="G174" i="5" s="1"/>
  <c r="V322" i="1"/>
  <c r="Q322" i="1" s="1"/>
  <c r="W951" i="1"/>
  <c r="R951" i="1" s="1"/>
  <c r="V580" i="1"/>
  <c r="Q580" i="1" s="1"/>
  <c r="V963" i="1"/>
  <c r="Q963" i="1" s="1"/>
  <c r="X344" i="1"/>
  <c r="S344" i="1" s="1"/>
  <c r="X279" i="1"/>
  <c r="S279" i="1" s="1"/>
  <c r="U279" i="1" s="1"/>
  <c r="Y576" i="1"/>
  <c r="T576" i="1" s="1"/>
  <c r="V713" i="1"/>
  <c r="Q713" i="1" s="1"/>
  <c r="V767" i="1"/>
  <c r="Q767" i="1" s="1"/>
  <c r="W444" i="1"/>
  <c r="R444" i="1" s="1"/>
  <c r="V378" i="1"/>
  <c r="Q378" i="1" s="1"/>
  <c r="W217" i="1"/>
  <c r="R217" i="1" s="1"/>
  <c r="X309" i="1"/>
  <c r="S309" i="1" s="1"/>
  <c r="U309" i="1" s="1"/>
  <c r="Y442" i="1"/>
  <c r="T442" i="1" s="1"/>
  <c r="X915" i="1"/>
  <c r="S915" i="1" s="1"/>
  <c r="V736" i="1"/>
  <c r="Q736" i="1" s="1"/>
  <c r="V202" i="1"/>
  <c r="Q202" i="1" s="1"/>
  <c r="Y421" i="1"/>
  <c r="T421" i="1" s="1"/>
  <c r="X214" i="1"/>
  <c r="S214" i="1" s="1"/>
  <c r="V468" i="1"/>
  <c r="Q468" i="1" s="1"/>
  <c r="Y828" i="1"/>
  <c r="T828" i="1" s="1"/>
  <c r="V152" i="1"/>
  <c r="Q152" i="1" s="1"/>
  <c r="V129" i="1"/>
  <c r="Q129" i="1" s="1"/>
  <c r="X709" i="1"/>
  <c r="S709" i="1" s="1"/>
  <c r="X388" i="1"/>
  <c r="S388" i="1" s="1"/>
  <c r="V526" i="1"/>
  <c r="Q526" i="1" s="1"/>
  <c r="V605" i="1"/>
  <c r="Q605" i="1" s="1"/>
  <c r="V519" i="1"/>
  <c r="Q519" i="1" s="1"/>
  <c r="X511" i="1"/>
  <c r="S511" i="1" s="1"/>
  <c r="U511" i="1" s="1"/>
  <c r="W576" i="1"/>
  <c r="R576" i="1" s="1"/>
  <c r="V912" i="1"/>
  <c r="Q912" i="1" s="1"/>
  <c r="U912" i="1" s="1"/>
  <c r="X217" i="1"/>
  <c r="S217" i="1" s="1"/>
  <c r="W122" i="1"/>
  <c r="R122" i="1" s="1"/>
  <c r="K173" i="5" s="1"/>
  <c r="X35" i="1"/>
  <c r="S35" i="1" s="1"/>
  <c r="I50" i="5" s="1"/>
  <c r="O50" i="5" s="1"/>
  <c r="V873" i="1"/>
  <c r="Q873" i="1" s="1"/>
  <c r="W478" i="1"/>
  <c r="R478" i="1" s="1"/>
  <c r="U478" i="1" s="1"/>
  <c r="V122" i="1"/>
  <c r="Q122" i="1" s="1"/>
  <c r="Y238" i="1"/>
  <c r="T238" i="1" s="1"/>
  <c r="X665" i="1"/>
  <c r="S665" i="1" s="1"/>
  <c r="U665" i="1" s="1"/>
  <c r="Y899" i="1"/>
  <c r="T899" i="1" s="1"/>
  <c r="U899" i="1" s="1"/>
  <c r="W551" i="1"/>
  <c r="R551" i="1" s="1"/>
  <c r="V791" i="1"/>
  <c r="Q791" i="1" s="1"/>
  <c r="U791" i="1" s="1"/>
  <c r="V995" i="1"/>
  <c r="Q995" i="1" s="1"/>
  <c r="X409" i="1"/>
  <c r="S409" i="1" s="1"/>
  <c r="W915" i="1"/>
  <c r="R915" i="1" s="1"/>
  <c r="X700" i="1"/>
  <c r="S700" i="1" s="1"/>
  <c r="W91" i="1"/>
  <c r="R91" i="1" s="1"/>
  <c r="Y844" i="1"/>
  <c r="T844" i="1" s="1"/>
  <c r="Y171" i="1"/>
  <c r="T171" i="1" s="1"/>
  <c r="U171" i="1" s="1"/>
  <c r="Y805" i="1"/>
  <c r="T805" i="1" s="1"/>
  <c r="U805" i="1" s="1"/>
  <c r="V658" i="1"/>
  <c r="Q658" i="1" s="1"/>
  <c r="W349" i="1"/>
  <c r="R349" i="1" s="1"/>
  <c r="Y660" i="1"/>
  <c r="T660" i="1" s="1"/>
  <c r="U660" i="1" s="1"/>
  <c r="W160" i="1"/>
  <c r="R160" i="1" s="1"/>
  <c r="W115" i="1"/>
  <c r="R115" i="1" s="1"/>
  <c r="K162" i="5" s="1"/>
  <c r="X14" i="1"/>
  <c r="S14" i="1" s="1"/>
  <c r="I21" i="5" s="1"/>
  <c r="Y450" i="1"/>
  <c r="T450" i="1" s="1"/>
  <c r="U450" i="1" s="1"/>
  <c r="Y44" i="1"/>
  <c r="T44" i="1" s="1"/>
  <c r="M63" i="5" s="1"/>
  <c r="Y343" i="1"/>
  <c r="T343" i="1" s="1"/>
  <c r="Y173" i="1"/>
  <c r="T173" i="1" s="1"/>
  <c r="Y281" i="1"/>
  <c r="T281" i="1" s="1"/>
  <c r="W472" i="1"/>
  <c r="R472" i="1" s="1"/>
  <c r="U472" i="1" s="1"/>
  <c r="V625" i="1"/>
  <c r="Q625" i="1" s="1"/>
  <c r="U625" i="1" s="1"/>
  <c r="W746" i="1"/>
  <c r="R746" i="1" s="1"/>
  <c r="V515" i="1"/>
  <c r="Q515" i="1" s="1"/>
  <c r="W280" i="1"/>
  <c r="R280" i="1" s="1"/>
  <c r="Y401" i="1"/>
  <c r="T401" i="1" s="1"/>
  <c r="Y422" i="1"/>
  <c r="T422" i="1" s="1"/>
  <c r="V275" i="1"/>
  <c r="Q275" i="1" s="1"/>
  <c r="W357" i="1"/>
  <c r="R357" i="1" s="1"/>
  <c r="V453" i="1"/>
  <c r="Q453" i="1" s="1"/>
  <c r="U453" i="1" s="1"/>
  <c r="W347" i="1"/>
  <c r="R347" i="1" s="1"/>
  <c r="V199" i="1"/>
  <c r="Q199" i="1" s="1"/>
  <c r="Y831" i="1"/>
  <c r="T831" i="1" s="1"/>
  <c r="X672" i="1"/>
  <c r="S672" i="1" s="1"/>
  <c r="U672" i="1" s="1"/>
  <c r="W524" i="1"/>
  <c r="R524" i="1" s="1"/>
  <c r="Y579" i="1"/>
  <c r="T579" i="1" s="1"/>
  <c r="U579" i="1" s="1"/>
  <c r="W300" i="1"/>
  <c r="R300" i="1" s="1"/>
  <c r="X435" i="1"/>
  <c r="S435" i="1" s="1"/>
  <c r="X725" i="1"/>
  <c r="S725" i="1" s="1"/>
  <c r="X536" i="1"/>
  <c r="S536" i="1" s="1"/>
  <c r="Y93" i="1"/>
  <c r="T93" i="1" s="1"/>
  <c r="M132" i="5" s="1"/>
  <c r="X667" i="1"/>
  <c r="S667" i="1" s="1"/>
  <c r="X815" i="1"/>
  <c r="S815" i="1" s="1"/>
  <c r="W213" i="1"/>
  <c r="R213" i="1" s="1"/>
  <c r="U213" i="1" s="1"/>
  <c r="W928" i="1"/>
  <c r="R928" i="1" s="1"/>
  <c r="Y119" i="1"/>
  <c r="T119" i="1" s="1"/>
  <c r="V940" i="1"/>
  <c r="Q940" i="1" s="1"/>
  <c r="U940" i="1" s="1"/>
  <c r="X490" i="1"/>
  <c r="S490" i="1" s="1"/>
  <c r="W489" i="1"/>
  <c r="R489" i="1" s="1"/>
  <c r="U489" i="1" s="1"/>
  <c r="Y634" i="1"/>
  <c r="T634" i="1" s="1"/>
  <c r="U634" i="1" s="1"/>
  <c r="V328" i="1"/>
  <c r="Q328" i="1" s="1"/>
  <c r="U328" i="1" s="1"/>
  <c r="Y449" i="1"/>
  <c r="T449" i="1" s="1"/>
  <c r="Y337" i="1"/>
  <c r="T337" i="1" s="1"/>
  <c r="Y849" i="1"/>
  <c r="T849" i="1" s="1"/>
  <c r="U849" i="1" s="1"/>
  <c r="X642" i="1"/>
  <c r="S642" i="1" s="1"/>
  <c r="Y734" i="1"/>
  <c r="T734" i="1" s="1"/>
  <c r="X858" i="1"/>
  <c r="S858" i="1" s="1"/>
  <c r="Y519" i="1"/>
  <c r="T519" i="1" s="1"/>
  <c r="Y360" i="1"/>
  <c r="T360" i="1" s="1"/>
  <c r="X379" i="1"/>
  <c r="S379" i="1" s="1"/>
  <c r="X604" i="1"/>
  <c r="S604" i="1" s="1"/>
  <c r="U604" i="1" s="1"/>
  <c r="X513" i="1"/>
  <c r="S513" i="1" s="1"/>
  <c r="W339" i="1"/>
  <c r="R339" i="1" s="1"/>
  <c r="V337" i="1"/>
  <c r="Q337" i="1" s="1"/>
  <c r="V443" i="1"/>
  <c r="Q443" i="1" s="1"/>
  <c r="Y150" i="1"/>
  <c r="T150" i="1" s="1"/>
  <c r="U150" i="1" s="1"/>
  <c r="V566" i="1"/>
  <c r="Q566" i="1" s="1"/>
  <c r="V622" i="1"/>
  <c r="Q622" i="1" s="1"/>
  <c r="V517" i="1"/>
  <c r="Q517" i="1" s="1"/>
  <c r="U517" i="1" s="1"/>
  <c r="W14" i="1"/>
  <c r="R14" i="1" s="1"/>
  <c r="K21" i="5" s="1"/>
  <c r="X767" i="1"/>
  <c r="S767" i="1" s="1"/>
  <c r="Y668" i="1"/>
  <c r="T668" i="1" s="1"/>
  <c r="Y376" i="1"/>
  <c r="T376" i="1" s="1"/>
  <c r="X234" i="1"/>
  <c r="S234" i="1" s="1"/>
  <c r="U234" i="1" s="1"/>
  <c r="Y454" i="1"/>
  <c r="T454" i="1" s="1"/>
  <c r="Y898" i="1"/>
  <c r="T898" i="1" s="1"/>
  <c r="U898" i="1" s="1"/>
  <c r="X639" i="1"/>
  <c r="S639" i="1" s="1"/>
  <c r="X45" i="1"/>
  <c r="S45" i="1" s="1"/>
  <c r="I64" i="5" s="1"/>
  <c r="X859" i="1"/>
  <c r="S859" i="1" s="1"/>
  <c r="V690" i="1"/>
  <c r="Q690" i="1" s="1"/>
  <c r="U690" i="1" s="1"/>
  <c r="V277" i="1"/>
  <c r="Q277" i="1" s="1"/>
  <c r="Y886" i="1"/>
  <c r="T886" i="1" s="1"/>
  <c r="X275" i="1"/>
  <c r="S275" i="1" s="1"/>
  <c r="V313" i="1"/>
  <c r="Q313" i="1" s="1"/>
  <c r="Y348" i="1"/>
  <c r="T348" i="1" s="1"/>
  <c r="X675" i="1"/>
  <c r="S675" i="1" s="1"/>
  <c r="U675" i="1" s="1"/>
  <c r="W789" i="1"/>
  <c r="R789" i="1" s="1"/>
  <c r="X219" i="1"/>
  <c r="S219" i="1" s="1"/>
  <c r="V802" i="1"/>
  <c r="Q802" i="1" s="1"/>
  <c r="W528" i="1"/>
  <c r="R528" i="1" s="1"/>
  <c r="Y691" i="1"/>
  <c r="T691" i="1" s="1"/>
  <c r="W168" i="1"/>
  <c r="R168" i="1" s="1"/>
  <c r="V105" i="1"/>
  <c r="Q105" i="1" s="1"/>
  <c r="W896" i="1"/>
  <c r="R896" i="1" s="1"/>
  <c r="X53" i="1"/>
  <c r="S53" i="1" s="1"/>
  <c r="I76" i="5" s="1"/>
  <c r="X485" i="1"/>
  <c r="S485" i="1" s="1"/>
  <c r="Y212" i="1"/>
  <c r="T212" i="1" s="1"/>
  <c r="X873" i="1"/>
  <c r="S873" i="1" s="1"/>
  <c r="W306" i="1"/>
  <c r="R306" i="1" s="1"/>
  <c r="U306" i="1" s="1"/>
  <c r="Y424" i="1"/>
  <c r="T424" i="1" s="1"/>
  <c r="X592" i="1"/>
  <c r="S592" i="1" s="1"/>
  <c r="X736" i="1"/>
  <c r="S736" i="1" s="1"/>
  <c r="V900" i="1"/>
  <c r="Q900" i="1" s="1"/>
  <c r="Y457" i="1"/>
  <c r="T457" i="1" s="1"/>
  <c r="W237" i="1"/>
  <c r="R237" i="1" s="1"/>
  <c r="U237" i="1" s="1"/>
  <c r="V655" i="1"/>
  <c r="Q655" i="1" s="1"/>
  <c r="X685" i="1"/>
  <c r="S685" i="1" s="1"/>
  <c r="U685" i="1" s="1"/>
  <c r="V416" i="1"/>
  <c r="Q416" i="1" s="1"/>
  <c r="U416" i="1" s="1"/>
  <c r="W439" i="1"/>
  <c r="R439" i="1" s="1"/>
  <c r="U439" i="1" s="1"/>
  <c r="V173" i="1"/>
  <c r="Q173" i="1" s="1"/>
  <c r="W572" i="1"/>
  <c r="R572" i="1" s="1"/>
  <c r="Y627" i="1"/>
  <c r="T627" i="1" s="1"/>
  <c r="U627" i="1" s="1"/>
  <c r="V465" i="1"/>
  <c r="Q465" i="1" s="1"/>
  <c r="U465" i="1" s="1"/>
  <c r="V880" i="1"/>
  <c r="Q880" i="1" s="1"/>
  <c r="U880" i="1" s="1"/>
  <c r="V10" i="1"/>
  <c r="Q10" i="1" s="1"/>
  <c r="G13" i="5" s="1"/>
  <c r="W840" i="1"/>
  <c r="R840" i="1" s="1"/>
  <c r="X931" i="1"/>
  <c r="S931" i="1" s="1"/>
  <c r="U931" i="1" s="1"/>
  <c r="Y587" i="1"/>
  <c r="T587" i="1" s="1"/>
  <c r="U587" i="1" s="1"/>
  <c r="X692" i="1"/>
  <c r="S692" i="1" s="1"/>
  <c r="U692" i="1" s="1"/>
  <c r="W716" i="1"/>
  <c r="R716" i="1" s="1"/>
  <c r="U716" i="1" s="1"/>
  <c r="Y810" i="1"/>
  <c r="T810" i="1" s="1"/>
  <c r="Y951" i="1"/>
  <c r="T951" i="1" s="1"/>
  <c r="X773" i="1"/>
  <c r="S773" i="1" s="1"/>
  <c r="X233" i="1"/>
  <c r="S233" i="1" s="1"/>
  <c r="Y767" i="1"/>
  <c r="T767" i="1" s="1"/>
  <c r="X994" i="1"/>
  <c r="S994" i="1" s="1"/>
  <c r="Y327" i="1"/>
  <c r="T327" i="1" s="1"/>
  <c r="Y201" i="1"/>
  <c r="T201" i="1" s="1"/>
  <c r="Y180" i="1"/>
  <c r="T180" i="1" s="1"/>
  <c r="U180" i="1" s="1"/>
  <c r="Y916" i="1"/>
  <c r="T916" i="1" s="1"/>
  <c r="U916" i="1" s="1"/>
  <c r="X464" i="1"/>
  <c r="S464" i="1" s="1"/>
  <c r="U464" i="1" s="1"/>
  <c r="V247" i="1"/>
  <c r="Q247" i="1" s="1"/>
  <c r="U247" i="1" s="1"/>
  <c r="V380" i="1"/>
  <c r="Q380" i="1" s="1"/>
  <c r="U380" i="1" s="1"/>
  <c r="X467" i="1"/>
  <c r="S467" i="1" s="1"/>
  <c r="X11" i="1"/>
  <c r="S11" i="1" s="1"/>
  <c r="I14" i="5" s="1"/>
  <c r="V803" i="1"/>
  <c r="Q803" i="1" s="1"/>
  <c r="V220" i="1"/>
  <c r="Q220" i="1" s="1"/>
  <c r="W137" i="1"/>
  <c r="R137" i="1" s="1"/>
  <c r="V201" i="1"/>
  <c r="Q201" i="1" s="1"/>
  <c r="Y100" i="1"/>
  <c r="T100" i="1" s="1"/>
  <c r="U644" i="1"/>
  <c r="V427" i="1"/>
  <c r="Q427" i="1" s="1"/>
  <c r="X739" i="1"/>
  <c r="S739" i="1" s="1"/>
  <c r="U739" i="1" s="1"/>
  <c r="V990" i="1"/>
  <c r="Q990" i="1" s="1"/>
  <c r="U990" i="1" s="1"/>
  <c r="Y387" i="1"/>
  <c r="T387" i="1" s="1"/>
  <c r="U387" i="1" s="1"/>
  <c r="Y713" i="1"/>
  <c r="T713" i="1" s="1"/>
  <c r="Y807" i="1"/>
  <c r="T807" i="1" s="1"/>
  <c r="X588" i="1"/>
  <c r="S588" i="1" s="1"/>
  <c r="W515" i="1"/>
  <c r="R515" i="1" s="1"/>
  <c r="W919" i="1"/>
  <c r="R919" i="1" s="1"/>
  <c r="W457" i="1"/>
  <c r="R457" i="1" s="1"/>
  <c r="V372" i="1"/>
  <c r="Q372" i="1" s="1"/>
  <c r="U372" i="1" s="1"/>
  <c r="X961" i="1"/>
  <c r="S961" i="1" s="1"/>
  <c r="U961" i="1" s="1"/>
  <c r="Y632" i="1"/>
  <c r="T632" i="1" s="1"/>
  <c r="X360" i="1"/>
  <c r="S360" i="1" s="1"/>
  <c r="U360" i="1" s="1"/>
  <c r="Y913" i="1"/>
  <c r="T913" i="1" s="1"/>
  <c r="Y445" i="1"/>
  <c r="T445" i="1" s="1"/>
  <c r="U445" i="1" s="1"/>
  <c r="X335" i="1"/>
  <c r="S335" i="1" s="1"/>
  <c r="Y278" i="1"/>
  <c r="T278" i="1" s="1"/>
  <c r="U278" i="1" s="1"/>
  <c r="Y184" i="1"/>
  <c r="T184" i="1" s="1"/>
  <c r="W442" i="1"/>
  <c r="R442" i="1" s="1"/>
  <c r="V162" i="1"/>
  <c r="Q162" i="1" s="1"/>
  <c r="X299" i="1"/>
  <c r="S299" i="1" s="1"/>
  <c r="U299" i="1" s="1"/>
  <c r="Y39" i="1"/>
  <c r="T39" i="1" s="1"/>
  <c r="M54" i="5" s="1"/>
  <c r="Y470" i="1"/>
  <c r="T470" i="1" s="1"/>
  <c r="V344" i="1"/>
  <c r="Q344" i="1" s="1"/>
  <c r="U344" i="1" s="1"/>
  <c r="X225" i="1"/>
  <c r="S225" i="1" s="1"/>
  <c r="X928" i="1"/>
  <c r="S928" i="1" s="1"/>
  <c r="X806" i="1"/>
  <c r="S806" i="1" s="1"/>
  <c r="U806" i="1" s="1"/>
  <c r="Y123" i="1"/>
  <c r="T123" i="1" s="1"/>
  <c r="M174" i="5" s="1"/>
  <c r="V992" i="1"/>
  <c r="Q992" i="1" s="1"/>
  <c r="U992" i="1" s="1"/>
  <c r="Y204" i="1"/>
  <c r="T204" i="1" s="1"/>
  <c r="X600" i="1"/>
  <c r="S600" i="1" s="1"/>
  <c r="Y46" i="1"/>
  <c r="T46" i="1" s="1"/>
  <c r="V40" i="1"/>
  <c r="Q40" i="1" s="1"/>
  <c r="X610" i="1"/>
  <c r="S610" i="1" s="1"/>
  <c r="U610" i="1" s="1"/>
  <c r="W18" i="1"/>
  <c r="R18" i="1" s="1"/>
  <c r="W319" i="1"/>
  <c r="R319" i="1" s="1"/>
  <c r="U319" i="1" s="1"/>
  <c r="W994" i="1"/>
  <c r="R994" i="1" s="1"/>
  <c r="W156" i="1"/>
  <c r="R156" i="1" s="1"/>
  <c r="W329" i="1"/>
  <c r="R329" i="1" s="1"/>
  <c r="U329" i="1" s="1"/>
  <c r="V807" i="1"/>
  <c r="Q807" i="1" s="1"/>
  <c r="V440" i="1"/>
  <c r="Q440" i="1" s="1"/>
  <c r="U440" i="1" s="1"/>
  <c r="W751" i="1"/>
  <c r="R751" i="1" s="1"/>
  <c r="U751" i="1" s="1"/>
  <c r="V890" i="1"/>
  <c r="Q890" i="1" s="1"/>
  <c r="U890" i="1" s="1"/>
  <c r="W443" i="1"/>
  <c r="R443" i="1" s="1"/>
  <c r="V542" i="1"/>
  <c r="Q542" i="1" s="1"/>
  <c r="V500" i="1"/>
  <c r="Q500" i="1" s="1"/>
  <c r="U500" i="1" s="1"/>
  <c r="X242" i="1"/>
  <c r="S242" i="1" s="1"/>
  <c r="V555" i="1"/>
  <c r="Q555" i="1" s="1"/>
  <c r="Y606" i="1"/>
  <c r="T606" i="1" s="1"/>
  <c r="V5" i="1"/>
  <c r="Q5" i="1" s="1"/>
  <c r="G8" i="5" s="1"/>
  <c r="V240" i="1"/>
  <c r="Q240" i="1" s="1"/>
  <c r="U240" i="1" s="1"/>
  <c r="V395" i="1"/>
  <c r="Q395" i="1" s="1"/>
  <c r="X947" i="1"/>
  <c r="S947" i="1" s="1"/>
  <c r="W850" i="1"/>
  <c r="R850" i="1" s="1"/>
  <c r="U850" i="1" s="1"/>
  <c r="X543" i="1"/>
  <c r="S543" i="1" s="1"/>
  <c r="X864" i="1"/>
  <c r="S864" i="1" s="1"/>
  <c r="U864" i="1" s="1"/>
  <c r="Y168" i="1"/>
  <c r="T168" i="1" s="1"/>
  <c r="Y463" i="1"/>
  <c r="T463" i="1" s="1"/>
  <c r="W330" i="1"/>
  <c r="R330" i="1" s="1"/>
  <c r="V921" i="1"/>
  <c r="Q921" i="1" s="1"/>
  <c r="X756" i="1"/>
  <c r="S756" i="1" s="1"/>
  <c r="Y868" i="1"/>
  <c r="T868" i="1" s="1"/>
  <c r="U868" i="1" s="1"/>
  <c r="X99" i="1"/>
  <c r="S99" i="1" s="1"/>
  <c r="Y874" i="1"/>
  <c r="T874" i="1" s="1"/>
  <c r="U874" i="1" s="1"/>
  <c r="Y95" i="1"/>
  <c r="T95" i="1" s="1"/>
  <c r="X408" i="1"/>
  <c r="S408" i="1" s="1"/>
  <c r="U408" i="1" s="1"/>
  <c r="V480" i="1"/>
  <c r="Q480" i="1" s="1"/>
  <c r="W709" i="1"/>
  <c r="R709" i="1" s="1"/>
  <c r="V442" i="1"/>
  <c r="Q442" i="1" s="1"/>
  <c r="U442" i="1" s="1"/>
  <c r="W363" i="1"/>
  <c r="R363" i="1" s="1"/>
  <c r="X852" i="1"/>
  <c r="S852" i="1" s="1"/>
  <c r="Y896" i="1"/>
  <c r="T896" i="1" s="1"/>
  <c r="Y209" i="1"/>
  <c r="T209" i="1" s="1"/>
  <c r="W285" i="1"/>
  <c r="R285" i="1" s="1"/>
  <c r="W210" i="1"/>
  <c r="R210" i="1" s="1"/>
  <c r="V790" i="1"/>
  <c r="Q790" i="1" s="1"/>
  <c r="X577" i="1"/>
  <c r="S577" i="1" s="1"/>
  <c r="U577" i="1" s="1"/>
  <c r="V92" i="1"/>
  <c r="Q92" i="1" s="1"/>
  <c r="G131" i="5" s="1"/>
  <c r="Y29" i="1"/>
  <c r="T29" i="1" s="1"/>
  <c r="M40" i="5" s="1"/>
  <c r="W187" i="1"/>
  <c r="R187" i="1" s="1"/>
  <c r="U187" i="1" s="1"/>
  <c r="V505" i="1"/>
  <c r="Q505" i="1" s="1"/>
  <c r="U505" i="1" s="1"/>
  <c r="W901" i="1"/>
  <c r="R901" i="1" s="1"/>
  <c r="U901" i="1" s="1"/>
  <c r="W327" i="1"/>
  <c r="R327" i="1" s="1"/>
  <c r="U327" i="1" s="1"/>
  <c r="X301" i="1"/>
  <c r="S301" i="1" s="1"/>
  <c r="W266" i="1"/>
  <c r="R266" i="1" s="1"/>
  <c r="U266" i="1" s="1"/>
  <c r="W679" i="1"/>
  <c r="R679" i="1" s="1"/>
  <c r="U679" i="1" s="1"/>
  <c r="Y887" i="1"/>
  <c r="T887" i="1" s="1"/>
  <c r="U887" i="1" s="1"/>
  <c r="Y598" i="1"/>
  <c r="T598" i="1" s="1"/>
  <c r="V233" i="1"/>
  <c r="Q233" i="1" s="1"/>
  <c r="W921" i="1"/>
  <c r="R921" i="1" s="1"/>
  <c r="U921" i="1" s="1"/>
  <c r="U96" i="1"/>
  <c r="U384" i="1"/>
  <c r="U249" i="1"/>
  <c r="X369" i="1"/>
  <c r="S369" i="1" s="1"/>
  <c r="W76" i="1"/>
  <c r="R76" i="1" s="1"/>
  <c r="K107" i="5" s="1"/>
  <c r="W158" i="1"/>
  <c r="R158" i="1" s="1"/>
  <c r="Y59" i="1"/>
  <c r="T59" i="1" s="1"/>
  <c r="M82" i="5" s="1"/>
  <c r="X548" i="1"/>
  <c r="S548" i="1" s="1"/>
  <c r="V973" i="1"/>
  <c r="Q973" i="1" s="1"/>
  <c r="V845" i="1"/>
  <c r="Q845" i="1" s="1"/>
  <c r="U845" i="1" s="1"/>
  <c r="X977" i="1"/>
  <c r="S977" i="1" s="1"/>
  <c r="U977" i="1" s="1"/>
  <c r="V50" i="1"/>
  <c r="Q50" i="1" s="1"/>
  <c r="G69" i="5" s="1"/>
  <c r="V172" i="1"/>
  <c r="Q172" i="1" s="1"/>
  <c r="U172" i="1" s="1"/>
  <c r="X84" i="1"/>
  <c r="S84" i="1" s="1"/>
  <c r="Y388" i="1"/>
  <c r="T388" i="1" s="1"/>
  <c r="U388" i="1" s="1"/>
  <c r="X729" i="1"/>
  <c r="S729" i="1" s="1"/>
  <c r="V729" i="1"/>
  <c r="Q729" i="1" s="1"/>
  <c r="Y677" i="1"/>
  <c r="T677" i="1" s="1"/>
  <c r="V777" i="1"/>
  <c r="Q777" i="1" s="1"/>
  <c r="U777" i="1" s="1"/>
  <c r="X54" i="1"/>
  <c r="S54" i="1" s="1"/>
  <c r="I77" i="5" s="1"/>
  <c r="W986" i="1"/>
  <c r="R986" i="1" s="1"/>
  <c r="Y398" i="1"/>
  <c r="T398" i="1" s="1"/>
  <c r="U398" i="1" s="1"/>
  <c r="W374" i="1"/>
  <c r="R374" i="1" s="1"/>
  <c r="U374" i="1" s="1"/>
  <c r="Y294" i="1"/>
  <c r="T294" i="1" s="1"/>
  <c r="U294" i="1" s="1"/>
  <c r="W229" i="1"/>
  <c r="R229" i="1" s="1"/>
  <c r="U229" i="1" s="1"/>
  <c r="V413" i="1"/>
  <c r="Q413" i="1" s="1"/>
  <c r="U413" i="1" s="1"/>
  <c r="X324" i="1"/>
  <c r="S324" i="1" s="1"/>
  <c r="U324" i="1" s="1"/>
  <c r="V781" i="1"/>
  <c r="Q781" i="1" s="1"/>
  <c r="U781" i="1" s="1"/>
  <c r="W175" i="1"/>
  <c r="R175" i="1" s="1"/>
  <c r="U175" i="1" s="1"/>
  <c r="V952" i="1"/>
  <c r="Q952" i="1" s="1"/>
  <c r="U952" i="1" s="1"/>
  <c r="Y497" i="1"/>
  <c r="T497" i="1" s="1"/>
  <c r="V195" i="1"/>
  <c r="Q195" i="1" s="1"/>
  <c r="V487" i="1"/>
  <c r="Q487" i="1" s="1"/>
  <c r="X878" i="1"/>
  <c r="S878" i="1" s="1"/>
  <c r="U878" i="1" s="1"/>
  <c r="Y704" i="1"/>
  <c r="T704" i="1" s="1"/>
  <c r="U704" i="1" s="1"/>
  <c r="X622" i="1"/>
  <c r="S622" i="1" s="1"/>
  <c r="U622" i="1" s="1"/>
  <c r="Y710" i="1"/>
  <c r="T710" i="1" s="1"/>
  <c r="V616" i="1"/>
  <c r="Q616" i="1" s="1"/>
  <c r="Y226" i="1"/>
  <c r="T226" i="1" s="1"/>
  <c r="U226" i="1" s="1"/>
  <c r="Y989" i="1"/>
  <c r="T989" i="1" s="1"/>
  <c r="V385" i="1"/>
  <c r="Q385" i="1" s="1"/>
  <c r="X524" i="1"/>
  <c r="S524" i="1" s="1"/>
  <c r="W737" i="1"/>
  <c r="R737" i="1" s="1"/>
  <c r="V830" i="1"/>
  <c r="Q830" i="1" s="1"/>
  <c r="V434" i="1"/>
  <c r="Q434" i="1" s="1"/>
  <c r="U434" i="1" s="1"/>
  <c r="W957" i="1"/>
  <c r="R957" i="1" s="1"/>
  <c r="U957" i="1" s="1"/>
  <c r="W282" i="1"/>
  <c r="R282" i="1" s="1"/>
  <c r="X508" i="1"/>
  <c r="S508" i="1" s="1"/>
  <c r="Y285" i="1"/>
  <c r="T285" i="1" s="1"/>
  <c r="W839" i="1"/>
  <c r="R839" i="1" s="1"/>
  <c r="X655" i="1"/>
  <c r="S655" i="1" s="1"/>
  <c r="U655" i="1" s="1"/>
  <c r="Y860" i="1"/>
  <c r="T860" i="1" s="1"/>
  <c r="X551" i="1"/>
  <c r="S551" i="1" s="1"/>
  <c r="U830" i="1"/>
  <c r="Y528" i="1"/>
  <c r="T528" i="1" s="1"/>
  <c r="U528" i="1" s="1"/>
  <c r="Y224" i="1"/>
  <c r="T224" i="1" s="1"/>
  <c r="W769" i="1"/>
  <c r="R769" i="1" s="1"/>
  <c r="U769" i="1" s="1"/>
  <c r="X243" i="1"/>
  <c r="S243" i="1" s="1"/>
  <c r="X322" i="1"/>
  <c r="S322" i="1" s="1"/>
  <c r="V349" i="1"/>
  <c r="Q349" i="1" s="1"/>
  <c r="U349" i="1" s="1"/>
  <c r="W749" i="1"/>
  <c r="R749" i="1" s="1"/>
  <c r="X825" i="1"/>
  <c r="S825" i="1" s="1"/>
  <c r="U825" i="1" s="1"/>
  <c r="X838" i="1"/>
  <c r="S838" i="1" s="1"/>
  <c r="Y763" i="1"/>
  <c r="T763" i="1" s="1"/>
  <c r="U763" i="1" s="1"/>
  <c r="Y786" i="1"/>
  <c r="T786" i="1" s="1"/>
  <c r="V722" i="1"/>
  <c r="Q722" i="1" s="1"/>
  <c r="U722" i="1" s="1"/>
  <c r="Y976" i="1"/>
  <c r="T976" i="1" s="1"/>
  <c r="U976" i="1" s="1"/>
  <c r="W712" i="1"/>
  <c r="R712" i="1" s="1"/>
  <c r="W492" i="1"/>
  <c r="R492" i="1" s="1"/>
  <c r="U492" i="1" s="1"/>
  <c r="Y872" i="1"/>
  <c r="T872" i="1" s="1"/>
  <c r="U872" i="1" s="1"/>
  <c r="X987" i="1"/>
  <c r="S987" i="1" s="1"/>
  <c r="V538" i="1"/>
  <c r="Q538" i="1" s="1"/>
  <c r="W441" i="1"/>
  <c r="R441" i="1" s="1"/>
  <c r="W13" i="1"/>
  <c r="R13" i="1" s="1"/>
  <c r="Y686" i="1"/>
  <c r="T686" i="1" s="1"/>
  <c r="U686" i="1" s="1"/>
  <c r="W708" i="1"/>
  <c r="R708" i="1" s="1"/>
  <c r="U708" i="1" s="1"/>
  <c r="W715" i="1"/>
  <c r="R715" i="1" s="1"/>
  <c r="U715" i="1" s="1"/>
  <c r="Y973" i="1"/>
  <c r="T973" i="1" s="1"/>
  <c r="V357" i="1"/>
  <c r="Q357" i="1" s="1"/>
  <c r="V292" i="1"/>
  <c r="Q292" i="1" s="1"/>
  <c r="W418" i="1"/>
  <c r="R418" i="1" s="1"/>
  <c r="U418" i="1" s="1"/>
  <c r="X363" i="1"/>
  <c r="S363" i="1" s="1"/>
  <c r="V283" i="1"/>
  <c r="Q283" i="1" s="1"/>
  <c r="U283" i="1" s="1"/>
  <c r="X984" i="1"/>
  <c r="S984" i="1" s="1"/>
  <c r="X156" i="1"/>
  <c r="S156" i="1" s="1"/>
  <c r="Y838" i="1"/>
  <c r="T838" i="1" s="1"/>
  <c r="Y908" i="1"/>
  <c r="T908" i="1" s="1"/>
  <c r="U908" i="1" s="1"/>
  <c r="X629" i="1"/>
  <c r="S629" i="1" s="1"/>
  <c r="W395" i="1"/>
  <c r="R395" i="1" s="1"/>
  <c r="V592" i="1"/>
  <c r="Q592" i="1" s="1"/>
  <c r="V857" i="1"/>
  <c r="Q857" i="1" s="1"/>
  <c r="V641" i="1"/>
  <c r="Q641" i="1" s="1"/>
  <c r="U641" i="1" s="1"/>
  <c r="X8" i="1"/>
  <c r="S8" i="1" s="1"/>
  <c r="X137" i="1"/>
  <c r="S137" i="1" s="1"/>
  <c r="Y509" i="1"/>
  <c r="T509" i="1" s="1"/>
  <c r="Y902" i="1"/>
  <c r="T902" i="1" s="1"/>
  <c r="U902" i="1" s="1"/>
  <c r="Y208" i="1"/>
  <c r="T208" i="1" s="1"/>
  <c r="V551" i="1"/>
  <c r="Q551" i="1" s="1"/>
  <c r="U857" i="1"/>
  <c r="Y195" i="1"/>
  <c r="T195" i="1" s="1"/>
  <c r="W730" i="1"/>
  <c r="R730" i="1" s="1"/>
  <c r="Y654" i="1"/>
  <c r="T654" i="1" s="1"/>
  <c r="U654" i="1" s="1"/>
  <c r="X844" i="1"/>
  <c r="S844" i="1" s="1"/>
  <c r="V975" i="1"/>
  <c r="Q975" i="1" s="1"/>
  <c r="Y521" i="1"/>
  <c r="T521" i="1" s="1"/>
  <c r="Y966" i="1"/>
  <c r="T966" i="1" s="1"/>
  <c r="U966" i="1" s="1"/>
  <c r="W676" i="1"/>
  <c r="R676" i="1" s="1"/>
  <c r="U676" i="1" s="1"/>
  <c r="X44" i="1"/>
  <c r="S44" i="1" s="1"/>
  <c r="W5" i="1"/>
  <c r="R5" i="1" s="1"/>
  <c r="K8" i="5" s="1"/>
  <c r="X559" i="1"/>
  <c r="S559" i="1" s="1"/>
  <c r="V985" i="1"/>
  <c r="Q985" i="1" s="1"/>
  <c r="U985" i="1" s="1"/>
  <c r="W50" i="1"/>
  <c r="R50" i="1" s="1"/>
  <c r="Y757" i="1"/>
  <c r="T757" i="1" s="1"/>
  <c r="V754" i="1"/>
  <c r="Q754" i="1" s="1"/>
  <c r="X519" i="1"/>
  <c r="S519" i="1" s="1"/>
  <c r="W277" i="1"/>
  <c r="R277" i="1" s="1"/>
  <c r="U277" i="1" s="1"/>
  <c r="W853" i="1"/>
  <c r="R853" i="1" s="1"/>
  <c r="Y984" i="1"/>
  <c r="T984" i="1" s="1"/>
  <c r="W482" i="1"/>
  <c r="R482" i="1" s="1"/>
  <c r="V648" i="1"/>
  <c r="Q648" i="1" s="1"/>
  <c r="W828" i="1"/>
  <c r="R828" i="1" s="1"/>
  <c r="U828" i="1" s="1"/>
  <c r="V615" i="1"/>
  <c r="Q615" i="1" s="1"/>
  <c r="U615" i="1" s="1"/>
  <c r="Y754" i="1"/>
  <c r="T754" i="1" s="1"/>
  <c r="V109" i="1"/>
  <c r="Q109" i="1" s="1"/>
  <c r="G152" i="5" s="1"/>
  <c r="V41" i="1"/>
  <c r="Q41" i="1" s="1"/>
  <c r="Y394" i="1"/>
  <c r="T394" i="1" s="1"/>
  <c r="U394" i="1" s="1"/>
  <c r="X208" i="1"/>
  <c r="S208" i="1" s="1"/>
  <c r="W143" i="1"/>
  <c r="R143" i="1" s="1"/>
  <c r="U143" i="1" s="1"/>
  <c r="Y566" i="1"/>
  <c r="T566" i="1" s="1"/>
  <c r="U566" i="1" s="1"/>
  <c r="V474" i="1"/>
  <c r="Q474" i="1" s="1"/>
  <c r="U474" i="1" s="1"/>
  <c r="Y518" i="1"/>
  <c r="T518" i="1" s="1"/>
  <c r="U518" i="1" s="1"/>
  <c r="V812" i="1"/>
  <c r="Q812" i="1" s="1"/>
  <c r="U812" i="1" s="1"/>
  <c r="V780" i="1"/>
  <c r="Q780" i="1" s="1"/>
  <c r="U780" i="1" s="1"/>
  <c r="X331" i="1"/>
  <c r="S331" i="1" s="1"/>
  <c r="U331" i="1" s="1"/>
  <c r="W463" i="1"/>
  <c r="R463" i="1" s="1"/>
  <c r="X10" i="1"/>
  <c r="S10" i="1" s="1"/>
  <c r="X158" i="1"/>
  <c r="S158" i="1" s="1"/>
  <c r="U158" i="1" s="1"/>
  <c r="V866" i="1"/>
  <c r="Q866" i="1" s="1"/>
  <c r="U866" i="1" s="1"/>
  <c r="X534" i="1"/>
  <c r="S534" i="1" s="1"/>
  <c r="U534" i="1" s="1"/>
  <c r="W835" i="1"/>
  <c r="R835" i="1" s="1"/>
  <c r="U835" i="1" s="1"/>
  <c r="V589" i="1"/>
  <c r="Q589" i="1" s="1"/>
  <c r="O106" i="5"/>
  <c r="W731" i="1"/>
  <c r="R731" i="1" s="1"/>
  <c r="U731" i="1" s="1"/>
  <c r="X920" i="1"/>
  <c r="S920" i="1" s="1"/>
  <c r="U920" i="1" s="1"/>
  <c r="W304" i="1"/>
  <c r="R304" i="1" s="1"/>
  <c r="U304" i="1" s="1"/>
  <c r="Y932" i="1"/>
  <c r="T932" i="1" s="1"/>
  <c r="U932" i="1" s="1"/>
  <c r="X658" i="1"/>
  <c r="S658" i="1" s="1"/>
  <c r="Y947" i="1"/>
  <c r="T947" i="1" s="1"/>
  <c r="U947" i="1" s="1"/>
  <c r="Y305" i="1"/>
  <c r="T305" i="1" s="1"/>
  <c r="U305" i="1" s="1"/>
  <c r="W786" i="1"/>
  <c r="R786" i="1" s="1"/>
  <c r="U786" i="1" s="1"/>
  <c r="V756" i="1"/>
  <c r="Q756" i="1" s="1"/>
  <c r="W242" i="1"/>
  <c r="R242" i="1" s="1"/>
  <c r="U242" i="1" s="1"/>
  <c r="W826" i="1"/>
  <c r="R826" i="1" s="1"/>
  <c r="X265" i="1"/>
  <c r="S265" i="1" s="1"/>
  <c r="U265" i="1" s="1"/>
  <c r="Y948" i="1"/>
  <c r="T948" i="1" s="1"/>
  <c r="X1000" i="1"/>
  <c r="S1000" i="1" s="1"/>
  <c r="W811" i="1"/>
  <c r="R811" i="1" s="1"/>
  <c r="U811" i="1" s="1"/>
  <c r="V919" i="1"/>
  <c r="Q919" i="1" s="1"/>
  <c r="U919" i="1" s="1"/>
  <c r="W974" i="1"/>
  <c r="R974" i="1" s="1"/>
  <c r="U974" i="1" s="1"/>
  <c r="X199" i="1"/>
  <c r="S199" i="1" s="1"/>
  <c r="U199" i="1" s="1"/>
  <c r="V363" i="1"/>
  <c r="Q363" i="1" s="1"/>
  <c r="Y510" i="1"/>
  <c r="T510" i="1" s="1"/>
  <c r="U510" i="1" s="1"/>
  <c r="V938" i="1"/>
  <c r="Q938" i="1" s="1"/>
  <c r="Y154" i="1"/>
  <c r="T154" i="1" s="1"/>
  <c r="U154" i="1" s="1"/>
  <c r="W512" i="1"/>
  <c r="R512" i="1" s="1"/>
  <c r="U512" i="1" s="1"/>
  <c r="W412" i="1"/>
  <c r="R412" i="1" s="1"/>
  <c r="U412" i="1" s="1"/>
  <c r="X927" i="1"/>
  <c r="S927" i="1" s="1"/>
  <c r="X152" i="1"/>
  <c r="S152" i="1" s="1"/>
  <c r="V31" i="1"/>
  <c r="Q31" i="1" s="1"/>
  <c r="G42" i="5" s="1"/>
  <c r="V113" i="1"/>
  <c r="Q113" i="1" s="1"/>
  <c r="V497" i="1"/>
  <c r="Q497" i="1" s="1"/>
  <c r="V87" i="1"/>
  <c r="Q87" i="1" s="1"/>
  <c r="X892" i="1"/>
  <c r="S892" i="1" s="1"/>
  <c r="U892" i="1" s="1"/>
  <c r="Y256" i="1"/>
  <c r="T256" i="1" s="1"/>
  <c r="Y936" i="1"/>
  <c r="T936" i="1" s="1"/>
  <c r="Y92" i="1"/>
  <c r="T92" i="1" s="1"/>
  <c r="V369" i="1"/>
  <c r="Q369" i="1" s="1"/>
  <c r="Y73" i="1"/>
  <c r="T73" i="1" s="1"/>
  <c r="M104" i="5" s="1"/>
  <c r="W470" i="1"/>
  <c r="R470" i="1" s="1"/>
  <c r="W238" i="1"/>
  <c r="R238" i="1" s="1"/>
  <c r="U238" i="1" s="1"/>
  <c r="X674" i="1"/>
  <c r="S674" i="1" s="1"/>
  <c r="U674" i="1" s="1"/>
  <c r="V251" i="1"/>
  <c r="Q251" i="1" s="1"/>
  <c r="V263" i="1"/>
  <c r="Q263" i="1" s="1"/>
  <c r="V428" i="1"/>
  <c r="Q428" i="1" s="1"/>
  <c r="U428" i="1" s="1"/>
  <c r="U263" i="1"/>
  <c r="U251" i="1"/>
  <c r="V1000" i="1"/>
  <c r="Q1000" i="1" s="1"/>
  <c r="W624" i="1"/>
  <c r="R624" i="1" s="1"/>
  <c r="V78" i="1"/>
  <c r="Q78" i="1" s="1"/>
  <c r="Y469" i="1"/>
  <c r="T469" i="1" s="1"/>
  <c r="V663" i="1"/>
  <c r="Q663" i="1" s="1"/>
  <c r="W771" i="1"/>
  <c r="R771" i="1" s="1"/>
  <c r="U771" i="1" s="1"/>
  <c r="V859" i="1"/>
  <c r="Q859" i="1" s="1"/>
  <c r="U859" i="1" s="1"/>
  <c r="V907" i="1"/>
  <c r="Q907" i="1" s="1"/>
  <c r="U907" i="1" s="1"/>
  <c r="Y589" i="1"/>
  <c r="T589" i="1" s="1"/>
  <c r="U589" i="1" s="1"/>
  <c r="W307" i="1"/>
  <c r="R307" i="1" s="1"/>
  <c r="Y475" i="1"/>
  <c r="T475" i="1" s="1"/>
  <c r="U475" i="1" s="1"/>
  <c r="W860" i="1"/>
  <c r="R860" i="1" s="1"/>
  <c r="X86" i="1"/>
  <c r="S86" i="1" s="1"/>
  <c r="Y155" i="1"/>
  <c r="T155" i="1" s="1"/>
  <c r="V268" i="1"/>
  <c r="Q268" i="1" s="1"/>
  <c r="X424" i="1"/>
  <c r="S424" i="1" s="1"/>
  <c r="U268" i="1"/>
  <c r="V597" i="1"/>
  <c r="Q597" i="1" s="1"/>
  <c r="V829" i="1"/>
  <c r="Q829" i="1" s="1"/>
  <c r="Y101" i="1"/>
  <c r="T101" i="1" s="1"/>
  <c r="M140" i="5" s="1"/>
  <c r="O140" i="5" s="1"/>
  <c r="X83" i="1"/>
  <c r="S83" i="1" s="1"/>
  <c r="Y623" i="1"/>
  <c r="T623" i="1" s="1"/>
  <c r="U623" i="1" s="1"/>
  <c r="W468" i="1"/>
  <c r="R468" i="1" s="1"/>
  <c r="X712" i="1"/>
  <c r="S712" i="1" s="1"/>
  <c r="Y307" i="1"/>
  <c r="T307" i="1" s="1"/>
  <c r="V883" i="1"/>
  <c r="Q883" i="1" s="1"/>
  <c r="U883" i="1" s="1"/>
  <c r="Y183" i="1"/>
  <c r="T183" i="1" s="1"/>
  <c r="Y928" i="1"/>
  <c r="T928" i="1" s="1"/>
  <c r="U928" i="1" s="1"/>
  <c r="X347" i="1"/>
  <c r="S347" i="1" s="1"/>
  <c r="W607" i="1"/>
  <c r="R607" i="1" s="1"/>
  <c r="Y160" i="1"/>
  <c r="T160" i="1" s="1"/>
  <c r="U160" i="1" s="1"/>
  <c r="V766" i="1"/>
  <c r="Q766" i="1" s="1"/>
  <c r="X939" i="1"/>
  <c r="S939" i="1" s="1"/>
  <c r="Y824" i="1"/>
  <c r="T824" i="1" s="1"/>
  <c r="U824" i="1" s="1"/>
  <c r="X640" i="1"/>
  <c r="S640" i="1" s="1"/>
  <c r="U640" i="1" s="1"/>
  <c r="Y423" i="1"/>
  <c r="T423" i="1" s="1"/>
  <c r="U423" i="1" s="1"/>
  <c r="Y975" i="1"/>
  <c r="T975" i="1" s="1"/>
  <c r="V104" i="1"/>
  <c r="Q104" i="1" s="1"/>
  <c r="G147" i="5" s="1"/>
  <c r="V927" i="1"/>
  <c r="Q927" i="1" s="1"/>
  <c r="U927" i="1" s="1"/>
  <c r="X527" i="1"/>
  <c r="S527" i="1" s="1"/>
  <c r="U527" i="1" s="1"/>
  <c r="Y379" i="1"/>
  <c r="T379" i="1" s="1"/>
  <c r="U379" i="1" s="1"/>
  <c r="V457" i="1"/>
  <c r="Q457" i="1" s="1"/>
  <c r="U457" i="1" s="1"/>
  <c r="V375" i="1"/>
  <c r="Q375" i="1" s="1"/>
  <c r="X230" i="1"/>
  <c r="S230" i="1" s="1"/>
  <c r="V601" i="1"/>
  <c r="Q601" i="1" s="1"/>
  <c r="W155" i="1"/>
  <c r="R155" i="1" s="1"/>
  <c r="V21" i="1"/>
  <c r="Q21" i="1" s="1"/>
  <c r="G28" i="5" s="1"/>
  <c r="X752" i="1"/>
  <c r="S752" i="1" s="1"/>
  <c r="U752" i="1" s="1"/>
  <c r="V254" i="1"/>
  <c r="Q254" i="1" s="1"/>
  <c r="Y236" i="1"/>
  <c r="T236" i="1" s="1"/>
  <c r="W962" i="1"/>
  <c r="R962" i="1" s="1"/>
  <c r="W459" i="1"/>
  <c r="R459" i="1" s="1"/>
  <c r="W894" i="1"/>
  <c r="R894" i="1" s="1"/>
  <c r="U894" i="1" s="1"/>
  <c r="Y562" i="1"/>
  <c r="T562" i="1" s="1"/>
  <c r="U562" i="1" s="1"/>
  <c r="V477" i="1"/>
  <c r="Q477" i="1" s="1"/>
  <c r="U477" i="1" s="1"/>
  <c r="X617" i="1"/>
  <c r="S617" i="1" s="1"/>
  <c r="W881" i="1"/>
  <c r="R881" i="1" s="1"/>
  <c r="W748" i="1"/>
  <c r="R748" i="1" s="1"/>
  <c r="Y546" i="1"/>
  <c r="T546" i="1" s="1"/>
  <c r="X737" i="1"/>
  <c r="S737" i="1" s="1"/>
  <c r="U737" i="1" s="1"/>
  <c r="X829" i="1"/>
  <c r="S829" i="1" s="1"/>
  <c r="U829" i="1" s="1"/>
  <c r="W934" i="1"/>
  <c r="R934" i="1" s="1"/>
  <c r="X535" i="1"/>
  <c r="S535" i="1" s="1"/>
  <c r="X900" i="1"/>
  <c r="S900" i="1" s="1"/>
  <c r="U900" i="1" s="1"/>
  <c r="Y572" i="1"/>
  <c r="T572" i="1" s="1"/>
  <c r="U572" i="1" s="1"/>
  <c r="Y944" i="1"/>
  <c r="T944" i="1" s="1"/>
  <c r="V470" i="1"/>
  <c r="Q470" i="1" s="1"/>
  <c r="U470" i="1" s="1"/>
  <c r="V23" i="1"/>
  <c r="Q23" i="1" s="1"/>
  <c r="G34" i="5" s="1"/>
  <c r="Y221" i="1"/>
  <c r="T221" i="1" s="1"/>
  <c r="U221" i="1" s="1"/>
  <c r="V559" i="1"/>
  <c r="Q559" i="1" s="1"/>
  <c r="U559" i="1" s="1"/>
  <c r="Y814" i="1"/>
  <c r="T814" i="1" s="1"/>
  <c r="Y983" i="1"/>
  <c r="T983" i="1" s="1"/>
  <c r="W571" i="1"/>
  <c r="R571" i="1" s="1"/>
  <c r="U571" i="1" s="1"/>
  <c r="Y765" i="1"/>
  <c r="T765" i="1" s="1"/>
  <c r="V417" i="1"/>
  <c r="Q417" i="1" s="1"/>
  <c r="V978" i="1"/>
  <c r="Q978" i="1" s="1"/>
  <c r="U978" i="1" s="1"/>
  <c r="U601" i="1"/>
  <c r="Y827" i="1"/>
  <c r="T827" i="1" s="1"/>
  <c r="V182" i="1"/>
  <c r="Q182" i="1" s="1"/>
  <c r="Y649" i="1"/>
  <c r="T649" i="1" s="1"/>
  <c r="U649" i="1" s="1"/>
  <c r="V718" i="1"/>
  <c r="Q718" i="1" s="1"/>
  <c r="X146" i="1"/>
  <c r="S146" i="1" s="1"/>
  <c r="U146" i="1" s="1"/>
  <c r="X993" i="1"/>
  <c r="S993" i="1" s="1"/>
  <c r="U993" i="1" s="1"/>
  <c r="V156" i="1"/>
  <c r="Q156" i="1" s="1"/>
  <c r="U156" i="1" s="1"/>
  <c r="W23" i="1"/>
  <c r="R23" i="1" s="1"/>
  <c r="K34" i="5" s="1"/>
  <c r="W45" i="1"/>
  <c r="R45" i="1" s="1"/>
  <c r="Y818" i="1"/>
  <c r="T818" i="1" s="1"/>
  <c r="V335" i="1"/>
  <c r="Q335" i="1" s="1"/>
  <c r="U335" i="1" s="1"/>
  <c r="V53" i="1"/>
  <c r="Q53" i="1" s="1"/>
  <c r="X574" i="1"/>
  <c r="S574" i="1" s="1"/>
  <c r="U574" i="1" s="1"/>
  <c r="Y363" i="1"/>
  <c r="T363" i="1" s="1"/>
  <c r="U363" i="1" s="1"/>
  <c r="W606" i="1"/>
  <c r="R606" i="1" s="1"/>
  <c r="U606" i="1" s="1"/>
  <c r="W784" i="1"/>
  <c r="R784" i="1" s="1"/>
  <c r="Y85" i="1"/>
  <c r="T85" i="1" s="1"/>
  <c r="M120" i="5" s="1"/>
  <c r="X437" i="1"/>
  <c r="S437" i="1" s="1"/>
  <c r="W543" i="1"/>
  <c r="R543" i="1" s="1"/>
  <c r="U543" i="1" s="1"/>
  <c r="V544" i="1"/>
  <c r="Q544" i="1" s="1"/>
  <c r="W767" i="1"/>
  <c r="R767" i="1" s="1"/>
  <c r="U767" i="1" s="1"/>
  <c r="W925" i="1"/>
  <c r="R925" i="1" s="1"/>
  <c r="U925" i="1" s="1"/>
  <c r="W711" i="1"/>
  <c r="R711" i="1" s="1"/>
  <c r="U711" i="1" s="1"/>
  <c r="W669" i="1"/>
  <c r="R669" i="1" s="1"/>
  <c r="U669" i="1" s="1"/>
  <c r="V94" i="1"/>
  <c r="Q94" i="1" s="1"/>
  <c r="G133" i="5" s="1"/>
  <c r="U224" i="1"/>
  <c r="U139" i="1"/>
  <c r="W657" i="1"/>
  <c r="R657" i="1" s="1"/>
  <c r="U657" i="1" s="1"/>
  <c r="V16" i="1"/>
  <c r="Q16" i="1" s="1"/>
  <c r="Y459" i="1"/>
  <c r="T459" i="1" s="1"/>
  <c r="Y851" i="1"/>
  <c r="T851" i="1" s="1"/>
  <c r="U851" i="1" s="1"/>
  <c r="W614" i="1"/>
  <c r="R614" i="1" s="1"/>
  <c r="W648" i="1"/>
  <c r="R648" i="1" s="1"/>
  <c r="U648" i="1" s="1"/>
  <c r="Y667" i="1"/>
  <c r="T667" i="1" s="1"/>
  <c r="W64" i="1"/>
  <c r="R64" i="1" s="1"/>
  <c r="V613" i="1"/>
  <c r="Q613" i="1" s="1"/>
  <c r="U613" i="1" s="1"/>
  <c r="W152" i="1"/>
  <c r="R152" i="1" s="1"/>
  <c r="U152" i="1" s="1"/>
  <c r="W404" i="1"/>
  <c r="R404" i="1" s="1"/>
  <c r="W182" i="1"/>
  <c r="R182" i="1" s="1"/>
  <c r="Y847" i="1"/>
  <c r="T847" i="1" s="1"/>
  <c r="U847" i="1" s="1"/>
  <c r="W555" i="1"/>
  <c r="R555" i="1" s="1"/>
  <c r="U555" i="1" s="1"/>
  <c r="V79" i="1"/>
  <c r="Q79" i="1" s="1"/>
  <c r="G110" i="5" s="1"/>
  <c r="V561" i="1"/>
  <c r="Q561" i="1" s="1"/>
  <c r="U561" i="1" s="1"/>
  <c r="W778" i="1"/>
  <c r="R778" i="1" s="1"/>
  <c r="U778" i="1" s="1"/>
  <c r="Y480" i="1"/>
  <c r="T480" i="1" s="1"/>
  <c r="U480" i="1" s="1"/>
  <c r="W803" i="1"/>
  <c r="R803" i="1" s="1"/>
  <c r="U803" i="1" s="1"/>
  <c r="X770" i="1"/>
  <c r="S770" i="1" s="1"/>
  <c r="U770" i="1" s="1"/>
  <c r="Y542" i="1"/>
  <c r="T542" i="1" s="1"/>
  <c r="U542" i="1" s="1"/>
  <c r="W696" i="1"/>
  <c r="R696" i="1" s="1"/>
  <c r="U696" i="1" s="1"/>
  <c r="W170" i="1"/>
  <c r="R170" i="1" s="1"/>
  <c r="U170" i="1" s="1"/>
  <c r="X253" i="1"/>
  <c r="S253" i="1" s="1"/>
  <c r="U253" i="1" s="1"/>
  <c r="V476" i="1"/>
  <c r="Q476" i="1" s="1"/>
  <c r="U476" i="1" s="1"/>
  <c r="W27" i="1"/>
  <c r="R27" i="1" s="1"/>
  <c r="W597" i="1"/>
  <c r="R597" i="1" s="1"/>
  <c r="W296" i="1"/>
  <c r="R296" i="1" s="1"/>
  <c r="U296" i="1" s="1"/>
  <c r="W28" i="1"/>
  <c r="R28" i="1" s="1"/>
  <c r="V347" i="1"/>
  <c r="Q347" i="1" s="1"/>
  <c r="X558" i="1"/>
  <c r="S558" i="1" s="1"/>
  <c r="U558" i="1" s="1"/>
  <c r="X783" i="1"/>
  <c r="S783" i="1" s="1"/>
  <c r="U783" i="1" s="1"/>
  <c r="W169" i="1"/>
  <c r="R169" i="1" s="1"/>
  <c r="V85" i="1"/>
  <c r="Q85" i="1" s="1"/>
  <c r="G120" i="5" s="1"/>
  <c r="Y241" i="1"/>
  <c r="T241" i="1" s="1"/>
  <c r="U241" i="1" s="1"/>
  <c r="W322" i="1"/>
  <c r="R322" i="1" s="1"/>
  <c r="U322" i="1" s="1"/>
  <c r="Y190" i="1"/>
  <c r="T190" i="1" s="1"/>
  <c r="U190" i="1" s="1"/>
  <c r="X552" i="1"/>
  <c r="S552" i="1" s="1"/>
  <c r="V789" i="1"/>
  <c r="Q789" i="1" s="1"/>
  <c r="U789" i="1" s="1"/>
  <c r="Y254" i="1"/>
  <c r="T254" i="1" s="1"/>
  <c r="X16" i="1"/>
  <c r="S16" i="1" s="1"/>
  <c r="W593" i="1"/>
  <c r="R593" i="1" s="1"/>
  <c r="V983" i="1"/>
  <c r="Q983" i="1" s="1"/>
  <c r="V490" i="1"/>
  <c r="Q490" i="1" s="1"/>
  <c r="U490" i="1" s="1"/>
  <c r="Y869" i="1"/>
  <c r="T869" i="1" s="1"/>
  <c r="U869" i="1" s="1"/>
  <c r="X713" i="1"/>
  <c r="S713" i="1" s="1"/>
  <c r="U713" i="1" s="1"/>
  <c r="V844" i="1"/>
  <c r="Q844" i="1" s="1"/>
  <c r="U844" i="1" s="1"/>
  <c r="X446" i="1"/>
  <c r="S446" i="1" s="1"/>
  <c r="U446" i="1" s="1"/>
  <c r="V153" i="1"/>
  <c r="Q153" i="1" s="1"/>
  <c r="X454" i="1"/>
  <c r="S454" i="1" s="1"/>
  <c r="U454" i="1" s="1"/>
  <c r="Y658" i="1"/>
  <c r="T658" i="1" s="1"/>
  <c r="U658" i="1" s="1"/>
  <c r="Y607" i="1"/>
  <c r="T607" i="1" s="1"/>
  <c r="X969" i="1"/>
  <c r="S969" i="1" s="1"/>
  <c r="U969" i="1" s="1"/>
  <c r="Y563" i="1"/>
  <c r="T563" i="1" s="1"/>
  <c r="U563" i="1" s="1"/>
  <c r="X132" i="1"/>
  <c r="S132" i="1" s="1"/>
  <c r="W340" i="1"/>
  <c r="R340" i="1" s="1"/>
  <c r="U340" i="1" s="1"/>
  <c r="W112" i="1"/>
  <c r="R112" i="1" s="1"/>
  <c r="K159" i="5" s="1"/>
  <c r="V496" i="1"/>
  <c r="Q496" i="1" s="1"/>
  <c r="U496" i="1" s="1"/>
  <c r="Y115" i="1"/>
  <c r="T115" i="1" s="1"/>
  <c r="X628" i="1"/>
  <c r="S628" i="1" s="1"/>
  <c r="U628" i="1" s="1"/>
  <c r="V137" i="1"/>
  <c r="Q137" i="1" s="1"/>
  <c r="U137" i="1" s="1"/>
  <c r="X182" i="1"/>
  <c r="S182" i="1" s="1"/>
  <c r="V463" i="1"/>
  <c r="Q463" i="1" s="1"/>
  <c r="U463" i="1" s="1"/>
  <c r="X753" i="1"/>
  <c r="S753" i="1" s="1"/>
  <c r="U753" i="1" s="1"/>
  <c r="V118" i="1"/>
  <c r="Q118" i="1" s="1"/>
  <c r="X353" i="1"/>
  <c r="S353" i="1" s="1"/>
  <c r="U353" i="1" s="1"/>
  <c r="V653" i="1"/>
  <c r="Q653" i="1" s="1"/>
  <c r="W133" i="1"/>
  <c r="R133" i="1" s="1"/>
  <c r="U133" i="1" s="1"/>
  <c r="V703" i="1"/>
  <c r="Q703" i="1" s="1"/>
  <c r="U703" i="1" s="1"/>
  <c r="Y177" i="1"/>
  <c r="T177" i="1" s="1"/>
  <c r="U177" i="1" s="1"/>
  <c r="V785" i="1"/>
  <c r="Q785" i="1" s="1"/>
  <c r="U785" i="1" s="1"/>
  <c r="X68" i="1"/>
  <c r="S68" i="1" s="1"/>
  <c r="U653" i="1"/>
  <c r="V159" i="1"/>
  <c r="Q159" i="1" s="1"/>
  <c r="W365" i="1"/>
  <c r="R365" i="1" s="1"/>
  <c r="W264" i="1"/>
  <c r="R264" i="1" s="1"/>
  <c r="Y578" i="1"/>
  <c r="T578" i="1" s="1"/>
  <c r="U578" i="1" s="1"/>
  <c r="V261" i="1"/>
  <c r="Q261" i="1" s="1"/>
  <c r="U261" i="1" s="1"/>
  <c r="V986" i="1"/>
  <c r="Q986" i="1" s="1"/>
  <c r="U986" i="1" s="1"/>
  <c r="W449" i="1"/>
  <c r="R449" i="1" s="1"/>
  <c r="U449" i="1" s="1"/>
  <c r="X323" i="1"/>
  <c r="S323" i="1" s="1"/>
  <c r="V111" i="1"/>
  <c r="Q111" i="1" s="1"/>
  <c r="V936" i="1"/>
  <c r="Q936" i="1" s="1"/>
  <c r="U936" i="1" s="1"/>
  <c r="X469" i="1"/>
  <c r="S469" i="1" s="1"/>
  <c r="U469" i="1" s="1"/>
  <c r="Y318" i="1"/>
  <c r="T318" i="1" s="1"/>
  <c r="U318" i="1" s="1"/>
  <c r="Y897" i="1"/>
  <c r="T897" i="1" s="1"/>
  <c r="W513" i="1"/>
  <c r="R513" i="1" s="1"/>
  <c r="U513" i="1" s="1"/>
  <c r="X853" i="1"/>
  <c r="S853" i="1" s="1"/>
  <c r="U853" i="1" s="1"/>
  <c r="V939" i="1"/>
  <c r="Q939" i="1" s="1"/>
  <c r="U939" i="1" s="1"/>
  <c r="X462" i="1"/>
  <c r="S462" i="1" s="1"/>
  <c r="U462" i="1" s="1"/>
  <c r="W310" i="1"/>
  <c r="R310" i="1" s="1"/>
  <c r="X963" i="1"/>
  <c r="S963" i="1" s="1"/>
  <c r="U963" i="1" s="1"/>
  <c r="W664" i="1"/>
  <c r="R664" i="1" s="1"/>
  <c r="U664" i="1" s="1"/>
  <c r="X248" i="1"/>
  <c r="S248" i="1" s="1"/>
  <c r="U248" i="1" s="1"/>
  <c r="V89" i="1"/>
  <c r="Q89" i="1" s="1"/>
  <c r="G124" i="5" s="1"/>
  <c r="Y621" i="1"/>
  <c r="T621" i="1" s="1"/>
  <c r="U621" i="1" s="1"/>
  <c r="X875" i="1"/>
  <c r="S875" i="1" s="1"/>
  <c r="V948" i="1"/>
  <c r="Q948" i="1" s="1"/>
  <c r="U948" i="1" s="1"/>
  <c r="V609" i="1"/>
  <c r="Q609" i="1" s="1"/>
  <c r="Y681" i="1"/>
  <c r="T681" i="1" s="1"/>
  <c r="U681" i="1" s="1"/>
  <c r="X942" i="1"/>
  <c r="S942" i="1" s="1"/>
  <c r="U942" i="1" s="1"/>
  <c r="V683" i="1"/>
  <c r="Q683" i="1" s="1"/>
  <c r="Y837" i="1"/>
  <c r="T837" i="1" s="1"/>
  <c r="V326" i="1"/>
  <c r="Q326" i="1" s="1"/>
  <c r="U326" i="1" s="1"/>
  <c r="Y214" i="1"/>
  <c r="T214" i="1" s="1"/>
  <c r="U214" i="1" s="1"/>
  <c r="W25" i="1"/>
  <c r="R25" i="1" s="1"/>
  <c r="K36" i="5" s="1"/>
  <c r="O36" i="5" s="1"/>
  <c r="Z36" i="5" s="1"/>
  <c r="W989" i="1"/>
  <c r="R989" i="1" s="1"/>
  <c r="Y112" i="1"/>
  <c r="T112" i="1" s="1"/>
  <c r="M159" i="5" s="1"/>
  <c r="X236" i="1"/>
  <c r="S236" i="1" s="1"/>
  <c r="Y923" i="1"/>
  <c r="T923" i="1" s="1"/>
  <c r="U923" i="1" s="1"/>
  <c r="X730" i="1"/>
  <c r="S730" i="1" s="1"/>
  <c r="X509" i="1"/>
  <c r="S509" i="1" s="1"/>
  <c r="U509" i="1" s="1"/>
  <c r="W225" i="1"/>
  <c r="R225" i="1" s="1"/>
  <c r="W29" i="1"/>
  <c r="R29" i="1" s="1"/>
  <c r="K40" i="5" s="1"/>
  <c r="O40" i="5" s="1"/>
  <c r="AJ40" i="5" s="1"/>
  <c r="Y600" i="1"/>
  <c r="T600" i="1" s="1"/>
  <c r="U600" i="1" s="1"/>
  <c r="V196" i="1"/>
  <c r="Q196" i="1" s="1"/>
  <c r="U196" i="1" s="1"/>
  <c r="Y991" i="1"/>
  <c r="T991" i="1" s="1"/>
  <c r="U991" i="1" s="1"/>
  <c r="W554" i="1"/>
  <c r="R554" i="1" s="1"/>
  <c r="U554" i="1" s="1"/>
  <c r="V552" i="1"/>
  <c r="Q552" i="1" s="1"/>
  <c r="W80" i="1"/>
  <c r="R80" i="1" s="1"/>
  <c r="X728" i="1"/>
  <c r="S728" i="1" s="1"/>
  <c r="U728" i="1" s="1"/>
  <c r="X764" i="1"/>
  <c r="S764" i="1" s="1"/>
  <c r="U764" i="1" s="1"/>
  <c r="Y252" i="1"/>
  <c r="T252" i="1" s="1"/>
  <c r="U252" i="1" s="1"/>
  <c r="Y529" i="1"/>
  <c r="T529" i="1" s="1"/>
  <c r="U529" i="1" s="1"/>
  <c r="X246" i="1"/>
  <c r="S246" i="1" s="1"/>
  <c r="U246" i="1" s="1"/>
  <c r="W688" i="1"/>
  <c r="R688" i="1" s="1"/>
  <c r="U688" i="1" s="1"/>
  <c r="W599" i="1"/>
  <c r="R599" i="1" s="1"/>
  <c r="X274" i="1"/>
  <c r="S274" i="1" s="1"/>
  <c r="U274" i="1" s="1"/>
  <c r="V982" i="1"/>
  <c r="Q982" i="1" s="1"/>
  <c r="U982" i="1" s="1"/>
  <c r="W718" i="1"/>
  <c r="R718" i="1" s="1"/>
  <c r="W519" i="1"/>
  <c r="R519" i="1" s="1"/>
  <c r="U519" i="1" s="1"/>
  <c r="V437" i="1"/>
  <c r="Q437" i="1" s="1"/>
  <c r="U437" i="1" s="1"/>
  <c r="Y443" i="1"/>
  <c r="T443" i="1" s="1"/>
  <c r="V258" i="1"/>
  <c r="Q258" i="1" s="1"/>
  <c r="U258" i="1" s="1"/>
  <c r="Y6" i="1"/>
  <c r="T6" i="1" s="1"/>
  <c r="M9" i="5" s="1"/>
  <c r="Y427" i="1"/>
  <c r="T427" i="1" s="1"/>
  <c r="X691" i="1"/>
  <c r="S691" i="1" s="1"/>
  <c r="U691" i="1" s="1"/>
  <c r="Y243" i="1"/>
  <c r="T243" i="1" s="1"/>
  <c r="U243" i="1" s="1"/>
  <c r="X871" i="1"/>
  <c r="S871" i="1" s="1"/>
  <c r="X867" i="1"/>
  <c r="S867" i="1" s="1"/>
  <c r="Y820" i="1"/>
  <c r="T820" i="1" s="1"/>
  <c r="U820" i="1" s="1"/>
  <c r="W149" i="1"/>
  <c r="R149" i="1" s="1"/>
  <c r="Y149" i="1"/>
  <c r="T149" i="1" s="1"/>
  <c r="W965" i="1"/>
  <c r="R965" i="1" s="1"/>
  <c r="U965" i="1" s="1"/>
  <c r="X502" i="1"/>
  <c r="S502" i="1" s="1"/>
  <c r="U502" i="1" s="1"/>
  <c r="X863" i="1"/>
  <c r="S863" i="1" s="1"/>
  <c r="U863" i="1" s="1"/>
  <c r="X988" i="1"/>
  <c r="S988" i="1" s="1"/>
  <c r="Y638" i="1"/>
  <c r="T638" i="1" s="1"/>
  <c r="X79" i="1"/>
  <c r="S79" i="1" s="1"/>
  <c r="I110" i="5" s="1"/>
  <c r="V114" i="1"/>
  <c r="Q114" i="1" s="1"/>
  <c r="X996" i="1"/>
  <c r="S996" i="1" s="1"/>
  <c r="W343" i="1"/>
  <c r="R343" i="1" s="1"/>
  <c r="U343" i="1" s="1"/>
  <c r="Y762" i="1"/>
  <c r="T762" i="1" s="1"/>
  <c r="Y508" i="1"/>
  <c r="T508" i="1" s="1"/>
  <c r="U508" i="1" s="1"/>
  <c r="U762" i="1"/>
  <c r="W998" i="1"/>
  <c r="R998" i="1" s="1"/>
  <c r="U998" i="1" s="1"/>
  <c r="W484" i="1"/>
  <c r="R484" i="1" s="1"/>
  <c r="U484" i="1" s="1"/>
  <c r="W964" i="1"/>
  <c r="R964" i="1" s="1"/>
  <c r="U964" i="1" s="1"/>
  <c r="V723" i="1"/>
  <c r="Q723" i="1" s="1"/>
  <c r="U723" i="1" s="1"/>
  <c r="W352" i="1"/>
  <c r="R352" i="1" s="1"/>
  <c r="U352" i="1" s="1"/>
  <c r="Y425" i="1"/>
  <c r="T425" i="1" s="1"/>
  <c r="U425" i="1" s="1"/>
  <c r="V598" i="1"/>
  <c r="Q598" i="1" s="1"/>
  <c r="U598" i="1" s="1"/>
  <c r="U75" i="1"/>
  <c r="U616" i="1"/>
  <c r="W656" i="1"/>
  <c r="R656" i="1" s="1"/>
  <c r="U656" i="1" s="1"/>
  <c r="W424" i="1"/>
  <c r="R424" i="1" s="1"/>
  <c r="U424" i="1" s="1"/>
  <c r="Y548" i="1"/>
  <c r="T548" i="1" s="1"/>
  <c r="U548" i="1" s="1"/>
  <c r="X302" i="1"/>
  <c r="S302" i="1" s="1"/>
  <c r="Y231" i="1"/>
  <c r="T231" i="1" s="1"/>
  <c r="U231" i="1" s="1"/>
  <c r="W317" i="1"/>
  <c r="R317" i="1" s="1"/>
  <c r="U317" i="1" s="1"/>
  <c r="Y128" i="1"/>
  <c r="T128" i="1" s="1"/>
  <c r="M179" i="5" s="1"/>
  <c r="Y799" i="1"/>
  <c r="T799" i="1" s="1"/>
  <c r="U799" i="1" s="1"/>
  <c r="V629" i="1"/>
  <c r="Q629" i="1" s="1"/>
  <c r="U629" i="1" s="1"/>
  <c r="X580" i="1"/>
  <c r="S580" i="1" s="1"/>
  <c r="U580" i="1" s="1"/>
  <c r="W432" i="1"/>
  <c r="R432" i="1" s="1"/>
  <c r="U432" i="1" s="1"/>
  <c r="V301" i="1"/>
  <c r="Q301" i="1" s="1"/>
  <c r="U301" i="1" s="1"/>
  <c r="V230" i="1"/>
  <c r="Q230" i="1" s="1"/>
  <c r="Y504" i="1"/>
  <c r="T504" i="1" s="1"/>
  <c r="U504" i="1" s="1"/>
  <c r="W220" i="1"/>
  <c r="R220" i="1" s="1"/>
  <c r="U220" i="1" s="1"/>
  <c r="Y637" i="1"/>
  <c r="T637" i="1" s="1"/>
  <c r="U637" i="1" s="1"/>
  <c r="W256" i="1"/>
  <c r="R256" i="1" s="1"/>
  <c r="U256" i="1" s="1"/>
  <c r="Y17" i="1"/>
  <c r="T17" i="1" s="1"/>
  <c r="W452" i="1"/>
  <c r="R452" i="1" s="1"/>
  <c r="X70" i="1"/>
  <c r="S70" i="1" s="1"/>
  <c r="V591" i="1"/>
  <c r="Q591" i="1" s="1"/>
  <c r="X427" i="1"/>
  <c r="S427" i="1" s="1"/>
  <c r="X371" i="1"/>
  <c r="S371" i="1" s="1"/>
  <c r="W6" i="1"/>
  <c r="R6" i="1" s="1"/>
  <c r="K9" i="5" s="1"/>
  <c r="Y371" i="1"/>
  <c r="T371" i="1" s="1"/>
  <c r="Y787" i="1"/>
  <c r="T787" i="1" s="1"/>
  <c r="V638" i="1"/>
  <c r="Q638" i="1" s="1"/>
  <c r="Y624" i="1"/>
  <c r="T624" i="1" s="1"/>
  <c r="U624" i="1" s="1"/>
  <c r="Y98" i="1"/>
  <c r="T98" i="1" s="1"/>
  <c r="X178" i="1"/>
  <c r="S178" i="1" s="1"/>
  <c r="U178" i="1" s="1"/>
  <c r="W9" i="1"/>
  <c r="R9" i="1" s="1"/>
  <c r="X483" i="1"/>
  <c r="S483" i="1" s="1"/>
  <c r="U483" i="1" s="1"/>
  <c r="X376" i="1"/>
  <c r="S376" i="1" s="1"/>
  <c r="U376" i="1" s="1"/>
  <c r="W85" i="1"/>
  <c r="R85" i="1" s="1"/>
  <c r="X917" i="1"/>
  <c r="S917" i="1" s="1"/>
  <c r="U917" i="1" s="1"/>
  <c r="V821" i="1"/>
  <c r="Q821" i="1" s="1"/>
  <c r="U821" i="1" s="1"/>
  <c r="Y915" i="1"/>
  <c r="T915" i="1" s="1"/>
  <c r="W757" i="1"/>
  <c r="R757" i="1" s="1"/>
  <c r="U757" i="1" s="1"/>
  <c r="Y468" i="1"/>
  <c r="T468" i="1" s="1"/>
  <c r="U468" i="1" s="1"/>
  <c r="X22" i="1"/>
  <c r="S22" i="1" s="1"/>
  <c r="Y730" i="1"/>
  <c r="T730" i="1" s="1"/>
  <c r="U730" i="1" s="1"/>
  <c r="X765" i="1"/>
  <c r="S765" i="1" s="1"/>
  <c r="U765" i="1" s="1"/>
  <c r="W183" i="1"/>
  <c r="R183" i="1" s="1"/>
  <c r="U183" i="1" s="1"/>
  <c r="U810" i="1"/>
  <c r="W583" i="1"/>
  <c r="R583" i="1" s="1"/>
  <c r="X403" i="1"/>
  <c r="S403" i="1" s="1"/>
  <c r="U403" i="1" s="1"/>
  <c r="X31" i="1"/>
  <c r="S31" i="1" s="1"/>
  <c r="Y375" i="1"/>
  <c r="T375" i="1" s="1"/>
  <c r="U375" i="1" s="1"/>
  <c r="Y410" i="1"/>
  <c r="T410" i="1" s="1"/>
  <c r="U410" i="1" s="1"/>
  <c r="X57" i="1"/>
  <c r="S57" i="1" s="1"/>
  <c r="V632" i="1"/>
  <c r="Q632" i="1" s="1"/>
  <c r="U632" i="1" s="1"/>
  <c r="W988" i="1"/>
  <c r="R988" i="1" s="1"/>
  <c r="Y643" i="1"/>
  <c r="T643" i="1" s="1"/>
  <c r="U643" i="1" s="1"/>
  <c r="V645" i="1"/>
  <c r="Q645" i="1" s="1"/>
  <c r="U645" i="1" s="1"/>
  <c r="Y197" i="1"/>
  <c r="T197" i="1" s="1"/>
  <c r="U197" i="1" s="1"/>
  <c r="V933" i="1"/>
  <c r="Q933" i="1" s="1"/>
  <c r="U933" i="1" s="1"/>
  <c r="V867" i="1"/>
  <c r="Q867" i="1" s="1"/>
  <c r="V988" i="1"/>
  <c r="Q988" i="1" s="1"/>
  <c r="W926" i="1"/>
  <c r="R926" i="1" s="1"/>
  <c r="U926" i="1" s="1"/>
  <c r="Y833" i="1"/>
  <c r="T833" i="1" s="1"/>
  <c r="U833" i="1" s="1"/>
  <c r="V444" i="1"/>
  <c r="Q444" i="1" s="1"/>
  <c r="U444" i="1" s="1"/>
  <c r="X443" i="1"/>
  <c r="S443" i="1" s="1"/>
  <c r="X938" i="1"/>
  <c r="S938" i="1" s="1"/>
  <c r="U938" i="1" s="1"/>
  <c r="W491" i="1"/>
  <c r="R491" i="1" s="1"/>
  <c r="Y608" i="1"/>
  <c r="T608" i="1" s="1"/>
  <c r="U608" i="1" s="1"/>
  <c r="X6" i="1"/>
  <c r="S6" i="1" s="1"/>
  <c r="I9" i="5" s="1"/>
  <c r="X195" i="1"/>
  <c r="S195" i="1" s="1"/>
  <c r="U195" i="1" s="1"/>
  <c r="X391" i="1"/>
  <c r="S391" i="1" s="1"/>
  <c r="U391" i="1" s="1"/>
  <c r="Y185" i="1"/>
  <c r="T185" i="1" s="1"/>
  <c r="U185" i="1" s="1"/>
  <c r="W775" i="1"/>
  <c r="R775" i="1" s="1"/>
  <c r="U775" i="1" s="1"/>
  <c r="V860" i="1"/>
  <c r="Q860" i="1" s="1"/>
  <c r="U860" i="1" s="1"/>
  <c r="W142" i="1"/>
  <c r="R142" i="1" s="1"/>
  <c r="U142" i="1" s="1"/>
  <c r="W804" i="1"/>
  <c r="R804" i="1" s="1"/>
  <c r="U804" i="1" s="1"/>
  <c r="X787" i="1"/>
  <c r="S787" i="1" s="1"/>
  <c r="Y718" i="1"/>
  <c r="T718" i="1" s="1"/>
  <c r="W49" i="1"/>
  <c r="R49" i="1" s="1"/>
  <c r="V909" i="1"/>
  <c r="Q909" i="1" s="1"/>
  <c r="U909" i="1" s="1"/>
  <c r="Y20" i="1"/>
  <c r="T20" i="1" s="1"/>
  <c r="X671" i="1"/>
  <c r="S671" i="1" s="1"/>
  <c r="U671" i="1" s="1"/>
  <c r="X155" i="1"/>
  <c r="S155" i="1" s="1"/>
  <c r="U155" i="1" s="1"/>
  <c r="V210" i="1"/>
  <c r="Q210" i="1" s="1"/>
  <c r="U210" i="1" s="1"/>
  <c r="X746" i="1"/>
  <c r="S746" i="1" s="1"/>
  <c r="U746" i="1" s="1"/>
  <c r="W591" i="1"/>
  <c r="R591" i="1" s="1"/>
  <c r="V269" i="1"/>
  <c r="Q269" i="1" s="1"/>
  <c r="U269" i="1" s="1"/>
  <c r="X420" i="1"/>
  <c r="S420" i="1" s="1"/>
  <c r="U420" i="1" s="1"/>
  <c r="X141" i="1"/>
  <c r="S141" i="1" s="1"/>
  <c r="U141" i="1" s="1"/>
  <c r="U33" i="1"/>
  <c r="W3" i="1"/>
  <c r="R3" i="1" s="1"/>
  <c r="W174" i="1"/>
  <c r="R174" i="1" s="1"/>
  <c r="U174" i="1" s="1"/>
  <c r="V227" i="1"/>
  <c r="Q227" i="1" s="1"/>
  <c r="U227" i="1" s="1"/>
  <c r="X59" i="1"/>
  <c r="S59" i="1" s="1"/>
  <c r="Y88" i="1"/>
  <c r="T88" i="1" s="1"/>
  <c r="Y599" i="1"/>
  <c r="T599" i="1" s="1"/>
  <c r="U599" i="1" s="1"/>
  <c r="W782" i="1"/>
  <c r="R782" i="1" s="1"/>
  <c r="U782" i="1" s="1"/>
  <c r="V30" i="1"/>
  <c r="Q30" i="1" s="1"/>
  <c r="Y456" i="1"/>
  <c r="T456" i="1" s="1"/>
  <c r="U456" i="1" s="1"/>
  <c r="Y815" i="1"/>
  <c r="T815" i="1" s="1"/>
  <c r="U815" i="1" s="1"/>
  <c r="Y24" i="1"/>
  <c r="T24" i="1" s="1"/>
  <c r="W350" i="1"/>
  <c r="R350" i="1" s="1"/>
  <c r="U350" i="1" s="1"/>
  <c r="V76" i="1"/>
  <c r="Q76" i="1" s="1"/>
  <c r="X889" i="1"/>
  <c r="S889" i="1" s="1"/>
  <c r="U889" i="1" s="1"/>
  <c r="W668" i="1"/>
  <c r="R668" i="1" s="1"/>
  <c r="U668" i="1" s="1"/>
  <c r="Y614" i="1"/>
  <c r="T614" i="1" s="1"/>
  <c r="U614" i="1" s="1"/>
  <c r="V452" i="1"/>
  <c r="Q452" i="1" s="1"/>
  <c r="X491" i="1"/>
  <c r="S491" i="1" s="1"/>
  <c r="V482" i="1"/>
  <c r="Q482" i="1" s="1"/>
  <c r="U482" i="1" s="1"/>
  <c r="X300" i="1"/>
  <c r="S300" i="1" s="1"/>
  <c r="U300" i="1" s="1"/>
  <c r="W787" i="1"/>
  <c r="R787" i="1" s="1"/>
  <c r="V787" i="1"/>
  <c r="Q787" i="1" s="1"/>
  <c r="Y169" i="1"/>
  <c r="T169" i="1" s="1"/>
  <c r="U169" i="1" s="1"/>
  <c r="V6" i="1"/>
  <c r="Q6" i="1" s="1"/>
  <c r="Y153" i="1"/>
  <c r="T153" i="1" s="1"/>
  <c r="U153" i="1" s="1"/>
  <c r="W79" i="1"/>
  <c r="R79" i="1" s="1"/>
  <c r="X63" i="1"/>
  <c r="S63" i="1" s="1"/>
  <c r="V550" i="1"/>
  <c r="Q550" i="1" s="1"/>
  <c r="U550" i="1" s="1"/>
  <c r="Y314" i="1"/>
  <c r="T314" i="1" s="1"/>
  <c r="U314" i="1" s="1"/>
  <c r="X455" i="1"/>
  <c r="S455" i="1" s="1"/>
  <c r="U455" i="1" s="1"/>
  <c r="Y81" i="1"/>
  <c r="T81" i="1" s="1"/>
  <c r="V112" i="1"/>
  <c r="Q112" i="1" s="1"/>
  <c r="G159" i="5" s="1"/>
  <c r="Y417" i="1"/>
  <c r="T417" i="1" s="1"/>
  <c r="U417" i="1" s="1"/>
  <c r="X607" i="1"/>
  <c r="S607" i="1" s="1"/>
  <c r="X330" i="1"/>
  <c r="S330" i="1" s="1"/>
  <c r="U330" i="1" s="1"/>
  <c r="W706" i="1"/>
  <c r="R706" i="1" s="1"/>
  <c r="U706" i="1" s="1"/>
  <c r="W734" i="1"/>
  <c r="R734" i="1" s="1"/>
  <c r="Y82" i="1"/>
  <c r="T82" i="1" s="1"/>
  <c r="Y526" i="1"/>
  <c r="T526" i="1" s="1"/>
  <c r="U526" i="1" s="1"/>
  <c r="Y121" i="1"/>
  <c r="T121" i="1" s="1"/>
  <c r="W667" i="1"/>
  <c r="R667" i="1" s="1"/>
  <c r="U667" i="1" s="1"/>
  <c r="V473" i="1"/>
  <c r="Q473" i="1" s="1"/>
  <c r="U473" i="1" s="1"/>
  <c r="W11" i="1"/>
  <c r="R11" i="1" s="1"/>
  <c r="V727" i="1"/>
  <c r="Q727" i="1" s="1"/>
  <c r="U727" i="1" s="1"/>
  <c r="V989" i="1"/>
  <c r="Q989" i="1" s="1"/>
  <c r="U989" i="1" s="1"/>
  <c r="Y378" i="1"/>
  <c r="T378" i="1" s="1"/>
  <c r="U378" i="1" s="1"/>
  <c r="X21" i="1"/>
  <c r="S21" i="1" s="1"/>
  <c r="W488" i="1"/>
  <c r="R488" i="1" s="1"/>
  <c r="U488" i="1" s="1"/>
  <c r="X734" i="1"/>
  <c r="S734" i="1" s="1"/>
  <c r="Y245" i="1"/>
  <c r="T245" i="1" s="1"/>
  <c r="U245" i="1" s="1"/>
  <c r="X638" i="1"/>
  <c r="S638" i="1" s="1"/>
  <c r="V48" i="1"/>
  <c r="Q48" i="1" s="1"/>
  <c r="Y663" i="1"/>
  <c r="T663" i="1" s="1"/>
  <c r="U663" i="1" s="1"/>
  <c r="V896" i="1"/>
  <c r="Q896" i="1" s="1"/>
  <c r="U896" i="1" s="1"/>
  <c r="V871" i="1"/>
  <c r="Q871" i="1" s="1"/>
  <c r="U871" i="1" s="1"/>
  <c r="Y583" i="1"/>
  <c r="T583" i="1" s="1"/>
  <c r="X531" i="1"/>
  <c r="S531" i="1" s="1"/>
  <c r="U531" i="1" s="1"/>
  <c r="W16" i="1"/>
  <c r="R16" i="1" s="1"/>
  <c r="U16" i="1" s="1"/>
  <c r="W382" i="1"/>
  <c r="R382" i="1" s="1"/>
  <c r="U382" i="1" s="1"/>
  <c r="W588" i="1"/>
  <c r="R588" i="1" s="1"/>
  <c r="U588" i="1" s="1"/>
  <c r="W235" i="1"/>
  <c r="R235" i="1" s="1"/>
  <c r="U235" i="1" s="1"/>
  <c r="X790" i="1"/>
  <c r="S790" i="1" s="1"/>
  <c r="U790" i="1" s="1"/>
  <c r="X826" i="1"/>
  <c r="S826" i="1" s="1"/>
  <c r="U826" i="1" s="1"/>
  <c r="W371" i="1"/>
  <c r="R371" i="1" s="1"/>
  <c r="X55" i="1"/>
  <c r="S55" i="1" s="1"/>
  <c r="V915" i="1"/>
  <c r="Q915" i="1" s="1"/>
  <c r="V287" i="1"/>
  <c r="Q287" i="1" s="1"/>
  <c r="U287" i="1" s="1"/>
  <c r="Y397" i="1"/>
  <c r="T397" i="1" s="1"/>
  <c r="U397" i="1" s="1"/>
  <c r="Y759" i="1"/>
  <c r="T759" i="1" s="1"/>
  <c r="U759" i="1" s="1"/>
  <c r="W427" i="1"/>
  <c r="R427" i="1" s="1"/>
  <c r="V371" i="1"/>
  <c r="Q371" i="1" s="1"/>
  <c r="W638" i="1"/>
  <c r="R638" i="1" s="1"/>
  <c r="U609" i="1"/>
  <c r="U532" i="1"/>
  <c r="U302" i="1"/>
  <c r="U23" i="1"/>
  <c r="U404" i="1"/>
  <c r="O179" i="5"/>
  <c r="AJ179" i="5" s="1"/>
  <c r="U553" i="1"/>
  <c r="U209" i="1"/>
  <c r="O8" i="5"/>
  <c r="U89" i="1"/>
  <c r="U913" i="1"/>
  <c r="U5" i="1"/>
  <c r="O124" i="5"/>
  <c r="AD124" i="5" s="1"/>
  <c r="U128" i="1"/>
  <c r="U997" i="1"/>
  <c r="U373" i="1"/>
  <c r="U999" i="1"/>
  <c r="U441" i="1"/>
  <c r="U406" i="1"/>
  <c r="U886" i="1"/>
  <c r="U73" i="1"/>
  <c r="O104" i="5"/>
  <c r="Z104" i="5" s="1"/>
  <c r="U52" i="1"/>
  <c r="U565" i="1"/>
  <c r="U366" i="1"/>
  <c r="O48" i="5"/>
  <c r="V48" i="5" s="1"/>
  <c r="U642" i="1"/>
  <c r="U721" i="1"/>
  <c r="Z19" i="5"/>
  <c r="U54" i="1"/>
  <c r="U25" i="1"/>
  <c r="O54" i="5"/>
  <c r="AJ54" i="5" s="1"/>
  <c r="U29" i="1"/>
  <c r="U77" i="1"/>
  <c r="O98" i="5"/>
  <c r="V98" i="5" s="1"/>
  <c r="U104" i="1"/>
  <c r="O152" i="5"/>
  <c r="AD152" i="5" s="1"/>
  <c r="U184" i="1"/>
  <c r="U69" i="1"/>
  <c r="U109" i="1"/>
  <c r="U814" i="1"/>
  <c r="U257" i="1"/>
  <c r="U385" i="1"/>
  <c r="U818" i="1"/>
  <c r="U979" i="1"/>
  <c r="U813" i="1"/>
  <c r="U593" i="1"/>
  <c r="U881" i="1"/>
  <c r="O108" i="5"/>
  <c r="V108" i="5" s="1"/>
  <c r="U71" i="1"/>
  <c r="O147" i="5"/>
  <c r="Z147" i="5" s="1"/>
  <c r="U39" i="1"/>
  <c r="O75" i="5"/>
  <c r="AI75" i="5" s="1"/>
  <c r="O77" i="5"/>
  <c r="V77" i="5" s="1"/>
  <c r="U549" i="1"/>
  <c r="U260" i="1"/>
  <c r="U297" i="1"/>
  <c r="U448" i="1"/>
  <c r="U817" i="1"/>
  <c r="U204" i="1"/>
  <c r="U776" i="1"/>
  <c r="U875" i="1"/>
  <c r="U165" i="1"/>
  <c r="U310" i="1"/>
  <c r="U540" i="1"/>
  <c r="U357" i="1"/>
  <c r="U205" i="1"/>
  <c r="U594" i="1"/>
  <c r="U699" i="1"/>
  <c r="U431" i="1"/>
  <c r="U192" i="1"/>
  <c r="U906" i="1"/>
  <c r="U308" i="1"/>
  <c r="U377" i="1"/>
  <c r="U332" i="1"/>
  <c r="U436" i="1"/>
  <c r="U683" i="1"/>
  <c r="U533" i="1"/>
  <c r="U697" i="1"/>
  <c r="U313" i="1"/>
  <c r="U944" i="1"/>
  <c r="U392" i="1"/>
  <c r="U435" i="1"/>
  <c r="U802" i="1"/>
  <c r="U888" i="1"/>
  <c r="U538" i="1"/>
  <c r="U684" i="1"/>
  <c r="U521" i="1"/>
  <c r="U369" i="1"/>
  <c r="U877" i="1"/>
  <c r="U311" i="1"/>
  <c r="U487" i="1"/>
  <c r="U958" i="1"/>
  <c r="U749" i="1"/>
  <c r="U946" i="1"/>
  <c r="U904" i="1"/>
  <c r="U710" i="1"/>
  <c r="U784" i="1"/>
  <c r="U493" i="1"/>
  <c r="U568" i="1"/>
  <c r="U421" i="1"/>
  <c r="U323" i="1"/>
  <c r="U631" i="1"/>
  <c r="U705" i="1"/>
  <c r="U259" i="1"/>
  <c r="U617" i="1"/>
  <c r="U651" i="1"/>
  <c r="U605" i="1"/>
  <c r="U292" i="1"/>
  <c r="U232" i="1"/>
  <c r="U544" i="1"/>
  <c r="U846" i="1"/>
  <c r="U943" i="1"/>
  <c r="U244" i="1"/>
  <c r="U225" i="1"/>
  <c r="U774" i="1"/>
  <c r="U950" i="1"/>
  <c r="U215" i="1"/>
  <c r="U858" i="1"/>
  <c r="U189" i="1"/>
  <c r="U346" i="1"/>
  <c r="U541" i="1"/>
  <c r="U893" i="1"/>
  <c r="U725" i="1"/>
  <c r="U586" i="1"/>
  <c r="U429" i="1"/>
  <c r="U897" i="1"/>
  <c r="U159" i="1"/>
  <c r="U162" i="1"/>
  <c r="U861" i="1"/>
  <c r="U996" i="1"/>
  <c r="U239" i="1"/>
  <c r="U516" i="1"/>
  <c r="U735" i="1"/>
  <c r="U365" i="1"/>
  <c r="U766" i="1"/>
  <c r="U338" i="1"/>
  <c r="U903" i="1"/>
  <c r="U862" i="1"/>
  <c r="U303" i="1"/>
  <c r="U827" i="1"/>
  <c r="U934" i="1"/>
  <c r="U546" i="1"/>
  <c r="U852" i="1"/>
  <c r="U264" i="1"/>
  <c r="U200" i="1"/>
  <c r="U219" i="1"/>
  <c r="U164" i="1"/>
  <c r="U218" i="1"/>
  <c r="U682" i="1"/>
  <c r="U498" i="1"/>
  <c r="U837" i="1"/>
  <c r="U535" i="1"/>
  <c r="U336" i="1"/>
  <c r="U748" i="1"/>
  <c r="U677" i="1"/>
  <c r="U962" i="1"/>
  <c r="U370" i="1"/>
  <c r="U924" i="1"/>
  <c r="U501" i="1"/>
  <c r="U839" i="1"/>
  <c r="U282" i="1"/>
  <c r="U987" i="1"/>
  <c r="K176" i="5"/>
  <c r="O176" i="5" s="1"/>
  <c r="U125" i="1"/>
  <c r="U895" i="1"/>
  <c r="K5" i="5"/>
  <c r="O5" i="5" s="1"/>
  <c r="U2" i="1"/>
  <c r="G52" i="5"/>
  <c r="O52" i="5" s="1"/>
  <c r="U37" i="1"/>
  <c r="U499" i="1"/>
  <c r="K93" i="5"/>
  <c r="O93" i="5" s="1"/>
  <c r="U66" i="1"/>
  <c r="U876" i="1"/>
  <c r="U662" i="1"/>
  <c r="G47" i="5"/>
  <c r="O47" i="5" s="1"/>
  <c r="U32" i="1"/>
  <c r="G7" i="5"/>
  <c r="O7" i="5" s="1"/>
  <c r="U4" i="1"/>
  <c r="U879" i="1"/>
  <c r="U714" i="1"/>
  <c r="U271" i="1"/>
  <c r="U603" i="1"/>
  <c r="U426" i="1"/>
  <c r="U293" i="1"/>
  <c r="U136" i="1"/>
  <c r="G153" i="5"/>
  <c r="O153" i="5" s="1"/>
  <c r="U110" i="1"/>
  <c r="U941" i="1"/>
  <c r="U733" i="1"/>
  <c r="U117" i="1"/>
  <c r="G164" i="5"/>
  <c r="O164" i="5" s="1"/>
  <c r="U181" i="1"/>
  <c r="U467" i="1"/>
  <c r="U193" i="1"/>
  <c r="U724" i="1"/>
  <c r="K133" i="5"/>
  <c r="O133" i="5" s="1"/>
  <c r="U94" i="1"/>
  <c r="U176" i="1"/>
  <c r="U646" i="1"/>
  <c r="I23" i="5"/>
  <c r="I22" i="5"/>
  <c r="K174" i="5"/>
  <c r="O174" i="5" s="1"/>
  <c r="U123" i="1"/>
  <c r="G23" i="5"/>
  <c r="G22" i="5"/>
  <c r="G149" i="5"/>
  <c r="O149" i="5" s="1"/>
  <c r="U106" i="1"/>
  <c r="U430" i="1"/>
  <c r="U362" i="1"/>
  <c r="K70" i="5"/>
  <c r="O70" i="5" s="1"/>
  <c r="U51" i="1"/>
  <c r="U809" i="1"/>
  <c r="K23" i="5"/>
  <c r="K22" i="5"/>
  <c r="U1001" i="1"/>
  <c r="G151" i="5"/>
  <c r="O151" i="5" s="1"/>
  <c r="U108" i="1"/>
  <c r="U486" i="1"/>
  <c r="AJ96" i="5"/>
  <c r="AD96" i="5"/>
  <c r="V96" i="5"/>
  <c r="V19" i="5"/>
  <c r="AI135" i="5"/>
  <c r="V135" i="5"/>
  <c r="Z135" i="5"/>
  <c r="Z106" i="5"/>
  <c r="V106" i="5"/>
  <c r="AI106" i="5"/>
  <c r="A19" i="7"/>
  <c r="I18" i="7"/>
  <c r="G14" i="8"/>
  <c r="A15" i="8"/>
  <c r="F34" i="15"/>
  <c r="G33" i="15"/>
  <c r="G14" i="15"/>
  <c r="F15" i="15"/>
  <c r="G21" i="17"/>
  <c r="B20" i="17"/>
  <c r="G35" i="12"/>
  <c r="B34" i="12"/>
  <c r="C34" i="12"/>
  <c r="D34" i="12" s="1"/>
  <c r="U389" i="1" l="1"/>
  <c r="U592" i="1"/>
  <c r="U607" i="1"/>
  <c r="O159" i="5"/>
  <c r="U230" i="1"/>
  <c r="U236" i="1"/>
  <c r="U497" i="1"/>
  <c r="U756" i="1"/>
  <c r="U524" i="1"/>
  <c r="U709" i="1"/>
  <c r="U995" i="1"/>
  <c r="U202" i="1"/>
  <c r="U26" i="1"/>
  <c r="G37" i="5"/>
  <c r="O37" i="5" s="1"/>
  <c r="U734" i="1"/>
  <c r="M89" i="5"/>
  <c r="O89" i="5" s="1"/>
  <c r="U62" i="1"/>
  <c r="U427" i="1"/>
  <c r="U712" i="1"/>
  <c r="U395" i="1"/>
  <c r="U168" i="1"/>
  <c r="U515" i="1"/>
  <c r="I83" i="5"/>
  <c r="O83" i="5" s="1"/>
  <c r="U60" i="1"/>
  <c r="K136" i="5"/>
  <c r="O136" i="5" s="1"/>
  <c r="U97" i="1"/>
  <c r="M79" i="5"/>
  <c r="O79" i="5" s="1"/>
  <c r="U56" i="1"/>
  <c r="U740" i="1"/>
  <c r="U583" i="1"/>
  <c r="U347" i="1"/>
  <c r="U233" i="1"/>
  <c r="U7" i="1"/>
  <c r="G10" i="5"/>
  <c r="O10" i="5" s="1"/>
  <c r="U718" i="1"/>
  <c r="U597" i="1"/>
  <c r="U922" i="1"/>
  <c r="U134" i="1"/>
  <c r="U102" i="1"/>
  <c r="G145" i="5"/>
  <c r="O145" i="5" s="1"/>
  <c r="I61" i="5"/>
  <c r="O61" i="5" s="1"/>
  <c r="U42" i="1"/>
  <c r="M51" i="5"/>
  <c r="O51" i="5" s="1"/>
  <c r="U36" i="1"/>
  <c r="U120" i="1"/>
  <c r="G167" i="5"/>
  <c r="O167" i="5" s="1"/>
  <c r="U638" i="1"/>
  <c r="U552" i="1"/>
  <c r="U983" i="1"/>
  <c r="U135" i="1"/>
  <c r="U254" i="1"/>
  <c r="U103" i="1"/>
  <c r="K146" i="5"/>
  <c r="O146" i="5" s="1"/>
  <c r="I178" i="5"/>
  <c r="O178" i="5" s="1"/>
  <c r="U127" i="1"/>
  <c r="M105" i="5"/>
  <c r="O105" i="5" s="1"/>
  <c r="U74" i="1"/>
  <c r="U984" i="1"/>
  <c r="U285" i="1"/>
  <c r="U101" i="1"/>
  <c r="U173" i="1"/>
  <c r="G125" i="5"/>
  <c r="O125" i="5" s="1"/>
  <c r="U90" i="1"/>
  <c r="U216" i="1"/>
  <c r="U15" i="1"/>
  <c r="M23" i="5"/>
  <c r="M22" i="5"/>
  <c r="O22" i="5" s="1"/>
  <c r="AI22" i="5" s="1"/>
  <c r="G177" i="5"/>
  <c r="O177" i="5" s="1"/>
  <c r="U126" i="1"/>
  <c r="M81" i="5"/>
  <c r="O81" i="5" s="1"/>
  <c r="U58" i="1"/>
  <c r="U507" i="1"/>
  <c r="U973" i="1"/>
  <c r="U807" i="1"/>
  <c r="U337" i="1"/>
  <c r="U396" i="1"/>
  <c r="U736" i="1"/>
  <c r="U951" i="1"/>
  <c r="U280" i="1"/>
  <c r="U831" i="1"/>
  <c r="U596" i="1"/>
  <c r="U275" i="1"/>
  <c r="U281" i="1"/>
  <c r="U334" i="1"/>
  <c r="U536" i="1"/>
  <c r="U267" i="1"/>
  <c r="U212" i="1"/>
  <c r="U773" i="1"/>
  <c r="AI50" i="5"/>
  <c r="Z50" i="5"/>
  <c r="V50" i="5"/>
  <c r="AD181" i="5"/>
  <c r="V181" i="5"/>
  <c r="AJ181" i="5"/>
  <c r="U459" i="1"/>
  <c r="O34" i="5"/>
  <c r="U551" i="1"/>
  <c r="U838" i="1"/>
  <c r="U994" i="1"/>
  <c r="U201" i="1"/>
  <c r="G148" i="5"/>
  <c r="O148" i="5" s="1"/>
  <c r="U105" i="1"/>
  <c r="U576" i="1"/>
  <c r="U217" i="1"/>
  <c r="U401" i="1"/>
  <c r="G132" i="5"/>
  <c r="O132" i="5" s="1"/>
  <c r="U93" i="1"/>
  <c r="U419" i="1"/>
  <c r="U422" i="1"/>
  <c r="U918" i="1"/>
  <c r="M26" i="5"/>
  <c r="O26" i="5" s="1"/>
  <c r="U19" i="1"/>
  <c r="U348" i="1"/>
  <c r="U595" i="1"/>
  <c r="G53" i="5"/>
  <c r="O53" i="5" s="1"/>
  <c r="U38" i="1"/>
  <c r="U211" i="1"/>
  <c r="U700" i="1"/>
  <c r="U956" i="1"/>
  <c r="K163" i="5"/>
  <c r="O163" i="5" s="1"/>
  <c r="U116" i="1"/>
  <c r="U194" i="1"/>
  <c r="U188" i="1"/>
  <c r="M49" i="5"/>
  <c r="O49" i="5" s="1"/>
  <c r="U34" i="1"/>
  <c r="K94" i="5"/>
  <c r="O94" i="5" s="1"/>
  <c r="U67" i="1"/>
  <c r="U148" i="1"/>
  <c r="U620" i="1"/>
  <c r="U743" i="1"/>
  <c r="U639" i="1"/>
  <c r="U119" i="1"/>
  <c r="M166" i="5"/>
  <c r="O166" i="5" s="1"/>
  <c r="K126" i="5"/>
  <c r="O126" i="5" s="1"/>
  <c r="U91" i="1"/>
  <c r="U122" i="1"/>
  <c r="G173" i="5"/>
  <c r="O173" i="5" s="1"/>
  <c r="U873" i="1"/>
  <c r="U129" i="1"/>
  <c r="G180" i="5"/>
  <c r="O180" i="5" s="1"/>
  <c r="U124" i="1"/>
  <c r="G175" i="5"/>
  <c r="O175" i="5" s="1"/>
  <c r="G92" i="5"/>
  <c r="O92" i="5" s="1"/>
  <c r="U65" i="1"/>
  <c r="U14" i="1"/>
  <c r="G21" i="5"/>
  <c r="O21" i="5" s="1"/>
  <c r="U929" i="1"/>
  <c r="U72" i="1"/>
  <c r="K103" i="5"/>
  <c r="O103" i="5" s="1"/>
  <c r="U980" i="1"/>
  <c r="I62" i="5"/>
  <c r="O62" i="5" s="1"/>
  <c r="U43" i="1"/>
  <c r="U131" i="1"/>
  <c r="K182" i="5"/>
  <c r="O182" i="5" s="1"/>
  <c r="U954" i="1"/>
  <c r="U409" i="1"/>
  <c r="U840" i="1"/>
  <c r="G150" i="5"/>
  <c r="O150" i="5" s="1"/>
  <c r="U107" i="1"/>
  <c r="U339" i="1"/>
  <c r="G84" i="5"/>
  <c r="O84" i="5" s="1"/>
  <c r="U61" i="1"/>
  <c r="M66" i="5"/>
  <c r="O66" i="5" s="1"/>
  <c r="U47" i="1"/>
  <c r="U485" i="1"/>
  <c r="U35" i="1"/>
  <c r="M139" i="5"/>
  <c r="O139" i="5" s="1"/>
  <c r="U100" i="1"/>
  <c r="M134" i="5"/>
  <c r="O134" i="5" s="1"/>
  <c r="U95" i="1"/>
  <c r="U99" i="1"/>
  <c r="I138" i="5"/>
  <c r="O138" i="5" s="1"/>
  <c r="K25" i="5"/>
  <c r="O25" i="5" s="1"/>
  <c r="U18" i="1"/>
  <c r="U40" i="1"/>
  <c r="G55" i="5"/>
  <c r="O55" i="5" s="1"/>
  <c r="M65" i="5"/>
  <c r="O65" i="5" s="1"/>
  <c r="U46" i="1"/>
  <c r="U729" i="1"/>
  <c r="I119" i="5"/>
  <c r="O119" i="5" s="1"/>
  <c r="U84" i="1"/>
  <c r="U988" i="1"/>
  <c r="U915" i="1"/>
  <c r="U452" i="1"/>
  <c r="U443" i="1"/>
  <c r="U182" i="1"/>
  <c r="U975" i="1"/>
  <c r="U208" i="1"/>
  <c r="U13" i="1"/>
  <c r="K20" i="5"/>
  <c r="O20" i="5" s="1"/>
  <c r="U307" i="1"/>
  <c r="U1000" i="1"/>
  <c r="U754" i="1"/>
  <c r="I11" i="5"/>
  <c r="O11" i="5" s="1"/>
  <c r="U8" i="1"/>
  <c r="K69" i="5"/>
  <c r="O69" i="5" s="1"/>
  <c r="U50" i="1"/>
  <c r="U44" i="1"/>
  <c r="I63" i="5"/>
  <c r="O63" i="5" s="1"/>
  <c r="AD98" i="5"/>
  <c r="G56" i="5"/>
  <c r="O56" i="5" s="1"/>
  <c r="U41" i="1"/>
  <c r="I13" i="5"/>
  <c r="O13" i="5" s="1"/>
  <c r="U10" i="1"/>
  <c r="U113" i="1"/>
  <c r="G160" i="5"/>
  <c r="O160" i="5" s="1"/>
  <c r="G122" i="5"/>
  <c r="O122" i="5" s="1"/>
  <c r="U87" i="1"/>
  <c r="M131" i="5"/>
  <c r="O131" i="5" s="1"/>
  <c r="U92" i="1"/>
  <c r="U78" i="1"/>
  <c r="G109" i="5"/>
  <c r="O109" i="5" s="1"/>
  <c r="I121" i="5"/>
  <c r="O121" i="5" s="1"/>
  <c r="U86" i="1"/>
  <c r="AD140" i="5"/>
  <c r="AJ140" i="5"/>
  <c r="V140" i="5"/>
  <c r="I118" i="5"/>
  <c r="O118" i="5" s="1"/>
  <c r="U83" i="1"/>
  <c r="Z34" i="5"/>
  <c r="AI34" i="5"/>
  <c r="V34" i="5"/>
  <c r="K64" i="5"/>
  <c r="O64" i="5" s="1"/>
  <c r="U45" i="1"/>
  <c r="G76" i="5"/>
  <c r="O76" i="5" s="1"/>
  <c r="U53" i="1"/>
  <c r="K91" i="5"/>
  <c r="O91" i="5" s="1"/>
  <c r="U64" i="1"/>
  <c r="U112" i="1"/>
  <c r="U591" i="1"/>
  <c r="U867" i="1"/>
  <c r="U491" i="1"/>
  <c r="K39" i="5"/>
  <c r="O39" i="5" s="1"/>
  <c r="U28" i="1"/>
  <c r="K38" i="5"/>
  <c r="O38" i="5" s="1"/>
  <c r="U27" i="1"/>
  <c r="I127" i="5"/>
  <c r="O127" i="5" s="1"/>
  <c r="U132" i="1"/>
  <c r="V54" i="5"/>
  <c r="M162" i="5"/>
  <c r="O162" i="5" s="1"/>
  <c r="U115" i="1"/>
  <c r="U118" i="1"/>
  <c r="G165" i="5"/>
  <c r="O165" i="5" s="1"/>
  <c r="AD40" i="5"/>
  <c r="I95" i="5"/>
  <c r="O95" i="5" s="1"/>
  <c r="U68" i="1"/>
  <c r="U111" i="1"/>
  <c r="G154" i="5"/>
  <c r="O154" i="5" s="1"/>
  <c r="K111" i="5"/>
  <c r="O111" i="5" s="1"/>
  <c r="U80" i="1"/>
  <c r="U149" i="1"/>
  <c r="AI48" i="5"/>
  <c r="G161" i="5"/>
  <c r="O161" i="5" s="1"/>
  <c r="U114" i="1"/>
  <c r="M24" i="5"/>
  <c r="O24" i="5" s="1"/>
  <c r="U17" i="1"/>
  <c r="U787" i="1"/>
  <c r="I97" i="5"/>
  <c r="O97" i="5" s="1"/>
  <c r="U70" i="1"/>
  <c r="M137" i="5"/>
  <c r="O137" i="5" s="1"/>
  <c r="U98" i="1"/>
  <c r="K12" i="5"/>
  <c r="O12" i="5" s="1"/>
  <c r="U9" i="1"/>
  <c r="K120" i="5"/>
  <c r="O120" i="5" s="1"/>
  <c r="U85" i="1"/>
  <c r="I33" i="5"/>
  <c r="O33" i="5" s="1"/>
  <c r="U22" i="1"/>
  <c r="I42" i="5"/>
  <c r="O42" i="5" s="1"/>
  <c r="U31" i="1"/>
  <c r="I80" i="5"/>
  <c r="O80" i="5" s="1"/>
  <c r="U57" i="1"/>
  <c r="M27" i="5"/>
  <c r="O27" i="5" s="1"/>
  <c r="U20" i="1"/>
  <c r="K68" i="5"/>
  <c r="O68" i="5" s="1"/>
  <c r="U49" i="1"/>
  <c r="M123" i="5"/>
  <c r="O123" i="5" s="1"/>
  <c r="U88" i="1"/>
  <c r="K6" i="5"/>
  <c r="O6" i="5" s="1"/>
  <c r="U3" i="1"/>
  <c r="G41" i="5"/>
  <c r="O41" i="5" s="1"/>
  <c r="U30" i="1"/>
  <c r="I82" i="5"/>
  <c r="O82" i="5" s="1"/>
  <c r="U59" i="1"/>
  <c r="U76" i="1"/>
  <c r="G107" i="5"/>
  <c r="O107" i="5" s="1"/>
  <c r="M35" i="5"/>
  <c r="O35" i="5" s="1"/>
  <c r="U24" i="1"/>
  <c r="AJ98" i="5"/>
  <c r="G9" i="5"/>
  <c r="O9" i="5" s="1"/>
  <c r="U6" i="1"/>
  <c r="U371" i="1"/>
  <c r="K110" i="5"/>
  <c r="O110" i="5" s="1"/>
  <c r="U79" i="1"/>
  <c r="U63" i="1"/>
  <c r="I90" i="5"/>
  <c r="O90" i="5" s="1"/>
  <c r="M112" i="5"/>
  <c r="O112" i="5" s="1"/>
  <c r="U81" i="1"/>
  <c r="M117" i="5"/>
  <c r="O117" i="5" s="1"/>
  <c r="U82" i="1"/>
  <c r="M168" i="5"/>
  <c r="O168" i="5" s="1"/>
  <c r="U121" i="1"/>
  <c r="I28" i="5"/>
  <c r="O28" i="5" s="1"/>
  <c r="U21" i="1"/>
  <c r="U11" i="1"/>
  <c r="K14" i="5"/>
  <c r="O14" i="5" s="1"/>
  <c r="U48" i="1"/>
  <c r="G67" i="5"/>
  <c r="O67" i="5" s="1"/>
  <c r="I78" i="5"/>
  <c r="O78" i="5" s="1"/>
  <c r="U55" i="1"/>
  <c r="AD54" i="5"/>
  <c r="AJ159" i="5"/>
  <c r="V104" i="5"/>
  <c r="V75" i="5"/>
  <c r="AJ124" i="5"/>
  <c r="AJ152" i="5"/>
  <c r="AD179" i="5"/>
  <c r="V36" i="5"/>
  <c r="AI77" i="5"/>
  <c r="AI147" i="5"/>
  <c r="AD108" i="5"/>
  <c r="V159" i="5"/>
  <c r="V179" i="5"/>
  <c r="V40" i="5"/>
  <c r="Z48" i="5"/>
  <c r="AI8" i="5"/>
  <c r="Z8" i="5"/>
  <c r="V8" i="5"/>
  <c r="Z77" i="5"/>
  <c r="V147" i="5"/>
  <c r="AJ108" i="5"/>
  <c r="AI104" i="5"/>
  <c r="Z75" i="5"/>
  <c r="V124" i="5"/>
  <c r="V152" i="5"/>
  <c r="AI36" i="5"/>
  <c r="V176" i="5"/>
  <c r="AI176" i="5"/>
  <c r="Z176" i="5"/>
  <c r="V174" i="5"/>
  <c r="AI174" i="5"/>
  <c r="Z174" i="5"/>
  <c r="O23" i="5"/>
  <c r="AI23" i="5" s="1"/>
  <c r="AI5" i="5"/>
  <c r="V5" i="5"/>
  <c r="Z5" i="5"/>
  <c r="AJ151" i="5"/>
  <c r="V151" i="5"/>
  <c r="AD151" i="5"/>
  <c r="V70" i="5"/>
  <c r="T70" i="5"/>
  <c r="AI149" i="5"/>
  <c r="Z149" i="5"/>
  <c r="V149" i="5"/>
  <c r="V133" i="5"/>
  <c r="Z133" i="5"/>
  <c r="AI133" i="5"/>
  <c r="AD153" i="5"/>
  <c r="V153" i="5"/>
  <c r="AJ153" i="5"/>
  <c r="AD52" i="5"/>
  <c r="AJ52" i="5"/>
  <c r="V52" i="5"/>
  <c r="AD164" i="5"/>
  <c r="AJ164" i="5"/>
  <c r="V164" i="5"/>
  <c r="V7" i="5"/>
  <c r="AI7" i="5"/>
  <c r="Z7" i="5"/>
  <c r="AI47" i="5"/>
  <c r="V47" i="5"/>
  <c r="Z47" i="5"/>
  <c r="V93" i="5"/>
  <c r="Z93" i="5"/>
  <c r="AI93" i="5"/>
  <c r="F16" i="15"/>
  <c r="G15" i="15"/>
  <c r="A16" i="8"/>
  <c r="G15" i="8"/>
  <c r="G36" i="12"/>
  <c r="B35" i="12"/>
  <c r="C35" i="12"/>
  <c r="D35" i="12" s="1"/>
  <c r="G22" i="17"/>
  <c r="B21" i="17"/>
  <c r="F35" i="15"/>
  <c r="G34" i="15"/>
  <c r="A20" i="7"/>
  <c r="I19" i="7"/>
  <c r="AJ150" i="5" l="1"/>
  <c r="AD150" i="5"/>
  <c r="AJ136" i="5"/>
  <c r="AD136" i="5"/>
  <c r="AI160" i="5"/>
  <c r="Z160" i="5"/>
  <c r="AD159" i="5"/>
  <c r="AI159" i="5"/>
  <c r="Z159" i="5"/>
  <c r="Z37" i="5"/>
  <c r="V37" i="5"/>
  <c r="AI37" i="5"/>
  <c r="Z89" i="5"/>
  <c r="AI89" i="5"/>
  <c r="V89" i="5"/>
  <c r="AD83" i="5"/>
  <c r="AJ83" i="5"/>
  <c r="V83" i="5"/>
  <c r="AI136" i="5"/>
  <c r="Z136" i="5"/>
  <c r="V136" i="5"/>
  <c r="V79" i="5"/>
  <c r="T79" i="5"/>
  <c r="AJ10" i="5"/>
  <c r="V10" i="5"/>
  <c r="AD10" i="5"/>
  <c r="Z145" i="5"/>
  <c r="V145" i="5"/>
  <c r="AI145" i="5"/>
  <c r="AI61" i="5"/>
  <c r="V61" i="5"/>
  <c r="Z61" i="5"/>
  <c r="AI51" i="5"/>
  <c r="V51" i="5"/>
  <c r="Z51" i="5"/>
  <c r="AD167" i="5"/>
  <c r="V167" i="5"/>
  <c r="AJ167" i="5"/>
  <c r="AI146" i="5"/>
  <c r="Z146" i="5"/>
  <c r="V146" i="5"/>
  <c r="V178" i="5"/>
  <c r="AJ178" i="5"/>
  <c r="AD178" i="5"/>
  <c r="V105" i="5"/>
  <c r="Z105" i="5"/>
  <c r="AI105" i="5"/>
  <c r="AD125" i="5"/>
  <c r="AJ125" i="5"/>
  <c r="V125" i="5"/>
  <c r="AD81" i="5"/>
  <c r="V81" i="5"/>
  <c r="AJ81" i="5"/>
  <c r="V177" i="5"/>
  <c r="Z177" i="5"/>
  <c r="AI177" i="5"/>
  <c r="Z150" i="5"/>
  <c r="AI150" i="5"/>
  <c r="V150" i="5"/>
  <c r="AD182" i="5"/>
  <c r="V182" i="5"/>
  <c r="AJ182" i="5"/>
  <c r="Z21" i="5"/>
  <c r="AI21" i="5"/>
  <c r="V21" i="5"/>
  <c r="V175" i="5"/>
  <c r="AI175" i="5"/>
  <c r="Z175" i="5"/>
  <c r="AJ180" i="5"/>
  <c r="V180" i="5"/>
  <c r="AD180" i="5"/>
  <c r="V126" i="5"/>
  <c r="AJ126" i="5"/>
  <c r="AD126" i="5"/>
  <c r="AD94" i="5"/>
  <c r="AJ94" i="5"/>
  <c r="V94" i="5"/>
  <c r="Z49" i="5"/>
  <c r="V49" i="5"/>
  <c r="AI49" i="5"/>
  <c r="AI163" i="5"/>
  <c r="Z163" i="5"/>
  <c r="V163" i="5"/>
  <c r="Z132" i="5"/>
  <c r="AI132" i="5"/>
  <c r="V132" i="5"/>
  <c r="V66" i="5"/>
  <c r="AJ66" i="5"/>
  <c r="AD66" i="5"/>
  <c r="V84" i="5"/>
  <c r="T84" i="5"/>
  <c r="Z62" i="5"/>
  <c r="V62" i="5"/>
  <c r="AI62" i="5"/>
  <c r="V103" i="5"/>
  <c r="AI103" i="5"/>
  <c r="Z103" i="5"/>
  <c r="AI92" i="5"/>
  <c r="V92" i="5"/>
  <c r="Z92" i="5"/>
  <c r="AI173" i="5"/>
  <c r="Z173" i="5"/>
  <c r="V173" i="5"/>
  <c r="AD166" i="5"/>
  <c r="V166" i="5"/>
  <c r="AJ166" i="5"/>
  <c r="AD53" i="5"/>
  <c r="AJ53" i="5"/>
  <c r="V53" i="5"/>
  <c r="AD26" i="5"/>
  <c r="V26" i="5"/>
  <c r="AJ26" i="5"/>
  <c r="Z148" i="5"/>
  <c r="AA150" i="5" s="1"/>
  <c r="AB150" i="5" s="1"/>
  <c r="V148" i="5"/>
  <c r="AI148" i="5"/>
  <c r="AD139" i="5"/>
  <c r="V139" i="5"/>
  <c r="AJ139" i="5"/>
  <c r="AD55" i="5"/>
  <c r="V55" i="5"/>
  <c r="AJ55" i="5"/>
  <c r="V138" i="5"/>
  <c r="AD138" i="5"/>
  <c r="AJ138" i="5"/>
  <c r="V65" i="5"/>
  <c r="T65" i="5"/>
  <c r="AD25" i="5"/>
  <c r="AJ25" i="5"/>
  <c r="V25" i="5"/>
  <c r="V134" i="5"/>
  <c r="AI134" i="5"/>
  <c r="Z134" i="5"/>
  <c r="V119" i="5"/>
  <c r="Z119" i="5"/>
  <c r="AI119" i="5"/>
  <c r="Z20" i="5"/>
  <c r="V20" i="5"/>
  <c r="AI20" i="5"/>
  <c r="AJ11" i="5"/>
  <c r="AD11" i="5"/>
  <c r="V11" i="5"/>
  <c r="AI63" i="5"/>
  <c r="Z63" i="5"/>
  <c r="V63" i="5"/>
  <c r="AJ69" i="5"/>
  <c r="AD69" i="5"/>
  <c r="V69" i="5"/>
  <c r="AE181" i="5"/>
  <c r="AF181" i="5" s="1"/>
  <c r="Q181" i="5" s="1"/>
  <c r="AJ56" i="5"/>
  <c r="V56" i="5"/>
  <c r="AD56" i="5"/>
  <c r="AE54" i="5" s="1"/>
  <c r="AF54" i="5" s="1"/>
  <c r="AJ13" i="5"/>
  <c r="AD13" i="5"/>
  <c r="V13" i="5"/>
  <c r="AD160" i="5"/>
  <c r="AJ160" i="5"/>
  <c r="V160" i="5"/>
  <c r="AJ122" i="5"/>
  <c r="AD122" i="5"/>
  <c r="V122" i="5"/>
  <c r="Z131" i="5"/>
  <c r="AA134" i="5" s="1"/>
  <c r="AB134" i="5" s="1"/>
  <c r="V131" i="5"/>
  <c r="AI131" i="5"/>
  <c r="AD109" i="5"/>
  <c r="AJ109" i="5"/>
  <c r="V109" i="5"/>
  <c r="Z121" i="5"/>
  <c r="AI121" i="5"/>
  <c r="V121" i="5"/>
  <c r="V118" i="5"/>
  <c r="Z118" i="5"/>
  <c r="AI118" i="5"/>
  <c r="Z64" i="5"/>
  <c r="AI64" i="5"/>
  <c r="V64" i="5"/>
  <c r="AI76" i="5"/>
  <c r="V76" i="5"/>
  <c r="Z76" i="5"/>
  <c r="AE52" i="5"/>
  <c r="AF52" i="5" s="1"/>
  <c r="Q52" i="5" s="1"/>
  <c r="AA51" i="5"/>
  <c r="AB51" i="5" s="1"/>
  <c r="Q51" i="5" s="1"/>
  <c r="AE178" i="5"/>
  <c r="AF178" i="5" s="1"/>
  <c r="Q178" i="5" s="1"/>
  <c r="AI91" i="5"/>
  <c r="V91" i="5"/>
  <c r="Z91" i="5"/>
  <c r="V38" i="5"/>
  <c r="AJ38" i="5"/>
  <c r="AD38" i="5"/>
  <c r="AJ39" i="5"/>
  <c r="AD39" i="5"/>
  <c r="V39" i="5"/>
  <c r="V127" i="5"/>
  <c r="AJ127" i="5"/>
  <c r="AD127" i="5"/>
  <c r="AI162" i="5"/>
  <c r="V162" i="5"/>
  <c r="Z162" i="5"/>
  <c r="AD165" i="5"/>
  <c r="V165" i="5"/>
  <c r="AJ165" i="5"/>
  <c r="AJ95" i="5"/>
  <c r="V95" i="5"/>
  <c r="AD95" i="5"/>
  <c r="AJ154" i="5"/>
  <c r="AD154" i="5"/>
  <c r="V154" i="5"/>
  <c r="V111" i="5"/>
  <c r="AD111" i="5"/>
  <c r="AJ111" i="5"/>
  <c r="AE56" i="5"/>
  <c r="AF56" i="5" s="1"/>
  <c r="Q56" i="5" s="1"/>
  <c r="AI161" i="5"/>
  <c r="V161" i="5"/>
  <c r="Z161" i="5"/>
  <c r="AD24" i="5"/>
  <c r="V24" i="5"/>
  <c r="AJ24" i="5"/>
  <c r="V97" i="5"/>
  <c r="AJ97" i="5"/>
  <c r="AD97" i="5"/>
  <c r="AJ137" i="5"/>
  <c r="AD137" i="5"/>
  <c r="V137" i="5"/>
  <c r="V12" i="5"/>
  <c r="AD12" i="5"/>
  <c r="AJ12" i="5"/>
  <c r="Z120" i="5"/>
  <c r="V120" i="5"/>
  <c r="AI120" i="5"/>
  <c r="V33" i="5"/>
  <c r="Z33" i="5"/>
  <c r="AI33" i="5"/>
  <c r="AD80" i="5"/>
  <c r="V80" i="5"/>
  <c r="AJ80" i="5"/>
  <c r="AJ42" i="5"/>
  <c r="V42" i="5"/>
  <c r="AD42" i="5"/>
  <c r="T126" i="5"/>
  <c r="T52" i="5"/>
  <c r="AJ68" i="5"/>
  <c r="AD68" i="5"/>
  <c r="V68" i="5"/>
  <c r="AJ27" i="5"/>
  <c r="V27" i="5"/>
  <c r="AD27" i="5"/>
  <c r="V82" i="5"/>
  <c r="AJ82" i="5"/>
  <c r="AD82" i="5"/>
  <c r="AD41" i="5"/>
  <c r="V41" i="5"/>
  <c r="AJ41" i="5"/>
  <c r="AI6" i="5"/>
  <c r="Z6" i="5"/>
  <c r="AA7" i="5" s="1"/>
  <c r="AB7" i="5" s="1"/>
  <c r="V6" i="5"/>
  <c r="AD123" i="5"/>
  <c r="AJ123" i="5"/>
  <c r="V123" i="5"/>
  <c r="AI107" i="5"/>
  <c r="V107" i="5"/>
  <c r="Z107" i="5"/>
  <c r="Z35" i="5"/>
  <c r="V35" i="5"/>
  <c r="AI35" i="5"/>
  <c r="T11" i="5"/>
  <c r="V9" i="5"/>
  <c r="T9" i="5"/>
  <c r="AD110" i="5"/>
  <c r="AJ110" i="5"/>
  <c r="V110" i="5"/>
  <c r="Z90" i="5"/>
  <c r="AA89" i="5" s="1"/>
  <c r="AB89" i="5" s="1"/>
  <c r="Q89" i="5" s="1"/>
  <c r="V90" i="5"/>
  <c r="AI90" i="5"/>
  <c r="AD112" i="5"/>
  <c r="V112" i="5"/>
  <c r="AJ112" i="5"/>
  <c r="AI117" i="5"/>
  <c r="Z117" i="5"/>
  <c r="V117" i="5"/>
  <c r="V168" i="5"/>
  <c r="AD168" i="5"/>
  <c r="AE159" i="5" s="1"/>
  <c r="AF159" i="5" s="1"/>
  <c r="AJ168" i="5"/>
  <c r="AJ14" i="5"/>
  <c r="AD14" i="5"/>
  <c r="V14" i="5"/>
  <c r="T28" i="5"/>
  <c r="V28" i="5"/>
  <c r="AD67" i="5"/>
  <c r="V67" i="5"/>
  <c r="AJ67" i="5"/>
  <c r="AI78" i="5"/>
  <c r="Z78" i="5"/>
  <c r="AA76" i="5" s="1"/>
  <c r="AB76" i="5" s="1"/>
  <c r="Q76" i="5" s="1"/>
  <c r="V78" i="5"/>
  <c r="AA77" i="5"/>
  <c r="AB77" i="5" s="1"/>
  <c r="Q77" i="5" s="1"/>
  <c r="T111" i="5"/>
  <c r="T168" i="5"/>
  <c r="AA49" i="5"/>
  <c r="AB49" i="5" s="1"/>
  <c r="Q49" i="5" s="1"/>
  <c r="T179" i="5"/>
  <c r="T34" i="5"/>
  <c r="T162" i="5"/>
  <c r="T83" i="5"/>
  <c r="AA133" i="5"/>
  <c r="AB133" i="5" s="1"/>
  <c r="Q133" i="5" s="1"/>
  <c r="T167" i="5"/>
  <c r="T55" i="5"/>
  <c r="T148" i="5"/>
  <c r="T138" i="5"/>
  <c r="T21" i="5"/>
  <c r="T5" i="5"/>
  <c r="T151" i="5"/>
  <c r="T24" i="5"/>
  <c r="AA47" i="5"/>
  <c r="AB47" i="5" s="1"/>
  <c r="AE166" i="5"/>
  <c r="AF166" i="5" s="1"/>
  <c r="Q166" i="5" s="1"/>
  <c r="AA135" i="5"/>
  <c r="AB135" i="5" s="1"/>
  <c r="Q135" i="5" s="1"/>
  <c r="AA5" i="5"/>
  <c r="AB5" i="5" s="1"/>
  <c r="AA148" i="5"/>
  <c r="AB148" i="5" s="1"/>
  <c r="Q148" i="5" s="1"/>
  <c r="T134" i="5"/>
  <c r="T54" i="5"/>
  <c r="T150" i="5"/>
  <c r="T122" i="5"/>
  <c r="T117" i="5"/>
  <c r="T75" i="5"/>
  <c r="T178" i="5"/>
  <c r="T69" i="5"/>
  <c r="T182" i="5"/>
  <c r="T118" i="5"/>
  <c r="T49" i="5"/>
  <c r="T175" i="5"/>
  <c r="T37" i="5"/>
  <c r="T133" i="5"/>
  <c r="T96" i="5"/>
  <c r="T89" i="5"/>
  <c r="T110" i="5"/>
  <c r="T39" i="5"/>
  <c r="T131" i="5"/>
  <c r="R8" i="5"/>
  <c r="T8" i="5"/>
  <c r="T105" i="5"/>
  <c r="T12" i="5"/>
  <c r="AE152" i="5"/>
  <c r="AF152" i="5" s="1"/>
  <c r="Q152" i="5" s="1"/>
  <c r="AA6" i="5"/>
  <c r="AB6" i="5" s="1"/>
  <c r="Q6" i="5" s="1"/>
  <c r="AA146" i="5"/>
  <c r="AB146" i="5" s="1"/>
  <c r="Q146" i="5" s="1"/>
  <c r="T94" i="5"/>
  <c r="T90" i="5"/>
  <c r="T152" i="5"/>
  <c r="T180" i="5"/>
  <c r="T10" i="5"/>
  <c r="T124" i="5"/>
  <c r="T98" i="5"/>
  <c r="T13" i="5"/>
  <c r="T137" i="5"/>
  <c r="T51" i="5"/>
  <c r="S54" i="5"/>
  <c r="T163" i="5"/>
  <c r="AA145" i="5"/>
  <c r="AB145" i="5" s="1"/>
  <c r="Q145" i="5" s="1"/>
  <c r="AA147" i="5"/>
  <c r="AB147" i="5" s="1"/>
  <c r="Q147" i="5" s="1"/>
  <c r="AA149" i="5"/>
  <c r="AB149" i="5" s="1"/>
  <c r="Q149" i="5" s="1"/>
  <c r="AE53" i="5"/>
  <c r="AF53" i="5" s="1"/>
  <c r="Q53" i="5" s="1"/>
  <c r="S27" i="5"/>
  <c r="AE55" i="5"/>
  <c r="AF55" i="5" s="1"/>
  <c r="Q55" i="5" s="1"/>
  <c r="T121" i="5"/>
  <c r="T61" i="5"/>
  <c r="T20" i="5"/>
  <c r="T161" i="5"/>
  <c r="T164" i="5"/>
  <c r="T36" i="5"/>
  <c r="T7" i="5"/>
  <c r="T159" i="5"/>
  <c r="T166" i="5"/>
  <c r="T181" i="5"/>
  <c r="S127" i="5"/>
  <c r="T149" i="5"/>
  <c r="T127" i="5"/>
  <c r="AA50" i="5"/>
  <c r="AB50" i="5" s="1"/>
  <c r="Q50" i="5" s="1"/>
  <c r="AA48" i="5"/>
  <c r="AB48" i="5" s="1"/>
  <c r="Q48" i="5" s="1"/>
  <c r="AE160" i="5"/>
  <c r="AF160" i="5" s="1"/>
  <c r="AE165" i="5"/>
  <c r="AF165" i="5" s="1"/>
  <c r="Q165" i="5" s="1"/>
  <c r="AE168" i="5"/>
  <c r="AF168" i="5" s="1"/>
  <c r="Q168" i="5" s="1"/>
  <c r="AE167" i="5"/>
  <c r="AF167" i="5" s="1"/>
  <c r="Q167" i="5" s="1"/>
  <c r="AA131" i="5"/>
  <c r="AB131" i="5" s="1"/>
  <c r="Q131" i="5" s="1"/>
  <c r="AA132" i="5"/>
  <c r="AB132" i="5" s="1"/>
  <c r="Q132" i="5" s="1"/>
  <c r="AA136" i="5"/>
  <c r="AB136" i="5" s="1"/>
  <c r="S152" i="5"/>
  <c r="S56" i="5"/>
  <c r="V22" i="5"/>
  <c r="Z22" i="5"/>
  <c r="S182" i="5"/>
  <c r="AA173" i="5"/>
  <c r="AB173" i="5" s="1"/>
  <c r="Q173" i="5" s="1"/>
  <c r="S83" i="5"/>
  <c r="S25" i="5"/>
  <c r="S13" i="5"/>
  <c r="S52" i="5"/>
  <c r="AE153" i="5"/>
  <c r="AF153" i="5" s="1"/>
  <c r="Q153" i="5" s="1"/>
  <c r="AE151" i="5"/>
  <c r="AF151" i="5" s="1"/>
  <c r="Q151" i="5" s="1"/>
  <c r="S125" i="5"/>
  <c r="T25" i="5"/>
  <c r="T109" i="5"/>
  <c r="T26" i="5"/>
  <c r="T80" i="5"/>
  <c r="T67" i="5"/>
  <c r="T120" i="5"/>
  <c r="T104" i="5"/>
  <c r="T146" i="5"/>
  <c r="T77" i="5"/>
  <c r="T92" i="5"/>
  <c r="T66" i="5"/>
  <c r="T145" i="5"/>
  <c r="T91" i="5"/>
  <c r="T76" i="5"/>
  <c r="T14" i="5"/>
  <c r="T147" i="5"/>
  <c r="T108" i="5"/>
  <c r="T106" i="5"/>
  <c r="T50" i="5"/>
  <c r="T35" i="5"/>
  <c r="T160" i="5"/>
  <c r="T173" i="5"/>
  <c r="T62" i="5"/>
  <c r="T63" i="5"/>
  <c r="T165" i="5"/>
  <c r="T174" i="5"/>
  <c r="T136" i="5"/>
  <c r="T56" i="5"/>
  <c r="T81" i="5"/>
  <c r="T140" i="5"/>
  <c r="T97" i="5"/>
  <c r="T107" i="5"/>
  <c r="T38" i="5"/>
  <c r="T42" i="5"/>
  <c r="T119" i="5"/>
  <c r="T40" i="5"/>
  <c r="T41" i="5"/>
  <c r="T123" i="5"/>
  <c r="T139" i="5"/>
  <c r="T68" i="5"/>
  <c r="T27" i="5"/>
  <c r="T154" i="5"/>
  <c r="T125" i="5"/>
  <c r="T112" i="5"/>
  <c r="T53" i="5"/>
  <c r="T103" i="5"/>
  <c r="T82" i="5"/>
  <c r="T78" i="5"/>
  <c r="T135" i="5"/>
  <c r="T64" i="5"/>
  <c r="T48" i="5"/>
  <c r="T6" i="5"/>
  <c r="T176" i="5"/>
  <c r="T47" i="5"/>
  <c r="T19" i="5"/>
  <c r="T33" i="5"/>
  <c r="T177" i="5"/>
  <c r="T132" i="5"/>
  <c r="T153" i="5"/>
  <c r="T95" i="5"/>
  <c r="T22" i="5"/>
  <c r="AA174" i="5"/>
  <c r="AB174" i="5" s="1"/>
  <c r="Q174" i="5" s="1"/>
  <c r="S124" i="5"/>
  <c r="S179" i="5"/>
  <c r="AE154" i="5"/>
  <c r="AF154" i="5" s="1"/>
  <c r="Q154" i="5" s="1"/>
  <c r="S12" i="5"/>
  <c r="T93" i="5"/>
  <c r="R177" i="5"/>
  <c r="AA177" i="5"/>
  <c r="AB177" i="5" s="1"/>
  <c r="Q177" i="5" s="1"/>
  <c r="R175" i="5"/>
  <c r="R176" i="5"/>
  <c r="S109" i="5"/>
  <c r="T23" i="5"/>
  <c r="AA176" i="5"/>
  <c r="AB176" i="5" s="1"/>
  <c r="Q176" i="5" s="1"/>
  <c r="Z23" i="5"/>
  <c r="AA19" i="5" s="1"/>
  <c r="AB19" i="5" s="1"/>
  <c r="R91" i="5"/>
  <c r="AA175" i="5"/>
  <c r="AB175" i="5" s="1"/>
  <c r="R93" i="5"/>
  <c r="R92" i="5"/>
  <c r="R90" i="5"/>
  <c r="R75" i="5"/>
  <c r="R34" i="5"/>
  <c r="R150" i="5"/>
  <c r="R146" i="5"/>
  <c r="R145" i="5"/>
  <c r="R135" i="5"/>
  <c r="R131" i="5"/>
  <c r="R7" i="5"/>
  <c r="R21" i="5"/>
  <c r="R50" i="5"/>
  <c r="R62" i="5"/>
  <c r="R49" i="5"/>
  <c r="R47" i="5"/>
  <c r="R5" i="5"/>
  <c r="R35" i="5"/>
  <c r="R163" i="5"/>
  <c r="R22" i="5"/>
  <c r="R37" i="5"/>
  <c r="R161" i="5"/>
  <c r="R78" i="5"/>
  <c r="R77" i="5"/>
  <c r="R6" i="5"/>
  <c r="R51" i="5"/>
  <c r="R149" i="5"/>
  <c r="R148" i="5"/>
  <c r="R147" i="5"/>
  <c r="R136" i="5"/>
  <c r="R134" i="5"/>
  <c r="R132" i="5"/>
  <c r="R133" i="5"/>
  <c r="R61" i="5"/>
  <c r="R33" i="5"/>
  <c r="R63" i="5"/>
  <c r="R36" i="5"/>
  <c r="R23" i="5"/>
  <c r="R64" i="5"/>
  <c r="R19" i="5"/>
  <c r="R20" i="5"/>
  <c r="R48" i="5"/>
  <c r="R89" i="5"/>
  <c r="S96" i="5"/>
  <c r="S98" i="5"/>
  <c r="V23" i="5"/>
  <c r="R174" i="5"/>
  <c r="R121" i="5"/>
  <c r="R76" i="5"/>
  <c r="S80" i="5"/>
  <c r="S81" i="5"/>
  <c r="AA90" i="5"/>
  <c r="AB90" i="5" s="1"/>
  <c r="Q90" i="5" s="1"/>
  <c r="AA91" i="5"/>
  <c r="AB91" i="5" s="1"/>
  <c r="Q91" i="5" s="1"/>
  <c r="AA92" i="5"/>
  <c r="AB92" i="5" s="1"/>
  <c r="Q92" i="5" s="1"/>
  <c r="AA93" i="5"/>
  <c r="AB93" i="5" s="1"/>
  <c r="Q93" i="5" s="1"/>
  <c r="S94" i="5"/>
  <c r="R162" i="5"/>
  <c r="S95" i="5"/>
  <c r="S97" i="5"/>
  <c r="R104" i="5"/>
  <c r="R105" i="5"/>
  <c r="R106" i="5"/>
  <c r="R117" i="5"/>
  <c r="R118" i="5"/>
  <c r="R119" i="5"/>
  <c r="R120" i="5"/>
  <c r="S122" i="5"/>
  <c r="R107" i="5"/>
  <c r="R173" i="5"/>
  <c r="R103" i="5"/>
  <c r="S108" i="5"/>
  <c r="S110" i="5"/>
  <c r="S112" i="5"/>
  <c r="S123" i="5"/>
  <c r="S126" i="5"/>
  <c r="Q47" i="5"/>
  <c r="AC60" i="5"/>
  <c r="Q5" i="5"/>
  <c r="I20" i="7"/>
  <c r="A21" i="7"/>
  <c r="F36" i="15"/>
  <c r="G35" i="15"/>
  <c r="G23" i="17"/>
  <c r="B22" i="17"/>
  <c r="G37" i="12"/>
  <c r="B36" i="12"/>
  <c r="C36" i="12"/>
  <c r="A17" i="8"/>
  <c r="G16" i="8"/>
  <c r="G16" i="15"/>
  <c r="F17" i="15"/>
  <c r="AE150" i="5" l="1"/>
  <c r="AF150" i="5" s="1"/>
  <c r="Q150" i="5" s="1"/>
  <c r="S150" i="5"/>
  <c r="AE136" i="5"/>
  <c r="AF136" i="5" s="1"/>
  <c r="Q136" i="5" s="1"/>
  <c r="S136" i="5"/>
  <c r="AA160" i="5"/>
  <c r="AB160" i="5" s="1"/>
  <c r="Q160" i="5" s="1"/>
  <c r="R160" i="5"/>
  <c r="R159" i="5"/>
  <c r="AA159" i="5"/>
  <c r="AB159" i="5" s="1"/>
  <c r="Q159" i="5" s="1"/>
  <c r="S67" i="5"/>
  <c r="S140" i="5"/>
  <c r="Q7" i="5"/>
  <c r="S154" i="5"/>
  <c r="S38" i="5"/>
  <c r="S55" i="5"/>
  <c r="S180" i="5"/>
  <c r="S181" i="5"/>
  <c r="S39" i="5"/>
  <c r="S137" i="5"/>
  <c r="S166" i="5"/>
  <c r="S10" i="5"/>
  <c r="S159" i="5"/>
  <c r="AA8" i="5"/>
  <c r="AB8" i="5" s="1"/>
  <c r="Q8" i="5" s="1"/>
  <c r="S160" i="5"/>
  <c r="AE182" i="5"/>
  <c r="AF182" i="5" s="1"/>
  <c r="Q182" i="5" s="1"/>
  <c r="AE180" i="5"/>
  <c r="AF180" i="5" s="1"/>
  <c r="Q180" i="5" s="1"/>
  <c r="AE179" i="5"/>
  <c r="AF179" i="5" s="1"/>
  <c r="S167" i="5"/>
  <c r="S168" i="5"/>
  <c r="AC158" i="5"/>
  <c r="S151" i="5"/>
  <c r="S14" i="5"/>
  <c r="S66" i="5"/>
  <c r="S24" i="5"/>
  <c r="S40" i="5"/>
  <c r="S26" i="5"/>
  <c r="S68" i="5"/>
  <c r="S82" i="5"/>
  <c r="S111" i="5"/>
  <c r="S178" i="5"/>
  <c r="S53" i="5"/>
  <c r="S41" i="5"/>
  <c r="S42" i="5"/>
  <c r="S138" i="5"/>
  <c r="S69" i="5"/>
  <c r="S11" i="5"/>
  <c r="S153" i="5"/>
  <c r="S165" i="5"/>
  <c r="S164" i="5"/>
  <c r="Q54" i="5"/>
  <c r="AG60" i="5"/>
  <c r="P47" i="5" s="1"/>
  <c r="C7" i="12" s="1"/>
  <c r="AC144" i="5"/>
  <c r="Q134" i="5"/>
  <c r="AA62" i="5"/>
  <c r="AB62" i="5" s="1"/>
  <c r="Q62" i="5" s="1"/>
  <c r="AA63" i="5"/>
  <c r="AB63" i="5" s="1"/>
  <c r="Q63" i="5" s="1"/>
  <c r="AA61" i="5"/>
  <c r="AB61" i="5" s="1"/>
  <c r="AA64" i="5"/>
  <c r="AB64" i="5" s="1"/>
  <c r="Q64" i="5" s="1"/>
  <c r="AA162" i="5"/>
  <c r="AB162" i="5" s="1"/>
  <c r="Q162" i="5" s="1"/>
  <c r="AA161" i="5"/>
  <c r="AB161" i="5" s="1"/>
  <c r="AA163" i="5"/>
  <c r="AB163" i="5" s="1"/>
  <c r="Q163" i="5" s="1"/>
  <c r="S139" i="5"/>
  <c r="AE164" i="5"/>
  <c r="AF164" i="5" s="1"/>
  <c r="Q164" i="5" s="1"/>
  <c r="AE97" i="5"/>
  <c r="AF97" i="5" s="1"/>
  <c r="Q97" i="5" s="1"/>
  <c r="AE98" i="5"/>
  <c r="AF98" i="5" s="1"/>
  <c r="Q98" i="5" s="1"/>
  <c r="AE96" i="5"/>
  <c r="AF96" i="5" s="1"/>
  <c r="Q96" i="5" s="1"/>
  <c r="AE95" i="5"/>
  <c r="AF95" i="5" s="1"/>
  <c r="Q95" i="5" s="1"/>
  <c r="AE94" i="5"/>
  <c r="AF94" i="5" s="1"/>
  <c r="AG158" i="5"/>
  <c r="P145" i="5" s="1"/>
  <c r="C14" i="12" s="1"/>
  <c r="AE139" i="5"/>
  <c r="AF139" i="5" s="1"/>
  <c r="Q139" i="5" s="1"/>
  <c r="AE137" i="5"/>
  <c r="AF137" i="5" s="1"/>
  <c r="AE140" i="5"/>
  <c r="AF140" i="5" s="1"/>
  <c r="Q140" i="5" s="1"/>
  <c r="AE138" i="5"/>
  <c r="AF138" i="5" s="1"/>
  <c r="Q138" i="5" s="1"/>
  <c r="AE26" i="5"/>
  <c r="AF26" i="5" s="1"/>
  <c r="Q26" i="5" s="1"/>
  <c r="AE27" i="5"/>
  <c r="AF27" i="5" s="1"/>
  <c r="Q27" i="5" s="1"/>
  <c r="AE25" i="5"/>
  <c r="AF25" i="5" s="1"/>
  <c r="Q25" i="5" s="1"/>
  <c r="AE24" i="5"/>
  <c r="AF24" i="5" s="1"/>
  <c r="AE127" i="5"/>
  <c r="AF127" i="5" s="1"/>
  <c r="Q127" i="5" s="1"/>
  <c r="AE124" i="5"/>
  <c r="AF124" i="5" s="1"/>
  <c r="Q124" i="5" s="1"/>
  <c r="AE122" i="5"/>
  <c r="AF122" i="5" s="1"/>
  <c r="AE126" i="5"/>
  <c r="AF126" i="5" s="1"/>
  <c r="Q126" i="5" s="1"/>
  <c r="AE125" i="5"/>
  <c r="AF125" i="5" s="1"/>
  <c r="Q125" i="5" s="1"/>
  <c r="AE123" i="5"/>
  <c r="AF123" i="5" s="1"/>
  <c r="Q123" i="5" s="1"/>
  <c r="AE39" i="5"/>
  <c r="AF39" i="5" s="1"/>
  <c r="Q39" i="5" s="1"/>
  <c r="AE41" i="5"/>
  <c r="AF41" i="5" s="1"/>
  <c r="Q41" i="5" s="1"/>
  <c r="AE40" i="5"/>
  <c r="AF40" i="5" s="1"/>
  <c r="Q40" i="5" s="1"/>
  <c r="AE38" i="5"/>
  <c r="AF38" i="5" s="1"/>
  <c r="AE42" i="5"/>
  <c r="AF42" i="5" s="1"/>
  <c r="Q42" i="5" s="1"/>
  <c r="AE82" i="5"/>
  <c r="AF82" i="5" s="1"/>
  <c r="Q82" i="5" s="1"/>
  <c r="AE80" i="5"/>
  <c r="AF80" i="5" s="1"/>
  <c r="AE83" i="5"/>
  <c r="AF83" i="5" s="1"/>
  <c r="Q83" i="5" s="1"/>
  <c r="AE81" i="5"/>
  <c r="AF81" i="5" s="1"/>
  <c r="Q81" i="5" s="1"/>
  <c r="AA34" i="5"/>
  <c r="AB34" i="5" s="1"/>
  <c r="Q34" i="5" s="1"/>
  <c r="AA33" i="5"/>
  <c r="AB33" i="5" s="1"/>
  <c r="AA36" i="5"/>
  <c r="AB36" i="5" s="1"/>
  <c r="Q36" i="5" s="1"/>
  <c r="AA37" i="5"/>
  <c r="AB37" i="5" s="1"/>
  <c r="Q37" i="5" s="1"/>
  <c r="AA35" i="5"/>
  <c r="AB35" i="5" s="1"/>
  <c r="Q35" i="5" s="1"/>
  <c r="AA106" i="5"/>
  <c r="AB106" i="5" s="1"/>
  <c r="Q106" i="5" s="1"/>
  <c r="AA104" i="5"/>
  <c r="AB104" i="5" s="1"/>
  <c r="Q104" i="5" s="1"/>
  <c r="AA107" i="5"/>
  <c r="AB107" i="5" s="1"/>
  <c r="Q107" i="5" s="1"/>
  <c r="AA105" i="5"/>
  <c r="AB105" i="5" s="1"/>
  <c r="Q105" i="5" s="1"/>
  <c r="AA103" i="5"/>
  <c r="AB103" i="5" s="1"/>
  <c r="AE112" i="5"/>
  <c r="AF112" i="5" s="1"/>
  <c r="Q112" i="5" s="1"/>
  <c r="AE110" i="5"/>
  <c r="AF110" i="5" s="1"/>
  <c r="Q110" i="5" s="1"/>
  <c r="AE109" i="5"/>
  <c r="AF109" i="5" s="1"/>
  <c r="Q109" i="5" s="1"/>
  <c r="AE111" i="5"/>
  <c r="AF111" i="5" s="1"/>
  <c r="Q111" i="5" s="1"/>
  <c r="AE108" i="5"/>
  <c r="AF108" i="5" s="1"/>
  <c r="AA117" i="5"/>
  <c r="AB117" i="5" s="1"/>
  <c r="AA120" i="5"/>
  <c r="AB120" i="5" s="1"/>
  <c r="Q120" i="5" s="1"/>
  <c r="AA118" i="5"/>
  <c r="AB118" i="5" s="1"/>
  <c r="Q118" i="5" s="1"/>
  <c r="AA121" i="5"/>
  <c r="AB121" i="5" s="1"/>
  <c r="Q121" i="5" s="1"/>
  <c r="AA119" i="5"/>
  <c r="AB119" i="5" s="1"/>
  <c r="Q119" i="5" s="1"/>
  <c r="AE11" i="5"/>
  <c r="AF11" i="5" s="1"/>
  <c r="Q11" i="5" s="1"/>
  <c r="AE12" i="5"/>
  <c r="AF12" i="5" s="1"/>
  <c r="Q12" i="5" s="1"/>
  <c r="AE10" i="5"/>
  <c r="AF10" i="5" s="1"/>
  <c r="AE13" i="5"/>
  <c r="AF13" i="5" s="1"/>
  <c r="Q13" i="5" s="1"/>
  <c r="AE14" i="5"/>
  <c r="AF14" i="5" s="1"/>
  <c r="Q14" i="5" s="1"/>
  <c r="AE67" i="5"/>
  <c r="AF67" i="5" s="1"/>
  <c r="Q67" i="5" s="1"/>
  <c r="AE68" i="5"/>
  <c r="AF68" i="5" s="1"/>
  <c r="Q68" i="5" s="1"/>
  <c r="AE66" i="5"/>
  <c r="AF66" i="5" s="1"/>
  <c r="AE69" i="5"/>
  <c r="AF69" i="5" s="1"/>
  <c r="Q69" i="5" s="1"/>
  <c r="AA78" i="5"/>
  <c r="AB78" i="5" s="1"/>
  <c r="Q78" i="5" s="1"/>
  <c r="AA75" i="5"/>
  <c r="AB75" i="5" s="1"/>
  <c r="AC102" i="5"/>
  <c r="Q175" i="5"/>
  <c r="AC186" i="5"/>
  <c r="AA23" i="5"/>
  <c r="AB23" i="5" s="1"/>
  <c r="Q23" i="5" s="1"/>
  <c r="AA21" i="5"/>
  <c r="AB21" i="5" s="1"/>
  <c r="Q21" i="5" s="1"/>
  <c r="AA22" i="5"/>
  <c r="AB22" i="5" s="1"/>
  <c r="Q22" i="5" s="1"/>
  <c r="AA20" i="5"/>
  <c r="AB20" i="5" s="1"/>
  <c r="Q20" i="5" s="1"/>
  <c r="Q19" i="5"/>
  <c r="D36" i="12"/>
  <c r="I21" i="7"/>
  <c r="A22" i="7"/>
  <c r="G17" i="8"/>
  <c r="A18" i="8"/>
  <c r="G17" i="15"/>
  <c r="F18" i="15"/>
  <c r="G38" i="12"/>
  <c r="B37" i="12"/>
  <c r="C37" i="12"/>
  <c r="D37" i="12" s="1"/>
  <c r="G24" i="17"/>
  <c r="B23" i="17"/>
  <c r="G36" i="15"/>
  <c r="F37" i="15"/>
  <c r="AG172" i="5" l="1"/>
  <c r="AC18" i="5"/>
  <c r="Q179" i="5"/>
  <c r="AG186" i="5"/>
  <c r="P173" i="5" s="1"/>
  <c r="C16" i="12" s="1"/>
  <c r="AC74" i="5"/>
  <c r="Q61" i="5"/>
  <c r="AC172" i="5"/>
  <c r="P159" i="5" s="1"/>
  <c r="C15" i="12" s="1"/>
  <c r="Q161" i="5"/>
  <c r="Q94" i="5"/>
  <c r="AG102" i="5"/>
  <c r="P89" i="5" s="1"/>
  <c r="C10" i="12" s="1"/>
  <c r="Q137" i="5"/>
  <c r="AG144" i="5"/>
  <c r="P131" i="5" s="1"/>
  <c r="C13" i="12" s="1"/>
  <c r="Q24" i="5"/>
  <c r="AG32" i="5"/>
  <c r="Q38" i="5"/>
  <c r="AG46" i="5"/>
  <c r="Q80" i="5"/>
  <c r="AG88" i="5"/>
  <c r="Q122" i="5"/>
  <c r="AG130" i="5"/>
  <c r="Q103" i="5"/>
  <c r="AC116" i="5"/>
  <c r="Q33" i="5"/>
  <c r="AC46" i="5"/>
  <c r="P33" i="5" s="1"/>
  <c r="C6" i="12" s="1"/>
  <c r="Q108" i="5"/>
  <c r="AG116" i="5"/>
  <c r="P103" i="5" s="1"/>
  <c r="C11" i="12" s="1"/>
  <c r="Q117" i="5"/>
  <c r="AC130" i="5"/>
  <c r="P117" i="5" s="1"/>
  <c r="C12" i="12" s="1"/>
  <c r="Q10" i="5"/>
  <c r="AG18" i="5"/>
  <c r="P5" i="5" s="1"/>
  <c r="C4" i="12" s="1"/>
  <c r="Q66" i="5"/>
  <c r="AG74" i="5"/>
  <c r="Q75" i="5"/>
  <c r="AC88" i="5"/>
  <c r="P75" i="5" s="1"/>
  <c r="C9" i="12" s="1"/>
  <c r="AC32" i="5"/>
  <c r="G25" i="17"/>
  <c r="B24" i="17"/>
  <c r="F19" i="15"/>
  <c r="G19" i="15" s="1"/>
  <c r="G18" i="15"/>
  <c r="A19" i="8"/>
  <c r="G18" i="8"/>
  <c r="A23" i="7"/>
  <c r="I22" i="7"/>
  <c r="F38" i="15"/>
  <c r="G38" i="15" s="1"/>
  <c r="G37" i="15"/>
  <c r="B38" i="12"/>
  <c r="C38" i="12"/>
  <c r="P61" i="5" l="1"/>
  <c r="C8" i="12" s="1"/>
  <c r="P19" i="5"/>
  <c r="C5" i="12" s="1"/>
  <c r="D38" i="12"/>
  <c r="I23" i="7"/>
  <c r="A24" i="7"/>
  <c r="G19" i="8"/>
  <c r="A20" i="8"/>
  <c r="B25" i="17"/>
  <c r="G26" i="17"/>
  <c r="D9" i="12" l="1"/>
  <c r="D14" i="12"/>
  <c r="D6" i="12"/>
  <c r="D7" i="12"/>
  <c r="D8" i="12"/>
  <c r="D4" i="12"/>
  <c r="D5" i="12"/>
  <c r="D15" i="12"/>
  <c r="D13" i="12"/>
  <c r="D10" i="12"/>
  <c r="D12" i="12"/>
  <c r="D11" i="12"/>
  <c r="D16" i="12"/>
  <c r="B26" i="17"/>
  <c r="G27" i="17"/>
  <c r="A21" i="8"/>
  <c r="G20" i="8"/>
  <c r="I24" i="7"/>
  <c r="A25" i="7"/>
  <c r="G21" i="8" l="1"/>
  <c r="A22" i="8"/>
  <c r="I25" i="7"/>
  <c r="A26" i="7"/>
  <c r="G28" i="17"/>
  <c r="B27" i="17"/>
  <c r="I26" i="7" l="1"/>
  <c r="A27" i="7"/>
  <c r="G22" i="8"/>
  <c r="A23" i="8"/>
  <c r="G29" i="17"/>
  <c r="B28" i="17"/>
  <c r="G23" i="8" l="1"/>
  <c r="A24" i="8"/>
  <c r="A28" i="7"/>
  <c r="I27" i="7"/>
  <c r="B29" i="17"/>
  <c r="G30" i="17"/>
  <c r="G31" i="17" l="1"/>
  <c r="B30" i="17"/>
  <c r="G24" i="8"/>
  <c r="A25" i="8"/>
  <c r="I28" i="7"/>
  <c r="A29" i="7"/>
  <c r="A30" i="7" l="1"/>
  <c r="I29" i="7"/>
  <c r="G25" i="8"/>
  <c r="A26" i="8"/>
  <c r="G32" i="17"/>
  <c r="B31" i="17"/>
  <c r="G26" i="8" l="1"/>
  <c r="A27" i="8"/>
  <c r="G33" i="17"/>
  <c r="B32" i="17"/>
  <c r="A31" i="7"/>
  <c r="I30" i="7"/>
  <c r="G27" i="8" l="1"/>
  <c r="A28" i="8"/>
  <c r="A32" i="7"/>
  <c r="I31" i="7"/>
  <c r="G34" i="17"/>
  <c r="B33" i="17"/>
  <c r="G28" i="8" l="1"/>
  <c r="A29" i="8"/>
  <c r="G35" i="17"/>
  <c r="B34" i="17"/>
  <c r="A33" i="7"/>
  <c r="I32" i="7"/>
  <c r="G29" i="8" l="1"/>
  <c r="A30" i="8"/>
  <c r="I33" i="7"/>
  <c r="A34" i="7"/>
  <c r="G36" i="17"/>
  <c r="B35" i="17"/>
  <c r="A35" i="7" l="1"/>
  <c r="I34" i="7"/>
  <c r="A31" i="8"/>
  <c r="G30" i="8"/>
  <c r="B36" i="17"/>
  <c r="G37" i="17"/>
  <c r="B37" i="17" l="1"/>
  <c r="G38" i="17"/>
  <c r="B38" i="17" s="1"/>
  <c r="A32" i="8"/>
  <c r="G31" i="8"/>
  <c r="A36" i="7"/>
  <c r="I35" i="7"/>
  <c r="F1" i="17" l="1"/>
  <c r="F41" i="14" s="1"/>
  <c r="A37" i="7"/>
  <c r="I36" i="7"/>
  <c r="A33" i="8"/>
  <c r="G32" i="8"/>
  <c r="I37" i="7" l="1"/>
  <c r="A38" i="7"/>
  <c r="G33" i="8"/>
  <c r="A34" i="8"/>
  <c r="G34" i="8" l="1"/>
  <c r="A35" i="8"/>
  <c r="A39" i="7"/>
  <c r="I38" i="7"/>
  <c r="A36" i="8" l="1"/>
  <c r="G35" i="8"/>
  <c r="I39" i="7"/>
  <c r="A40" i="7"/>
  <c r="A41" i="7" l="1"/>
  <c r="I40" i="7"/>
  <c r="A37" i="8"/>
  <c r="G36" i="8"/>
  <c r="G37" i="8" l="1"/>
  <c r="A38" i="8"/>
  <c r="A42" i="7"/>
  <c r="I41" i="7"/>
  <c r="A39" i="8" l="1"/>
  <c r="G38" i="8"/>
  <c r="I42" i="7"/>
  <c r="A43" i="7"/>
  <c r="A44" i="7" l="1"/>
  <c r="I43" i="7"/>
  <c r="G39" i="8"/>
  <c r="A40" i="8"/>
  <c r="I44" i="7" l="1"/>
  <c r="A45" i="7"/>
  <c r="G40" i="8"/>
  <c r="A41" i="8"/>
  <c r="G41" i="8" l="1"/>
  <c r="A42" i="8"/>
  <c r="A46" i="7"/>
  <c r="I45" i="7"/>
  <c r="I46" i="7" l="1"/>
  <c r="A47" i="7"/>
  <c r="A43" i="8"/>
  <c r="G42" i="8"/>
  <c r="A48" i="7" l="1"/>
  <c r="I47" i="7"/>
  <c r="A44" i="8"/>
  <c r="G43" i="8"/>
  <c r="G44" i="8" l="1"/>
  <c r="A45" i="8"/>
  <c r="I48" i="7"/>
  <c r="A49" i="7"/>
  <c r="I49" i="7" l="1"/>
  <c r="A50" i="7"/>
  <c r="G45" i="8"/>
  <c r="A46" i="8"/>
  <c r="G46" i="8" l="1"/>
  <c r="A47" i="8"/>
  <c r="A51" i="7"/>
  <c r="I50" i="7"/>
  <c r="I51" i="7" l="1"/>
  <c r="A52" i="7"/>
  <c r="A48" i="8"/>
  <c r="G47" i="8"/>
  <c r="A53" i="7" l="1"/>
  <c r="I52" i="7"/>
  <c r="G48" i="8"/>
  <c r="A49" i="8"/>
  <c r="A50" i="8" l="1"/>
  <c r="G49" i="8"/>
  <c r="A54" i="7"/>
  <c r="I53" i="7"/>
  <c r="A55" i="7" l="1"/>
  <c r="I54" i="7"/>
  <c r="G50" i="8"/>
  <c r="A51" i="8"/>
  <c r="G51" i="8" l="1"/>
  <c r="A52" i="8"/>
  <c r="A56" i="7"/>
  <c r="I55" i="7"/>
  <c r="I56" i="7" l="1"/>
  <c r="A57" i="7"/>
  <c r="G52" i="8"/>
  <c r="A53" i="8"/>
  <c r="A54" i="8" l="1"/>
  <c r="G53" i="8"/>
  <c r="A58" i="7"/>
  <c r="I57" i="7"/>
  <c r="A59" i="7" l="1"/>
  <c r="I58" i="7"/>
  <c r="A55" i="8"/>
  <c r="G54" i="8"/>
  <c r="G55" i="8" l="1"/>
  <c r="A56" i="8"/>
  <c r="A60" i="7"/>
  <c r="I59" i="7"/>
  <c r="A61" i="7" l="1"/>
  <c r="I60" i="7"/>
  <c r="G56" i="8"/>
  <c r="A57" i="8"/>
  <c r="A58" i="8" l="1"/>
  <c r="G57" i="8"/>
  <c r="I61" i="7"/>
  <c r="A62" i="7"/>
  <c r="I62" i="7" l="1"/>
  <c r="A63" i="7"/>
  <c r="G58" i="8"/>
  <c r="A59" i="8"/>
  <c r="G59" i="8" l="1"/>
  <c r="A60" i="8"/>
  <c r="A64" i="7"/>
  <c r="I63" i="7"/>
  <c r="G60" i="8" l="1"/>
  <c r="A61" i="8"/>
  <c r="A65" i="7"/>
  <c r="I64" i="7"/>
  <c r="I65" i="7" l="1"/>
  <c r="A66" i="7"/>
  <c r="G61" i="8"/>
  <c r="A62" i="8"/>
  <c r="G62" i="8" l="1"/>
  <c r="A63" i="8"/>
  <c r="I66" i="7"/>
  <c r="A67" i="7"/>
  <c r="I67" i="7" l="1"/>
  <c r="A68" i="7"/>
  <c r="A64" i="8"/>
  <c r="G63" i="8"/>
  <c r="G64" i="8" l="1"/>
  <c r="A65" i="8"/>
  <c r="I68" i="7"/>
  <c r="A69" i="7"/>
  <c r="I69" i="7" l="1"/>
  <c r="A70" i="7"/>
  <c r="G65" i="8"/>
  <c r="A66" i="8"/>
  <c r="A67" i="8" l="1"/>
  <c r="G66" i="8"/>
  <c r="A71" i="7"/>
  <c r="I70" i="7"/>
  <c r="G67" i="8" l="1"/>
  <c r="A68" i="8"/>
  <c r="A72" i="7"/>
  <c r="I71" i="7"/>
  <c r="A73" i="7" l="1"/>
  <c r="I72" i="7"/>
  <c r="A69" i="8"/>
  <c r="G68" i="8"/>
  <c r="G69" i="8" l="1"/>
  <c r="A70" i="8"/>
  <c r="I73" i="7"/>
  <c r="A74" i="7"/>
  <c r="I74" i="7" l="1"/>
  <c r="A75" i="7"/>
  <c r="A71" i="8"/>
  <c r="G70" i="8"/>
  <c r="A76" i="7" l="1"/>
  <c r="I75" i="7"/>
  <c r="A72" i="8"/>
  <c r="G71" i="8"/>
  <c r="I76" i="7" l="1"/>
  <c r="A77" i="7"/>
  <c r="G72" i="8"/>
  <c r="A73" i="8"/>
  <c r="A78" i="7" l="1"/>
  <c r="I77" i="7"/>
  <c r="A74" i="8"/>
  <c r="G73" i="8"/>
  <c r="A75" i="8" l="1"/>
  <c r="G74" i="8"/>
  <c r="A79" i="7"/>
  <c r="I78" i="7"/>
  <c r="A76" i="8" l="1"/>
  <c r="G75" i="8"/>
  <c r="A80" i="7"/>
  <c r="I79" i="7"/>
  <c r="A81" i="7" l="1"/>
  <c r="I80" i="7"/>
  <c r="G76" i="8"/>
  <c r="A77" i="8"/>
  <c r="G77" i="8" l="1"/>
  <c r="A78" i="8"/>
  <c r="I81" i="7"/>
  <c r="A82" i="7"/>
  <c r="A83" i="7" l="1"/>
  <c r="I82" i="7"/>
  <c r="G78" i="8"/>
  <c r="A79" i="8"/>
  <c r="A84" i="7" l="1"/>
  <c r="I83" i="7"/>
  <c r="G79" i="8"/>
  <c r="A80" i="8"/>
  <c r="I84" i="7" l="1"/>
  <c r="A85" i="7"/>
  <c r="G80" i="8"/>
  <c r="A81" i="8"/>
  <c r="I85" i="7" l="1"/>
  <c r="A86" i="7"/>
  <c r="G81" i="8"/>
  <c r="A82" i="8"/>
  <c r="A83" i="8" l="1"/>
  <c r="G82" i="8"/>
  <c r="I86" i="7"/>
  <c r="A87" i="7"/>
  <c r="A88" i="7" l="1"/>
  <c r="I87" i="7"/>
  <c r="G83" i="8"/>
  <c r="A84" i="8"/>
  <c r="I88" i="7" l="1"/>
  <c r="A89" i="7"/>
  <c r="G84" i="8"/>
  <c r="A85" i="8"/>
  <c r="A86" i="8" l="1"/>
  <c r="G85" i="8"/>
  <c r="I89" i="7"/>
  <c r="A90" i="7"/>
  <c r="G86" i="8" l="1"/>
  <c r="A87" i="8"/>
  <c r="I90" i="7"/>
  <c r="A91" i="7"/>
  <c r="G87" i="8" l="1"/>
  <c r="A88" i="8"/>
  <c r="A92" i="7"/>
  <c r="I91" i="7"/>
  <c r="G88" i="8" l="1"/>
  <c r="A89" i="8"/>
  <c r="I92" i="7"/>
  <c r="A93" i="7"/>
  <c r="I93" i="7" l="1"/>
  <c r="A94" i="7"/>
  <c r="G89" i="8"/>
  <c r="A90" i="8"/>
  <c r="A91" i="8" l="1"/>
  <c r="G90" i="8"/>
  <c r="I94" i="7"/>
  <c r="A95" i="7"/>
  <c r="G91" i="8" l="1"/>
  <c r="A92" i="8"/>
  <c r="I95" i="7"/>
  <c r="A96" i="7"/>
  <c r="I96" i="7" l="1"/>
  <c r="A97" i="7"/>
  <c r="I97" i="7" s="1"/>
  <c r="G92" i="8"/>
  <c r="A93" i="8"/>
  <c r="G93" i="8" l="1"/>
  <c r="A94" i="8"/>
  <c r="G94" i="8" l="1"/>
  <c r="A95" i="8"/>
  <c r="G95" i="8" l="1"/>
  <c r="A96" i="8"/>
  <c r="G96" i="8" l="1"/>
  <c r="A97" i="8"/>
  <c r="G97" i="8" s="1"/>
</calcChain>
</file>

<file path=xl/sharedStrings.xml><?xml version="1.0" encoding="utf-8"?>
<sst xmlns="http://schemas.openxmlformats.org/spreadsheetml/2006/main" count="1697" uniqueCount="474">
  <si>
    <t>No.</t>
  </si>
  <si>
    <t>Name</t>
  </si>
  <si>
    <t>Dname</t>
  </si>
  <si>
    <t>DOB</t>
  </si>
  <si>
    <t>Gender</t>
  </si>
  <si>
    <t>Disability</t>
  </si>
  <si>
    <t>No</t>
  </si>
  <si>
    <t>Team / School</t>
  </si>
  <si>
    <t>Date of Birth</t>
  </si>
  <si>
    <t>Disability Group</t>
  </si>
  <si>
    <t>IDX</t>
  </si>
  <si>
    <t>Athlete No</t>
  </si>
  <si>
    <t>Time (ss.s)</t>
  </si>
  <si>
    <t>Points</t>
  </si>
  <si>
    <t>LASTCOL</t>
  </si>
  <si>
    <t>Duplicates</t>
  </si>
  <si>
    <t>CheckPoint</t>
  </si>
  <si>
    <t>ValidAthlete</t>
  </si>
  <si>
    <t>Event:</t>
  </si>
  <si>
    <t>Number</t>
  </si>
  <si>
    <t>Athlete Name</t>
  </si>
  <si>
    <t>Team</t>
  </si>
  <si>
    <t>Time</t>
  </si>
  <si>
    <t>Distance</t>
  </si>
  <si>
    <t>Relay</t>
  </si>
  <si>
    <t>POINTS</t>
  </si>
  <si>
    <t>Athlete</t>
  </si>
  <si>
    <t>Rank</t>
  </si>
  <si>
    <t>Setup</t>
  </si>
  <si>
    <t>Dgroup</t>
  </si>
  <si>
    <t>EventName</t>
  </si>
  <si>
    <t>Event #1</t>
  </si>
  <si>
    <t>Event #2</t>
  </si>
  <si>
    <t>Event #3</t>
  </si>
  <si>
    <t>Event #4</t>
  </si>
  <si>
    <t>Max Scorers</t>
  </si>
  <si>
    <t>Min Points</t>
  </si>
  <si>
    <t>Max Points</t>
  </si>
  <si>
    <t>Min</t>
  </si>
  <si>
    <t>Inc</t>
  </si>
  <si>
    <t>Wessex League</t>
  </si>
  <si>
    <t>75m</t>
  </si>
  <si>
    <t>600m</t>
  </si>
  <si>
    <t>Long_Jump</t>
  </si>
  <si>
    <t>Howler</t>
  </si>
  <si>
    <t>Wessex League (U13)</t>
  </si>
  <si>
    <t>70/75mH</t>
  </si>
  <si>
    <t>800m</t>
  </si>
  <si>
    <t>Shot</t>
  </si>
  <si>
    <t>QuadKids Secondary</t>
  </si>
  <si>
    <t>100m</t>
  </si>
  <si>
    <t>QuadKids Primary</t>
  </si>
  <si>
    <t>SLJ</t>
  </si>
  <si>
    <t>QuadKids Start</t>
  </si>
  <si>
    <t>50m</t>
  </si>
  <si>
    <t>400m</t>
  </si>
  <si>
    <t>QuadKids Club</t>
  </si>
  <si>
    <t>QuadKids Club U13</t>
  </si>
  <si>
    <t>QuadKids Club U9</t>
  </si>
  <si>
    <t>QuadKids Pre-Start</t>
  </si>
  <si>
    <t>300m</t>
  </si>
  <si>
    <t>MatchType</t>
  </si>
  <si>
    <t>Scoring Table</t>
  </si>
  <si>
    <t>Max</t>
  </si>
  <si>
    <t>Increments</t>
  </si>
  <si>
    <t>Num of Scorers</t>
  </si>
  <si>
    <t>Minimum Points</t>
  </si>
  <si>
    <t>Maximum Points</t>
  </si>
  <si>
    <t>Number of Teams</t>
  </si>
  <si>
    <t>MIN</t>
  </si>
  <si>
    <t>MAX</t>
  </si>
  <si>
    <t>INC</t>
  </si>
  <si>
    <t>Boys</t>
  </si>
  <si>
    <t>Girls</t>
  </si>
  <si>
    <t>Individual Rankings</t>
  </si>
  <si>
    <t>UKA Awards</t>
  </si>
  <si>
    <t>Quadrathlon</t>
  </si>
  <si>
    <t>T Points</t>
  </si>
  <si>
    <t>BOYS</t>
  </si>
  <si>
    <t>GIRLS</t>
  </si>
  <si>
    <t>Score Multiplier</t>
  </si>
  <si>
    <t>Adjusted</t>
  </si>
  <si>
    <t>Overall</t>
  </si>
  <si>
    <t>G2</t>
  </si>
  <si>
    <t>G3</t>
  </si>
  <si>
    <t>G4</t>
  </si>
  <si>
    <t>Minimums</t>
  </si>
  <si>
    <t>Year 3/4</t>
  </si>
  <si>
    <t>Jump</t>
  </si>
  <si>
    <t>Vortex</t>
  </si>
  <si>
    <t>Year 5/6</t>
  </si>
  <si>
    <t>Group #2</t>
  </si>
  <si>
    <t>IncMatchIdx</t>
  </si>
  <si>
    <t>EvtIdx</t>
  </si>
  <si>
    <t>Seconds</t>
  </si>
  <si>
    <t>Time (m.ss)</t>
  </si>
  <si>
    <t>Distance (m.mm)</t>
  </si>
  <si>
    <t>G1</t>
  </si>
  <si>
    <t>Throw</t>
  </si>
  <si>
    <t>AthleteIdx</t>
  </si>
  <si>
    <t>Sprint</t>
  </si>
  <si>
    <t>Run</t>
  </si>
  <si>
    <t>USING THE SPREADSHEET - INSTRUCTIONS FOR SETTING UP 
AND SCORING A QUADKIDS EVENT</t>
  </si>
  <si>
    <t>Before the Event</t>
  </si>
  <si>
    <r>
      <t xml:space="preserve">1. </t>
    </r>
    <r>
      <rPr>
        <b/>
        <sz val="14"/>
        <rFont val="Calibri"/>
        <family val="2"/>
      </rPr>
      <t>Click on the</t>
    </r>
    <r>
      <rPr>
        <sz val="14"/>
        <rFont val="Calibri"/>
        <family val="2"/>
      </rPr>
      <t xml:space="preserve"> </t>
    </r>
    <r>
      <rPr>
        <b/>
        <sz val="14"/>
        <rFont val="Calibri"/>
        <family val="2"/>
      </rPr>
      <t>CONFIGURATION</t>
    </r>
    <r>
      <rPr>
        <sz val="14"/>
        <rFont val="Calibri"/>
        <family val="2"/>
      </rPr>
      <t xml:space="preserve"> tab at the bottom of the Spreadsheet and by clicking on the relevant cells enter:</t>
    </r>
  </si>
  <si>
    <r>
      <t>Ø</t>
    </r>
    <r>
      <rPr>
        <sz val="7"/>
        <rFont val="Times New Roman"/>
        <family val="1"/>
      </rPr>
      <t xml:space="preserve"> </t>
    </r>
    <r>
      <rPr>
        <b/>
        <sz val="14"/>
        <rFont val="Calibri"/>
        <family val="2"/>
      </rPr>
      <t>Event Name</t>
    </r>
    <r>
      <rPr>
        <sz val="14"/>
        <rFont val="Calibri"/>
        <family val="2"/>
      </rPr>
      <t xml:space="preserve"> e.g. Swindon SSP</t>
    </r>
  </si>
  <si>
    <r>
      <t>Ø</t>
    </r>
    <r>
      <rPr>
        <sz val="7"/>
        <rFont val="Times New Roman"/>
        <family val="1"/>
      </rPr>
      <t xml:space="preserve"> </t>
    </r>
    <r>
      <rPr>
        <b/>
        <sz val="14"/>
        <rFont val="Calibri"/>
        <family val="2"/>
      </rPr>
      <t>Event Date</t>
    </r>
  </si>
  <si>
    <r>
      <t>Ø</t>
    </r>
    <r>
      <rPr>
        <sz val="7"/>
        <rFont val="Times New Roman"/>
        <family val="1"/>
      </rPr>
      <t xml:space="preserve"> </t>
    </r>
    <r>
      <rPr>
        <b/>
        <sz val="14"/>
        <rFont val="Calibri"/>
        <family val="2"/>
      </rPr>
      <t>Competition Type</t>
    </r>
    <r>
      <rPr>
        <sz val="14"/>
        <rFont val="Calibri"/>
        <family val="2"/>
      </rPr>
      <t xml:space="preserve"> - Select the Competition Type from the drop down menu e.g. QuadKids Primary</t>
    </r>
  </si>
  <si>
    <r>
      <t>Ø</t>
    </r>
    <r>
      <rPr>
        <sz val="7"/>
        <rFont val="Times New Roman"/>
        <family val="1"/>
      </rPr>
      <t xml:space="preserve"> </t>
    </r>
    <r>
      <rPr>
        <b/>
        <sz val="14"/>
        <rFont val="Calibri"/>
        <family val="2"/>
      </rPr>
      <t>Number of Teams</t>
    </r>
    <r>
      <rPr>
        <sz val="14"/>
        <rFont val="Calibri"/>
        <family val="2"/>
      </rPr>
      <t xml:space="preserve"> - Enter the number of teams competing in the event</t>
    </r>
  </si>
  <si>
    <r>
      <t>Ø</t>
    </r>
    <r>
      <rPr>
        <sz val="7"/>
        <rFont val="Times New Roman"/>
        <family val="1"/>
      </rPr>
      <t xml:space="preserve"> </t>
    </r>
    <r>
      <rPr>
        <b/>
        <sz val="14"/>
        <rFont val="Calibri"/>
        <family val="2"/>
      </rPr>
      <t>Relay</t>
    </r>
    <r>
      <rPr>
        <sz val="14"/>
        <rFont val="Calibri"/>
        <family val="2"/>
      </rPr>
      <t xml:space="preserve"> - If you are not having a relay or the relay is non-scoring ensure that the relay box is changed to NO (you will need to click on the box to be able to do this)</t>
    </r>
  </si>
  <si>
    <r>
      <t>Ø</t>
    </r>
    <r>
      <rPr>
        <sz val="7"/>
        <rFont val="Times New Roman"/>
        <family val="1"/>
      </rPr>
      <t xml:space="preserve"> </t>
    </r>
    <r>
      <rPr>
        <b/>
        <sz val="14"/>
        <rFont val="Calibri"/>
        <family val="2"/>
      </rPr>
      <t>Secure Names</t>
    </r>
    <r>
      <rPr>
        <sz val="14"/>
        <rFont val="Calibri"/>
        <family val="2"/>
      </rPr>
      <t xml:space="preserve"> – by selecting yes against secure names the athlete’s spreadsheet will only display Christian names and the first two letters of the surname.</t>
    </r>
  </si>
  <si>
    <r>
      <t xml:space="preserve">Once you have filled in all these fields </t>
    </r>
    <r>
      <rPr>
        <b/>
        <sz val="14"/>
        <rFont val="Calibri"/>
        <family val="2"/>
      </rPr>
      <t>click on the cell labelled “Configure QuadKids”</t>
    </r>
  </si>
  <si>
    <r>
      <t>2</t>
    </r>
    <r>
      <rPr>
        <b/>
        <sz val="14"/>
        <rFont val="Calibri"/>
        <family val="2"/>
      </rPr>
      <t>. Click on the DECLARATION</t>
    </r>
    <r>
      <rPr>
        <sz val="14"/>
        <rFont val="Calibri"/>
        <family val="2"/>
      </rPr>
      <t xml:space="preserve"> tab at the bottom of the Spreadsheet and enter:</t>
    </r>
  </si>
  <si>
    <r>
      <t>Ø</t>
    </r>
    <r>
      <rPr>
        <sz val="7"/>
        <rFont val="Times New Roman"/>
        <family val="1"/>
      </rPr>
      <t xml:space="preserve"> </t>
    </r>
    <r>
      <rPr>
        <b/>
        <sz val="14"/>
        <rFont val="Calibri"/>
        <family val="2"/>
      </rPr>
      <t>Number</t>
    </r>
    <r>
      <rPr>
        <sz val="14"/>
        <rFont val="Calibri"/>
        <family val="2"/>
      </rPr>
      <t xml:space="preserve"> – you need to assign each athlete a unique number (this is the number that they will be given to wear on the day) and then enter it in the number column</t>
    </r>
  </si>
  <si>
    <r>
      <t>Ø</t>
    </r>
    <r>
      <rPr>
        <sz val="7"/>
        <rFont val="Times New Roman"/>
        <family val="1"/>
      </rPr>
      <t xml:space="preserve"> </t>
    </r>
    <r>
      <rPr>
        <b/>
        <sz val="14"/>
        <rFont val="Calibri"/>
        <family val="2"/>
      </rPr>
      <t>Name</t>
    </r>
    <r>
      <rPr>
        <sz val="14"/>
        <rFont val="Calibri"/>
        <family val="2"/>
      </rPr>
      <t xml:space="preserve"> – enter the athlete’s name</t>
    </r>
  </si>
  <si>
    <r>
      <t>Ø</t>
    </r>
    <r>
      <rPr>
        <sz val="7"/>
        <rFont val="Times New Roman"/>
        <family val="1"/>
      </rPr>
      <t xml:space="preserve"> </t>
    </r>
    <r>
      <rPr>
        <b/>
        <sz val="14"/>
        <rFont val="Calibri"/>
        <family val="2"/>
      </rPr>
      <t>Athlete’s Team</t>
    </r>
    <r>
      <rPr>
        <sz val="14"/>
        <rFont val="Calibri"/>
        <family val="2"/>
      </rPr>
      <t xml:space="preserve"> – enter the name of the team/school/club</t>
    </r>
  </si>
  <si>
    <r>
      <t>Ø</t>
    </r>
    <r>
      <rPr>
        <sz val="7"/>
        <rFont val="Times New Roman"/>
        <family val="1"/>
      </rPr>
      <t xml:space="preserve"> </t>
    </r>
    <r>
      <rPr>
        <b/>
        <sz val="14"/>
        <rFont val="Calibri"/>
        <family val="2"/>
      </rPr>
      <t>Sex</t>
    </r>
    <r>
      <rPr>
        <sz val="14"/>
        <rFont val="Calibri"/>
        <family val="2"/>
      </rPr>
      <t xml:space="preserve"> – enter the athlete’s gender (B or G) – without this information the row of cells will remain red</t>
    </r>
  </si>
  <si>
    <r>
      <t>Ø</t>
    </r>
    <r>
      <rPr>
        <sz val="7"/>
        <rFont val="Times New Roman"/>
        <family val="1"/>
      </rPr>
      <t xml:space="preserve"> </t>
    </r>
    <r>
      <rPr>
        <b/>
        <sz val="14"/>
        <rFont val="Calibri"/>
        <family val="2"/>
      </rPr>
      <t>Date of Birth</t>
    </r>
    <r>
      <rPr>
        <sz val="14"/>
        <rFont val="Calibri"/>
        <family val="2"/>
      </rPr>
      <t xml:space="preserve"> – enter if provided</t>
    </r>
  </si>
  <si>
    <r>
      <t xml:space="preserve">3. </t>
    </r>
    <r>
      <rPr>
        <b/>
        <sz val="14"/>
        <rFont val="Calibri"/>
        <family val="2"/>
      </rPr>
      <t>Click on the</t>
    </r>
    <r>
      <rPr>
        <sz val="14"/>
        <rFont val="Calibri"/>
        <family val="2"/>
      </rPr>
      <t xml:space="preserve"> </t>
    </r>
    <r>
      <rPr>
        <b/>
        <sz val="14"/>
        <rFont val="Calibri"/>
        <family val="2"/>
      </rPr>
      <t xml:space="preserve">ATHLETES </t>
    </r>
    <r>
      <rPr>
        <sz val="14"/>
        <rFont val="Calibri"/>
        <family val="2"/>
      </rPr>
      <t>tab at the bottom of the Spreadsheet and in the number column enter the unique athlete’s numbers that you assigned to each athlete on the declaration sheet. The spreadsheet will automatically fill the athlete’s name and team. You need to ensure that all athletes’ numbers in each school/club team are inserted in the same team e.g. team 1</t>
    </r>
  </si>
  <si>
    <r>
      <t xml:space="preserve">4. </t>
    </r>
    <r>
      <rPr>
        <b/>
        <sz val="14"/>
        <rFont val="Calibri"/>
        <family val="2"/>
      </rPr>
      <t>Click on the</t>
    </r>
    <r>
      <rPr>
        <sz val="14"/>
        <rFont val="Calibri"/>
        <family val="2"/>
      </rPr>
      <t xml:space="preserve"> </t>
    </r>
    <r>
      <rPr>
        <b/>
        <sz val="14"/>
        <rFont val="Calibri"/>
        <family val="2"/>
      </rPr>
      <t>TEAM SCORESHEET</t>
    </r>
    <r>
      <rPr>
        <sz val="14"/>
        <rFont val="Calibri"/>
        <family val="2"/>
      </rPr>
      <t xml:space="preserve"> tab and check that all declared teams appear in the table.</t>
    </r>
  </si>
  <si>
    <t>On Competition Day</t>
  </si>
  <si>
    <r>
      <t>Ø</t>
    </r>
    <r>
      <rPr>
        <sz val="7"/>
        <rFont val="Times New Roman"/>
        <family val="1"/>
      </rPr>
      <t xml:space="preserve"> </t>
    </r>
    <r>
      <rPr>
        <sz val="14"/>
        <rFont val="Calibri"/>
        <family val="2"/>
      </rPr>
      <t>Results only need to be entered on the relevant event sheet; the times and distances and allocated points will automatically feed through to the Athlete Sheet</t>
    </r>
  </si>
  <si>
    <r>
      <t>Ø</t>
    </r>
    <r>
      <rPr>
        <sz val="7"/>
        <rFont val="Times New Roman"/>
        <family val="1"/>
      </rPr>
      <t xml:space="preserve"> </t>
    </r>
    <r>
      <rPr>
        <sz val="14"/>
        <rFont val="Calibri"/>
        <family val="2"/>
      </rPr>
      <t xml:space="preserve">Enter only the athlete’s number and the time/distance that has been achieved. The spreadsheet automatically calculates the number of points. </t>
    </r>
  </si>
  <si>
    <r>
      <t>Ø</t>
    </r>
    <r>
      <rPr>
        <sz val="7"/>
        <rFont val="Times New Roman"/>
        <family val="1"/>
      </rPr>
      <t xml:space="preserve"> </t>
    </r>
    <r>
      <rPr>
        <sz val="14"/>
        <rFont val="Calibri"/>
        <family val="2"/>
      </rPr>
      <t>If any cells in the Duplicate Count column turn red you need to check that you have not duplicated an athlete’s number.</t>
    </r>
  </si>
  <si>
    <r>
      <t>Ø</t>
    </r>
    <r>
      <rPr>
        <sz val="7"/>
        <rFont val="Times New Roman"/>
        <family val="1"/>
      </rPr>
      <t xml:space="preserve"> </t>
    </r>
    <r>
      <rPr>
        <sz val="14"/>
        <rFont val="Calibri"/>
        <family val="2"/>
      </rPr>
      <t xml:space="preserve">If </t>
    </r>
    <r>
      <rPr>
        <b/>
        <sz val="14"/>
        <rFont val="Calibri"/>
        <family val="2"/>
      </rPr>
      <t>PLEASE CHECK</t>
    </r>
    <r>
      <rPr>
        <sz val="14"/>
        <rFont val="Calibri"/>
        <family val="2"/>
      </rPr>
      <t xml:space="preserve"> appears in the Checkpoint column you need to check the time/distance inputted. An athlete will always score a minimum of 10 points if they record a time/distance even if their time/distance is below the lower end of the points scale.</t>
    </r>
  </si>
  <si>
    <r>
      <t>Ø</t>
    </r>
    <r>
      <rPr>
        <sz val="7"/>
        <rFont val="Times New Roman"/>
        <family val="1"/>
      </rPr>
      <t xml:space="preserve"> </t>
    </r>
    <r>
      <rPr>
        <sz val="14"/>
        <rFont val="Calibri"/>
        <family val="2"/>
      </rPr>
      <t>For the Sprint times need to be entered in seconds and tenths of seconds e.g. 12.3 For the Run times need to be entered in minutes and seconds e.g. 2.36</t>
    </r>
  </si>
  <si>
    <r>
      <t>Ø</t>
    </r>
    <r>
      <rPr>
        <sz val="7"/>
        <rFont val="Times New Roman"/>
        <family val="1"/>
      </rPr>
      <t xml:space="preserve"> </t>
    </r>
    <r>
      <rPr>
        <sz val="14"/>
        <rFont val="Calibri"/>
        <family val="2"/>
      </rPr>
      <t xml:space="preserve">Team Scores are automatically calculated by the Spreadsheet. Once all the results have been inputted click on the </t>
    </r>
    <r>
      <rPr>
        <b/>
        <sz val="14"/>
        <rFont val="Calibri"/>
        <family val="2"/>
      </rPr>
      <t>Team Scoresheet</t>
    </r>
    <r>
      <rPr>
        <sz val="14"/>
        <rFont val="Calibri"/>
        <family val="2"/>
      </rPr>
      <t xml:space="preserve"> tab and the cumulative team points will be displayed plus the ranking of each team.</t>
    </r>
  </si>
  <si>
    <t>To ensure you can use the Spreadsheet properly you will need to make sure that your Excel program trusts Macros. To enable Macros you must click on “trust content from this site/enable macros" when prompted by your computer.
If using Excel 2007 please ensure the spreadsheet is saved as an Excel 97-2003 workbook.</t>
  </si>
  <si>
    <t>http://www.quadkids.org/awards</t>
  </si>
  <si>
    <t>UKA Awards information can be found here</t>
  </si>
  <si>
    <t xml:space="preserve"> http://www.quadkids.org</t>
  </si>
  <si>
    <t>For more information on Quadkids please visit the QuadKids website at</t>
  </si>
  <si>
    <t>Please take a few moments to properly configure the scoring spreadsheet. If you do not select any of the parameters the spreadsheet will assume some defaults. Once happy press the "Configure QuadKids" button.</t>
  </si>
  <si>
    <t>NO</t>
  </si>
  <si>
    <t>Secure Names?</t>
  </si>
  <si>
    <t>Relay?</t>
  </si>
  <si>
    <t>Number of Teams:</t>
  </si>
  <si>
    <t>Competition Type:</t>
  </si>
  <si>
    <t>Event Date:</t>
  </si>
  <si>
    <t>Event Name:</t>
  </si>
  <si>
    <t>SCHOOL</t>
  </si>
  <si>
    <t>CLUB</t>
  </si>
  <si>
    <t>Gold</t>
  </si>
  <si>
    <t>Silver</t>
  </si>
  <si>
    <t>Bronze</t>
  </si>
  <si>
    <t>Step 10</t>
  </si>
  <si>
    <t>Step 9</t>
  </si>
  <si>
    <t>Step 8</t>
  </si>
  <si>
    <t>Step 7</t>
  </si>
  <si>
    <t>Step 6</t>
  </si>
  <si>
    <t>Step 5</t>
  </si>
  <si>
    <t>No awards</t>
  </si>
  <si>
    <t>Step 4</t>
  </si>
  <si>
    <t>Step 3</t>
  </si>
  <si>
    <t>Step 2</t>
  </si>
  <si>
    <t>Secondary</t>
  </si>
  <si>
    <t>Step 1</t>
  </si>
  <si>
    <t>Primary</t>
  </si>
  <si>
    <t>Start</t>
  </si>
  <si>
    <t>S2</t>
  </si>
  <si>
    <t>S1</t>
  </si>
  <si>
    <t>Award</t>
  </si>
  <si>
    <t>E4</t>
  </si>
  <si>
    <t>E3</t>
  </si>
  <si>
    <t>E2</t>
  </si>
  <si>
    <t>E1</t>
  </si>
  <si>
    <t>Flex %</t>
  </si>
  <si>
    <t>Flexing?</t>
  </si>
  <si>
    <t>FSPRINT</t>
  </si>
  <si>
    <t>FRUN</t>
  </si>
  <si>
    <t>FJUMP</t>
  </si>
  <si>
    <t>FTHROW</t>
  </si>
  <si>
    <t>Non-normalised points</t>
  </si>
  <si>
    <t>SPRINT</t>
  </si>
  <si>
    <t>RUN</t>
  </si>
  <si>
    <t>JUMP</t>
  </si>
  <si>
    <t>THROW</t>
  </si>
  <si>
    <t>RELAY</t>
  </si>
  <si>
    <t>No of Athletes</t>
  </si>
  <si>
    <t>Statistics</t>
  </si>
  <si>
    <t>Athletes Declared</t>
  </si>
  <si>
    <t>Disabled Athletes</t>
  </si>
  <si>
    <t>Results Entered</t>
  </si>
  <si>
    <t>Notes Read</t>
  </si>
  <si>
    <t>Relay Visible</t>
  </si>
  <si>
    <t>OPEN</t>
  </si>
  <si>
    <t/>
  </si>
  <si>
    <t>QuadKids Start = Years 3/4
QuadKids Primary = Years 5/6
QuadKids Secondary = Year 7/8
QuadKids Pre-Start = Year 1/2</t>
  </si>
  <si>
    <t>QuadKids Club U9   - Under 9s
QuadKids Club        - Under 11s
QuadKids Club U13 - Under 13s</t>
  </si>
  <si>
    <t>QuadKids Start = Years 3/4
QuadKids Primary = Years 5/6
QuadKids Secondary = Year 7/8
QuadKids Club U9   - Under 9s
QuadKids Club        - Under 11s
QuadKids Club U13 - Under 13s</t>
  </si>
  <si>
    <t>B</t>
  </si>
  <si>
    <t>G</t>
  </si>
  <si>
    <t>DefaultComp</t>
  </si>
  <si>
    <t>ScoringType</t>
  </si>
  <si>
    <t>TypeMessage</t>
  </si>
  <si>
    <t>SelectMessage</t>
  </si>
  <si>
    <t>AwardsValid</t>
  </si>
  <si>
    <t>AwardsType</t>
  </si>
  <si>
    <t>Version: 7.0 (27-May-2013)</t>
  </si>
  <si>
    <t>meters</t>
  </si>
  <si>
    <t>TEAM SCORES</t>
  </si>
  <si>
    <t>Inclusive Type</t>
  </si>
  <si>
    <t>Flexing Trigger</t>
  </si>
  <si>
    <t>Wandsworth School Games QuadKids 2013</t>
  </si>
  <si>
    <t>4th June 2013</t>
  </si>
  <si>
    <t>101</t>
  </si>
  <si>
    <t>102</t>
  </si>
  <si>
    <t>103</t>
  </si>
  <si>
    <t>104</t>
  </si>
  <si>
    <t>105</t>
  </si>
  <si>
    <t>106</t>
  </si>
  <si>
    <t>107</t>
  </si>
  <si>
    <t>108</t>
  </si>
  <si>
    <t>109</t>
  </si>
  <si>
    <t>110</t>
  </si>
  <si>
    <t>Albemarle</t>
  </si>
  <si>
    <t>111</t>
  </si>
  <si>
    <t>112</t>
  </si>
  <si>
    <t>113</t>
  </si>
  <si>
    <t>114</t>
  </si>
  <si>
    <t>115</t>
  </si>
  <si>
    <t>116</t>
  </si>
  <si>
    <t>117</t>
  </si>
  <si>
    <t>118</t>
  </si>
  <si>
    <t>119</t>
  </si>
  <si>
    <t>120</t>
  </si>
  <si>
    <t>Holy Ghost</t>
  </si>
  <si>
    <t>121</t>
  </si>
  <si>
    <t>Ravenstone</t>
  </si>
  <si>
    <t>122</t>
  </si>
  <si>
    <t>123</t>
  </si>
  <si>
    <t>124</t>
  </si>
  <si>
    <t>125</t>
  </si>
  <si>
    <t>126</t>
  </si>
  <si>
    <t>127</t>
  </si>
  <si>
    <t>128</t>
  </si>
  <si>
    <t>129</t>
  </si>
  <si>
    <t>130</t>
  </si>
  <si>
    <t>131</t>
  </si>
  <si>
    <t>132</t>
  </si>
  <si>
    <t>133</t>
  </si>
  <si>
    <t>134</t>
  </si>
  <si>
    <t>135</t>
  </si>
  <si>
    <t>136</t>
  </si>
  <si>
    <t>137</t>
  </si>
  <si>
    <t>138</t>
  </si>
  <si>
    <t>139</t>
  </si>
  <si>
    <t>140</t>
  </si>
  <si>
    <t>Earlsfield</t>
  </si>
  <si>
    <t>141</t>
  </si>
  <si>
    <t>Sacred Heart Roe</t>
  </si>
  <si>
    <t>142</t>
  </si>
  <si>
    <t>143</t>
  </si>
  <si>
    <t>144</t>
  </si>
  <si>
    <t>145</t>
  </si>
  <si>
    <t>146</t>
  </si>
  <si>
    <t>147</t>
  </si>
  <si>
    <t>148</t>
  </si>
  <si>
    <t>149</t>
  </si>
  <si>
    <t>150</t>
  </si>
  <si>
    <t>151</t>
  </si>
  <si>
    <t>Penwortham</t>
  </si>
  <si>
    <t>152</t>
  </si>
  <si>
    <t>153</t>
  </si>
  <si>
    <t>154</t>
  </si>
  <si>
    <t>155</t>
  </si>
  <si>
    <t>156</t>
  </si>
  <si>
    <t>157</t>
  </si>
  <si>
    <t>158</t>
  </si>
  <si>
    <t>159</t>
  </si>
  <si>
    <t>160</t>
  </si>
  <si>
    <t>161</t>
  </si>
  <si>
    <t>Gatton</t>
  </si>
  <si>
    <t>162</t>
  </si>
  <si>
    <t>163</t>
  </si>
  <si>
    <t>164</t>
  </si>
  <si>
    <t>165</t>
  </si>
  <si>
    <t>166</t>
  </si>
  <si>
    <t>167</t>
  </si>
  <si>
    <t>168</t>
  </si>
  <si>
    <t>169</t>
  </si>
  <si>
    <t>170</t>
  </si>
  <si>
    <t>171</t>
  </si>
  <si>
    <t>Sacred Heart Battersea</t>
  </si>
  <si>
    <t>172</t>
  </si>
  <si>
    <t>173</t>
  </si>
  <si>
    <t>174</t>
  </si>
  <si>
    <t>175</t>
  </si>
  <si>
    <t>176</t>
  </si>
  <si>
    <t>177</t>
  </si>
  <si>
    <t>178</t>
  </si>
  <si>
    <t>179</t>
  </si>
  <si>
    <t>180</t>
  </si>
  <si>
    <t>181</t>
  </si>
  <si>
    <t>Sellincourt</t>
  </si>
  <si>
    <t>182</t>
  </si>
  <si>
    <t>183</t>
  </si>
  <si>
    <t>184</t>
  </si>
  <si>
    <t>185</t>
  </si>
  <si>
    <t>186</t>
  </si>
  <si>
    <t>187</t>
  </si>
  <si>
    <t>188</t>
  </si>
  <si>
    <t>189</t>
  </si>
  <si>
    <t>190</t>
  </si>
  <si>
    <t>191</t>
  </si>
  <si>
    <t>91</t>
  </si>
  <si>
    <t>Trinity St Mary's</t>
  </si>
  <si>
    <t>92</t>
  </si>
  <si>
    <t>93</t>
  </si>
  <si>
    <t>94</t>
  </si>
  <si>
    <t>95</t>
  </si>
  <si>
    <t>96</t>
  </si>
  <si>
    <t>97</t>
  </si>
  <si>
    <t>98</t>
  </si>
  <si>
    <t>99</t>
  </si>
  <si>
    <t>100</t>
  </si>
  <si>
    <t>Ronald Ross</t>
  </si>
  <si>
    <t>192</t>
  </si>
  <si>
    <t>193</t>
  </si>
  <si>
    <t>194</t>
  </si>
  <si>
    <t>195</t>
  </si>
  <si>
    <t>196</t>
  </si>
  <si>
    <t>197</t>
  </si>
  <si>
    <t>198</t>
  </si>
  <si>
    <t>199</t>
  </si>
  <si>
    <t>200</t>
  </si>
  <si>
    <t>201</t>
  </si>
  <si>
    <t>St Joseph's</t>
  </si>
  <si>
    <t>202</t>
  </si>
  <si>
    <t>203</t>
  </si>
  <si>
    <t>204</t>
  </si>
  <si>
    <t>205</t>
  </si>
  <si>
    <t>206</t>
  </si>
  <si>
    <t>207</t>
  </si>
  <si>
    <t>208</t>
  </si>
  <si>
    <t>209</t>
  </si>
  <si>
    <t>210</t>
  </si>
  <si>
    <t>211</t>
  </si>
  <si>
    <t>Fircroft</t>
  </si>
  <si>
    <t>212</t>
  </si>
  <si>
    <t>213</t>
  </si>
  <si>
    <t>214</t>
  </si>
  <si>
    <t>215</t>
  </si>
  <si>
    <t>216</t>
  </si>
  <si>
    <t>217</t>
  </si>
  <si>
    <t>218</t>
  </si>
  <si>
    <t>219</t>
  </si>
  <si>
    <t>220</t>
  </si>
  <si>
    <t>Cameroon</t>
  </si>
  <si>
    <t>M</t>
  </si>
  <si>
    <t>Jack</t>
  </si>
  <si>
    <t>Sammy</t>
  </si>
  <si>
    <t>Nicholas</t>
  </si>
  <si>
    <t>Cael</t>
  </si>
  <si>
    <t>Milli</t>
  </si>
  <si>
    <t>F</t>
  </si>
  <si>
    <t>Mikala</t>
  </si>
  <si>
    <t>Saffa</t>
  </si>
  <si>
    <t>Sanna</t>
  </si>
  <si>
    <t>Jemima</t>
  </si>
  <si>
    <t>Michael Espinosa</t>
  </si>
  <si>
    <t>Kamaal Daniels</t>
  </si>
  <si>
    <t>Gideon Gyimah</t>
  </si>
  <si>
    <t>Shaeon Campbell</t>
  </si>
  <si>
    <t>Kamilah Oke</t>
  </si>
  <si>
    <t>Sairah Rahman</t>
  </si>
  <si>
    <t>Eleece Humphreys</t>
  </si>
  <si>
    <t>Destiny Williams</t>
  </si>
  <si>
    <t>Chantae Williams</t>
  </si>
  <si>
    <t>Frankie Reed</t>
  </si>
  <si>
    <t>Evan Mathis</t>
  </si>
  <si>
    <t>Jamal Muguluma</t>
  </si>
  <si>
    <t>Jermaine Sammy</t>
  </si>
  <si>
    <t>Salma Abdikadir</t>
  </si>
  <si>
    <t>Dounia Bekkoucke</t>
  </si>
  <si>
    <t>Layla Clews</t>
  </si>
  <si>
    <t>Mia Jennings</t>
  </si>
  <si>
    <t>Tom</t>
  </si>
  <si>
    <t>Matis</t>
  </si>
  <si>
    <t>Sam</t>
  </si>
  <si>
    <t>Theo</t>
  </si>
  <si>
    <t>lucas</t>
  </si>
  <si>
    <t>Maddie</t>
  </si>
  <si>
    <t>Kaia</t>
  </si>
  <si>
    <t>India</t>
  </si>
  <si>
    <t>Claudia</t>
  </si>
  <si>
    <t>Isabel</t>
  </si>
  <si>
    <t>Alec</t>
  </si>
  <si>
    <t>Myles</t>
  </si>
  <si>
    <t>Barnaby</t>
  </si>
  <si>
    <t>Ruben</t>
  </si>
  <si>
    <t>Haile</t>
  </si>
  <si>
    <t>Sophia</t>
  </si>
  <si>
    <t>Lotte</t>
  </si>
  <si>
    <t>Sophie</t>
  </si>
  <si>
    <t>Rhianna</t>
  </si>
  <si>
    <t>Shannon</t>
  </si>
  <si>
    <t>Hazqil</t>
  </si>
  <si>
    <t>Kassam</t>
  </si>
  <si>
    <t>Joseph</t>
  </si>
  <si>
    <t>Luke</t>
  </si>
  <si>
    <t>Zenia</t>
  </si>
  <si>
    <t>Daisy</t>
  </si>
  <si>
    <t>Beau</t>
  </si>
  <si>
    <t>Jessica</t>
  </si>
  <si>
    <t>Tomas</t>
  </si>
  <si>
    <t>Bradley</t>
  </si>
  <si>
    <t>Tshin</t>
  </si>
  <si>
    <t>Jaheim</t>
  </si>
  <si>
    <t>Jalaya</t>
  </si>
  <si>
    <t>Gloria</t>
  </si>
  <si>
    <t>Nana</t>
  </si>
  <si>
    <t>Talita</t>
  </si>
  <si>
    <t>Nathan</t>
  </si>
  <si>
    <t>George</t>
  </si>
  <si>
    <t>Reece</t>
  </si>
  <si>
    <t>Paul</t>
  </si>
  <si>
    <t>Thalia</t>
  </si>
  <si>
    <t>Asia</t>
  </si>
  <si>
    <t>Amelia</t>
  </si>
  <si>
    <t>Renee</t>
  </si>
  <si>
    <t>Anna</t>
  </si>
  <si>
    <t>Othurd</t>
  </si>
  <si>
    <t>Nicholas Hamilton</t>
  </si>
  <si>
    <t>Lamar</t>
  </si>
  <si>
    <t>Dwayne</t>
  </si>
  <si>
    <t>John</t>
  </si>
  <si>
    <t>Keziah</t>
  </si>
  <si>
    <t>Onysha</t>
  </si>
  <si>
    <t>Melisia</t>
  </si>
  <si>
    <t>Keshrine</t>
  </si>
  <si>
    <t>Simone</t>
  </si>
  <si>
    <t>Yusuf</t>
  </si>
  <si>
    <t>Alec Jackson</t>
  </si>
  <si>
    <t>Humza</t>
  </si>
  <si>
    <t>William</t>
  </si>
  <si>
    <t>Asher</t>
  </si>
  <si>
    <t>Shania</t>
  </si>
  <si>
    <t>Hanna</t>
  </si>
  <si>
    <t>Chante Dumont</t>
  </si>
  <si>
    <t>May</t>
  </si>
  <si>
    <t>Amy</t>
  </si>
  <si>
    <t>Soufiauc</t>
  </si>
  <si>
    <t>Layth</t>
  </si>
  <si>
    <t>Mohammed</t>
  </si>
  <si>
    <t>Raja</t>
  </si>
  <si>
    <t>Youcab</t>
  </si>
  <si>
    <t>Safa</t>
  </si>
  <si>
    <t>Mishi</t>
  </si>
  <si>
    <t>Laiba</t>
  </si>
  <si>
    <t>Sarah</t>
  </si>
  <si>
    <t>Huda</t>
  </si>
  <si>
    <t>Kemario</t>
  </si>
  <si>
    <t>Jakub</t>
  </si>
  <si>
    <t>Timoth</t>
  </si>
  <si>
    <t>Michael S</t>
  </si>
  <si>
    <t>Denzel</t>
  </si>
  <si>
    <t>Allanah</t>
  </si>
  <si>
    <t>Monica</t>
  </si>
  <si>
    <t>Jenny</t>
  </si>
  <si>
    <t>Katherine</t>
  </si>
  <si>
    <t>Chloe</t>
  </si>
  <si>
    <t>Reece Lewis</t>
  </si>
  <si>
    <t>Malik</t>
  </si>
  <si>
    <t>Harry</t>
  </si>
  <si>
    <t>Mason</t>
  </si>
  <si>
    <t>Levi</t>
  </si>
  <si>
    <t>Emily</t>
  </si>
  <si>
    <t>Rayelle</t>
  </si>
  <si>
    <t>Fakiha</t>
  </si>
  <si>
    <t>Hannah</t>
  </si>
  <si>
    <t>250</t>
  </si>
  <si>
    <t>Natalie</t>
  </si>
  <si>
    <t>f</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</si>
</sst>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0.0"/>
    <numFmt numFmtId="165" formatCode="_-* #,##0_-;\-* #,##0_-;_-* &quot;-&quot;??_-;_-@_-"/>
    <numFmt numFmtId="166" formatCode="[$-F800]dddd\,\ mmmm\ dd\,\ yyyy"/>
    <numFmt numFmtId="167" formatCode="0.00;;"/>
    <numFmt numFmtId="168" formatCode="0;;"/>
    <numFmt numFmtId="169" formatCode="mm:ss;;"/>
    <numFmt numFmtId="170" formatCode="0.000"/>
    <numFmt numFmtId="171" formatCode="_-* #,##0.0_-;\-* #,##0.0_-;_-* &quot;-&quot;??_-;_-@_-"/>
    <numFmt numFmtId="172" formatCode="00.0;;"/>
    <numFmt numFmtId="173" formatCode="#,##0;;"/>
    <numFmt numFmtId="174" formatCode="#;;"/>
    <numFmt numFmtId="175" formatCode="00.00;;"/>
  </numFmts>
  <fonts count="58" x14ac:knownFonts="1">
    <font>
      <sz val="11"/>
      <color theme="1"/>
      <name val="Calibri"/>
      <family val="2"/>
      <scheme val="minor"/>
    </font>
    <font>
      <sz val="10"/>
      <name val="Arial"/>
      <family val="2"/>
    </font>
    <font>
      <u/>
      <sz val="10"/>
      <color indexed="12"/>
      <name val="Arial"/>
      <family val="2"/>
    </font>
    <font>
      <b/>
      <sz val="26"/>
      <name val="Arial"/>
      <family val="2"/>
    </font>
    <font>
      <b/>
      <sz val="18"/>
      <name val="Verdana"/>
      <family val="2"/>
    </font>
    <font>
      <b/>
      <u/>
      <sz val="20"/>
      <name val="Calibri"/>
      <family val="2"/>
    </font>
    <font>
      <sz val="18"/>
      <name val="Calibri"/>
      <family val="2"/>
    </font>
    <font>
      <b/>
      <sz val="20"/>
      <name val="Calibri"/>
      <family val="2"/>
    </font>
    <font>
      <sz val="14"/>
      <name val="Calibri"/>
      <family val="2"/>
    </font>
    <font>
      <b/>
      <sz val="14"/>
      <name val="Calibri"/>
      <family val="2"/>
    </font>
    <font>
      <sz val="14"/>
      <name val="Wingdings"/>
      <charset val="2"/>
    </font>
    <font>
      <sz val="7"/>
      <name val="Times New Roman"/>
      <family val="1"/>
    </font>
    <font>
      <sz val="10"/>
      <name val="Verdana"/>
      <family val="2"/>
    </font>
    <font>
      <b/>
      <sz val="8"/>
      <name val="Verdana"/>
      <family val="2"/>
    </font>
    <font>
      <b/>
      <sz val="12"/>
      <name val="Arial"/>
      <family val="2"/>
    </font>
    <font>
      <b/>
      <u/>
      <sz val="12"/>
      <color indexed="12"/>
      <name val="Arial"/>
      <family val="2"/>
    </font>
    <font>
      <b/>
      <sz val="11"/>
      <name val="Arial"/>
      <family val="2"/>
    </font>
    <font>
      <b/>
      <u/>
      <sz val="14"/>
      <color indexed="12"/>
      <name val="Arial"/>
      <family val="2"/>
    </font>
    <font>
      <sz val="14"/>
      <name val="Arial"/>
      <family val="2"/>
    </font>
    <font>
      <b/>
      <sz val="10"/>
      <name val="Arial"/>
      <family val="2"/>
    </font>
    <font>
      <sz val="10"/>
      <color indexed="10"/>
      <name val="Arial"/>
      <family val="2"/>
    </font>
    <font>
      <sz val="11"/>
      <name val="Arial"/>
      <family val="2"/>
    </font>
    <font>
      <sz val="10"/>
      <color indexed="55"/>
      <name val="Arial"/>
      <family val="2"/>
    </font>
    <font>
      <b/>
      <sz val="14"/>
      <name val="Arial"/>
      <family val="2"/>
    </font>
    <font>
      <sz val="10"/>
      <color indexed="9"/>
      <name val="Arial"/>
      <family val="2"/>
    </font>
    <font>
      <sz val="8"/>
      <color indexed="9"/>
      <name val="Arial"/>
      <family val="2"/>
    </font>
    <font>
      <b/>
      <sz val="16"/>
      <name val="Arial"/>
      <family val="2"/>
    </font>
    <font>
      <b/>
      <sz val="36"/>
      <name val="Arial"/>
      <family val="2"/>
    </font>
    <font>
      <sz val="10"/>
      <color indexed="22"/>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22"/>
      <color theme="4" tint="-0.249977111117893"/>
      <name val="Calibri"/>
      <family val="2"/>
      <scheme val="minor"/>
    </font>
    <font>
      <b/>
      <sz val="14"/>
      <color theme="0"/>
      <name val="Calibri"/>
      <family val="2"/>
      <scheme val="minor"/>
    </font>
    <font>
      <b/>
      <sz val="16"/>
      <color theme="1"/>
      <name val="Calibri"/>
      <family val="2"/>
      <scheme val="minor"/>
    </font>
    <font>
      <b/>
      <sz val="22"/>
      <color theme="1"/>
      <name val="Calibri"/>
      <family val="2"/>
      <scheme val="minor"/>
    </font>
    <font>
      <b/>
      <sz val="11"/>
      <color rgb="FFFF0000"/>
      <name val="Calibri"/>
      <family val="2"/>
      <scheme val="minor"/>
    </font>
    <font>
      <sz val="11"/>
      <color theme="1"/>
      <name val="Arial"/>
      <family val="2"/>
    </font>
    <font>
      <b/>
      <sz val="16"/>
      <color theme="0" tint="-0.14999847407452621"/>
      <name val="Arial"/>
      <family val="2"/>
    </font>
    <font>
      <sz val="11"/>
      <color theme="0" tint="-0.14999847407452621"/>
      <name val="Arial"/>
      <family val="2"/>
    </font>
    <font>
      <b/>
      <sz val="16"/>
      <color rgb="FFFF0000"/>
      <name val="Arial"/>
      <family val="2"/>
    </font>
    <font>
      <sz val="14"/>
      <color theme="1"/>
      <name val="Arial"/>
      <family val="2"/>
    </font>
    <font>
      <sz val="9"/>
      <color theme="1"/>
      <name val="Calibri"/>
      <family val="2"/>
      <scheme val="minor"/>
    </font>
    <font>
      <b/>
      <sz val="12"/>
      <color theme="1"/>
      <name val="Arial"/>
      <family val="2"/>
    </font>
    <font>
      <b/>
      <sz val="11"/>
      <color theme="1"/>
      <name val="Arial"/>
      <family val="2"/>
    </font>
    <font>
      <sz val="9"/>
      <color theme="1"/>
      <name val="Arial"/>
      <family val="2"/>
    </font>
    <font>
      <b/>
      <sz val="14"/>
      <color theme="1"/>
      <name val="Calibri"/>
      <family val="2"/>
      <scheme val="minor"/>
    </font>
    <font>
      <b/>
      <sz val="10"/>
      <color rgb="FF00B050"/>
      <name val="Arial"/>
      <family val="2"/>
    </font>
    <font>
      <b/>
      <sz val="16"/>
      <color theme="1"/>
      <name val="Arial"/>
      <family val="2"/>
    </font>
    <font>
      <b/>
      <sz val="16"/>
      <color theme="0"/>
      <name val="Calibri"/>
      <family val="2"/>
      <scheme val="minor"/>
    </font>
    <font>
      <b/>
      <sz val="11"/>
      <color rgb="FFFFFF00"/>
      <name val="Calibri"/>
      <family val="2"/>
      <scheme val="minor"/>
    </font>
    <font>
      <b/>
      <sz val="18"/>
      <color theme="1"/>
      <name val="Arial"/>
      <family val="2"/>
    </font>
    <font>
      <b/>
      <sz val="14"/>
      <color theme="1"/>
      <name val="Arial"/>
      <family val="2"/>
    </font>
    <font>
      <b/>
      <sz val="20"/>
      <color theme="1"/>
      <name val="Arial"/>
      <family val="2"/>
    </font>
    <font>
      <b/>
      <sz val="22"/>
      <color theme="1"/>
      <name val="Arial"/>
      <family val="2"/>
    </font>
    <font>
      <b/>
      <sz val="28"/>
      <color theme="1"/>
      <name val="Calibri"/>
      <family val="2"/>
      <scheme val="minor"/>
    </font>
    <font>
      <sz val="9"/>
      <color theme="0"/>
      <name val="Calibri"/>
      <family val="2"/>
      <scheme val="minor"/>
    </font>
  </fonts>
  <fills count="22">
    <fill>
      <patternFill patternType="none"/>
    </fill>
    <fill>
      <patternFill patternType="gray125"/>
    </fill>
    <fill>
      <patternFill patternType="solid">
        <fgColor indexed="8"/>
        <bgColor indexed="64"/>
      </patternFill>
    </fill>
    <fill>
      <patternFill patternType="solid">
        <fgColor indexed="11"/>
        <bgColor indexed="64"/>
      </patternFill>
    </fill>
    <fill>
      <patternFill patternType="solid">
        <fgColor indexed="44"/>
        <bgColor indexed="64"/>
      </patternFill>
    </fill>
    <fill>
      <patternFill patternType="solid">
        <fgColor indexed="13"/>
        <bgColor indexed="64"/>
      </patternFill>
    </fill>
    <fill>
      <patternFill patternType="solid">
        <fgColor indexed="56"/>
        <bgColor indexed="64"/>
      </patternFill>
    </fill>
    <fill>
      <patternFill patternType="solid">
        <fgColor indexed="42"/>
        <bgColor indexed="64"/>
      </patternFill>
    </fill>
    <fill>
      <patternFill patternType="solid">
        <fgColor theme="1"/>
        <bgColor indexed="64"/>
      </patternFill>
    </fill>
    <fill>
      <patternFill patternType="solid">
        <fgColor rgb="FF00CC00"/>
        <bgColor indexed="64"/>
      </patternFill>
    </fill>
    <fill>
      <patternFill patternType="solid">
        <fgColor theme="3" tint="0.79998168889431442"/>
        <bgColor indexed="64"/>
      </patternFill>
    </fill>
    <fill>
      <patternFill patternType="solid">
        <fgColor rgb="FFFFC00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2"/>
        <bgColor indexed="64"/>
      </patternFill>
    </fill>
    <fill>
      <patternFill patternType="solid">
        <fgColor theme="9" tint="0.79998168889431442"/>
        <bgColor indexed="64"/>
      </patternFill>
    </fill>
    <fill>
      <patternFill patternType="solid">
        <fgColor rgb="FF24A04D"/>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499984740745262"/>
        <bgColor indexed="64"/>
      </patternFill>
    </fill>
    <fill>
      <patternFill patternType="solid">
        <fgColor theme="4" tint="0.79998168889431442"/>
        <bgColor indexed="64"/>
      </patternFill>
    </fill>
    <fill>
      <patternFill patternType="solid">
        <fgColor theme="0" tint="-4.9989318521683403E-2"/>
        <bgColor indexed="64"/>
      </patternFill>
    </fill>
  </fills>
  <borders count="49">
    <border>
      <left/>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dotted">
        <color indexed="64"/>
      </bottom>
      <diagonal/>
    </border>
    <border>
      <left style="thin">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thin">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dotted">
        <color indexed="64"/>
      </top>
      <bottom style="thin">
        <color indexed="64"/>
      </bottom>
      <diagonal/>
    </border>
    <border>
      <left style="thin">
        <color indexed="64"/>
      </left>
      <right/>
      <top style="dotted">
        <color indexed="64"/>
      </top>
      <bottom style="thin">
        <color indexed="64"/>
      </bottom>
      <diagonal/>
    </border>
    <border>
      <left/>
      <right style="dotted">
        <color indexed="64"/>
      </right>
      <top style="dotted">
        <color indexed="64"/>
      </top>
      <bottom style="dotted">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thin">
        <color indexed="64"/>
      </left>
      <right style="thin">
        <color indexed="64"/>
      </right>
      <top/>
      <bottom/>
      <diagonal/>
    </border>
    <border>
      <left/>
      <right style="dotted">
        <color indexed="64"/>
      </right>
      <top style="thin">
        <color indexed="64"/>
      </top>
      <bottom style="dotted">
        <color indexed="64"/>
      </bottom>
      <diagonal/>
    </border>
    <border>
      <left style="double">
        <color rgb="FF00B050"/>
      </left>
      <right style="double">
        <color rgb="FF00B050"/>
      </right>
      <top style="double">
        <color rgb="FF00B050"/>
      </top>
      <bottom style="double">
        <color rgb="FF00B050"/>
      </bottom>
      <diagonal/>
    </border>
  </borders>
  <cellStyleXfs count="7">
    <xf numFmtId="0" fontId="0" fillId="0" borderId="0"/>
    <xf numFmtId="43" fontId="29" fillId="0" borderId="0" applyFont="0" applyFill="0" applyBorder="0" applyAlignment="0" applyProtection="0"/>
    <xf numFmtId="43" fontId="1" fillId="0" borderId="0" applyFont="0" applyFill="0" applyBorder="0" applyAlignment="0" applyProtection="0"/>
    <xf numFmtId="0" fontId="2" fillId="0" borderId="0" applyNumberFormat="0" applyFill="0" applyBorder="0" applyAlignment="0" applyProtection="0">
      <alignment vertical="top"/>
      <protection locked="0"/>
    </xf>
    <xf numFmtId="0" fontId="1" fillId="0" borderId="0"/>
    <xf numFmtId="9" fontId="29" fillId="0" borderId="0" applyFont="0" applyFill="0" applyBorder="0" applyAlignment="0" applyProtection="0"/>
    <xf numFmtId="9" fontId="1" fillId="0" borderId="0" applyFont="0" applyFill="0" applyBorder="0" applyAlignment="0" applyProtection="0"/>
  </cellStyleXfs>
  <cellXfs count="489">
    <xf numFmtId="0" fontId="0" fillId="0" borderId="0" xfId="0"/>
    <xf numFmtId="0" fontId="0" fillId="0" borderId="0" xfId="0" applyAlignment="1">
      <alignment horizontal="center"/>
    </xf>
    <xf numFmtId="0" fontId="30" fillId="8" borderId="0" xfId="0" applyFont="1" applyFill="1"/>
    <xf numFmtId="0" fontId="30" fillId="8" borderId="0" xfId="0" applyFont="1" applyFill="1" applyAlignment="1">
      <alignment horizontal="center"/>
    </xf>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14" fontId="0" fillId="0" borderId="0" xfId="0" applyNumberFormat="1" applyAlignment="1">
      <alignment horizontal="center"/>
    </xf>
    <xf numFmtId="0" fontId="0" fillId="0" borderId="1" xfId="0" applyBorder="1" applyAlignment="1">
      <alignment horizontal="center"/>
    </xf>
    <xf numFmtId="0" fontId="0" fillId="0" borderId="4" xfId="0" applyBorder="1" applyAlignment="1">
      <alignment horizontal="center"/>
    </xf>
    <xf numFmtId="0" fontId="32" fillId="0" borderId="0" xfId="0" applyFont="1"/>
    <xf numFmtId="0" fontId="33" fillId="0" borderId="0" xfId="0" applyFont="1" applyAlignment="1">
      <alignment horizontal="center" vertical="center"/>
    </xf>
    <xf numFmtId="0" fontId="30" fillId="8" borderId="8" xfId="0" applyFont="1" applyFill="1" applyBorder="1" applyAlignment="1">
      <alignment horizontal="center"/>
    </xf>
    <xf numFmtId="0" fontId="30" fillId="8" borderId="7" xfId="0" applyFont="1" applyFill="1" applyBorder="1" applyAlignment="1">
      <alignment horizontal="center"/>
    </xf>
    <xf numFmtId="0" fontId="30" fillId="8" borderId="7" xfId="0" applyFont="1" applyFill="1" applyBorder="1"/>
    <xf numFmtId="0" fontId="0" fillId="0" borderId="0" xfId="0" applyAlignment="1">
      <alignment horizontal="center" vertical="center" shrinkToFit="1"/>
    </xf>
    <xf numFmtId="0" fontId="0" fillId="0" borderId="0" xfId="0" applyAlignment="1">
      <alignment vertical="center" shrinkToFit="1"/>
    </xf>
    <xf numFmtId="0" fontId="30" fillId="8" borderId="9" xfId="0" applyFont="1" applyFill="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8" xfId="0" applyBorder="1"/>
    <xf numFmtId="0" fontId="0" fillId="0" borderId="10" xfId="0" applyBorder="1"/>
    <xf numFmtId="0" fontId="0" fillId="0" borderId="11" xfId="0" applyBorder="1"/>
    <xf numFmtId="0" fontId="0" fillId="0" borderId="12" xfId="0" applyBorder="1"/>
    <xf numFmtId="164" fontId="0" fillId="0" borderId="7" xfId="0" applyNumberFormat="1" applyBorder="1" applyAlignment="1">
      <alignment horizontal="center"/>
    </xf>
    <xf numFmtId="164" fontId="0" fillId="0" borderId="2" xfId="0" applyNumberFormat="1" applyBorder="1" applyAlignment="1">
      <alignment horizontal="center"/>
    </xf>
    <xf numFmtId="2" fontId="0" fillId="0" borderId="7" xfId="0" applyNumberFormat="1" applyBorder="1" applyAlignment="1">
      <alignment horizontal="center"/>
    </xf>
    <xf numFmtId="2" fontId="0" fillId="0" borderId="2" xfId="0" applyNumberFormat="1" applyBorder="1" applyAlignment="1">
      <alignment horizontal="center"/>
    </xf>
    <xf numFmtId="170" fontId="0" fillId="0" borderId="9" xfId="0" applyNumberFormat="1" applyBorder="1" applyAlignment="1">
      <alignment horizontal="center"/>
    </xf>
    <xf numFmtId="170" fontId="0" fillId="0" borderId="3" xfId="0" applyNumberFormat="1" applyBorder="1" applyAlignment="1">
      <alignment horizontal="center"/>
    </xf>
    <xf numFmtId="0" fontId="0" fillId="0" borderId="0" xfId="0" applyAlignment="1">
      <alignment horizontal="left"/>
    </xf>
    <xf numFmtId="164" fontId="0" fillId="0" borderId="0" xfId="0" applyNumberFormat="1"/>
    <xf numFmtId="2" fontId="0" fillId="0" borderId="2" xfId="0" applyNumberFormat="1" applyBorder="1"/>
    <xf numFmtId="2" fontId="0" fillId="0" borderId="3" xfId="0" applyNumberFormat="1" applyBorder="1"/>
    <xf numFmtId="2" fontId="0" fillId="0" borderId="5" xfId="0" applyNumberFormat="1" applyBorder="1"/>
    <xf numFmtId="2" fontId="0" fillId="0" borderId="6" xfId="0" applyNumberFormat="1" applyBorder="1"/>
    <xf numFmtId="0" fontId="30" fillId="8" borderId="8" xfId="0" applyFont="1" applyFill="1" applyBorder="1"/>
    <xf numFmtId="0" fontId="0" fillId="0" borderId="1" xfId="0" applyBorder="1" applyAlignment="1">
      <alignment horizontal="right"/>
    </xf>
    <xf numFmtId="0" fontId="0" fillId="0" borderId="4" xfId="0" applyBorder="1" applyAlignment="1">
      <alignment horizontal="right"/>
    </xf>
    <xf numFmtId="0" fontId="0" fillId="0" borderId="0" xfId="0" applyFill="1" applyBorder="1" applyAlignment="1">
      <alignment horizontal="right"/>
    </xf>
    <xf numFmtId="0" fontId="0" fillId="9" borderId="1" xfId="0" applyFill="1" applyBorder="1" applyAlignment="1">
      <alignment horizontal="center"/>
    </xf>
    <xf numFmtId="2" fontId="0" fillId="9" borderId="2" xfId="0" applyNumberFormat="1" applyFill="1" applyBorder="1" applyAlignment="1">
      <alignment horizontal="center"/>
    </xf>
    <xf numFmtId="0" fontId="0" fillId="9" borderId="3" xfId="0" applyFill="1" applyBorder="1" applyAlignment="1">
      <alignment horizontal="center"/>
    </xf>
    <xf numFmtId="0" fontId="34" fillId="8" borderId="8" xfId="0" applyFont="1" applyFill="1" applyBorder="1" applyAlignment="1">
      <alignment horizontal="center" vertical="center" shrinkToFit="1"/>
    </xf>
    <xf numFmtId="0" fontId="34" fillId="8" borderId="7" xfId="0" applyFont="1" applyFill="1" applyBorder="1" applyAlignment="1">
      <alignment horizontal="center" vertical="center" shrinkToFit="1"/>
    </xf>
    <xf numFmtId="0" fontId="34" fillId="8" borderId="9" xfId="0" applyFont="1" applyFill="1" applyBorder="1" applyAlignment="1">
      <alignment horizontal="center" vertical="center" shrinkToFit="1"/>
    </xf>
    <xf numFmtId="0" fontId="32" fillId="10" borderId="4" xfId="0" applyFont="1" applyFill="1" applyBorder="1" applyAlignment="1">
      <alignment horizontal="center"/>
    </xf>
    <xf numFmtId="2" fontId="32" fillId="10" borderId="5" xfId="0" applyNumberFormat="1" applyFont="1" applyFill="1" applyBorder="1" applyAlignment="1">
      <alignment horizontal="center"/>
    </xf>
    <xf numFmtId="0" fontId="32" fillId="10" borderId="6" xfId="0" applyFont="1" applyFill="1" applyBorder="1" applyAlignment="1">
      <alignment horizontal="center"/>
    </xf>
    <xf numFmtId="0" fontId="32" fillId="11" borderId="1" xfId="0" applyFont="1" applyFill="1" applyBorder="1" applyAlignment="1">
      <alignment horizontal="center"/>
    </xf>
    <xf numFmtId="2" fontId="32" fillId="11" borderId="2" xfId="0" applyNumberFormat="1" applyFont="1" applyFill="1" applyBorder="1" applyAlignment="1">
      <alignment horizontal="center"/>
    </xf>
    <xf numFmtId="0" fontId="32" fillId="11" borderId="3" xfId="0" applyFont="1" applyFill="1" applyBorder="1" applyAlignment="1">
      <alignment horizontal="center"/>
    </xf>
    <xf numFmtId="0" fontId="30" fillId="8" borderId="7" xfId="0" applyFont="1" applyFill="1" applyBorder="1" applyAlignment="1">
      <alignment horizontal="right" shrinkToFit="1"/>
    </xf>
    <xf numFmtId="0" fontId="30" fillId="8" borderId="9" xfId="0" applyFont="1" applyFill="1" applyBorder="1" applyAlignment="1">
      <alignment horizontal="right" shrinkToFit="1"/>
    </xf>
    <xf numFmtId="0" fontId="35" fillId="0" borderId="0" xfId="0" applyFont="1" applyFill="1" applyBorder="1" applyAlignment="1">
      <alignment horizontal="left"/>
    </xf>
    <xf numFmtId="171" fontId="0" fillId="0" borderId="0" xfId="0" applyNumberFormat="1"/>
    <xf numFmtId="0" fontId="31" fillId="8" borderId="8" xfId="0" applyFont="1" applyFill="1" applyBorder="1" applyAlignment="1">
      <alignment horizontal="left"/>
    </xf>
    <xf numFmtId="0" fontId="30" fillId="8" borderId="7" xfId="0" applyFont="1" applyFill="1" applyBorder="1" applyAlignment="1"/>
    <xf numFmtId="2" fontId="30" fillId="8" borderId="7" xfId="0" applyNumberFormat="1" applyFont="1" applyFill="1" applyBorder="1" applyAlignment="1">
      <alignment shrinkToFit="1"/>
    </xf>
    <xf numFmtId="0" fontId="30" fillId="8" borderId="9" xfId="0" applyFont="1" applyFill="1" applyBorder="1" applyAlignment="1"/>
    <xf numFmtId="0" fontId="0" fillId="0" borderId="10" xfId="0" applyBorder="1"/>
    <xf numFmtId="0" fontId="30" fillId="8" borderId="4" xfId="0" applyFont="1" applyFill="1" applyBorder="1"/>
    <xf numFmtId="0" fontId="30" fillId="8" borderId="5" xfId="0" applyFont="1" applyFill="1" applyBorder="1" applyAlignment="1">
      <alignment horizontal="center"/>
    </xf>
    <xf numFmtId="0" fontId="30" fillId="8" borderId="6" xfId="0" applyFont="1" applyFill="1" applyBorder="1" applyAlignment="1">
      <alignment horizontal="center"/>
    </xf>
    <xf numFmtId="0" fontId="30" fillId="8" borderId="13" xfId="0" applyFont="1" applyFill="1" applyBorder="1"/>
    <xf numFmtId="0" fontId="30" fillId="8" borderId="14" xfId="0" applyFont="1" applyFill="1" applyBorder="1"/>
    <xf numFmtId="0" fontId="30" fillId="8" borderId="10" xfId="0" applyFont="1" applyFill="1" applyBorder="1" applyAlignment="1">
      <alignment horizontal="center"/>
    </xf>
    <xf numFmtId="0" fontId="30" fillId="8" borderId="8" xfId="0" applyFont="1" applyFill="1" applyBorder="1" applyAlignment="1">
      <alignment horizontal="center"/>
    </xf>
    <xf numFmtId="0" fontId="30" fillId="8" borderId="7" xfId="0" applyFont="1" applyFill="1" applyBorder="1" applyAlignment="1">
      <alignment horizontal="center"/>
    </xf>
    <xf numFmtId="0" fontId="30" fillId="8" borderId="9" xfId="0" applyFont="1" applyFill="1" applyBorder="1"/>
    <xf numFmtId="0" fontId="30" fillId="8" borderId="15" xfId="0" applyFont="1" applyFill="1" applyBorder="1"/>
    <xf numFmtId="0" fontId="30" fillId="8" borderId="12" xfId="0" applyFont="1" applyFill="1" applyBorder="1"/>
    <xf numFmtId="0" fontId="34" fillId="8" borderId="16" xfId="0" applyFont="1" applyFill="1" applyBorder="1" applyAlignment="1">
      <alignment horizontal="center" vertical="center" shrinkToFit="1"/>
    </xf>
    <xf numFmtId="2" fontId="0" fillId="0" borderId="17" xfId="0" applyNumberFormat="1" applyBorder="1" applyAlignment="1">
      <alignment horizontal="center"/>
    </xf>
    <xf numFmtId="2" fontId="0" fillId="9" borderId="17" xfId="0" applyNumberFormat="1" applyFill="1" applyBorder="1" applyAlignment="1">
      <alignment horizontal="center"/>
    </xf>
    <xf numFmtId="2" fontId="32" fillId="11" borderId="17" xfId="0" applyNumberFormat="1" applyFont="1" applyFill="1" applyBorder="1" applyAlignment="1">
      <alignment horizontal="center"/>
    </xf>
    <xf numFmtId="2" fontId="32" fillId="10" borderId="18" xfId="0" applyNumberFormat="1" applyFont="1" applyFill="1" applyBorder="1" applyAlignment="1">
      <alignment horizontal="center"/>
    </xf>
    <xf numFmtId="0" fontId="34" fillId="8" borderId="7" xfId="0" applyFont="1" applyFill="1" applyBorder="1" applyAlignment="1">
      <alignment horizontal="center" vertical="center" shrinkToFit="1"/>
    </xf>
    <xf numFmtId="2" fontId="0" fillId="0" borderId="0" xfId="0" applyNumberFormat="1" applyBorder="1"/>
    <xf numFmtId="0" fontId="0" fillId="12" borderId="19" xfId="0" quotePrefix="1" applyFill="1" applyBorder="1"/>
    <xf numFmtId="0" fontId="0" fillId="12" borderId="20" xfId="0" applyFill="1" applyBorder="1"/>
    <xf numFmtId="0" fontId="0" fillId="12" borderId="21" xfId="0" applyFill="1" applyBorder="1"/>
    <xf numFmtId="0" fontId="0" fillId="12" borderId="22" xfId="0" applyFill="1" applyBorder="1"/>
    <xf numFmtId="0" fontId="0" fillId="12" borderId="11" xfId="0" applyFill="1" applyBorder="1"/>
    <xf numFmtId="0" fontId="0" fillId="12" borderId="1" xfId="0" applyFill="1" applyBorder="1"/>
    <xf numFmtId="0" fontId="0" fillId="12" borderId="2" xfId="0" applyFill="1" applyBorder="1"/>
    <xf numFmtId="0" fontId="0" fillId="12" borderId="3" xfId="0" applyFill="1" applyBorder="1"/>
    <xf numFmtId="0" fontId="0" fillId="12" borderId="12" xfId="0" applyFill="1" applyBorder="1"/>
    <xf numFmtId="0" fontId="0" fillId="12" borderId="4" xfId="0" applyFill="1" applyBorder="1"/>
    <xf numFmtId="0" fontId="0" fillId="12" borderId="5" xfId="0" applyFill="1" applyBorder="1"/>
    <xf numFmtId="0" fontId="0" fillId="12" borderId="6" xfId="0" applyFill="1" applyBorder="1"/>
    <xf numFmtId="0" fontId="0" fillId="13" borderId="19" xfId="0" quotePrefix="1" applyFill="1" applyBorder="1"/>
    <xf numFmtId="0" fontId="0" fillId="13" borderId="20" xfId="0" applyFill="1" applyBorder="1"/>
    <xf numFmtId="0" fontId="0" fillId="13" borderId="21" xfId="0" applyFill="1" applyBorder="1"/>
    <xf numFmtId="0" fontId="0" fillId="13" borderId="22" xfId="0" applyFill="1" applyBorder="1"/>
    <xf numFmtId="0" fontId="0" fillId="13" borderId="11" xfId="0" applyFill="1" applyBorder="1"/>
    <xf numFmtId="0" fontId="0" fillId="13" borderId="1" xfId="0" applyFill="1" applyBorder="1"/>
    <xf numFmtId="0" fontId="0" fillId="13" borderId="2" xfId="0" applyFill="1" applyBorder="1"/>
    <xf numFmtId="0" fontId="0" fillId="13" borderId="3" xfId="0" applyFill="1" applyBorder="1"/>
    <xf numFmtId="0" fontId="0" fillId="13" borderId="12" xfId="0" applyFill="1" applyBorder="1"/>
    <xf numFmtId="0" fontId="0" fillId="13" borderId="4" xfId="0" applyFill="1" applyBorder="1"/>
    <xf numFmtId="0" fontId="0" fillId="13" borderId="5" xfId="0" applyFill="1" applyBorder="1"/>
    <xf numFmtId="0" fontId="0" fillId="13" borderId="6" xfId="0" applyFill="1" applyBorder="1"/>
    <xf numFmtId="0" fontId="0" fillId="14" borderId="19" xfId="0" quotePrefix="1" applyFill="1" applyBorder="1"/>
    <xf numFmtId="0" fontId="0" fillId="14" borderId="20" xfId="0" applyFill="1" applyBorder="1"/>
    <xf numFmtId="0" fontId="0" fillId="14" borderId="21" xfId="0" applyFill="1" applyBorder="1"/>
    <xf numFmtId="0" fontId="0" fillId="14" borderId="22" xfId="0" applyFill="1" applyBorder="1"/>
    <xf numFmtId="0" fontId="0" fillId="14" borderId="11" xfId="0" applyFill="1" applyBorder="1"/>
    <xf numFmtId="0" fontId="0" fillId="14" borderId="1" xfId="0" applyFill="1" applyBorder="1"/>
    <xf numFmtId="0" fontId="0" fillId="14" borderId="2" xfId="0" applyFill="1" applyBorder="1"/>
    <xf numFmtId="0" fontId="0" fillId="14" borderId="3" xfId="0" applyFill="1" applyBorder="1"/>
    <xf numFmtId="0" fontId="0" fillId="14" borderId="12" xfId="0" applyFill="1" applyBorder="1"/>
    <xf numFmtId="0" fontId="0" fillId="14" borderId="4" xfId="0" applyFill="1" applyBorder="1"/>
    <xf numFmtId="0" fontId="0" fillId="14" borderId="5" xfId="0" applyFill="1" applyBorder="1"/>
    <xf numFmtId="0" fontId="0" fillId="14" borderId="6" xfId="0" applyFill="1" applyBorder="1"/>
    <xf numFmtId="0" fontId="0" fillId="15" borderId="19" xfId="0" quotePrefix="1" applyFill="1" applyBorder="1"/>
    <xf numFmtId="0" fontId="0" fillId="15" borderId="20" xfId="0" applyFill="1" applyBorder="1"/>
    <xf numFmtId="0" fontId="0" fillId="15" borderId="21" xfId="0" applyFill="1" applyBorder="1"/>
    <xf numFmtId="0" fontId="0" fillId="15" borderId="22" xfId="0" applyFill="1" applyBorder="1"/>
    <xf numFmtId="0" fontId="0" fillId="15" borderId="11" xfId="0" applyFill="1" applyBorder="1"/>
    <xf numFmtId="0" fontId="0" fillId="15" borderId="1" xfId="0" applyFill="1" applyBorder="1"/>
    <xf numFmtId="0" fontId="0" fillId="15" borderId="2" xfId="0" applyFill="1" applyBorder="1"/>
    <xf numFmtId="0" fontId="0" fillId="15" borderId="3" xfId="0" applyFill="1" applyBorder="1"/>
    <xf numFmtId="0" fontId="0" fillId="15" borderId="12" xfId="0" applyFill="1" applyBorder="1"/>
    <xf numFmtId="0" fontId="0" fillId="15" borderId="4" xfId="0" applyFill="1" applyBorder="1"/>
    <xf numFmtId="0" fontId="0" fillId="15" borderId="5" xfId="0" applyFill="1" applyBorder="1"/>
    <xf numFmtId="0" fontId="0" fillId="15" borderId="6" xfId="0" applyFill="1" applyBorder="1"/>
    <xf numFmtId="0" fontId="32" fillId="0" borderId="23" xfId="0" applyFont="1" applyBorder="1"/>
    <xf numFmtId="2" fontId="32" fillId="13" borderId="24" xfId="0" applyNumberFormat="1" applyFont="1" applyFill="1" applyBorder="1"/>
    <xf numFmtId="2" fontId="32" fillId="13" borderId="25" xfId="0" applyNumberFormat="1" applyFont="1" applyFill="1" applyBorder="1"/>
    <xf numFmtId="2" fontId="32" fillId="13" borderId="26" xfId="0" applyNumberFormat="1" applyFont="1" applyFill="1" applyBorder="1"/>
    <xf numFmtId="2" fontId="32" fillId="14" borderId="24" xfId="0" applyNumberFormat="1" applyFont="1" applyFill="1" applyBorder="1"/>
    <xf numFmtId="2" fontId="32" fillId="14" borderId="25" xfId="0" applyNumberFormat="1" applyFont="1" applyFill="1" applyBorder="1"/>
    <xf numFmtId="2" fontId="32" fillId="14" borderId="26" xfId="0" applyNumberFormat="1" applyFont="1" applyFill="1" applyBorder="1"/>
    <xf numFmtId="2" fontId="32" fillId="15" borderId="24" xfId="0" applyNumberFormat="1" applyFont="1" applyFill="1" applyBorder="1"/>
    <xf numFmtId="2" fontId="32" fillId="15" borderId="25" xfId="0" applyNumberFormat="1" applyFont="1" applyFill="1" applyBorder="1"/>
    <xf numFmtId="2" fontId="32" fillId="15" borderId="26" xfId="0" applyNumberFormat="1" applyFont="1" applyFill="1" applyBorder="1"/>
    <xf numFmtId="2" fontId="32" fillId="12" borderId="24" xfId="0" applyNumberFormat="1" applyFont="1" applyFill="1" applyBorder="1"/>
    <xf numFmtId="2" fontId="32" fillId="12" borderId="25" xfId="0" applyNumberFormat="1" applyFont="1" applyFill="1" applyBorder="1"/>
    <xf numFmtId="2" fontId="32" fillId="12" borderId="26" xfId="0" applyNumberFormat="1" applyFont="1" applyFill="1" applyBorder="1"/>
    <xf numFmtId="43" fontId="29" fillId="0" borderId="0" xfId="1" applyNumberFormat="1" applyFont="1"/>
    <xf numFmtId="171" fontId="29" fillId="0" borderId="0" xfId="1" applyNumberFormat="1" applyFont="1"/>
    <xf numFmtId="165" fontId="29" fillId="0" borderId="0" xfId="1" applyNumberFormat="1" applyFont="1"/>
    <xf numFmtId="0" fontId="36" fillId="0" borderId="0" xfId="0" applyFont="1" applyAlignment="1">
      <alignment horizontal="center" vertical="center"/>
    </xf>
    <xf numFmtId="0" fontId="0" fillId="0" borderId="0" xfId="0" applyAlignment="1">
      <alignment horizontal="right"/>
    </xf>
    <xf numFmtId="0" fontId="37" fillId="0" borderId="0" xfId="0" applyFont="1"/>
    <xf numFmtId="2" fontId="37" fillId="0" borderId="0" xfId="0" applyNumberFormat="1" applyFont="1"/>
    <xf numFmtId="168" fontId="0" fillId="0" borderId="3" xfId="0" applyNumberFormat="1" applyBorder="1" applyAlignment="1">
      <alignment horizontal="center"/>
    </xf>
    <xf numFmtId="168" fontId="0" fillId="0" borderId="0" xfId="0" applyNumberFormat="1" applyAlignment="1">
      <alignment horizontal="center"/>
    </xf>
    <xf numFmtId="43" fontId="0" fillId="0" borderId="0" xfId="0" applyNumberFormat="1"/>
    <xf numFmtId="0" fontId="30" fillId="8" borderId="7" xfId="0" applyFont="1" applyFill="1" applyBorder="1" applyAlignment="1">
      <alignment horizontal="center" wrapText="1"/>
    </xf>
    <xf numFmtId="0" fontId="30" fillId="8" borderId="1" xfId="0" applyFont="1" applyFill="1" applyBorder="1"/>
    <xf numFmtId="0" fontId="30" fillId="8" borderId="2" xfId="0" applyFont="1" applyFill="1" applyBorder="1"/>
    <xf numFmtId="0" fontId="30" fillId="8" borderId="3" xfId="0" applyFont="1" applyFill="1" applyBorder="1"/>
    <xf numFmtId="0" fontId="0" fillId="0" borderId="0" xfId="0" applyAlignment="1">
      <alignment shrinkToFit="1"/>
    </xf>
    <xf numFmtId="0" fontId="38" fillId="0" borderId="0" xfId="0" applyFont="1"/>
    <xf numFmtId="0" fontId="39" fillId="16" borderId="8" xfId="0" applyFont="1" applyFill="1" applyBorder="1"/>
    <xf numFmtId="0" fontId="39" fillId="16" borderId="7" xfId="0" applyFont="1" applyFill="1" applyBorder="1" applyAlignment="1">
      <alignment horizontal="center"/>
    </xf>
    <xf numFmtId="0" fontId="39" fillId="16" borderId="9" xfId="0" applyFont="1" applyFill="1" applyBorder="1" applyAlignment="1">
      <alignment horizontal="center"/>
    </xf>
    <xf numFmtId="0" fontId="40" fillId="0" borderId="0" xfId="0" applyFont="1" applyAlignment="1">
      <alignment horizontal="center"/>
    </xf>
    <xf numFmtId="173" fontId="38" fillId="0" borderId="2" xfId="0" applyNumberFormat="1" applyFont="1" applyBorder="1" applyAlignment="1">
      <alignment horizontal="center"/>
    </xf>
    <xf numFmtId="173" fontId="38" fillId="0" borderId="3" xfId="0" applyNumberFormat="1" applyFont="1" applyBorder="1" applyAlignment="1">
      <alignment horizontal="center"/>
    </xf>
    <xf numFmtId="0" fontId="38" fillId="0" borderId="4" xfId="0" applyFont="1" applyBorder="1"/>
    <xf numFmtId="173" fontId="38" fillId="0" borderId="5" xfId="0" applyNumberFormat="1" applyFont="1" applyBorder="1" applyAlignment="1">
      <alignment horizontal="center"/>
    </xf>
    <xf numFmtId="173" fontId="38" fillId="0" borderId="6" xfId="0" applyNumberFormat="1" applyFont="1" applyBorder="1" applyAlignment="1">
      <alignment horizontal="center"/>
    </xf>
    <xf numFmtId="0" fontId="38" fillId="0" borderId="0" xfId="0" applyFont="1" applyAlignment="1">
      <alignment horizontal="center"/>
    </xf>
    <xf numFmtId="0" fontId="3" fillId="0" borderId="0" xfId="4" applyFont="1" applyAlignment="1">
      <alignment horizontal="center" wrapText="1"/>
    </xf>
    <xf numFmtId="0" fontId="3" fillId="0" borderId="0" xfId="4" applyFont="1" applyAlignment="1"/>
    <xf numFmtId="0" fontId="1" fillId="0" borderId="0" xfId="4"/>
    <xf numFmtId="0" fontId="4" fillId="0" borderId="0" xfId="4" applyFont="1" applyAlignment="1">
      <alignment wrapText="1"/>
    </xf>
    <xf numFmtId="0" fontId="5" fillId="0" borderId="0" xfId="4" applyFont="1" applyAlignment="1">
      <alignment horizontal="center" vertical="center" wrapText="1"/>
    </xf>
    <xf numFmtId="0" fontId="6" fillId="0" borderId="0" xfId="4" applyFont="1" applyAlignment="1">
      <alignment horizontal="center" vertical="center" wrapText="1"/>
    </xf>
    <xf numFmtId="0" fontId="41" fillId="17" borderId="48" xfId="4" applyFont="1" applyFill="1" applyBorder="1" applyAlignment="1">
      <alignment horizontal="center" vertical="center" wrapText="1"/>
    </xf>
    <xf numFmtId="0" fontId="7" fillId="0" borderId="0" xfId="4" applyFont="1" applyAlignment="1">
      <alignment horizontal="center" vertical="center" wrapText="1"/>
    </xf>
    <xf numFmtId="0" fontId="7" fillId="0" borderId="0" xfId="4" applyFont="1" applyAlignment="1">
      <alignment vertical="center" wrapText="1"/>
    </xf>
    <xf numFmtId="0" fontId="1" fillId="0" borderId="0" xfId="4" applyAlignment="1">
      <alignment wrapText="1"/>
    </xf>
    <xf numFmtId="0" fontId="5" fillId="0" borderId="0" xfId="4" applyFont="1" applyAlignment="1">
      <alignment vertical="center" wrapText="1"/>
    </xf>
    <xf numFmtId="0" fontId="8" fillId="0" borderId="0" xfId="4" applyFont="1" applyAlignment="1">
      <alignment vertical="center" wrapText="1"/>
    </xf>
    <xf numFmtId="0" fontId="10" fillId="0" borderId="0" xfId="4" applyFont="1" applyAlignment="1">
      <alignment horizontal="left" vertical="center" wrapText="1"/>
    </xf>
    <xf numFmtId="0" fontId="8" fillId="0" borderId="0" xfId="4" applyFont="1" applyAlignment="1">
      <alignment horizontal="left" vertical="center" wrapText="1"/>
    </xf>
    <xf numFmtId="0" fontId="12" fillId="0" borderId="0" xfId="4" applyFont="1" applyAlignment="1">
      <alignment horizontal="justify" vertical="top" wrapText="1"/>
    </xf>
    <xf numFmtId="0" fontId="13" fillId="0" borderId="0" xfId="4" applyFont="1" applyAlignment="1">
      <alignment horizontal="justify" vertical="top" wrapText="1"/>
    </xf>
    <xf numFmtId="0" fontId="16" fillId="0" borderId="0" xfId="4" applyFont="1" applyAlignment="1"/>
    <xf numFmtId="0" fontId="18" fillId="4" borderId="0" xfId="4" applyFont="1" applyFill="1" applyProtection="1">
      <protection locked="0"/>
    </xf>
    <xf numFmtId="0" fontId="19" fillId="0" borderId="0" xfId="4" applyFont="1"/>
    <xf numFmtId="0" fontId="20" fillId="0" borderId="0" xfId="4" applyFont="1" applyAlignment="1">
      <alignment horizontal="left" vertical="top"/>
    </xf>
    <xf numFmtId="0" fontId="20" fillId="0" borderId="0" xfId="4" applyFont="1"/>
    <xf numFmtId="0" fontId="22" fillId="0" borderId="0" xfId="4" applyFont="1" applyAlignment="1" applyProtection="1">
      <alignment horizontal="center"/>
      <protection locked="0"/>
    </xf>
    <xf numFmtId="174" fontId="42" fillId="0" borderId="1" xfId="0" applyNumberFormat="1" applyFont="1" applyBorder="1"/>
    <xf numFmtId="173" fontId="42" fillId="0" borderId="2" xfId="0" applyNumberFormat="1" applyFont="1" applyBorder="1" applyAlignment="1">
      <alignment horizontal="center"/>
    </xf>
    <xf numFmtId="173" fontId="42" fillId="0" borderId="3" xfId="0" applyNumberFormat="1" applyFont="1" applyBorder="1" applyAlignment="1">
      <alignment horizontal="center"/>
    </xf>
    <xf numFmtId="174" fontId="42" fillId="0" borderId="4" xfId="0" applyNumberFormat="1" applyFont="1" applyBorder="1"/>
    <xf numFmtId="173" fontId="42" fillId="0" borderId="5" xfId="0" applyNumberFormat="1" applyFont="1" applyBorder="1" applyAlignment="1">
      <alignment horizontal="center"/>
    </xf>
    <xf numFmtId="173" fontId="42" fillId="0" borderId="6" xfId="0" applyNumberFormat="1" applyFont="1" applyBorder="1" applyAlignment="1">
      <alignment horizontal="center"/>
    </xf>
    <xf numFmtId="0" fontId="1" fillId="0" borderId="0" xfId="4" applyFont="1"/>
    <xf numFmtId="1" fontId="1" fillId="5" borderId="6" xfId="4" applyNumberFormat="1" applyFill="1" applyBorder="1" applyAlignment="1">
      <alignment horizontal="center"/>
    </xf>
    <xf numFmtId="1" fontId="1" fillId="5" borderId="5" xfId="4" applyNumberFormat="1" applyFill="1" applyBorder="1" applyAlignment="1">
      <alignment horizontal="center"/>
    </xf>
    <xf numFmtId="164" fontId="1" fillId="5" borderId="5" xfId="4" applyNumberFormat="1" applyFill="1" applyBorder="1" applyAlignment="1">
      <alignment horizontal="center"/>
    </xf>
    <xf numFmtId="2" fontId="1" fillId="5" borderId="5" xfId="4" applyNumberFormat="1" applyFill="1" applyBorder="1" applyAlignment="1">
      <alignment horizontal="center"/>
    </xf>
    <xf numFmtId="45" fontId="1" fillId="5" borderId="5" xfId="4" applyNumberFormat="1" applyFill="1" applyBorder="1" applyAlignment="1">
      <alignment horizontal="center"/>
    </xf>
    <xf numFmtId="0" fontId="1" fillId="5" borderId="4" xfId="4" applyFont="1" applyFill="1" applyBorder="1"/>
    <xf numFmtId="1" fontId="1" fillId="18" borderId="3" xfId="4" applyNumberFormat="1" applyFill="1" applyBorder="1" applyAlignment="1">
      <alignment horizontal="center"/>
    </xf>
    <xf numFmtId="1" fontId="1" fillId="18" borderId="2" xfId="4" applyNumberFormat="1" applyFill="1" applyBorder="1" applyAlignment="1">
      <alignment horizontal="center"/>
    </xf>
    <xf numFmtId="164" fontId="1" fillId="18" borderId="2" xfId="4" applyNumberFormat="1" applyFill="1" applyBorder="1" applyAlignment="1">
      <alignment horizontal="center"/>
    </xf>
    <xf numFmtId="2" fontId="1" fillId="18" borderId="2" xfId="4" applyNumberFormat="1" applyFill="1" applyBorder="1" applyAlignment="1">
      <alignment horizontal="center"/>
    </xf>
    <xf numFmtId="45" fontId="1" fillId="18" borderId="2" xfId="4" applyNumberFormat="1" applyFill="1" applyBorder="1" applyAlignment="1">
      <alignment horizontal="center"/>
    </xf>
    <xf numFmtId="0" fontId="1" fillId="18" borderId="1" xfId="4" applyFont="1" applyFill="1" applyBorder="1"/>
    <xf numFmtId="1" fontId="1" fillId="19" borderId="3" xfId="4" applyNumberFormat="1" applyFill="1" applyBorder="1" applyAlignment="1">
      <alignment horizontal="center"/>
    </xf>
    <xf numFmtId="1" fontId="1" fillId="19" borderId="2" xfId="4" applyNumberFormat="1" applyFill="1" applyBorder="1" applyAlignment="1">
      <alignment horizontal="center"/>
    </xf>
    <xf numFmtId="164" fontId="1" fillId="19" borderId="2" xfId="4" applyNumberFormat="1" applyFill="1" applyBorder="1" applyAlignment="1">
      <alignment horizontal="center"/>
    </xf>
    <xf numFmtId="2" fontId="1" fillId="19" borderId="2" xfId="4" applyNumberFormat="1" applyFill="1" applyBorder="1" applyAlignment="1">
      <alignment horizontal="center"/>
    </xf>
    <xf numFmtId="45" fontId="1" fillId="19" borderId="2" xfId="4" applyNumberFormat="1" applyFill="1" applyBorder="1" applyAlignment="1">
      <alignment horizontal="center"/>
    </xf>
    <xf numFmtId="0" fontId="1" fillId="19" borderId="1" xfId="4" applyFont="1" applyFill="1" applyBorder="1"/>
    <xf numFmtId="1" fontId="1" fillId="0" borderId="3" xfId="4" applyNumberFormat="1" applyBorder="1" applyAlignment="1">
      <alignment horizontal="center"/>
    </xf>
    <xf numFmtId="1" fontId="1" fillId="0" borderId="2" xfId="4" applyNumberFormat="1" applyBorder="1" applyAlignment="1">
      <alignment horizontal="center"/>
    </xf>
    <xf numFmtId="164" fontId="1" fillId="0" borderId="2" xfId="4" applyNumberFormat="1" applyBorder="1" applyAlignment="1">
      <alignment horizontal="center"/>
    </xf>
    <xf numFmtId="2" fontId="1" fillId="0" borderId="2" xfId="4" applyNumberFormat="1" applyBorder="1" applyAlignment="1">
      <alignment horizontal="center"/>
    </xf>
    <xf numFmtId="45" fontId="1" fillId="0" borderId="2" xfId="4" applyNumberFormat="1" applyBorder="1" applyAlignment="1">
      <alignment horizontal="center"/>
    </xf>
    <xf numFmtId="0" fontId="1" fillId="0" borderId="1" xfId="4" applyFont="1" applyBorder="1"/>
    <xf numFmtId="1" fontId="1" fillId="5" borderId="3" xfId="4" applyNumberFormat="1" applyFill="1" applyBorder="1" applyAlignment="1">
      <alignment horizontal="center"/>
    </xf>
    <xf numFmtId="1" fontId="1" fillId="5" borderId="2" xfId="4" applyNumberFormat="1" applyFill="1" applyBorder="1" applyAlignment="1">
      <alignment horizontal="center"/>
    </xf>
    <xf numFmtId="164" fontId="1" fillId="5" borderId="2" xfId="4" applyNumberFormat="1" applyFill="1" applyBorder="1" applyAlignment="1">
      <alignment horizontal="center"/>
    </xf>
    <xf numFmtId="2" fontId="1" fillId="5" borderId="2" xfId="4" applyNumberFormat="1" applyFill="1" applyBorder="1" applyAlignment="1">
      <alignment horizontal="center"/>
    </xf>
    <xf numFmtId="45" fontId="1" fillId="5" borderId="2" xfId="4" applyNumberFormat="1" applyFill="1" applyBorder="1" applyAlignment="1">
      <alignment horizontal="center"/>
    </xf>
    <xf numFmtId="0" fontId="1" fillId="5" borderId="1" xfId="4" applyFont="1" applyFill="1" applyBorder="1"/>
    <xf numFmtId="1" fontId="1" fillId="0" borderId="6" xfId="4" applyNumberFormat="1" applyBorder="1" applyAlignment="1">
      <alignment horizontal="center"/>
    </xf>
    <xf numFmtId="1" fontId="1" fillId="0" borderId="5" xfId="4" applyNumberFormat="1" applyBorder="1" applyAlignment="1">
      <alignment horizontal="center"/>
    </xf>
    <xf numFmtId="1" fontId="1" fillId="0" borderId="27" xfId="4" applyNumberFormat="1" applyBorder="1" applyAlignment="1">
      <alignment horizontal="center"/>
    </xf>
    <xf numFmtId="164" fontId="1" fillId="0" borderId="6" xfId="4" applyNumberFormat="1" applyBorder="1" applyAlignment="1">
      <alignment horizontal="center"/>
    </xf>
    <xf numFmtId="164" fontId="1" fillId="0" borderId="5" xfId="4" applyNumberFormat="1" applyBorder="1" applyAlignment="1">
      <alignment horizontal="center"/>
    </xf>
    <xf numFmtId="164" fontId="1" fillId="0" borderId="27" xfId="4" applyNumberFormat="1" applyBorder="1" applyAlignment="1">
      <alignment horizontal="center"/>
    </xf>
    <xf numFmtId="2" fontId="1" fillId="0" borderId="6" xfId="4" applyNumberFormat="1" applyBorder="1" applyAlignment="1">
      <alignment horizontal="center"/>
    </xf>
    <xf numFmtId="2" fontId="1" fillId="0" borderId="5" xfId="4" applyNumberFormat="1" applyBorder="1" applyAlignment="1">
      <alignment horizontal="center"/>
    </xf>
    <xf numFmtId="2" fontId="1" fillId="0" borderId="4" xfId="4" applyNumberFormat="1" applyBorder="1" applyAlignment="1">
      <alignment horizontal="center"/>
    </xf>
    <xf numFmtId="45" fontId="1" fillId="0" borderId="6" xfId="4" applyNumberFormat="1" applyBorder="1" applyAlignment="1">
      <alignment horizontal="center"/>
    </xf>
    <xf numFmtId="45" fontId="1" fillId="0" borderId="5" xfId="4" applyNumberFormat="1" applyBorder="1" applyAlignment="1">
      <alignment horizontal="center"/>
    </xf>
    <xf numFmtId="45" fontId="1" fillId="0" borderId="4" xfId="4" applyNumberFormat="1" applyBorder="1" applyAlignment="1">
      <alignment horizontal="center"/>
    </xf>
    <xf numFmtId="164" fontId="1" fillId="0" borderId="4" xfId="4" applyNumberFormat="1" applyBorder="1" applyAlignment="1">
      <alignment horizontal="center"/>
    </xf>
    <xf numFmtId="0" fontId="1" fillId="0" borderId="28" xfId="4" applyFont="1" applyBorder="1"/>
    <xf numFmtId="1" fontId="1" fillId="0" borderId="29" xfId="4" applyNumberFormat="1" applyBorder="1" applyAlignment="1">
      <alignment horizontal="center"/>
    </xf>
    <xf numFmtId="164" fontId="1" fillId="0" borderId="3" xfId="4" applyNumberFormat="1" applyBorder="1" applyAlignment="1">
      <alignment horizontal="center"/>
    </xf>
    <xf numFmtId="164" fontId="1" fillId="0" borderId="29" xfId="4" applyNumberFormat="1" applyBorder="1" applyAlignment="1">
      <alignment horizontal="center"/>
    </xf>
    <xf numFmtId="2" fontId="1" fillId="0" borderId="3" xfId="4" applyNumberFormat="1" applyBorder="1" applyAlignment="1">
      <alignment horizontal="center"/>
    </xf>
    <xf numFmtId="2" fontId="1" fillId="0" borderId="1" xfId="4" applyNumberFormat="1" applyBorder="1" applyAlignment="1">
      <alignment horizontal="center"/>
    </xf>
    <xf numFmtId="45" fontId="1" fillId="0" borderId="3" xfId="4" applyNumberFormat="1" applyBorder="1" applyAlignment="1">
      <alignment horizontal="center"/>
    </xf>
    <xf numFmtId="45" fontId="1" fillId="0" borderId="1" xfId="4" applyNumberFormat="1" applyBorder="1" applyAlignment="1">
      <alignment horizontal="center"/>
    </xf>
    <xf numFmtId="164" fontId="1" fillId="0" borderId="1" xfId="4" applyNumberFormat="1" applyBorder="1" applyAlignment="1">
      <alignment horizontal="center"/>
    </xf>
    <xf numFmtId="0" fontId="1" fillId="0" borderId="14" xfId="4" applyBorder="1"/>
    <xf numFmtId="0" fontId="1" fillId="0" borderId="14" xfId="4" applyFont="1" applyBorder="1"/>
    <xf numFmtId="1" fontId="1" fillId="3" borderId="3" xfId="4" applyNumberFormat="1" applyFont="1" applyFill="1" applyBorder="1" applyAlignment="1">
      <alignment horizontal="center"/>
    </xf>
    <xf numFmtId="1" fontId="1" fillId="3" borderId="2" xfId="4" applyNumberFormat="1" applyFont="1" applyFill="1" applyBorder="1" applyAlignment="1">
      <alignment horizontal="center"/>
    </xf>
    <xf numFmtId="164" fontId="1" fillId="3" borderId="2" xfId="4" applyNumberFormat="1" applyFont="1" applyFill="1" applyBorder="1" applyAlignment="1">
      <alignment horizontal="center"/>
    </xf>
    <xf numFmtId="2" fontId="1" fillId="3" borderId="2" xfId="4" applyNumberFormat="1" applyFont="1" applyFill="1" applyBorder="1" applyAlignment="1">
      <alignment horizontal="center"/>
    </xf>
    <xf numFmtId="45" fontId="1" fillId="3" borderId="2" xfId="4" applyNumberFormat="1" applyFont="1" applyFill="1" applyBorder="1" applyAlignment="1">
      <alignment horizontal="center"/>
    </xf>
    <xf numFmtId="0" fontId="1" fillId="3" borderId="1" xfId="4" applyFont="1" applyFill="1" applyBorder="1"/>
    <xf numFmtId="45" fontId="1" fillId="0" borderId="0" xfId="4" applyNumberFormat="1" applyAlignment="1">
      <alignment horizontal="center"/>
    </xf>
    <xf numFmtId="0" fontId="25" fillId="6" borderId="2" xfId="4" applyFont="1" applyFill="1" applyBorder="1" applyAlignment="1">
      <alignment horizontal="center"/>
    </xf>
    <xf numFmtId="0" fontId="24" fillId="6" borderId="2" xfId="4" applyFont="1" applyFill="1" applyBorder="1" applyAlignment="1">
      <alignment horizontal="center"/>
    </xf>
    <xf numFmtId="0" fontId="1" fillId="0" borderId="1" xfId="4" applyBorder="1"/>
    <xf numFmtId="0" fontId="24" fillId="2" borderId="3" xfId="4" applyFont="1" applyFill="1" applyBorder="1" applyAlignment="1">
      <alignment horizontal="center"/>
    </xf>
    <xf numFmtId="0" fontId="24" fillId="2" borderId="2" xfId="4" applyFont="1" applyFill="1" applyBorder="1" applyAlignment="1">
      <alignment horizontal="center"/>
    </xf>
    <xf numFmtId="0" fontId="24" fillId="2" borderId="29" xfId="4" applyFont="1" applyFill="1" applyBorder="1" applyAlignment="1">
      <alignment horizontal="center"/>
    </xf>
    <xf numFmtId="0" fontId="24" fillId="2" borderId="1" xfId="4" applyFont="1" applyFill="1" applyBorder="1" applyAlignment="1">
      <alignment horizontal="center"/>
    </xf>
    <xf numFmtId="0" fontId="24" fillId="6" borderId="7" xfId="4" applyFont="1" applyFill="1" applyBorder="1" applyAlignment="1">
      <alignment horizontal="center"/>
    </xf>
    <xf numFmtId="0" fontId="1" fillId="0" borderId="8" xfId="4" applyBorder="1"/>
    <xf numFmtId="169" fontId="1" fillId="5" borderId="5" xfId="4" applyNumberFormat="1" applyFill="1" applyBorder="1" applyAlignment="1">
      <alignment horizontal="center"/>
    </xf>
    <xf numFmtId="169" fontId="1" fillId="18" borderId="2" xfId="4" applyNumberFormat="1" applyFill="1" applyBorder="1" applyAlignment="1">
      <alignment horizontal="center"/>
    </xf>
    <xf numFmtId="169" fontId="1" fillId="19" borderId="2" xfId="4" applyNumberFormat="1" applyFill="1" applyBorder="1" applyAlignment="1">
      <alignment horizontal="center"/>
    </xf>
    <xf numFmtId="169" fontId="1" fillId="0" borderId="2" xfId="4" applyNumberFormat="1" applyBorder="1" applyAlignment="1">
      <alignment horizontal="center"/>
    </xf>
    <xf numFmtId="169" fontId="1" fillId="5" borderId="2" xfId="4" applyNumberFormat="1" applyFill="1" applyBorder="1" applyAlignment="1">
      <alignment horizontal="center"/>
    </xf>
    <xf numFmtId="1" fontId="1" fillId="3" borderId="2" xfId="4" applyNumberFormat="1" applyFill="1" applyBorder="1" applyAlignment="1">
      <alignment horizontal="center"/>
    </xf>
    <xf numFmtId="164" fontId="1" fillId="3" borderId="2" xfId="4" applyNumberFormat="1" applyFill="1" applyBorder="1" applyAlignment="1">
      <alignment horizontal="center"/>
    </xf>
    <xf numFmtId="2" fontId="1" fillId="3" borderId="2" xfId="4" applyNumberFormat="1" applyFill="1" applyBorder="1" applyAlignment="1">
      <alignment horizontal="center"/>
    </xf>
    <xf numFmtId="169" fontId="1" fillId="3" borderId="2" xfId="4" applyNumberFormat="1" applyFill="1" applyBorder="1" applyAlignment="1">
      <alignment horizontal="center"/>
    </xf>
    <xf numFmtId="0" fontId="22" fillId="0" borderId="0" xfId="4" applyFont="1" applyAlignment="1">
      <alignment horizontal="center"/>
    </xf>
    <xf numFmtId="0" fontId="43" fillId="0" borderId="0" xfId="0" applyFont="1" applyBorder="1" applyAlignment="1">
      <alignment horizontal="center" vertical="center"/>
    </xf>
    <xf numFmtId="49" fontId="0" fillId="0" borderId="0" xfId="0" applyNumberFormat="1" applyAlignment="1">
      <alignment horizontal="center"/>
    </xf>
    <xf numFmtId="0" fontId="44" fillId="0" borderId="10" xfId="0" applyFont="1" applyBorder="1" applyAlignment="1">
      <alignment horizontal="center" vertical="center" wrapText="1"/>
    </xf>
    <xf numFmtId="0" fontId="38" fillId="0" borderId="4" xfId="0" applyFont="1" applyBorder="1" applyAlignment="1">
      <alignment horizontal="center" vertical="center" shrinkToFit="1"/>
    </xf>
    <xf numFmtId="0" fontId="38" fillId="0" borderId="6" xfId="0" applyFont="1" applyBorder="1" applyAlignment="1">
      <alignment horizontal="center" vertical="center" shrinkToFit="1"/>
    </xf>
    <xf numFmtId="0" fontId="38" fillId="0" borderId="4" xfId="0" applyFont="1" applyFill="1" applyBorder="1" applyAlignment="1">
      <alignment horizontal="center" vertical="center" shrinkToFit="1"/>
    </xf>
    <xf numFmtId="0" fontId="38" fillId="0" borderId="6" xfId="0" applyFont="1" applyFill="1" applyBorder="1" applyAlignment="1">
      <alignment horizontal="center" vertical="center" shrinkToFit="1"/>
    </xf>
    <xf numFmtId="0" fontId="38" fillId="0" borderId="5" xfId="0" applyFont="1" applyFill="1" applyBorder="1" applyAlignment="1">
      <alignment horizontal="center" vertical="center" shrinkToFit="1"/>
    </xf>
    <xf numFmtId="0" fontId="38" fillId="0" borderId="12" xfId="0" applyFont="1" applyFill="1" applyBorder="1" applyAlignment="1">
      <alignment horizontal="center" vertical="center" shrinkToFit="1"/>
    </xf>
    <xf numFmtId="0" fontId="45" fillId="0" borderId="0" xfId="0" applyFont="1"/>
    <xf numFmtId="0" fontId="38" fillId="0" borderId="5" xfId="0" applyFont="1" applyBorder="1"/>
    <xf numFmtId="0" fontId="38" fillId="0" borderId="6" xfId="0" applyFont="1" applyBorder="1"/>
    <xf numFmtId="0" fontId="46" fillId="0" borderId="0" xfId="0" applyFont="1" applyBorder="1" applyAlignment="1">
      <alignment horizontal="center" vertical="center"/>
    </xf>
    <xf numFmtId="0" fontId="38" fillId="0" borderId="7" xfId="0" applyFont="1" applyBorder="1" applyAlignment="1">
      <alignment vertical="center"/>
    </xf>
    <xf numFmtId="0" fontId="38" fillId="0" borderId="9" xfId="0" applyFont="1" applyBorder="1" applyAlignment="1">
      <alignment vertical="center"/>
    </xf>
    <xf numFmtId="172" fontId="38" fillId="0" borderId="8" xfId="0" applyNumberFormat="1" applyFont="1" applyBorder="1" applyAlignment="1">
      <alignment horizontal="center" vertical="center"/>
    </xf>
    <xf numFmtId="168" fontId="38" fillId="0" borderId="9" xfId="0" applyNumberFormat="1" applyFont="1" applyBorder="1" applyAlignment="1">
      <alignment horizontal="center" vertical="center"/>
    </xf>
    <xf numFmtId="167" fontId="38" fillId="0" borderId="8" xfId="0" applyNumberFormat="1" applyFont="1" applyBorder="1" applyAlignment="1">
      <alignment horizontal="center" vertical="center"/>
    </xf>
    <xf numFmtId="168" fontId="38" fillId="0" borderId="8" xfId="0" applyNumberFormat="1" applyFont="1" applyBorder="1" applyAlignment="1">
      <alignment horizontal="center" vertical="center"/>
    </xf>
    <xf numFmtId="0" fontId="45" fillId="0" borderId="0" xfId="0" applyFont="1" applyAlignment="1">
      <alignment horizontal="center" vertical="center"/>
    </xf>
    <xf numFmtId="173" fontId="38" fillId="0" borderId="8" xfId="0" applyNumberFormat="1" applyFont="1" applyBorder="1" applyAlignment="1">
      <alignment horizontal="center"/>
    </xf>
    <xf numFmtId="173" fontId="38" fillId="0" borderId="7" xfId="0" applyNumberFormat="1" applyFont="1" applyBorder="1" applyAlignment="1">
      <alignment horizontal="center"/>
    </xf>
    <xf numFmtId="173" fontId="38" fillId="0" borderId="9" xfId="0" applyNumberFormat="1" applyFont="1" applyBorder="1" applyAlignment="1">
      <alignment horizontal="center"/>
    </xf>
    <xf numFmtId="0" fontId="38" fillId="0" borderId="10" xfId="0" applyFont="1" applyBorder="1" applyAlignment="1">
      <alignment horizontal="center"/>
    </xf>
    <xf numFmtId="1" fontId="38" fillId="0" borderId="8" xfId="0" applyNumberFormat="1" applyFont="1" applyBorder="1"/>
    <xf numFmtId="0" fontId="38" fillId="0" borderId="7" xfId="0" applyFont="1" applyBorder="1"/>
    <xf numFmtId="0" fontId="38" fillId="0" borderId="9" xfId="0" applyFont="1" applyBorder="1"/>
    <xf numFmtId="0" fontId="38" fillId="0" borderId="2" xfId="0" applyFont="1" applyBorder="1" applyAlignment="1">
      <alignment vertical="center"/>
    </xf>
    <xf numFmtId="0" fontId="38" fillId="0" borderId="3" xfId="0" applyFont="1" applyBorder="1" applyAlignment="1">
      <alignment vertical="center" shrinkToFit="1"/>
    </xf>
    <xf numFmtId="172" fontId="38" fillId="0" borderId="1" xfId="0" applyNumberFormat="1" applyFont="1" applyBorder="1" applyAlignment="1">
      <alignment horizontal="center" vertical="center"/>
    </xf>
    <xf numFmtId="168" fontId="38" fillId="0" borderId="3" xfId="0" applyNumberFormat="1" applyFont="1" applyBorder="1" applyAlignment="1">
      <alignment horizontal="center" vertical="center"/>
    </xf>
    <xf numFmtId="167" fontId="38" fillId="0" borderId="1" xfId="0" applyNumberFormat="1" applyFont="1" applyBorder="1" applyAlignment="1">
      <alignment horizontal="center" vertical="center"/>
    </xf>
    <xf numFmtId="168" fontId="38" fillId="0" borderId="1" xfId="0" applyNumberFormat="1" applyFont="1" applyBorder="1" applyAlignment="1">
      <alignment horizontal="center" vertical="center"/>
    </xf>
    <xf numFmtId="173" fontId="38" fillId="0" borderId="1" xfId="0" applyNumberFormat="1" applyFont="1" applyBorder="1" applyAlignment="1">
      <alignment horizontal="center"/>
    </xf>
    <xf numFmtId="0" fontId="38" fillId="0" borderId="11" xfId="0" applyFont="1" applyBorder="1" applyAlignment="1">
      <alignment horizontal="center"/>
    </xf>
    <xf numFmtId="1" fontId="38" fillId="0" borderId="1" xfId="0" applyNumberFormat="1" applyFont="1" applyBorder="1"/>
    <xf numFmtId="0" fontId="38" fillId="0" borderId="2" xfId="0" applyFont="1" applyBorder="1"/>
    <xf numFmtId="0" fontId="38" fillId="0" borderId="3" xfId="0" applyFont="1" applyBorder="1"/>
    <xf numFmtId="172" fontId="38" fillId="0" borderId="1" xfId="0" applyNumberFormat="1" applyFont="1" applyFill="1" applyBorder="1" applyAlignment="1">
      <alignment horizontal="center" vertical="center"/>
    </xf>
    <xf numFmtId="0" fontId="38" fillId="0" borderId="30" xfId="0" applyFont="1" applyBorder="1" applyAlignment="1">
      <alignment horizontal="center" vertical="center"/>
    </xf>
    <xf numFmtId="0" fontId="38" fillId="0" borderId="5" xfId="0" applyFont="1" applyBorder="1" applyAlignment="1">
      <alignment vertical="center"/>
    </xf>
    <xf numFmtId="0" fontId="38" fillId="0" borderId="6" xfId="0" applyFont="1" applyBorder="1" applyAlignment="1">
      <alignment vertical="center" shrinkToFit="1"/>
    </xf>
    <xf numFmtId="172" fontId="38" fillId="0" borderId="4" xfId="0" applyNumberFormat="1" applyFont="1" applyBorder="1" applyAlignment="1">
      <alignment horizontal="center" vertical="center"/>
    </xf>
    <xf numFmtId="168" fontId="38" fillId="0" borderId="6" xfId="0" applyNumberFormat="1" applyFont="1" applyBorder="1" applyAlignment="1">
      <alignment horizontal="center" vertical="center"/>
    </xf>
    <xf numFmtId="167" fontId="38" fillId="0" borderId="4" xfId="0" applyNumberFormat="1" applyFont="1" applyBorder="1" applyAlignment="1">
      <alignment horizontal="center" vertical="center"/>
    </xf>
    <xf numFmtId="168" fontId="38" fillId="0" borderId="4" xfId="0" applyNumberFormat="1" applyFont="1" applyBorder="1" applyAlignment="1">
      <alignment horizontal="center" vertical="center"/>
    </xf>
    <xf numFmtId="173" fontId="38" fillId="0" borderId="4" xfId="0" applyNumberFormat="1" applyFont="1" applyBorder="1" applyAlignment="1">
      <alignment horizontal="center"/>
    </xf>
    <xf numFmtId="0" fontId="38" fillId="0" borderId="12" xfId="0" applyFont="1" applyBorder="1" applyAlignment="1">
      <alignment horizontal="center"/>
    </xf>
    <xf numFmtId="1" fontId="38" fillId="0" borderId="4" xfId="0" applyNumberFormat="1" applyFont="1" applyBorder="1"/>
    <xf numFmtId="174" fontId="38" fillId="0" borderId="4" xfId="0" applyNumberFormat="1" applyFont="1" applyBorder="1" applyAlignment="1">
      <alignment horizontal="center"/>
    </xf>
    <xf numFmtId="174" fontId="38" fillId="0" borderId="6" xfId="0" applyNumberFormat="1" applyFont="1" applyBorder="1" applyAlignment="1">
      <alignment horizontal="center"/>
    </xf>
    <xf numFmtId="174" fontId="38" fillId="0" borderId="8" xfId="0" applyNumberFormat="1" applyFont="1" applyBorder="1" applyAlignment="1">
      <alignment horizontal="center"/>
    </xf>
    <xf numFmtId="174" fontId="38" fillId="0" borderId="9" xfId="0" applyNumberFormat="1" applyFont="1" applyBorder="1" applyAlignment="1">
      <alignment horizontal="center"/>
    </xf>
    <xf numFmtId="174" fontId="38" fillId="0" borderId="1" xfId="0" applyNumberFormat="1" applyFont="1" applyBorder="1" applyAlignment="1">
      <alignment horizontal="center"/>
    </xf>
    <xf numFmtId="174" fontId="38" fillId="0" borderId="3" xfId="0" applyNumberFormat="1" applyFont="1" applyBorder="1" applyAlignment="1">
      <alignment horizontal="center"/>
    </xf>
    <xf numFmtId="9" fontId="47" fillId="0" borderId="0" xfId="5" applyFont="1" applyAlignment="1">
      <alignment horizontal="center" vertical="center"/>
    </xf>
    <xf numFmtId="0" fontId="0" fillId="0" borderId="0" xfId="0" applyAlignment="1">
      <alignment wrapText="1"/>
    </xf>
    <xf numFmtId="0" fontId="32" fillId="0" borderId="0" xfId="0" applyFont="1" applyAlignment="1">
      <alignment horizontal="center" vertical="center" wrapText="1"/>
    </xf>
    <xf numFmtId="0" fontId="35" fillId="0" borderId="0" xfId="0" applyFont="1" applyAlignment="1">
      <alignment horizontal="center" vertical="center"/>
    </xf>
    <xf numFmtId="0" fontId="23" fillId="0" borderId="0" xfId="4" applyFont="1"/>
    <xf numFmtId="0" fontId="1" fillId="0" borderId="31" xfId="4" applyBorder="1"/>
    <xf numFmtId="0" fontId="1" fillId="0" borderId="32" xfId="4" applyBorder="1"/>
    <xf numFmtId="0" fontId="1" fillId="0" borderId="0" xfId="4" applyBorder="1"/>
    <xf numFmtId="0" fontId="1" fillId="0" borderId="33" xfId="4" applyBorder="1"/>
    <xf numFmtId="0" fontId="1" fillId="0" borderId="34" xfId="4" applyBorder="1"/>
    <xf numFmtId="0" fontId="19" fillId="0" borderId="35" xfId="4" applyFont="1" applyBorder="1"/>
    <xf numFmtId="0" fontId="19" fillId="0" borderId="32" xfId="4" applyFont="1" applyBorder="1"/>
    <xf numFmtId="0" fontId="19" fillId="0" borderId="0" xfId="4" applyFont="1" applyBorder="1" applyAlignment="1">
      <alignment horizontal="right"/>
    </xf>
    <xf numFmtId="0" fontId="19" fillId="0" borderId="34" xfId="4" applyFont="1" applyBorder="1" applyAlignment="1">
      <alignment horizontal="right"/>
    </xf>
    <xf numFmtId="0" fontId="28" fillId="0" borderId="0" xfId="0" applyFont="1"/>
    <xf numFmtId="0" fontId="28" fillId="0" borderId="0" xfId="0" applyFont="1" applyProtection="1">
      <protection locked="0"/>
    </xf>
    <xf numFmtId="49" fontId="0" fillId="0" borderId="0" xfId="0" applyNumberFormat="1"/>
    <xf numFmtId="0" fontId="1" fillId="0" borderId="0" xfId="0" applyFont="1" applyAlignment="1">
      <alignment wrapText="1"/>
    </xf>
    <xf numFmtId="0" fontId="1" fillId="0" borderId="0" xfId="0" applyFont="1"/>
    <xf numFmtId="0" fontId="19" fillId="0" borderId="0" xfId="0" applyFont="1" applyAlignment="1">
      <alignment horizontal="center"/>
    </xf>
    <xf numFmtId="0" fontId="22" fillId="0" borderId="0" xfId="0" applyFont="1"/>
    <xf numFmtId="0" fontId="0" fillId="0" borderId="0" xfId="0" applyNumberFormat="1"/>
    <xf numFmtId="0" fontId="1" fillId="0" borderId="0" xfId="0" applyNumberFormat="1" applyFont="1"/>
    <xf numFmtId="0" fontId="1" fillId="0" borderId="0" xfId="0" quotePrefix="1" applyNumberFormat="1" applyFont="1"/>
    <xf numFmtId="9" fontId="48" fillId="0" borderId="30" xfId="4" applyNumberFormat="1" applyFont="1" applyBorder="1"/>
    <xf numFmtId="9" fontId="48" fillId="0" borderId="36" xfId="4" applyNumberFormat="1" applyFont="1" applyBorder="1"/>
    <xf numFmtId="0" fontId="48" fillId="0" borderId="31" xfId="4" applyFont="1" applyBorder="1"/>
    <xf numFmtId="0" fontId="48" fillId="0" borderId="0" xfId="4" applyFont="1" applyBorder="1"/>
    <xf numFmtId="43" fontId="32" fillId="0" borderId="0" xfId="1" applyFont="1"/>
    <xf numFmtId="1" fontId="0" fillId="0" borderId="0" xfId="0" applyNumberFormat="1"/>
    <xf numFmtId="1" fontId="29" fillId="0" borderId="0" xfId="1" applyNumberFormat="1" applyFont="1"/>
    <xf numFmtId="9" fontId="0" fillId="0" borderId="0" xfId="0" applyNumberFormat="1"/>
    <xf numFmtId="49" fontId="38" fillId="0" borderId="8" xfId="0" applyNumberFormat="1" applyFont="1" applyBorder="1" applyAlignment="1" applyProtection="1">
      <alignment horizontal="center" vertical="center"/>
      <protection locked="0"/>
    </xf>
    <xf numFmtId="49" fontId="38" fillId="0" borderId="1" xfId="0" applyNumberFormat="1" applyFont="1" applyBorder="1" applyAlignment="1" applyProtection="1">
      <alignment horizontal="center" vertical="center"/>
      <protection locked="0"/>
    </xf>
    <xf numFmtId="49" fontId="38" fillId="0" borderId="4" xfId="0" applyNumberFormat="1" applyFont="1" applyBorder="1" applyAlignment="1" applyProtection="1">
      <alignment horizontal="center" vertical="center"/>
      <protection locked="0"/>
    </xf>
    <xf numFmtId="49" fontId="0" fillId="0" borderId="1" xfId="0" applyNumberFormat="1" applyBorder="1" applyAlignment="1" applyProtection="1">
      <alignment horizontal="center"/>
      <protection locked="0"/>
    </xf>
    <xf numFmtId="0" fontId="0" fillId="0" borderId="2" xfId="0" applyBorder="1" applyProtection="1">
      <protection locked="0"/>
    </xf>
    <xf numFmtId="0" fontId="0" fillId="0" borderId="2" xfId="0" applyBorder="1" applyAlignment="1" applyProtection="1">
      <alignment horizontal="center"/>
      <protection locked="0"/>
    </xf>
    <xf numFmtId="14" fontId="0" fillId="0" borderId="2" xfId="0" applyNumberFormat="1" applyBorder="1" applyAlignment="1" applyProtection="1">
      <alignment horizontal="center"/>
      <protection locked="0"/>
    </xf>
    <xf numFmtId="0" fontId="0" fillId="0" borderId="3" xfId="0" applyBorder="1" applyAlignment="1" applyProtection="1">
      <alignment horizontal="center"/>
      <protection locked="0"/>
    </xf>
    <xf numFmtId="49" fontId="0" fillId="0" borderId="4" xfId="0" applyNumberFormat="1" applyBorder="1" applyAlignment="1" applyProtection="1">
      <alignment horizontal="center"/>
      <protection locked="0"/>
    </xf>
    <xf numFmtId="0" fontId="0" fillId="0" borderId="5" xfId="0" applyBorder="1" applyProtection="1">
      <protection locked="0"/>
    </xf>
    <xf numFmtId="0" fontId="0" fillId="0" borderId="5" xfId="0" applyBorder="1" applyAlignment="1" applyProtection="1">
      <alignment horizontal="center"/>
      <protection locked="0"/>
    </xf>
    <xf numFmtId="0" fontId="0" fillId="0" borderId="6" xfId="0" applyBorder="1" applyAlignment="1" applyProtection="1">
      <alignment horizontal="center"/>
      <protection locked="0"/>
    </xf>
    <xf numFmtId="0" fontId="30" fillId="8" borderId="9" xfId="0" applyFont="1" applyFill="1" applyBorder="1" applyAlignment="1">
      <alignment horizontal="center" wrapText="1"/>
    </xf>
    <xf numFmtId="0" fontId="15" fillId="0" borderId="0" xfId="3" applyFont="1" applyAlignment="1" applyProtection="1">
      <alignment vertical="center"/>
    </xf>
    <xf numFmtId="0" fontId="27" fillId="0" borderId="0" xfId="4" applyFont="1" applyAlignment="1"/>
    <xf numFmtId="0" fontId="49" fillId="0" borderId="0" xfId="0" applyFont="1" applyAlignment="1">
      <alignment vertical="center"/>
    </xf>
    <xf numFmtId="0" fontId="17" fillId="0" borderId="37" xfId="3" applyFont="1" applyBorder="1" applyAlignment="1" applyProtection="1">
      <alignment horizontal="center" vertical="center"/>
    </xf>
    <xf numFmtId="0" fontId="17" fillId="0" borderId="38" xfId="3" applyFont="1" applyBorder="1" applyAlignment="1" applyProtection="1">
      <alignment horizontal="center" vertical="center"/>
    </xf>
    <xf numFmtId="168" fontId="0" fillId="0" borderId="6" xfId="0" applyNumberFormat="1" applyBorder="1" applyAlignment="1">
      <alignment horizontal="center"/>
    </xf>
    <xf numFmtId="175" fontId="42" fillId="20" borderId="2" xfId="0" applyNumberFormat="1" applyFont="1" applyFill="1" applyBorder="1" applyAlignment="1" applyProtection="1">
      <alignment horizontal="center"/>
      <protection locked="0"/>
    </xf>
    <xf numFmtId="175" fontId="42" fillId="20" borderId="5" xfId="0" applyNumberFormat="1" applyFont="1" applyFill="1" applyBorder="1" applyAlignment="1" applyProtection="1">
      <alignment horizontal="center"/>
      <protection locked="0"/>
    </xf>
    <xf numFmtId="49" fontId="0" fillId="20" borderId="1" xfId="0" applyNumberFormat="1" applyFill="1" applyBorder="1" applyAlignment="1" applyProtection="1">
      <alignment horizontal="center"/>
      <protection locked="0"/>
    </xf>
    <xf numFmtId="167" fontId="29" fillId="20" borderId="2" xfId="1" applyNumberFormat="1" applyFont="1" applyFill="1" applyBorder="1" applyAlignment="1" applyProtection="1">
      <alignment horizontal="center"/>
      <protection locked="0"/>
    </xf>
    <xf numFmtId="167" fontId="29" fillId="20" borderId="2" xfId="1" applyNumberFormat="1" applyFont="1" applyFill="1" applyBorder="1" applyAlignment="1" applyProtection="1">
      <alignment horizontal="center"/>
      <protection locked="0"/>
    </xf>
    <xf numFmtId="167" fontId="0" fillId="20" borderId="2" xfId="0" applyNumberFormat="1" applyFill="1" applyBorder="1" applyAlignment="1" applyProtection="1">
      <alignment horizontal="center"/>
      <protection locked="0"/>
    </xf>
    <xf numFmtId="49" fontId="0" fillId="20" borderId="4" xfId="0" applyNumberFormat="1" applyFill="1" applyBorder="1" applyAlignment="1" applyProtection="1">
      <alignment horizontal="center"/>
      <protection locked="0"/>
    </xf>
    <xf numFmtId="167" fontId="0" fillId="20" borderId="5" xfId="0" applyNumberFormat="1" applyFill="1" applyBorder="1" applyAlignment="1" applyProtection="1">
      <alignment horizontal="center"/>
      <protection locked="0"/>
    </xf>
    <xf numFmtId="171" fontId="29" fillId="20" borderId="2" xfId="1" applyNumberFormat="1" applyFont="1" applyFill="1" applyBorder="1" applyAlignment="1" applyProtection="1">
      <alignment horizontal="center"/>
      <protection locked="0"/>
    </xf>
    <xf numFmtId="0" fontId="39" fillId="16" borderId="39" xfId="0" applyFont="1" applyFill="1" applyBorder="1"/>
    <xf numFmtId="0" fontId="39" fillId="16" borderId="40" xfId="0" applyFont="1" applyFill="1" applyBorder="1" applyAlignment="1">
      <alignment horizontal="center"/>
    </xf>
    <xf numFmtId="0" fontId="39" fillId="16" borderId="41" xfId="0" applyFont="1" applyFill="1" applyBorder="1" applyAlignment="1">
      <alignment horizontal="center"/>
    </xf>
    <xf numFmtId="174" fontId="42" fillId="0" borderId="8" xfId="0" applyNumberFormat="1" applyFont="1" applyBorder="1"/>
    <xf numFmtId="175" fontId="42" fillId="20" borderId="7" xfId="0" applyNumberFormat="1" applyFont="1" applyFill="1" applyBorder="1" applyAlignment="1" applyProtection="1">
      <alignment horizontal="center"/>
      <protection locked="0"/>
    </xf>
    <xf numFmtId="173" fontId="42" fillId="0" borderId="9" xfId="0" applyNumberFormat="1" applyFont="1" applyBorder="1" applyAlignment="1">
      <alignment horizontal="center"/>
    </xf>
    <xf numFmtId="0" fontId="0" fillId="0" borderId="11" xfId="0" applyFill="1" applyBorder="1" applyAlignment="1">
      <alignment horizontal="center"/>
    </xf>
    <xf numFmtId="9" fontId="18" fillId="4" borderId="0" xfId="5" applyFont="1" applyFill="1" applyProtection="1">
      <protection locked="0"/>
    </xf>
    <xf numFmtId="0" fontId="19" fillId="0" borderId="0" xfId="4" applyFont="1" applyAlignment="1">
      <alignment vertical="center"/>
    </xf>
    <xf numFmtId="0" fontId="1" fillId="0" borderId="0" xfId="4" applyAlignment="1">
      <alignment vertical="center"/>
    </xf>
    <xf numFmtId="0" fontId="16" fillId="0" borderId="31" xfId="4" applyFont="1" applyBorder="1" applyAlignment="1">
      <alignment horizontal="left"/>
    </xf>
    <xf numFmtId="0" fontId="16" fillId="0" borderId="42" xfId="4" applyFont="1" applyBorder="1" applyAlignment="1">
      <alignment horizontal="left"/>
    </xf>
    <xf numFmtId="0" fontId="17" fillId="0" borderId="0" xfId="3" applyFont="1" applyAlignment="1" applyProtection="1">
      <alignment horizontal="left" vertical="center"/>
    </xf>
    <xf numFmtId="0" fontId="14" fillId="0" borderId="0" xfId="4" applyFont="1" applyAlignment="1">
      <alignment horizontal="right" vertical="center"/>
    </xf>
    <xf numFmtId="0" fontId="15" fillId="0" borderId="0" xfId="3" applyFont="1" applyAlignment="1" applyProtection="1">
      <alignment horizontal="left" vertical="center"/>
    </xf>
    <xf numFmtId="0" fontId="14" fillId="0" borderId="0" xfId="4" applyFont="1" applyAlignment="1">
      <alignment horizontal="left" vertical="center"/>
    </xf>
    <xf numFmtId="0" fontId="18" fillId="4" borderId="0" xfId="4" applyFont="1" applyFill="1" applyAlignment="1" applyProtection="1">
      <alignment horizontal="left"/>
      <protection locked="0"/>
    </xf>
    <xf numFmtId="49" fontId="18" fillId="4" borderId="0" xfId="4" applyNumberFormat="1" applyFont="1" applyFill="1" applyAlignment="1" applyProtection="1">
      <alignment horizontal="left"/>
      <protection locked="0"/>
    </xf>
    <xf numFmtId="166" fontId="21" fillId="4" borderId="0" xfId="4" applyNumberFormat="1" applyFont="1" applyFill="1" applyAlignment="1" applyProtection="1">
      <alignment horizontal="left"/>
      <protection locked="0"/>
    </xf>
    <xf numFmtId="0" fontId="1" fillId="7" borderId="0" xfId="4" applyFill="1" applyAlignment="1">
      <alignment horizontal="center" vertical="center" wrapText="1"/>
    </xf>
    <xf numFmtId="0" fontId="1" fillId="0" borderId="0" xfId="4" applyFont="1" applyAlignment="1">
      <alignment horizontal="center" vertical="top" wrapText="1"/>
    </xf>
    <xf numFmtId="0" fontId="50" fillId="8" borderId="10" xfId="0" applyFont="1" applyFill="1" applyBorder="1" applyAlignment="1">
      <alignment horizontal="center" vertical="center"/>
    </xf>
    <xf numFmtId="0" fontId="50" fillId="8" borderId="11" xfId="0" applyFont="1" applyFill="1" applyBorder="1" applyAlignment="1">
      <alignment horizontal="center" vertical="center"/>
    </xf>
    <xf numFmtId="0" fontId="34" fillId="8" borderId="8" xfId="0" applyFont="1" applyFill="1" applyBorder="1" applyAlignment="1">
      <alignment horizontal="center"/>
    </xf>
    <xf numFmtId="0" fontId="34" fillId="8" borderId="7" xfId="0" applyFont="1" applyFill="1" applyBorder="1" applyAlignment="1">
      <alignment horizontal="center"/>
    </xf>
    <xf numFmtId="0" fontId="34" fillId="8" borderId="9" xfId="0" applyFont="1" applyFill="1" applyBorder="1" applyAlignment="1">
      <alignment horizontal="center"/>
    </xf>
    <xf numFmtId="0" fontId="30" fillId="8" borderId="4" xfId="0" applyFont="1" applyFill="1" applyBorder="1" applyAlignment="1">
      <alignment horizontal="center"/>
    </xf>
    <xf numFmtId="0" fontId="30" fillId="8" borderId="5" xfId="0" applyFont="1" applyFill="1" applyBorder="1" applyAlignment="1">
      <alignment horizontal="center"/>
    </xf>
    <xf numFmtId="0" fontId="30" fillId="8" borderId="6" xfId="0" applyFont="1" applyFill="1" applyBorder="1" applyAlignment="1">
      <alignment horizontal="center"/>
    </xf>
    <xf numFmtId="0" fontId="30" fillId="8" borderId="39" xfId="0" applyFont="1" applyFill="1" applyBorder="1" applyAlignment="1">
      <alignment horizontal="center"/>
    </xf>
    <xf numFmtId="0" fontId="30" fillId="8" borderId="40" xfId="0" applyFont="1" applyFill="1" applyBorder="1" applyAlignment="1">
      <alignment horizontal="center"/>
    </xf>
    <xf numFmtId="0" fontId="30" fillId="8" borderId="41" xfId="0" applyFont="1" applyFill="1" applyBorder="1" applyAlignment="1">
      <alignment horizontal="center"/>
    </xf>
    <xf numFmtId="0" fontId="30" fillId="8" borderId="37" xfId="0" applyFont="1" applyFill="1" applyBorder="1" applyAlignment="1">
      <alignment horizontal="center" vertical="center"/>
    </xf>
    <xf numFmtId="0" fontId="30" fillId="8" borderId="38" xfId="0" applyFont="1" applyFill="1" applyBorder="1" applyAlignment="1">
      <alignment horizontal="center" vertical="center"/>
    </xf>
    <xf numFmtId="0" fontId="30" fillId="8" borderId="40" xfId="0" applyFont="1" applyFill="1" applyBorder="1" applyAlignment="1">
      <alignment horizontal="center" wrapText="1"/>
    </xf>
    <xf numFmtId="0" fontId="30" fillId="8" borderId="43" xfId="0" applyFont="1" applyFill="1" applyBorder="1" applyAlignment="1">
      <alignment horizontal="center" wrapText="1"/>
    </xf>
    <xf numFmtId="0" fontId="30" fillId="8" borderId="41" xfId="0" applyFont="1" applyFill="1" applyBorder="1" applyAlignment="1">
      <alignment horizontal="center" wrapText="1"/>
    </xf>
    <xf numFmtId="0" fontId="30" fillId="8" borderId="44" xfId="0" applyFont="1" applyFill="1" applyBorder="1" applyAlignment="1">
      <alignment horizontal="center" wrapText="1"/>
    </xf>
    <xf numFmtId="0" fontId="30" fillId="8" borderId="39" xfId="0" applyFont="1" applyFill="1" applyBorder="1" applyAlignment="1">
      <alignment horizontal="center" wrapText="1"/>
    </xf>
    <xf numFmtId="0" fontId="30" fillId="8" borderId="45" xfId="0" applyFont="1" applyFill="1" applyBorder="1" applyAlignment="1">
      <alignment horizontal="center" wrapText="1"/>
    </xf>
    <xf numFmtId="0" fontId="51" fillId="8" borderId="8" xfId="0" applyFont="1" applyFill="1" applyBorder="1" applyAlignment="1">
      <alignment horizontal="center"/>
    </xf>
    <xf numFmtId="0" fontId="51" fillId="8" borderId="7" xfId="0" applyFont="1" applyFill="1" applyBorder="1" applyAlignment="1">
      <alignment horizontal="center"/>
    </xf>
    <xf numFmtId="0" fontId="51" fillId="8" borderId="9" xfId="0" applyFont="1" applyFill="1" applyBorder="1" applyAlignment="1">
      <alignment horizontal="center"/>
    </xf>
    <xf numFmtId="0" fontId="57" fillId="8" borderId="10" xfId="0" applyFont="1" applyFill="1" applyBorder="1" applyAlignment="1">
      <alignment horizontal="center" wrapText="1"/>
    </xf>
    <xf numFmtId="0" fontId="57" fillId="8" borderId="11" xfId="0" applyFont="1" applyFill="1" applyBorder="1" applyAlignment="1">
      <alignment horizontal="center" wrapText="1"/>
    </xf>
    <xf numFmtId="0" fontId="1" fillId="0" borderId="0" xfId="0" applyFont="1" applyAlignment="1">
      <alignment horizontal="left"/>
    </xf>
    <xf numFmtId="0" fontId="0" fillId="0" borderId="0" xfId="0" applyAlignment="1">
      <alignment horizontal="left"/>
    </xf>
    <xf numFmtId="0" fontId="0" fillId="0" borderId="0" xfId="0" applyAlignment="1">
      <alignment horizontal="left" vertical="center"/>
    </xf>
    <xf numFmtId="0" fontId="36" fillId="0" borderId="0" xfId="0" applyFont="1" applyAlignment="1">
      <alignment horizontal="left" vertical="center"/>
    </xf>
    <xf numFmtId="0" fontId="52" fillId="0" borderId="30" xfId="0" applyFont="1" applyBorder="1" applyAlignment="1">
      <alignment horizontal="center" vertical="center" textRotation="90" shrinkToFit="1"/>
    </xf>
    <xf numFmtId="173" fontId="38" fillId="21" borderId="37" xfId="0" applyNumberFormat="1" applyFont="1" applyFill="1" applyBorder="1" applyAlignment="1">
      <alignment horizontal="center" vertical="center"/>
    </xf>
    <xf numFmtId="173" fontId="38" fillId="21" borderId="46" xfId="0" applyNumberFormat="1" applyFont="1" applyFill="1" applyBorder="1" applyAlignment="1">
      <alignment horizontal="center" vertical="center"/>
    </xf>
    <xf numFmtId="173" fontId="38" fillId="21" borderId="38" xfId="0" applyNumberFormat="1" applyFont="1" applyFill="1" applyBorder="1" applyAlignment="1">
      <alignment horizontal="center" vertical="center"/>
    </xf>
    <xf numFmtId="0" fontId="53" fillId="0" borderId="9" xfId="0" applyFont="1" applyFill="1" applyBorder="1" applyAlignment="1">
      <alignment horizontal="center" vertical="center"/>
    </xf>
    <xf numFmtId="0" fontId="53" fillId="0" borderId="3" xfId="0" applyFont="1" applyFill="1" applyBorder="1" applyAlignment="1">
      <alignment horizontal="center" vertical="center"/>
    </xf>
    <xf numFmtId="0" fontId="53" fillId="0" borderId="6" xfId="0" applyFont="1" applyFill="1" applyBorder="1" applyAlignment="1">
      <alignment horizontal="center" vertical="center"/>
    </xf>
    <xf numFmtId="0" fontId="54" fillId="21" borderId="0" xfId="0" applyNumberFormat="1" applyFont="1" applyFill="1" applyAlignment="1">
      <alignment horizontal="left"/>
    </xf>
    <xf numFmtId="0" fontId="38" fillId="0" borderId="8" xfId="0" applyFont="1" applyBorder="1" applyAlignment="1">
      <alignment horizontal="center" wrapText="1"/>
    </xf>
    <xf numFmtId="0" fontId="38" fillId="0" borderId="9" xfId="0" applyFont="1" applyBorder="1" applyAlignment="1">
      <alignment horizontal="center" wrapText="1"/>
    </xf>
    <xf numFmtId="0" fontId="44" fillId="0" borderId="8"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9" xfId="0" applyFont="1" applyBorder="1" applyAlignment="1">
      <alignment horizontal="center" vertical="center" wrapText="1"/>
    </xf>
    <xf numFmtId="0" fontId="17" fillId="0" borderId="8" xfId="3" applyFont="1" applyBorder="1" applyAlignment="1" applyProtection="1">
      <alignment horizontal="center" vertical="center"/>
    </xf>
    <xf numFmtId="0" fontId="17" fillId="0" borderId="9" xfId="3" applyFont="1" applyBorder="1" applyAlignment="1" applyProtection="1">
      <alignment horizontal="center" vertical="center"/>
    </xf>
    <xf numFmtId="0" fontId="45" fillId="0" borderId="8" xfId="0" applyFont="1" applyBorder="1" applyAlignment="1">
      <alignment horizontal="center"/>
    </xf>
    <xf numFmtId="0" fontId="45" fillId="0" borderId="7" xfId="0" applyFont="1" applyBorder="1" applyAlignment="1">
      <alignment horizontal="center"/>
    </xf>
    <xf numFmtId="0" fontId="45" fillId="0" borderId="9" xfId="0" applyFont="1" applyBorder="1" applyAlignment="1">
      <alignment horizontal="center"/>
    </xf>
    <xf numFmtId="0" fontId="53" fillId="0" borderId="8" xfId="0" applyFont="1" applyBorder="1" applyAlignment="1">
      <alignment horizontal="center" vertical="center"/>
    </xf>
    <xf numFmtId="0" fontId="53" fillId="0" borderId="9" xfId="0" applyFont="1" applyBorder="1" applyAlignment="1">
      <alignment horizontal="center" vertical="center"/>
    </xf>
    <xf numFmtId="0" fontId="38" fillId="0" borderId="39" xfId="0" applyFont="1" applyBorder="1" applyAlignment="1">
      <alignment horizontal="center"/>
    </xf>
    <xf numFmtId="0" fontId="38" fillId="0" borderId="45" xfId="0" applyFont="1" applyBorder="1" applyAlignment="1">
      <alignment horizontal="center"/>
    </xf>
    <xf numFmtId="0" fontId="38" fillId="0" borderId="40" xfId="0" applyFont="1" applyBorder="1" applyAlignment="1">
      <alignment horizontal="left" wrapText="1"/>
    </xf>
    <xf numFmtId="0" fontId="38" fillId="0" borderId="43" xfId="0" applyFont="1" applyBorder="1" applyAlignment="1">
      <alignment horizontal="left" wrapText="1"/>
    </xf>
    <xf numFmtId="0" fontId="38" fillId="0" borderId="41" xfId="0" applyFont="1" applyBorder="1" applyAlignment="1">
      <alignment horizontal="left"/>
    </xf>
    <xf numFmtId="0" fontId="38" fillId="0" borderId="44" xfId="0" applyFont="1" applyBorder="1" applyAlignment="1">
      <alignment horizontal="left"/>
    </xf>
    <xf numFmtId="0" fontId="56" fillId="0" borderId="0" xfId="0" applyFont="1" applyAlignment="1">
      <alignment horizontal="center" vertical="center"/>
    </xf>
    <xf numFmtId="0" fontId="0" fillId="0" borderId="34" xfId="0" applyBorder="1" applyAlignment="1">
      <alignment horizontal="center"/>
    </xf>
    <xf numFmtId="0" fontId="24" fillId="2" borderId="47" xfId="4" applyFont="1" applyFill="1" applyBorder="1" applyAlignment="1">
      <alignment horizontal="center"/>
    </xf>
    <xf numFmtId="0" fontId="24" fillId="2" borderId="7" xfId="4" applyFont="1" applyFill="1" applyBorder="1" applyAlignment="1">
      <alignment horizontal="center"/>
    </xf>
    <xf numFmtId="0" fontId="24" fillId="2" borderId="9" xfId="4" applyFont="1" applyFill="1" applyBorder="1" applyAlignment="1">
      <alignment horizontal="center"/>
    </xf>
    <xf numFmtId="0" fontId="24" fillId="2" borderId="8" xfId="4" applyFont="1" applyFill="1" applyBorder="1" applyAlignment="1">
      <alignment horizontal="center"/>
    </xf>
    <xf numFmtId="0" fontId="24" fillId="6" borderId="9" xfId="4" applyFont="1" applyFill="1" applyBorder="1" applyAlignment="1">
      <alignment horizontal="center"/>
    </xf>
    <xf numFmtId="0" fontId="24" fillId="6" borderId="3" xfId="4" applyFont="1" applyFill="1" applyBorder="1" applyAlignment="1">
      <alignment horizontal="center"/>
    </xf>
    <xf numFmtId="0" fontId="26" fillId="0" borderId="37" xfId="4" applyFont="1" applyBorder="1" applyAlignment="1">
      <alignment horizontal="center" vertical="center"/>
    </xf>
    <xf numFmtId="0" fontId="26" fillId="0" borderId="19" xfId="4" applyFont="1" applyBorder="1" applyAlignment="1">
      <alignment horizontal="center" vertical="center"/>
    </xf>
    <xf numFmtId="0" fontId="15" fillId="0" borderId="0" xfId="3" applyFont="1" applyAlignment="1" applyProtection="1">
      <alignment horizontal="center" vertical="center"/>
    </xf>
    <xf numFmtId="0" fontId="14" fillId="0" borderId="0" xfId="4" applyFont="1" applyAlignment="1">
      <alignment horizontal="center" vertical="center"/>
    </xf>
    <xf numFmtId="0" fontId="27" fillId="0" borderId="0" xfId="4" applyFont="1" applyAlignment="1">
      <alignment horizontal="center"/>
    </xf>
    <xf numFmtId="0" fontId="25" fillId="6" borderId="7" xfId="4" applyFont="1" applyFill="1" applyBorder="1" applyAlignment="1">
      <alignment horizontal="center"/>
    </xf>
    <xf numFmtId="0" fontId="25" fillId="6" borderId="2" xfId="4" applyFont="1" applyFill="1" applyBorder="1" applyAlignment="1">
      <alignment horizontal="center"/>
    </xf>
    <xf numFmtId="0" fontId="55" fillId="0" borderId="0" xfId="0" applyFont="1" applyAlignment="1">
      <alignment horizontal="center"/>
    </xf>
  </cellXfs>
  <cellStyles count="7">
    <cellStyle name="Comma" xfId="1" builtinId="3"/>
    <cellStyle name="Comma 2" xfId="2"/>
    <cellStyle name="Hyperlink" xfId="3" builtinId="8"/>
    <cellStyle name="Normal" xfId="0" builtinId="0"/>
    <cellStyle name="Normal 2" xfId="4"/>
    <cellStyle name="Percent" xfId="5" builtinId="5"/>
    <cellStyle name="Percent 2" xfId="6"/>
  </cellStyles>
  <dxfs count="318">
    <dxf>
      <font>
        <color theme="0"/>
      </font>
      <fill>
        <patternFill>
          <bgColor rgb="FFFF0000"/>
        </patternFill>
      </fill>
    </dxf>
    <dxf>
      <font>
        <color theme="0"/>
      </font>
      <fill>
        <patternFill>
          <bgColor rgb="FFFF0000"/>
        </patternFill>
      </fill>
    </dxf>
    <dxf>
      <font>
        <color theme="0"/>
      </font>
      <fill>
        <patternFill>
          <bgColor rgb="FFFF0000"/>
        </patternFill>
      </fill>
    </dxf>
    <dxf>
      <font>
        <color rgb="FFFFFF00"/>
      </font>
      <fill>
        <patternFill>
          <bgColor theme="9" tint="-0.24994659260841701"/>
        </patternFill>
      </fill>
    </dxf>
    <dxf>
      <font>
        <color theme="0"/>
      </font>
      <fill>
        <patternFill>
          <bgColor rgb="FFFF0000"/>
        </patternFill>
      </fill>
    </dxf>
    <dxf>
      <font>
        <color auto="1"/>
      </font>
      <fill>
        <patternFill>
          <bgColor rgb="FFE2FEE5"/>
        </patternFill>
      </fill>
    </dxf>
    <dxf>
      <font>
        <color rgb="FFFFFF00"/>
      </font>
      <fill>
        <patternFill>
          <bgColor theme="9" tint="-0.24994659260841701"/>
        </patternFill>
      </fill>
    </dxf>
    <dxf>
      <font>
        <color theme="0"/>
      </font>
      <fill>
        <patternFill>
          <bgColor rgb="FFFF0000"/>
        </patternFill>
      </fill>
    </dxf>
    <dxf>
      <font>
        <color auto="1"/>
      </font>
      <fill>
        <patternFill>
          <bgColor rgb="FFE2FEE5"/>
        </patternFill>
      </fill>
    </dxf>
    <dxf>
      <font>
        <color rgb="FFFFFF00"/>
      </font>
      <fill>
        <patternFill>
          <bgColor theme="9" tint="-0.24994659260841701"/>
        </patternFill>
      </fill>
    </dxf>
    <dxf>
      <font>
        <color theme="0"/>
      </font>
      <fill>
        <patternFill>
          <bgColor rgb="FFFF0000"/>
        </patternFill>
      </fill>
    </dxf>
    <dxf>
      <font>
        <color auto="1"/>
      </font>
      <fill>
        <patternFill>
          <bgColor rgb="FFE2FEE5"/>
        </patternFill>
      </fill>
    </dxf>
    <dxf>
      <font>
        <color rgb="FFFFFF00"/>
      </font>
      <fill>
        <patternFill>
          <bgColor theme="9" tint="-0.24994659260841701"/>
        </patternFill>
      </fill>
    </dxf>
    <dxf>
      <font>
        <color theme="0"/>
      </font>
      <fill>
        <patternFill>
          <bgColor rgb="FFFF0000"/>
        </patternFill>
      </fill>
    </dxf>
    <dxf>
      <font>
        <color auto="1"/>
      </font>
      <fill>
        <patternFill>
          <bgColor rgb="FFE2FEE5"/>
        </patternFill>
      </fill>
    </dxf>
    <dxf>
      <font>
        <color rgb="FFFFFF00"/>
      </font>
      <fill>
        <patternFill>
          <bgColor theme="9" tint="-0.24994659260841701"/>
        </patternFill>
      </fill>
    </dxf>
    <dxf>
      <font>
        <color theme="0"/>
      </font>
      <fill>
        <patternFill>
          <bgColor rgb="FFFF0000"/>
        </patternFill>
      </fill>
    </dxf>
    <dxf>
      <font>
        <color auto="1"/>
      </font>
      <fill>
        <patternFill>
          <bgColor rgb="FFE2FEE5"/>
        </patternFill>
      </fill>
    </dxf>
    <dxf>
      <fill>
        <patternFill>
          <bgColor rgb="FFFFC000"/>
        </patternFill>
      </fill>
    </dxf>
    <dxf>
      <fill>
        <patternFill>
          <bgColor theme="0" tint="-0.24994659260841701"/>
        </patternFill>
      </fill>
    </dxf>
    <dxf>
      <fill>
        <patternFill>
          <bgColor theme="9" tint="-0.24994659260841701"/>
        </patternFill>
      </fill>
    </dxf>
    <dxf>
      <fill>
        <patternFill>
          <bgColor rgb="FFFFC000"/>
        </patternFill>
      </fill>
    </dxf>
    <dxf>
      <fill>
        <patternFill>
          <bgColor theme="0" tint="-0.24994659260841701"/>
        </patternFill>
      </fill>
    </dxf>
    <dxf>
      <fill>
        <patternFill>
          <bgColor theme="9" tint="-0.24994659260841701"/>
        </patternFill>
      </fill>
    </dxf>
    <dxf>
      <fill>
        <patternFill>
          <bgColor rgb="FFFFC000"/>
        </patternFill>
      </fill>
    </dxf>
    <dxf>
      <fill>
        <patternFill>
          <bgColor theme="0" tint="-0.24994659260841701"/>
        </patternFill>
      </fill>
    </dxf>
    <dxf>
      <fill>
        <patternFill>
          <bgColor theme="9" tint="-0.24994659260841701"/>
        </patternFill>
      </fill>
    </dxf>
    <dxf>
      <font>
        <color rgb="FFFFFF00"/>
      </font>
      <fill>
        <patternFill>
          <bgColor theme="9" tint="-0.24994659260841701"/>
        </patternFill>
      </fill>
    </dxf>
    <dxf>
      <font>
        <color theme="0"/>
      </font>
      <fill>
        <patternFill>
          <bgColor rgb="FFFF0000"/>
        </patternFill>
      </fill>
    </dxf>
    <dxf>
      <font>
        <color auto="1"/>
      </font>
      <fill>
        <patternFill>
          <bgColor rgb="FFE2FEE5"/>
        </patternFill>
      </fill>
    </dxf>
    <dxf>
      <font>
        <color rgb="FFFFFF00"/>
      </font>
      <fill>
        <patternFill>
          <bgColor theme="9" tint="-0.24994659260841701"/>
        </patternFill>
      </fill>
    </dxf>
    <dxf>
      <font>
        <color theme="0"/>
      </font>
      <fill>
        <patternFill>
          <bgColor rgb="FFFF0000"/>
        </patternFill>
      </fill>
    </dxf>
    <dxf>
      <font>
        <color auto="1"/>
      </font>
      <fill>
        <patternFill>
          <bgColor rgb="FFE2FEE5"/>
        </patternFill>
      </fill>
    </dxf>
    <dxf>
      <font>
        <color rgb="FFFFFF00"/>
      </font>
      <fill>
        <patternFill>
          <bgColor theme="9" tint="-0.24994659260841701"/>
        </patternFill>
      </fill>
    </dxf>
    <dxf>
      <font>
        <color theme="0"/>
      </font>
      <fill>
        <patternFill>
          <bgColor rgb="FFFF0000"/>
        </patternFill>
      </fill>
    </dxf>
    <dxf>
      <font>
        <color auto="1"/>
      </font>
      <fill>
        <patternFill>
          <bgColor rgb="FFE2FEE5"/>
        </patternFill>
      </fill>
    </dxf>
    <dxf>
      <font>
        <color rgb="FFFFFF00"/>
      </font>
      <fill>
        <patternFill>
          <bgColor theme="9" tint="-0.24994659260841701"/>
        </patternFill>
      </fill>
    </dxf>
    <dxf>
      <font>
        <color theme="0"/>
      </font>
      <fill>
        <patternFill>
          <bgColor rgb="FFFF0000"/>
        </patternFill>
      </fill>
    </dxf>
    <dxf>
      <font>
        <color auto="1"/>
      </font>
      <fill>
        <patternFill>
          <bgColor rgb="FFE2FEE5"/>
        </patternFill>
      </fill>
    </dxf>
    <dxf>
      <font>
        <color rgb="FFFFFF00"/>
      </font>
      <fill>
        <patternFill>
          <bgColor theme="9" tint="-0.24994659260841701"/>
        </patternFill>
      </fill>
    </dxf>
    <dxf>
      <font>
        <color theme="0"/>
      </font>
      <fill>
        <patternFill>
          <bgColor rgb="FFFF0000"/>
        </patternFill>
      </fill>
    </dxf>
    <dxf>
      <font>
        <color auto="1"/>
      </font>
      <fill>
        <patternFill>
          <bgColor rgb="FFE2FEE5"/>
        </patternFill>
      </fill>
    </dxf>
    <dxf>
      <font>
        <color rgb="FFFFFF00"/>
      </font>
      <fill>
        <patternFill>
          <bgColor theme="9" tint="-0.24994659260841701"/>
        </patternFill>
      </fill>
    </dxf>
    <dxf>
      <font>
        <color theme="0"/>
      </font>
      <fill>
        <patternFill>
          <bgColor rgb="FFFF0000"/>
        </patternFill>
      </fill>
    </dxf>
    <dxf>
      <font>
        <color auto="1"/>
      </font>
      <fill>
        <patternFill>
          <bgColor rgb="FFE2FEE5"/>
        </patternFill>
      </fill>
    </dxf>
    <dxf>
      <font>
        <color rgb="FFFFFF00"/>
      </font>
      <fill>
        <patternFill>
          <bgColor theme="9" tint="-0.24994659260841701"/>
        </patternFill>
      </fill>
    </dxf>
    <dxf>
      <font>
        <color theme="0"/>
      </font>
      <fill>
        <patternFill>
          <bgColor rgb="FFFF0000"/>
        </patternFill>
      </fill>
    </dxf>
    <dxf>
      <font>
        <color auto="1"/>
      </font>
      <fill>
        <patternFill>
          <bgColor rgb="FFE2FEE5"/>
        </patternFill>
      </fill>
    </dxf>
    <dxf>
      <font>
        <color theme="0"/>
      </font>
      <fill>
        <patternFill>
          <bgColor theme="0"/>
        </patternFill>
      </fill>
    </dxf>
    <dxf>
      <fill>
        <patternFill>
          <bgColor theme="0"/>
        </patternFill>
      </fill>
    </dxf>
    <dxf>
      <fill>
        <patternFill>
          <bgColor theme="0"/>
        </patternFill>
      </fill>
    </dxf>
    <dxf>
      <font>
        <color theme="0"/>
      </font>
      <fill>
        <patternFill>
          <bgColor theme="0"/>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ill>
        <patternFill>
          <bgColor rgb="FFFFC000"/>
        </patternFill>
      </fill>
    </dxf>
    <dxf>
      <fill>
        <patternFill>
          <bgColor theme="0" tint="-0.24994659260841701"/>
        </patternFill>
      </fill>
    </dxf>
    <dxf>
      <fill>
        <patternFill>
          <bgColor theme="9" tint="-0.24994659260841701"/>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ont>
        <b/>
        <i val="0"/>
      </font>
      <fill>
        <patternFill>
          <bgColor rgb="FFFFC000"/>
        </patternFill>
      </fill>
    </dxf>
    <dxf>
      <font>
        <b/>
        <i val="0"/>
      </font>
      <fill>
        <patternFill>
          <bgColor theme="0" tint="-0.24994659260841701"/>
        </patternFill>
      </fill>
    </dxf>
    <dxf>
      <font>
        <b/>
        <i val="0"/>
      </font>
      <fill>
        <patternFill>
          <bgColor theme="9" tint="-0.24994659260841701"/>
        </patternFill>
      </fill>
    </dxf>
    <dxf>
      <font>
        <color auto="1"/>
      </font>
      <fill>
        <patternFill>
          <bgColor theme="0" tint="-4.9989318521683403E-2"/>
        </patternFill>
      </fill>
    </dxf>
    <dxf>
      <font>
        <color rgb="FFFFFF00"/>
      </font>
      <fill>
        <patternFill>
          <bgColor theme="9" tint="-0.24994659260841701"/>
        </patternFill>
      </fill>
    </dxf>
    <dxf>
      <font>
        <color theme="0"/>
      </font>
      <fill>
        <patternFill>
          <bgColor rgb="FFFF0000"/>
        </patternFill>
      </fill>
    </dxf>
    <dxf>
      <font>
        <color auto="1"/>
      </font>
      <fill>
        <patternFill>
          <bgColor rgb="FFE2FEE5"/>
        </patternFill>
      </fill>
    </dxf>
    <dxf>
      <font>
        <color rgb="FFFFFF00"/>
      </font>
      <fill>
        <patternFill>
          <bgColor theme="9" tint="-0.24994659260841701"/>
        </patternFill>
      </fill>
    </dxf>
    <dxf>
      <font>
        <color theme="0"/>
      </font>
      <fill>
        <patternFill>
          <bgColor rgb="FFFF0000"/>
        </patternFill>
      </fill>
    </dxf>
    <dxf>
      <font>
        <color auto="1"/>
      </font>
      <fill>
        <patternFill>
          <bgColor rgb="FFE2FEE5"/>
        </patternFill>
      </fill>
    </dxf>
    <dxf>
      <font>
        <color rgb="FFFFFF00"/>
      </font>
      <fill>
        <patternFill>
          <bgColor theme="9" tint="-0.24994659260841701"/>
        </patternFill>
      </fill>
    </dxf>
    <dxf>
      <font>
        <color theme="0"/>
      </font>
      <fill>
        <patternFill>
          <bgColor rgb="FFFF0000"/>
        </patternFill>
      </fill>
    </dxf>
    <dxf>
      <font>
        <color auto="1"/>
      </font>
      <fill>
        <patternFill>
          <bgColor rgb="FFE2FEE5"/>
        </patternFill>
      </fill>
    </dxf>
    <dxf>
      <font>
        <color rgb="FFFFFF00"/>
      </font>
      <fill>
        <patternFill>
          <bgColor theme="9" tint="-0.24994659260841701"/>
        </patternFill>
      </fill>
    </dxf>
    <dxf>
      <font>
        <color theme="0"/>
      </font>
      <fill>
        <patternFill>
          <bgColor rgb="FFFF0000"/>
        </patternFill>
      </fill>
    </dxf>
    <dxf>
      <font>
        <color auto="1"/>
      </font>
      <fill>
        <patternFill>
          <bgColor rgb="FFE2FE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2876550</xdr:colOff>
      <xdr:row>0</xdr:row>
      <xdr:rowOff>0</xdr:rowOff>
    </xdr:from>
    <xdr:to>
      <xdr:col>1</xdr:col>
      <xdr:colOff>4943475</xdr:colOff>
      <xdr:row>7</xdr:row>
      <xdr:rowOff>171450</xdr:rowOff>
    </xdr:to>
    <xdr:pic>
      <xdr:nvPicPr>
        <xdr:cNvPr id="3178" name="Picture 1" descr="quadkids logo (green) v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0" y="0"/>
          <a:ext cx="20669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619125</xdr:colOff>
      <xdr:row>1</xdr:row>
      <xdr:rowOff>57150</xdr:rowOff>
    </xdr:from>
    <xdr:to>
      <xdr:col>4</xdr:col>
      <xdr:colOff>161925</xdr:colOff>
      <xdr:row>11</xdr:row>
      <xdr:rowOff>9525</xdr:rowOff>
    </xdr:to>
    <xdr:pic>
      <xdr:nvPicPr>
        <xdr:cNvPr id="4211" name="Picture 1" descr="quadkids logo (green) v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9125" y="219075"/>
          <a:ext cx="20669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quadkids.org/awards" TargetMode="External"/><Relationship Id="rId1" Type="http://schemas.openxmlformats.org/officeDocument/2006/relationships/hyperlink" Target="http://www.quadkids.org/"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quadkids.org/award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B1:G62"/>
  <sheetViews>
    <sheetView showGridLines="0" topLeftCell="A20" workbookViewId="0">
      <selection activeCell="B15" sqref="B15"/>
    </sheetView>
  </sheetViews>
  <sheetFormatPr defaultRowHeight="12.75" x14ac:dyDescent="0.2"/>
  <cols>
    <col min="1" max="1" width="4" style="176" customWidth="1"/>
    <col min="2" max="2" width="121.7109375" style="183" customWidth="1"/>
    <col min="3" max="16384" width="9.140625" style="176"/>
  </cols>
  <sheetData>
    <row r="1" spans="2:7" ht="33.75" x14ac:dyDescent="0.5">
      <c r="B1" s="174"/>
      <c r="C1" s="175"/>
      <c r="D1" s="175"/>
      <c r="E1" s="175"/>
      <c r="F1" s="175"/>
      <c r="G1" s="175"/>
    </row>
    <row r="8" spans="2:7" ht="22.5" x14ac:dyDescent="0.3">
      <c r="B8" s="177"/>
    </row>
    <row r="9" spans="2:7" ht="12.75" customHeight="1" x14ac:dyDescent="0.3">
      <c r="B9" s="177"/>
    </row>
    <row r="10" spans="2:7" ht="52.5" x14ac:dyDescent="0.2">
      <c r="B10" s="178" t="s">
        <v>102</v>
      </c>
    </row>
    <row r="11" spans="2:7" ht="12.75" customHeight="1" thickBot="1" x14ac:dyDescent="0.25">
      <c r="B11" s="179"/>
    </row>
    <row r="12" spans="2:7" ht="117.75" customHeight="1" thickTop="1" thickBot="1" x14ac:dyDescent="0.25">
      <c r="B12" s="180" t="s">
        <v>127</v>
      </c>
    </row>
    <row r="13" spans="2:7" ht="12.75" customHeight="1" thickTop="1" x14ac:dyDescent="0.2">
      <c r="B13" s="181"/>
    </row>
    <row r="14" spans="2:7" ht="12.75" customHeight="1" x14ac:dyDescent="0.2">
      <c r="B14" s="182"/>
    </row>
    <row r="15" spans="2:7" ht="12.75" customHeight="1" x14ac:dyDescent="0.2"/>
    <row r="16" spans="2:7" ht="26.25" x14ac:dyDescent="0.2">
      <c r="B16" s="184" t="s">
        <v>103</v>
      </c>
    </row>
    <row r="17" spans="2:2" ht="37.5" x14ac:dyDescent="0.2">
      <c r="B17" s="185" t="s">
        <v>104</v>
      </c>
    </row>
    <row r="18" spans="2:2" ht="18.75" x14ac:dyDescent="0.2">
      <c r="B18" s="186" t="s">
        <v>105</v>
      </c>
    </row>
    <row r="19" spans="2:2" ht="18.75" x14ac:dyDescent="0.2">
      <c r="B19" s="186" t="s">
        <v>106</v>
      </c>
    </row>
    <row r="20" spans="2:2" ht="18.75" x14ac:dyDescent="0.2">
      <c r="B20" s="186" t="s">
        <v>107</v>
      </c>
    </row>
    <row r="21" spans="2:2" ht="18.75" x14ac:dyDescent="0.2">
      <c r="B21" s="186" t="s">
        <v>108</v>
      </c>
    </row>
    <row r="22" spans="2:2" ht="37.5" x14ac:dyDescent="0.2">
      <c r="B22" s="186" t="s">
        <v>109</v>
      </c>
    </row>
    <row r="23" spans="2:2" ht="37.5" x14ac:dyDescent="0.2">
      <c r="B23" s="186" t="s">
        <v>110</v>
      </c>
    </row>
    <row r="24" spans="2:2" ht="18" x14ac:dyDescent="0.2">
      <c r="B24" s="186"/>
    </row>
    <row r="25" spans="2:2" ht="18.75" x14ac:dyDescent="0.2">
      <c r="B25" s="185" t="s">
        <v>111</v>
      </c>
    </row>
    <row r="26" spans="2:2" ht="12.75" customHeight="1" x14ac:dyDescent="0.2">
      <c r="B26" s="185"/>
    </row>
    <row r="27" spans="2:2" ht="18.75" x14ac:dyDescent="0.2">
      <c r="B27" s="185" t="s">
        <v>112</v>
      </c>
    </row>
    <row r="28" spans="2:2" ht="37.5" x14ac:dyDescent="0.2">
      <c r="B28" s="186" t="s">
        <v>113</v>
      </c>
    </row>
    <row r="29" spans="2:2" ht="18.75" x14ac:dyDescent="0.2">
      <c r="B29" s="186" t="s">
        <v>114</v>
      </c>
    </row>
    <row r="30" spans="2:2" ht="18.75" x14ac:dyDescent="0.2">
      <c r="B30" s="186" t="s">
        <v>115</v>
      </c>
    </row>
    <row r="31" spans="2:2" ht="18.75" x14ac:dyDescent="0.2">
      <c r="B31" s="186" t="s">
        <v>116</v>
      </c>
    </row>
    <row r="32" spans="2:2" ht="18.75" x14ac:dyDescent="0.2">
      <c r="B32" s="186" t="s">
        <v>117</v>
      </c>
    </row>
    <row r="33" spans="2:2" ht="12.75" customHeight="1" x14ac:dyDescent="0.2">
      <c r="B33" s="185"/>
    </row>
    <row r="34" spans="2:2" ht="75" x14ac:dyDescent="0.2">
      <c r="B34" s="185" t="s">
        <v>118</v>
      </c>
    </row>
    <row r="35" spans="2:2" ht="12.75" customHeight="1" x14ac:dyDescent="0.2">
      <c r="B35" s="185"/>
    </row>
    <row r="36" spans="2:2" ht="18.75" x14ac:dyDescent="0.2">
      <c r="B36" s="185" t="s">
        <v>119</v>
      </c>
    </row>
    <row r="37" spans="2:2" ht="12.75" customHeight="1" x14ac:dyDescent="0.2">
      <c r="B37" s="185"/>
    </row>
    <row r="38" spans="2:2" ht="26.25" x14ac:dyDescent="0.2">
      <c r="B38" s="184" t="s">
        <v>120</v>
      </c>
    </row>
    <row r="39" spans="2:2" ht="37.5" x14ac:dyDescent="0.2">
      <c r="B39" s="186" t="s">
        <v>121</v>
      </c>
    </row>
    <row r="40" spans="2:2" ht="12.75" customHeight="1" x14ac:dyDescent="0.2">
      <c r="B40" s="187"/>
    </row>
    <row r="41" spans="2:2" ht="37.5" x14ac:dyDescent="0.2">
      <c r="B41" s="186" t="s">
        <v>122</v>
      </c>
    </row>
    <row r="42" spans="2:2" ht="12.75" customHeight="1" x14ac:dyDescent="0.2">
      <c r="B42" s="187"/>
    </row>
    <row r="43" spans="2:2" ht="12.75" customHeight="1" x14ac:dyDescent="0.2">
      <c r="B43" s="187"/>
    </row>
    <row r="44" spans="2:2" ht="37.5" x14ac:dyDescent="0.2">
      <c r="B44" s="186" t="s">
        <v>123</v>
      </c>
    </row>
    <row r="45" spans="2:2" ht="12.75" customHeight="1" x14ac:dyDescent="0.2">
      <c r="B45" s="187"/>
    </row>
    <row r="46" spans="2:2" ht="56.25" x14ac:dyDescent="0.2">
      <c r="B46" s="186" t="s">
        <v>124</v>
      </c>
    </row>
    <row r="47" spans="2:2" ht="12.75" customHeight="1" x14ac:dyDescent="0.2">
      <c r="B47" s="187"/>
    </row>
    <row r="48" spans="2:2" ht="12.75" customHeight="1" x14ac:dyDescent="0.2">
      <c r="B48" s="187"/>
    </row>
    <row r="49" spans="2:2" ht="37.5" x14ac:dyDescent="0.2">
      <c r="B49" s="186" t="s">
        <v>125</v>
      </c>
    </row>
    <row r="50" spans="2:2" ht="12.75" customHeight="1" x14ac:dyDescent="0.2">
      <c r="B50" s="187"/>
    </row>
    <row r="51" spans="2:2" ht="56.25" x14ac:dyDescent="0.2">
      <c r="B51" s="186" t="s">
        <v>126</v>
      </c>
    </row>
    <row r="52" spans="2:2" x14ac:dyDescent="0.2">
      <c r="B52" s="188"/>
    </row>
    <row r="53" spans="2:2" x14ac:dyDescent="0.2">
      <c r="B53" s="189" t="s">
        <v>198</v>
      </c>
    </row>
    <row r="54" spans="2:2" x14ac:dyDescent="0.2">
      <c r="B54" s="188"/>
    </row>
    <row r="55" spans="2:2" x14ac:dyDescent="0.2">
      <c r="B55" s="188"/>
    </row>
    <row r="56" spans="2:2" x14ac:dyDescent="0.2">
      <c r="B56" s="188"/>
    </row>
    <row r="57" spans="2:2" x14ac:dyDescent="0.2">
      <c r="B57" s="188"/>
    </row>
    <row r="58" spans="2:2" x14ac:dyDescent="0.2">
      <c r="B58" s="188"/>
    </row>
    <row r="59" spans="2:2" x14ac:dyDescent="0.2">
      <c r="B59" s="188"/>
    </row>
    <row r="60" spans="2:2" x14ac:dyDescent="0.2">
      <c r="B60" s="188"/>
    </row>
    <row r="61" spans="2:2" x14ac:dyDescent="0.2">
      <c r="B61" s="188"/>
    </row>
    <row r="62" spans="2:2" x14ac:dyDescent="0.2">
      <c r="B62" s="188"/>
    </row>
  </sheetData>
  <sheetProtection sheet="1"/>
  <pageMargins left="0.74803149606299213" right="0.74803149606299213" top="0.98425196850393704" bottom="0.98425196850393704" header="0.51181102362204722" footer="0.51181102362204722"/>
  <pageSetup paperSize="9" scale="57" orientation="portrait" horizontalDpi="4294967295"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A1:R1002"/>
  <sheetViews>
    <sheetView workbookViewId="0">
      <pane ySplit="2" topLeftCell="A99" activePane="bottomLeft" state="frozen"/>
      <selection activeCell="A3" sqref="A3"/>
      <selection pane="bottomLeft" activeCell="B122" sqref="B122"/>
    </sheetView>
  </sheetViews>
  <sheetFormatPr defaultRowHeight="15" x14ac:dyDescent="0.25"/>
  <cols>
    <col min="1" max="1" width="10.7109375" bestFit="1" customWidth="1"/>
    <col min="2" max="2" width="12.42578125" customWidth="1"/>
    <col min="3" max="3" width="21.7109375" customWidth="1"/>
    <col min="4" max="4" width="13.85546875" style="1" customWidth="1"/>
    <col min="5" max="5" width="2.5703125" customWidth="1"/>
    <col min="6" max="6" width="10.28515625" style="1" bestFit="1" customWidth="1"/>
    <col min="8" max="9" width="9.140625" hidden="1" customWidth="1"/>
    <col min="10" max="10" width="9.140625" style="1" hidden="1" customWidth="1"/>
    <col min="11" max="13" width="9.140625" hidden="1" customWidth="1"/>
    <col min="14" max="15" width="9.5703125" hidden="1" customWidth="1"/>
    <col min="16" max="18" width="9.140625" hidden="1" customWidth="1"/>
    <col min="19" max="19" width="9.140625" customWidth="1"/>
  </cols>
  <sheetData>
    <row r="1" spans="1:18" ht="28.5" x14ac:dyDescent="0.25">
      <c r="A1" s="446" t="str">
        <f>"Event:"</f>
        <v>Event:</v>
      </c>
      <c r="B1" s="446"/>
      <c r="C1" s="151" t="str">
        <f>+INDEX(EventNames,1,K1)</f>
        <v>600m</v>
      </c>
      <c r="F1" s="338">
        <f>IF(TotalAthletes,COUNTIF(D3:D1002,"&gt;0")/TotalAthletes,0)</f>
        <v>0.90839694656488545</v>
      </c>
      <c r="J1" s="18" t="s">
        <v>93</v>
      </c>
      <c r="K1" s="153">
        <v>2</v>
      </c>
      <c r="L1" s="18" t="s">
        <v>38</v>
      </c>
      <c r="M1" s="154">
        <f>INT(INDEX(ScoreValues,2,$K$1))*60+(MOD(INDEX(ScoreValues,2,$K$1),1)*100)</f>
        <v>180</v>
      </c>
      <c r="N1" s="18" t="s">
        <v>39</v>
      </c>
      <c r="O1" s="154">
        <f>INDEX(ScoreValues,4,$K$1)*100</f>
        <v>1</v>
      </c>
      <c r="P1" s="18"/>
      <c r="Q1" s="18" t="s">
        <v>63</v>
      </c>
      <c r="R1" s="154">
        <f>INT(INDEX(ScoreValues,3,$K$1))*60+(MOD(INDEX(ScoreValues,3,$K$1),1)*100)</f>
        <v>90.000000000001222</v>
      </c>
    </row>
    <row r="2" spans="1:18" x14ac:dyDescent="0.25">
      <c r="A2" s="20" t="s">
        <v>11</v>
      </c>
      <c r="B2" s="21" t="s">
        <v>95</v>
      </c>
      <c r="C2" s="22" t="s">
        <v>1</v>
      </c>
      <c r="D2" s="25" t="s">
        <v>13</v>
      </c>
      <c r="F2" s="23" t="s">
        <v>15</v>
      </c>
      <c r="G2" s="24" t="s">
        <v>16</v>
      </c>
      <c r="H2" s="24" t="s">
        <v>17</v>
      </c>
      <c r="I2" s="162" t="s">
        <v>99</v>
      </c>
      <c r="J2" s="1" t="s">
        <v>29</v>
      </c>
      <c r="K2" s="1" t="s">
        <v>94</v>
      </c>
      <c r="L2" s="1" t="s">
        <v>81</v>
      </c>
      <c r="M2" s="1" t="s">
        <v>13</v>
      </c>
      <c r="N2" s="152" t="s">
        <v>63</v>
      </c>
      <c r="O2" s="152" t="s">
        <v>38</v>
      </c>
      <c r="P2" s="152" t="s">
        <v>39</v>
      </c>
    </row>
    <row r="3" spans="1:18" x14ac:dyDescent="0.25">
      <c r="A3" s="391" t="s">
        <v>216</v>
      </c>
      <c r="B3" s="392">
        <v>1.52</v>
      </c>
      <c r="C3" s="5" t="str">
        <f t="shared" ref="C3:C66" si="0">IF(I3&gt;0,INDEX(DB,I3,2),"")</f>
        <v>Tom</v>
      </c>
      <c r="D3" s="155">
        <f>IF(AND(H3,B3&lt;&gt;0,ISNUMBER(B3)),IF(ISERR(M3),0,M3),0)</f>
        <v>78</v>
      </c>
      <c r="F3" s="156">
        <f>COUNTIF(A$3:A$1002,A3)</f>
        <v>1</v>
      </c>
      <c r="G3" t="str">
        <f>IF(AND(H3,OR(D3&lt;=10,D3&gt;=90)),"CHECK","")</f>
        <v/>
      </c>
      <c r="H3" t="b">
        <f>IF(AND(I3&gt;0,LEN(C3)&gt;0,B3&lt;&gt;0),TRUE,FALSE)</f>
        <v>1</v>
      </c>
      <c r="I3" s="283">
        <f t="shared" ref="I3:I66" si="1">IF(ISNA(MATCH(A3,AthleteNumbers,0)),0,MATCH(A3,AthleteNumbers,0))</f>
        <v>21</v>
      </c>
      <c r="J3" s="1">
        <f t="shared" ref="J3:J66" si="2">IF(I3&gt;0,INDEX(DB,$I3,6),0)</f>
        <v>0</v>
      </c>
      <c r="K3" s="157">
        <f>IF(ISNUMBER(B3),ROUND(+B3,2),0)</f>
        <v>1.52</v>
      </c>
      <c r="L3" s="149">
        <f>(INT(K3)*60)+(MOD(K3,1)*100)</f>
        <v>112</v>
      </c>
      <c r="M3" s="150">
        <f t="shared" ref="M3:M66" si="3">IF(AND(L3&gt;O3,O3&gt;0),MinPoints,IF(AND(L3&lt;N3,O3&gt;0),100,+INT((O3-$L3)/P3)+MinPoints))</f>
        <v>78</v>
      </c>
      <c r="N3" s="149">
        <f>+O3-(P3*90)</f>
        <v>90</v>
      </c>
      <c r="O3" s="149">
        <f t="shared" ref="O3:O66" si="4">IF($J3=0,$M$1,INDEX(IncEventData,$J3,(3*($K$1-1))+2))</f>
        <v>180</v>
      </c>
      <c r="P3" s="149">
        <f t="shared" ref="P3:P66" si="5">IF($J3=0,$O$1,INDEX(IncEventData,$J3,(3*($K$1-1))+3))</f>
        <v>1</v>
      </c>
    </row>
    <row r="4" spans="1:18" x14ac:dyDescent="0.25">
      <c r="A4" s="391" t="s">
        <v>231</v>
      </c>
      <c r="B4" s="393">
        <v>2.0099999999999998</v>
      </c>
      <c r="C4" s="5" t="str">
        <f t="shared" si="0"/>
        <v>Ruben</v>
      </c>
      <c r="D4" s="155">
        <f t="shared" ref="D4:D67" si="6">IF(AND(H4,B4&lt;&gt;0,ISNUMBER(B4)),IF(ISERR(M4),0,M4),0)</f>
        <v>69</v>
      </c>
      <c r="F4" s="156">
        <f t="shared" ref="F4:F67" si="7">COUNTIF(A$3:A$1002,A4)</f>
        <v>1</v>
      </c>
      <c r="G4" t="str">
        <f t="shared" ref="G4:G67" si="8">IF(AND(H4,OR(D4&lt;=10,D4&gt;=90)),"CHECK","")</f>
        <v/>
      </c>
      <c r="H4" t="b">
        <f t="shared" ref="H4:H67" si="9">IF(AND(I4&gt;0,LEN(C4)&gt;0,B4&lt;&gt;0),TRUE,FALSE)</f>
        <v>1</v>
      </c>
      <c r="I4" s="283">
        <f t="shared" si="1"/>
        <v>34</v>
      </c>
      <c r="J4" s="1">
        <f t="shared" si="2"/>
        <v>0</v>
      </c>
      <c r="K4" s="157">
        <f t="shared" ref="K4:K67" si="10">IF(ISNUMBER(B4),ROUND(+B4,2),0)</f>
        <v>2.0099999999999998</v>
      </c>
      <c r="L4" s="149">
        <f t="shared" ref="L4:L67" si="11">(INT(K4)*60)+(MOD(K4,1)*100)</f>
        <v>120.99999999999997</v>
      </c>
      <c r="M4" s="150">
        <f t="shared" si="3"/>
        <v>69</v>
      </c>
      <c r="N4" s="149">
        <f>+O4-(P4*90)</f>
        <v>90</v>
      </c>
      <c r="O4" s="149">
        <f t="shared" si="4"/>
        <v>180</v>
      </c>
      <c r="P4" s="149">
        <f t="shared" si="5"/>
        <v>1</v>
      </c>
    </row>
    <row r="5" spans="1:18" x14ac:dyDescent="0.25">
      <c r="A5" s="391" t="s">
        <v>219</v>
      </c>
      <c r="B5" s="393">
        <v>2.0699999999999998</v>
      </c>
      <c r="C5" s="5" t="str">
        <f t="shared" si="0"/>
        <v>Theo</v>
      </c>
      <c r="D5" s="155">
        <f t="shared" si="6"/>
        <v>63</v>
      </c>
      <c r="F5" s="156">
        <f t="shared" si="7"/>
        <v>1</v>
      </c>
      <c r="G5" t="str">
        <f t="shared" si="8"/>
        <v/>
      </c>
      <c r="H5" t="b">
        <f t="shared" si="9"/>
        <v>1</v>
      </c>
      <c r="I5" s="283">
        <f t="shared" si="1"/>
        <v>24</v>
      </c>
      <c r="J5" s="1">
        <f t="shared" si="2"/>
        <v>0</v>
      </c>
      <c r="K5" s="157">
        <f t="shared" si="10"/>
        <v>2.0699999999999998</v>
      </c>
      <c r="L5" s="149">
        <f t="shared" si="11"/>
        <v>126.99999999999999</v>
      </c>
      <c r="M5" s="150">
        <f t="shared" si="3"/>
        <v>63</v>
      </c>
      <c r="N5" s="149">
        <f>+O5-(P5*90)</f>
        <v>90</v>
      </c>
      <c r="O5" s="149">
        <f t="shared" si="4"/>
        <v>180</v>
      </c>
      <c r="P5" s="149">
        <f t="shared" si="5"/>
        <v>1</v>
      </c>
    </row>
    <row r="6" spans="1:18" x14ac:dyDescent="0.25">
      <c r="A6" s="391" t="s">
        <v>239</v>
      </c>
      <c r="B6" s="393">
        <v>2.12</v>
      </c>
      <c r="C6" s="5" t="str">
        <f t="shared" si="0"/>
        <v>Kassam</v>
      </c>
      <c r="D6" s="155">
        <f t="shared" si="6"/>
        <v>58</v>
      </c>
      <c r="F6" s="156">
        <f t="shared" si="7"/>
        <v>1</v>
      </c>
      <c r="G6" t="str">
        <f t="shared" si="8"/>
        <v/>
      </c>
      <c r="H6" t="b">
        <f t="shared" si="9"/>
        <v>1</v>
      </c>
      <c r="I6" s="283">
        <f t="shared" si="1"/>
        <v>42</v>
      </c>
      <c r="J6" s="1">
        <f t="shared" si="2"/>
        <v>0</v>
      </c>
      <c r="K6" s="157">
        <f t="shared" si="10"/>
        <v>2.12</v>
      </c>
      <c r="L6" s="149">
        <f t="shared" si="11"/>
        <v>132</v>
      </c>
      <c r="M6" s="150">
        <f t="shared" si="3"/>
        <v>58</v>
      </c>
      <c r="N6" s="149">
        <f t="shared" ref="N6:N69" si="12">+O6-(P6*90)</f>
        <v>90</v>
      </c>
      <c r="O6" s="149">
        <f t="shared" si="4"/>
        <v>180</v>
      </c>
      <c r="P6" s="149">
        <f t="shared" si="5"/>
        <v>1</v>
      </c>
    </row>
    <row r="7" spans="1:18" x14ac:dyDescent="0.25">
      <c r="A7" s="391" t="s">
        <v>227</v>
      </c>
      <c r="B7" s="393">
        <v>2.13</v>
      </c>
      <c r="C7" s="5" t="str">
        <f t="shared" si="0"/>
        <v>Alec</v>
      </c>
      <c r="D7" s="155">
        <f t="shared" si="6"/>
        <v>57</v>
      </c>
      <c r="F7" s="156">
        <f t="shared" si="7"/>
        <v>1</v>
      </c>
      <c r="G7" t="str">
        <f t="shared" si="8"/>
        <v/>
      </c>
      <c r="H7" t="b">
        <f t="shared" si="9"/>
        <v>1</v>
      </c>
      <c r="I7" s="283">
        <f t="shared" si="1"/>
        <v>31</v>
      </c>
      <c r="J7" s="1">
        <f t="shared" si="2"/>
        <v>0</v>
      </c>
      <c r="K7" s="157">
        <f t="shared" si="10"/>
        <v>2.13</v>
      </c>
      <c r="L7" s="149">
        <f t="shared" si="11"/>
        <v>133</v>
      </c>
      <c r="M7" s="150">
        <f t="shared" si="3"/>
        <v>57</v>
      </c>
      <c r="N7" s="149">
        <f t="shared" si="12"/>
        <v>90</v>
      </c>
      <c r="O7" s="149">
        <f t="shared" si="4"/>
        <v>180</v>
      </c>
      <c r="P7" s="149">
        <f t="shared" si="5"/>
        <v>1</v>
      </c>
    </row>
    <row r="8" spans="1:18" x14ac:dyDescent="0.25">
      <c r="A8" s="391" t="s">
        <v>238</v>
      </c>
      <c r="B8" s="393">
        <v>2.25</v>
      </c>
      <c r="C8" s="5" t="str">
        <f t="shared" si="0"/>
        <v>Hazqil</v>
      </c>
      <c r="D8" s="155">
        <f t="shared" si="6"/>
        <v>45</v>
      </c>
      <c r="F8" s="156">
        <f t="shared" si="7"/>
        <v>1</v>
      </c>
      <c r="G8" t="str">
        <f t="shared" si="8"/>
        <v/>
      </c>
      <c r="H8" t="b">
        <f t="shared" si="9"/>
        <v>1</v>
      </c>
      <c r="I8" s="283">
        <f t="shared" si="1"/>
        <v>41</v>
      </c>
      <c r="J8" s="1">
        <f t="shared" si="2"/>
        <v>0</v>
      </c>
      <c r="K8" s="157">
        <f t="shared" si="10"/>
        <v>2.25</v>
      </c>
      <c r="L8" s="149">
        <f t="shared" si="11"/>
        <v>145</v>
      </c>
      <c r="M8" s="150">
        <f t="shared" si="3"/>
        <v>45</v>
      </c>
      <c r="N8" s="149">
        <f t="shared" si="12"/>
        <v>90</v>
      </c>
      <c r="O8" s="149">
        <f t="shared" si="4"/>
        <v>180</v>
      </c>
      <c r="P8" s="149">
        <f t="shared" si="5"/>
        <v>1</v>
      </c>
    </row>
    <row r="9" spans="1:18" x14ac:dyDescent="0.25">
      <c r="A9" s="391" t="s">
        <v>208</v>
      </c>
      <c r="B9" s="393">
        <v>2.2599999999999998</v>
      </c>
      <c r="C9" s="5" t="str">
        <f t="shared" si="0"/>
        <v>Jermaine Sammy</v>
      </c>
      <c r="D9" s="155">
        <f t="shared" si="6"/>
        <v>44</v>
      </c>
      <c r="F9" s="156">
        <f t="shared" si="7"/>
        <v>1</v>
      </c>
      <c r="G9" t="str">
        <f t="shared" si="8"/>
        <v/>
      </c>
      <c r="H9" t="b">
        <f t="shared" si="9"/>
        <v>1</v>
      </c>
      <c r="I9" s="283">
        <f t="shared" si="1"/>
        <v>14</v>
      </c>
      <c r="J9" s="1">
        <f t="shared" si="2"/>
        <v>0</v>
      </c>
      <c r="K9" s="157">
        <f t="shared" si="10"/>
        <v>2.2599999999999998</v>
      </c>
      <c r="L9" s="149">
        <f t="shared" si="11"/>
        <v>145.99999999999997</v>
      </c>
      <c r="M9" s="150">
        <f t="shared" si="3"/>
        <v>44</v>
      </c>
      <c r="N9" s="149">
        <f t="shared" si="12"/>
        <v>90</v>
      </c>
      <c r="O9" s="149">
        <f t="shared" si="4"/>
        <v>180</v>
      </c>
      <c r="P9" s="149">
        <f t="shared" si="5"/>
        <v>1</v>
      </c>
    </row>
    <row r="10" spans="1:18" x14ac:dyDescent="0.25">
      <c r="A10" s="391" t="s">
        <v>305</v>
      </c>
      <c r="B10" s="393">
        <v>2.33</v>
      </c>
      <c r="C10" s="5" t="str">
        <f t="shared" si="0"/>
        <v>Michael Espinosa</v>
      </c>
      <c r="D10" s="155">
        <f t="shared" si="6"/>
        <v>37</v>
      </c>
      <c r="F10" s="156">
        <f t="shared" si="7"/>
        <v>1</v>
      </c>
      <c r="G10" t="str">
        <f t="shared" si="8"/>
        <v/>
      </c>
      <c r="H10" t="b">
        <f t="shared" si="9"/>
        <v>1</v>
      </c>
      <c r="I10" s="283">
        <f t="shared" si="1"/>
        <v>1</v>
      </c>
      <c r="J10" s="1">
        <f t="shared" si="2"/>
        <v>0</v>
      </c>
      <c r="K10" s="157">
        <f t="shared" si="10"/>
        <v>2.33</v>
      </c>
      <c r="L10" s="149">
        <f t="shared" si="11"/>
        <v>153</v>
      </c>
      <c r="M10" s="150">
        <f t="shared" si="3"/>
        <v>37</v>
      </c>
      <c r="N10" s="149">
        <f t="shared" si="12"/>
        <v>90</v>
      </c>
      <c r="O10" s="149">
        <f t="shared" si="4"/>
        <v>180</v>
      </c>
      <c r="P10" s="149">
        <f t="shared" si="5"/>
        <v>1</v>
      </c>
    </row>
    <row r="11" spans="1:18" x14ac:dyDescent="0.25">
      <c r="A11" s="391" t="s">
        <v>207</v>
      </c>
      <c r="B11" s="393">
        <v>2.35</v>
      </c>
      <c r="C11" s="5" t="str">
        <f t="shared" si="0"/>
        <v>Jamal Muguluma</v>
      </c>
      <c r="D11" s="155">
        <f t="shared" si="6"/>
        <v>35</v>
      </c>
      <c r="F11" s="156">
        <f t="shared" si="7"/>
        <v>1</v>
      </c>
      <c r="G11" t="str">
        <f t="shared" si="8"/>
        <v/>
      </c>
      <c r="H11" t="b">
        <f t="shared" si="9"/>
        <v>1</v>
      </c>
      <c r="I11" s="283">
        <f t="shared" si="1"/>
        <v>13</v>
      </c>
      <c r="J11" s="1">
        <f t="shared" si="2"/>
        <v>0</v>
      </c>
      <c r="K11" s="157">
        <f t="shared" si="10"/>
        <v>2.35</v>
      </c>
      <c r="L11" s="149">
        <f t="shared" si="11"/>
        <v>155</v>
      </c>
      <c r="M11" s="150">
        <f t="shared" si="3"/>
        <v>35</v>
      </c>
      <c r="N11" s="149">
        <f t="shared" si="12"/>
        <v>90</v>
      </c>
      <c r="O11" s="149">
        <f t="shared" si="4"/>
        <v>180</v>
      </c>
      <c r="P11" s="149">
        <f t="shared" si="5"/>
        <v>1</v>
      </c>
    </row>
    <row r="12" spans="1:18" x14ac:dyDescent="0.25">
      <c r="A12" s="391" t="s">
        <v>308</v>
      </c>
      <c r="B12" s="393">
        <v>4</v>
      </c>
      <c r="C12" s="5" t="str">
        <f t="shared" si="0"/>
        <v>Gideon Gyimah</v>
      </c>
      <c r="D12" s="155">
        <f t="shared" si="6"/>
        <v>10</v>
      </c>
      <c r="F12" s="156">
        <f t="shared" si="7"/>
        <v>1</v>
      </c>
      <c r="G12" t="str">
        <f t="shared" si="8"/>
        <v>CHECK</v>
      </c>
      <c r="H12" t="b">
        <f t="shared" si="9"/>
        <v>1</v>
      </c>
      <c r="I12" s="283">
        <f t="shared" si="1"/>
        <v>3</v>
      </c>
      <c r="J12" s="1">
        <f t="shared" si="2"/>
        <v>0</v>
      </c>
      <c r="K12" s="157">
        <f t="shared" si="10"/>
        <v>4</v>
      </c>
      <c r="L12" s="149">
        <f t="shared" si="11"/>
        <v>240</v>
      </c>
      <c r="M12" s="150">
        <f t="shared" si="3"/>
        <v>10</v>
      </c>
      <c r="N12" s="149">
        <f t="shared" si="12"/>
        <v>90</v>
      </c>
      <c r="O12" s="149">
        <f t="shared" si="4"/>
        <v>180</v>
      </c>
      <c r="P12" s="149">
        <f t="shared" si="5"/>
        <v>1</v>
      </c>
    </row>
    <row r="13" spans="1:18" x14ac:dyDescent="0.25">
      <c r="A13" s="391" t="s">
        <v>241</v>
      </c>
      <c r="B13" s="393">
        <v>1.59</v>
      </c>
      <c r="C13" s="5" t="str">
        <f t="shared" si="0"/>
        <v>Luke</v>
      </c>
      <c r="D13" s="155">
        <f t="shared" si="6"/>
        <v>71</v>
      </c>
      <c r="F13" s="156">
        <f t="shared" si="7"/>
        <v>1</v>
      </c>
      <c r="G13" t="str">
        <f t="shared" si="8"/>
        <v/>
      </c>
      <c r="H13" t="b">
        <f t="shared" si="9"/>
        <v>1</v>
      </c>
      <c r="I13" s="283">
        <f t="shared" si="1"/>
        <v>44</v>
      </c>
      <c r="J13" s="1">
        <f t="shared" si="2"/>
        <v>0</v>
      </c>
      <c r="K13" s="157">
        <f t="shared" si="10"/>
        <v>1.59</v>
      </c>
      <c r="L13" s="149">
        <f t="shared" si="11"/>
        <v>119</v>
      </c>
      <c r="M13" s="150">
        <f t="shared" si="3"/>
        <v>71</v>
      </c>
      <c r="N13" s="149">
        <f t="shared" si="12"/>
        <v>90</v>
      </c>
      <c r="O13" s="149">
        <f t="shared" si="4"/>
        <v>180</v>
      </c>
      <c r="P13" s="149">
        <f t="shared" si="5"/>
        <v>1</v>
      </c>
    </row>
    <row r="14" spans="1:18" x14ac:dyDescent="0.25">
      <c r="A14" s="391" t="s">
        <v>240</v>
      </c>
      <c r="B14" s="393">
        <v>2.02</v>
      </c>
      <c r="C14" s="5" t="str">
        <f t="shared" si="0"/>
        <v>Joseph</v>
      </c>
      <c r="D14" s="155">
        <f t="shared" si="6"/>
        <v>68</v>
      </c>
      <c r="F14" s="156">
        <f t="shared" si="7"/>
        <v>1</v>
      </c>
      <c r="G14" t="str">
        <f t="shared" si="8"/>
        <v/>
      </c>
      <c r="H14" t="b">
        <f t="shared" si="9"/>
        <v>1</v>
      </c>
      <c r="I14" s="283">
        <f t="shared" si="1"/>
        <v>43</v>
      </c>
      <c r="J14" s="1">
        <f t="shared" si="2"/>
        <v>0</v>
      </c>
      <c r="K14" s="157">
        <f t="shared" si="10"/>
        <v>2.02</v>
      </c>
      <c r="L14" s="149">
        <f t="shared" si="11"/>
        <v>122</v>
      </c>
      <c r="M14" s="150">
        <f t="shared" si="3"/>
        <v>68</v>
      </c>
      <c r="N14" s="149">
        <f t="shared" si="12"/>
        <v>90</v>
      </c>
      <c r="O14" s="149">
        <f t="shared" si="4"/>
        <v>180</v>
      </c>
      <c r="P14" s="149">
        <f t="shared" si="5"/>
        <v>1</v>
      </c>
    </row>
    <row r="15" spans="1:18" x14ac:dyDescent="0.25">
      <c r="A15" s="391" t="s">
        <v>218</v>
      </c>
      <c r="B15" s="393">
        <v>2.12</v>
      </c>
      <c r="C15" s="5" t="str">
        <f t="shared" si="0"/>
        <v>Sam</v>
      </c>
      <c r="D15" s="155">
        <f t="shared" si="6"/>
        <v>58</v>
      </c>
      <c r="F15" s="156">
        <f t="shared" si="7"/>
        <v>1</v>
      </c>
      <c r="G15" t="str">
        <f t="shared" si="8"/>
        <v/>
      </c>
      <c r="H15" t="b">
        <f t="shared" si="9"/>
        <v>1</v>
      </c>
      <c r="I15" s="283">
        <f t="shared" si="1"/>
        <v>23</v>
      </c>
      <c r="J15" s="1">
        <f t="shared" si="2"/>
        <v>0</v>
      </c>
      <c r="K15" s="157">
        <f t="shared" si="10"/>
        <v>2.12</v>
      </c>
      <c r="L15" s="149">
        <f t="shared" si="11"/>
        <v>132</v>
      </c>
      <c r="M15" s="150">
        <f t="shared" si="3"/>
        <v>58</v>
      </c>
      <c r="N15" s="149">
        <f t="shared" si="12"/>
        <v>90</v>
      </c>
      <c r="O15" s="149">
        <f t="shared" si="4"/>
        <v>180</v>
      </c>
      <c r="P15" s="149">
        <f t="shared" si="5"/>
        <v>1</v>
      </c>
    </row>
    <row r="16" spans="1:18" x14ac:dyDescent="0.25">
      <c r="A16" s="391" t="s">
        <v>205</v>
      </c>
      <c r="B16" s="393">
        <v>2.15</v>
      </c>
      <c r="C16" s="5" t="str">
        <f t="shared" si="0"/>
        <v>Frankie Reed</v>
      </c>
      <c r="D16" s="155">
        <f t="shared" si="6"/>
        <v>55</v>
      </c>
      <c r="F16" s="156">
        <f t="shared" si="7"/>
        <v>1</v>
      </c>
      <c r="G16" t="str">
        <f t="shared" si="8"/>
        <v/>
      </c>
      <c r="H16" t="b">
        <f t="shared" si="9"/>
        <v>1</v>
      </c>
      <c r="I16" s="283">
        <f t="shared" si="1"/>
        <v>11</v>
      </c>
      <c r="J16" s="1">
        <f t="shared" si="2"/>
        <v>0</v>
      </c>
      <c r="K16" s="157">
        <f t="shared" si="10"/>
        <v>2.15</v>
      </c>
      <c r="L16" s="149">
        <f t="shared" si="11"/>
        <v>135</v>
      </c>
      <c r="M16" s="150">
        <f t="shared" si="3"/>
        <v>55</v>
      </c>
      <c r="N16" s="149">
        <f t="shared" si="12"/>
        <v>90</v>
      </c>
      <c r="O16" s="149">
        <f t="shared" si="4"/>
        <v>180</v>
      </c>
      <c r="P16" s="149">
        <f t="shared" si="5"/>
        <v>1</v>
      </c>
    </row>
    <row r="17" spans="1:16" x14ac:dyDescent="0.25">
      <c r="A17" s="391" t="s">
        <v>206</v>
      </c>
      <c r="B17" s="393">
        <v>2.15</v>
      </c>
      <c r="C17" s="5" t="str">
        <f t="shared" si="0"/>
        <v>Evan Mathis</v>
      </c>
      <c r="D17" s="155">
        <f t="shared" si="6"/>
        <v>55</v>
      </c>
      <c r="F17" s="156">
        <f t="shared" si="7"/>
        <v>1</v>
      </c>
      <c r="G17" t="str">
        <f t="shared" si="8"/>
        <v/>
      </c>
      <c r="H17" t="b">
        <f t="shared" si="9"/>
        <v>1</v>
      </c>
      <c r="I17" s="283">
        <f t="shared" si="1"/>
        <v>12</v>
      </c>
      <c r="J17" s="1">
        <f t="shared" si="2"/>
        <v>0</v>
      </c>
      <c r="K17" s="157">
        <f t="shared" si="10"/>
        <v>2.15</v>
      </c>
      <c r="L17" s="149">
        <f t="shared" si="11"/>
        <v>135</v>
      </c>
      <c r="M17" s="150">
        <f t="shared" si="3"/>
        <v>55</v>
      </c>
      <c r="N17" s="149">
        <f t="shared" si="12"/>
        <v>90</v>
      </c>
      <c r="O17" s="149">
        <f t="shared" si="4"/>
        <v>180</v>
      </c>
      <c r="P17" s="149">
        <f t="shared" si="5"/>
        <v>1</v>
      </c>
    </row>
    <row r="18" spans="1:16" x14ac:dyDescent="0.25">
      <c r="A18" s="391" t="s">
        <v>220</v>
      </c>
      <c r="B18" s="393">
        <v>2.16</v>
      </c>
      <c r="C18" s="5" t="str">
        <f t="shared" si="0"/>
        <v>lucas</v>
      </c>
      <c r="D18" s="155">
        <f t="shared" si="6"/>
        <v>54</v>
      </c>
      <c r="F18" s="156">
        <f t="shared" si="7"/>
        <v>1</v>
      </c>
      <c r="G18" t="str">
        <f t="shared" si="8"/>
        <v/>
      </c>
      <c r="H18" t="b">
        <f t="shared" si="9"/>
        <v>1</v>
      </c>
      <c r="I18" s="283">
        <f t="shared" si="1"/>
        <v>25</v>
      </c>
      <c r="J18" s="1">
        <f t="shared" si="2"/>
        <v>0</v>
      </c>
      <c r="K18" s="157">
        <f t="shared" si="10"/>
        <v>2.16</v>
      </c>
      <c r="L18" s="149">
        <f t="shared" si="11"/>
        <v>136</v>
      </c>
      <c r="M18" s="150">
        <f t="shared" si="3"/>
        <v>54</v>
      </c>
      <c r="N18" s="149">
        <f t="shared" si="12"/>
        <v>90</v>
      </c>
      <c r="O18" s="149">
        <f t="shared" si="4"/>
        <v>180</v>
      </c>
      <c r="P18" s="149">
        <f t="shared" si="5"/>
        <v>1</v>
      </c>
    </row>
    <row r="19" spans="1:16" x14ac:dyDescent="0.25">
      <c r="A19" s="391" t="s">
        <v>230</v>
      </c>
      <c r="B19" s="393">
        <v>2.21</v>
      </c>
      <c r="C19" s="5" t="str">
        <f t="shared" si="0"/>
        <v>Barnaby</v>
      </c>
      <c r="D19" s="155">
        <f t="shared" si="6"/>
        <v>49</v>
      </c>
      <c r="F19" s="156">
        <f t="shared" si="7"/>
        <v>1</v>
      </c>
      <c r="G19" t="str">
        <f t="shared" si="8"/>
        <v/>
      </c>
      <c r="H19" t="b">
        <f t="shared" si="9"/>
        <v>1</v>
      </c>
      <c r="I19" s="283">
        <f t="shared" si="1"/>
        <v>33</v>
      </c>
      <c r="J19" s="1">
        <f t="shared" si="2"/>
        <v>0</v>
      </c>
      <c r="K19" s="157">
        <f t="shared" si="10"/>
        <v>2.21</v>
      </c>
      <c r="L19" s="149">
        <f t="shared" si="11"/>
        <v>141</v>
      </c>
      <c r="M19" s="150">
        <f t="shared" si="3"/>
        <v>49</v>
      </c>
      <c r="N19" s="149">
        <f t="shared" si="12"/>
        <v>90</v>
      </c>
      <c r="O19" s="149">
        <f t="shared" si="4"/>
        <v>180</v>
      </c>
      <c r="P19" s="149">
        <f t="shared" si="5"/>
        <v>1</v>
      </c>
    </row>
    <row r="20" spans="1:16" x14ac:dyDescent="0.25">
      <c r="A20" s="391" t="s">
        <v>229</v>
      </c>
      <c r="B20" s="393">
        <v>2.42</v>
      </c>
      <c r="C20" s="5" t="str">
        <f t="shared" si="0"/>
        <v>Myles</v>
      </c>
      <c r="D20" s="155">
        <f t="shared" si="6"/>
        <v>28</v>
      </c>
      <c r="F20" s="156">
        <f t="shared" si="7"/>
        <v>1</v>
      </c>
      <c r="G20" t="str">
        <f t="shared" si="8"/>
        <v/>
      </c>
      <c r="H20" t="b">
        <f t="shared" si="9"/>
        <v>1</v>
      </c>
      <c r="I20" s="283">
        <f t="shared" si="1"/>
        <v>32</v>
      </c>
      <c r="J20" s="1">
        <f t="shared" si="2"/>
        <v>0</v>
      </c>
      <c r="K20" s="157">
        <f t="shared" si="10"/>
        <v>2.42</v>
      </c>
      <c r="L20" s="149">
        <f t="shared" si="11"/>
        <v>162</v>
      </c>
      <c r="M20" s="150">
        <f t="shared" si="3"/>
        <v>28</v>
      </c>
      <c r="N20" s="149">
        <f t="shared" si="12"/>
        <v>90</v>
      </c>
      <c r="O20" s="149">
        <f t="shared" si="4"/>
        <v>180</v>
      </c>
      <c r="P20" s="149">
        <f t="shared" si="5"/>
        <v>1</v>
      </c>
    </row>
    <row r="21" spans="1:16" x14ac:dyDescent="0.25">
      <c r="A21" s="391" t="s">
        <v>307</v>
      </c>
      <c r="B21" s="393">
        <v>2.56</v>
      </c>
      <c r="C21" s="5" t="str">
        <f t="shared" si="0"/>
        <v>Kamaal Daniels</v>
      </c>
      <c r="D21" s="155">
        <f t="shared" si="6"/>
        <v>14</v>
      </c>
      <c r="F21" s="156">
        <f t="shared" si="7"/>
        <v>1</v>
      </c>
      <c r="G21" t="str">
        <f t="shared" si="8"/>
        <v/>
      </c>
      <c r="H21" t="b">
        <f t="shared" si="9"/>
        <v>1</v>
      </c>
      <c r="I21" s="283">
        <f t="shared" si="1"/>
        <v>2</v>
      </c>
      <c r="J21" s="1">
        <f t="shared" si="2"/>
        <v>0</v>
      </c>
      <c r="K21" s="157">
        <f t="shared" si="10"/>
        <v>2.56</v>
      </c>
      <c r="L21" s="149">
        <f t="shared" si="11"/>
        <v>176</v>
      </c>
      <c r="M21" s="150">
        <f t="shared" si="3"/>
        <v>14</v>
      </c>
      <c r="N21" s="149">
        <f t="shared" si="12"/>
        <v>90</v>
      </c>
      <c r="O21" s="149">
        <f t="shared" si="4"/>
        <v>180</v>
      </c>
      <c r="P21" s="149">
        <f t="shared" si="5"/>
        <v>1</v>
      </c>
    </row>
    <row r="22" spans="1:16" x14ac:dyDescent="0.25">
      <c r="A22" s="391" t="s">
        <v>217</v>
      </c>
      <c r="B22" s="393">
        <v>2.0499999999999998</v>
      </c>
      <c r="C22" s="5" t="str">
        <f t="shared" si="0"/>
        <v>Matis</v>
      </c>
      <c r="D22" s="155">
        <f t="shared" si="6"/>
        <v>65</v>
      </c>
      <c r="F22" s="156">
        <f t="shared" si="7"/>
        <v>1</v>
      </c>
      <c r="G22" t="str">
        <f t="shared" si="8"/>
        <v/>
      </c>
      <c r="H22" t="b">
        <f t="shared" si="9"/>
        <v>1</v>
      </c>
      <c r="I22" s="283">
        <f t="shared" si="1"/>
        <v>22</v>
      </c>
      <c r="J22" s="1">
        <f t="shared" si="2"/>
        <v>0</v>
      </c>
      <c r="K22" s="157">
        <f t="shared" si="10"/>
        <v>2.0499999999999998</v>
      </c>
      <c r="L22" s="149">
        <f t="shared" si="11"/>
        <v>124.99999999999999</v>
      </c>
      <c r="M22" s="150">
        <f t="shared" si="3"/>
        <v>65</v>
      </c>
      <c r="N22" s="149">
        <f t="shared" si="12"/>
        <v>90</v>
      </c>
      <c r="O22" s="149">
        <f t="shared" si="4"/>
        <v>180</v>
      </c>
      <c r="P22" s="149">
        <f t="shared" si="5"/>
        <v>1</v>
      </c>
    </row>
    <row r="23" spans="1:16" x14ac:dyDescent="0.25">
      <c r="A23" s="391" t="s">
        <v>315</v>
      </c>
      <c r="B23" s="393">
        <v>2.09</v>
      </c>
      <c r="C23" s="5" t="str">
        <f t="shared" si="0"/>
        <v>Chantae Williams</v>
      </c>
      <c r="D23" s="155">
        <f t="shared" si="6"/>
        <v>61</v>
      </c>
      <c r="F23" s="156">
        <f t="shared" si="7"/>
        <v>1</v>
      </c>
      <c r="G23" t="str">
        <f t="shared" si="8"/>
        <v/>
      </c>
      <c r="H23" t="b">
        <f t="shared" si="9"/>
        <v>1</v>
      </c>
      <c r="I23" s="283">
        <f t="shared" si="1"/>
        <v>10</v>
      </c>
      <c r="J23" s="1">
        <f t="shared" si="2"/>
        <v>0</v>
      </c>
      <c r="K23" s="157">
        <f t="shared" si="10"/>
        <v>2.09</v>
      </c>
      <c r="L23" s="149">
        <f t="shared" si="11"/>
        <v>129</v>
      </c>
      <c r="M23" s="150">
        <f t="shared" si="3"/>
        <v>61</v>
      </c>
      <c r="N23" s="149">
        <f t="shared" si="12"/>
        <v>90</v>
      </c>
      <c r="O23" s="149">
        <f t="shared" si="4"/>
        <v>180</v>
      </c>
      <c r="P23" s="149">
        <f t="shared" si="5"/>
        <v>1</v>
      </c>
    </row>
    <row r="24" spans="1:16" x14ac:dyDescent="0.25">
      <c r="A24" s="391" t="s">
        <v>233</v>
      </c>
      <c r="B24" s="393">
        <v>2.09</v>
      </c>
      <c r="C24" s="5" t="str">
        <f t="shared" si="0"/>
        <v>Sophia</v>
      </c>
      <c r="D24" s="155">
        <f t="shared" si="6"/>
        <v>61</v>
      </c>
      <c r="F24" s="156">
        <f t="shared" si="7"/>
        <v>1</v>
      </c>
      <c r="G24" t="str">
        <f t="shared" si="8"/>
        <v/>
      </c>
      <c r="H24" t="b">
        <f t="shared" si="9"/>
        <v>1</v>
      </c>
      <c r="I24" s="283">
        <f t="shared" si="1"/>
        <v>36</v>
      </c>
      <c r="J24" s="1">
        <f t="shared" si="2"/>
        <v>0</v>
      </c>
      <c r="K24" s="157">
        <f t="shared" si="10"/>
        <v>2.09</v>
      </c>
      <c r="L24" s="149">
        <f t="shared" si="11"/>
        <v>129</v>
      </c>
      <c r="M24" s="150">
        <f t="shared" si="3"/>
        <v>61</v>
      </c>
      <c r="N24" s="149">
        <f t="shared" si="12"/>
        <v>90</v>
      </c>
      <c r="O24" s="149">
        <f t="shared" si="4"/>
        <v>180</v>
      </c>
      <c r="P24" s="149">
        <f t="shared" si="5"/>
        <v>1</v>
      </c>
    </row>
    <row r="25" spans="1:16" x14ac:dyDescent="0.25">
      <c r="A25" s="391" t="s">
        <v>225</v>
      </c>
      <c r="B25" s="393">
        <v>2.14</v>
      </c>
      <c r="C25" s="5" t="str">
        <f t="shared" si="0"/>
        <v>Isabel</v>
      </c>
      <c r="D25" s="155">
        <f t="shared" si="6"/>
        <v>56</v>
      </c>
      <c r="F25" s="156">
        <f t="shared" si="7"/>
        <v>1</v>
      </c>
      <c r="G25" t="str">
        <f t="shared" si="8"/>
        <v/>
      </c>
      <c r="H25" t="b">
        <f t="shared" si="9"/>
        <v>1</v>
      </c>
      <c r="I25" s="283">
        <f t="shared" si="1"/>
        <v>30</v>
      </c>
      <c r="J25" s="1">
        <f t="shared" si="2"/>
        <v>0</v>
      </c>
      <c r="K25" s="157">
        <f t="shared" si="10"/>
        <v>2.14</v>
      </c>
      <c r="L25" s="149">
        <f t="shared" si="11"/>
        <v>134</v>
      </c>
      <c r="M25" s="150">
        <f t="shared" si="3"/>
        <v>56</v>
      </c>
      <c r="N25" s="149">
        <f t="shared" si="12"/>
        <v>90</v>
      </c>
      <c r="O25" s="149">
        <f t="shared" si="4"/>
        <v>180</v>
      </c>
      <c r="P25" s="149">
        <f t="shared" si="5"/>
        <v>1</v>
      </c>
    </row>
    <row r="26" spans="1:16" x14ac:dyDescent="0.25">
      <c r="A26" s="391" t="s">
        <v>222</v>
      </c>
      <c r="B26" s="393">
        <v>2.1800000000000002</v>
      </c>
      <c r="C26" s="5" t="str">
        <f t="shared" si="0"/>
        <v>Kaia</v>
      </c>
      <c r="D26" s="155">
        <f t="shared" si="6"/>
        <v>52</v>
      </c>
      <c r="F26" s="156">
        <f t="shared" si="7"/>
        <v>1</v>
      </c>
      <c r="G26" t="str">
        <f t="shared" si="8"/>
        <v/>
      </c>
      <c r="H26" t="b">
        <f t="shared" si="9"/>
        <v>1</v>
      </c>
      <c r="I26" s="283">
        <f t="shared" si="1"/>
        <v>27</v>
      </c>
      <c r="J26" s="1">
        <f t="shared" si="2"/>
        <v>0</v>
      </c>
      <c r="K26" s="157">
        <f t="shared" si="10"/>
        <v>2.1800000000000002</v>
      </c>
      <c r="L26" s="149">
        <f t="shared" si="11"/>
        <v>138</v>
      </c>
      <c r="M26" s="150">
        <f t="shared" si="3"/>
        <v>52</v>
      </c>
      <c r="N26" s="149">
        <f t="shared" si="12"/>
        <v>90</v>
      </c>
      <c r="O26" s="149">
        <f t="shared" si="4"/>
        <v>180</v>
      </c>
      <c r="P26" s="149">
        <f t="shared" si="5"/>
        <v>1</v>
      </c>
    </row>
    <row r="27" spans="1:16" x14ac:dyDescent="0.25">
      <c r="A27" s="391" t="s">
        <v>232</v>
      </c>
      <c r="B27" s="393">
        <v>2.2200000000000002</v>
      </c>
      <c r="C27" s="5" t="str">
        <f t="shared" si="0"/>
        <v>Haile</v>
      </c>
      <c r="D27" s="155">
        <f t="shared" si="6"/>
        <v>48</v>
      </c>
      <c r="F27" s="156">
        <f t="shared" si="7"/>
        <v>1</v>
      </c>
      <c r="G27" t="str">
        <f t="shared" si="8"/>
        <v/>
      </c>
      <c r="H27" t="b">
        <f t="shared" si="9"/>
        <v>1</v>
      </c>
      <c r="I27" s="283">
        <f t="shared" si="1"/>
        <v>35</v>
      </c>
      <c r="J27" s="1">
        <f t="shared" si="2"/>
        <v>0</v>
      </c>
      <c r="K27" s="157">
        <f t="shared" si="10"/>
        <v>2.2200000000000002</v>
      </c>
      <c r="L27" s="149">
        <f t="shared" si="11"/>
        <v>142.00000000000003</v>
      </c>
      <c r="M27" s="150">
        <f t="shared" si="3"/>
        <v>48</v>
      </c>
      <c r="N27" s="149">
        <f t="shared" si="12"/>
        <v>90</v>
      </c>
      <c r="O27" s="149">
        <f t="shared" si="4"/>
        <v>180</v>
      </c>
      <c r="P27" s="149">
        <f t="shared" si="5"/>
        <v>1</v>
      </c>
    </row>
    <row r="28" spans="1:16" x14ac:dyDescent="0.25">
      <c r="A28" s="391" t="s">
        <v>312</v>
      </c>
      <c r="B28" s="393">
        <v>2.2599999999999998</v>
      </c>
      <c r="C28" s="5" t="str">
        <f t="shared" si="0"/>
        <v>Sairah Rahman</v>
      </c>
      <c r="D28" s="155">
        <f t="shared" si="6"/>
        <v>44</v>
      </c>
      <c r="F28" s="156">
        <f t="shared" si="7"/>
        <v>1</v>
      </c>
      <c r="G28" t="str">
        <f t="shared" si="8"/>
        <v/>
      </c>
      <c r="H28" t="b">
        <f t="shared" si="9"/>
        <v>1</v>
      </c>
      <c r="I28" s="283">
        <f t="shared" si="1"/>
        <v>7</v>
      </c>
      <c r="J28" s="1">
        <f t="shared" si="2"/>
        <v>0</v>
      </c>
      <c r="K28" s="157">
        <f t="shared" si="10"/>
        <v>2.2599999999999998</v>
      </c>
      <c r="L28" s="149">
        <f t="shared" si="11"/>
        <v>145.99999999999997</v>
      </c>
      <c r="M28" s="150">
        <f t="shared" si="3"/>
        <v>44</v>
      </c>
      <c r="N28" s="149">
        <f t="shared" si="12"/>
        <v>90</v>
      </c>
      <c r="O28" s="149">
        <f t="shared" si="4"/>
        <v>180</v>
      </c>
      <c r="P28" s="149">
        <f t="shared" si="5"/>
        <v>1</v>
      </c>
    </row>
    <row r="29" spans="1:16" x14ac:dyDescent="0.25">
      <c r="A29" s="391" t="s">
        <v>213</v>
      </c>
      <c r="B29" s="393">
        <v>2.2999999999999998</v>
      </c>
      <c r="C29" s="5" t="str">
        <f t="shared" si="0"/>
        <v>Layla Clews</v>
      </c>
      <c r="D29" s="155">
        <f t="shared" si="6"/>
        <v>40</v>
      </c>
      <c r="F29" s="156">
        <f t="shared" si="7"/>
        <v>1</v>
      </c>
      <c r="G29" t="str">
        <f t="shared" si="8"/>
        <v/>
      </c>
      <c r="H29" t="b">
        <f t="shared" si="9"/>
        <v>1</v>
      </c>
      <c r="I29" s="283">
        <f t="shared" si="1"/>
        <v>19</v>
      </c>
      <c r="J29" s="1">
        <f t="shared" si="2"/>
        <v>0</v>
      </c>
      <c r="K29" s="157">
        <f t="shared" si="10"/>
        <v>2.2999999999999998</v>
      </c>
      <c r="L29" s="149">
        <f t="shared" si="11"/>
        <v>149.99999999999997</v>
      </c>
      <c r="M29" s="150">
        <f t="shared" si="3"/>
        <v>40</v>
      </c>
      <c r="N29" s="149">
        <f t="shared" si="12"/>
        <v>90</v>
      </c>
      <c r="O29" s="149">
        <f t="shared" si="4"/>
        <v>180</v>
      </c>
      <c r="P29" s="149">
        <f t="shared" si="5"/>
        <v>1</v>
      </c>
    </row>
    <row r="30" spans="1:16" x14ac:dyDescent="0.25">
      <c r="A30" s="391" t="s">
        <v>235</v>
      </c>
      <c r="B30" s="393">
        <v>2.33</v>
      </c>
      <c r="C30" s="5" t="str">
        <f t="shared" si="0"/>
        <v>Sophie</v>
      </c>
      <c r="D30" s="155">
        <f t="shared" si="6"/>
        <v>37</v>
      </c>
      <c r="F30" s="156">
        <f t="shared" si="7"/>
        <v>1</v>
      </c>
      <c r="G30" t="str">
        <f t="shared" si="8"/>
        <v/>
      </c>
      <c r="H30" t="b">
        <f t="shared" si="9"/>
        <v>1</v>
      </c>
      <c r="I30" s="283">
        <f t="shared" si="1"/>
        <v>38</v>
      </c>
      <c r="J30" s="1">
        <f t="shared" si="2"/>
        <v>0</v>
      </c>
      <c r="K30" s="157">
        <f t="shared" si="10"/>
        <v>2.33</v>
      </c>
      <c r="L30" s="149">
        <f t="shared" si="11"/>
        <v>153</v>
      </c>
      <c r="M30" s="150">
        <f t="shared" si="3"/>
        <v>37</v>
      </c>
      <c r="N30" s="149">
        <f t="shared" si="12"/>
        <v>90</v>
      </c>
      <c r="O30" s="149">
        <f t="shared" si="4"/>
        <v>180</v>
      </c>
      <c r="P30" s="149">
        <f t="shared" si="5"/>
        <v>1</v>
      </c>
    </row>
    <row r="31" spans="1:16" x14ac:dyDescent="0.25">
      <c r="A31" s="391" t="s">
        <v>243</v>
      </c>
      <c r="B31" s="393">
        <v>2.4300000000000002</v>
      </c>
      <c r="C31" s="5" t="str">
        <f t="shared" si="0"/>
        <v>Zenia</v>
      </c>
      <c r="D31" s="155">
        <f t="shared" si="6"/>
        <v>27</v>
      </c>
      <c r="F31" s="156">
        <f t="shared" si="7"/>
        <v>1</v>
      </c>
      <c r="G31" t="str">
        <f t="shared" si="8"/>
        <v/>
      </c>
      <c r="H31" t="b">
        <f t="shared" si="9"/>
        <v>1</v>
      </c>
      <c r="I31" s="283">
        <f t="shared" si="1"/>
        <v>46</v>
      </c>
      <c r="J31" s="1">
        <f t="shared" si="2"/>
        <v>0</v>
      </c>
      <c r="K31" s="157">
        <f t="shared" si="10"/>
        <v>2.4300000000000002</v>
      </c>
      <c r="L31" s="149">
        <f t="shared" si="11"/>
        <v>163</v>
      </c>
      <c r="M31" s="150">
        <f t="shared" si="3"/>
        <v>27</v>
      </c>
      <c r="N31" s="149">
        <f t="shared" si="12"/>
        <v>90</v>
      </c>
      <c r="O31" s="149">
        <f t="shared" si="4"/>
        <v>180</v>
      </c>
      <c r="P31" s="149">
        <f t="shared" si="5"/>
        <v>1</v>
      </c>
    </row>
    <row r="32" spans="1:16" x14ac:dyDescent="0.25">
      <c r="A32" s="391" t="s">
        <v>244</v>
      </c>
      <c r="B32" s="393">
        <v>2.4300000000000002</v>
      </c>
      <c r="C32" s="5" t="str">
        <f t="shared" si="0"/>
        <v>Daisy</v>
      </c>
      <c r="D32" s="155">
        <f t="shared" si="6"/>
        <v>27</v>
      </c>
      <c r="F32" s="156">
        <f t="shared" si="7"/>
        <v>1</v>
      </c>
      <c r="G32" t="str">
        <f t="shared" si="8"/>
        <v/>
      </c>
      <c r="H32" t="b">
        <f t="shared" si="9"/>
        <v>1</v>
      </c>
      <c r="I32" s="283">
        <f t="shared" si="1"/>
        <v>47</v>
      </c>
      <c r="J32" s="1">
        <f t="shared" si="2"/>
        <v>0</v>
      </c>
      <c r="K32" s="157">
        <f t="shared" si="10"/>
        <v>2.4300000000000002</v>
      </c>
      <c r="L32" s="149">
        <f t="shared" si="11"/>
        <v>163</v>
      </c>
      <c r="M32" s="150">
        <f t="shared" si="3"/>
        <v>27</v>
      </c>
      <c r="N32" s="149">
        <f t="shared" si="12"/>
        <v>90</v>
      </c>
      <c r="O32" s="149">
        <f t="shared" si="4"/>
        <v>180</v>
      </c>
      <c r="P32" s="149">
        <f t="shared" si="5"/>
        <v>1</v>
      </c>
    </row>
    <row r="33" spans="1:16" x14ac:dyDescent="0.25">
      <c r="A33" s="391" t="s">
        <v>210</v>
      </c>
      <c r="B33" s="393">
        <v>2.57</v>
      </c>
      <c r="C33" s="5" t="str">
        <f t="shared" si="0"/>
        <v>Salma Abdikadir</v>
      </c>
      <c r="D33" s="155">
        <f t="shared" si="6"/>
        <v>13</v>
      </c>
      <c r="F33" s="156">
        <f t="shared" si="7"/>
        <v>1</v>
      </c>
      <c r="G33" t="str">
        <f t="shared" si="8"/>
        <v/>
      </c>
      <c r="H33" t="b">
        <f t="shared" si="9"/>
        <v>1</v>
      </c>
      <c r="I33" s="283">
        <f t="shared" si="1"/>
        <v>16</v>
      </c>
      <c r="J33" s="1">
        <f t="shared" si="2"/>
        <v>0</v>
      </c>
      <c r="K33" s="157">
        <f t="shared" si="10"/>
        <v>2.57</v>
      </c>
      <c r="L33" s="149">
        <f t="shared" si="11"/>
        <v>177</v>
      </c>
      <c r="M33" s="150">
        <f t="shared" si="3"/>
        <v>13</v>
      </c>
      <c r="N33" s="149">
        <f t="shared" si="12"/>
        <v>90</v>
      </c>
      <c r="O33" s="149">
        <f t="shared" si="4"/>
        <v>180</v>
      </c>
      <c r="P33" s="149">
        <f t="shared" si="5"/>
        <v>1</v>
      </c>
    </row>
    <row r="34" spans="1:16" x14ac:dyDescent="0.25">
      <c r="A34" s="391" t="s">
        <v>314</v>
      </c>
      <c r="B34" s="393">
        <v>2.11</v>
      </c>
      <c r="C34" s="5" t="str">
        <f t="shared" si="0"/>
        <v>Destiny Williams</v>
      </c>
      <c r="D34" s="155">
        <f t="shared" si="6"/>
        <v>59</v>
      </c>
      <c r="F34" s="156">
        <f t="shared" si="7"/>
        <v>1</v>
      </c>
      <c r="G34" t="str">
        <f t="shared" si="8"/>
        <v/>
      </c>
      <c r="H34" t="b">
        <f t="shared" si="9"/>
        <v>1</v>
      </c>
      <c r="I34" s="283">
        <f t="shared" si="1"/>
        <v>9</v>
      </c>
      <c r="J34" s="1">
        <f t="shared" si="2"/>
        <v>0</v>
      </c>
      <c r="K34" s="157">
        <f t="shared" si="10"/>
        <v>2.11</v>
      </c>
      <c r="L34" s="149">
        <f t="shared" si="11"/>
        <v>131</v>
      </c>
      <c r="M34" s="150">
        <f t="shared" si="3"/>
        <v>59</v>
      </c>
      <c r="N34" s="149">
        <f t="shared" si="12"/>
        <v>90</v>
      </c>
      <c r="O34" s="149">
        <f t="shared" si="4"/>
        <v>180</v>
      </c>
      <c r="P34" s="149">
        <f t="shared" si="5"/>
        <v>1</v>
      </c>
    </row>
    <row r="35" spans="1:16" x14ac:dyDescent="0.25">
      <c r="A35" s="391" t="s">
        <v>223</v>
      </c>
      <c r="B35" s="393">
        <v>2.13</v>
      </c>
      <c r="C35" s="5" t="str">
        <f t="shared" si="0"/>
        <v>India</v>
      </c>
      <c r="D35" s="155">
        <f t="shared" si="6"/>
        <v>57</v>
      </c>
      <c r="F35" s="156">
        <f t="shared" si="7"/>
        <v>1</v>
      </c>
      <c r="G35" t="str">
        <f t="shared" si="8"/>
        <v/>
      </c>
      <c r="H35" t="b">
        <f t="shared" si="9"/>
        <v>1</v>
      </c>
      <c r="I35" s="283">
        <f t="shared" si="1"/>
        <v>28</v>
      </c>
      <c r="J35" s="1">
        <f t="shared" si="2"/>
        <v>0</v>
      </c>
      <c r="K35" s="157">
        <f t="shared" si="10"/>
        <v>2.13</v>
      </c>
      <c r="L35" s="149">
        <f t="shared" si="11"/>
        <v>133</v>
      </c>
      <c r="M35" s="150">
        <f t="shared" si="3"/>
        <v>57</v>
      </c>
      <c r="N35" s="149">
        <f t="shared" si="12"/>
        <v>90</v>
      </c>
      <c r="O35" s="149">
        <f t="shared" si="4"/>
        <v>180</v>
      </c>
      <c r="P35" s="149">
        <f t="shared" si="5"/>
        <v>1</v>
      </c>
    </row>
    <row r="36" spans="1:16" x14ac:dyDescent="0.25">
      <c r="A36" s="391" t="s">
        <v>237</v>
      </c>
      <c r="B36" s="393">
        <v>2.23</v>
      </c>
      <c r="C36" s="5" t="str">
        <f t="shared" si="0"/>
        <v>Shannon</v>
      </c>
      <c r="D36" s="155">
        <f t="shared" si="6"/>
        <v>47</v>
      </c>
      <c r="F36" s="156">
        <f t="shared" si="7"/>
        <v>1</v>
      </c>
      <c r="G36" t="str">
        <f t="shared" si="8"/>
        <v/>
      </c>
      <c r="H36" t="b">
        <f t="shared" si="9"/>
        <v>1</v>
      </c>
      <c r="I36" s="283">
        <f t="shared" si="1"/>
        <v>40</v>
      </c>
      <c r="J36" s="1">
        <f t="shared" si="2"/>
        <v>0</v>
      </c>
      <c r="K36" s="157">
        <f t="shared" si="10"/>
        <v>2.23</v>
      </c>
      <c r="L36" s="149">
        <f t="shared" si="11"/>
        <v>143</v>
      </c>
      <c r="M36" s="150">
        <f t="shared" si="3"/>
        <v>47</v>
      </c>
      <c r="N36" s="149">
        <f t="shared" si="12"/>
        <v>90</v>
      </c>
      <c r="O36" s="149">
        <f t="shared" si="4"/>
        <v>180</v>
      </c>
      <c r="P36" s="149">
        <f t="shared" si="5"/>
        <v>1</v>
      </c>
    </row>
    <row r="37" spans="1:16" x14ac:dyDescent="0.25">
      <c r="A37" s="391" t="s">
        <v>224</v>
      </c>
      <c r="B37" s="393">
        <v>2.2400000000000002</v>
      </c>
      <c r="C37" s="5" t="str">
        <f t="shared" si="0"/>
        <v>Claudia</v>
      </c>
      <c r="D37" s="155">
        <f t="shared" si="6"/>
        <v>46</v>
      </c>
      <c r="F37" s="156">
        <f t="shared" si="7"/>
        <v>1</v>
      </c>
      <c r="G37" t="str">
        <f t="shared" si="8"/>
        <v/>
      </c>
      <c r="H37" t="b">
        <f t="shared" si="9"/>
        <v>1</v>
      </c>
      <c r="I37" s="283">
        <f t="shared" si="1"/>
        <v>29</v>
      </c>
      <c r="J37" s="1">
        <f t="shared" si="2"/>
        <v>0</v>
      </c>
      <c r="K37" s="157">
        <f t="shared" si="10"/>
        <v>2.2400000000000002</v>
      </c>
      <c r="L37" s="149">
        <f t="shared" si="11"/>
        <v>144.00000000000003</v>
      </c>
      <c r="M37" s="150">
        <f t="shared" si="3"/>
        <v>46</v>
      </c>
      <c r="N37" s="149">
        <f t="shared" si="12"/>
        <v>90</v>
      </c>
      <c r="O37" s="149">
        <f t="shared" si="4"/>
        <v>180</v>
      </c>
      <c r="P37" s="149">
        <f t="shared" si="5"/>
        <v>1</v>
      </c>
    </row>
    <row r="38" spans="1:16" x14ac:dyDescent="0.25">
      <c r="A38" s="391" t="s">
        <v>234</v>
      </c>
      <c r="B38" s="393">
        <v>2.25</v>
      </c>
      <c r="C38" s="5" t="str">
        <f t="shared" si="0"/>
        <v>Lotte</v>
      </c>
      <c r="D38" s="155">
        <f t="shared" si="6"/>
        <v>45</v>
      </c>
      <c r="F38" s="156">
        <f t="shared" si="7"/>
        <v>1</v>
      </c>
      <c r="G38" t="str">
        <f t="shared" si="8"/>
        <v/>
      </c>
      <c r="H38" t="b">
        <f t="shared" si="9"/>
        <v>1</v>
      </c>
      <c r="I38" s="283">
        <f t="shared" si="1"/>
        <v>37</v>
      </c>
      <c r="J38" s="1">
        <f t="shared" si="2"/>
        <v>0</v>
      </c>
      <c r="K38" s="157">
        <f t="shared" si="10"/>
        <v>2.25</v>
      </c>
      <c r="L38" s="149">
        <f t="shared" si="11"/>
        <v>145</v>
      </c>
      <c r="M38" s="150">
        <f t="shared" si="3"/>
        <v>45</v>
      </c>
      <c r="N38" s="149">
        <f t="shared" si="12"/>
        <v>90</v>
      </c>
      <c r="O38" s="149">
        <f t="shared" si="4"/>
        <v>180</v>
      </c>
      <c r="P38" s="149">
        <f t="shared" si="5"/>
        <v>1</v>
      </c>
    </row>
    <row r="39" spans="1:16" x14ac:dyDescent="0.25">
      <c r="A39" s="391" t="s">
        <v>221</v>
      </c>
      <c r="B39" s="393">
        <v>2.2999999999999998</v>
      </c>
      <c r="C39" s="5" t="str">
        <f t="shared" si="0"/>
        <v>Maddie</v>
      </c>
      <c r="D39" s="155">
        <f t="shared" si="6"/>
        <v>40</v>
      </c>
      <c r="F39" s="156">
        <f t="shared" si="7"/>
        <v>1</v>
      </c>
      <c r="G39" t="str">
        <f t="shared" si="8"/>
        <v/>
      </c>
      <c r="H39" t="b">
        <f t="shared" si="9"/>
        <v>1</v>
      </c>
      <c r="I39" s="283">
        <f t="shared" si="1"/>
        <v>26</v>
      </c>
      <c r="J39" s="1">
        <f t="shared" si="2"/>
        <v>0</v>
      </c>
      <c r="K39" s="157">
        <f t="shared" si="10"/>
        <v>2.2999999999999998</v>
      </c>
      <c r="L39" s="149">
        <f t="shared" si="11"/>
        <v>149.99999999999997</v>
      </c>
      <c r="M39" s="150">
        <f t="shared" si="3"/>
        <v>40</v>
      </c>
      <c r="N39" s="149">
        <f t="shared" si="12"/>
        <v>90</v>
      </c>
      <c r="O39" s="149">
        <f t="shared" si="4"/>
        <v>180</v>
      </c>
      <c r="P39" s="149">
        <f t="shared" si="5"/>
        <v>1</v>
      </c>
    </row>
    <row r="40" spans="1:16" x14ac:dyDescent="0.25">
      <c r="A40" s="391" t="s">
        <v>212</v>
      </c>
      <c r="B40" s="393">
        <v>2.3199999999999998</v>
      </c>
      <c r="C40" s="5" t="str">
        <f t="shared" si="0"/>
        <v>Mia Jennings</v>
      </c>
      <c r="D40" s="155">
        <f t="shared" si="6"/>
        <v>38</v>
      </c>
      <c r="F40" s="156">
        <f t="shared" si="7"/>
        <v>1</v>
      </c>
      <c r="G40" t="str">
        <f t="shared" si="8"/>
        <v/>
      </c>
      <c r="H40" t="b">
        <f t="shared" si="9"/>
        <v>1</v>
      </c>
      <c r="I40" s="283">
        <f t="shared" si="1"/>
        <v>18</v>
      </c>
      <c r="J40" s="1">
        <f t="shared" si="2"/>
        <v>0</v>
      </c>
      <c r="K40" s="157">
        <f t="shared" si="10"/>
        <v>2.3199999999999998</v>
      </c>
      <c r="L40" s="149">
        <f t="shared" si="11"/>
        <v>152</v>
      </c>
      <c r="M40" s="150">
        <f t="shared" si="3"/>
        <v>38</v>
      </c>
      <c r="N40" s="149">
        <f t="shared" si="12"/>
        <v>90</v>
      </c>
      <c r="O40" s="149">
        <f t="shared" si="4"/>
        <v>180</v>
      </c>
      <c r="P40" s="149">
        <f t="shared" si="5"/>
        <v>1</v>
      </c>
    </row>
    <row r="41" spans="1:16" x14ac:dyDescent="0.25">
      <c r="A41" s="391" t="s">
        <v>211</v>
      </c>
      <c r="B41" s="393">
        <v>2.4</v>
      </c>
      <c r="C41" s="5" t="str">
        <f t="shared" si="0"/>
        <v>Dounia Bekkoucke</v>
      </c>
      <c r="D41" s="155">
        <f t="shared" si="6"/>
        <v>30</v>
      </c>
      <c r="F41" s="156">
        <f t="shared" si="7"/>
        <v>1</v>
      </c>
      <c r="G41" t="str">
        <f t="shared" si="8"/>
        <v/>
      </c>
      <c r="H41" t="b">
        <f t="shared" si="9"/>
        <v>1</v>
      </c>
      <c r="I41" s="283">
        <f t="shared" si="1"/>
        <v>17</v>
      </c>
      <c r="J41" s="1">
        <f t="shared" si="2"/>
        <v>0</v>
      </c>
      <c r="K41" s="157">
        <f t="shared" si="10"/>
        <v>2.4</v>
      </c>
      <c r="L41" s="149">
        <f t="shared" si="11"/>
        <v>160</v>
      </c>
      <c r="M41" s="150">
        <f t="shared" si="3"/>
        <v>30</v>
      </c>
      <c r="N41" s="149">
        <f t="shared" si="12"/>
        <v>90</v>
      </c>
      <c r="O41" s="149">
        <f t="shared" si="4"/>
        <v>180</v>
      </c>
      <c r="P41" s="149">
        <f t="shared" si="5"/>
        <v>1</v>
      </c>
    </row>
    <row r="42" spans="1:16" x14ac:dyDescent="0.25">
      <c r="A42" s="391" t="s">
        <v>245</v>
      </c>
      <c r="B42" s="393">
        <v>2.4</v>
      </c>
      <c r="C42" s="5" t="str">
        <f t="shared" si="0"/>
        <v>Beau</v>
      </c>
      <c r="D42" s="155">
        <f t="shared" si="6"/>
        <v>30</v>
      </c>
      <c r="F42" s="156">
        <f t="shared" si="7"/>
        <v>1</v>
      </c>
      <c r="G42" t="str">
        <f t="shared" si="8"/>
        <v/>
      </c>
      <c r="H42" t="b">
        <f t="shared" si="9"/>
        <v>1</v>
      </c>
      <c r="I42" s="283">
        <f t="shared" si="1"/>
        <v>48</v>
      </c>
      <c r="J42" s="1">
        <f t="shared" si="2"/>
        <v>0</v>
      </c>
      <c r="K42" s="157">
        <f t="shared" si="10"/>
        <v>2.4</v>
      </c>
      <c r="L42" s="149">
        <f t="shared" si="11"/>
        <v>160</v>
      </c>
      <c r="M42" s="150">
        <f t="shared" si="3"/>
        <v>30</v>
      </c>
      <c r="N42" s="149">
        <f t="shared" si="12"/>
        <v>90</v>
      </c>
      <c r="O42" s="149">
        <f t="shared" si="4"/>
        <v>180</v>
      </c>
      <c r="P42" s="149">
        <f t="shared" si="5"/>
        <v>1</v>
      </c>
    </row>
    <row r="43" spans="1:16" x14ac:dyDescent="0.25">
      <c r="A43" s="391" t="s">
        <v>246</v>
      </c>
      <c r="B43" s="393">
        <v>2.4500000000000002</v>
      </c>
      <c r="C43" s="5" t="str">
        <f t="shared" si="0"/>
        <v>Jessica</v>
      </c>
      <c r="D43" s="155">
        <f t="shared" si="6"/>
        <v>25</v>
      </c>
      <c r="F43" s="156">
        <f t="shared" si="7"/>
        <v>1</v>
      </c>
      <c r="G43" t="str">
        <f t="shared" si="8"/>
        <v/>
      </c>
      <c r="H43" t="b">
        <f t="shared" si="9"/>
        <v>1</v>
      </c>
      <c r="I43" s="283">
        <f t="shared" si="1"/>
        <v>49</v>
      </c>
      <c r="J43" s="1">
        <f t="shared" si="2"/>
        <v>0</v>
      </c>
      <c r="K43" s="157">
        <f t="shared" si="10"/>
        <v>2.4500000000000002</v>
      </c>
      <c r="L43" s="149">
        <f t="shared" si="11"/>
        <v>165</v>
      </c>
      <c r="M43" s="150">
        <f t="shared" si="3"/>
        <v>25</v>
      </c>
      <c r="N43" s="149">
        <f t="shared" si="12"/>
        <v>90</v>
      </c>
      <c r="O43" s="149">
        <f t="shared" si="4"/>
        <v>180</v>
      </c>
      <c r="P43" s="149">
        <f t="shared" si="5"/>
        <v>1</v>
      </c>
    </row>
    <row r="44" spans="1:16" x14ac:dyDescent="0.25">
      <c r="A44" s="391" t="s">
        <v>311</v>
      </c>
      <c r="B44" s="393">
        <v>2.4700000000000002</v>
      </c>
      <c r="C44" s="5" t="str">
        <f t="shared" si="0"/>
        <v>Kamilah Oke</v>
      </c>
      <c r="D44" s="155">
        <f t="shared" si="6"/>
        <v>23</v>
      </c>
      <c r="F44" s="156">
        <f t="shared" si="7"/>
        <v>1</v>
      </c>
      <c r="G44" t="str">
        <f t="shared" si="8"/>
        <v/>
      </c>
      <c r="H44" t="b">
        <f t="shared" si="9"/>
        <v>1</v>
      </c>
      <c r="I44" s="283">
        <f t="shared" si="1"/>
        <v>6</v>
      </c>
      <c r="J44" s="1">
        <f t="shared" si="2"/>
        <v>0</v>
      </c>
      <c r="K44" s="157">
        <f t="shared" si="10"/>
        <v>2.4700000000000002</v>
      </c>
      <c r="L44" s="149">
        <f t="shared" si="11"/>
        <v>167.00000000000003</v>
      </c>
      <c r="M44" s="150">
        <f t="shared" si="3"/>
        <v>23</v>
      </c>
      <c r="N44" s="149">
        <f t="shared" si="12"/>
        <v>90</v>
      </c>
      <c r="O44" s="149">
        <f t="shared" si="4"/>
        <v>180</v>
      </c>
      <c r="P44" s="149">
        <f t="shared" si="5"/>
        <v>1</v>
      </c>
    </row>
    <row r="45" spans="1:16" x14ac:dyDescent="0.25">
      <c r="A45" s="391" t="s">
        <v>236</v>
      </c>
      <c r="B45" s="394">
        <v>2.57</v>
      </c>
      <c r="C45" s="5" t="str">
        <f t="shared" si="0"/>
        <v>Rhianna</v>
      </c>
      <c r="D45" s="155">
        <f t="shared" si="6"/>
        <v>13</v>
      </c>
      <c r="F45" s="156">
        <f t="shared" si="7"/>
        <v>1</v>
      </c>
      <c r="G45" t="str">
        <f t="shared" si="8"/>
        <v/>
      </c>
      <c r="H45" t="b">
        <f t="shared" si="9"/>
        <v>1</v>
      </c>
      <c r="I45" s="283">
        <f t="shared" si="1"/>
        <v>39</v>
      </c>
      <c r="J45" s="1">
        <f t="shared" si="2"/>
        <v>0</v>
      </c>
      <c r="K45" s="157">
        <f t="shared" si="10"/>
        <v>2.57</v>
      </c>
      <c r="L45" s="149">
        <f t="shared" si="11"/>
        <v>177</v>
      </c>
      <c r="M45" s="150">
        <f t="shared" si="3"/>
        <v>13</v>
      </c>
      <c r="N45" s="149">
        <f t="shared" si="12"/>
        <v>90</v>
      </c>
      <c r="O45" s="149">
        <f t="shared" si="4"/>
        <v>180</v>
      </c>
      <c r="P45" s="149">
        <f t="shared" si="5"/>
        <v>1</v>
      </c>
    </row>
    <row r="46" spans="1:16" x14ac:dyDescent="0.25">
      <c r="A46" s="391" t="s">
        <v>313</v>
      </c>
      <c r="B46" s="394">
        <v>3.53</v>
      </c>
      <c r="C46" s="5" t="str">
        <f t="shared" si="0"/>
        <v>Eleece Humphreys</v>
      </c>
      <c r="D46" s="155">
        <f t="shared" si="6"/>
        <v>10</v>
      </c>
      <c r="F46" s="156">
        <f t="shared" si="7"/>
        <v>1</v>
      </c>
      <c r="G46" t="str">
        <f t="shared" si="8"/>
        <v>CHECK</v>
      </c>
      <c r="H46" t="b">
        <f t="shared" si="9"/>
        <v>1</v>
      </c>
      <c r="I46" s="283">
        <f t="shared" si="1"/>
        <v>8</v>
      </c>
      <c r="J46" s="1">
        <f t="shared" si="2"/>
        <v>0</v>
      </c>
      <c r="K46" s="157">
        <f t="shared" si="10"/>
        <v>3.53</v>
      </c>
      <c r="L46" s="149">
        <f t="shared" si="11"/>
        <v>232.99999999999997</v>
      </c>
      <c r="M46" s="150">
        <f t="shared" si="3"/>
        <v>10</v>
      </c>
      <c r="N46" s="149">
        <f t="shared" si="12"/>
        <v>90</v>
      </c>
      <c r="O46" s="149">
        <f t="shared" si="4"/>
        <v>180</v>
      </c>
      <c r="P46" s="149">
        <f t="shared" si="5"/>
        <v>1</v>
      </c>
    </row>
    <row r="47" spans="1:16" x14ac:dyDescent="0.25">
      <c r="A47" s="391" t="s">
        <v>318</v>
      </c>
      <c r="B47" s="394">
        <v>2.13</v>
      </c>
      <c r="C47" s="5" t="str">
        <f t="shared" si="0"/>
        <v>Harry</v>
      </c>
      <c r="D47" s="155">
        <f t="shared" si="6"/>
        <v>57</v>
      </c>
      <c r="F47" s="156">
        <f t="shared" si="7"/>
        <v>1</v>
      </c>
      <c r="G47" t="str">
        <f t="shared" si="8"/>
        <v/>
      </c>
      <c r="H47" t="b">
        <f t="shared" si="9"/>
        <v>1</v>
      </c>
      <c r="I47" s="283">
        <f t="shared" si="1"/>
        <v>103</v>
      </c>
      <c r="J47" s="1">
        <f t="shared" si="2"/>
        <v>0</v>
      </c>
      <c r="K47" s="157">
        <f t="shared" si="10"/>
        <v>2.13</v>
      </c>
      <c r="L47" s="149">
        <f t="shared" si="11"/>
        <v>133</v>
      </c>
      <c r="M47" s="150">
        <f t="shared" si="3"/>
        <v>57</v>
      </c>
      <c r="N47" s="149">
        <f t="shared" si="12"/>
        <v>90</v>
      </c>
      <c r="O47" s="149">
        <f t="shared" si="4"/>
        <v>180</v>
      </c>
      <c r="P47" s="149">
        <f t="shared" si="5"/>
        <v>1</v>
      </c>
    </row>
    <row r="48" spans="1:16" x14ac:dyDescent="0.25">
      <c r="A48" s="391" t="s">
        <v>296</v>
      </c>
      <c r="B48" s="394">
        <v>2.13</v>
      </c>
      <c r="C48" s="5" t="str">
        <f t="shared" si="0"/>
        <v>Timoth</v>
      </c>
      <c r="D48" s="155">
        <f t="shared" si="6"/>
        <v>57</v>
      </c>
      <c r="F48" s="156">
        <f t="shared" si="7"/>
        <v>1</v>
      </c>
      <c r="G48" t="str">
        <f t="shared" si="8"/>
        <v/>
      </c>
      <c r="H48" t="b">
        <f t="shared" si="9"/>
        <v>1</v>
      </c>
      <c r="I48" s="283">
        <f t="shared" si="1"/>
        <v>93</v>
      </c>
      <c r="J48" s="1">
        <f t="shared" si="2"/>
        <v>0</v>
      </c>
      <c r="K48" s="157">
        <f t="shared" si="10"/>
        <v>2.13</v>
      </c>
      <c r="L48" s="149">
        <f t="shared" si="11"/>
        <v>133</v>
      </c>
      <c r="M48" s="150">
        <f t="shared" si="3"/>
        <v>57</v>
      </c>
      <c r="N48" s="149">
        <f t="shared" si="12"/>
        <v>90</v>
      </c>
      <c r="O48" s="149">
        <f t="shared" si="4"/>
        <v>180</v>
      </c>
      <c r="P48" s="149">
        <f t="shared" si="5"/>
        <v>1</v>
      </c>
    </row>
    <row r="49" spans="1:16" x14ac:dyDescent="0.25">
      <c r="A49" s="391" t="s">
        <v>298</v>
      </c>
      <c r="B49" s="394">
        <v>2.25</v>
      </c>
      <c r="C49" s="5" t="str">
        <f t="shared" si="0"/>
        <v>Denzel</v>
      </c>
      <c r="D49" s="155">
        <f t="shared" si="6"/>
        <v>45</v>
      </c>
      <c r="F49" s="156">
        <f t="shared" si="7"/>
        <v>1</v>
      </c>
      <c r="G49" t="str">
        <f t="shared" si="8"/>
        <v/>
      </c>
      <c r="H49" t="b">
        <f t="shared" si="9"/>
        <v>1</v>
      </c>
      <c r="I49" s="283">
        <f t="shared" si="1"/>
        <v>95</v>
      </c>
      <c r="J49" s="1">
        <f t="shared" si="2"/>
        <v>0</v>
      </c>
      <c r="K49" s="157">
        <f t="shared" si="10"/>
        <v>2.25</v>
      </c>
      <c r="L49" s="149">
        <f t="shared" si="11"/>
        <v>145</v>
      </c>
      <c r="M49" s="150">
        <f t="shared" si="3"/>
        <v>45</v>
      </c>
      <c r="N49" s="149">
        <f t="shared" si="12"/>
        <v>90</v>
      </c>
      <c r="O49" s="149">
        <f t="shared" si="4"/>
        <v>180</v>
      </c>
      <c r="P49" s="149">
        <f t="shared" si="5"/>
        <v>1</v>
      </c>
    </row>
    <row r="50" spans="1:16" x14ac:dyDescent="0.25">
      <c r="A50" s="391" t="s">
        <v>293</v>
      </c>
      <c r="B50" s="394">
        <v>2.2799999999999998</v>
      </c>
      <c r="C50" s="5" t="str">
        <f t="shared" si="0"/>
        <v>Kemario</v>
      </c>
      <c r="D50" s="155">
        <f t="shared" si="6"/>
        <v>42</v>
      </c>
      <c r="F50" s="156">
        <f t="shared" si="7"/>
        <v>1</v>
      </c>
      <c r="G50" t="str">
        <f t="shared" si="8"/>
        <v/>
      </c>
      <c r="H50" t="b">
        <f t="shared" si="9"/>
        <v>1</v>
      </c>
      <c r="I50" s="283">
        <f t="shared" si="1"/>
        <v>91</v>
      </c>
      <c r="J50" s="1">
        <f t="shared" si="2"/>
        <v>0</v>
      </c>
      <c r="K50" s="157">
        <f t="shared" si="10"/>
        <v>2.2799999999999998</v>
      </c>
      <c r="L50" s="149">
        <f t="shared" si="11"/>
        <v>147.99999999999997</v>
      </c>
      <c r="M50" s="150">
        <f t="shared" si="3"/>
        <v>42</v>
      </c>
      <c r="N50" s="149">
        <f t="shared" si="12"/>
        <v>90</v>
      </c>
      <c r="O50" s="149">
        <f t="shared" si="4"/>
        <v>180</v>
      </c>
      <c r="P50" s="149">
        <f t="shared" si="5"/>
        <v>1</v>
      </c>
    </row>
    <row r="51" spans="1:16" x14ac:dyDescent="0.25">
      <c r="A51" s="391" t="s">
        <v>339</v>
      </c>
      <c r="B51" s="394">
        <v>2.36</v>
      </c>
      <c r="C51" s="5" t="str">
        <f t="shared" si="0"/>
        <v>Alec Jackson</v>
      </c>
      <c r="D51" s="155">
        <f t="shared" si="6"/>
        <v>34</v>
      </c>
      <c r="F51" s="156">
        <f t="shared" si="7"/>
        <v>1</v>
      </c>
      <c r="G51" t="str">
        <f t="shared" si="8"/>
        <v/>
      </c>
      <c r="H51" t="b">
        <f t="shared" si="9"/>
        <v>1</v>
      </c>
      <c r="I51" s="283">
        <f t="shared" si="1"/>
        <v>122</v>
      </c>
      <c r="J51" s="1">
        <f t="shared" si="2"/>
        <v>0</v>
      </c>
      <c r="K51" s="157">
        <f t="shared" si="10"/>
        <v>2.36</v>
      </c>
      <c r="L51" s="149">
        <f t="shared" si="11"/>
        <v>156</v>
      </c>
      <c r="M51" s="150">
        <f t="shared" si="3"/>
        <v>34</v>
      </c>
      <c r="N51" s="149">
        <f t="shared" si="12"/>
        <v>90</v>
      </c>
      <c r="O51" s="149">
        <f t="shared" si="4"/>
        <v>180</v>
      </c>
      <c r="P51" s="149">
        <f t="shared" si="5"/>
        <v>1</v>
      </c>
    </row>
    <row r="52" spans="1:16" x14ac:dyDescent="0.25">
      <c r="A52" s="391" t="s">
        <v>329</v>
      </c>
      <c r="B52" s="394">
        <v>2.36</v>
      </c>
      <c r="C52" s="5" t="str">
        <f t="shared" si="0"/>
        <v>Lamar</v>
      </c>
      <c r="D52" s="155">
        <f t="shared" si="6"/>
        <v>34</v>
      </c>
      <c r="F52" s="156">
        <f t="shared" si="7"/>
        <v>1</v>
      </c>
      <c r="G52" t="str">
        <f t="shared" si="8"/>
        <v/>
      </c>
      <c r="H52" t="b">
        <f t="shared" si="9"/>
        <v>1</v>
      </c>
      <c r="I52" s="283">
        <f t="shared" si="1"/>
        <v>113</v>
      </c>
      <c r="J52" s="1">
        <f t="shared" si="2"/>
        <v>0</v>
      </c>
      <c r="K52" s="157">
        <f t="shared" si="10"/>
        <v>2.36</v>
      </c>
      <c r="L52" s="149">
        <f t="shared" si="11"/>
        <v>156</v>
      </c>
      <c r="M52" s="150">
        <f t="shared" si="3"/>
        <v>34</v>
      </c>
      <c r="N52" s="149">
        <f t="shared" si="12"/>
        <v>90</v>
      </c>
      <c r="O52" s="149">
        <f t="shared" si="4"/>
        <v>180</v>
      </c>
      <c r="P52" s="149">
        <f t="shared" si="5"/>
        <v>1</v>
      </c>
    </row>
    <row r="53" spans="1:16" x14ac:dyDescent="0.25">
      <c r="A53" s="391" t="s">
        <v>337</v>
      </c>
      <c r="B53" s="394">
        <v>2.4</v>
      </c>
      <c r="C53" s="5" t="str">
        <f t="shared" si="0"/>
        <v>Yusuf</v>
      </c>
      <c r="D53" s="155">
        <f t="shared" si="6"/>
        <v>30</v>
      </c>
      <c r="F53" s="156">
        <f t="shared" si="7"/>
        <v>1</v>
      </c>
      <c r="G53" t="str">
        <f t="shared" si="8"/>
        <v/>
      </c>
      <c r="H53" t="b">
        <f t="shared" si="9"/>
        <v>1</v>
      </c>
      <c r="I53" s="283">
        <f t="shared" si="1"/>
        <v>121</v>
      </c>
      <c r="J53" s="1">
        <f t="shared" si="2"/>
        <v>0</v>
      </c>
      <c r="K53" s="157">
        <f t="shared" si="10"/>
        <v>2.4</v>
      </c>
      <c r="L53" s="149">
        <f t="shared" si="11"/>
        <v>160</v>
      </c>
      <c r="M53" s="150">
        <f t="shared" si="3"/>
        <v>30</v>
      </c>
      <c r="N53" s="149">
        <f t="shared" si="12"/>
        <v>90</v>
      </c>
      <c r="O53" s="149">
        <f t="shared" si="4"/>
        <v>180</v>
      </c>
      <c r="P53" s="149">
        <f t="shared" si="5"/>
        <v>1</v>
      </c>
    </row>
    <row r="54" spans="1:16" x14ac:dyDescent="0.25">
      <c r="A54" s="391" t="s">
        <v>326</v>
      </c>
      <c r="B54" s="394">
        <v>2.4</v>
      </c>
      <c r="C54" s="5" t="str">
        <f t="shared" si="0"/>
        <v>Othurd</v>
      </c>
      <c r="D54" s="155">
        <f t="shared" si="6"/>
        <v>30</v>
      </c>
      <c r="F54" s="156">
        <f t="shared" si="7"/>
        <v>1</v>
      </c>
      <c r="G54" t="str">
        <f t="shared" si="8"/>
        <v/>
      </c>
      <c r="H54" t="b">
        <f t="shared" si="9"/>
        <v>1</v>
      </c>
      <c r="I54" s="283">
        <f t="shared" si="1"/>
        <v>111</v>
      </c>
      <c r="J54" s="1">
        <f t="shared" si="2"/>
        <v>0</v>
      </c>
      <c r="K54" s="157">
        <f t="shared" si="10"/>
        <v>2.4</v>
      </c>
      <c r="L54" s="149">
        <f t="shared" si="11"/>
        <v>160</v>
      </c>
      <c r="M54" s="150">
        <f t="shared" si="3"/>
        <v>30</v>
      </c>
      <c r="N54" s="149">
        <f t="shared" si="12"/>
        <v>90</v>
      </c>
      <c r="O54" s="149">
        <f t="shared" si="4"/>
        <v>180</v>
      </c>
      <c r="P54" s="149">
        <f t="shared" si="5"/>
        <v>1</v>
      </c>
    </row>
    <row r="55" spans="1:16" x14ac:dyDescent="0.25">
      <c r="A55" s="391" t="s">
        <v>328</v>
      </c>
      <c r="B55" s="394">
        <v>3</v>
      </c>
      <c r="C55" s="5" t="str">
        <f t="shared" si="0"/>
        <v>Nicholas Hamilton</v>
      </c>
      <c r="D55" s="155">
        <f t="shared" si="6"/>
        <v>10</v>
      </c>
      <c r="F55" s="156">
        <f t="shared" si="7"/>
        <v>1</v>
      </c>
      <c r="G55" t="str">
        <f t="shared" si="8"/>
        <v>CHECK</v>
      </c>
      <c r="H55" t="b">
        <f t="shared" si="9"/>
        <v>1</v>
      </c>
      <c r="I55" s="283">
        <f t="shared" si="1"/>
        <v>112</v>
      </c>
      <c r="J55" s="1">
        <f t="shared" si="2"/>
        <v>0</v>
      </c>
      <c r="K55" s="157">
        <f t="shared" si="10"/>
        <v>3</v>
      </c>
      <c r="L55" s="149">
        <f t="shared" si="11"/>
        <v>180</v>
      </c>
      <c r="M55" s="150">
        <f t="shared" si="3"/>
        <v>10</v>
      </c>
      <c r="N55" s="149">
        <f t="shared" si="12"/>
        <v>90</v>
      </c>
      <c r="O55" s="149">
        <f t="shared" si="4"/>
        <v>180</v>
      </c>
      <c r="P55" s="149">
        <f t="shared" si="5"/>
        <v>1</v>
      </c>
    </row>
    <row r="56" spans="1:16" x14ac:dyDescent="0.25">
      <c r="A56" s="391" t="s">
        <v>295</v>
      </c>
      <c r="B56" s="394">
        <v>2.04</v>
      </c>
      <c r="C56" s="5" t="str">
        <f t="shared" si="0"/>
        <v>Jakub</v>
      </c>
      <c r="D56" s="155">
        <f t="shared" si="6"/>
        <v>66</v>
      </c>
      <c r="F56" s="156">
        <f t="shared" si="7"/>
        <v>1</v>
      </c>
      <c r="G56" t="str">
        <f t="shared" si="8"/>
        <v/>
      </c>
      <c r="H56" t="b">
        <f t="shared" si="9"/>
        <v>1</v>
      </c>
      <c r="I56" s="283">
        <f t="shared" si="1"/>
        <v>92</v>
      </c>
      <c r="J56" s="1">
        <f t="shared" si="2"/>
        <v>0</v>
      </c>
      <c r="K56" s="157">
        <f t="shared" si="10"/>
        <v>2.04</v>
      </c>
      <c r="L56" s="149">
        <f t="shared" si="11"/>
        <v>124</v>
      </c>
      <c r="M56" s="150">
        <f t="shared" si="3"/>
        <v>66</v>
      </c>
      <c r="N56" s="149">
        <f t="shared" si="12"/>
        <v>90</v>
      </c>
      <c r="O56" s="149">
        <f t="shared" si="4"/>
        <v>180</v>
      </c>
      <c r="P56" s="149">
        <f t="shared" si="5"/>
        <v>1</v>
      </c>
    </row>
    <row r="57" spans="1:16" x14ac:dyDescent="0.25">
      <c r="A57" s="391" t="s">
        <v>331</v>
      </c>
      <c r="B57" s="394">
        <v>2.14</v>
      </c>
      <c r="C57" s="5" t="str">
        <f t="shared" si="0"/>
        <v>John</v>
      </c>
      <c r="D57" s="155">
        <f t="shared" si="6"/>
        <v>56</v>
      </c>
      <c r="F57" s="156">
        <f t="shared" si="7"/>
        <v>1</v>
      </c>
      <c r="G57" t="str">
        <f t="shared" si="8"/>
        <v/>
      </c>
      <c r="H57" t="b">
        <f t="shared" si="9"/>
        <v>1</v>
      </c>
      <c r="I57" s="283">
        <f t="shared" si="1"/>
        <v>115</v>
      </c>
      <c r="J57" s="1">
        <f t="shared" si="2"/>
        <v>0</v>
      </c>
      <c r="K57" s="157">
        <f t="shared" si="10"/>
        <v>2.14</v>
      </c>
      <c r="L57" s="149">
        <f t="shared" si="11"/>
        <v>134</v>
      </c>
      <c r="M57" s="150">
        <f t="shared" si="3"/>
        <v>56</v>
      </c>
      <c r="N57" s="149">
        <f t="shared" si="12"/>
        <v>90</v>
      </c>
      <c r="O57" s="149">
        <f t="shared" si="4"/>
        <v>180</v>
      </c>
      <c r="P57" s="149">
        <f t="shared" si="5"/>
        <v>1</v>
      </c>
    </row>
    <row r="58" spans="1:16" x14ac:dyDescent="0.25">
      <c r="A58" s="391" t="s">
        <v>330</v>
      </c>
      <c r="B58" s="394">
        <v>2.15</v>
      </c>
      <c r="C58" s="5" t="str">
        <f t="shared" si="0"/>
        <v>Dwayne</v>
      </c>
      <c r="D58" s="155">
        <f t="shared" si="6"/>
        <v>55</v>
      </c>
      <c r="F58" s="156">
        <f t="shared" si="7"/>
        <v>1</v>
      </c>
      <c r="G58" t="str">
        <f t="shared" si="8"/>
        <v/>
      </c>
      <c r="H58" t="b">
        <f t="shared" si="9"/>
        <v>1</v>
      </c>
      <c r="I58" s="283">
        <f t="shared" si="1"/>
        <v>114</v>
      </c>
      <c r="J58" s="1">
        <f t="shared" si="2"/>
        <v>0</v>
      </c>
      <c r="K58" s="157">
        <f t="shared" si="10"/>
        <v>2.15</v>
      </c>
      <c r="L58" s="149">
        <f t="shared" si="11"/>
        <v>135</v>
      </c>
      <c r="M58" s="150">
        <f t="shared" si="3"/>
        <v>55</v>
      </c>
      <c r="N58" s="149">
        <f t="shared" si="12"/>
        <v>90</v>
      </c>
      <c r="O58" s="149">
        <f t="shared" si="4"/>
        <v>180</v>
      </c>
      <c r="P58" s="149">
        <f t="shared" si="5"/>
        <v>1</v>
      </c>
    </row>
    <row r="59" spans="1:16" x14ac:dyDescent="0.25">
      <c r="A59" s="391" t="s">
        <v>341</v>
      </c>
      <c r="B59" s="394">
        <v>2.16</v>
      </c>
      <c r="C59" s="5" t="str">
        <f t="shared" si="0"/>
        <v>William</v>
      </c>
      <c r="D59" s="155">
        <f t="shared" si="6"/>
        <v>54</v>
      </c>
      <c r="F59" s="156">
        <f t="shared" si="7"/>
        <v>1</v>
      </c>
      <c r="G59" t="str">
        <f t="shared" si="8"/>
        <v/>
      </c>
      <c r="H59" t="b">
        <f t="shared" si="9"/>
        <v>1</v>
      </c>
      <c r="I59" s="283">
        <f t="shared" si="1"/>
        <v>124</v>
      </c>
      <c r="J59" s="1">
        <f t="shared" si="2"/>
        <v>0</v>
      </c>
      <c r="K59" s="157">
        <f t="shared" si="10"/>
        <v>2.16</v>
      </c>
      <c r="L59" s="149">
        <f t="shared" si="11"/>
        <v>136</v>
      </c>
      <c r="M59" s="150">
        <f t="shared" si="3"/>
        <v>54</v>
      </c>
      <c r="N59" s="149">
        <f t="shared" si="12"/>
        <v>90</v>
      </c>
      <c r="O59" s="149">
        <f t="shared" si="4"/>
        <v>180</v>
      </c>
      <c r="P59" s="149">
        <f t="shared" si="5"/>
        <v>1</v>
      </c>
    </row>
    <row r="60" spans="1:16" x14ac:dyDescent="0.25">
      <c r="A60" s="391" t="s">
        <v>317</v>
      </c>
      <c r="B60" s="394">
        <v>2.19</v>
      </c>
      <c r="C60" s="5" t="str">
        <f t="shared" si="0"/>
        <v>Malik</v>
      </c>
      <c r="D60" s="155">
        <f t="shared" si="6"/>
        <v>51</v>
      </c>
      <c r="F60" s="156">
        <f t="shared" si="7"/>
        <v>1</v>
      </c>
      <c r="G60" t="str">
        <f t="shared" si="8"/>
        <v/>
      </c>
      <c r="H60" t="b">
        <f t="shared" si="9"/>
        <v>1</v>
      </c>
      <c r="I60" s="283">
        <f t="shared" si="1"/>
        <v>102</v>
      </c>
      <c r="J60" s="1">
        <f t="shared" si="2"/>
        <v>0</v>
      </c>
      <c r="K60" s="157">
        <f t="shared" si="10"/>
        <v>2.19</v>
      </c>
      <c r="L60" s="149">
        <f t="shared" si="11"/>
        <v>139</v>
      </c>
      <c r="M60" s="150">
        <f t="shared" si="3"/>
        <v>51</v>
      </c>
      <c r="N60" s="149">
        <f t="shared" si="12"/>
        <v>90</v>
      </c>
      <c r="O60" s="149">
        <f t="shared" si="4"/>
        <v>180</v>
      </c>
      <c r="P60" s="149">
        <f t="shared" si="5"/>
        <v>1</v>
      </c>
    </row>
    <row r="61" spans="1:16" x14ac:dyDescent="0.25">
      <c r="A61" s="391" t="s">
        <v>297</v>
      </c>
      <c r="B61" s="394">
        <v>2.23</v>
      </c>
      <c r="C61" s="5" t="str">
        <f t="shared" si="0"/>
        <v>Michael S</v>
      </c>
      <c r="D61" s="155">
        <f t="shared" si="6"/>
        <v>47</v>
      </c>
      <c r="F61" s="156">
        <f t="shared" si="7"/>
        <v>1</v>
      </c>
      <c r="G61" t="str">
        <f t="shared" si="8"/>
        <v/>
      </c>
      <c r="H61" t="b">
        <f t="shared" si="9"/>
        <v>1</v>
      </c>
      <c r="I61" s="283">
        <f t="shared" si="1"/>
        <v>94</v>
      </c>
      <c r="J61" s="1">
        <f t="shared" si="2"/>
        <v>0</v>
      </c>
      <c r="K61" s="157">
        <f t="shared" si="10"/>
        <v>2.23</v>
      </c>
      <c r="L61" s="149">
        <f t="shared" si="11"/>
        <v>143</v>
      </c>
      <c r="M61" s="150">
        <f t="shared" si="3"/>
        <v>47</v>
      </c>
      <c r="N61" s="149">
        <f t="shared" si="12"/>
        <v>90</v>
      </c>
      <c r="O61" s="149">
        <f t="shared" si="4"/>
        <v>180</v>
      </c>
      <c r="P61" s="149">
        <f t="shared" si="5"/>
        <v>1</v>
      </c>
    </row>
    <row r="62" spans="1:16" x14ac:dyDescent="0.25">
      <c r="A62" s="391" t="s">
        <v>342</v>
      </c>
      <c r="B62" s="394">
        <v>2.2799999999999998</v>
      </c>
      <c r="C62" s="5" t="str">
        <f t="shared" si="0"/>
        <v>Asher</v>
      </c>
      <c r="D62" s="155">
        <f t="shared" si="6"/>
        <v>42</v>
      </c>
      <c r="F62" s="156">
        <f t="shared" si="7"/>
        <v>1</v>
      </c>
      <c r="G62" t="str">
        <f t="shared" si="8"/>
        <v/>
      </c>
      <c r="H62" t="b">
        <f t="shared" si="9"/>
        <v>1</v>
      </c>
      <c r="I62" s="283">
        <f t="shared" si="1"/>
        <v>125</v>
      </c>
      <c r="J62" s="1">
        <f t="shared" si="2"/>
        <v>0</v>
      </c>
      <c r="K62" s="157">
        <f t="shared" si="10"/>
        <v>2.2799999999999998</v>
      </c>
      <c r="L62" s="149">
        <f t="shared" si="11"/>
        <v>147.99999999999997</v>
      </c>
      <c r="M62" s="150">
        <f t="shared" si="3"/>
        <v>42</v>
      </c>
      <c r="N62" s="149">
        <f t="shared" si="12"/>
        <v>90</v>
      </c>
      <c r="O62" s="149">
        <f t="shared" si="4"/>
        <v>180</v>
      </c>
      <c r="P62" s="149">
        <f t="shared" si="5"/>
        <v>1</v>
      </c>
    </row>
    <row r="63" spans="1:16" x14ac:dyDescent="0.25">
      <c r="A63" s="391" t="s">
        <v>319</v>
      </c>
      <c r="B63" s="394">
        <v>2.38</v>
      </c>
      <c r="C63" s="5" t="str">
        <f t="shared" si="0"/>
        <v>Mason</v>
      </c>
      <c r="D63" s="155">
        <f t="shared" si="6"/>
        <v>32</v>
      </c>
      <c r="F63" s="156">
        <f t="shared" si="7"/>
        <v>1</v>
      </c>
      <c r="G63" t="str">
        <f t="shared" si="8"/>
        <v/>
      </c>
      <c r="H63" t="b">
        <f t="shared" si="9"/>
        <v>1</v>
      </c>
      <c r="I63" s="283">
        <f t="shared" si="1"/>
        <v>104</v>
      </c>
      <c r="J63" s="1">
        <f t="shared" si="2"/>
        <v>0</v>
      </c>
      <c r="K63" s="157">
        <f t="shared" si="10"/>
        <v>2.38</v>
      </c>
      <c r="L63" s="149">
        <f t="shared" si="11"/>
        <v>158</v>
      </c>
      <c r="M63" s="150">
        <f t="shared" si="3"/>
        <v>32</v>
      </c>
      <c r="N63" s="149">
        <f t="shared" si="12"/>
        <v>90</v>
      </c>
      <c r="O63" s="149">
        <f t="shared" si="4"/>
        <v>180</v>
      </c>
      <c r="P63" s="149">
        <f t="shared" si="5"/>
        <v>1</v>
      </c>
    </row>
    <row r="64" spans="1:16" x14ac:dyDescent="0.25">
      <c r="A64" s="391" t="s">
        <v>340</v>
      </c>
      <c r="B64" s="394">
        <v>2.38</v>
      </c>
      <c r="C64" s="5" t="str">
        <f t="shared" si="0"/>
        <v>Humza</v>
      </c>
      <c r="D64" s="155">
        <f t="shared" si="6"/>
        <v>32</v>
      </c>
      <c r="F64" s="156">
        <f t="shared" si="7"/>
        <v>1</v>
      </c>
      <c r="G64" t="str">
        <f t="shared" si="8"/>
        <v/>
      </c>
      <c r="H64" t="b">
        <f t="shared" si="9"/>
        <v>1</v>
      </c>
      <c r="I64" s="283">
        <f t="shared" si="1"/>
        <v>123</v>
      </c>
      <c r="J64" s="1">
        <f t="shared" si="2"/>
        <v>0</v>
      </c>
      <c r="K64" s="157">
        <f t="shared" si="10"/>
        <v>2.38</v>
      </c>
      <c r="L64" s="149">
        <f t="shared" si="11"/>
        <v>158</v>
      </c>
      <c r="M64" s="150">
        <f t="shared" si="3"/>
        <v>32</v>
      </c>
      <c r="N64" s="149">
        <f t="shared" si="12"/>
        <v>90</v>
      </c>
      <c r="O64" s="149">
        <f t="shared" si="4"/>
        <v>180</v>
      </c>
      <c r="P64" s="149">
        <f t="shared" si="5"/>
        <v>1</v>
      </c>
    </row>
    <row r="65" spans="1:16" x14ac:dyDescent="0.25">
      <c r="A65" s="391" t="s">
        <v>334</v>
      </c>
      <c r="B65" s="394">
        <v>2.2599999999999998</v>
      </c>
      <c r="C65" s="5" t="str">
        <f t="shared" si="0"/>
        <v>Melisia</v>
      </c>
      <c r="D65" s="155">
        <f t="shared" si="6"/>
        <v>44</v>
      </c>
      <c r="F65" s="156">
        <f t="shared" si="7"/>
        <v>1</v>
      </c>
      <c r="G65" t="str">
        <f t="shared" si="8"/>
        <v/>
      </c>
      <c r="H65" t="b">
        <f t="shared" si="9"/>
        <v>1</v>
      </c>
      <c r="I65" s="283">
        <f t="shared" si="1"/>
        <v>118</v>
      </c>
      <c r="J65" s="1">
        <f t="shared" si="2"/>
        <v>0</v>
      </c>
      <c r="K65" s="157">
        <f t="shared" si="10"/>
        <v>2.2599999999999998</v>
      </c>
      <c r="L65" s="149">
        <f t="shared" si="11"/>
        <v>145.99999999999997</v>
      </c>
      <c r="M65" s="150">
        <f t="shared" si="3"/>
        <v>44</v>
      </c>
      <c r="N65" s="149">
        <f t="shared" si="12"/>
        <v>90</v>
      </c>
      <c r="O65" s="149">
        <f t="shared" si="4"/>
        <v>180</v>
      </c>
      <c r="P65" s="149">
        <f t="shared" si="5"/>
        <v>1</v>
      </c>
    </row>
    <row r="66" spans="1:16" x14ac:dyDescent="0.25">
      <c r="A66" s="391" t="s">
        <v>343</v>
      </c>
      <c r="B66" s="394">
        <v>2.34</v>
      </c>
      <c r="C66" s="5" t="str">
        <f t="shared" si="0"/>
        <v>Shania</v>
      </c>
      <c r="D66" s="155">
        <f t="shared" si="6"/>
        <v>36</v>
      </c>
      <c r="F66" s="156">
        <f t="shared" si="7"/>
        <v>1</v>
      </c>
      <c r="G66" t="str">
        <f t="shared" si="8"/>
        <v/>
      </c>
      <c r="H66" t="b">
        <f t="shared" si="9"/>
        <v>1</v>
      </c>
      <c r="I66" s="283">
        <f t="shared" si="1"/>
        <v>126</v>
      </c>
      <c r="J66" s="1">
        <f t="shared" si="2"/>
        <v>0</v>
      </c>
      <c r="K66" s="157">
        <f t="shared" si="10"/>
        <v>2.34</v>
      </c>
      <c r="L66" s="149">
        <f t="shared" si="11"/>
        <v>154</v>
      </c>
      <c r="M66" s="150">
        <f t="shared" si="3"/>
        <v>36</v>
      </c>
      <c r="N66" s="149">
        <f t="shared" si="12"/>
        <v>90</v>
      </c>
      <c r="O66" s="149">
        <f t="shared" si="4"/>
        <v>180</v>
      </c>
      <c r="P66" s="149">
        <f t="shared" si="5"/>
        <v>1</v>
      </c>
    </row>
    <row r="67" spans="1:16" x14ac:dyDescent="0.25">
      <c r="A67" s="391" t="s">
        <v>333</v>
      </c>
      <c r="B67" s="394">
        <v>2.35</v>
      </c>
      <c r="C67" s="5" t="str">
        <f t="shared" ref="C67:C130" si="13">IF(I67&gt;0,INDEX(DB,I67,2),"")</f>
        <v>Onysha</v>
      </c>
      <c r="D67" s="155">
        <f t="shared" si="6"/>
        <v>35</v>
      </c>
      <c r="F67" s="156">
        <f t="shared" si="7"/>
        <v>1</v>
      </c>
      <c r="G67" t="str">
        <f t="shared" si="8"/>
        <v/>
      </c>
      <c r="H67" t="b">
        <f t="shared" si="9"/>
        <v>1</v>
      </c>
      <c r="I67" s="283">
        <f t="shared" ref="I67:I130" si="14">IF(ISNA(MATCH(A67,AthleteNumbers,0)),0,MATCH(A67,AthleteNumbers,0))</f>
        <v>117</v>
      </c>
      <c r="J67" s="1">
        <f t="shared" ref="J67:J130" si="15">IF(I67&gt;0,INDEX(DB,$I67,6),0)</f>
        <v>0</v>
      </c>
      <c r="K67" s="157">
        <f t="shared" si="10"/>
        <v>2.35</v>
      </c>
      <c r="L67" s="149">
        <f t="shared" si="11"/>
        <v>155</v>
      </c>
      <c r="M67" s="150">
        <f t="shared" ref="M67:M130" si="16">IF(AND(L67&gt;O67,O67&gt;0),MinPoints,IF(AND(L67&lt;N67,O67&gt;0),100,+INT((O67-$L67)/P67)+MinPoints))</f>
        <v>35</v>
      </c>
      <c r="N67" s="149">
        <f t="shared" si="12"/>
        <v>90</v>
      </c>
      <c r="O67" s="149">
        <f t="shared" ref="O67:O130" si="17">IF($J67=0,$M$1,INDEX(IncEventData,$J67,(3*($K$1-1))+2))</f>
        <v>180</v>
      </c>
      <c r="P67" s="149">
        <f t="shared" ref="P67:P130" si="18">IF($J67=0,$O$1,INDEX(IncEventData,$J67,(3*($K$1-1))+3))</f>
        <v>1</v>
      </c>
    </row>
    <row r="68" spans="1:16" x14ac:dyDescent="0.25">
      <c r="A68" s="391" t="s">
        <v>344</v>
      </c>
      <c r="B68" s="394">
        <v>2.42</v>
      </c>
      <c r="C68" s="5" t="str">
        <f t="shared" si="13"/>
        <v>Hanna</v>
      </c>
      <c r="D68" s="155">
        <f t="shared" ref="D68:D131" si="19">IF(AND(H68,B68&lt;&gt;0,ISNUMBER(B68)),IF(ISERR(M68),0,M68),0)</f>
        <v>28</v>
      </c>
      <c r="F68" s="156">
        <f t="shared" ref="F68:F131" si="20">COUNTIF(A$3:A$1002,A68)</f>
        <v>1</v>
      </c>
      <c r="G68" t="str">
        <f t="shared" ref="G68:G131" si="21">IF(AND(H68,OR(D68&lt;=10,D68&gt;=90)),"CHECK","")</f>
        <v/>
      </c>
      <c r="H68" t="b">
        <f t="shared" ref="H68:H131" si="22">IF(AND(I68&gt;0,LEN(C68)&gt;0,B68&lt;&gt;0),TRUE,FALSE)</f>
        <v>1</v>
      </c>
      <c r="I68" s="283">
        <f t="shared" si="14"/>
        <v>127</v>
      </c>
      <c r="J68" s="1">
        <f t="shared" si="15"/>
        <v>0</v>
      </c>
      <c r="K68" s="157">
        <f t="shared" ref="K68:K131" si="23">IF(ISNUMBER(B68),ROUND(+B68,2),0)</f>
        <v>2.42</v>
      </c>
      <c r="L68" s="149">
        <f t="shared" ref="L68:L131" si="24">(INT(K68)*60)+(MOD(K68,1)*100)</f>
        <v>162</v>
      </c>
      <c r="M68" s="150">
        <f t="shared" si="16"/>
        <v>28</v>
      </c>
      <c r="N68" s="149">
        <f t="shared" si="12"/>
        <v>90</v>
      </c>
      <c r="O68" s="149">
        <f t="shared" si="17"/>
        <v>180</v>
      </c>
      <c r="P68" s="149">
        <f t="shared" si="18"/>
        <v>1</v>
      </c>
    </row>
    <row r="69" spans="1:16" x14ac:dyDescent="0.25">
      <c r="A69" s="391" t="s">
        <v>332</v>
      </c>
      <c r="B69" s="394">
        <v>2.48</v>
      </c>
      <c r="C69" s="5" t="str">
        <f t="shared" si="13"/>
        <v>Keziah</v>
      </c>
      <c r="D69" s="155">
        <f t="shared" si="19"/>
        <v>22</v>
      </c>
      <c r="F69" s="156">
        <f t="shared" si="20"/>
        <v>1</v>
      </c>
      <c r="G69" t="str">
        <f t="shared" si="21"/>
        <v/>
      </c>
      <c r="H69" t="b">
        <f t="shared" si="22"/>
        <v>1</v>
      </c>
      <c r="I69" s="283">
        <f t="shared" si="14"/>
        <v>116</v>
      </c>
      <c r="J69" s="1">
        <f t="shared" si="15"/>
        <v>0</v>
      </c>
      <c r="K69" s="157">
        <f t="shared" si="23"/>
        <v>2.48</v>
      </c>
      <c r="L69" s="149">
        <f t="shared" si="24"/>
        <v>168</v>
      </c>
      <c r="M69" s="150">
        <f t="shared" si="16"/>
        <v>22</v>
      </c>
      <c r="N69" s="149">
        <f t="shared" si="12"/>
        <v>90</v>
      </c>
      <c r="O69" s="149">
        <f t="shared" si="17"/>
        <v>180</v>
      </c>
      <c r="P69" s="149">
        <f t="shared" si="18"/>
        <v>1</v>
      </c>
    </row>
    <row r="70" spans="1:16" x14ac:dyDescent="0.25">
      <c r="A70" s="391" t="s">
        <v>321</v>
      </c>
      <c r="B70" s="394">
        <v>3.05</v>
      </c>
      <c r="C70" s="5" t="str">
        <f t="shared" si="13"/>
        <v>Emily</v>
      </c>
      <c r="D70" s="155">
        <f t="shared" si="19"/>
        <v>10</v>
      </c>
      <c r="F70" s="156">
        <f t="shared" si="20"/>
        <v>1</v>
      </c>
      <c r="G70" t="str">
        <f t="shared" si="21"/>
        <v>CHECK</v>
      </c>
      <c r="H70" t="b">
        <f t="shared" si="22"/>
        <v>1</v>
      </c>
      <c r="I70" s="283">
        <f t="shared" si="14"/>
        <v>106</v>
      </c>
      <c r="J70" s="1">
        <f t="shared" si="15"/>
        <v>0</v>
      </c>
      <c r="K70" s="157">
        <f t="shared" si="23"/>
        <v>3.05</v>
      </c>
      <c r="L70" s="149">
        <f t="shared" si="24"/>
        <v>184.99999999999997</v>
      </c>
      <c r="M70" s="150">
        <f t="shared" si="16"/>
        <v>10</v>
      </c>
      <c r="N70" s="149">
        <f t="shared" ref="N70:N133" si="25">+O70-(P70*90)</f>
        <v>90</v>
      </c>
      <c r="O70" s="149">
        <f t="shared" si="17"/>
        <v>180</v>
      </c>
      <c r="P70" s="149">
        <f t="shared" si="18"/>
        <v>1</v>
      </c>
    </row>
    <row r="71" spans="1:16" x14ac:dyDescent="0.25">
      <c r="A71" s="391" t="s">
        <v>303</v>
      </c>
      <c r="B71" s="394">
        <v>3.18</v>
      </c>
      <c r="C71" s="5" t="str">
        <f t="shared" si="13"/>
        <v>Chloe</v>
      </c>
      <c r="D71" s="155">
        <f t="shared" si="19"/>
        <v>10</v>
      </c>
      <c r="F71" s="156">
        <f t="shared" si="20"/>
        <v>1</v>
      </c>
      <c r="G71" t="str">
        <f t="shared" si="21"/>
        <v>CHECK</v>
      </c>
      <c r="H71" t="b">
        <f t="shared" si="22"/>
        <v>1</v>
      </c>
      <c r="I71" s="283">
        <f t="shared" si="14"/>
        <v>100</v>
      </c>
      <c r="J71" s="1">
        <f t="shared" si="15"/>
        <v>0</v>
      </c>
      <c r="K71" s="157">
        <f t="shared" si="23"/>
        <v>3.18</v>
      </c>
      <c r="L71" s="149">
        <f t="shared" si="24"/>
        <v>198</v>
      </c>
      <c r="M71" s="150">
        <f t="shared" si="16"/>
        <v>10</v>
      </c>
      <c r="N71" s="149">
        <f t="shared" si="25"/>
        <v>90</v>
      </c>
      <c r="O71" s="149">
        <f t="shared" si="17"/>
        <v>180</v>
      </c>
      <c r="P71" s="149">
        <f t="shared" si="18"/>
        <v>1</v>
      </c>
    </row>
    <row r="72" spans="1:16" x14ac:dyDescent="0.25">
      <c r="A72" s="391" t="s">
        <v>300</v>
      </c>
      <c r="B72" s="394">
        <v>3.3</v>
      </c>
      <c r="C72" s="5" t="str">
        <f t="shared" si="13"/>
        <v>Monica</v>
      </c>
      <c r="D72" s="155">
        <f t="shared" si="19"/>
        <v>10</v>
      </c>
      <c r="F72" s="156">
        <f t="shared" si="20"/>
        <v>1</v>
      </c>
      <c r="G72" t="str">
        <f t="shared" si="21"/>
        <v>CHECK</v>
      </c>
      <c r="H72" t="b">
        <f t="shared" si="22"/>
        <v>1</v>
      </c>
      <c r="I72" s="283">
        <f t="shared" si="14"/>
        <v>97</v>
      </c>
      <c r="J72" s="1">
        <f t="shared" si="15"/>
        <v>0</v>
      </c>
      <c r="K72" s="157">
        <f t="shared" si="23"/>
        <v>3.3</v>
      </c>
      <c r="L72" s="149">
        <f t="shared" si="24"/>
        <v>209.99999999999997</v>
      </c>
      <c r="M72" s="150">
        <f t="shared" si="16"/>
        <v>10</v>
      </c>
      <c r="N72" s="149">
        <f t="shared" si="25"/>
        <v>90</v>
      </c>
      <c r="O72" s="149">
        <f t="shared" si="17"/>
        <v>180</v>
      </c>
      <c r="P72" s="149">
        <f t="shared" si="18"/>
        <v>1</v>
      </c>
    </row>
    <row r="73" spans="1:16" x14ac:dyDescent="0.25">
      <c r="A73" s="391" t="s">
        <v>323</v>
      </c>
      <c r="B73" s="394">
        <v>3.32</v>
      </c>
      <c r="C73" s="5" t="str">
        <f t="shared" si="13"/>
        <v>Safa</v>
      </c>
      <c r="D73" s="155">
        <f t="shared" si="19"/>
        <v>10</v>
      </c>
      <c r="F73" s="156">
        <f t="shared" si="20"/>
        <v>1</v>
      </c>
      <c r="G73" t="str">
        <f t="shared" si="21"/>
        <v>CHECK</v>
      </c>
      <c r="H73" t="b">
        <f t="shared" si="22"/>
        <v>1</v>
      </c>
      <c r="I73" s="283">
        <f t="shared" si="14"/>
        <v>108</v>
      </c>
      <c r="J73" s="1">
        <f t="shared" si="15"/>
        <v>0</v>
      </c>
      <c r="K73" s="157">
        <f t="shared" si="23"/>
        <v>3.32</v>
      </c>
      <c r="L73" s="149">
        <f t="shared" si="24"/>
        <v>212</v>
      </c>
      <c r="M73" s="150">
        <f t="shared" si="16"/>
        <v>10</v>
      </c>
      <c r="N73" s="149">
        <f t="shared" si="25"/>
        <v>90</v>
      </c>
      <c r="O73" s="149">
        <f t="shared" si="17"/>
        <v>180</v>
      </c>
      <c r="P73" s="149">
        <f t="shared" si="18"/>
        <v>1</v>
      </c>
    </row>
    <row r="74" spans="1:16" x14ac:dyDescent="0.25">
      <c r="A74" s="391" t="s">
        <v>302</v>
      </c>
      <c r="B74" s="394">
        <v>3.43</v>
      </c>
      <c r="C74" s="5" t="str">
        <f t="shared" si="13"/>
        <v>Katherine</v>
      </c>
      <c r="D74" s="155">
        <f t="shared" si="19"/>
        <v>10</v>
      </c>
      <c r="F74" s="156">
        <f t="shared" si="20"/>
        <v>1</v>
      </c>
      <c r="G74" t="str">
        <f t="shared" si="21"/>
        <v>CHECK</v>
      </c>
      <c r="H74" t="b">
        <f t="shared" si="22"/>
        <v>1</v>
      </c>
      <c r="I74" s="283">
        <f t="shared" si="14"/>
        <v>99</v>
      </c>
      <c r="J74" s="1">
        <f t="shared" si="15"/>
        <v>0</v>
      </c>
      <c r="K74" s="157">
        <f t="shared" si="23"/>
        <v>3.43</v>
      </c>
      <c r="L74" s="149">
        <f t="shared" si="24"/>
        <v>223</v>
      </c>
      <c r="M74" s="150">
        <f t="shared" si="16"/>
        <v>10</v>
      </c>
      <c r="N74" s="149">
        <f t="shared" si="25"/>
        <v>90</v>
      </c>
      <c r="O74" s="149">
        <f t="shared" si="17"/>
        <v>180</v>
      </c>
      <c r="P74" s="149">
        <f t="shared" si="18"/>
        <v>1</v>
      </c>
    </row>
    <row r="75" spans="1:16" x14ac:dyDescent="0.25">
      <c r="A75" s="391" t="s">
        <v>335</v>
      </c>
      <c r="B75" s="394">
        <v>2.17</v>
      </c>
      <c r="C75" s="5" t="str">
        <f t="shared" si="13"/>
        <v>Keshrine</v>
      </c>
      <c r="D75" s="155">
        <f t="shared" si="19"/>
        <v>53</v>
      </c>
      <c r="F75" s="156">
        <f t="shared" si="20"/>
        <v>1</v>
      </c>
      <c r="G75" t="str">
        <f t="shared" si="21"/>
        <v/>
      </c>
      <c r="H75" t="b">
        <f t="shared" si="22"/>
        <v>1</v>
      </c>
      <c r="I75" s="283">
        <f t="shared" si="14"/>
        <v>119</v>
      </c>
      <c r="J75" s="1">
        <f t="shared" si="15"/>
        <v>0</v>
      </c>
      <c r="K75" s="157">
        <f t="shared" si="23"/>
        <v>2.17</v>
      </c>
      <c r="L75" s="149">
        <f t="shared" si="24"/>
        <v>137</v>
      </c>
      <c r="M75" s="150">
        <f t="shared" si="16"/>
        <v>53</v>
      </c>
      <c r="N75" s="149">
        <f t="shared" si="25"/>
        <v>90</v>
      </c>
      <c r="O75" s="149">
        <f t="shared" si="17"/>
        <v>180</v>
      </c>
      <c r="P75" s="149">
        <f t="shared" si="18"/>
        <v>1</v>
      </c>
    </row>
    <row r="76" spans="1:16" x14ac:dyDescent="0.25">
      <c r="A76" s="391" t="s">
        <v>325</v>
      </c>
      <c r="B76" s="394">
        <v>2.27</v>
      </c>
      <c r="C76" s="5" t="str">
        <f t="shared" si="13"/>
        <v>Hannah</v>
      </c>
      <c r="D76" s="155">
        <f t="shared" si="19"/>
        <v>43</v>
      </c>
      <c r="F76" s="156">
        <f t="shared" si="20"/>
        <v>1</v>
      </c>
      <c r="G76" t="str">
        <f t="shared" si="21"/>
        <v/>
      </c>
      <c r="H76" t="b">
        <f t="shared" si="22"/>
        <v>1</v>
      </c>
      <c r="I76" s="283">
        <f t="shared" si="14"/>
        <v>110</v>
      </c>
      <c r="J76" s="1">
        <f t="shared" si="15"/>
        <v>0</v>
      </c>
      <c r="K76" s="157">
        <f t="shared" si="23"/>
        <v>2.27</v>
      </c>
      <c r="L76" s="149">
        <f t="shared" si="24"/>
        <v>147</v>
      </c>
      <c r="M76" s="150">
        <f t="shared" si="16"/>
        <v>43</v>
      </c>
      <c r="N76" s="149">
        <f t="shared" si="25"/>
        <v>90</v>
      </c>
      <c r="O76" s="149">
        <f t="shared" si="17"/>
        <v>180</v>
      </c>
      <c r="P76" s="149">
        <f t="shared" si="18"/>
        <v>1</v>
      </c>
    </row>
    <row r="77" spans="1:16" x14ac:dyDescent="0.25">
      <c r="A77" s="391" t="s">
        <v>299</v>
      </c>
      <c r="B77" s="394">
        <v>2.4</v>
      </c>
      <c r="C77" s="5" t="str">
        <f t="shared" si="13"/>
        <v>Allanah</v>
      </c>
      <c r="D77" s="155">
        <f t="shared" si="19"/>
        <v>30</v>
      </c>
      <c r="F77" s="156">
        <f t="shared" si="20"/>
        <v>1</v>
      </c>
      <c r="G77" t="str">
        <f t="shared" si="21"/>
        <v/>
      </c>
      <c r="H77" t="b">
        <f t="shared" si="22"/>
        <v>1</v>
      </c>
      <c r="I77" s="283">
        <f t="shared" si="14"/>
        <v>96</v>
      </c>
      <c r="J77" s="1">
        <f t="shared" si="15"/>
        <v>0</v>
      </c>
      <c r="K77" s="157">
        <f t="shared" si="23"/>
        <v>2.4</v>
      </c>
      <c r="L77" s="149">
        <f t="shared" si="24"/>
        <v>160</v>
      </c>
      <c r="M77" s="150">
        <f t="shared" si="16"/>
        <v>30</v>
      </c>
      <c r="N77" s="149">
        <f t="shared" si="25"/>
        <v>90</v>
      </c>
      <c r="O77" s="149">
        <f t="shared" si="17"/>
        <v>180</v>
      </c>
      <c r="P77" s="149">
        <f t="shared" si="18"/>
        <v>1</v>
      </c>
    </row>
    <row r="78" spans="1:16" x14ac:dyDescent="0.25">
      <c r="A78" s="391" t="s">
        <v>347</v>
      </c>
      <c r="B78" s="394">
        <v>2.41</v>
      </c>
      <c r="C78" s="5" t="str">
        <f t="shared" si="13"/>
        <v>Amy</v>
      </c>
      <c r="D78" s="155">
        <f t="shared" si="19"/>
        <v>29</v>
      </c>
      <c r="F78" s="156">
        <f t="shared" si="20"/>
        <v>1</v>
      </c>
      <c r="G78" t="str">
        <f t="shared" si="21"/>
        <v/>
      </c>
      <c r="H78" t="b">
        <f t="shared" si="22"/>
        <v>1</v>
      </c>
      <c r="I78" s="283">
        <f t="shared" si="14"/>
        <v>130</v>
      </c>
      <c r="J78" s="1">
        <f t="shared" si="15"/>
        <v>0</v>
      </c>
      <c r="K78" s="157">
        <f t="shared" si="23"/>
        <v>2.41</v>
      </c>
      <c r="L78" s="149">
        <f t="shared" si="24"/>
        <v>161</v>
      </c>
      <c r="M78" s="150">
        <f t="shared" si="16"/>
        <v>29</v>
      </c>
      <c r="N78" s="149">
        <f t="shared" si="25"/>
        <v>90</v>
      </c>
      <c r="O78" s="149">
        <f t="shared" si="17"/>
        <v>180</v>
      </c>
      <c r="P78" s="149">
        <f t="shared" si="18"/>
        <v>1</v>
      </c>
    </row>
    <row r="79" spans="1:16" x14ac:dyDescent="0.25">
      <c r="A79" s="391" t="s">
        <v>346</v>
      </c>
      <c r="B79" s="394">
        <v>2.5299999999999998</v>
      </c>
      <c r="C79" s="5" t="str">
        <f t="shared" si="13"/>
        <v>May</v>
      </c>
      <c r="D79" s="155">
        <f t="shared" si="19"/>
        <v>17</v>
      </c>
      <c r="F79" s="156">
        <f t="shared" si="20"/>
        <v>1</v>
      </c>
      <c r="G79" t="str">
        <f t="shared" si="21"/>
        <v/>
      </c>
      <c r="H79" t="b">
        <f t="shared" si="22"/>
        <v>1</v>
      </c>
      <c r="I79" s="283">
        <f t="shared" si="14"/>
        <v>129</v>
      </c>
      <c r="J79" s="1">
        <f t="shared" si="15"/>
        <v>0</v>
      </c>
      <c r="K79" s="157">
        <f t="shared" si="23"/>
        <v>2.5299999999999998</v>
      </c>
      <c r="L79" s="149">
        <f t="shared" si="24"/>
        <v>172.99999999999997</v>
      </c>
      <c r="M79" s="150">
        <f t="shared" si="16"/>
        <v>17</v>
      </c>
      <c r="N79" s="149">
        <f t="shared" si="25"/>
        <v>90</v>
      </c>
      <c r="O79" s="149">
        <f t="shared" si="17"/>
        <v>180</v>
      </c>
      <c r="P79" s="149">
        <f t="shared" si="18"/>
        <v>1</v>
      </c>
    </row>
    <row r="80" spans="1:16" x14ac:dyDescent="0.25">
      <c r="A80" s="391" t="s">
        <v>345</v>
      </c>
      <c r="B80" s="394">
        <v>2.56</v>
      </c>
      <c r="C80" s="5" t="str">
        <f t="shared" si="13"/>
        <v>Chante Dumont</v>
      </c>
      <c r="D80" s="155">
        <f t="shared" si="19"/>
        <v>14</v>
      </c>
      <c r="F80" s="156">
        <f t="shared" si="20"/>
        <v>1</v>
      </c>
      <c r="G80" t="str">
        <f t="shared" si="21"/>
        <v/>
      </c>
      <c r="H80" t="b">
        <f t="shared" si="22"/>
        <v>1</v>
      </c>
      <c r="I80" s="283">
        <f t="shared" si="14"/>
        <v>128</v>
      </c>
      <c r="J80" s="1">
        <f t="shared" si="15"/>
        <v>0</v>
      </c>
      <c r="K80" s="157">
        <f t="shared" si="23"/>
        <v>2.56</v>
      </c>
      <c r="L80" s="149">
        <f t="shared" si="24"/>
        <v>176</v>
      </c>
      <c r="M80" s="150">
        <f t="shared" si="16"/>
        <v>14</v>
      </c>
      <c r="N80" s="149">
        <f t="shared" si="25"/>
        <v>90</v>
      </c>
      <c r="O80" s="149">
        <f t="shared" si="17"/>
        <v>180</v>
      </c>
      <c r="P80" s="149">
        <f t="shared" si="18"/>
        <v>1</v>
      </c>
    </row>
    <row r="81" spans="1:16" x14ac:dyDescent="0.25">
      <c r="A81" s="391" t="s">
        <v>324</v>
      </c>
      <c r="B81" s="394">
        <v>3.07</v>
      </c>
      <c r="C81" s="5" t="str">
        <f t="shared" si="13"/>
        <v>Fakiha</v>
      </c>
      <c r="D81" s="155">
        <f t="shared" si="19"/>
        <v>10</v>
      </c>
      <c r="F81" s="156">
        <f t="shared" si="20"/>
        <v>1</v>
      </c>
      <c r="G81" t="str">
        <f t="shared" si="21"/>
        <v>CHECK</v>
      </c>
      <c r="H81" t="b">
        <f t="shared" si="22"/>
        <v>1</v>
      </c>
      <c r="I81" s="283">
        <f t="shared" si="14"/>
        <v>109</v>
      </c>
      <c r="J81" s="1">
        <f t="shared" si="15"/>
        <v>0</v>
      </c>
      <c r="K81" s="157">
        <f t="shared" si="23"/>
        <v>3.07</v>
      </c>
      <c r="L81" s="149">
        <f t="shared" si="24"/>
        <v>186.99999999999997</v>
      </c>
      <c r="M81" s="150">
        <f t="shared" si="16"/>
        <v>10</v>
      </c>
      <c r="N81" s="149">
        <f t="shared" si="25"/>
        <v>90</v>
      </c>
      <c r="O81" s="149">
        <f t="shared" si="17"/>
        <v>180</v>
      </c>
      <c r="P81" s="149">
        <f t="shared" si="18"/>
        <v>1</v>
      </c>
    </row>
    <row r="82" spans="1:16" x14ac:dyDescent="0.25">
      <c r="A82" s="391" t="s">
        <v>322</v>
      </c>
      <c r="B82" s="394">
        <v>3.11</v>
      </c>
      <c r="C82" s="5" t="str">
        <f t="shared" si="13"/>
        <v>Rayelle</v>
      </c>
      <c r="D82" s="155">
        <f t="shared" si="19"/>
        <v>10</v>
      </c>
      <c r="F82" s="156">
        <f t="shared" si="20"/>
        <v>1</v>
      </c>
      <c r="G82" t="str">
        <f t="shared" si="21"/>
        <v>CHECK</v>
      </c>
      <c r="H82" t="b">
        <f t="shared" si="22"/>
        <v>1</v>
      </c>
      <c r="I82" s="283">
        <f t="shared" si="14"/>
        <v>107</v>
      </c>
      <c r="J82" s="1">
        <f t="shared" si="15"/>
        <v>0</v>
      </c>
      <c r="K82" s="157">
        <f t="shared" si="23"/>
        <v>3.11</v>
      </c>
      <c r="L82" s="149">
        <f t="shared" si="24"/>
        <v>191</v>
      </c>
      <c r="M82" s="150">
        <f t="shared" si="16"/>
        <v>10</v>
      </c>
      <c r="N82" s="149">
        <f t="shared" si="25"/>
        <v>90</v>
      </c>
      <c r="O82" s="149">
        <f t="shared" si="17"/>
        <v>180</v>
      </c>
      <c r="P82" s="149">
        <f t="shared" si="18"/>
        <v>1</v>
      </c>
    </row>
    <row r="83" spans="1:16" x14ac:dyDescent="0.25">
      <c r="A83" s="391" t="s">
        <v>301</v>
      </c>
      <c r="B83" s="394">
        <v>3.17</v>
      </c>
      <c r="C83" s="5" t="str">
        <f t="shared" si="13"/>
        <v>Jenny</v>
      </c>
      <c r="D83" s="155">
        <f t="shared" si="19"/>
        <v>10</v>
      </c>
      <c r="F83" s="156">
        <f t="shared" si="20"/>
        <v>1</v>
      </c>
      <c r="G83" t="str">
        <f t="shared" si="21"/>
        <v>CHECK</v>
      </c>
      <c r="H83" t="b">
        <f t="shared" si="22"/>
        <v>1</v>
      </c>
      <c r="I83" s="283">
        <f t="shared" si="14"/>
        <v>98</v>
      </c>
      <c r="J83" s="1">
        <f t="shared" si="15"/>
        <v>0</v>
      </c>
      <c r="K83" s="157">
        <f t="shared" si="23"/>
        <v>3.17</v>
      </c>
      <c r="L83" s="149">
        <f t="shared" si="24"/>
        <v>197</v>
      </c>
      <c r="M83" s="150">
        <f t="shared" si="16"/>
        <v>10</v>
      </c>
      <c r="N83" s="149">
        <f t="shared" si="25"/>
        <v>90</v>
      </c>
      <c r="O83" s="149">
        <f t="shared" si="17"/>
        <v>180</v>
      </c>
      <c r="P83" s="149">
        <f t="shared" si="18"/>
        <v>1</v>
      </c>
    </row>
    <row r="84" spans="1:16" x14ac:dyDescent="0.25">
      <c r="A84" s="391" t="s">
        <v>262</v>
      </c>
      <c r="B84" s="394">
        <v>1.57</v>
      </c>
      <c r="C84" s="5" t="str">
        <f t="shared" si="13"/>
        <v>Nathan</v>
      </c>
      <c r="D84" s="155">
        <f t="shared" si="19"/>
        <v>73</v>
      </c>
      <c r="F84" s="156">
        <f t="shared" si="20"/>
        <v>1</v>
      </c>
      <c r="G84" t="str">
        <f t="shared" si="21"/>
        <v/>
      </c>
      <c r="H84" t="b">
        <f t="shared" si="22"/>
        <v>1</v>
      </c>
      <c r="I84" s="283">
        <f t="shared" si="14"/>
        <v>62</v>
      </c>
      <c r="J84" s="1">
        <f t="shared" si="15"/>
        <v>0</v>
      </c>
      <c r="K84" s="157">
        <f t="shared" si="23"/>
        <v>1.57</v>
      </c>
      <c r="L84" s="149">
        <f t="shared" si="24"/>
        <v>117</v>
      </c>
      <c r="M84" s="150">
        <f t="shared" si="16"/>
        <v>73</v>
      </c>
      <c r="N84" s="149">
        <f t="shared" si="25"/>
        <v>90</v>
      </c>
      <c r="O84" s="149">
        <f t="shared" si="17"/>
        <v>180</v>
      </c>
      <c r="P84" s="149">
        <f t="shared" si="18"/>
        <v>1</v>
      </c>
    </row>
    <row r="85" spans="1:16" x14ac:dyDescent="0.25">
      <c r="A85" s="391" t="s">
        <v>249</v>
      </c>
      <c r="B85" s="394">
        <v>2</v>
      </c>
      <c r="C85" s="5" t="str">
        <f t="shared" si="13"/>
        <v>Tomas</v>
      </c>
      <c r="D85" s="155">
        <f t="shared" si="19"/>
        <v>70</v>
      </c>
      <c r="F85" s="156">
        <f t="shared" si="20"/>
        <v>1</v>
      </c>
      <c r="G85" t="str">
        <f t="shared" si="21"/>
        <v/>
      </c>
      <c r="H85" t="b">
        <f t="shared" si="22"/>
        <v>1</v>
      </c>
      <c r="I85" s="283">
        <f t="shared" si="14"/>
        <v>51</v>
      </c>
      <c r="J85" s="1">
        <f t="shared" si="15"/>
        <v>0</v>
      </c>
      <c r="K85" s="157">
        <f t="shared" si="23"/>
        <v>2</v>
      </c>
      <c r="L85" s="149">
        <f t="shared" si="24"/>
        <v>120</v>
      </c>
      <c r="M85" s="150">
        <f t="shared" si="16"/>
        <v>70</v>
      </c>
      <c r="N85" s="149">
        <f t="shared" si="25"/>
        <v>90</v>
      </c>
      <c r="O85" s="149">
        <f t="shared" si="17"/>
        <v>180</v>
      </c>
      <c r="P85" s="149">
        <f t="shared" si="18"/>
        <v>1</v>
      </c>
    </row>
    <row r="86" spans="1:16" x14ac:dyDescent="0.25">
      <c r="A86" s="391" t="s">
        <v>260</v>
      </c>
      <c r="B86" s="394">
        <v>2.0699999999999998</v>
      </c>
      <c r="C86" s="5" t="str">
        <f t="shared" si="13"/>
        <v>Tom</v>
      </c>
      <c r="D86" s="155">
        <f t="shared" si="19"/>
        <v>63</v>
      </c>
      <c r="F86" s="156">
        <f t="shared" si="20"/>
        <v>1</v>
      </c>
      <c r="G86" t="str">
        <f t="shared" si="21"/>
        <v/>
      </c>
      <c r="H86" t="b">
        <f t="shared" si="22"/>
        <v>1</v>
      </c>
      <c r="I86" s="283">
        <f t="shared" si="14"/>
        <v>61</v>
      </c>
      <c r="J86" s="1">
        <f t="shared" si="15"/>
        <v>0</v>
      </c>
      <c r="K86" s="157">
        <f t="shared" si="23"/>
        <v>2.0699999999999998</v>
      </c>
      <c r="L86" s="149">
        <f t="shared" si="24"/>
        <v>126.99999999999999</v>
      </c>
      <c r="M86" s="150">
        <f t="shared" si="16"/>
        <v>63</v>
      </c>
      <c r="N86" s="149">
        <f t="shared" si="25"/>
        <v>90</v>
      </c>
      <c r="O86" s="149">
        <f t="shared" si="17"/>
        <v>180</v>
      </c>
      <c r="P86" s="149">
        <f t="shared" si="18"/>
        <v>1</v>
      </c>
    </row>
    <row r="87" spans="1:16" x14ac:dyDescent="0.25">
      <c r="A87" s="391" t="s">
        <v>263</v>
      </c>
      <c r="B87" s="394">
        <v>2.0699999999999998</v>
      </c>
      <c r="C87" s="5" t="str">
        <f t="shared" si="13"/>
        <v>George</v>
      </c>
      <c r="D87" s="155">
        <f t="shared" si="19"/>
        <v>63</v>
      </c>
      <c r="F87" s="156">
        <f t="shared" si="20"/>
        <v>1</v>
      </c>
      <c r="G87" t="str">
        <f t="shared" si="21"/>
        <v/>
      </c>
      <c r="H87" t="b">
        <f t="shared" si="22"/>
        <v>1</v>
      </c>
      <c r="I87" s="283">
        <f t="shared" si="14"/>
        <v>63</v>
      </c>
      <c r="J87" s="1">
        <f t="shared" si="15"/>
        <v>0</v>
      </c>
      <c r="K87" s="157">
        <f t="shared" si="23"/>
        <v>2.0699999999999998</v>
      </c>
      <c r="L87" s="149">
        <f t="shared" si="24"/>
        <v>126.99999999999999</v>
      </c>
      <c r="M87" s="150">
        <f t="shared" si="16"/>
        <v>63</v>
      </c>
      <c r="N87" s="149">
        <f t="shared" si="25"/>
        <v>90</v>
      </c>
      <c r="O87" s="149">
        <f t="shared" si="17"/>
        <v>180</v>
      </c>
      <c r="P87" s="149">
        <f t="shared" si="18"/>
        <v>1</v>
      </c>
    </row>
    <row r="88" spans="1:16" x14ac:dyDescent="0.25">
      <c r="A88" s="391" t="s">
        <v>273</v>
      </c>
      <c r="B88" s="394">
        <v>2.0699999999999998</v>
      </c>
      <c r="C88" s="5" t="str">
        <f t="shared" si="13"/>
        <v>Layth</v>
      </c>
      <c r="D88" s="155">
        <f t="shared" si="19"/>
        <v>63</v>
      </c>
      <c r="F88" s="156">
        <f t="shared" si="20"/>
        <v>1</v>
      </c>
      <c r="G88" t="str">
        <f t="shared" si="21"/>
        <v/>
      </c>
      <c r="H88" t="b">
        <f t="shared" si="22"/>
        <v>1</v>
      </c>
      <c r="I88" s="283">
        <f t="shared" si="14"/>
        <v>72</v>
      </c>
      <c r="J88" s="1">
        <f t="shared" si="15"/>
        <v>0</v>
      </c>
      <c r="K88" s="157">
        <f t="shared" si="23"/>
        <v>2.0699999999999998</v>
      </c>
      <c r="L88" s="149">
        <f t="shared" si="24"/>
        <v>126.99999999999999</v>
      </c>
      <c r="M88" s="150">
        <f t="shared" si="16"/>
        <v>63</v>
      </c>
      <c r="N88" s="149">
        <f t="shared" si="25"/>
        <v>90</v>
      </c>
      <c r="O88" s="149">
        <f t="shared" si="17"/>
        <v>180</v>
      </c>
      <c r="P88" s="149">
        <f t="shared" si="18"/>
        <v>1</v>
      </c>
    </row>
    <row r="89" spans="1:16" x14ac:dyDescent="0.25">
      <c r="A89" s="391" t="s">
        <v>282</v>
      </c>
      <c r="B89" s="394">
        <v>2.13</v>
      </c>
      <c r="C89" s="5" t="str">
        <f t="shared" si="13"/>
        <v>Cameroon</v>
      </c>
      <c r="D89" s="155">
        <f t="shared" si="19"/>
        <v>57</v>
      </c>
      <c r="F89" s="156">
        <f t="shared" si="20"/>
        <v>1</v>
      </c>
      <c r="G89" t="str">
        <f t="shared" si="21"/>
        <v/>
      </c>
      <c r="H89" t="b">
        <f t="shared" si="22"/>
        <v>1</v>
      </c>
      <c r="I89" s="283">
        <f t="shared" si="14"/>
        <v>81</v>
      </c>
      <c r="J89" s="1">
        <f t="shared" si="15"/>
        <v>0</v>
      </c>
      <c r="K89" s="157">
        <f t="shared" si="23"/>
        <v>2.13</v>
      </c>
      <c r="L89" s="149">
        <f t="shared" si="24"/>
        <v>133</v>
      </c>
      <c r="M89" s="150">
        <f t="shared" si="16"/>
        <v>57</v>
      </c>
      <c r="N89" s="149">
        <f t="shared" si="25"/>
        <v>90</v>
      </c>
      <c r="O89" s="149">
        <f t="shared" si="17"/>
        <v>180</v>
      </c>
      <c r="P89" s="149">
        <f t="shared" si="18"/>
        <v>1</v>
      </c>
    </row>
    <row r="90" spans="1:16" x14ac:dyDescent="0.25">
      <c r="A90" s="391" t="s">
        <v>271</v>
      </c>
      <c r="B90" s="394">
        <v>2.13</v>
      </c>
      <c r="C90" s="5" t="str">
        <f t="shared" si="13"/>
        <v>Soufiauc</v>
      </c>
      <c r="D90" s="155">
        <f t="shared" si="19"/>
        <v>57</v>
      </c>
      <c r="F90" s="156">
        <f t="shared" si="20"/>
        <v>1</v>
      </c>
      <c r="G90" t="str">
        <f t="shared" si="21"/>
        <v/>
      </c>
      <c r="H90" t="b">
        <f t="shared" si="22"/>
        <v>1</v>
      </c>
      <c r="I90" s="283">
        <f t="shared" si="14"/>
        <v>71</v>
      </c>
      <c r="J90" s="1">
        <f t="shared" si="15"/>
        <v>0</v>
      </c>
      <c r="K90" s="157">
        <f t="shared" si="23"/>
        <v>2.13</v>
      </c>
      <c r="L90" s="149">
        <f t="shared" si="24"/>
        <v>133</v>
      </c>
      <c r="M90" s="150">
        <f t="shared" si="16"/>
        <v>57</v>
      </c>
      <c r="N90" s="149">
        <f t="shared" si="25"/>
        <v>90</v>
      </c>
      <c r="O90" s="149">
        <f t="shared" si="17"/>
        <v>180</v>
      </c>
      <c r="P90" s="149">
        <f t="shared" si="18"/>
        <v>1</v>
      </c>
    </row>
    <row r="91" spans="1:16" x14ac:dyDescent="0.25">
      <c r="A91" s="391" t="s">
        <v>285</v>
      </c>
      <c r="B91" s="394">
        <v>2.2400000000000002</v>
      </c>
      <c r="C91" s="5" t="str">
        <f t="shared" si="13"/>
        <v>Sammy</v>
      </c>
      <c r="D91" s="155">
        <f t="shared" si="19"/>
        <v>46</v>
      </c>
      <c r="F91" s="156">
        <f t="shared" si="20"/>
        <v>1</v>
      </c>
      <c r="G91" t="str">
        <f t="shared" si="21"/>
        <v/>
      </c>
      <c r="H91" t="b">
        <f t="shared" si="22"/>
        <v>1</v>
      </c>
      <c r="I91" s="283">
        <f t="shared" si="14"/>
        <v>83</v>
      </c>
      <c r="J91" s="1">
        <f t="shared" si="15"/>
        <v>0</v>
      </c>
      <c r="K91" s="157">
        <f t="shared" si="23"/>
        <v>2.2400000000000002</v>
      </c>
      <c r="L91" s="149">
        <f t="shared" si="24"/>
        <v>144.00000000000003</v>
      </c>
      <c r="M91" s="150">
        <f t="shared" si="16"/>
        <v>46</v>
      </c>
      <c r="N91" s="149">
        <f t="shared" si="25"/>
        <v>90</v>
      </c>
      <c r="O91" s="149">
        <f t="shared" si="17"/>
        <v>180</v>
      </c>
      <c r="P91" s="149">
        <f t="shared" si="18"/>
        <v>1</v>
      </c>
    </row>
    <row r="92" spans="1:16" x14ac:dyDescent="0.25">
      <c r="A92" s="391" t="s">
        <v>251</v>
      </c>
      <c r="B92" s="394">
        <v>2.27</v>
      </c>
      <c r="C92" s="5" t="str">
        <f t="shared" si="13"/>
        <v>Bradley</v>
      </c>
      <c r="D92" s="155">
        <f t="shared" si="19"/>
        <v>43</v>
      </c>
      <c r="F92" s="156">
        <f t="shared" si="20"/>
        <v>1</v>
      </c>
      <c r="G92" t="str">
        <f t="shared" si="21"/>
        <v/>
      </c>
      <c r="H92" t="b">
        <f t="shared" si="22"/>
        <v>1</v>
      </c>
      <c r="I92" s="283">
        <f t="shared" si="14"/>
        <v>52</v>
      </c>
      <c r="J92" s="1">
        <f t="shared" si="15"/>
        <v>0</v>
      </c>
      <c r="K92" s="157">
        <f t="shared" si="23"/>
        <v>2.27</v>
      </c>
      <c r="L92" s="149">
        <f t="shared" si="24"/>
        <v>147</v>
      </c>
      <c r="M92" s="150">
        <f t="shared" si="16"/>
        <v>43</v>
      </c>
      <c r="N92" s="149">
        <f t="shared" si="25"/>
        <v>90</v>
      </c>
      <c r="O92" s="149">
        <f t="shared" si="17"/>
        <v>180</v>
      </c>
      <c r="P92" s="149">
        <f t="shared" si="18"/>
        <v>1</v>
      </c>
    </row>
    <row r="93" spans="1:16" x14ac:dyDescent="0.25">
      <c r="A93" s="391" t="s">
        <v>265</v>
      </c>
      <c r="B93" s="394">
        <v>2.0499999999999998</v>
      </c>
      <c r="C93" s="5" t="str">
        <f t="shared" si="13"/>
        <v>Paul</v>
      </c>
      <c r="D93" s="155">
        <f t="shared" si="19"/>
        <v>65</v>
      </c>
      <c r="F93" s="156">
        <f t="shared" si="20"/>
        <v>1</v>
      </c>
      <c r="G93" t="str">
        <f t="shared" si="21"/>
        <v/>
      </c>
      <c r="H93" t="b">
        <f t="shared" si="22"/>
        <v>1</v>
      </c>
      <c r="I93" s="283">
        <f t="shared" si="14"/>
        <v>65</v>
      </c>
      <c r="J93" s="1">
        <f t="shared" si="15"/>
        <v>0</v>
      </c>
      <c r="K93" s="157">
        <f t="shared" si="23"/>
        <v>2.0499999999999998</v>
      </c>
      <c r="L93" s="149">
        <f t="shared" si="24"/>
        <v>124.99999999999999</v>
      </c>
      <c r="M93" s="150">
        <f t="shared" si="16"/>
        <v>65</v>
      </c>
      <c r="N93" s="149">
        <f t="shared" si="25"/>
        <v>90</v>
      </c>
      <c r="O93" s="149">
        <f t="shared" si="17"/>
        <v>180</v>
      </c>
      <c r="P93" s="149">
        <f t="shared" si="18"/>
        <v>1</v>
      </c>
    </row>
    <row r="94" spans="1:16" x14ac:dyDescent="0.25">
      <c r="A94" s="391" t="s">
        <v>253</v>
      </c>
      <c r="B94" s="394">
        <v>2.0699999999999998</v>
      </c>
      <c r="C94" s="5" t="str">
        <f t="shared" si="13"/>
        <v>Jaheim</v>
      </c>
      <c r="D94" s="155">
        <f t="shared" si="19"/>
        <v>63</v>
      </c>
      <c r="F94" s="156">
        <f t="shared" si="20"/>
        <v>1</v>
      </c>
      <c r="G94" t="str">
        <f t="shared" si="21"/>
        <v/>
      </c>
      <c r="H94" t="b">
        <f t="shared" si="22"/>
        <v>1</v>
      </c>
      <c r="I94" s="283">
        <f t="shared" si="14"/>
        <v>54</v>
      </c>
      <c r="J94" s="1">
        <f t="shared" si="15"/>
        <v>0</v>
      </c>
      <c r="K94" s="157">
        <f t="shared" si="23"/>
        <v>2.0699999999999998</v>
      </c>
      <c r="L94" s="149">
        <f t="shared" si="24"/>
        <v>126.99999999999999</v>
      </c>
      <c r="M94" s="150">
        <f t="shared" si="16"/>
        <v>63</v>
      </c>
      <c r="N94" s="149">
        <f t="shared" si="25"/>
        <v>90</v>
      </c>
      <c r="O94" s="149">
        <f t="shared" si="17"/>
        <v>180</v>
      </c>
      <c r="P94" s="149">
        <f t="shared" si="18"/>
        <v>1</v>
      </c>
    </row>
    <row r="95" spans="1:16" x14ac:dyDescent="0.25">
      <c r="A95" s="391" t="s">
        <v>286</v>
      </c>
      <c r="B95" s="394">
        <v>2.0699999999999998</v>
      </c>
      <c r="C95" s="5" t="str">
        <f t="shared" si="13"/>
        <v>Nicholas</v>
      </c>
      <c r="D95" s="155">
        <f t="shared" si="19"/>
        <v>63</v>
      </c>
      <c r="F95" s="156">
        <f t="shared" si="20"/>
        <v>1</v>
      </c>
      <c r="G95" t="str">
        <f t="shared" si="21"/>
        <v/>
      </c>
      <c r="H95" t="b">
        <f t="shared" si="22"/>
        <v>1</v>
      </c>
      <c r="I95" s="283">
        <f t="shared" si="14"/>
        <v>84</v>
      </c>
      <c r="J95" s="1">
        <f t="shared" si="15"/>
        <v>0</v>
      </c>
      <c r="K95" s="157">
        <f t="shared" si="23"/>
        <v>2.0699999999999998</v>
      </c>
      <c r="L95" s="149">
        <f t="shared" si="24"/>
        <v>126.99999999999999</v>
      </c>
      <c r="M95" s="150">
        <f t="shared" si="16"/>
        <v>63</v>
      </c>
      <c r="N95" s="149">
        <f t="shared" si="25"/>
        <v>90</v>
      </c>
      <c r="O95" s="149">
        <f t="shared" si="17"/>
        <v>180</v>
      </c>
      <c r="P95" s="149">
        <f t="shared" si="18"/>
        <v>1</v>
      </c>
    </row>
    <row r="96" spans="1:16" x14ac:dyDescent="0.25">
      <c r="A96" s="391" t="s">
        <v>252</v>
      </c>
      <c r="B96" s="394">
        <v>2.14</v>
      </c>
      <c r="C96" s="5" t="str">
        <f t="shared" si="13"/>
        <v>Tshin</v>
      </c>
      <c r="D96" s="155">
        <f t="shared" si="19"/>
        <v>56</v>
      </c>
      <c r="F96" s="156">
        <f t="shared" si="20"/>
        <v>1</v>
      </c>
      <c r="G96" t="str">
        <f t="shared" si="21"/>
        <v/>
      </c>
      <c r="H96" t="b">
        <f t="shared" si="22"/>
        <v>1</v>
      </c>
      <c r="I96" s="283">
        <f t="shared" si="14"/>
        <v>53</v>
      </c>
      <c r="J96" s="1">
        <f t="shared" si="15"/>
        <v>0</v>
      </c>
      <c r="K96" s="157">
        <f t="shared" si="23"/>
        <v>2.14</v>
      </c>
      <c r="L96" s="149">
        <f t="shared" si="24"/>
        <v>134</v>
      </c>
      <c r="M96" s="150">
        <f t="shared" si="16"/>
        <v>56</v>
      </c>
      <c r="N96" s="149">
        <f t="shared" si="25"/>
        <v>90</v>
      </c>
      <c r="O96" s="149">
        <f t="shared" si="17"/>
        <v>180</v>
      </c>
      <c r="P96" s="149">
        <f t="shared" si="18"/>
        <v>1</v>
      </c>
    </row>
    <row r="97" spans="1:16" x14ac:dyDescent="0.25">
      <c r="A97" s="391" t="s">
        <v>287</v>
      </c>
      <c r="B97" s="394">
        <v>2.2200000000000002</v>
      </c>
      <c r="C97" s="5" t="str">
        <f t="shared" si="13"/>
        <v>Cael</v>
      </c>
      <c r="D97" s="155">
        <f t="shared" si="19"/>
        <v>48</v>
      </c>
      <c r="F97" s="156">
        <f t="shared" si="20"/>
        <v>1</v>
      </c>
      <c r="G97" t="str">
        <f t="shared" si="21"/>
        <v/>
      </c>
      <c r="H97" t="b">
        <f t="shared" si="22"/>
        <v>1</v>
      </c>
      <c r="I97" s="283">
        <f t="shared" si="14"/>
        <v>85</v>
      </c>
      <c r="J97" s="1">
        <f t="shared" si="15"/>
        <v>0</v>
      </c>
      <c r="K97" s="157">
        <f t="shared" si="23"/>
        <v>2.2200000000000002</v>
      </c>
      <c r="L97" s="149">
        <f t="shared" si="24"/>
        <v>142.00000000000003</v>
      </c>
      <c r="M97" s="150">
        <f t="shared" si="16"/>
        <v>48</v>
      </c>
      <c r="N97" s="149">
        <f t="shared" si="25"/>
        <v>90</v>
      </c>
      <c r="O97" s="149">
        <f t="shared" si="17"/>
        <v>180</v>
      </c>
      <c r="P97" s="149">
        <f t="shared" si="18"/>
        <v>1</v>
      </c>
    </row>
    <row r="98" spans="1:16" x14ac:dyDescent="0.25">
      <c r="A98" s="391" t="s">
        <v>275</v>
      </c>
      <c r="B98" s="394">
        <v>2.39</v>
      </c>
      <c r="C98" s="5" t="str">
        <f t="shared" si="13"/>
        <v>Raja</v>
      </c>
      <c r="D98" s="155">
        <f t="shared" si="19"/>
        <v>31</v>
      </c>
      <c r="F98" s="156">
        <f t="shared" si="20"/>
        <v>1</v>
      </c>
      <c r="G98" t="str">
        <f t="shared" si="21"/>
        <v/>
      </c>
      <c r="H98" t="b">
        <f t="shared" si="22"/>
        <v>1</v>
      </c>
      <c r="I98" s="283">
        <f t="shared" si="14"/>
        <v>74</v>
      </c>
      <c r="J98" s="1">
        <f t="shared" si="15"/>
        <v>0</v>
      </c>
      <c r="K98" s="157">
        <f t="shared" si="23"/>
        <v>2.39</v>
      </c>
      <c r="L98" s="149">
        <f t="shared" si="24"/>
        <v>159</v>
      </c>
      <c r="M98" s="150">
        <f t="shared" si="16"/>
        <v>31</v>
      </c>
      <c r="N98" s="149">
        <f t="shared" si="25"/>
        <v>90</v>
      </c>
      <c r="O98" s="149">
        <f t="shared" si="17"/>
        <v>180</v>
      </c>
      <c r="P98" s="149">
        <f t="shared" si="18"/>
        <v>1</v>
      </c>
    </row>
    <row r="99" spans="1:16" x14ac:dyDescent="0.25">
      <c r="A99" s="391" t="s">
        <v>264</v>
      </c>
      <c r="B99" s="394">
        <v>2.54</v>
      </c>
      <c r="C99" s="5" t="str">
        <f t="shared" si="13"/>
        <v>Reece</v>
      </c>
      <c r="D99" s="155">
        <f t="shared" si="19"/>
        <v>16</v>
      </c>
      <c r="F99" s="156">
        <f t="shared" si="20"/>
        <v>1</v>
      </c>
      <c r="G99" t="str">
        <f t="shared" si="21"/>
        <v/>
      </c>
      <c r="H99" t="b">
        <f t="shared" si="22"/>
        <v>1</v>
      </c>
      <c r="I99" s="283">
        <f t="shared" si="14"/>
        <v>64</v>
      </c>
      <c r="J99" s="1">
        <f t="shared" si="15"/>
        <v>0</v>
      </c>
      <c r="K99" s="157">
        <f t="shared" si="23"/>
        <v>2.54</v>
      </c>
      <c r="L99" s="149">
        <f t="shared" si="24"/>
        <v>174</v>
      </c>
      <c r="M99" s="150">
        <f t="shared" si="16"/>
        <v>16</v>
      </c>
      <c r="N99" s="149">
        <f t="shared" si="25"/>
        <v>90</v>
      </c>
      <c r="O99" s="149">
        <f t="shared" si="17"/>
        <v>180</v>
      </c>
      <c r="P99" s="149">
        <f t="shared" si="18"/>
        <v>1</v>
      </c>
    </row>
    <row r="100" spans="1:16" x14ac:dyDescent="0.25">
      <c r="A100" s="391" t="s">
        <v>274</v>
      </c>
      <c r="B100" s="394">
        <v>2.54</v>
      </c>
      <c r="C100" s="5" t="str">
        <f t="shared" si="13"/>
        <v>Mohammed</v>
      </c>
      <c r="D100" s="155">
        <f t="shared" si="19"/>
        <v>16</v>
      </c>
      <c r="F100" s="156">
        <f t="shared" si="20"/>
        <v>1</v>
      </c>
      <c r="G100" t="str">
        <f t="shared" si="21"/>
        <v/>
      </c>
      <c r="H100" t="b">
        <f t="shared" si="22"/>
        <v>1</v>
      </c>
      <c r="I100" s="283">
        <f t="shared" si="14"/>
        <v>73</v>
      </c>
      <c r="J100" s="1">
        <f t="shared" si="15"/>
        <v>0</v>
      </c>
      <c r="K100" s="157">
        <f t="shared" si="23"/>
        <v>2.54</v>
      </c>
      <c r="L100" s="149">
        <f t="shared" si="24"/>
        <v>174</v>
      </c>
      <c r="M100" s="150">
        <f t="shared" si="16"/>
        <v>16</v>
      </c>
      <c r="N100" s="149">
        <f t="shared" si="25"/>
        <v>90</v>
      </c>
      <c r="O100" s="149">
        <f t="shared" si="17"/>
        <v>180</v>
      </c>
      <c r="P100" s="149">
        <f t="shared" si="18"/>
        <v>1</v>
      </c>
    </row>
    <row r="101" spans="1:16" x14ac:dyDescent="0.25">
      <c r="A101" s="391" t="s">
        <v>276</v>
      </c>
      <c r="B101" s="394">
        <v>3.07</v>
      </c>
      <c r="C101" s="5" t="str">
        <f t="shared" si="13"/>
        <v>Youcab</v>
      </c>
      <c r="D101" s="155">
        <f t="shared" si="19"/>
        <v>10</v>
      </c>
      <c r="F101" s="156">
        <f t="shared" si="20"/>
        <v>1</v>
      </c>
      <c r="G101" t="str">
        <f t="shared" si="21"/>
        <v>CHECK</v>
      </c>
      <c r="H101" t="b">
        <f t="shared" si="22"/>
        <v>1</v>
      </c>
      <c r="I101" s="283">
        <f t="shared" si="14"/>
        <v>75</v>
      </c>
      <c r="J101" s="1">
        <f t="shared" si="15"/>
        <v>0</v>
      </c>
      <c r="K101" s="157">
        <f t="shared" si="23"/>
        <v>3.07</v>
      </c>
      <c r="L101" s="149">
        <f t="shared" si="24"/>
        <v>186.99999999999997</v>
      </c>
      <c r="M101" s="150">
        <f t="shared" si="16"/>
        <v>10</v>
      </c>
      <c r="N101" s="149">
        <f t="shared" si="25"/>
        <v>90</v>
      </c>
      <c r="O101" s="149">
        <f t="shared" si="17"/>
        <v>180</v>
      </c>
      <c r="P101" s="149">
        <f t="shared" si="18"/>
        <v>1</v>
      </c>
    </row>
    <row r="102" spans="1:16" x14ac:dyDescent="0.25">
      <c r="A102" s="391" t="s">
        <v>256</v>
      </c>
      <c r="B102" s="394">
        <v>2.11</v>
      </c>
      <c r="C102" s="5" t="str">
        <f t="shared" si="13"/>
        <v>Gloria</v>
      </c>
      <c r="D102" s="155">
        <f t="shared" si="19"/>
        <v>59</v>
      </c>
      <c r="F102" s="156">
        <f t="shared" si="20"/>
        <v>1</v>
      </c>
      <c r="G102" t="str">
        <f t="shared" si="21"/>
        <v/>
      </c>
      <c r="H102" t="b">
        <f t="shared" si="22"/>
        <v>1</v>
      </c>
      <c r="I102" s="283">
        <f t="shared" si="14"/>
        <v>57</v>
      </c>
      <c r="J102" s="1">
        <f t="shared" si="15"/>
        <v>0</v>
      </c>
      <c r="K102" s="157">
        <f t="shared" si="23"/>
        <v>2.11</v>
      </c>
      <c r="L102" s="149">
        <f t="shared" si="24"/>
        <v>131</v>
      </c>
      <c r="M102" s="150">
        <f t="shared" si="16"/>
        <v>59</v>
      </c>
      <c r="N102" s="149">
        <f t="shared" si="25"/>
        <v>90</v>
      </c>
      <c r="O102" s="149">
        <f t="shared" si="17"/>
        <v>180</v>
      </c>
      <c r="P102" s="149">
        <f t="shared" si="18"/>
        <v>1</v>
      </c>
    </row>
    <row r="103" spans="1:16" x14ac:dyDescent="0.25">
      <c r="A103" s="391" t="s">
        <v>268</v>
      </c>
      <c r="B103" s="394">
        <v>2.17</v>
      </c>
      <c r="C103" s="5" t="str">
        <f t="shared" si="13"/>
        <v>Amelia</v>
      </c>
      <c r="D103" s="155">
        <f t="shared" si="19"/>
        <v>53</v>
      </c>
      <c r="F103" s="156">
        <f t="shared" si="20"/>
        <v>1</v>
      </c>
      <c r="G103" t="str">
        <f t="shared" si="21"/>
        <v/>
      </c>
      <c r="H103" t="b">
        <f t="shared" si="22"/>
        <v>1</v>
      </c>
      <c r="I103" s="283">
        <f t="shared" si="14"/>
        <v>68</v>
      </c>
      <c r="J103" s="1">
        <f t="shared" si="15"/>
        <v>0</v>
      </c>
      <c r="K103" s="157">
        <f t="shared" si="23"/>
        <v>2.17</v>
      </c>
      <c r="L103" s="149">
        <f t="shared" si="24"/>
        <v>137</v>
      </c>
      <c r="M103" s="150">
        <f t="shared" si="16"/>
        <v>53</v>
      </c>
      <c r="N103" s="149">
        <f t="shared" si="25"/>
        <v>90</v>
      </c>
      <c r="O103" s="149">
        <f t="shared" si="17"/>
        <v>180</v>
      </c>
      <c r="P103" s="149">
        <f t="shared" si="18"/>
        <v>1</v>
      </c>
    </row>
    <row r="104" spans="1:16" x14ac:dyDescent="0.25">
      <c r="A104" s="391" t="s">
        <v>278</v>
      </c>
      <c r="B104" s="394">
        <v>2.19</v>
      </c>
      <c r="C104" s="5" t="str">
        <f t="shared" si="13"/>
        <v>Mishi</v>
      </c>
      <c r="D104" s="155">
        <f t="shared" si="19"/>
        <v>51</v>
      </c>
      <c r="F104" s="156">
        <f t="shared" si="20"/>
        <v>1</v>
      </c>
      <c r="G104" t="str">
        <f t="shared" si="21"/>
        <v/>
      </c>
      <c r="H104" t="b">
        <f t="shared" si="22"/>
        <v>1</v>
      </c>
      <c r="I104" s="283">
        <f t="shared" si="14"/>
        <v>77</v>
      </c>
      <c r="J104" s="1">
        <f t="shared" si="15"/>
        <v>0</v>
      </c>
      <c r="K104" s="157">
        <f t="shared" si="23"/>
        <v>2.19</v>
      </c>
      <c r="L104" s="149">
        <f t="shared" si="24"/>
        <v>139</v>
      </c>
      <c r="M104" s="150">
        <f t="shared" si="16"/>
        <v>51</v>
      </c>
      <c r="N104" s="149">
        <f t="shared" si="25"/>
        <v>90</v>
      </c>
      <c r="O104" s="149">
        <f t="shared" si="17"/>
        <v>180</v>
      </c>
      <c r="P104" s="149">
        <f t="shared" si="18"/>
        <v>1</v>
      </c>
    </row>
    <row r="105" spans="1:16" x14ac:dyDescent="0.25">
      <c r="A105" s="391" t="s">
        <v>289</v>
      </c>
      <c r="B105" s="394">
        <v>2.21</v>
      </c>
      <c r="C105" s="5" t="str">
        <f t="shared" si="13"/>
        <v>Mikala</v>
      </c>
      <c r="D105" s="155">
        <f t="shared" si="19"/>
        <v>49</v>
      </c>
      <c r="F105" s="156">
        <f t="shared" si="20"/>
        <v>1</v>
      </c>
      <c r="G105" t="str">
        <f t="shared" si="21"/>
        <v/>
      </c>
      <c r="H105" t="b">
        <f t="shared" si="22"/>
        <v>1</v>
      </c>
      <c r="I105" s="283">
        <f t="shared" si="14"/>
        <v>87</v>
      </c>
      <c r="J105" s="1">
        <f t="shared" si="15"/>
        <v>0</v>
      </c>
      <c r="K105" s="157">
        <f t="shared" si="23"/>
        <v>2.21</v>
      </c>
      <c r="L105" s="149">
        <f t="shared" si="24"/>
        <v>141</v>
      </c>
      <c r="M105" s="150">
        <f t="shared" si="16"/>
        <v>49</v>
      </c>
      <c r="N105" s="149">
        <f t="shared" si="25"/>
        <v>90</v>
      </c>
      <c r="O105" s="149">
        <f t="shared" si="17"/>
        <v>180</v>
      </c>
      <c r="P105" s="149">
        <f t="shared" si="18"/>
        <v>1</v>
      </c>
    </row>
    <row r="106" spans="1:16" x14ac:dyDescent="0.25">
      <c r="A106" s="391" t="s">
        <v>266</v>
      </c>
      <c r="B106" s="394">
        <v>2.23</v>
      </c>
      <c r="C106" s="5" t="str">
        <f t="shared" si="13"/>
        <v>Thalia</v>
      </c>
      <c r="D106" s="155">
        <f t="shared" si="19"/>
        <v>47</v>
      </c>
      <c r="F106" s="156">
        <f t="shared" si="20"/>
        <v>1</v>
      </c>
      <c r="G106" t="str">
        <f t="shared" si="21"/>
        <v/>
      </c>
      <c r="H106" t="b">
        <f t="shared" si="22"/>
        <v>1</v>
      </c>
      <c r="I106" s="283">
        <f t="shared" si="14"/>
        <v>66</v>
      </c>
      <c r="J106" s="1">
        <f t="shared" si="15"/>
        <v>0</v>
      </c>
      <c r="K106" s="157">
        <f t="shared" si="23"/>
        <v>2.23</v>
      </c>
      <c r="L106" s="149">
        <f t="shared" si="24"/>
        <v>143</v>
      </c>
      <c r="M106" s="150">
        <f t="shared" si="16"/>
        <v>47</v>
      </c>
      <c r="N106" s="149">
        <f t="shared" si="25"/>
        <v>90</v>
      </c>
      <c r="O106" s="149">
        <f t="shared" si="17"/>
        <v>180</v>
      </c>
      <c r="P106" s="149">
        <f t="shared" si="18"/>
        <v>1</v>
      </c>
    </row>
    <row r="107" spans="1:16" x14ac:dyDescent="0.25">
      <c r="A107" s="391" t="s">
        <v>277</v>
      </c>
      <c r="B107" s="394">
        <v>2.2599999999999998</v>
      </c>
      <c r="C107" s="5" t="str">
        <f t="shared" si="13"/>
        <v>Safa</v>
      </c>
      <c r="D107" s="155">
        <f t="shared" si="19"/>
        <v>44</v>
      </c>
      <c r="F107" s="156">
        <f t="shared" si="20"/>
        <v>1</v>
      </c>
      <c r="G107" t="str">
        <f t="shared" si="21"/>
        <v/>
      </c>
      <c r="H107" t="b">
        <f t="shared" si="22"/>
        <v>1</v>
      </c>
      <c r="I107" s="283">
        <f t="shared" si="14"/>
        <v>76</v>
      </c>
      <c r="J107" s="1">
        <f t="shared" si="15"/>
        <v>0</v>
      </c>
      <c r="K107" s="157">
        <f t="shared" si="23"/>
        <v>2.2599999999999998</v>
      </c>
      <c r="L107" s="149">
        <f t="shared" si="24"/>
        <v>145.99999999999997</v>
      </c>
      <c r="M107" s="150">
        <f t="shared" si="16"/>
        <v>44</v>
      </c>
      <c r="N107" s="149">
        <f t="shared" si="25"/>
        <v>90</v>
      </c>
      <c r="O107" s="149">
        <f t="shared" si="17"/>
        <v>180</v>
      </c>
      <c r="P107" s="149">
        <f t="shared" si="18"/>
        <v>1</v>
      </c>
    </row>
    <row r="108" spans="1:16" x14ac:dyDescent="0.25">
      <c r="A108" s="391" t="s">
        <v>255</v>
      </c>
      <c r="B108" s="394">
        <v>2.34</v>
      </c>
      <c r="C108" s="5" t="str">
        <f t="shared" si="13"/>
        <v>Jalaya</v>
      </c>
      <c r="D108" s="155">
        <f t="shared" si="19"/>
        <v>36</v>
      </c>
      <c r="F108" s="156">
        <f t="shared" si="20"/>
        <v>1</v>
      </c>
      <c r="G108" t="str">
        <f t="shared" si="21"/>
        <v/>
      </c>
      <c r="H108" t="b">
        <f t="shared" si="22"/>
        <v>1</v>
      </c>
      <c r="I108" s="283">
        <f t="shared" si="14"/>
        <v>56</v>
      </c>
      <c r="J108" s="1">
        <f t="shared" si="15"/>
        <v>0</v>
      </c>
      <c r="K108" s="157">
        <f t="shared" si="23"/>
        <v>2.34</v>
      </c>
      <c r="L108" s="149">
        <f t="shared" si="24"/>
        <v>154</v>
      </c>
      <c r="M108" s="150">
        <f t="shared" si="16"/>
        <v>36</v>
      </c>
      <c r="N108" s="149">
        <f t="shared" si="25"/>
        <v>90</v>
      </c>
      <c r="O108" s="149">
        <f t="shared" si="17"/>
        <v>180</v>
      </c>
      <c r="P108" s="149">
        <f t="shared" si="18"/>
        <v>1</v>
      </c>
    </row>
    <row r="109" spans="1:16" x14ac:dyDescent="0.25">
      <c r="A109" s="391" t="s">
        <v>267</v>
      </c>
      <c r="B109" s="394">
        <v>2.38</v>
      </c>
      <c r="C109" s="5" t="str">
        <f t="shared" si="13"/>
        <v>Asia</v>
      </c>
      <c r="D109" s="155">
        <f t="shared" si="19"/>
        <v>32</v>
      </c>
      <c r="F109" s="156">
        <f t="shared" si="20"/>
        <v>1</v>
      </c>
      <c r="G109" t="str">
        <f t="shared" si="21"/>
        <v/>
      </c>
      <c r="H109" t="b">
        <f t="shared" si="22"/>
        <v>1</v>
      </c>
      <c r="I109" s="283">
        <f t="shared" si="14"/>
        <v>67</v>
      </c>
      <c r="J109" s="1">
        <f t="shared" si="15"/>
        <v>0</v>
      </c>
      <c r="K109" s="157">
        <f t="shared" si="23"/>
        <v>2.38</v>
      </c>
      <c r="L109" s="149">
        <f t="shared" si="24"/>
        <v>158</v>
      </c>
      <c r="M109" s="150">
        <f t="shared" si="16"/>
        <v>32</v>
      </c>
      <c r="N109" s="149">
        <f t="shared" si="25"/>
        <v>90</v>
      </c>
      <c r="O109" s="149">
        <f t="shared" si="17"/>
        <v>180</v>
      </c>
      <c r="P109" s="149">
        <f t="shared" si="18"/>
        <v>1</v>
      </c>
    </row>
    <row r="110" spans="1:16" x14ac:dyDescent="0.25">
      <c r="A110" s="391" t="s">
        <v>290</v>
      </c>
      <c r="B110" s="394">
        <v>2.38</v>
      </c>
      <c r="C110" s="5" t="str">
        <f t="shared" si="13"/>
        <v>Saffa</v>
      </c>
      <c r="D110" s="155">
        <f t="shared" si="19"/>
        <v>32</v>
      </c>
      <c r="F110" s="156">
        <f t="shared" si="20"/>
        <v>1</v>
      </c>
      <c r="G110" t="str">
        <f t="shared" si="21"/>
        <v/>
      </c>
      <c r="H110" t="b">
        <f t="shared" si="22"/>
        <v>1</v>
      </c>
      <c r="I110" s="283">
        <f t="shared" si="14"/>
        <v>88</v>
      </c>
      <c r="J110" s="1">
        <f t="shared" si="15"/>
        <v>0</v>
      </c>
      <c r="K110" s="157">
        <f t="shared" si="23"/>
        <v>2.38</v>
      </c>
      <c r="L110" s="149">
        <f t="shared" si="24"/>
        <v>158</v>
      </c>
      <c r="M110" s="150">
        <f t="shared" si="16"/>
        <v>32</v>
      </c>
      <c r="N110" s="149">
        <f t="shared" si="25"/>
        <v>90</v>
      </c>
      <c r="O110" s="149">
        <f t="shared" si="17"/>
        <v>180</v>
      </c>
      <c r="P110" s="149">
        <f t="shared" si="18"/>
        <v>1</v>
      </c>
    </row>
    <row r="111" spans="1:16" x14ac:dyDescent="0.25">
      <c r="A111" s="391" t="s">
        <v>288</v>
      </c>
      <c r="B111" s="394">
        <v>2.44</v>
      </c>
      <c r="C111" s="5" t="str">
        <f t="shared" si="13"/>
        <v>Milli</v>
      </c>
      <c r="D111" s="155">
        <f t="shared" si="19"/>
        <v>26</v>
      </c>
      <c r="F111" s="156">
        <f t="shared" si="20"/>
        <v>1</v>
      </c>
      <c r="G111" t="str">
        <f t="shared" si="21"/>
        <v/>
      </c>
      <c r="H111" t="b">
        <f t="shared" si="22"/>
        <v>1</v>
      </c>
      <c r="I111" s="283">
        <f t="shared" si="14"/>
        <v>86</v>
      </c>
      <c r="J111" s="1">
        <f t="shared" si="15"/>
        <v>0</v>
      </c>
      <c r="K111" s="157">
        <f t="shared" si="23"/>
        <v>2.44</v>
      </c>
      <c r="L111" s="149">
        <f t="shared" si="24"/>
        <v>164</v>
      </c>
      <c r="M111" s="150">
        <f t="shared" si="16"/>
        <v>26</v>
      </c>
      <c r="N111" s="149">
        <f t="shared" si="25"/>
        <v>90</v>
      </c>
      <c r="O111" s="149">
        <f t="shared" si="17"/>
        <v>180</v>
      </c>
      <c r="P111" s="149">
        <f t="shared" si="18"/>
        <v>1</v>
      </c>
    </row>
    <row r="112" spans="1:16" x14ac:dyDescent="0.25">
      <c r="A112" s="391" t="s">
        <v>258</v>
      </c>
      <c r="B112" s="394">
        <v>2.13</v>
      </c>
      <c r="C112" s="5" t="str">
        <f t="shared" si="13"/>
        <v>Talita</v>
      </c>
      <c r="D112" s="155">
        <f t="shared" si="19"/>
        <v>57</v>
      </c>
      <c r="F112" s="156">
        <f t="shared" si="20"/>
        <v>1</v>
      </c>
      <c r="G112" t="str">
        <f t="shared" si="21"/>
        <v/>
      </c>
      <c r="H112" t="b">
        <f t="shared" si="22"/>
        <v>1</v>
      </c>
      <c r="I112" s="283">
        <f t="shared" si="14"/>
        <v>59</v>
      </c>
      <c r="J112" s="1">
        <f t="shared" si="15"/>
        <v>0</v>
      </c>
      <c r="K112" s="157">
        <f t="shared" si="23"/>
        <v>2.13</v>
      </c>
      <c r="L112" s="149">
        <f t="shared" si="24"/>
        <v>133</v>
      </c>
      <c r="M112" s="150">
        <f t="shared" si="16"/>
        <v>57</v>
      </c>
      <c r="N112" s="149">
        <f t="shared" si="25"/>
        <v>90</v>
      </c>
      <c r="O112" s="149">
        <f t="shared" si="17"/>
        <v>180</v>
      </c>
      <c r="P112" s="149">
        <f t="shared" si="18"/>
        <v>1</v>
      </c>
    </row>
    <row r="113" spans="1:16" x14ac:dyDescent="0.25">
      <c r="A113" s="391" t="s">
        <v>471</v>
      </c>
      <c r="B113" s="394">
        <v>2.25</v>
      </c>
      <c r="C113" s="5" t="str">
        <f t="shared" si="13"/>
        <v>Natalie</v>
      </c>
      <c r="D113" s="155">
        <f t="shared" si="19"/>
        <v>45</v>
      </c>
      <c r="F113" s="156">
        <f t="shared" si="20"/>
        <v>1</v>
      </c>
      <c r="G113" t="str">
        <f t="shared" si="21"/>
        <v/>
      </c>
      <c r="H113" t="b">
        <f t="shared" si="22"/>
        <v>1</v>
      </c>
      <c r="I113" s="283">
        <f t="shared" si="14"/>
        <v>131</v>
      </c>
      <c r="J113" s="1">
        <f t="shared" si="15"/>
        <v>0</v>
      </c>
      <c r="K113" s="157">
        <f t="shared" si="23"/>
        <v>2.25</v>
      </c>
      <c r="L113" s="149">
        <f t="shared" si="24"/>
        <v>145</v>
      </c>
      <c r="M113" s="150">
        <f t="shared" si="16"/>
        <v>45</v>
      </c>
      <c r="N113" s="149">
        <f t="shared" si="25"/>
        <v>90</v>
      </c>
      <c r="O113" s="149">
        <f t="shared" si="17"/>
        <v>180</v>
      </c>
      <c r="P113" s="149">
        <f t="shared" si="18"/>
        <v>1</v>
      </c>
    </row>
    <row r="114" spans="1:16" x14ac:dyDescent="0.25">
      <c r="A114" s="391" t="s">
        <v>292</v>
      </c>
      <c r="B114" s="394">
        <v>2.29</v>
      </c>
      <c r="C114" s="5" t="str">
        <f t="shared" si="13"/>
        <v>Sanna</v>
      </c>
      <c r="D114" s="155">
        <f t="shared" si="19"/>
        <v>41</v>
      </c>
      <c r="F114" s="156">
        <f t="shared" si="20"/>
        <v>1</v>
      </c>
      <c r="G114" t="str">
        <f t="shared" si="21"/>
        <v/>
      </c>
      <c r="H114" t="b">
        <f t="shared" si="22"/>
        <v>1</v>
      </c>
      <c r="I114" s="283">
        <f t="shared" si="14"/>
        <v>90</v>
      </c>
      <c r="J114" s="1">
        <f t="shared" si="15"/>
        <v>0</v>
      </c>
      <c r="K114" s="157">
        <f t="shared" si="23"/>
        <v>2.29</v>
      </c>
      <c r="L114" s="149">
        <f t="shared" si="24"/>
        <v>149</v>
      </c>
      <c r="M114" s="150">
        <f t="shared" si="16"/>
        <v>41</v>
      </c>
      <c r="N114" s="149">
        <f t="shared" si="25"/>
        <v>90</v>
      </c>
      <c r="O114" s="149">
        <f t="shared" si="17"/>
        <v>180</v>
      </c>
      <c r="P114" s="149">
        <f t="shared" si="18"/>
        <v>1</v>
      </c>
    </row>
    <row r="115" spans="1:16" x14ac:dyDescent="0.25">
      <c r="A115" s="391" t="s">
        <v>269</v>
      </c>
      <c r="B115" s="394">
        <v>2.34</v>
      </c>
      <c r="C115" s="5" t="str">
        <f t="shared" si="13"/>
        <v>Anna</v>
      </c>
      <c r="D115" s="155">
        <f t="shared" si="19"/>
        <v>36</v>
      </c>
      <c r="F115" s="156">
        <f t="shared" si="20"/>
        <v>1</v>
      </c>
      <c r="G115" t="str">
        <f t="shared" si="21"/>
        <v/>
      </c>
      <c r="H115" t="b">
        <f t="shared" si="22"/>
        <v>1</v>
      </c>
      <c r="I115" s="283">
        <f t="shared" si="14"/>
        <v>69</v>
      </c>
      <c r="J115" s="1">
        <f t="shared" si="15"/>
        <v>0</v>
      </c>
      <c r="K115" s="157">
        <f t="shared" si="23"/>
        <v>2.34</v>
      </c>
      <c r="L115" s="149">
        <f t="shared" si="24"/>
        <v>154</v>
      </c>
      <c r="M115" s="150">
        <f t="shared" si="16"/>
        <v>36</v>
      </c>
      <c r="N115" s="149">
        <f t="shared" si="25"/>
        <v>90</v>
      </c>
      <c r="O115" s="149">
        <f t="shared" si="17"/>
        <v>180</v>
      </c>
      <c r="P115" s="149">
        <f t="shared" si="18"/>
        <v>1</v>
      </c>
    </row>
    <row r="116" spans="1:16" x14ac:dyDescent="0.25">
      <c r="A116" s="391" t="s">
        <v>257</v>
      </c>
      <c r="B116" s="394">
        <v>2.36</v>
      </c>
      <c r="C116" s="5" t="str">
        <f t="shared" si="13"/>
        <v>Nana</v>
      </c>
      <c r="D116" s="155">
        <f t="shared" si="19"/>
        <v>34</v>
      </c>
      <c r="F116" s="156">
        <f t="shared" si="20"/>
        <v>1</v>
      </c>
      <c r="G116" t="str">
        <f t="shared" si="21"/>
        <v/>
      </c>
      <c r="H116" t="b">
        <f t="shared" si="22"/>
        <v>1</v>
      </c>
      <c r="I116" s="283">
        <f t="shared" si="14"/>
        <v>58</v>
      </c>
      <c r="J116" s="1">
        <f t="shared" si="15"/>
        <v>0</v>
      </c>
      <c r="K116" s="157">
        <f t="shared" si="23"/>
        <v>2.36</v>
      </c>
      <c r="L116" s="149">
        <f t="shared" si="24"/>
        <v>156</v>
      </c>
      <c r="M116" s="150">
        <f t="shared" si="16"/>
        <v>34</v>
      </c>
      <c r="N116" s="149">
        <f t="shared" si="25"/>
        <v>90</v>
      </c>
      <c r="O116" s="149">
        <f t="shared" si="17"/>
        <v>180</v>
      </c>
      <c r="P116" s="149">
        <f t="shared" si="18"/>
        <v>1</v>
      </c>
    </row>
    <row r="117" spans="1:16" x14ac:dyDescent="0.25">
      <c r="A117" s="391" t="s">
        <v>291</v>
      </c>
      <c r="B117" s="394">
        <v>2.37</v>
      </c>
      <c r="C117" s="5" t="str">
        <f t="shared" si="13"/>
        <v>Jemima</v>
      </c>
      <c r="D117" s="155">
        <f t="shared" si="19"/>
        <v>33</v>
      </c>
      <c r="F117" s="156">
        <f t="shared" si="20"/>
        <v>1</v>
      </c>
      <c r="G117" t="str">
        <f t="shared" si="21"/>
        <v/>
      </c>
      <c r="H117" t="b">
        <f t="shared" si="22"/>
        <v>1</v>
      </c>
      <c r="I117" s="283">
        <f t="shared" si="14"/>
        <v>89</v>
      </c>
      <c r="J117" s="1">
        <f t="shared" si="15"/>
        <v>0</v>
      </c>
      <c r="K117" s="157">
        <f t="shared" si="23"/>
        <v>2.37</v>
      </c>
      <c r="L117" s="149">
        <f t="shared" si="24"/>
        <v>157</v>
      </c>
      <c r="M117" s="150">
        <f t="shared" si="16"/>
        <v>33</v>
      </c>
      <c r="N117" s="149">
        <f t="shared" si="25"/>
        <v>90</v>
      </c>
      <c r="O117" s="149">
        <f t="shared" si="17"/>
        <v>180</v>
      </c>
      <c r="P117" s="149">
        <f t="shared" si="18"/>
        <v>1</v>
      </c>
    </row>
    <row r="118" spans="1:16" x14ac:dyDescent="0.25">
      <c r="A118" s="391" t="s">
        <v>279</v>
      </c>
      <c r="B118" s="394">
        <v>2.42</v>
      </c>
      <c r="C118" s="5" t="str">
        <f t="shared" si="13"/>
        <v>Laiba</v>
      </c>
      <c r="D118" s="155">
        <f t="shared" si="19"/>
        <v>28</v>
      </c>
      <c r="F118" s="156">
        <f t="shared" si="20"/>
        <v>1</v>
      </c>
      <c r="G118" t="str">
        <f t="shared" si="21"/>
        <v/>
      </c>
      <c r="H118" t="b">
        <f t="shared" si="22"/>
        <v>1</v>
      </c>
      <c r="I118" s="283">
        <f t="shared" si="14"/>
        <v>78</v>
      </c>
      <c r="J118" s="1">
        <f t="shared" si="15"/>
        <v>0</v>
      </c>
      <c r="K118" s="157">
        <f t="shared" si="23"/>
        <v>2.42</v>
      </c>
      <c r="L118" s="149">
        <f t="shared" si="24"/>
        <v>162</v>
      </c>
      <c r="M118" s="150">
        <f t="shared" si="16"/>
        <v>28</v>
      </c>
      <c r="N118" s="149">
        <f t="shared" si="25"/>
        <v>90</v>
      </c>
      <c r="O118" s="149">
        <f t="shared" si="17"/>
        <v>180</v>
      </c>
      <c r="P118" s="149">
        <f t="shared" si="18"/>
        <v>1</v>
      </c>
    </row>
    <row r="119" spans="1:16" x14ac:dyDescent="0.25">
      <c r="A119" s="391" t="s">
        <v>281</v>
      </c>
      <c r="B119" s="394">
        <v>3.02</v>
      </c>
      <c r="C119" s="5" t="str">
        <f t="shared" si="13"/>
        <v>Huda</v>
      </c>
      <c r="D119" s="155">
        <f t="shared" si="19"/>
        <v>10</v>
      </c>
      <c r="F119" s="156">
        <f t="shared" si="20"/>
        <v>1</v>
      </c>
      <c r="G119" t="str">
        <f t="shared" si="21"/>
        <v>CHECK</v>
      </c>
      <c r="H119" t="b">
        <f t="shared" si="22"/>
        <v>1</v>
      </c>
      <c r="I119" s="283">
        <f t="shared" si="14"/>
        <v>80</v>
      </c>
      <c r="J119" s="1">
        <f t="shared" si="15"/>
        <v>0</v>
      </c>
      <c r="K119" s="157">
        <f t="shared" si="23"/>
        <v>3.02</v>
      </c>
      <c r="L119" s="149">
        <f t="shared" si="24"/>
        <v>182</v>
      </c>
      <c r="M119" s="150">
        <f t="shared" si="16"/>
        <v>10</v>
      </c>
      <c r="N119" s="149">
        <f t="shared" si="25"/>
        <v>90</v>
      </c>
      <c r="O119" s="149">
        <f t="shared" si="17"/>
        <v>180</v>
      </c>
      <c r="P119" s="149">
        <f t="shared" si="18"/>
        <v>1</v>
      </c>
    </row>
    <row r="120" spans="1:16" x14ac:dyDescent="0.25">
      <c r="A120" s="391" t="s">
        <v>280</v>
      </c>
      <c r="B120" s="394">
        <v>3.02</v>
      </c>
      <c r="C120" s="5" t="str">
        <f t="shared" si="13"/>
        <v>Sarah</v>
      </c>
      <c r="D120" s="155">
        <f t="shared" si="19"/>
        <v>10</v>
      </c>
      <c r="F120" s="156">
        <f t="shared" si="20"/>
        <v>1</v>
      </c>
      <c r="G120" t="str">
        <f t="shared" si="21"/>
        <v>CHECK</v>
      </c>
      <c r="H120" t="b">
        <f t="shared" si="22"/>
        <v>1</v>
      </c>
      <c r="I120" s="283">
        <f t="shared" si="14"/>
        <v>79</v>
      </c>
      <c r="J120" s="1">
        <f t="shared" si="15"/>
        <v>0</v>
      </c>
      <c r="K120" s="157">
        <f t="shared" si="23"/>
        <v>3.02</v>
      </c>
      <c r="L120" s="149">
        <f t="shared" si="24"/>
        <v>182</v>
      </c>
      <c r="M120" s="150">
        <f t="shared" si="16"/>
        <v>10</v>
      </c>
      <c r="N120" s="149">
        <f t="shared" si="25"/>
        <v>90</v>
      </c>
      <c r="O120" s="149">
        <f t="shared" si="17"/>
        <v>180</v>
      </c>
      <c r="P120" s="149">
        <f t="shared" si="18"/>
        <v>1</v>
      </c>
    </row>
    <row r="121" spans="1:16" x14ac:dyDescent="0.25">
      <c r="A121" s="391" t="s">
        <v>270</v>
      </c>
      <c r="B121" s="394">
        <v>3.15</v>
      </c>
      <c r="C121" s="5" t="str">
        <f t="shared" si="13"/>
        <v>Renee</v>
      </c>
      <c r="D121" s="155">
        <f t="shared" si="19"/>
        <v>10</v>
      </c>
      <c r="F121" s="156">
        <f t="shared" si="20"/>
        <v>1</v>
      </c>
      <c r="G121" t="str">
        <f t="shared" si="21"/>
        <v>CHECK</v>
      </c>
      <c r="H121" t="b">
        <f t="shared" si="22"/>
        <v>1</v>
      </c>
      <c r="I121" s="283">
        <f t="shared" si="14"/>
        <v>70</v>
      </c>
      <c r="J121" s="1">
        <f t="shared" si="15"/>
        <v>0</v>
      </c>
      <c r="K121" s="157">
        <f t="shared" si="23"/>
        <v>3.15</v>
      </c>
      <c r="L121" s="149">
        <f t="shared" si="24"/>
        <v>195</v>
      </c>
      <c r="M121" s="150">
        <f t="shared" si="16"/>
        <v>10</v>
      </c>
      <c r="N121" s="149">
        <f t="shared" si="25"/>
        <v>90</v>
      </c>
      <c r="O121" s="149">
        <f t="shared" si="17"/>
        <v>180</v>
      </c>
      <c r="P121" s="149">
        <f t="shared" si="18"/>
        <v>1</v>
      </c>
    </row>
    <row r="122" spans="1:16" x14ac:dyDescent="0.25">
      <c r="A122" s="391"/>
      <c r="B122" s="394"/>
      <c r="C122" s="5" t="str">
        <f t="shared" si="13"/>
        <v/>
      </c>
      <c r="D122" s="155">
        <f t="shared" si="19"/>
        <v>0</v>
      </c>
      <c r="F122" s="156">
        <f t="shared" si="20"/>
        <v>0</v>
      </c>
      <c r="G122" t="str">
        <f t="shared" si="21"/>
        <v/>
      </c>
      <c r="H122" t="b">
        <f t="shared" si="22"/>
        <v>0</v>
      </c>
      <c r="I122" s="283">
        <f t="shared" si="14"/>
        <v>0</v>
      </c>
      <c r="J122" s="1">
        <f t="shared" si="15"/>
        <v>0</v>
      </c>
      <c r="K122" s="157">
        <f t="shared" si="23"/>
        <v>0</v>
      </c>
      <c r="L122" s="149">
        <f t="shared" si="24"/>
        <v>0</v>
      </c>
      <c r="M122" s="150">
        <f t="shared" si="16"/>
        <v>100</v>
      </c>
      <c r="N122" s="149">
        <f t="shared" si="25"/>
        <v>90</v>
      </c>
      <c r="O122" s="149">
        <f t="shared" si="17"/>
        <v>180</v>
      </c>
      <c r="P122" s="149">
        <f t="shared" si="18"/>
        <v>1</v>
      </c>
    </row>
    <row r="123" spans="1:16" x14ac:dyDescent="0.25">
      <c r="A123" s="391"/>
      <c r="B123" s="394"/>
      <c r="C123" s="5" t="str">
        <f t="shared" si="13"/>
        <v/>
      </c>
      <c r="D123" s="155">
        <f t="shared" si="19"/>
        <v>0</v>
      </c>
      <c r="F123" s="156">
        <f t="shared" si="20"/>
        <v>0</v>
      </c>
      <c r="G123" t="str">
        <f t="shared" si="21"/>
        <v/>
      </c>
      <c r="H123" t="b">
        <f t="shared" si="22"/>
        <v>0</v>
      </c>
      <c r="I123" s="283">
        <f t="shared" si="14"/>
        <v>0</v>
      </c>
      <c r="J123" s="1">
        <f t="shared" si="15"/>
        <v>0</v>
      </c>
      <c r="K123" s="157">
        <f t="shared" si="23"/>
        <v>0</v>
      </c>
      <c r="L123" s="149">
        <f t="shared" si="24"/>
        <v>0</v>
      </c>
      <c r="M123" s="150">
        <f t="shared" si="16"/>
        <v>100</v>
      </c>
      <c r="N123" s="149">
        <f t="shared" si="25"/>
        <v>90</v>
      </c>
      <c r="O123" s="149">
        <f t="shared" si="17"/>
        <v>180</v>
      </c>
      <c r="P123" s="149">
        <f t="shared" si="18"/>
        <v>1</v>
      </c>
    </row>
    <row r="124" spans="1:16" x14ac:dyDescent="0.25">
      <c r="A124" s="391"/>
      <c r="B124" s="394"/>
      <c r="C124" s="5" t="str">
        <f t="shared" si="13"/>
        <v/>
      </c>
      <c r="D124" s="155">
        <f t="shared" si="19"/>
        <v>0</v>
      </c>
      <c r="F124" s="156">
        <f t="shared" si="20"/>
        <v>0</v>
      </c>
      <c r="G124" t="str">
        <f t="shared" si="21"/>
        <v/>
      </c>
      <c r="H124" t="b">
        <f t="shared" si="22"/>
        <v>0</v>
      </c>
      <c r="I124" s="283">
        <f t="shared" si="14"/>
        <v>0</v>
      </c>
      <c r="J124" s="1">
        <f t="shared" si="15"/>
        <v>0</v>
      </c>
      <c r="K124" s="157">
        <f t="shared" si="23"/>
        <v>0</v>
      </c>
      <c r="L124" s="149">
        <f t="shared" si="24"/>
        <v>0</v>
      </c>
      <c r="M124" s="150">
        <f t="shared" si="16"/>
        <v>100</v>
      </c>
      <c r="N124" s="149">
        <f t="shared" si="25"/>
        <v>90</v>
      </c>
      <c r="O124" s="149">
        <f t="shared" si="17"/>
        <v>180</v>
      </c>
      <c r="P124" s="149">
        <f t="shared" si="18"/>
        <v>1</v>
      </c>
    </row>
    <row r="125" spans="1:16" x14ac:dyDescent="0.25">
      <c r="A125" s="391"/>
      <c r="B125" s="394"/>
      <c r="C125" s="5" t="str">
        <f t="shared" si="13"/>
        <v/>
      </c>
      <c r="D125" s="155">
        <f t="shared" si="19"/>
        <v>0</v>
      </c>
      <c r="F125" s="156">
        <f t="shared" si="20"/>
        <v>0</v>
      </c>
      <c r="G125" t="str">
        <f t="shared" si="21"/>
        <v/>
      </c>
      <c r="H125" t="b">
        <f t="shared" si="22"/>
        <v>0</v>
      </c>
      <c r="I125" s="283">
        <f t="shared" si="14"/>
        <v>0</v>
      </c>
      <c r="J125" s="1">
        <f t="shared" si="15"/>
        <v>0</v>
      </c>
      <c r="K125" s="157">
        <f t="shared" si="23"/>
        <v>0</v>
      </c>
      <c r="L125" s="149">
        <f t="shared" si="24"/>
        <v>0</v>
      </c>
      <c r="M125" s="150">
        <f t="shared" si="16"/>
        <v>100</v>
      </c>
      <c r="N125" s="149">
        <f t="shared" si="25"/>
        <v>90</v>
      </c>
      <c r="O125" s="149">
        <f t="shared" si="17"/>
        <v>180</v>
      </c>
      <c r="P125" s="149">
        <f t="shared" si="18"/>
        <v>1</v>
      </c>
    </row>
    <row r="126" spans="1:16" x14ac:dyDescent="0.25">
      <c r="A126" s="391"/>
      <c r="B126" s="394"/>
      <c r="C126" s="5" t="str">
        <f t="shared" si="13"/>
        <v/>
      </c>
      <c r="D126" s="155">
        <f t="shared" si="19"/>
        <v>0</v>
      </c>
      <c r="F126" s="156">
        <f t="shared" si="20"/>
        <v>0</v>
      </c>
      <c r="G126" t="str">
        <f t="shared" si="21"/>
        <v/>
      </c>
      <c r="H126" t="b">
        <f t="shared" si="22"/>
        <v>0</v>
      </c>
      <c r="I126" s="283">
        <f t="shared" si="14"/>
        <v>0</v>
      </c>
      <c r="J126" s="1">
        <f t="shared" si="15"/>
        <v>0</v>
      </c>
      <c r="K126" s="157">
        <f t="shared" si="23"/>
        <v>0</v>
      </c>
      <c r="L126" s="149">
        <f t="shared" si="24"/>
        <v>0</v>
      </c>
      <c r="M126" s="150">
        <f t="shared" si="16"/>
        <v>100</v>
      </c>
      <c r="N126" s="149">
        <f t="shared" si="25"/>
        <v>90</v>
      </c>
      <c r="O126" s="149">
        <f t="shared" si="17"/>
        <v>180</v>
      </c>
      <c r="P126" s="149">
        <f t="shared" si="18"/>
        <v>1</v>
      </c>
    </row>
    <row r="127" spans="1:16" x14ac:dyDescent="0.25">
      <c r="A127" s="391"/>
      <c r="B127" s="394"/>
      <c r="C127" s="5" t="str">
        <f t="shared" si="13"/>
        <v/>
      </c>
      <c r="D127" s="155">
        <f t="shared" si="19"/>
        <v>0</v>
      </c>
      <c r="F127" s="156">
        <f t="shared" si="20"/>
        <v>0</v>
      </c>
      <c r="G127" t="str">
        <f t="shared" si="21"/>
        <v/>
      </c>
      <c r="H127" t="b">
        <f t="shared" si="22"/>
        <v>0</v>
      </c>
      <c r="I127" s="283">
        <f t="shared" si="14"/>
        <v>0</v>
      </c>
      <c r="J127" s="1">
        <f t="shared" si="15"/>
        <v>0</v>
      </c>
      <c r="K127" s="157">
        <f t="shared" si="23"/>
        <v>0</v>
      </c>
      <c r="L127" s="149">
        <f t="shared" si="24"/>
        <v>0</v>
      </c>
      <c r="M127" s="150">
        <f t="shared" si="16"/>
        <v>100</v>
      </c>
      <c r="N127" s="149">
        <f t="shared" si="25"/>
        <v>90</v>
      </c>
      <c r="O127" s="149">
        <f t="shared" si="17"/>
        <v>180</v>
      </c>
      <c r="P127" s="149">
        <f t="shared" si="18"/>
        <v>1</v>
      </c>
    </row>
    <row r="128" spans="1:16" x14ac:dyDescent="0.25">
      <c r="A128" s="391"/>
      <c r="B128" s="394"/>
      <c r="C128" s="5" t="str">
        <f t="shared" si="13"/>
        <v/>
      </c>
      <c r="D128" s="155">
        <f t="shared" si="19"/>
        <v>0</v>
      </c>
      <c r="F128" s="156">
        <f t="shared" si="20"/>
        <v>0</v>
      </c>
      <c r="G128" t="str">
        <f t="shared" si="21"/>
        <v/>
      </c>
      <c r="H128" t="b">
        <f t="shared" si="22"/>
        <v>0</v>
      </c>
      <c r="I128" s="283">
        <f t="shared" si="14"/>
        <v>0</v>
      </c>
      <c r="J128" s="1">
        <f t="shared" si="15"/>
        <v>0</v>
      </c>
      <c r="K128" s="157">
        <f t="shared" si="23"/>
        <v>0</v>
      </c>
      <c r="L128" s="149">
        <f t="shared" si="24"/>
        <v>0</v>
      </c>
      <c r="M128" s="150">
        <f t="shared" si="16"/>
        <v>100</v>
      </c>
      <c r="N128" s="149">
        <f t="shared" si="25"/>
        <v>90</v>
      </c>
      <c r="O128" s="149">
        <f t="shared" si="17"/>
        <v>180</v>
      </c>
      <c r="P128" s="149">
        <f t="shared" si="18"/>
        <v>1</v>
      </c>
    </row>
    <row r="129" spans="1:16" x14ac:dyDescent="0.25">
      <c r="A129" s="391"/>
      <c r="B129" s="394"/>
      <c r="C129" s="5" t="str">
        <f t="shared" si="13"/>
        <v/>
      </c>
      <c r="D129" s="155">
        <f t="shared" si="19"/>
        <v>0</v>
      </c>
      <c r="F129" s="156">
        <f t="shared" si="20"/>
        <v>0</v>
      </c>
      <c r="G129" t="str">
        <f t="shared" si="21"/>
        <v/>
      </c>
      <c r="H129" t="b">
        <f t="shared" si="22"/>
        <v>0</v>
      </c>
      <c r="I129" s="283">
        <f t="shared" si="14"/>
        <v>0</v>
      </c>
      <c r="J129" s="1">
        <f t="shared" si="15"/>
        <v>0</v>
      </c>
      <c r="K129" s="157">
        <f t="shared" si="23"/>
        <v>0</v>
      </c>
      <c r="L129" s="149">
        <f t="shared" si="24"/>
        <v>0</v>
      </c>
      <c r="M129" s="150">
        <f t="shared" si="16"/>
        <v>100</v>
      </c>
      <c r="N129" s="149">
        <f t="shared" si="25"/>
        <v>90</v>
      </c>
      <c r="O129" s="149">
        <f t="shared" si="17"/>
        <v>180</v>
      </c>
      <c r="P129" s="149">
        <f t="shared" si="18"/>
        <v>1</v>
      </c>
    </row>
    <row r="130" spans="1:16" x14ac:dyDescent="0.25">
      <c r="A130" s="391"/>
      <c r="B130" s="394"/>
      <c r="C130" s="5" t="str">
        <f t="shared" si="13"/>
        <v/>
      </c>
      <c r="D130" s="155">
        <f t="shared" si="19"/>
        <v>0</v>
      </c>
      <c r="F130" s="156">
        <f t="shared" si="20"/>
        <v>0</v>
      </c>
      <c r="G130" t="str">
        <f t="shared" si="21"/>
        <v/>
      </c>
      <c r="H130" t="b">
        <f t="shared" si="22"/>
        <v>0</v>
      </c>
      <c r="I130" s="283">
        <f t="shared" si="14"/>
        <v>0</v>
      </c>
      <c r="J130" s="1">
        <f t="shared" si="15"/>
        <v>0</v>
      </c>
      <c r="K130" s="157">
        <f t="shared" si="23"/>
        <v>0</v>
      </c>
      <c r="L130" s="149">
        <f t="shared" si="24"/>
        <v>0</v>
      </c>
      <c r="M130" s="150">
        <f t="shared" si="16"/>
        <v>100</v>
      </c>
      <c r="N130" s="149">
        <f t="shared" si="25"/>
        <v>90</v>
      </c>
      <c r="O130" s="149">
        <f t="shared" si="17"/>
        <v>180</v>
      </c>
      <c r="P130" s="149">
        <f t="shared" si="18"/>
        <v>1</v>
      </c>
    </row>
    <row r="131" spans="1:16" x14ac:dyDescent="0.25">
      <c r="A131" s="391"/>
      <c r="B131" s="394"/>
      <c r="C131" s="5" t="str">
        <f t="shared" ref="C131:C194" si="26">IF(I131&gt;0,INDEX(DB,I131,2),"")</f>
        <v/>
      </c>
      <c r="D131" s="155">
        <f t="shared" si="19"/>
        <v>0</v>
      </c>
      <c r="F131" s="156">
        <f t="shared" si="20"/>
        <v>0</v>
      </c>
      <c r="G131" t="str">
        <f t="shared" si="21"/>
        <v/>
      </c>
      <c r="H131" t="b">
        <f t="shared" si="22"/>
        <v>0</v>
      </c>
      <c r="I131" s="283">
        <f t="shared" ref="I131:I194" si="27">IF(ISNA(MATCH(A131,AthleteNumbers,0)),0,MATCH(A131,AthleteNumbers,0))</f>
        <v>0</v>
      </c>
      <c r="J131" s="1">
        <f t="shared" ref="J131:J194" si="28">IF(I131&gt;0,INDEX(DB,$I131,6),0)</f>
        <v>0</v>
      </c>
      <c r="K131" s="157">
        <f t="shared" si="23"/>
        <v>0</v>
      </c>
      <c r="L131" s="149">
        <f t="shared" si="24"/>
        <v>0</v>
      </c>
      <c r="M131" s="150">
        <f t="shared" ref="M131:M194" si="29">IF(AND(L131&gt;O131,O131&gt;0),MinPoints,IF(AND(L131&lt;N131,O131&gt;0),100,+INT((O131-$L131)/P131)+MinPoints))</f>
        <v>100</v>
      </c>
      <c r="N131" s="149">
        <f t="shared" si="25"/>
        <v>90</v>
      </c>
      <c r="O131" s="149">
        <f t="shared" ref="O131:O194" si="30">IF($J131=0,$M$1,INDEX(IncEventData,$J131,(3*($K$1-1))+2))</f>
        <v>180</v>
      </c>
      <c r="P131" s="149">
        <f t="shared" ref="P131:P194" si="31">IF($J131=0,$O$1,INDEX(IncEventData,$J131,(3*($K$1-1))+3))</f>
        <v>1</v>
      </c>
    </row>
    <row r="132" spans="1:16" x14ac:dyDescent="0.25">
      <c r="A132" s="391"/>
      <c r="B132" s="394"/>
      <c r="C132" s="5" t="str">
        <f t="shared" si="26"/>
        <v/>
      </c>
      <c r="D132" s="155">
        <f t="shared" ref="D132:D195" si="32">IF(AND(H132,B132&lt;&gt;0,ISNUMBER(B132)),IF(ISERR(M132),0,M132),0)</f>
        <v>0</v>
      </c>
      <c r="F132" s="156">
        <f t="shared" ref="F132:F195" si="33">COUNTIF(A$3:A$1002,A132)</f>
        <v>0</v>
      </c>
      <c r="G132" t="str">
        <f t="shared" ref="G132:G195" si="34">IF(AND(H132,OR(D132&lt;=10,D132&gt;=90)),"CHECK","")</f>
        <v/>
      </c>
      <c r="H132" t="b">
        <f t="shared" ref="H132:H195" si="35">IF(AND(I132&gt;0,LEN(C132)&gt;0,B132&lt;&gt;0),TRUE,FALSE)</f>
        <v>0</v>
      </c>
      <c r="I132" s="283">
        <f t="shared" si="27"/>
        <v>0</v>
      </c>
      <c r="J132" s="1">
        <f t="shared" si="28"/>
        <v>0</v>
      </c>
      <c r="K132" s="157">
        <f t="shared" ref="K132:K195" si="36">IF(ISNUMBER(B132),ROUND(+B132,2),0)</f>
        <v>0</v>
      </c>
      <c r="L132" s="149">
        <f t="shared" ref="L132:L195" si="37">(INT(K132)*60)+(MOD(K132,1)*100)</f>
        <v>0</v>
      </c>
      <c r="M132" s="150">
        <f t="shared" si="29"/>
        <v>100</v>
      </c>
      <c r="N132" s="149">
        <f t="shared" si="25"/>
        <v>90</v>
      </c>
      <c r="O132" s="149">
        <f t="shared" si="30"/>
        <v>180</v>
      </c>
      <c r="P132" s="149">
        <f t="shared" si="31"/>
        <v>1</v>
      </c>
    </row>
    <row r="133" spans="1:16" x14ac:dyDescent="0.25">
      <c r="A133" s="391"/>
      <c r="B133" s="394"/>
      <c r="C133" s="5" t="str">
        <f t="shared" si="26"/>
        <v/>
      </c>
      <c r="D133" s="155">
        <f t="shared" si="32"/>
        <v>0</v>
      </c>
      <c r="F133" s="156">
        <f t="shared" si="33"/>
        <v>0</v>
      </c>
      <c r="G133" t="str">
        <f t="shared" si="34"/>
        <v/>
      </c>
      <c r="H133" t="b">
        <f t="shared" si="35"/>
        <v>0</v>
      </c>
      <c r="I133" s="283">
        <f t="shared" si="27"/>
        <v>0</v>
      </c>
      <c r="J133" s="1">
        <f t="shared" si="28"/>
        <v>0</v>
      </c>
      <c r="K133" s="157">
        <f t="shared" si="36"/>
        <v>0</v>
      </c>
      <c r="L133" s="149">
        <f t="shared" si="37"/>
        <v>0</v>
      </c>
      <c r="M133" s="150">
        <f t="shared" si="29"/>
        <v>100</v>
      </c>
      <c r="N133" s="149">
        <f t="shared" si="25"/>
        <v>90</v>
      </c>
      <c r="O133" s="149">
        <f t="shared" si="30"/>
        <v>180</v>
      </c>
      <c r="P133" s="149">
        <f t="shared" si="31"/>
        <v>1</v>
      </c>
    </row>
    <row r="134" spans="1:16" x14ac:dyDescent="0.25">
      <c r="A134" s="391"/>
      <c r="B134" s="394"/>
      <c r="C134" s="5" t="str">
        <f t="shared" si="26"/>
        <v/>
      </c>
      <c r="D134" s="155">
        <f t="shared" si="32"/>
        <v>0</v>
      </c>
      <c r="F134" s="156">
        <f t="shared" si="33"/>
        <v>0</v>
      </c>
      <c r="G134" t="str">
        <f t="shared" si="34"/>
        <v/>
      </c>
      <c r="H134" t="b">
        <f t="shared" si="35"/>
        <v>0</v>
      </c>
      <c r="I134" s="283">
        <f t="shared" si="27"/>
        <v>0</v>
      </c>
      <c r="J134" s="1">
        <f t="shared" si="28"/>
        <v>0</v>
      </c>
      <c r="K134" s="157">
        <f t="shared" si="36"/>
        <v>0</v>
      </c>
      <c r="L134" s="149">
        <f t="shared" si="37"/>
        <v>0</v>
      </c>
      <c r="M134" s="150">
        <f t="shared" si="29"/>
        <v>100</v>
      </c>
      <c r="N134" s="149">
        <f t="shared" ref="N134:N197" si="38">+O134-(P134*90)</f>
        <v>90</v>
      </c>
      <c r="O134" s="149">
        <f t="shared" si="30"/>
        <v>180</v>
      </c>
      <c r="P134" s="149">
        <f t="shared" si="31"/>
        <v>1</v>
      </c>
    </row>
    <row r="135" spans="1:16" x14ac:dyDescent="0.25">
      <c r="A135" s="391"/>
      <c r="B135" s="394"/>
      <c r="C135" s="5" t="str">
        <f t="shared" si="26"/>
        <v/>
      </c>
      <c r="D135" s="155">
        <f t="shared" si="32"/>
        <v>0</v>
      </c>
      <c r="F135" s="156">
        <f t="shared" si="33"/>
        <v>0</v>
      </c>
      <c r="G135" t="str">
        <f t="shared" si="34"/>
        <v/>
      </c>
      <c r="H135" t="b">
        <f t="shared" si="35"/>
        <v>0</v>
      </c>
      <c r="I135" s="283">
        <f t="shared" si="27"/>
        <v>0</v>
      </c>
      <c r="J135" s="1">
        <f t="shared" si="28"/>
        <v>0</v>
      </c>
      <c r="K135" s="157">
        <f t="shared" si="36"/>
        <v>0</v>
      </c>
      <c r="L135" s="149">
        <f t="shared" si="37"/>
        <v>0</v>
      </c>
      <c r="M135" s="150">
        <f t="shared" si="29"/>
        <v>100</v>
      </c>
      <c r="N135" s="149">
        <f t="shared" si="38"/>
        <v>90</v>
      </c>
      <c r="O135" s="149">
        <f t="shared" si="30"/>
        <v>180</v>
      </c>
      <c r="P135" s="149">
        <f t="shared" si="31"/>
        <v>1</v>
      </c>
    </row>
    <row r="136" spans="1:16" x14ac:dyDescent="0.25">
      <c r="A136" s="391"/>
      <c r="B136" s="394"/>
      <c r="C136" s="5" t="str">
        <f t="shared" si="26"/>
        <v/>
      </c>
      <c r="D136" s="155">
        <f t="shared" si="32"/>
        <v>0</v>
      </c>
      <c r="F136" s="156">
        <f t="shared" si="33"/>
        <v>0</v>
      </c>
      <c r="G136" t="str">
        <f t="shared" si="34"/>
        <v/>
      </c>
      <c r="H136" t="b">
        <f t="shared" si="35"/>
        <v>0</v>
      </c>
      <c r="I136" s="283">
        <f t="shared" si="27"/>
        <v>0</v>
      </c>
      <c r="J136" s="1">
        <f t="shared" si="28"/>
        <v>0</v>
      </c>
      <c r="K136" s="157">
        <f t="shared" si="36"/>
        <v>0</v>
      </c>
      <c r="L136" s="149">
        <f t="shared" si="37"/>
        <v>0</v>
      </c>
      <c r="M136" s="150">
        <f t="shared" si="29"/>
        <v>100</v>
      </c>
      <c r="N136" s="149">
        <f t="shared" si="38"/>
        <v>90</v>
      </c>
      <c r="O136" s="149">
        <f t="shared" si="30"/>
        <v>180</v>
      </c>
      <c r="P136" s="149">
        <f t="shared" si="31"/>
        <v>1</v>
      </c>
    </row>
    <row r="137" spans="1:16" x14ac:dyDescent="0.25">
      <c r="A137" s="391"/>
      <c r="B137" s="394"/>
      <c r="C137" s="5" t="str">
        <f t="shared" si="26"/>
        <v/>
      </c>
      <c r="D137" s="155">
        <f t="shared" si="32"/>
        <v>0</v>
      </c>
      <c r="F137" s="156">
        <f t="shared" si="33"/>
        <v>0</v>
      </c>
      <c r="G137" t="str">
        <f t="shared" si="34"/>
        <v/>
      </c>
      <c r="H137" t="b">
        <f t="shared" si="35"/>
        <v>0</v>
      </c>
      <c r="I137" s="283">
        <f t="shared" si="27"/>
        <v>0</v>
      </c>
      <c r="J137" s="1">
        <f t="shared" si="28"/>
        <v>0</v>
      </c>
      <c r="K137" s="157">
        <f t="shared" si="36"/>
        <v>0</v>
      </c>
      <c r="L137" s="149">
        <f t="shared" si="37"/>
        <v>0</v>
      </c>
      <c r="M137" s="150">
        <f t="shared" si="29"/>
        <v>100</v>
      </c>
      <c r="N137" s="149">
        <f t="shared" si="38"/>
        <v>90</v>
      </c>
      <c r="O137" s="149">
        <f t="shared" si="30"/>
        <v>180</v>
      </c>
      <c r="P137" s="149">
        <f t="shared" si="31"/>
        <v>1</v>
      </c>
    </row>
    <row r="138" spans="1:16" x14ac:dyDescent="0.25">
      <c r="A138" s="391"/>
      <c r="B138" s="394"/>
      <c r="C138" s="5" t="str">
        <f t="shared" si="26"/>
        <v/>
      </c>
      <c r="D138" s="155">
        <f t="shared" si="32"/>
        <v>0</v>
      </c>
      <c r="F138" s="156">
        <f t="shared" si="33"/>
        <v>0</v>
      </c>
      <c r="G138" t="str">
        <f t="shared" si="34"/>
        <v/>
      </c>
      <c r="H138" t="b">
        <f t="shared" si="35"/>
        <v>0</v>
      </c>
      <c r="I138" s="283">
        <f t="shared" si="27"/>
        <v>0</v>
      </c>
      <c r="J138" s="1">
        <f t="shared" si="28"/>
        <v>0</v>
      </c>
      <c r="K138" s="157">
        <f t="shared" si="36"/>
        <v>0</v>
      </c>
      <c r="L138" s="149">
        <f t="shared" si="37"/>
        <v>0</v>
      </c>
      <c r="M138" s="150">
        <f t="shared" si="29"/>
        <v>100</v>
      </c>
      <c r="N138" s="149">
        <f t="shared" si="38"/>
        <v>90</v>
      </c>
      <c r="O138" s="149">
        <f t="shared" si="30"/>
        <v>180</v>
      </c>
      <c r="P138" s="149">
        <f t="shared" si="31"/>
        <v>1</v>
      </c>
    </row>
    <row r="139" spans="1:16" x14ac:dyDescent="0.25">
      <c r="A139" s="391"/>
      <c r="B139" s="394"/>
      <c r="C139" s="5" t="str">
        <f t="shared" si="26"/>
        <v/>
      </c>
      <c r="D139" s="155">
        <f t="shared" si="32"/>
        <v>0</v>
      </c>
      <c r="F139" s="156">
        <f t="shared" si="33"/>
        <v>0</v>
      </c>
      <c r="G139" t="str">
        <f t="shared" si="34"/>
        <v/>
      </c>
      <c r="H139" t="b">
        <f t="shared" si="35"/>
        <v>0</v>
      </c>
      <c r="I139" s="283">
        <f t="shared" si="27"/>
        <v>0</v>
      </c>
      <c r="J139" s="1">
        <f t="shared" si="28"/>
        <v>0</v>
      </c>
      <c r="K139" s="157">
        <f t="shared" si="36"/>
        <v>0</v>
      </c>
      <c r="L139" s="149">
        <f t="shared" si="37"/>
        <v>0</v>
      </c>
      <c r="M139" s="150">
        <f t="shared" si="29"/>
        <v>100</v>
      </c>
      <c r="N139" s="149">
        <f t="shared" si="38"/>
        <v>90</v>
      </c>
      <c r="O139" s="149">
        <f t="shared" si="30"/>
        <v>180</v>
      </c>
      <c r="P139" s="149">
        <f t="shared" si="31"/>
        <v>1</v>
      </c>
    </row>
    <row r="140" spans="1:16" x14ac:dyDescent="0.25">
      <c r="A140" s="391"/>
      <c r="B140" s="394"/>
      <c r="C140" s="5" t="str">
        <f t="shared" si="26"/>
        <v/>
      </c>
      <c r="D140" s="155">
        <f t="shared" si="32"/>
        <v>0</v>
      </c>
      <c r="F140" s="156">
        <f t="shared" si="33"/>
        <v>0</v>
      </c>
      <c r="G140" t="str">
        <f t="shared" si="34"/>
        <v/>
      </c>
      <c r="H140" t="b">
        <f t="shared" si="35"/>
        <v>0</v>
      </c>
      <c r="I140" s="283">
        <f t="shared" si="27"/>
        <v>0</v>
      </c>
      <c r="J140" s="1">
        <f t="shared" si="28"/>
        <v>0</v>
      </c>
      <c r="K140" s="157">
        <f t="shared" si="36"/>
        <v>0</v>
      </c>
      <c r="L140" s="149">
        <f t="shared" si="37"/>
        <v>0</v>
      </c>
      <c r="M140" s="150">
        <f t="shared" si="29"/>
        <v>100</v>
      </c>
      <c r="N140" s="149">
        <f t="shared" si="38"/>
        <v>90</v>
      </c>
      <c r="O140" s="149">
        <f t="shared" si="30"/>
        <v>180</v>
      </c>
      <c r="P140" s="149">
        <f t="shared" si="31"/>
        <v>1</v>
      </c>
    </row>
    <row r="141" spans="1:16" x14ac:dyDescent="0.25">
      <c r="A141" s="391"/>
      <c r="B141" s="394"/>
      <c r="C141" s="5" t="str">
        <f t="shared" si="26"/>
        <v/>
      </c>
      <c r="D141" s="155">
        <f t="shared" si="32"/>
        <v>0</v>
      </c>
      <c r="F141" s="156">
        <f t="shared" si="33"/>
        <v>0</v>
      </c>
      <c r="G141" t="str">
        <f t="shared" si="34"/>
        <v/>
      </c>
      <c r="H141" t="b">
        <f t="shared" si="35"/>
        <v>0</v>
      </c>
      <c r="I141" s="283">
        <f t="shared" si="27"/>
        <v>0</v>
      </c>
      <c r="J141" s="1">
        <f t="shared" si="28"/>
        <v>0</v>
      </c>
      <c r="K141" s="157">
        <f t="shared" si="36"/>
        <v>0</v>
      </c>
      <c r="L141" s="149">
        <f t="shared" si="37"/>
        <v>0</v>
      </c>
      <c r="M141" s="150">
        <f t="shared" si="29"/>
        <v>100</v>
      </c>
      <c r="N141" s="149">
        <f t="shared" si="38"/>
        <v>90</v>
      </c>
      <c r="O141" s="149">
        <f t="shared" si="30"/>
        <v>180</v>
      </c>
      <c r="P141" s="149">
        <f t="shared" si="31"/>
        <v>1</v>
      </c>
    </row>
    <row r="142" spans="1:16" x14ac:dyDescent="0.25">
      <c r="A142" s="391"/>
      <c r="B142" s="394"/>
      <c r="C142" s="5" t="str">
        <f t="shared" si="26"/>
        <v/>
      </c>
      <c r="D142" s="155">
        <f t="shared" si="32"/>
        <v>0</v>
      </c>
      <c r="F142" s="156">
        <f t="shared" si="33"/>
        <v>0</v>
      </c>
      <c r="G142" t="str">
        <f t="shared" si="34"/>
        <v/>
      </c>
      <c r="H142" t="b">
        <f t="shared" si="35"/>
        <v>0</v>
      </c>
      <c r="I142" s="283">
        <f t="shared" si="27"/>
        <v>0</v>
      </c>
      <c r="J142" s="1">
        <f t="shared" si="28"/>
        <v>0</v>
      </c>
      <c r="K142" s="157">
        <f t="shared" si="36"/>
        <v>0</v>
      </c>
      <c r="L142" s="149">
        <f t="shared" si="37"/>
        <v>0</v>
      </c>
      <c r="M142" s="150">
        <f t="shared" si="29"/>
        <v>100</v>
      </c>
      <c r="N142" s="149">
        <f t="shared" si="38"/>
        <v>90</v>
      </c>
      <c r="O142" s="149">
        <f t="shared" si="30"/>
        <v>180</v>
      </c>
      <c r="P142" s="149">
        <f t="shared" si="31"/>
        <v>1</v>
      </c>
    </row>
    <row r="143" spans="1:16" x14ac:dyDescent="0.25">
      <c r="A143" s="391"/>
      <c r="B143" s="394"/>
      <c r="C143" s="5" t="str">
        <f t="shared" si="26"/>
        <v/>
      </c>
      <c r="D143" s="155">
        <f t="shared" si="32"/>
        <v>0</v>
      </c>
      <c r="F143" s="156">
        <f t="shared" si="33"/>
        <v>0</v>
      </c>
      <c r="G143" t="str">
        <f t="shared" si="34"/>
        <v/>
      </c>
      <c r="H143" t="b">
        <f t="shared" si="35"/>
        <v>0</v>
      </c>
      <c r="I143" s="283">
        <f t="shared" si="27"/>
        <v>0</v>
      </c>
      <c r="J143" s="1">
        <f t="shared" si="28"/>
        <v>0</v>
      </c>
      <c r="K143" s="157">
        <f t="shared" si="36"/>
        <v>0</v>
      </c>
      <c r="L143" s="149">
        <f t="shared" si="37"/>
        <v>0</v>
      </c>
      <c r="M143" s="150">
        <f t="shared" si="29"/>
        <v>100</v>
      </c>
      <c r="N143" s="149">
        <f t="shared" si="38"/>
        <v>90</v>
      </c>
      <c r="O143" s="149">
        <f t="shared" si="30"/>
        <v>180</v>
      </c>
      <c r="P143" s="149">
        <f t="shared" si="31"/>
        <v>1</v>
      </c>
    </row>
    <row r="144" spans="1:16" x14ac:dyDescent="0.25">
      <c r="A144" s="391"/>
      <c r="B144" s="394"/>
      <c r="C144" s="5" t="str">
        <f t="shared" si="26"/>
        <v/>
      </c>
      <c r="D144" s="155">
        <f t="shared" si="32"/>
        <v>0</v>
      </c>
      <c r="F144" s="156">
        <f t="shared" si="33"/>
        <v>0</v>
      </c>
      <c r="G144" t="str">
        <f t="shared" si="34"/>
        <v/>
      </c>
      <c r="H144" t="b">
        <f t="shared" si="35"/>
        <v>0</v>
      </c>
      <c r="I144" s="283">
        <f t="shared" si="27"/>
        <v>0</v>
      </c>
      <c r="J144" s="1">
        <f t="shared" si="28"/>
        <v>0</v>
      </c>
      <c r="K144" s="157">
        <f t="shared" si="36"/>
        <v>0</v>
      </c>
      <c r="L144" s="149">
        <f t="shared" si="37"/>
        <v>0</v>
      </c>
      <c r="M144" s="150">
        <f t="shared" si="29"/>
        <v>100</v>
      </c>
      <c r="N144" s="149">
        <f t="shared" si="38"/>
        <v>90</v>
      </c>
      <c r="O144" s="149">
        <f t="shared" si="30"/>
        <v>180</v>
      </c>
      <c r="P144" s="149">
        <f t="shared" si="31"/>
        <v>1</v>
      </c>
    </row>
    <row r="145" spans="1:16" x14ac:dyDescent="0.25">
      <c r="A145" s="391"/>
      <c r="B145" s="394"/>
      <c r="C145" s="5" t="str">
        <f t="shared" si="26"/>
        <v/>
      </c>
      <c r="D145" s="155">
        <f t="shared" si="32"/>
        <v>0</v>
      </c>
      <c r="F145" s="156">
        <f t="shared" si="33"/>
        <v>0</v>
      </c>
      <c r="G145" t="str">
        <f t="shared" si="34"/>
        <v/>
      </c>
      <c r="H145" t="b">
        <f t="shared" si="35"/>
        <v>0</v>
      </c>
      <c r="I145" s="283">
        <f t="shared" si="27"/>
        <v>0</v>
      </c>
      <c r="J145" s="1">
        <f t="shared" si="28"/>
        <v>0</v>
      </c>
      <c r="K145" s="157">
        <f t="shared" si="36"/>
        <v>0</v>
      </c>
      <c r="L145" s="149">
        <f t="shared" si="37"/>
        <v>0</v>
      </c>
      <c r="M145" s="150">
        <f t="shared" si="29"/>
        <v>100</v>
      </c>
      <c r="N145" s="149">
        <f t="shared" si="38"/>
        <v>90</v>
      </c>
      <c r="O145" s="149">
        <f t="shared" si="30"/>
        <v>180</v>
      </c>
      <c r="P145" s="149">
        <f t="shared" si="31"/>
        <v>1</v>
      </c>
    </row>
    <row r="146" spans="1:16" x14ac:dyDescent="0.25">
      <c r="A146" s="391"/>
      <c r="B146" s="394"/>
      <c r="C146" s="5" t="str">
        <f t="shared" si="26"/>
        <v/>
      </c>
      <c r="D146" s="155">
        <f t="shared" si="32"/>
        <v>0</v>
      </c>
      <c r="F146" s="156">
        <f t="shared" si="33"/>
        <v>0</v>
      </c>
      <c r="G146" t="str">
        <f t="shared" si="34"/>
        <v/>
      </c>
      <c r="H146" t="b">
        <f t="shared" si="35"/>
        <v>0</v>
      </c>
      <c r="I146" s="283">
        <f t="shared" si="27"/>
        <v>0</v>
      </c>
      <c r="J146" s="1">
        <f t="shared" si="28"/>
        <v>0</v>
      </c>
      <c r="K146" s="157">
        <f t="shared" si="36"/>
        <v>0</v>
      </c>
      <c r="L146" s="149">
        <f t="shared" si="37"/>
        <v>0</v>
      </c>
      <c r="M146" s="150">
        <f t="shared" si="29"/>
        <v>100</v>
      </c>
      <c r="N146" s="149">
        <f t="shared" si="38"/>
        <v>90</v>
      </c>
      <c r="O146" s="149">
        <f t="shared" si="30"/>
        <v>180</v>
      </c>
      <c r="P146" s="149">
        <f t="shared" si="31"/>
        <v>1</v>
      </c>
    </row>
    <row r="147" spans="1:16" x14ac:dyDescent="0.25">
      <c r="A147" s="391"/>
      <c r="B147" s="394"/>
      <c r="C147" s="5" t="str">
        <f t="shared" si="26"/>
        <v/>
      </c>
      <c r="D147" s="155">
        <f t="shared" si="32"/>
        <v>0</v>
      </c>
      <c r="F147" s="156">
        <f t="shared" si="33"/>
        <v>0</v>
      </c>
      <c r="G147" t="str">
        <f t="shared" si="34"/>
        <v/>
      </c>
      <c r="H147" t="b">
        <f t="shared" si="35"/>
        <v>0</v>
      </c>
      <c r="I147" s="283">
        <f t="shared" si="27"/>
        <v>0</v>
      </c>
      <c r="J147" s="1">
        <f t="shared" si="28"/>
        <v>0</v>
      </c>
      <c r="K147" s="157">
        <f t="shared" si="36"/>
        <v>0</v>
      </c>
      <c r="L147" s="149">
        <f t="shared" si="37"/>
        <v>0</v>
      </c>
      <c r="M147" s="150">
        <f t="shared" si="29"/>
        <v>100</v>
      </c>
      <c r="N147" s="149">
        <f t="shared" si="38"/>
        <v>90</v>
      </c>
      <c r="O147" s="149">
        <f t="shared" si="30"/>
        <v>180</v>
      </c>
      <c r="P147" s="149">
        <f t="shared" si="31"/>
        <v>1</v>
      </c>
    </row>
    <row r="148" spans="1:16" x14ac:dyDescent="0.25">
      <c r="A148" s="391"/>
      <c r="B148" s="394"/>
      <c r="C148" s="5" t="str">
        <f t="shared" si="26"/>
        <v/>
      </c>
      <c r="D148" s="155">
        <f t="shared" si="32"/>
        <v>0</v>
      </c>
      <c r="F148" s="156">
        <f t="shared" si="33"/>
        <v>0</v>
      </c>
      <c r="G148" t="str">
        <f t="shared" si="34"/>
        <v/>
      </c>
      <c r="H148" t="b">
        <f t="shared" si="35"/>
        <v>0</v>
      </c>
      <c r="I148" s="283">
        <f t="shared" si="27"/>
        <v>0</v>
      </c>
      <c r="J148" s="1">
        <f t="shared" si="28"/>
        <v>0</v>
      </c>
      <c r="K148" s="157">
        <f t="shared" si="36"/>
        <v>0</v>
      </c>
      <c r="L148" s="149">
        <f t="shared" si="37"/>
        <v>0</v>
      </c>
      <c r="M148" s="150">
        <f t="shared" si="29"/>
        <v>100</v>
      </c>
      <c r="N148" s="149">
        <f t="shared" si="38"/>
        <v>90</v>
      </c>
      <c r="O148" s="149">
        <f t="shared" si="30"/>
        <v>180</v>
      </c>
      <c r="P148" s="149">
        <f t="shared" si="31"/>
        <v>1</v>
      </c>
    </row>
    <row r="149" spans="1:16" x14ac:dyDescent="0.25">
      <c r="A149" s="391"/>
      <c r="B149" s="394"/>
      <c r="C149" s="5" t="str">
        <f t="shared" si="26"/>
        <v/>
      </c>
      <c r="D149" s="155">
        <f t="shared" si="32"/>
        <v>0</v>
      </c>
      <c r="F149" s="156">
        <f t="shared" si="33"/>
        <v>0</v>
      </c>
      <c r="G149" t="str">
        <f t="shared" si="34"/>
        <v/>
      </c>
      <c r="H149" t="b">
        <f t="shared" si="35"/>
        <v>0</v>
      </c>
      <c r="I149" s="283">
        <f t="shared" si="27"/>
        <v>0</v>
      </c>
      <c r="J149" s="1">
        <f t="shared" si="28"/>
        <v>0</v>
      </c>
      <c r="K149" s="157">
        <f t="shared" si="36"/>
        <v>0</v>
      </c>
      <c r="L149" s="149">
        <f t="shared" si="37"/>
        <v>0</v>
      </c>
      <c r="M149" s="150">
        <f t="shared" si="29"/>
        <v>100</v>
      </c>
      <c r="N149" s="149">
        <f t="shared" si="38"/>
        <v>90</v>
      </c>
      <c r="O149" s="149">
        <f t="shared" si="30"/>
        <v>180</v>
      </c>
      <c r="P149" s="149">
        <f t="shared" si="31"/>
        <v>1</v>
      </c>
    </row>
    <row r="150" spans="1:16" x14ac:dyDescent="0.25">
      <c r="A150" s="391"/>
      <c r="B150" s="394"/>
      <c r="C150" s="5" t="str">
        <f t="shared" si="26"/>
        <v/>
      </c>
      <c r="D150" s="155">
        <f t="shared" si="32"/>
        <v>0</v>
      </c>
      <c r="F150" s="156">
        <f t="shared" si="33"/>
        <v>0</v>
      </c>
      <c r="G150" t="str">
        <f t="shared" si="34"/>
        <v/>
      </c>
      <c r="H150" t="b">
        <f t="shared" si="35"/>
        <v>0</v>
      </c>
      <c r="I150" s="283">
        <f t="shared" si="27"/>
        <v>0</v>
      </c>
      <c r="J150" s="1">
        <f t="shared" si="28"/>
        <v>0</v>
      </c>
      <c r="K150" s="157">
        <f t="shared" si="36"/>
        <v>0</v>
      </c>
      <c r="L150" s="149">
        <f t="shared" si="37"/>
        <v>0</v>
      </c>
      <c r="M150" s="150">
        <f t="shared" si="29"/>
        <v>100</v>
      </c>
      <c r="N150" s="149">
        <f t="shared" si="38"/>
        <v>90</v>
      </c>
      <c r="O150" s="149">
        <f t="shared" si="30"/>
        <v>180</v>
      </c>
      <c r="P150" s="149">
        <f t="shared" si="31"/>
        <v>1</v>
      </c>
    </row>
    <row r="151" spans="1:16" x14ac:dyDescent="0.25">
      <c r="A151" s="391"/>
      <c r="B151" s="394"/>
      <c r="C151" s="5" t="str">
        <f t="shared" si="26"/>
        <v/>
      </c>
      <c r="D151" s="155">
        <f t="shared" si="32"/>
        <v>0</v>
      </c>
      <c r="F151" s="156">
        <f t="shared" si="33"/>
        <v>0</v>
      </c>
      <c r="G151" t="str">
        <f t="shared" si="34"/>
        <v/>
      </c>
      <c r="H151" t="b">
        <f t="shared" si="35"/>
        <v>0</v>
      </c>
      <c r="I151" s="283">
        <f t="shared" si="27"/>
        <v>0</v>
      </c>
      <c r="J151" s="1">
        <f t="shared" si="28"/>
        <v>0</v>
      </c>
      <c r="K151" s="157">
        <f t="shared" si="36"/>
        <v>0</v>
      </c>
      <c r="L151" s="149">
        <f t="shared" si="37"/>
        <v>0</v>
      </c>
      <c r="M151" s="150">
        <f t="shared" si="29"/>
        <v>100</v>
      </c>
      <c r="N151" s="149">
        <f t="shared" si="38"/>
        <v>90</v>
      </c>
      <c r="O151" s="149">
        <f t="shared" si="30"/>
        <v>180</v>
      </c>
      <c r="P151" s="149">
        <f t="shared" si="31"/>
        <v>1</v>
      </c>
    </row>
    <row r="152" spans="1:16" x14ac:dyDescent="0.25">
      <c r="A152" s="391"/>
      <c r="B152" s="394"/>
      <c r="C152" s="5" t="str">
        <f t="shared" si="26"/>
        <v/>
      </c>
      <c r="D152" s="155">
        <f t="shared" si="32"/>
        <v>0</v>
      </c>
      <c r="F152" s="156">
        <f t="shared" si="33"/>
        <v>0</v>
      </c>
      <c r="G152" t="str">
        <f t="shared" si="34"/>
        <v/>
      </c>
      <c r="H152" t="b">
        <f t="shared" si="35"/>
        <v>0</v>
      </c>
      <c r="I152" s="283">
        <f t="shared" si="27"/>
        <v>0</v>
      </c>
      <c r="J152" s="1">
        <f t="shared" si="28"/>
        <v>0</v>
      </c>
      <c r="K152" s="157">
        <f t="shared" si="36"/>
        <v>0</v>
      </c>
      <c r="L152" s="149">
        <f t="shared" si="37"/>
        <v>0</v>
      </c>
      <c r="M152" s="150">
        <f t="shared" si="29"/>
        <v>100</v>
      </c>
      <c r="N152" s="149">
        <f t="shared" si="38"/>
        <v>90</v>
      </c>
      <c r="O152" s="149">
        <f t="shared" si="30"/>
        <v>180</v>
      </c>
      <c r="P152" s="149">
        <f t="shared" si="31"/>
        <v>1</v>
      </c>
    </row>
    <row r="153" spans="1:16" x14ac:dyDescent="0.25">
      <c r="A153" s="391"/>
      <c r="B153" s="394"/>
      <c r="C153" s="5" t="str">
        <f t="shared" si="26"/>
        <v/>
      </c>
      <c r="D153" s="155">
        <f t="shared" si="32"/>
        <v>0</v>
      </c>
      <c r="F153" s="156">
        <f t="shared" si="33"/>
        <v>0</v>
      </c>
      <c r="G153" t="str">
        <f t="shared" si="34"/>
        <v/>
      </c>
      <c r="H153" t="b">
        <f t="shared" si="35"/>
        <v>0</v>
      </c>
      <c r="I153" s="283">
        <f t="shared" si="27"/>
        <v>0</v>
      </c>
      <c r="J153" s="1">
        <f t="shared" si="28"/>
        <v>0</v>
      </c>
      <c r="K153" s="157">
        <f t="shared" si="36"/>
        <v>0</v>
      </c>
      <c r="L153" s="149">
        <f t="shared" si="37"/>
        <v>0</v>
      </c>
      <c r="M153" s="150">
        <f t="shared" si="29"/>
        <v>100</v>
      </c>
      <c r="N153" s="149">
        <f t="shared" si="38"/>
        <v>90</v>
      </c>
      <c r="O153" s="149">
        <f t="shared" si="30"/>
        <v>180</v>
      </c>
      <c r="P153" s="149">
        <f t="shared" si="31"/>
        <v>1</v>
      </c>
    </row>
    <row r="154" spans="1:16" x14ac:dyDescent="0.25">
      <c r="A154" s="391"/>
      <c r="B154" s="394"/>
      <c r="C154" s="5" t="str">
        <f t="shared" si="26"/>
        <v/>
      </c>
      <c r="D154" s="155">
        <f t="shared" si="32"/>
        <v>0</v>
      </c>
      <c r="F154" s="156">
        <f t="shared" si="33"/>
        <v>0</v>
      </c>
      <c r="G154" t="str">
        <f t="shared" si="34"/>
        <v/>
      </c>
      <c r="H154" t="b">
        <f t="shared" si="35"/>
        <v>0</v>
      </c>
      <c r="I154" s="283">
        <f t="shared" si="27"/>
        <v>0</v>
      </c>
      <c r="J154" s="1">
        <f t="shared" si="28"/>
        <v>0</v>
      </c>
      <c r="K154" s="157">
        <f t="shared" si="36"/>
        <v>0</v>
      </c>
      <c r="L154" s="149">
        <f t="shared" si="37"/>
        <v>0</v>
      </c>
      <c r="M154" s="150">
        <f t="shared" si="29"/>
        <v>100</v>
      </c>
      <c r="N154" s="149">
        <f t="shared" si="38"/>
        <v>90</v>
      </c>
      <c r="O154" s="149">
        <f t="shared" si="30"/>
        <v>180</v>
      </c>
      <c r="P154" s="149">
        <f t="shared" si="31"/>
        <v>1</v>
      </c>
    </row>
    <row r="155" spans="1:16" x14ac:dyDescent="0.25">
      <c r="A155" s="391"/>
      <c r="B155" s="394"/>
      <c r="C155" s="5" t="str">
        <f t="shared" si="26"/>
        <v/>
      </c>
      <c r="D155" s="155">
        <f t="shared" si="32"/>
        <v>0</v>
      </c>
      <c r="F155" s="156">
        <f t="shared" si="33"/>
        <v>0</v>
      </c>
      <c r="G155" t="str">
        <f t="shared" si="34"/>
        <v/>
      </c>
      <c r="H155" t="b">
        <f t="shared" si="35"/>
        <v>0</v>
      </c>
      <c r="I155" s="283">
        <f t="shared" si="27"/>
        <v>0</v>
      </c>
      <c r="J155" s="1">
        <f t="shared" si="28"/>
        <v>0</v>
      </c>
      <c r="K155" s="157">
        <f t="shared" si="36"/>
        <v>0</v>
      </c>
      <c r="L155" s="149">
        <f t="shared" si="37"/>
        <v>0</v>
      </c>
      <c r="M155" s="150">
        <f t="shared" si="29"/>
        <v>100</v>
      </c>
      <c r="N155" s="149">
        <f t="shared" si="38"/>
        <v>90</v>
      </c>
      <c r="O155" s="149">
        <f t="shared" si="30"/>
        <v>180</v>
      </c>
      <c r="P155" s="149">
        <f t="shared" si="31"/>
        <v>1</v>
      </c>
    </row>
    <row r="156" spans="1:16" x14ac:dyDescent="0.25">
      <c r="A156" s="391"/>
      <c r="B156" s="394"/>
      <c r="C156" s="5" t="str">
        <f t="shared" si="26"/>
        <v/>
      </c>
      <c r="D156" s="155">
        <f t="shared" si="32"/>
        <v>0</v>
      </c>
      <c r="F156" s="156">
        <f t="shared" si="33"/>
        <v>0</v>
      </c>
      <c r="G156" t="str">
        <f t="shared" si="34"/>
        <v/>
      </c>
      <c r="H156" t="b">
        <f t="shared" si="35"/>
        <v>0</v>
      </c>
      <c r="I156" s="283">
        <f t="shared" si="27"/>
        <v>0</v>
      </c>
      <c r="J156" s="1">
        <f t="shared" si="28"/>
        <v>0</v>
      </c>
      <c r="K156" s="157">
        <f t="shared" si="36"/>
        <v>0</v>
      </c>
      <c r="L156" s="149">
        <f t="shared" si="37"/>
        <v>0</v>
      </c>
      <c r="M156" s="150">
        <f t="shared" si="29"/>
        <v>100</v>
      </c>
      <c r="N156" s="149">
        <f t="shared" si="38"/>
        <v>90</v>
      </c>
      <c r="O156" s="149">
        <f t="shared" si="30"/>
        <v>180</v>
      </c>
      <c r="P156" s="149">
        <f t="shared" si="31"/>
        <v>1</v>
      </c>
    </row>
    <row r="157" spans="1:16" x14ac:dyDescent="0.25">
      <c r="A157" s="391"/>
      <c r="B157" s="394"/>
      <c r="C157" s="5" t="str">
        <f t="shared" si="26"/>
        <v/>
      </c>
      <c r="D157" s="155">
        <f t="shared" si="32"/>
        <v>0</v>
      </c>
      <c r="F157" s="156">
        <f t="shared" si="33"/>
        <v>0</v>
      </c>
      <c r="G157" t="str">
        <f t="shared" si="34"/>
        <v/>
      </c>
      <c r="H157" t="b">
        <f t="shared" si="35"/>
        <v>0</v>
      </c>
      <c r="I157" s="283">
        <f t="shared" si="27"/>
        <v>0</v>
      </c>
      <c r="J157" s="1">
        <f t="shared" si="28"/>
        <v>0</v>
      </c>
      <c r="K157" s="157">
        <f t="shared" si="36"/>
        <v>0</v>
      </c>
      <c r="L157" s="149">
        <f t="shared" si="37"/>
        <v>0</v>
      </c>
      <c r="M157" s="150">
        <f t="shared" si="29"/>
        <v>100</v>
      </c>
      <c r="N157" s="149">
        <f t="shared" si="38"/>
        <v>90</v>
      </c>
      <c r="O157" s="149">
        <f t="shared" si="30"/>
        <v>180</v>
      </c>
      <c r="P157" s="149">
        <f t="shared" si="31"/>
        <v>1</v>
      </c>
    </row>
    <row r="158" spans="1:16" x14ac:dyDescent="0.25">
      <c r="A158" s="391"/>
      <c r="B158" s="394"/>
      <c r="C158" s="5" t="str">
        <f t="shared" si="26"/>
        <v/>
      </c>
      <c r="D158" s="155">
        <f t="shared" si="32"/>
        <v>0</v>
      </c>
      <c r="F158" s="156">
        <f t="shared" si="33"/>
        <v>0</v>
      </c>
      <c r="G158" t="str">
        <f t="shared" si="34"/>
        <v/>
      </c>
      <c r="H158" t="b">
        <f t="shared" si="35"/>
        <v>0</v>
      </c>
      <c r="I158" s="283">
        <f t="shared" si="27"/>
        <v>0</v>
      </c>
      <c r="J158" s="1">
        <f t="shared" si="28"/>
        <v>0</v>
      </c>
      <c r="K158" s="157">
        <f t="shared" si="36"/>
        <v>0</v>
      </c>
      <c r="L158" s="149">
        <f t="shared" si="37"/>
        <v>0</v>
      </c>
      <c r="M158" s="150">
        <f t="shared" si="29"/>
        <v>100</v>
      </c>
      <c r="N158" s="149">
        <f t="shared" si="38"/>
        <v>90</v>
      </c>
      <c r="O158" s="149">
        <f t="shared" si="30"/>
        <v>180</v>
      </c>
      <c r="P158" s="149">
        <f t="shared" si="31"/>
        <v>1</v>
      </c>
    </row>
    <row r="159" spans="1:16" x14ac:dyDescent="0.25">
      <c r="A159" s="391"/>
      <c r="B159" s="394"/>
      <c r="C159" s="5" t="str">
        <f t="shared" si="26"/>
        <v/>
      </c>
      <c r="D159" s="155">
        <f t="shared" si="32"/>
        <v>0</v>
      </c>
      <c r="F159" s="156">
        <f t="shared" si="33"/>
        <v>0</v>
      </c>
      <c r="G159" t="str">
        <f t="shared" si="34"/>
        <v/>
      </c>
      <c r="H159" t="b">
        <f t="shared" si="35"/>
        <v>0</v>
      </c>
      <c r="I159" s="283">
        <f t="shared" si="27"/>
        <v>0</v>
      </c>
      <c r="J159" s="1">
        <f t="shared" si="28"/>
        <v>0</v>
      </c>
      <c r="K159" s="157">
        <f t="shared" si="36"/>
        <v>0</v>
      </c>
      <c r="L159" s="149">
        <f t="shared" si="37"/>
        <v>0</v>
      </c>
      <c r="M159" s="150">
        <f t="shared" si="29"/>
        <v>100</v>
      </c>
      <c r="N159" s="149">
        <f t="shared" si="38"/>
        <v>90</v>
      </c>
      <c r="O159" s="149">
        <f t="shared" si="30"/>
        <v>180</v>
      </c>
      <c r="P159" s="149">
        <f t="shared" si="31"/>
        <v>1</v>
      </c>
    </row>
    <row r="160" spans="1:16" x14ac:dyDescent="0.25">
      <c r="A160" s="391"/>
      <c r="B160" s="394"/>
      <c r="C160" s="5" t="str">
        <f t="shared" si="26"/>
        <v/>
      </c>
      <c r="D160" s="155">
        <f t="shared" si="32"/>
        <v>0</v>
      </c>
      <c r="F160" s="156">
        <f t="shared" si="33"/>
        <v>0</v>
      </c>
      <c r="G160" t="str">
        <f t="shared" si="34"/>
        <v/>
      </c>
      <c r="H160" t="b">
        <f t="shared" si="35"/>
        <v>0</v>
      </c>
      <c r="I160" s="283">
        <f t="shared" si="27"/>
        <v>0</v>
      </c>
      <c r="J160" s="1">
        <f t="shared" si="28"/>
        <v>0</v>
      </c>
      <c r="K160" s="157">
        <f t="shared" si="36"/>
        <v>0</v>
      </c>
      <c r="L160" s="149">
        <f t="shared" si="37"/>
        <v>0</v>
      </c>
      <c r="M160" s="150">
        <f t="shared" si="29"/>
        <v>100</v>
      </c>
      <c r="N160" s="149">
        <f t="shared" si="38"/>
        <v>90</v>
      </c>
      <c r="O160" s="149">
        <f t="shared" si="30"/>
        <v>180</v>
      </c>
      <c r="P160" s="149">
        <f t="shared" si="31"/>
        <v>1</v>
      </c>
    </row>
    <row r="161" spans="1:16" x14ac:dyDescent="0.25">
      <c r="A161" s="391"/>
      <c r="B161" s="394"/>
      <c r="C161" s="5" t="str">
        <f t="shared" si="26"/>
        <v/>
      </c>
      <c r="D161" s="155">
        <f t="shared" si="32"/>
        <v>0</v>
      </c>
      <c r="F161" s="156">
        <f t="shared" si="33"/>
        <v>0</v>
      </c>
      <c r="G161" t="str">
        <f t="shared" si="34"/>
        <v/>
      </c>
      <c r="H161" t="b">
        <f t="shared" si="35"/>
        <v>0</v>
      </c>
      <c r="I161" s="283">
        <f t="shared" si="27"/>
        <v>0</v>
      </c>
      <c r="J161" s="1">
        <f t="shared" si="28"/>
        <v>0</v>
      </c>
      <c r="K161" s="157">
        <f t="shared" si="36"/>
        <v>0</v>
      </c>
      <c r="L161" s="149">
        <f t="shared" si="37"/>
        <v>0</v>
      </c>
      <c r="M161" s="150">
        <f t="shared" si="29"/>
        <v>100</v>
      </c>
      <c r="N161" s="149">
        <f t="shared" si="38"/>
        <v>90</v>
      </c>
      <c r="O161" s="149">
        <f t="shared" si="30"/>
        <v>180</v>
      </c>
      <c r="P161" s="149">
        <f t="shared" si="31"/>
        <v>1</v>
      </c>
    </row>
    <row r="162" spans="1:16" x14ac:dyDescent="0.25">
      <c r="A162" s="391"/>
      <c r="B162" s="394"/>
      <c r="C162" s="5" t="str">
        <f t="shared" si="26"/>
        <v/>
      </c>
      <c r="D162" s="155">
        <f t="shared" si="32"/>
        <v>0</v>
      </c>
      <c r="F162" s="156">
        <f t="shared" si="33"/>
        <v>0</v>
      </c>
      <c r="G162" t="str">
        <f t="shared" si="34"/>
        <v/>
      </c>
      <c r="H162" t="b">
        <f t="shared" si="35"/>
        <v>0</v>
      </c>
      <c r="I162" s="283">
        <f t="shared" si="27"/>
        <v>0</v>
      </c>
      <c r="J162" s="1">
        <f t="shared" si="28"/>
        <v>0</v>
      </c>
      <c r="K162" s="157">
        <f t="shared" si="36"/>
        <v>0</v>
      </c>
      <c r="L162" s="149">
        <f t="shared" si="37"/>
        <v>0</v>
      </c>
      <c r="M162" s="150">
        <f t="shared" si="29"/>
        <v>100</v>
      </c>
      <c r="N162" s="149">
        <f t="shared" si="38"/>
        <v>90</v>
      </c>
      <c r="O162" s="149">
        <f t="shared" si="30"/>
        <v>180</v>
      </c>
      <c r="P162" s="149">
        <f t="shared" si="31"/>
        <v>1</v>
      </c>
    </row>
    <row r="163" spans="1:16" x14ac:dyDescent="0.25">
      <c r="A163" s="391"/>
      <c r="B163" s="394"/>
      <c r="C163" s="5" t="str">
        <f t="shared" si="26"/>
        <v/>
      </c>
      <c r="D163" s="155">
        <f t="shared" si="32"/>
        <v>0</v>
      </c>
      <c r="F163" s="156">
        <f t="shared" si="33"/>
        <v>0</v>
      </c>
      <c r="G163" t="str">
        <f t="shared" si="34"/>
        <v/>
      </c>
      <c r="H163" t="b">
        <f t="shared" si="35"/>
        <v>0</v>
      </c>
      <c r="I163" s="283">
        <f t="shared" si="27"/>
        <v>0</v>
      </c>
      <c r="J163" s="1">
        <f t="shared" si="28"/>
        <v>0</v>
      </c>
      <c r="K163" s="157">
        <f t="shared" si="36"/>
        <v>0</v>
      </c>
      <c r="L163" s="149">
        <f t="shared" si="37"/>
        <v>0</v>
      </c>
      <c r="M163" s="150">
        <f t="shared" si="29"/>
        <v>100</v>
      </c>
      <c r="N163" s="149">
        <f t="shared" si="38"/>
        <v>90</v>
      </c>
      <c r="O163" s="149">
        <f t="shared" si="30"/>
        <v>180</v>
      </c>
      <c r="P163" s="149">
        <f t="shared" si="31"/>
        <v>1</v>
      </c>
    </row>
    <row r="164" spans="1:16" x14ac:dyDescent="0.25">
      <c r="A164" s="391"/>
      <c r="B164" s="394"/>
      <c r="C164" s="5" t="str">
        <f t="shared" si="26"/>
        <v/>
      </c>
      <c r="D164" s="155">
        <f t="shared" si="32"/>
        <v>0</v>
      </c>
      <c r="F164" s="156">
        <f t="shared" si="33"/>
        <v>0</v>
      </c>
      <c r="G164" t="str">
        <f t="shared" si="34"/>
        <v/>
      </c>
      <c r="H164" t="b">
        <f t="shared" si="35"/>
        <v>0</v>
      </c>
      <c r="I164" s="283">
        <f t="shared" si="27"/>
        <v>0</v>
      </c>
      <c r="J164" s="1">
        <f t="shared" si="28"/>
        <v>0</v>
      </c>
      <c r="K164" s="157">
        <f t="shared" si="36"/>
        <v>0</v>
      </c>
      <c r="L164" s="149">
        <f t="shared" si="37"/>
        <v>0</v>
      </c>
      <c r="M164" s="150">
        <f t="shared" si="29"/>
        <v>100</v>
      </c>
      <c r="N164" s="149">
        <f t="shared" si="38"/>
        <v>90</v>
      </c>
      <c r="O164" s="149">
        <f t="shared" si="30"/>
        <v>180</v>
      </c>
      <c r="P164" s="149">
        <f t="shared" si="31"/>
        <v>1</v>
      </c>
    </row>
    <row r="165" spans="1:16" x14ac:dyDescent="0.25">
      <c r="A165" s="391"/>
      <c r="B165" s="394"/>
      <c r="C165" s="5" t="str">
        <f t="shared" si="26"/>
        <v/>
      </c>
      <c r="D165" s="155">
        <f t="shared" si="32"/>
        <v>0</v>
      </c>
      <c r="F165" s="156">
        <f t="shared" si="33"/>
        <v>0</v>
      </c>
      <c r="G165" t="str">
        <f t="shared" si="34"/>
        <v/>
      </c>
      <c r="H165" t="b">
        <f t="shared" si="35"/>
        <v>0</v>
      </c>
      <c r="I165" s="283">
        <f t="shared" si="27"/>
        <v>0</v>
      </c>
      <c r="J165" s="1">
        <f t="shared" si="28"/>
        <v>0</v>
      </c>
      <c r="K165" s="157">
        <f t="shared" si="36"/>
        <v>0</v>
      </c>
      <c r="L165" s="149">
        <f t="shared" si="37"/>
        <v>0</v>
      </c>
      <c r="M165" s="150">
        <f t="shared" si="29"/>
        <v>100</v>
      </c>
      <c r="N165" s="149">
        <f t="shared" si="38"/>
        <v>90</v>
      </c>
      <c r="O165" s="149">
        <f t="shared" si="30"/>
        <v>180</v>
      </c>
      <c r="P165" s="149">
        <f t="shared" si="31"/>
        <v>1</v>
      </c>
    </row>
    <row r="166" spans="1:16" x14ac:dyDescent="0.25">
      <c r="A166" s="391"/>
      <c r="B166" s="394"/>
      <c r="C166" s="5" t="str">
        <f t="shared" si="26"/>
        <v/>
      </c>
      <c r="D166" s="155">
        <f t="shared" si="32"/>
        <v>0</v>
      </c>
      <c r="F166" s="156">
        <f t="shared" si="33"/>
        <v>0</v>
      </c>
      <c r="G166" t="str">
        <f t="shared" si="34"/>
        <v/>
      </c>
      <c r="H166" t="b">
        <f t="shared" si="35"/>
        <v>0</v>
      </c>
      <c r="I166" s="283">
        <f t="shared" si="27"/>
        <v>0</v>
      </c>
      <c r="J166" s="1">
        <f t="shared" si="28"/>
        <v>0</v>
      </c>
      <c r="K166" s="157">
        <f t="shared" si="36"/>
        <v>0</v>
      </c>
      <c r="L166" s="149">
        <f t="shared" si="37"/>
        <v>0</v>
      </c>
      <c r="M166" s="150">
        <f t="shared" si="29"/>
        <v>100</v>
      </c>
      <c r="N166" s="149">
        <f t="shared" si="38"/>
        <v>90</v>
      </c>
      <c r="O166" s="149">
        <f t="shared" si="30"/>
        <v>180</v>
      </c>
      <c r="P166" s="149">
        <f t="shared" si="31"/>
        <v>1</v>
      </c>
    </row>
    <row r="167" spans="1:16" x14ac:dyDescent="0.25">
      <c r="A167" s="391"/>
      <c r="B167" s="394"/>
      <c r="C167" s="5" t="str">
        <f t="shared" si="26"/>
        <v/>
      </c>
      <c r="D167" s="155">
        <f t="shared" si="32"/>
        <v>0</v>
      </c>
      <c r="F167" s="156">
        <f t="shared" si="33"/>
        <v>0</v>
      </c>
      <c r="G167" t="str">
        <f t="shared" si="34"/>
        <v/>
      </c>
      <c r="H167" t="b">
        <f t="shared" si="35"/>
        <v>0</v>
      </c>
      <c r="I167" s="283">
        <f t="shared" si="27"/>
        <v>0</v>
      </c>
      <c r="J167" s="1">
        <f t="shared" si="28"/>
        <v>0</v>
      </c>
      <c r="K167" s="157">
        <f t="shared" si="36"/>
        <v>0</v>
      </c>
      <c r="L167" s="149">
        <f t="shared" si="37"/>
        <v>0</v>
      </c>
      <c r="M167" s="150">
        <f t="shared" si="29"/>
        <v>100</v>
      </c>
      <c r="N167" s="149">
        <f t="shared" si="38"/>
        <v>90</v>
      </c>
      <c r="O167" s="149">
        <f t="shared" si="30"/>
        <v>180</v>
      </c>
      <c r="P167" s="149">
        <f t="shared" si="31"/>
        <v>1</v>
      </c>
    </row>
    <row r="168" spans="1:16" x14ac:dyDescent="0.25">
      <c r="A168" s="391"/>
      <c r="B168" s="394"/>
      <c r="C168" s="5" t="str">
        <f t="shared" si="26"/>
        <v/>
      </c>
      <c r="D168" s="155">
        <f t="shared" si="32"/>
        <v>0</v>
      </c>
      <c r="F168" s="156">
        <f t="shared" si="33"/>
        <v>0</v>
      </c>
      <c r="G168" t="str">
        <f t="shared" si="34"/>
        <v/>
      </c>
      <c r="H168" t="b">
        <f t="shared" si="35"/>
        <v>0</v>
      </c>
      <c r="I168" s="283">
        <f t="shared" si="27"/>
        <v>0</v>
      </c>
      <c r="J168" s="1">
        <f t="shared" si="28"/>
        <v>0</v>
      </c>
      <c r="K168" s="157">
        <f t="shared" si="36"/>
        <v>0</v>
      </c>
      <c r="L168" s="149">
        <f t="shared" si="37"/>
        <v>0</v>
      </c>
      <c r="M168" s="150">
        <f t="shared" si="29"/>
        <v>100</v>
      </c>
      <c r="N168" s="149">
        <f t="shared" si="38"/>
        <v>90</v>
      </c>
      <c r="O168" s="149">
        <f t="shared" si="30"/>
        <v>180</v>
      </c>
      <c r="P168" s="149">
        <f t="shared" si="31"/>
        <v>1</v>
      </c>
    </row>
    <row r="169" spans="1:16" x14ac:dyDescent="0.25">
      <c r="A169" s="391"/>
      <c r="B169" s="394"/>
      <c r="C169" s="5" t="str">
        <f t="shared" si="26"/>
        <v/>
      </c>
      <c r="D169" s="155">
        <f t="shared" si="32"/>
        <v>0</v>
      </c>
      <c r="F169" s="156">
        <f t="shared" si="33"/>
        <v>0</v>
      </c>
      <c r="G169" t="str">
        <f t="shared" si="34"/>
        <v/>
      </c>
      <c r="H169" t="b">
        <f t="shared" si="35"/>
        <v>0</v>
      </c>
      <c r="I169" s="283">
        <f t="shared" si="27"/>
        <v>0</v>
      </c>
      <c r="J169" s="1">
        <f t="shared" si="28"/>
        <v>0</v>
      </c>
      <c r="K169" s="157">
        <f t="shared" si="36"/>
        <v>0</v>
      </c>
      <c r="L169" s="149">
        <f t="shared" si="37"/>
        <v>0</v>
      </c>
      <c r="M169" s="150">
        <f t="shared" si="29"/>
        <v>100</v>
      </c>
      <c r="N169" s="149">
        <f t="shared" si="38"/>
        <v>90</v>
      </c>
      <c r="O169" s="149">
        <f t="shared" si="30"/>
        <v>180</v>
      </c>
      <c r="P169" s="149">
        <f t="shared" si="31"/>
        <v>1</v>
      </c>
    </row>
    <row r="170" spans="1:16" x14ac:dyDescent="0.25">
      <c r="A170" s="391"/>
      <c r="B170" s="394"/>
      <c r="C170" s="5" t="str">
        <f t="shared" si="26"/>
        <v/>
      </c>
      <c r="D170" s="155">
        <f t="shared" si="32"/>
        <v>0</v>
      </c>
      <c r="F170" s="156">
        <f t="shared" si="33"/>
        <v>0</v>
      </c>
      <c r="G170" t="str">
        <f t="shared" si="34"/>
        <v/>
      </c>
      <c r="H170" t="b">
        <f t="shared" si="35"/>
        <v>0</v>
      </c>
      <c r="I170" s="283">
        <f t="shared" si="27"/>
        <v>0</v>
      </c>
      <c r="J170" s="1">
        <f t="shared" si="28"/>
        <v>0</v>
      </c>
      <c r="K170" s="157">
        <f t="shared" si="36"/>
        <v>0</v>
      </c>
      <c r="L170" s="149">
        <f t="shared" si="37"/>
        <v>0</v>
      </c>
      <c r="M170" s="150">
        <f t="shared" si="29"/>
        <v>100</v>
      </c>
      <c r="N170" s="149">
        <f t="shared" si="38"/>
        <v>90</v>
      </c>
      <c r="O170" s="149">
        <f t="shared" si="30"/>
        <v>180</v>
      </c>
      <c r="P170" s="149">
        <f t="shared" si="31"/>
        <v>1</v>
      </c>
    </row>
    <row r="171" spans="1:16" x14ac:dyDescent="0.25">
      <c r="A171" s="391"/>
      <c r="B171" s="394"/>
      <c r="C171" s="5" t="str">
        <f t="shared" si="26"/>
        <v/>
      </c>
      <c r="D171" s="155">
        <f t="shared" si="32"/>
        <v>0</v>
      </c>
      <c r="F171" s="156">
        <f t="shared" si="33"/>
        <v>0</v>
      </c>
      <c r="G171" t="str">
        <f t="shared" si="34"/>
        <v/>
      </c>
      <c r="H171" t="b">
        <f t="shared" si="35"/>
        <v>0</v>
      </c>
      <c r="I171" s="283">
        <f t="shared" si="27"/>
        <v>0</v>
      </c>
      <c r="J171" s="1">
        <f t="shared" si="28"/>
        <v>0</v>
      </c>
      <c r="K171" s="157">
        <f t="shared" si="36"/>
        <v>0</v>
      </c>
      <c r="L171" s="149">
        <f t="shared" si="37"/>
        <v>0</v>
      </c>
      <c r="M171" s="150">
        <f t="shared" si="29"/>
        <v>100</v>
      </c>
      <c r="N171" s="149">
        <f t="shared" si="38"/>
        <v>90</v>
      </c>
      <c r="O171" s="149">
        <f t="shared" si="30"/>
        <v>180</v>
      </c>
      <c r="P171" s="149">
        <f t="shared" si="31"/>
        <v>1</v>
      </c>
    </row>
    <row r="172" spans="1:16" x14ac:dyDescent="0.25">
      <c r="A172" s="391"/>
      <c r="B172" s="394"/>
      <c r="C172" s="5" t="str">
        <f t="shared" si="26"/>
        <v/>
      </c>
      <c r="D172" s="155">
        <f t="shared" si="32"/>
        <v>0</v>
      </c>
      <c r="F172" s="156">
        <f t="shared" si="33"/>
        <v>0</v>
      </c>
      <c r="G172" t="str">
        <f t="shared" si="34"/>
        <v/>
      </c>
      <c r="H172" t="b">
        <f t="shared" si="35"/>
        <v>0</v>
      </c>
      <c r="I172" s="283">
        <f t="shared" si="27"/>
        <v>0</v>
      </c>
      <c r="J172" s="1">
        <f t="shared" si="28"/>
        <v>0</v>
      </c>
      <c r="K172" s="157">
        <f t="shared" si="36"/>
        <v>0</v>
      </c>
      <c r="L172" s="149">
        <f t="shared" si="37"/>
        <v>0</v>
      </c>
      <c r="M172" s="150">
        <f t="shared" si="29"/>
        <v>100</v>
      </c>
      <c r="N172" s="149">
        <f t="shared" si="38"/>
        <v>90</v>
      </c>
      <c r="O172" s="149">
        <f t="shared" si="30"/>
        <v>180</v>
      </c>
      <c r="P172" s="149">
        <f t="shared" si="31"/>
        <v>1</v>
      </c>
    </row>
    <row r="173" spans="1:16" x14ac:dyDescent="0.25">
      <c r="A173" s="391"/>
      <c r="B173" s="394"/>
      <c r="C173" s="5" t="str">
        <f t="shared" si="26"/>
        <v/>
      </c>
      <c r="D173" s="155">
        <f t="shared" si="32"/>
        <v>0</v>
      </c>
      <c r="F173" s="156">
        <f t="shared" si="33"/>
        <v>0</v>
      </c>
      <c r="G173" t="str">
        <f t="shared" si="34"/>
        <v/>
      </c>
      <c r="H173" t="b">
        <f t="shared" si="35"/>
        <v>0</v>
      </c>
      <c r="I173" s="283">
        <f t="shared" si="27"/>
        <v>0</v>
      </c>
      <c r="J173" s="1">
        <f t="shared" si="28"/>
        <v>0</v>
      </c>
      <c r="K173" s="157">
        <f t="shared" si="36"/>
        <v>0</v>
      </c>
      <c r="L173" s="149">
        <f t="shared" si="37"/>
        <v>0</v>
      </c>
      <c r="M173" s="150">
        <f t="shared" si="29"/>
        <v>100</v>
      </c>
      <c r="N173" s="149">
        <f t="shared" si="38"/>
        <v>90</v>
      </c>
      <c r="O173" s="149">
        <f t="shared" si="30"/>
        <v>180</v>
      </c>
      <c r="P173" s="149">
        <f t="shared" si="31"/>
        <v>1</v>
      </c>
    </row>
    <row r="174" spans="1:16" x14ac:dyDescent="0.25">
      <c r="A174" s="391"/>
      <c r="B174" s="394"/>
      <c r="C174" s="5" t="str">
        <f t="shared" si="26"/>
        <v/>
      </c>
      <c r="D174" s="155">
        <f t="shared" si="32"/>
        <v>0</v>
      </c>
      <c r="F174" s="156">
        <f t="shared" si="33"/>
        <v>0</v>
      </c>
      <c r="G174" t="str">
        <f t="shared" si="34"/>
        <v/>
      </c>
      <c r="H174" t="b">
        <f t="shared" si="35"/>
        <v>0</v>
      </c>
      <c r="I174" s="283">
        <f t="shared" si="27"/>
        <v>0</v>
      </c>
      <c r="J174" s="1">
        <f t="shared" si="28"/>
        <v>0</v>
      </c>
      <c r="K174" s="157">
        <f t="shared" si="36"/>
        <v>0</v>
      </c>
      <c r="L174" s="149">
        <f t="shared" si="37"/>
        <v>0</v>
      </c>
      <c r="M174" s="150">
        <f t="shared" si="29"/>
        <v>100</v>
      </c>
      <c r="N174" s="149">
        <f t="shared" si="38"/>
        <v>90</v>
      </c>
      <c r="O174" s="149">
        <f t="shared" si="30"/>
        <v>180</v>
      </c>
      <c r="P174" s="149">
        <f t="shared" si="31"/>
        <v>1</v>
      </c>
    </row>
    <row r="175" spans="1:16" x14ac:dyDescent="0.25">
      <c r="A175" s="391"/>
      <c r="B175" s="394"/>
      <c r="C175" s="5" t="str">
        <f t="shared" si="26"/>
        <v/>
      </c>
      <c r="D175" s="155">
        <f t="shared" si="32"/>
        <v>0</v>
      </c>
      <c r="F175" s="156">
        <f t="shared" si="33"/>
        <v>0</v>
      </c>
      <c r="G175" t="str">
        <f t="shared" si="34"/>
        <v/>
      </c>
      <c r="H175" t="b">
        <f t="shared" si="35"/>
        <v>0</v>
      </c>
      <c r="I175" s="283">
        <f t="shared" si="27"/>
        <v>0</v>
      </c>
      <c r="J175" s="1">
        <f t="shared" si="28"/>
        <v>0</v>
      </c>
      <c r="K175" s="157">
        <f t="shared" si="36"/>
        <v>0</v>
      </c>
      <c r="L175" s="149">
        <f t="shared" si="37"/>
        <v>0</v>
      </c>
      <c r="M175" s="150">
        <f t="shared" si="29"/>
        <v>100</v>
      </c>
      <c r="N175" s="149">
        <f t="shared" si="38"/>
        <v>90</v>
      </c>
      <c r="O175" s="149">
        <f t="shared" si="30"/>
        <v>180</v>
      </c>
      <c r="P175" s="149">
        <f t="shared" si="31"/>
        <v>1</v>
      </c>
    </row>
    <row r="176" spans="1:16" x14ac:dyDescent="0.25">
      <c r="A176" s="391"/>
      <c r="B176" s="394"/>
      <c r="C176" s="5" t="str">
        <f t="shared" si="26"/>
        <v/>
      </c>
      <c r="D176" s="155">
        <f t="shared" si="32"/>
        <v>0</v>
      </c>
      <c r="F176" s="156">
        <f t="shared" si="33"/>
        <v>0</v>
      </c>
      <c r="G176" t="str">
        <f t="shared" si="34"/>
        <v/>
      </c>
      <c r="H176" t="b">
        <f t="shared" si="35"/>
        <v>0</v>
      </c>
      <c r="I176" s="283">
        <f t="shared" si="27"/>
        <v>0</v>
      </c>
      <c r="J176" s="1">
        <f t="shared" si="28"/>
        <v>0</v>
      </c>
      <c r="K176" s="157">
        <f t="shared" si="36"/>
        <v>0</v>
      </c>
      <c r="L176" s="149">
        <f t="shared" si="37"/>
        <v>0</v>
      </c>
      <c r="M176" s="150">
        <f t="shared" si="29"/>
        <v>100</v>
      </c>
      <c r="N176" s="149">
        <f t="shared" si="38"/>
        <v>90</v>
      </c>
      <c r="O176" s="149">
        <f t="shared" si="30"/>
        <v>180</v>
      </c>
      <c r="P176" s="149">
        <f t="shared" si="31"/>
        <v>1</v>
      </c>
    </row>
    <row r="177" spans="1:16" x14ac:dyDescent="0.25">
      <c r="A177" s="391"/>
      <c r="B177" s="394"/>
      <c r="C177" s="5" t="str">
        <f t="shared" si="26"/>
        <v/>
      </c>
      <c r="D177" s="155">
        <f t="shared" si="32"/>
        <v>0</v>
      </c>
      <c r="F177" s="156">
        <f t="shared" si="33"/>
        <v>0</v>
      </c>
      <c r="G177" t="str">
        <f t="shared" si="34"/>
        <v/>
      </c>
      <c r="H177" t="b">
        <f t="shared" si="35"/>
        <v>0</v>
      </c>
      <c r="I177" s="283">
        <f t="shared" si="27"/>
        <v>0</v>
      </c>
      <c r="J177" s="1">
        <f t="shared" si="28"/>
        <v>0</v>
      </c>
      <c r="K177" s="157">
        <f t="shared" si="36"/>
        <v>0</v>
      </c>
      <c r="L177" s="149">
        <f t="shared" si="37"/>
        <v>0</v>
      </c>
      <c r="M177" s="150">
        <f t="shared" si="29"/>
        <v>100</v>
      </c>
      <c r="N177" s="149">
        <f t="shared" si="38"/>
        <v>90</v>
      </c>
      <c r="O177" s="149">
        <f t="shared" si="30"/>
        <v>180</v>
      </c>
      <c r="P177" s="149">
        <f t="shared" si="31"/>
        <v>1</v>
      </c>
    </row>
    <row r="178" spans="1:16" x14ac:dyDescent="0.25">
      <c r="A178" s="391"/>
      <c r="B178" s="394"/>
      <c r="C178" s="5" t="str">
        <f t="shared" si="26"/>
        <v/>
      </c>
      <c r="D178" s="155">
        <f t="shared" si="32"/>
        <v>0</v>
      </c>
      <c r="F178" s="156">
        <f t="shared" si="33"/>
        <v>0</v>
      </c>
      <c r="G178" t="str">
        <f t="shared" si="34"/>
        <v/>
      </c>
      <c r="H178" t="b">
        <f t="shared" si="35"/>
        <v>0</v>
      </c>
      <c r="I178" s="283">
        <f t="shared" si="27"/>
        <v>0</v>
      </c>
      <c r="J178" s="1">
        <f t="shared" si="28"/>
        <v>0</v>
      </c>
      <c r="K178" s="157">
        <f t="shared" si="36"/>
        <v>0</v>
      </c>
      <c r="L178" s="149">
        <f t="shared" si="37"/>
        <v>0</v>
      </c>
      <c r="M178" s="150">
        <f t="shared" si="29"/>
        <v>100</v>
      </c>
      <c r="N178" s="149">
        <f t="shared" si="38"/>
        <v>90</v>
      </c>
      <c r="O178" s="149">
        <f t="shared" si="30"/>
        <v>180</v>
      </c>
      <c r="P178" s="149">
        <f t="shared" si="31"/>
        <v>1</v>
      </c>
    </row>
    <row r="179" spans="1:16" x14ac:dyDescent="0.25">
      <c r="A179" s="391"/>
      <c r="B179" s="394"/>
      <c r="C179" s="5" t="str">
        <f t="shared" si="26"/>
        <v/>
      </c>
      <c r="D179" s="155">
        <f t="shared" si="32"/>
        <v>0</v>
      </c>
      <c r="F179" s="156">
        <f t="shared" si="33"/>
        <v>0</v>
      </c>
      <c r="G179" t="str">
        <f t="shared" si="34"/>
        <v/>
      </c>
      <c r="H179" t="b">
        <f t="shared" si="35"/>
        <v>0</v>
      </c>
      <c r="I179" s="283">
        <f t="shared" si="27"/>
        <v>0</v>
      </c>
      <c r="J179" s="1">
        <f t="shared" si="28"/>
        <v>0</v>
      </c>
      <c r="K179" s="157">
        <f t="shared" si="36"/>
        <v>0</v>
      </c>
      <c r="L179" s="149">
        <f t="shared" si="37"/>
        <v>0</v>
      </c>
      <c r="M179" s="150">
        <f t="shared" si="29"/>
        <v>100</v>
      </c>
      <c r="N179" s="149">
        <f t="shared" si="38"/>
        <v>90</v>
      </c>
      <c r="O179" s="149">
        <f t="shared" si="30"/>
        <v>180</v>
      </c>
      <c r="P179" s="149">
        <f t="shared" si="31"/>
        <v>1</v>
      </c>
    </row>
    <row r="180" spans="1:16" x14ac:dyDescent="0.25">
      <c r="A180" s="391"/>
      <c r="B180" s="394"/>
      <c r="C180" s="5" t="str">
        <f t="shared" si="26"/>
        <v/>
      </c>
      <c r="D180" s="155">
        <f t="shared" si="32"/>
        <v>0</v>
      </c>
      <c r="F180" s="156">
        <f t="shared" si="33"/>
        <v>0</v>
      </c>
      <c r="G180" t="str">
        <f t="shared" si="34"/>
        <v/>
      </c>
      <c r="H180" t="b">
        <f t="shared" si="35"/>
        <v>0</v>
      </c>
      <c r="I180" s="283">
        <f t="shared" si="27"/>
        <v>0</v>
      </c>
      <c r="J180" s="1">
        <f t="shared" si="28"/>
        <v>0</v>
      </c>
      <c r="K180" s="157">
        <f t="shared" si="36"/>
        <v>0</v>
      </c>
      <c r="L180" s="149">
        <f t="shared" si="37"/>
        <v>0</v>
      </c>
      <c r="M180" s="150">
        <f t="shared" si="29"/>
        <v>100</v>
      </c>
      <c r="N180" s="149">
        <f t="shared" si="38"/>
        <v>90</v>
      </c>
      <c r="O180" s="149">
        <f t="shared" si="30"/>
        <v>180</v>
      </c>
      <c r="P180" s="149">
        <f t="shared" si="31"/>
        <v>1</v>
      </c>
    </row>
    <row r="181" spans="1:16" x14ac:dyDescent="0.25">
      <c r="A181" s="391"/>
      <c r="B181" s="394"/>
      <c r="C181" s="5" t="str">
        <f t="shared" si="26"/>
        <v/>
      </c>
      <c r="D181" s="155">
        <f t="shared" si="32"/>
        <v>0</v>
      </c>
      <c r="F181" s="156">
        <f t="shared" si="33"/>
        <v>0</v>
      </c>
      <c r="G181" t="str">
        <f t="shared" si="34"/>
        <v/>
      </c>
      <c r="H181" t="b">
        <f t="shared" si="35"/>
        <v>0</v>
      </c>
      <c r="I181" s="283">
        <f t="shared" si="27"/>
        <v>0</v>
      </c>
      <c r="J181" s="1">
        <f t="shared" si="28"/>
        <v>0</v>
      </c>
      <c r="K181" s="157">
        <f t="shared" si="36"/>
        <v>0</v>
      </c>
      <c r="L181" s="149">
        <f t="shared" si="37"/>
        <v>0</v>
      </c>
      <c r="M181" s="150">
        <f t="shared" si="29"/>
        <v>100</v>
      </c>
      <c r="N181" s="149">
        <f t="shared" si="38"/>
        <v>90</v>
      </c>
      <c r="O181" s="149">
        <f t="shared" si="30"/>
        <v>180</v>
      </c>
      <c r="P181" s="149">
        <f t="shared" si="31"/>
        <v>1</v>
      </c>
    </row>
    <row r="182" spans="1:16" x14ac:dyDescent="0.25">
      <c r="A182" s="391"/>
      <c r="B182" s="394"/>
      <c r="C182" s="5" t="str">
        <f t="shared" si="26"/>
        <v/>
      </c>
      <c r="D182" s="155">
        <f t="shared" si="32"/>
        <v>0</v>
      </c>
      <c r="F182" s="156">
        <f t="shared" si="33"/>
        <v>0</v>
      </c>
      <c r="G182" t="str">
        <f t="shared" si="34"/>
        <v/>
      </c>
      <c r="H182" t="b">
        <f t="shared" si="35"/>
        <v>0</v>
      </c>
      <c r="I182" s="283">
        <f t="shared" si="27"/>
        <v>0</v>
      </c>
      <c r="J182" s="1">
        <f t="shared" si="28"/>
        <v>0</v>
      </c>
      <c r="K182" s="157">
        <f t="shared" si="36"/>
        <v>0</v>
      </c>
      <c r="L182" s="149">
        <f t="shared" si="37"/>
        <v>0</v>
      </c>
      <c r="M182" s="150">
        <f t="shared" si="29"/>
        <v>100</v>
      </c>
      <c r="N182" s="149">
        <f t="shared" si="38"/>
        <v>90</v>
      </c>
      <c r="O182" s="149">
        <f t="shared" si="30"/>
        <v>180</v>
      </c>
      <c r="P182" s="149">
        <f t="shared" si="31"/>
        <v>1</v>
      </c>
    </row>
    <row r="183" spans="1:16" x14ac:dyDescent="0.25">
      <c r="A183" s="391"/>
      <c r="B183" s="394"/>
      <c r="C183" s="5" t="str">
        <f t="shared" si="26"/>
        <v/>
      </c>
      <c r="D183" s="155">
        <f t="shared" si="32"/>
        <v>0</v>
      </c>
      <c r="F183" s="156">
        <f t="shared" si="33"/>
        <v>0</v>
      </c>
      <c r="G183" t="str">
        <f t="shared" si="34"/>
        <v/>
      </c>
      <c r="H183" t="b">
        <f t="shared" si="35"/>
        <v>0</v>
      </c>
      <c r="I183" s="283">
        <f t="shared" si="27"/>
        <v>0</v>
      </c>
      <c r="J183" s="1">
        <f t="shared" si="28"/>
        <v>0</v>
      </c>
      <c r="K183" s="157">
        <f t="shared" si="36"/>
        <v>0</v>
      </c>
      <c r="L183" s="149">
        <f t="shared" si="37"/>
        <v>0</v>
      </c>
      <c r="M183" s="150">
        <f t="shared" si="29"/>
        <v>100</v>
      </c>
      <c r="N183" s="149">
        <f t="shared" si="38"/>
        <v>90</v>
      </c>
      <c r="O183" s="149">
        <f t="shared" si="30"/>
        <v>180</v>
      </c>
      <c r="P183" s="149">
        <f t="shared" si="31"/>
        <v>1</v>
      </c>
    </row>
    <row r="184" spans="1:16" x14ac:dyDescent="0.25">
      <c r="A184" s="391"/>
      <c r="B184" s="394"/>
      <c r="C184" s="5" t="str">
        <f t="shared" si="26"/>
        <v/>
      </c>
      <c r="D184" s="155">
        <f t="shared" si="32"/>
        <v>0</v>
      </c>
      <c r="F184" s="156">
        <f t="shared" si="33"/>
        <v>0</v>
      </c>
      <c r="G184" t="str">
        <f t="shared" si="34"/>
        <v/>
      </c>
      <c r="H184" t="b">
        <f t="shared" si="35"/>
        <v>0</v>
      </c>
      <c r="I184" s="283">
        <f t="shared" si="27"/>
        <v>0</v>
      </c>
      <c r="J184" s="1">
        <f t="shared" si="28"/>
        <v>0</v>
      </c>
      <c r="K184" s="157">
        <f t="shared" si="36"/>
        <v>0</v>
      </c>
      <c r="L184" s="149">
        <f t="shared" si="37"/>
        <v>0</v>
      </c>
      <c r="M184" s="150">
        <f t="shared" si="29"/>
        <v>100</v>
      </c>
      <c r="N184" s="149">
        <f t="shared" si="38"/>
        <v>90</v>
      </c>
      <c r="O184" s="149">
        <f t="shared" si="30"/>
        <v>180</v>
      </c>
      <c r="P184" s="149">
        <f t="shared" si="31"/>
        <v>1</v>
      </c>
    </row>
    <row r="185" spans="1:16" x14ac:dyDescent="0.25">
      <c r="A185" s="391"/>
      <c r="B185" s="394"/>
      <c r="C185" s="5" t="str">
        <f t="shared" si="26"/>
        <v/>
      </c>
      <c r="D185" s="155">
        <f t="shared" si="32"/>
        <v>0</v>
      </c>
      <c r="F185" s="156">
        <f t="shared" si="33"/>
        <v>0</v>
      </c>
      <c r="G185" t="str">
        <f t="shared" si="34"/>
        <v/>
      </c>
      <c r="H185" t="b">
        <f t="shared" si="35"/>
        <v>0</v>
      </c>
      <c r="I185" s="283">
        <f t="shared" si="27"/>
        <v>0</v>
      </c>
      <c r="J185" s="1">
        <f t="shared" si="28"/>
        <v>0</v>
      </c>
      <c r="K185" s="157">
        <f t="shared" si="36"/>
        <v>0</v>
      </c>
      <c r="L185" s="149">
        <f t="shared" si="37"/>
        <v>0</v>
      </c>
      <c r="M185" s="150">
        <f t="shared" si="29"/>
        <v>100</v>
      </c>
      <c r="N185" s="149">
        <f t="shared" si="38"/>
        <v>90</v>
      </c>
      <c r="O185" s="149">
        <f t="shared" si="30"/>
        <v>180</v>
      </c>
      <c r="P185" s="149">
        <f t="shared" si="31"/>
        <v>1</v>
      </c>
    </row>
    <row r="186" spans="1:16" x14ac:dyDescent="0.25">
      <c r="A186" s="391"/>
      <c r="B186" s="394"/>
      <c r="C186" s="5" t="str">
        <f t="shared" si="26"/>
        <v/>
      </c>
      <c r="D186" s="155">
        <f t="shared" si="32"/>
        <v>0</v>
      </c>
      <c r="F186" s="156">
        <f t="shared" si="33"/>
        <v>0</v>
      </c>
      <c r="G186" t="str">
        <f t="shared" si="34"/>
        <v/>
      </c>
      <c r="H186" t="b">
        <f t="shared" si="35"/>
        <v>0</v>
      </c>
      <c r="I186" s="283">
        <f t="shared" si="27"/>
        <v>0</v>
      </c>
      <c r="J186" s="1">
        <f t="shared" si="28"/>
        <v>0</v>
      </c>
      <c r="K186" s="157">
        <f t="shared" si="36"/>
        <v>0</v>
      </c>
      <c r="L186" s="149">
        <f t="shared" si="37"/>
        <v>0</v>
      </c>
      <c r="M186" s="150">
        <f t="shared" si="29"/>
        <v>100</v>
      </c>
      <c r="N186" s="149">
        <f t="shared" si="38"/>
        <v>90</v>
      </c>
      <c r="O186" s="149">
        <f t="shared" si="30"/>
        <v>180</v>
      </c>
      <c r="P186" s="149">
        <f t="shared" si="31"/>
        <v>1</v>
      </c>
    </row>
    <row r="187" spans="1:16" x14ac:dyDescent="0.25">
      <c r="A187" s="391"/>
      <c r="B187" s="394"/>
      <c r="C187" s="5" t="str">
        <f t="shared" si="26"/>
        <v/>
      </c>
      <c r="D187" s="155">
        <f t="shared" si="32"/>
        <v>0</v>
      </c>
      <c r="F187" s="156">
        <f t="shared" si="33"/>
        <v>0</v>
      </c>
      <c r="G187" t="str">
        <f t="shared" si="34"/>
        <v/>
      </c>
      <c r="H187" t="b">
        <f t="shared" si="35"/>
        <v>0</v>
      </c>
      <c r="I187" s="283">
        <f t="shared" si="27"/>
        <v>0</v>
      </c>
      <c r="J187" s="1">
        <f t="shared" si="28"/>
        <v>0</v>
      </c>
      <c r="K187" s="157">
        <f t="shared" si="36"/>
        <v>0</v>
      </c>
      <c r="L187" s="149">
        <f t="shared" si="37"/>
        <v>0</v>
      </c>
      <c r="M187" s="150">
        <f t="shared" si="29"/>
        <v>100</v>
      </c>
      <c r="N187" s="149">
        <f t="shared" si="38"/>
        <v>90</v>
      </c>
      <c r="O187" s="149">
        <f t="shared" si="30"/>
        <v>180</v>
      </c>
      <c r="P187" s="149">
        <f t="shared" si="31"/>
        <v>1</v>
      </c>
    </row>
    <row r="188" spans="1:16" x14ac:dyDescent="0.25">
      <c r="A188" s="391"/>
      <c r="B188" s="394"/>
      <c r="C188" s="5" t="str">
        <f t="shared" si="26"/>
        <v/>
      </c>
      <c r="D188" s="155">
        <f t="shared" si="32"/>
        <v>0</v>
      </c>
      <c r="F188" s="156">
        <f t="shared" si="33"/>
        <v>0</v>
      </c>
      <c r="G188" t="str">
        <f t="shared" si="34"/>
        <v/>
      </c>
      <c r="H188" t="b">
        <f t="shared" si="35"/>
        <v>0</v>
      </c>
      <c r="I188" s="283">
        <f t="shared" si="27"/>
        <v>0</v>
      </c>
      <c r="J188" s="1">
        <f t="shared" si="28"/>
        <v>0</v>
      </c>
      <c r="K188" s="157">
        <f t="shared" si="36"/>
        <v>0</v>
      </c>
      <c r="L188" s="149">
        <f t="shared" si="37"/>
        <v>0</v>
      </c>
      <c r="M188" s="150">
        <f t="shared" si="29"/>
        <v>100</v>
      </c>
      <c r="N188" s="149">
        <f t="shared" si="38"/>
        <v>90</v>
      </c>
      <c r="O188" s="149">
        <f t="shared" si="30"/>
        <v>180</v>
      </c>
      <c r="P188" s="149">
        <f t="shared" si="31"/>
        <v>1</v>
      </c>
    </row>
    <row r="189" spans="1:16" x14ac:dyDescent="0.25">
      <c r="A189" s="391"/>
      <c r="B189" s="394"/>
      <c r="C189" s="5" t="str">
        <f t="shared" si="26"/>
        <v/>
      </c>
      <c r="D189" s="155">
        <f t="shared" si="32"/>
        <v>0</v>
      </c>
      <c r="F189" s="156">
        <f t="shared" si="33"/>
        <v>0</v>
      </c>
      <c r="G189" t="str">
        <f t="shared" si="34"/>
        <v/>
      </c>
      <c r="H189" t="b">
        <f t="shared" si="35"/>
        <v>0</v>
      </c>
      <c r="I189" s="283">
        <f t="shared" si="27"/>
        <v>0</v>
      </c>
      <c r="J189" s="1">
        <f t="shared" si="28"/>
        <v>0</v>
      </c>
      <c r="K189" s="157">
        <f t="shared" si="36"/>
        <v>0</v>
      </c>
      <c r="L189" s="149">
        <f t="shared" si="37"/>
        <v>0</v>
      </c>
      <c r="M189" s="150">
        <f t="shared" si="29"/>
        <v>100</v>
      </c>
      <c r="N189" s="149">
        <f t="shared" si="38"/>
        <v>90</v>
      </c>
      <c r="O189" s="149">
        <f t="shared" si="30"/>
        <v>180</v>
      </c>
      <c r="P189" s="149">
        <f t="shared" si="31"/>
        <v>1</v>
      </c>
    </row>
    <row r="190" spans="1:16" x14ac:dyDescent="0.25">
      <c r="A190" s="391"/>
      <c r="B190" s="394"/>
      <c r="C190" s="5" t="str">
        <f t="shared" si="26"/>
        <v/>
      </c>
      <c r="D190" s="155">
        <f t="shared" si="32"/>
        <v>0</v>
      </c>
      <c r="F190" s="156">
        <f t="shared" si="33"/>
        <v>0</v>
      </c>
      <c r="G190" t="str">
        <f t="shared" si="34"/>
        <v/>
      </c>
      <c r="H190" t="b">
        <f t="shared" si="35"/>
        <v>0</v>
      </c>
      <c r="I190" s="283">
        <f t="shared" si="27"/>
        <v>0</v>
      </c>
      <c r="J190" s="1">
        <f t="shared" si="28"/>
        <v>0</v>
      </c>
      <c r="K190" s="157">
        <f t="shared" si="36"/>
        <v>0</v>
      </c>
      <c r="L190" s="149">
        <f t="shared" si="37"/>
        <v>0</v>
      </c>
      <c r="M190" s="150">
        <f t="shared" si="29"/>
        <v>100</v>
      </c>
      <c r="N190" s="149">
        <f t="shared" si="38"/>
        <v>90</v>
      </c>
      <c r="O190" s="149">
        <f t="shared" si="30"/>
        <v>180</v>
      </c>
      <c r="P190" s="149">
        <f t="shared" si="31"/>
        <v>1</v>
      </c>
    </row>
    <row r="191" spans="1:16" x14ac:dyDescent="0.25">
      <c r="A191" s="391"/>
      <c r="B191" s="394"/>
      <c r="C191" s="5" t="str">
        <f t="shared" si="26"/>
        <v/>
      </c>
      <c r="D191" s="155">
        <f t="shared" si="32"/>
        <v>0</v>
      </c>
      <c r="F191" s="156">
        <f t="shared" si="33"/>
        <v>0</v>
      </c>
      <c r="G191" t="str">
        <f t="shared" si="34"/>
        <v/>
      </c>
      <c r="H191" t="b">
        <f t="shared" si="35"/>
        <v>0</v>
      </c>
      <c r="I191" s="283">
        <f t="shared" si="27"/>
        <v>0</v>
      </c>
      <c r="J191" s="1">
        <f t="shared" si="28"/>
        <v>0</v>
      </c>
      <c r="K191" s="157">
        <f t="shared" si="36"/>
        <v>0</v>
      </c>
      <c r="L191" s="149">
        <f t="shared" si="37"/>
        <v>0</v>
      </c>
      <c r="M191" s="150">
        <f t="shared" si="29"/>
        <v>100</v>
      </c>
      <c r="N191" s="149">
        <f t="shared" si="38"/>
        <v>90</v>
      </c>
      <c r="O191" s="149">
        <f t="shared" si="30"/>
        <v>180</v>
      </c>
      <c r="P191" s="149">
        <f t="shared" si="31"/>
        <v>1</v>
      </c>
    </row>
    <row r="192" spans="1:16" x14ac:dyDescent="0.25">
      <c r="A192" s="391"/>
      <c r="B192" s="394"/>
      <c r="C192" s="5" t="str">
        <f t="shared" si="26"/>
        <v/>
      </c>
      <c r="D192" s="155">
        <f t="shared" si="32"/>
        <v>0</v>
      </c>
      <c r="F192" s="156">
        <f t="shared" si="33"/>
        <v>0</v>
      </c>
      <c r="G192" t="str">
        <f t="shared" si="34"/>
        <v/>
      </c>
      <c r="H192" t="b">
        <f t="shared" si="35"/>
        <v>0</v>
      </c>
      <c r="I192" s="283">
        <f t="shared" si="27"/>
        <v>0</v>
      </c>
      <c r="J192" s="1">
        <f t="shared" si="28"/>
        <v>0</v>
      </c>
      <c r="K192" s="157">
        <f t="shared" si="36"/>
        <v>0</v>
      </c>
      <c r="L192" s="149">
        <f t="shared" si="37"/>
        <v>0</v>
      </c>
      <c r="M192" s="150">
        <f t="shared" si="29"/>
        <v>100</v>
      </c>
      <c r="N192" s="149">
        <f t="shared" si="38"/>
        <v>90</v>
      </c>
      <c r="O192" s="149">
        <f t="shared" si="30"/>
        <v>180</v>
      </c>
      <c r="P192" s="149">
        <f t="shared" si="31"/>
        <v>1</v>
      </c>
    </row>
    <row r="193" spans="1:16" x14ac:dyDescent="0.25">
      <c r="A193" s="391"/>
      <c r="B193" s="394"/>
      <c r="C193" s="5" t="str">
        <f t="shared" si="26"/>
        <v/>
      </c>
      <c r="D193" s="155">
        <f t="shared" si="32"/>
        <v>0</v>
      </c>
      <c r="F193" s="156">
        <f t="shared" si="33"/>
        <v>0</v>
      </c>
      <c r="G193" t="str">
        <f t="shared" si="34"/>
        <v/>
      </c>
      <c r="H193" t="b">
        <f t="shared" si="35"/>
        <v>0</v>
      </c>
      <c r="I193" s="283">
        <f t="shared" si="27"/>
        <v>0</v>
      </c>
      <c r="J193" s="1">
        <f t="shared" si="28"/>
        <v>0</v>
      </c>
      <c r="K193" s="157">
        <f t="shared" si="36"/>
        <v>0</v>
      </c>
      <c r="L193" s="149">
        <f t="shared" si="37"/>
        <v>0</v>
      </c>
      <c r="M193" s="150">
        <f t="shared" si="29"/>
        <v>100</v>
      </c>
      <c r="N193" s="149">
        <f t="shared" si="38"/>
        <v>90</v>
      </c>
      <c r="O193" s="149">
        <f t="shared" si="30"/>
        <v>180</v>
      </c>
      <c r="P193" s="149">
        <f t="shared" si="31"/>
        <v>1</v>
      </c>
    </row>
    <row r="194" spans="1:16" x14ac:dyDescent="0.25">
      <c r="A194" s="391"/>
      <c r="B194" s="394"/>
      <c r="C194" s="5" t="str">
        <f t="shared" si="26"/>
        <v/>
      </c>
      <c r="D194" s="155">
        <f t="shared" si="32"/>
        <v>0</v>
      </c>
      <c r="F194" s="156">
        <f t="shared" si="33"/>
        <v>0</v>
      </c>
      <c r="G194" t="str">
        <f t="shared" si="34"/>
        <v/>
      </c>
      <c r="H194" t="b">
        <f t="shared" si="35"/>
        <v>0</v>
      </c>
      <c r="I194" s="283">
        <f t="shared" si="27"/>
        <v>0</v>
      </c>
      <c r="J194" s="1">
        <f t="shared" si="28"/>
        <v>0</v>
      </c>
      <c r="K194" s="157">
        <f t="shared" si="36"/>
        <v>0</v>
      </c>
      <c r="L194" s="149">
        <f t="shared" si="37"/>
        <v>0</v>
      </c>
      <c r="M194" s="150">
        <f t="shared" si="29"/>
        <v>100</v>
      </c>
      <c r="N194" s="149">
        <f t="shared" si="38"/>
        <v>90</v>
      </c>
      <c r="O194" s="149">
        <f t="shared" si="30"/>
        <v>180</v>
      </c>
      <c r="P194" s="149">
        <f t="shared" si="31"/>
        <v>1</v>
      </c>
    </row>
    <row r="195" spans="1:16" x14ac:dyDescent="0.25">
      <c r="A195" s="391"/>
      <c r="B195" s="394"/>
      <c r="C195" s="5" t="str">
        <f t="shared" ref="C195:C258" si="39">IF(I195&gt;0,INDEX(DB,I195,2),"")</f>
        <v/>
      </c>
      <c r="D195" s="155">
        <f t="shared" si="32"/>
        <v>0</v>
      </c>
      <c r="F195" s="156">
        <f t="shared" si="33"/>
        <v>0</v>
      </c>
      <c r="G195" t="str">
        <f t="shared" si="34"/>
        <v/>
      </c>
      <c r="H195" t="b">
        <f t="shared" si="35"/>
        <v>0</v>
      </c>
      <c r="I195" s="283">
        <f t="shared" ref="I195:I258" si="40">IF(ISNA(MATCH(A195,AthleteNumbers,0)),0,MATCH(A195,AthleteNumbers,0))</f>
        <v>0</v>
      </c>
      <c r="J195" s="1">
        <f t="shared" ref="J195:J258" si="41">IF(I195&gt;0,INDEX(DB,$I195,6),0)</f>
        <v>0</v>
      </c>
      <c r="K195" s="157">
        <f t="shared" si="36"/>
        <v>0</v>
      </c>
      <c r="L195" s="149">
        <f t="shared" si="37"/>
        <v>0</v>
      </c>
      <c r="M195" s="150">
        <f t="shared" ref="M195:M258" si="42">IF(AND(L195&gt;O195,O195&gt;0),MinPoints,IF(AND(L195&lt;N195,O195&gt;0),100,+INT((O195-$L195)/P195)+MinPoints))</f>
        <v>100</v>
      </c>
      <c r="N195" s="149">
        <f t="shared" si="38"/>
        <v>90</v>
      </c>
      <c r="O195" s="149">
        <f t="shared" ref="O195:O258" si="43">IF($J195=0,$M$1,INDEX(IncEventData,$J195,(3*($K$1-1))+2))</f>
        <v>180</v>
      </c>
      <c r="P195" s="149">
        <f t="shared" ref="P195:P258" si="44">IF($J195=0,$O$1,INDEX(IncEventData,$J195,(3*($K$1-1))+3))</f>
        <v>1</v>
      </c>
    </row>
    <row r="196" spans="1:16" x14ac:dyDescent="0.25">
      <c r="A196" s="391"/>
      <c r="B196" s="394"/>
      <c r="C196" s="5" t="str">
        <f t="shared" si="39"/>
        <v/>
      </c>
      <c r="D196" s="155">
        <f t="shared" ref="D196:D259" si="45">IF(AND(H196,B196&lt;&gt;0,ISNUMBER(B196)),IF(ISERR(M196),0,M196),0)</f>
        <v>0</v>
      </c>
      <c r="F196" s="156">
        <f t="shared" ref="F196:F259" si="46">COUNTIF(A$3:A$1002,A196)</f>
        <v>0</v>
      </c>
      <c r="G196" t="str">
        <f t="shared" ref="G196:G259" si="47">IF(AND(H196,OR(D196&lt;=10,D196&gt;=90)),"CHECK","")</f>
        <v/>
      </c>
      <c r="H196" t="b">
        <f t="shared" ref="H196:H259" si="48">IF(AND(I196&gt;0,LEN(C196)&gt;0,B196&lt;&gt;0),TRUE,FALSE)</f>
        <v>0</v>
      </c>
      <c r="I196" s="283">
        <f t="shared" si="40"/>
        <v>0</v>
      </c>
      <c r="J196" s="1">
        <f t="shared" si="41"/>
        <v>0</v>
      </c>
      <c r="K196" s="157">
        <f t="shared" ref="K196:K259" si="49">IF(ISNUMBER(B196),ROUND(+B196,2),0)</f>
        <v>0</v>
      </c>
      <c r="L196" s="149">
        <f t="shared" ref="L196:L259" si="50">(INT(K196)*60)+(MOD(K196,1)*100)</f>
        <v>0</v>
      </c>
      <c r="M196" s="150">
        <f t="shared" si="42"/>
        <v>100</v>
      </c>
      <c r="N196" s="149">
        <f t="shared" si="38"/>
        <v>90</v>
      </c>
      <c r="O196" s="149">
        <f t="shared" si="43"/>
        <v>180</v>
      </c>
      <c r="P196" s="149">
        <f t="shared" si="44"/>
        <v>1</v>
      </c>
    </row>
    <row r="197" spans="1:16" x14ac:dyDescent="0.25">
      <c r="A197" s="391"/>
      <c r="B197" s="394"/>
      <c r="C197" s="5" t="str">
        <f t="shared" si="39"/>
        <v/>
      </c>
      <c r="D197" s="155">
        <f t="shared" si="45"/>
        <v>0</v>
      </c>
      <c r="F197" s="156">
        <f t="shared" si="46"/>
        <v>0</v>
      </c>
      <c r="G197" t="str">
        <f t="shared" si="47"/>
        <v/>
      </c>
      <c r="H197" t="b">
        <f t="shared" si="48"/>
        <v>0</v>
      </c>
      <c r="I197" s="283">
        <f t="shared" si="40"/>
        <v>0</v>
      </c>
      <c r="J197" s="1">
        <f t="shared" si="41"/>
        <v>0</v>
      </c>
      <c r="K197" s="157">
        <f t="shared" si="49"/>
        <v>0</v>
      </c>
      <c r="L197" s="149">
        <f t="shared" si="50"/>
        <v>0</v>
      </c>
      <c r="M197" s="150">
        <f t="shared" si="42"/>
        <v>100</v>
      </c>
      <c r="N197" s="149">
        <f t="shared" si="38"/>
        <v>90</v>
      </c>
      <c r="O197" s="149">
        <f t="shared" si="43"/>
        <v>180</v>
      </c>
      <c r="P197" s="149">
        <f t="shared" si="44"/>
        <v>1</v>
      </c>
    </row>
    <row r="198" spans="1:16" x14ac:dyDescent="0.25">
      <c r="A198" s="391"/>
      <c r="B198" s="394"/>
      <c r="C198" s="5" t="str">
        <f t="shared" si="39"/>
        <v/>
      </c>
      <c r="D198" s="155">
        <f t="shared" si="45"/>
        <v>0</v>
      </c>
      <c r="F198" s="156">
        <f t="shared" si="46"/>
        <v>0</v>
      </c>
      <c r="G198" t="str">
        <f t="shared" si="47"/>
        <v/>
      </c>
      <c r="H198" t="b">
        <f t="shared" si="48"/>
        <v>0</v>
      </c>
      <c r="I198" s="283">
        <f t="shared" si="40"/>
        <v>0</v>
      </c>
      <c r="J198" s="1">
        <f t="shared" si="41"/>
        <v>0</v>
      </c>
      <c r="K198" s="157">
        <f t="shared" si="49"/>
        <v>0</v>
      </c>
      <c r="L198" s="149">
        <f t="shared" si="50"/>
        <v>0</v>
      </c>
      <c r="M198" s="150">
        <f t="shared" si="42"/>
        <v>100</v>
      </c>
      <c r="N198" s="149">
        <f t="shared" ref="N198:N261" si="51">+O198-(P198*90)</f>
        <v>90</v>
      </c>
      <c r="O198" s="149">
        <f t="shared" si="43"/>
        <v>180</v>
      </c>
      <c r="P198" s="149">
        <f t="shared" si="44"/>
        <v>1</v>
      </c>
    </row>
    <row r="199" spans="1:16" x14ac:dyDescent="0.25">
      <c r="A199" s="391"/>
      <c r="B199" s="394"/>
      <c r="C199" s="5" t="str">
        <f t="shared" si="39"/>
        <v/>
      </c>
      <c r="D199" s="155">
        <f t="shared" si="45"/>
        <v>0</v>
      </c>
      <c r="F199" s="156">
        <f t="shared" si="46"/>
        <v>0</v>
      </c>
      <c r="G199" t="str">
        <f t="shared" si="47"/>
        <v/>
      </c>
      <c r="H199" t="b">
        <f t="shared" si="48"/>
        <v>0</v>
      </c>
      <c r="I199" s="283">
        <f t="shared" si="40"/>
        <v>0</v>
      </c>
      <c r="J199" s="1">
        <f t="shared" si="41"/>
        <v>0</v>
      </c>
      <c r="K199" s="157">
        <f t="shared" si="49"/>
        <v>0</v>
      </c>
      <c r="L199" s="149">
        <f t="shared" si="50"/>
        <v>0</v>
      </c>
      <c r="M199" s="150">
        <f t="shared" si="42"/>
        <v>100</v>
      </c>
      <c r="N199" s="149">
        <f t="shared" si="51"/>
        <v>90</v>
      </c>
      <c r="O199" s="149">
        <f t="shared" si="43"/>
        <v>180</v>
      </c>
      <c r="P199" s="149">
        <f t="shared" si="44"/>
        <v>1</v>
      </c>
    </row>
    <row r="200" spans="1:16" x14ac:dyDescent="0.25">
      <c r="A200" s="391"/>
      <c r="B200" s="394"/>
      <c r="C200" s="5" t="str">
        <f t="shared" si="39"/>
        <v/>
      </c>
      <c r="D200" s="155">
        <f t="shared" si="45"/>
        <v>0</v>
      </c>
      <c r="F200" s="156">
        <f t="shared" si="46"/>
        <v>0</v>
      </c>
      <c r="G200" t="str">
        <f t="shared" si="47"/>
        <v/>
      </c>
      <c r="H200" t="b">
        <f t="shared" si="48"/>
        <v>0</v>
      </c>
      <c r="I200" s="283">
        <f t="shared" si="40"/>
        <v>0</v>
      </c>
      <c r="J200" s="1">
        <f t="shared" si="41"/>
        <v>0</v>
      </c>
      <c r="K200" s="157">
        <f t="shared" si="49"/>
        <v>0</v>
      </c>
      <c r="L200" s="149">
        <f t="shared" si="50"/>
        <v>0</v>
      </c>
      <c r="M200" s="150">
        <f t="shared" si="42"/>
        <v>100</v>
      </c>
      <c r="N200" s="149">
        <f t="shared" si="51"/>
        <v>90</v>
      </c>
      <c r="O200" s="149">
        <f t="shared" si="43"/>
        <v>180</v>
      </c>
      <c r="P200" s="149">
        <f t="shared" si="44"/>
        <v>1</v>
      </c>
    </row>
    <row r="201" spans="1:16" x14ac:dyDescent="0.25">
      <c r="A201" s="391"/>
      <c r="B201" s="394"/>
      <c r="C201" s="5" t="str">
        <f t="shared" si="39"/>
        <v/>
      </c>
      <c r="D201" s="155">
        <f t="shared" si="45"/>
        <v>0</v>
      </c>
      <c r="F201" s="156">
        <f t="shared" si="46"/>
        <v>0</v>
      </c>
      <c r="G201" t="str">
        <f t="shared" si="47"/>
        <v/>
      </c>
      <c r="H201" t="b">
        <f t="shared" si="48"/>
        <v>0</v>
      </c>
      <c r="I201" s="283">
        <f t="shared" si="40"/>
        <v>0</v>
      </c>
      <c r="J201" s="1">
        <f t="shared" si="41"/>
        <v>0</v>
      </c>
      <c r="K201" s="157">
        <f t="shared" si="49"/>
        <v>0</v>
      </c>
      <c r="L201" s="149">
        <f t="shared" si="50"/>
        <v>0</v>
      </c>
      <c r="M201" s="150">
        <f t="shared" si="42"/>
        <v>100</v>
      </c>
      <c r="N201" s="149">
        <f t="shared" si="51"/>
        <v>90</v>
      </c>
      <c r="O201" s="149">
        <f t="shared" si="43"/>
        <v>180</v>
      </c>
      <c r="P201" s="149">
        <f t="shared" si="44"/>
        <v>1</v>
      </c>
    </row>
    <row r="202" spans="1:16" x14ac:dyDescent="0.25">
      <c r="A202" s="391"/>
      <c r="B202" s="394"/>
      <c r="C202" s="5" t="str">
        <f t="shared" si="39"/>
        <v/>
      </c>
      <c r="D202" s="155">
        <f t="shared" si="45"/>
        <v>0</v>
      </c>
      <c r="F202" s="156">
        <f t="shared" si="46"/>
        <v>0</v>
      </c>
      <c r="G202" t="str">
        <f t="shared" si="47"/>
        <v/>
      </c>
      <c r="H202" t="b">
        <f t="shared" si="48"/>
        <v>0</v>
      </c>
      <c r="I202" s="283">
        <f t="shared" si="40"/>
        <v>0</v>
      </c>
      <c r="J202" s="1">
        <f t="shared" si="41"/>
        <v>0</v>
      </c>
      <c r="K202" s="157">
        <f t="shared" si="49"/>
        <v>0</v>
      </c>
      <c r="L202" s="149">
        <f t="shared" si="50"/>
        <v>0</v>
      </c>
      <c r="M202" s="150">
        <f t="shared" si="42"/>
        <v>100</v>
      </c>
      <c r="N202" s="149">
        <f t="shared" si="51"/>
        <v>90</v>
      </c>
      <c r="O202" s="149">
        <f t="shared" si="43"/>
        <v>180</v>
      </c>
      <c r="P202" s="149">
        <f t="shared" si="44"/>
        <v>1</v>
      </c>
    </row>
    <row r="203" spans="1:16" x14ac:dyDescent="0.25">
      <c r="A203" s="391"/>
      <c r="B203" s="394"/>
      <c r="C203" s="5" t="str">
        <f t="shared" si="39"/>
        <v/>
      </c>
      <c r="D203" s="155">
        <f t="shared" si="45"/>
        <v>0</v>
      </c>
      <c r="F203" s="156">
        <f t="shared" si="46"/>
        <v>0</v>
      </c>
      <c r="G203" t="str">
        <f t="shared" si="47"/>
        <v/>
      </c>
      <c r="H203" t="b">
        <f t="shared" si="48"/>
        <v>0</v>
      </c>
      <c r="I203" s="283">
        <f t="shared" si="40"/>
        <v>0</v>
      </c>
      <c r="J203" s="1">
        <f t="shared" si="41"/>
        <v>0</v>
      </c>
      <c r="K203" s="157">
        <f t="shared" si="49"/>
        <v>0</v>
      </c>
      <c r="L203" s="149">
        <f t="shared" si="50"/>
        <v>0</v>
      </c>
      <c r="M203" s="150">
        <f t="shared" si="42"/>
        <v>100</v>
      </c>
      <c r="N203" s="149">
        <f t="shared" si="51"/>
        <v>90</v>
      </c>
      <c r="O203" s="149">
        <f t="shared" si="43"/>
        <v>180</v>
      </c>
      <c r="P203" s="149">
        <f t="shared" si="44"/>
        <v>1</v>
      </c>
    </row>
    <row r="204" spans="1:16" x14ac:dyDescent="0.25">
      <c r="A204" s="391"/>
      <c r="B204" s="394"/>
      <c r="C204" s="5" t="str">
        <f t="shared" si="39"/>
        <v/>
      </c>
      <c r="D204" s="155">
        <f t="shared" si="45"/>
        <v>0</v>
      </c>
      <c r="F204" s="156">
        <f t="shared" si="46"/>
        <v>0</v>
      </c>
      <c r="G204" t="str">
        <f t="shared" si="47"/>
        <v/>
      </c>
      <c r="H204" t="b">
        <f t="shared" si="48"/>
        <v>0</v>
      </c>
      <c r="I204" s="283">
        <f t="shared" si="40"/>
        <v>0</v>
      </c>
      <c r="J204" s="1">
        <f t="shared" si="41"/>
        <v>0</v>
      </c>
      <c r="K204" s="157">
        <f t="shared" si="49"/>
        <v>0</v>
      </c>
      <c r="L204" s="149">
        <f t="shared" si="50"/>
        <v>0</v>
      </c>
      <c r="M204" s="150">
        <f t="shared" si="42"/>
        <v>100</v>
      </c>
      <c r="N204" s="149">
        <f t="shared" si="51"/>
        <v>90</v>
      </c>
      <c r="O204" s="149">
        <f t="shared" si="43"/>
        <v>180</v>
      </c>
      <c r="P204" s="149">
        <f t="shared" si="44"/>
        <v>1</v>
      </c>
    </row>
    <row r="205" spans="1:16" x14ac:dyDescent="0.25">
      <c r="A205" s="391"/>
      <c r="B205" s="394"/>
      <c r="C205" s="5" t="str">
        <f t="shared" si="39"/>
        <v/>
      </c>
      <c r="D205" s="155">
        <f t="shared" si="45"/>
        <v>0</v>
      </c>
      <c r="F205" s="156">
        <f t="shared" si="46"/>
        <v>0</v>
      </c>
      <c r="G205" t="str">
        <f t="shared" si="47"/>
        <v/>
      </c>
      <c r="H205" t="b">
        <f t="shared" si="48"/>
        <v>0</v>
      </c>
      <c r="I205" s="283">
        <f t="shared" si="40"/>
        <v>0</v>
      </c>
      <c r="J205" s="1">
        <f t="shared" si="41"/>
        <v>0</v>
      </c>
      <c r="K205" s="157">
        <f t="shared" si="49"/>
        <v>0</v>
      </c>
      <c r="L205" s="149">
        <f t="shared" si="50"/>
        <v>0</v>
      </c>
      <c r="M205" s="150">
        <f t="shared" si="42"/>
        <v>100</v>
      </c>
      <c r="N205" s="149">
        <f t="shared" si="51"/>
        <v>90</v>
      </c>
      <c r="O205" s="149">
        <f t="shared" si="43"/>
        <v>180</v>
      </c>
      <c r="P205" s="149">
        <f t="shared" si="44"/>
        <v>1</v>
      </c>
    </row>
    <row r="206" spans="1:16" x14ac:dyDescent="0.25">
      <c r="A206" s="391"/>
      <c r="B206" s="394"/>
      <c r="C206" s="5" t="str">
        <f t="shared" si="39"/>
        <v/>
      </c>
      <c r="D206" s="155">
        <f t="shared" si="45"/>
        <v>0</v>
      </c>
      <c r="F206" s="156">
        <f t="shared" si="46"/>
        <v>0</v>
      </c>
      <c r="G206" t="str">
        <f t="shared" si="47"/>
        <v/>
      </c>
      <c r="H206" t="b">
        <f t="shared" si="48"/>
        <v>0</v>
      </c>
      <c r="I206" s="283">
        <f t="shared" si="40"/>
        <v>0</v>
      </c>
      <c r="J206" s="1">
        <f t="shared" si="41"/>
        <v>0</v>
      </c>
      <c r="K206" s="157">
        <f t="shared" si="49"/>
        <v>0</v>
      </c>
      <c r="L206" s="149">
        <f t="shared" si="50"/>
        <v>0</v>
      </c>
      <c r="M206" s="150">
        <f t="shared" si="42"/>
        <v>100</v>
      </c>
      <c r="N206" s="149">
        <f t="shared" si="51"/>
        <v>90</v>
      </c>
      <c r="O206" s="149">
        <f t="shared" si="43"/>
        <v>180</v>
      </c>
      <c r="P206" s="149">
        <f t="shared" si="44"/>
        <v>1</v>
      </c>
    </row>
    <row r="207" spans="1:16" x14ac:dyDescent="0.25">
      <c r="A207" s="391"/>
      <c r="B207" s="394"/>
      <c r="C207" s="5" t="str">
        <f t="shared" si="39"/>
        <v/>
      </c>
      <c r="D207" s="155">
        <f t="shared" si="45"/>
        <v>0</v>
      </c>
      <c r="F207" s="156">
        <f t="shared" si="46"/>
        <v>0</v>
      </c>
      <c r="G207" t="str">
        <f t="shared" si="47"/>
        <v/>
      </c>
      <c r="H207" t="b">
        <f t="shared" si="48"/>
        <v>0</v>
      </c>
      <c r="I207" s="283">
        <f t="shared" si="40"/>
        <v>0</v>
      </c>
      <c r="J207" s="1">
        <f t="shared" si="41"/>
        <v>0</v>
      </c>
      <c r="K207" s="157">
        <f t="shared" si="49"/>
        <v>0</v>
      </c>
      <c r="L207" s="149">
        <f t="shared" si="50"/>
        <v>0</v>
      </c>
      <c r="M207" s="150">
        <f t="shared" si="42"/>
        <v>100</v>
      </c>
      <c r="N207" s="149">
        <f t="shared" si="51"/>
        <v>90</v>
      </c>
      <c r="O207" s="149">
        <f t="shared" si="43"/>
        <v>180</v>
      </c>
      <c r="P207" s="149">
        <f t="shared" si="44"/>
        <v>1</v>
      </c>
    </row>
    <row r="208" spans="1:16" x14ac:dyDescent="0.25">
      <c r="A208" s="391"/>
      <c r="B208" s="394"/>
      <c r="C208" s="5" t="str">
        <f t="shared" si="39"/>
        <v/>
      </c>
      <c r="D208" s="155">
        <f t="shared" si="45"/>
        <v>0</v>
      </c>
      <c r="F208" s="156">
        <f t="shared" si="46"/>
        <v>0</v>
      </c>
      <c r="G208" t="str">
        <f t="shared" si="47"/>
        <v/>
      </c>
      <c r="H208" t="b">
        <f t="shared" si="48"/>
        <v>0</v>
      </c>
      <c r="I208" s="283">
        <f t="shared" si="40"/>
        <v>0</v>
      </c>
      <c r="J208" s="1">
        <f t="shared" si="41"/>
        <v>0</v>
      </c>
      <c r="K208" s="157">
        <f t="shared" si="49"/>
        <v>0</v>
      </c>
      <c r="L208" s="149">
        <f t="shared" si="50"/>
        <v>0</v>
      </c>
      <c r="M208" s="150">
        <f t="shared" si="42"/>
        <v>100</v>
      </c>
      <c r="N208" s="149">
        <f t="shared" si="51"/>
        <v>90</v>
      </c>
      <c r="O208" s="149">
        <f t="shared" si="43"/>
        <v>180</v>
      </c>
      <c r="P208" s="149">
        <f t="shared" si="44"/>
        <v>1</v>
      </c>
    </row>
    <row r="209" spans="1:16" x14ac:dyDescent="0.25">
      <c r="A209" s="391"/>
      <c r="B209" s="394"/>
      <c r="C209" s="5" t="str">
        <f t="shared" si="39"/>
        <v/>
      </c>
      <c r="D209" s="155">
        <f t="shared" si="45"/>
        <v>0</v>
      </c>
      <c r="F209" s="156">
        <f t="shared" si="46"/>
        <v>0</v>
      </c>
      <c r="G209" t="str">
        <f t="shared" si="47"/>
        <v/>
      </c>
      <c r="H209" t="b">
        <f t="shared" si="48"/>
        <v>0</v>
      </c>
      <c r="I209" s="283">
        <f t="shared" si="40"/>
        <v>0</v>
      </c>
      <c r="J209" s="1">
        <f t="shared" si="41"/>
        <v>0</v>
      </c>
      <c r="K209" s="157">
        <f t="shared" si="49"/>
        <v>0</v>
      </c>
      <c r="L209" s="149">
        <f t="shared" si="50"/>
        <v>0</v>
      </c>
      <c r="M209" s="150">
        <f t="shared" si="42"/>
        <v>100</v>
      </c>
      <c r="N209" s="149">
        <f t="shared" si="51"/>
        <v>90</v>
      </c>
      <c r="O209" s="149">
        <f t="shared" si="43"/>
        <v>180</v>
      </c>
      <c r="P209" s="149">
        <f t="shared" si="44"/>
        <v>1</v>
      </c>
    </row>
    <row r="210" spans="1:16" x14ac:dyDescent="0.25">
      <c r="A210" s="391"/>
      <c r="B210" s="394"/>
      <c r="C210" s="5" t="str">
        <f t="shared" si="39"/>
        <v/>
      </c>
      <c r="D210" s="155">
        <f t="shared" si="45"/>
        <v>0</v>
      </c>
      <c r="F210" s="156">
        <f t="shared" si="46"/>
        <v>0</v>
      </c>
      <c r="G210" t="str">
        <f t="shared" si="47"/>
        <v/>
      </c>
      <c r="H210" t="b">
        <f t="shared" si="48"/>
        <v>0</v>
      </c>
      <c r="I210" s="283">
        <f t="shared" si="40"/>
        <v>0</v>
      </c>
      <c r="J210" s="1">
        <f t="shared" si="41"/>
        <v>0</v>
      </c>
      <c r="K210" s="157">
        <f t="shared" si="49"/>
        <v>0</v>
      </c>
      <c r="L210" s="149">
        <f t="shared" si="50"/>
        <v>0</v>
      </c>
      <c r="M210" s="150">
        <f t="shared" si="42"/>
        <v>100</v>
      </c>
      <c r="N210" s="149">
        <f t="shared" si="51"/>
        <v>90</v>
      </c>
      <c r="O210" s="149">
        <f t="shared" si="43"/>
        <v>180</v>
      </c>
      <c r="P210" s="149">
        <f t="shared" si="44"/>
        <v>1</v>
      </c>
    </row>
    <row r="211" spans="1:16" x14ac:dyDescent="0.25">
      <c r="A211" s="391"/>
      <c r="B211" s="394"/>
      <c r="C211" s="5" t="str">
        <f t="shared" si="39"/>
        <v/>
      </c>
      <c r="D211" s="155">
        <f t="shared" si="45"/>
        <v>0</v>
      </c>
      <c r="F211" s="156">
        <f t="shared" si="46"/>
        <v>0</v>
      </c>
      <c r="G211" t="str">
        <f t="shared" si="47"/>
        <v/>
      </c>
      <c r="H211" t="b">
        <f t="shared" si="48"/>
        <v>0</v>
      </c>
      <c r="I211" s="283">
        <f t="shared" si="40"/>
        <v>0</v>
      </c>
      <c r="J211" s="1">
        <f t="shared" si="41"/>
        <v>0</v>
      </c>
      <c r="K211" s="157">
        <f t="shared" si="49"/>
        <v>0</v>
      </c>
      <c r="L211" s="149">
        <f t="shared" si="50"/>
        <v>0</v>
      </c>
      <c r="M211" s="150">
        <f t="shared" si="42"/>
        <v>100</v>
      </c>
      <c r="N211" s="149">
        <f t="shared" si="51"/>
        <v>90</v>
      </c>
      <c r="O211" s="149">
        <f t="shared" si="43"/>
        <v>180</v>
      </c>
      <c r="P211" s="149">
        <f t="shared" si="44"/>
        <v>1</v>
      </c>
    </row>
    <row r="212" spans="1:16" x14ac:dyDescent="0.25">
      <c r="A212" s="391"/>
      <c r="B212" s="394"/>
      <c r="C212" s="5" t="str">
        <f t="shared" si="39"/>
        <v/>
      </c>
      <c r="D212" s="155">
        <f t="shared" si="45"/>
        <v>0</v>
      </c>
      <c r="F212" s="156">
        <f t="shared" si="46"/>
        <v>0</v>
      </c>
      <c r="G212" t="str">
        <f t="shared" si="47"/>
        <v/>
      </c>
      <c r="H212" t="b">
        <f t="shared" si="48"/>
        <v>0</v>
      </c>
      <c r="I212" s="283">
        <f t="shared" si="40"/>
        <v>0</v>
      </c>
      <c r="J212" s="1">
        <f t="shared" si="41"/>
        <v>0</v>
      </c>
      <c r="K212" s="157">
        <f t="shared" si="49"/>
        <v>0</v>
      </c>
      <c r="L212" s="149">
        <f t="shared" si="50"/>
        <v>0</v>
      </c>
      <c r="M212" s="150">
        <f t="shared" si="42"/>
        <v>100</v>
      </c>
      <c r="N212" s="149">
        <f t="shared" si="51"/>
        <v>90</v>
      </c>
      <c r="O212" s="149">
        <f t="shared" si="43"/>
        <v>180</v>
      </c>
      <c r="P212" s="149">
        <f t="shared" si="44"/>
        <v>1</v>
      </c>
    </row>
    <row r="213" spans="1:16" x14ac:dyDescent="0.25">
      <c r="A213" s="391"/>
      <c r="B213" s="394"/>
      <c r="C213" s="5" t="str">
        <f t="shared" si="39"/>
        <v/>
      </c>
      <c r="D213" s="155">
        <f t="shared" si="45"/>
        <v>0</v>
      </c>
      <c r="F213" s="156">
        <f t="shared" si="46"/>
        <v>0</v>
      </c>
      <c r="G213" t="str">
        <f t="shared" si="47"/>
        <v/>
      </c>
      <c r="H213" t="b">
        <f t="shared" si="48"/>
        <v>0</v>
      </c>
      <c r="I213" s="283">
        <f t="shared" si="40"/>
        <v>0</v>
      </c>
      <c r="J213" s="1">
        <f t="shared" si="41"/>
        <v>0</v>
      </c>
      <c r="K213" s="157">
        <f t="shared" si="49"/>
        <v>0</v>
      </c>
      <c r="L213" s="149">
        <f t="shared" si="50"/>
        <v>0</v>
      </c>
      <c r="M213" s="150">
        <f t="shared" si="42"/>
        <v>100</v>
      </c>
      <c r="N213" s="149">
        <f t="shared" si="51"/>
        <v>90</v>
      </c>
      <c r="O213" s="149">
        <f t="shared" si="43"/>
        <v>180</v>
      </c>
      <c r="P213" s="149">
        <f t="shared" si="44"/>
        <v>1</v>
      </c>
    </row>
    <row r="214" spans="1:16" x14ac:dyDescent="0.25">
      <c r="A214" s="391"/>
      <c r="B214" s="394"/>
      <c r="C214" s="5" t="str">
        <f t="shared" si="39"/>
        <v/>
      </c>
      <c r="D214" s="155">
        <f t="shared" si="45"/>
        <v>0</v>
      </c>
      <c r="F214" s="156">
        <f t="shared" si="46"/>
        <v>0</v>
      </c>
      <c r="G214" t="str">
        <f t="shared" si="47"/>
        <v/>
      </c>
      <c r="H214" t="b">
        <f t="shared" si="48"/>
        <v>0</v>
      </c>
      <c r="I214" s="283">
        <f t="shared" si="40"/>
        <v>0</v>
      </c>
      <c r="J214" s="1">
        <f t="shared" si="41"/>
        <v>0</v>
      </c>
      <c r="K214" s="157">
        <f t="shared" si="49"/>
        <v>0</v>
      </c>
      <c r="L214" s="149">
        <f t="shared" si="50"/>
        <v>0</v>
      </c>
      <c r="M214" s="150">
        <f t="shared" si="42"/>
        <v>100</v>
      </c>
      <c r="N214" s="149">
        <f t="shared" si="51"/>
        <v>90</v>
      </c>
      <c r="O214" s="149">
        <f t="shared" si="43"/>
        <v>180</v>
      </c>
      <c r="P214" s="149">
        <f t="shared" si="44"/>
        <v>1</v>
      </c>
    </row>
    <row r="215" spans="1:16" x14ac:dyDescent="0.25">
      <c r="A215" s="391"/>
      <c r="B215" s="394"/>
      <c r="C215" s="5" t="str">
        <f t="shared" si="39"/>
        <v/>
      </c>
      <c r="D215" s="155">
        <f t="shared" si="45"/>
        <v>0</v>
      </c>
      <c r="F215" s="156">
        <f t="shared" si="46"/>
        <v>0</v>
      </c>
      <c r="G215" t="str">
        <f t="shared" si="47"/>
        <v/>
      </c>
      <c r="H215" t="b">
        <f t="shared" si="48"/>
        <v>0</v>
      </c>
      <c r="I215" s="283">
        <f t="shared" si="40"/>
        <v>0</v>
      </c>
      <c r="J215" s="1">
        <f t="shared" si="41"/>
        <v>0</v>
      </c>
      <c r="K215" s="157">
        <f t="shared" si="49"/>
        <v>0</v>
      </c>
      <c r="L215" s="149">
        <f t="shared" si="50"/>
        <v>0</v>
      </c>
      <c r="M215" s="150">
        <f t="shared" si="42"/>
        <v>100</v>
      </c>
      <c r="N215" s="149">
        <f t="shared" si="51"/>
        <v>90</v>
      </c>
      <c r="O215" s="149">
        <f t="shared" si="43"/>
        <v>180</v>
      </c>
      <c r="P215" s="149">
        <f t="shared" si="44"/>
        <v>1</v>
      </c>
    </row>
    <row r="216" spans="1:16" x14ac:dyDescent="0.25">
      <c r="A216" s="391"/>
      <c r="B216" s="394"/>
      <c r="C216" s="5" t="str">
        <f t="shared" si="39"/>
        <v/>
      </c>
      <c r="D216" s="155">
        <f t="shared" si="45"/>
        <v>0</v>
      </c>
      <c r="F216" s="156">
        <f t="shared" si="46"/>
        <v>0</v>
      </c>
      <c r="G216" t="str">
        <f t="shared" si="47"/>
        <v/>
      </c>
      <c r="H216" t="b">
        <f t="shared" si="48"/>
        <v>0</v>
      </c>
      <c r="I216" s="283">
        <f t="shared" si="40"/>
        <v>0</v>
      </c>
      <c r="J216" s="1">
        <f t="shared" si="41"/>
        <v>0</v>
      </c>
      <c r="K216" s="157">
        <f t="shared" si="49"/>
        <v>0</v>
      </c>
      <c r="L216" s="149">
        <f t="shared" si="50"/>
        <v>0</v>
      </c>
      <c r="M216" s="150">
        <f t="shared" si="42"/>
        <v>100</v>
      </c>
      <c r="N216" s="149">
        <f t="shared" si="51"/>
        <v>90</v>
      </c>
      <c r="O216" s="149">
        <f t="shared" si="43"/>
        <v>180</v>
      </c>
      <c r="P216" s="149">
        <f t="shared" si="44"/>
        <v>1</v>
      </c>
    </row>
    <row r="217" spans="1:16" x14ac:dyDescent="0.25">
      <c r="A217" s="391"/>
      <c r="B217" s="394"/>
      <c r="C217" s="5" t="str">
        <f t="shared" si="39"/>
        <v/>
      </c>
      <c r="D217" s="155">
        <f t="shared" si="45"/>
        <v>0</v>
      </c>
      <c r="F217" s="156">
        <f t="shared" si="46"/>
        <v>0</v>
      </c>
      <c r="G217" t="str">
        <f t="shared" si="47"/>
        <v/>
      </c>
      <c r="H217" t="b">
        <f t="shared" si="48"/>
        <v>0</v>
      </c>
      <c r="I217" s="283">
        <f t="shared" si="40"/>
        <v>0</v>
      </c>
      <c r="J217" s="1">
        <f t="shared" si="41"/>
        <v>0</v>
      </c>
      <c r="K217" s="157">
        <f t="shared" si="49"/>
        <v>0</v>
      </c>
      <c r="L217" s="149">
        <f t="shared" si="50"/>
        <v>0</v>
      </c>
      <c r="M217" s="150">
        <f t="shared" si="42"/>
        <v>100</v>
      </c>
      <c r="N217" s="149">
        <f t="shared" si="51"/>
        <v>90</v>
      </c>
      <c r="O217" s="149">
        <f t="shared" si="43"/>
        <v>180</v>
      </c>
      <c r="P217" s="149">
        <f t="shared" si="44"/>
        <v>1</v>
      </c>
    </row>
    <row r="218" spans="1:16" x14ac:dyDescent="0.25">
      <c r="A218" s="391"/>
      <c r="B218" s="394"/>
      <c r="C218" s="5" t="str">
        <f t="shared" si="39"/>
        <v/>
      </c>
      <c r="D218" s="155">
        <f t="shared" si="45"/>
        <v>0</v>
      </c>
      <c r="F218" s="156">
        <f t="shared" si="46"/>
        <v>0</v>
      </c>
      <c r="G218" t="str">
        <f t="shared" si="47"/>
        <v/>
      </c>
      <c r="H218" t="b">
        <f t="shared" si="48"/>
        <v>0</v>
      </c>
      <c r="I218" s="283">
        <f t="shared" si="40"/>
        <v>0</v>
      </c>
      <c r="J218" s="1">
        <f t="shared" si="41"/>
        <v>0</v>
      </c>
      <c r="K218" s="157">
        <f t="shared" si="49"/>
        <v>0</v>
      </c>
      <c r="L218" s="149">
        <f t="shared" si="50"/>
        <v>0</v>
      </c>
      <c r="M218" s="150">
        <f t="shared" si="42"/>
        <v>100</v>
      </c>
      <c r="N218" s="149">
        <f t="shared" si="51"/>
        <v>90</v>
      </c>
      <c r="O218" s="149">
        <f t="shared" si="43"/>
        <v>180</v>
      </c>
      <c r="P218" s="149">
        <f t="shared" si="44"/>
        <v>1</v>
      </c>
    </row>
    <row r="219" spans="1:16" x14ac:dyDescent="0.25">
      <c r="A219" s="391"/>
      <c r="B219" s="394"/>
      <c r="C219" s="5" t="str">
        <f t="shared" si="39"/>
        <v/>
      </c>
      <c r="D219" s="155">
        <f t="shared" si="45"/>
        <v>0</v>
      </c>
      <c r="F219" s="156">
        <f t="shared" si="46"/>
        <v>0</v>
      </c>
      <c r="G219" t="str">
        <f t="shared" si="47"/>
        <v/>
      </c>
      <c r="H219" t="b">
        <f t="shared" si="48"/>
        <v>0</v>
      </c>
      <c r="I219" s="283">
        <f t="shared" si="40"/>
        <v>0</v>
      </c>
      <c r="J219" s="1">
        <f t="shared" si="41"/>
        <v>0</v>
      </c>
      <c r="K219" s="157">
        <f t="shared" si="49"/>
        <v>0</v>
      </c>
      <c r="L219" s="149">
        <f t="shared" si="50"/>
        <v>0</v>
      </c>
      <c r="M219" s="150">
        <f t="shared" si="42"/>
        <v>100</v>
      </c>
      <c r="N219" s="149">
        <f t="shared" si="51"/>
        <v>90</v>
      </c>
      <c r="O219" s="149">
        <f t="shared" si="43"/>
        <v>180</v>
      </c>
      <c r="P219" s="149">
        <f t="shared" si="44"/>
        <v>1</v>
      </c>
    </row>
    <row r="220" spans="1:16" x14ac:dyDescent="0.25">
      <c r="A220" s="391"/>
      <c r="B220" s="394"/>
      <c r="C220" s="5" t="str">
        <f t="shared" si="39"/>
        <v/>
      </c>
      <c r="D220" s="155">
        <f t="shared" si="45"/>
        <v>0</v>
      </c>
      <c r="F220" s="156">
        <f t="shared" si="46"/>
        <v>0</v>
      </c>
      <c r="G220" t="str">
        <f t="shared" si="47"/>
        <v/>
      </c>
      <c r="H220" t="b">
        <f t="shared" si="48"/>
        <v>0</v>
      </c>
      <c r="I220" s="283">
        <f t="shared" si="40"/>
        <v>0</v>
      </c>
      <c r="J220" s="1">
        <f t="shared" si="41"/>
        <v>0</v>
      </c>
      <c r="K220" s="157">
        <f t="shared" si="49"/>
        <v>0</v>
      </c>
      <c r="L220" s="149">
        <f t="shared" si="50"/>
        <v>0</v>
      </c>
      <c r="M220" s="150">
        <f t="shared" si="42"/>
        <v>100</v>
      </c>
      <c r="N220" s="149">
        <f t="shared" si="51"/>
        <v>90</v>
      </c>
      <c r="O220" s="149">
        <f t="shared" si="43"/>
        <v>180</v>
      </c>
      <c r="P220" s="149">
        <f t="shared" si="44"/>
        <v>1</v>
      </c>
    </row>
    <row r="221" spans="1:16" x14ac:dyDescent="0.25">
      <c r="A221" s="391"/>
      <c r="B221" s="394"/>
      <c r="C221" s="5" t="str">
        <f t="shared" si="39"/>
        <v/>
      </c>
      <c r="D221" s="155">
        <f t="shared" si="45"/>
        <v>0</v>
      </c>
      <c r="F221" s="156">
        <f t="shared" si="46"/>
        <v>0</v>
      </c>
      <c r="G221" t="str">
        <f t="shared" si="47"/>
        <v/>
      </c>
      <c r="H221" t="b">
        <f t="shared" si="48"/>
        <v>0</v>
      </c>
      <c r="I221" s="283">
        <f t="shared" si="40"/>
        <v>0</v>
      </c>
      <c r="J221" s="1">
        <f t="shared" si="41"/>
        <v>0</v>
      </c>
      <c r="K221" s="157">
        <f t="shared" si="49"/>
        <v>0</v>
      </c>
      <c r="L221" s="149">
        <f t="shared" si="50"/>
        <v>0</v>
      </c>
      <c r="M221" s="150">
        <f t="shared" si="42"/>
        <v>100</v>
      </c>
      <c r="N221" s="149">
        <f t="shared" si="51"/>
        <v>90</v>
      </c>
      <c r="O221" s="149">
        <f t="shared" si="43"/>
        <v>180</v>
      </c>
      <c r="P221" s="149">
        <f t="shared" si="44"/>
        <v>1</v>
      </c>
    </row>
    <row r="222" spans="1:16" x14ac:dyDescent="0.25">
      <c r="A222" s="391"/>
      <c r="B222" s="394"/>
      <c r="C222" s="5" t="str">
        <f t="shared" si="39"/>
        <v/>
      </c>
      <c r="D222" s="155">
        <f t="shared" si="45"/>
        <v>0</v>
      </c>
      <c r="F222" s="156">
        <f t="shared" si="46"/>
        <v>0</v>
      </c>
      <c r="G222" t="str">
        <f t="shared" si="47"/>
        <v/>
      </c>
      <c r="H222" t="b">
        <f t="shared" si="48"/>
        <v>0</v>
      </c>
      <c r="I222" s="283">
        <f t="shared" si="40"/>
        <v>0</v>
      </c>
      <c r="J222" s="1">
        <f t="shared" si="41"/>
        <v>0</v>
      </c>
      <c r="K222" s="157">
        <f t="shared" si="49"/>
        <v>0</v>
      </c>
      <c r="L222" s="149">
        <f t="shared" si="50"/>
        <v>0</v>
      </c>
      <c r="M222" s="150">
        <f t="shared" si="42"/>
        <v>100</v>
      </c>
      <c r="N222" s="149">
        <f t="shared" si="51"/>
        <v>90</v>
      </c>
      <c r="O222" s="149">
        <f t="shared" si="43"/>
        <v>180</v>
      </c>
      <c r="P222" s="149">
        <f t="shared" si="44"/>
        <v>1</v>
      </c>
    </row>
    <row r="223" spans="1:16" x14ac:dyDescent="0.25">
      <c r="A223" s="391"/>
      <c r="B223" s="394"/>
      <c r="C223" s="5" t="str">
        <f t="shared" si="39"/>
        <v/>
      </c>
      <c r="D223" s="155">
        <f t="shared" si="45"/>
        <v>0</v>
      </c>
      <c r="F223" s="156">
        <f t="shared" si="46"/>
        <v>0</v>
      </c>
      <c r="G223" t="str">
        <f t="shared" si="47"/>
        <v/>
      </c>
      <c r="H223" t="b">
        <f t="shared" si="48"/>
        <v>0</v>
      </c>
      <c r="I223" s="283">
        <f t="shared" si="40"/>
        <v>0</v>
      </c>
      <c r="J223" s="1">
        <f t="shared" si="41"/>
        <v>0</v>
      </c>
      <c r="K223" s="157">
        <f t="shared" si="49"/>
        <v>0</v>
      </c>
      <c r="L223" s="149">
        <f t="shared" si="50"/>
        <v>0</v>
      </c>
      <c r="M223" s="150">
        <f t="shared" si="42"/>
        <v>100</v>
      </c>
      <c r="N223" s="149">
        <f t="shared" si="51"/>
        <v>90</v>
      </c>
      <c r="O223" s="149">
        <f t="shared" si="43"/>
        <v>180</v>
      </c>
      <c r="P223" s="149">
        <f t="shared" si="44"/>
        <v>1</v>
      </c>
    </row>
    <row r="224" spans="1:16" x14ac:dyDescent="0.25">
      <c r="A224" s="391"/>
      <c r="B224" s="394"/>
      <c r="C224" s="5" t="str">
        <f t="shared" si="39"/>
        <v/>
      </c>
      <c r="D224" s="155">
        <f t="shared" si="45"/>
        <v>0</v>
      </c>
      <c r="F224" s="156">
        <f t="shared" si="46"/>
        <v>0</v>
      </c>
      <c r="G224" t="str">
        <f t="shared" si="47"/>
        <v/>
      </c>
      <c r="H224" t="b">
        <f t="shared" si="48"/>
        <v>0</v>
      </c>
      <c r="I224" s="283">
        <f t="shared" si="40"/>
        <v>0</v>
      </c>
      <c r="J224" s="1">
        <f t="shared" si="41"/>
        <v>0</v>
      </c>
      <c r="K224" s="157">
        <f t="shared" si="49"/>
        <v>0</v>
      </c>
      <c r="L224" s="149">
        <f t="shared" si="50"/>
        <v>0</v>
      </c>
      <c r="M224" s="150">
        <f t="shared" si="42"/>
        <v>100</v>
      </c>
      <c r="N224" s="149">
        <f t="shared" si="51"/>
        <v>90</v>
      </c>
      <c r="O224" s="149">
        <f t="shared" si="43"/>
        <v>180</v>
      </c>
      <c r="P224" s="149">
        <f t="shared" si="44"/>
        <v>1</v>
      </c>
    </row>
    <row r="225" spans="1:16" x14ac:dyDescent="0.25">
      <c r="A225" s="391"/>
      <c r="B225" s="394"/>
      <c r="C225" s="5" t="str">
        <f t="shared" si="39"/>
        <v/>
      </c>
      <c r="D225" s="155">
        <f t="shared" si="45"/>
        <v>0</v>
      </c>
      <c r="F225" s="156">
        <f t="shared" si="46"/>
        <v>0</v>
      </c>
      <c r="G225" t="str">
        <f t="shared" si="47"/>
        <v/>
      </c>
      <c r="H225" t="b">
        <f t="shared" si="48"/>
        <v>0</v>
      </c>
      <c r="I225" s="283">
        <f t="shared" si="40"/>
        <v>0</v>
      </c>
      <c r="J225" s="1">
        <f t="shared" si="41"/>
        <v>0</v>
      </c>
      <c r="K225" s="157">
        <f t="shared" si="49"/>
        <v>0</v>
      </c>
      <c r="L225" s="149">
        <f t="shared" si="50"/>
        <v>0</v>
      </c>
      <c r="M225" s="150">
        <f t="shared" si="42"/>
        <v>100</v>
      </c>
      <c r="N225" s="149">
        <f t="shared" si="51"/>
        <v>90</v>
      </c>
      <c r="O225" s="149">
        <f t="shared" si="43"/>
        <v>180</v>
      </c>
      <c r="P225" s="149">
        <f t="shared" si="44"/>
        <v>1</v>
      </c>
    </row>
    <row r="226" spans="1:16" x14ac:dyDescent="0.25">
      <c r="A226" s="391"/>
      <c r="B226" s="394"/>
      <c r="C226" s="5" t="str">
        <f t="shared" si="39"/>
        <v/>
      </c>
      <c r="D226" s="155">
        <f t="shared" si="45"/>
        <v>0</v>
      </c>
      <c r="F226" s="156">
        <f t="shared" si="46"/>
        <v>0</v>
      </c>
      <c r="G226" t="str">
        <f t="shared" si="47"/>
        <v/>
      </c>
      <c r="H226" t="b">
        <f t="shared" si="48"/>
        <v>0</v>
      </c>
      <c r="I226" s="283">
        <f t="shared" si="40"/>
        <v>0</v>
      </c>
      <c r="J226" s="1">
        <f t="shared" si="41"/>
        <v>0</v>
      </c>
      <c r="K226" s="157">
        <f t="shared" si="49"/>
        <v>0</v>
      </c>
      <c r="L226" s="149">
        <f t="shared" si="50"/>
        <v>0</v>
      </c>
      <c r="M226" s="150">
        <f t="shared" si="42"/>
        <v>100</v>
      </c>
      <c r="N226" s="149">
        <f t="shared" si="51"/>
        <v>90</v>
      </c>
      <c r="O226" s="149">
        <f t="shared" si="43"/>
        <v>180</v>
      </c>
      <c r="P226" s="149">
        <f t="shared" si="44"/>
        <v>1</v>
      </c>
    </row>
    <row r="227" spans="1:16" x14ac:dyDescent="0.25">
      <c r="A227" s="391"/>
      <c r="B227" s="394"/>
      <c r="C227" s="5" t="str">
        <f t="shared" si="39"/>
        <v/>
      </c>
      <c r="D227" s="155">
        <f t="shared" si="45"/>
        <v>0</v>
      </c>
      <c r="F227" s="156">
        <f t="shared" si="46"/>
        <v>0</v>
      </c>
      <c r="G227" t="str">
        <f t="shared" si="47"/>
        <v/>
      </c>
      <c r="H227" t="b">
        <f t="shared" si="48"/>
        <v>0</v>
      </c>
      <c r="I227" s="283">
        <f t="shared" si="40"/>
        <v>0</v>
      </c>
      <c r="J227" s="1">
        <f t="shared" si="41"/>
        <v>0</v>
      </c>
      <c r="K227" s="157">
        <f t="shared" si="49"/>
        <v>0</v>
      </c>
      <c r="L227" s="149">
        <f t="shared" si="50"/>
        <v>0</v>
      </c>
      <c r="M227" s="150">
        <f t="shared" si="42"/>
        <v>100</v>
      </c>
      <c r="N227" s="149">
        <f t="shared" si="51"/>
        <v>90</v>
      </c>
      <c r="O227" s="149">
        <f t="shared" si="43"/>
        <v>180</v>
      </c>
      <c r="P227" s="149">
        <f t="shared" si="44"/>
        <v>1</v>
      </c>
    </row>
    <row r="228" spans="1:16" x14ac:dyDescent="0.25">
      <c r="A228" s="391"/>
      <c r="B228" s="394"/>
      <c r="C228" s="5" t="str">
        <f t="shared" si="39"/>
        <v/>
      </c>
      <c r="D228" s="155">
        <f t="shared" si="45"/>
        <v>0</v>
      </c>
      <c r="F228" s="156">
        <f t="shared" si="46"/>
        <v>0</v>
      </c>
      <c r="G228" t="str">
        <f t="shared" si="47"/>
        <v/>
      </c>
      <c r="H228" t="b">
        <f t="shared" si="48"/>
        <v>0</v>
      </c>
      <c r="I228" s="283">
        <f t="shared" si="40"/>
        <v>0</v>
      </c>
      <c r="J228" s="1">
        <f t="shared" si="41"/>
        <v>0</v>
      </c>
      <c r="K228" s="157">
        <f t="shared" si="49"/>
        <v>0</v>
      </c>
      <c r="L228" s="149">
        <f t="shared" si="50"/>
        <v>0</v>
      </c>
      <c r="M228" s="150">
        <f t="shared" si="42"/>
        <v>100</v>
      </c>
      <c r="N228" s="149">
        <f t="shared" si="51"/>
        <v>90</v>
      </c>
      <c r="O228" s="149">
        <f t="shared" si="43"/>
        <v>180</v>
      </c>
      <c r="P228" s="149">
        <f t="shared" si="44"/>
        <v>1</v>
      </c>
    </row>
    <row r="229" spans="1:16" x14ac:dyDescent="0.25">
      <c r="A229" s="391"/>
      <c r="B229" s="394"/>
      <c r="C229" s="5" t="str">
        <f t="shared" si="39"/>
        <v/>
      </c>
      <c r="D229" s="155">
        <f t="shared" si="45"/>
        <v>0</v>
      </c>
      <c r="F229" s="156">
        <f t="shared" si="46"/>
        <v>0</v>
      </c>
      <c r="G229" t="str">
        <f t="shared" si="47"/>
        <v/>
      </c>
      <c r="H229" t="b">
        <f t="shared" si="48"/>
        <v>0</v>
      </c>
      <c r="I229" s="283">
        <f t="shared" si="40"/>
        <v>0</v>
      </c>
      <c r="J229" s="1">
        <f t="shared" si="41"/>
        <v>0</v>
      </c>
      <c r="K229" s="157">
        <f t="shared" si="49"/>
        <v>0</v>
      </c>
      <c r="L229" s="149">
        <f t="shared" si="50"/>
        <v>0</v>
      </c>
      <c r="M229" s="150">
        <f t="shared" si="42"/>
        <v>100</v>
      </c>
      <c r="N229" s="149">
        <f t="shared" si="51"/>
        <v>90</v>
      </c>
      <c r="O229" s="149">
        <f t="shared" si="43"/>
        <v>180</v>
      </c>
      <c r="P229" s="149">
        <f t="shared" si="44"/>
        <v>1</v>
      </c>
    </row>
    <row r="230" spans="1:16" x14ac:dyDescent="0.25">
      <c r="A230" s="391"/>
      <c r="B230" s="394"/>
      <c r="C230" s="5" t="str">
        <f t="shared" si="39"/>
        <v/>
      </c>
      <c r="D230" s="155">
        <f t="shared" si="45"/>
        <v>0</v>
      </c>
      <c r="F230" s="156">
        <f t="shared" si="46"/>
        <v>0</v>
      </c>
      <c r="G230" t="str">
        <f t="shared" si="47"/>
        <v/>
      </c>
      <c r="H230" t="b">
        <f t="shared" si="48"/>
        <v>0</v>
      </c>
      <c r="I230" s="283">
        <f t="shared" si="40"/>
        <v>0</v>
      </c>
      <c r="J230" s="1">
        <f t="shared" si="41"/>
        <v>0</v>
      </c>
      <c r="K230" s="157">
        <f t="shared" si="49"/>
        <v>0</v>
      </c>
      <c r="L230" s="149">
        <f t="shared" si="50"/>
        <v>0</v>
      </c>
      <c r="M230" s="150">
        <f t="shared" si="42"/>
        <v>100</v>
      </c>
      <c r="N230" s="149">
        <f t="shared" si="51"/>
        <v>90</v>
      </c>
      <c r="O230" s="149">
        <f t="shared" si="43"/>
        <v>180</v>
      </c>
      <c r="P230" s="149">
        <f t="shared" si="44"/>
        <v>1</v>
      </c>
    </row>
    <row r="231" spans="1:16" x14ac:dyDescent="0.25">
      <c r="A231" s="391"/>
      <c r="B231" s="394"/>
      <c r="C231" s="5" t="str">
        <f t="shared" si="39"/>
        <v/>
      </c>
      <c r="D231" s="155">
        <f t="shared" si="45"/>
        <v>0</v>
      </c>
      <c r="F231" s="156">
        <f t="shared" si="46"/>
        <v>0</v>
      </c>
      <c r="G231" t="str">
        <f t="shared" si="47"/>
        <v/>
      </c>
      <c r="H231" t="b">
        <f t="shared" si="48"/>
        <v>0</v>
      </c>
      <c r="I231" s="283">
        <f t="shared" si="40"/>
        <v>0</v>
      </c>
      <c r="J231" s="1">
        <f t="shared" si="41"/>
        <v>0</v>
      </c>
      <c r="K231" s="157">
        <f t="shared" si="49"/>
        <v>0</v>
      </c>
      <c r="L231" s="149">
        <f t="shared" si="50"/>
        <v>0</v>
      </c>
      <c r="M231" s="150">
        <f t="shared" si="42"/>
        <v>100</v>
      </c>
      <c r="N231" s="149">
        <f t="shared" si="51"/>
        <v>90</v>
      </c>
      <c r="O231" s="149">
        <f t="shared" si="43"/>
        <v>180</v>
      </c>
      <c r="P231" s="149">
        <f t="shared" si="44"/>
        <v>1</v>
      </c>
    </row>
    <row r="232" spans="1:16" x14ac:dyDescent="0.25">
      <c r="A232" s="391"/>
      <c r="B232" s="394"/>
      <c r="C232" s="5" t="str">
        <f t="shared" si="39"/>
        <v/>
      </c>
      <c r="D232" s="155">
        <f t="shared" si="45"/>
        <v>0</v>
      </c>
      <c r="F232" s="156">
        <f t="shared" si="46"/>
        <v>0</v>
      </c>
      <c r="G232" t="str">
        <f t="shared" si="47"/>
        <v/>
      </c>
      <c r="H232" t="b">
        <f t="shared" si="48"/>
        <v>0</v>
      </c>
      <c r="I232" s="283">
        <f t="shared" si="40"/>
        <v>0</v>
      </c>
      <c r="J232" s="1">
        <f t="shared" si="41"/>
        <v>0</v>
      </c>
      <c r="K232" s="157">
        <f t="shared" si="49"/>
        <v>0</v>
      </c>
      <c r="L232" s="149">
        <f t="shared" si="50"/>
        <v>0</v>
      </c>
      <c r="M232" s="150">
        <f t="shared" si="42"/>
        <v>100</v>
      </c>
      <c r="N232" s="149">
        <f t="shared" si="51"/>
        <v>90</v>
      </c>
      <c r="O232" s="149">
        <f t="shared" si="43"/>
        <v>180</v>
      </c>
      <c r="P232" s="149">
        <f t="shared" si="44"/>
        <v>1</v>
      </c>
    </row>
    <row r="233" spans="1:16" x14ac:dyDescent="0.25">
      <c r="A233" s="391"/>
      <c r="B233" s="394"/>
      <c r="C233" s="5" t="str">
        <f t="shared" si="39"/>
        <v/>
      </c>
      <c r="D233" s="155">
        <f t="shared" si="45"/>
        <v>0</v>
      </c>
      <c r="F233" s="156">
        <f t="shared" si="46"/>
        <v>0</v>
      </c>
      <c r="G233" t="str">
        <f t="shared" si="47"/>
        <v/>
      </c>
      <c r="H233" t="b">
        <f t="shared" si="48"/>
        <v>0</v>
      </c>
      <c r="I233" s="283">
        <f t="shared" si="40"/>
        <v>0</v>
      </c>
      <c r="J233" s="1">
        <f t="shared" si="41"/>
        <v>0</v>
      </c>
      <c r="K233" s="157">
        <f t="shared" si="49"/>
        <v>0</v>
      </c>
      <c r="L233" s="149">
        <f t="shared" si="50"/>
        <v>0</v>
      </c>
      <c r="M233" s="150">
        <f t="shared" si="42"/>
        <v>100</v>
      </c>
      <c r="N233" s="149">
        <f t="shared" si="51"/>
        <v>90</v>
      </c>
      <c r="O233" s="149">
        <f t="shared" si="43"/>
        <v>180</v>
      </c>
      <c r="P233" s="149">
        <f t="shared" si="44"/>
        <v>1</v>
      </c>
    </row>
    <row r="234" spans="1:16" x14ac:dyDescent="0.25">
      <c r="A234" s="391"/>
      <c r="B234" s="394"/>
      <c r="C234" s="5" t="str">
        <f t="shared" si="39"/>
        <v/>
      </c>
      <c r="D234" s="155">
        <f t="shared" si="45"/>
        <v>0</v>
      </c>
      <c r="F234" s="156">
        <f t="shared" si="46"/>
        <v>0</v>
      </c>
      <c r="G234" t="str">
        <f t="shared" si="47"/>
        <v/>
      </c>
      <c r="H234" t="b">
        <f t="shared" si="48"/>
        <v>0</v>
      </c>
      <c r="I234" s="283">
        <f t="shared" si="40"/>
        <v>0</v>
      </c>
      <c r="J234" s="1">
        <f t="shared" si="41"/>
        <v>0</v>
      </c>
      <c r="K234" s="157">
        <f t="shared" si="49"/>
        <v>0</v>
      </c>
      <c r="L234" s="149">
        <f t="shared" si="50"/>
        <v>0</v>
      </c>
      <c r="M234" s="150">
        <f t="shared" si="42"/>
        <v>100</v>
      </c>
      <c r="N234" s="149">
        <f t="shared" si="51"/>
        <v>90</v>
      </c>
      <c r="O234" s="149">
        <f t="shared" si="43"/>
        <v>180</v>
      </c>
      <c r="P234" s="149">
        <f t="shared" si="44"/>
        <v>1</v>
      </c>
    </row>
    <row r="235" spans="1:16" x14ac:dyDescent="0.25">
      <c r="A235" s="391"/>
      <c r="B235" s="394"/>
      <c r="C235" s="5" t="str">
        <f t="shared" si="39"/>
        <v/>
      </c>
      <c r="D235" s="155">
        <f t="shared" si="45"/>
        <v>0</v>
      </c>
      <c r="F235" s="156">
        <f t="shared" si="46"/>
        <v>0</v>
      </c>
      <c r="G235" t="str">
        <f t="shared" si="47"/>
        <v/>
      </c>
      <c r="H235" t="b">
        <f t="shared" si="48"/>
        <v>0</v>
      </c>
      <c r="I235" s="283">
        <f t="shared" si="40"/>
        <v>0</v>
      </c>
      <c r="J235" s="1">
        <f t="shared" si="41"/>
        <v>0</v>
      </c>
      <c r="K235" s="157">
        <f t="shared" si="49"/>
        <v>0</v>
      </c>
      <c r="L235" s="149">
        <f t="shared" si="50"/>
        <v>0</v>
      </c>
      <c r="M235" s="150">
        <f t="shared" si="42"/>
        <v>100</v>
      </c>
      <c r="N235" s="149">
        <f t="shared" si="51"/>
        <v>90</v>
      </c>
      <c r="O235" s="149">
        <f t="shared" si="43"/>
        <v>180</v>
      </c>
      <c r="P235" s="149">
        <f t="shared" si="44"/>
        <v>1</v>
      </c>
    </row>
    <row r="236" spans="1:16" x14ac:dyDescent="0.25">
      <c r="A236" s="391"/>
      <c r="B236" s="394"/>
      <c r="C236" s="5" t="str">
        <f t="shared" si="39"/>
        <v/>
      </c>
      <c r="D236" s="155">
        <f t="shared" si="45"/>
        <v>0</v>
      </c>
      <c r="F236" s="156">
        <f t="shared" si="46"/>
        <v>0</v>
      </c>
      <c r="G236" t="str">
        <f t="shared" si="47"/>
        <v/>
      </c>
      <c r="H236" t="b">
        <f t="shared" si="48"/>
        <v>0</v>
      </c>
      <c r="I236" s="283">
        <f t="shared" si="40"/>
        <v>0</v>
      </c>
      <c r="J236" s="1">
        <f t="shared" si="41"/>
        <v>0</v>
      </c>
      <c r="K236" s="157">
        <f t="shared" si="49"/>
        <v>0</v>
      </c>
      <c r="L236" s="149">
        <f t="shared" si="50"/>
        <v>0</v>
      </c>
      <c r="M236" s="150">
        <f t="shared" si="42"/>
        <v>100</v>
      </c>
      <c r="N236" s="149">
        <f t="shared" si="51"/>
        <v>90</v>
      </c>
      <c r="O236" s="149">
        <f t="shared" si="43"/>
        <v>180</v>
      </c>
      <c r="P236" s="149">
        <f t="shared" si="44"/>
        <v>1</v>
      </c>
    </row>
    <row r="237" spans="1:16" x14ac:dyDescent="0.25">
      <c r="A237" s="391"/>
      <c r="B237" s="394"/>
      <c r="C237" s="5" t="str">
        <f t="shared" si="39"/>
        <v/>
      </c>
      <c r="D237" s="155">
        <f t="shared" si="45"/>
        <v>0</v>
      </c>
      <c r="F237" s="156">
        <f t="shared" si="46"/>
        <v>0</v>
      </c>
      <c r="G237" t="str">
        <f t="shared" si="47"/>
        <v/>
      </c>
      <c r="H237" t="b">
        <f t="shared" si="48"/>
        <v>0</v>
      </c>
      <c r="I237" s="283">
        <f t="shared" si="40"/>
        <v>0</v>
      </c>
      <c r="J237" s="1">
        <f t="shared" si="41"/>
        <v>0</v>
      </c>
      <c r="K237" s="157">
        <f t="shared" si="49"/>
        <v>0</v>
      </c>
      <c r="L237" s="149">
        <f t="shared" si="50"/>
        <v>0</v>
      </c>
      <c r="M237" s="150">
        <f t="shared" si="42"/>
        <v>100</v>
      </c>
      <c r="N237" s="149">
        <f t="shared" si="51"/>
        <v>90</v>
      </c>
      <c r="O237" s="149">
        <f t="shared" si="43"/>
        <v>180</v>
      </c>
      <c r="P237" s="149">
        <f t="shared" si="44"/>
        <v>1</v>
      </c>
    </row>
    <row r="238" spans="1:16" x14ac:dyDescent="0.25">
      <c r="A238" s="391"/>
      <c r="B238" s="394"/>
      <c r="C238" s="5" t="str">
        <f t="shared" si="39"/>
        <v/>
      </c>
      <c r="D238" s="155">
        <f t="shared" si="45"/>
        <v>0</v>
      </c>
      <c r="F238" s="156">
        <f t="shared" si="46"/>
        <v>0</v>
      </c>
      <c r="G238" t="str">
        <f t="shared" si="47"/>
        <v/>
      </c>
      <c r="H238" t="b">
        <f t="shared" si="48"/>
        <v>0</v>
      </c>
      <c r="I238" s="283">
        <f t="shared" si="40"/>
        <v>0</v>
      </c>
      <c r="J238" s="1">
        <f t="shared" si="41"/>
        <v>0</v>
      </c>
      <c r="K238" s="157">
        <f t="shared" si="49"/>
        <v>0</v>
      </c>
      <c r="L238" s="149">
        <f t="shared" si="50"/>
        <v>0</v>
      </c>
      <c r="M238" s="150">
        <f t="shared" si="42"/>
        <v>100</v>
      </c>
      <c r="N238" s="149">
        <f t="shared" si="51"/>
        <v>90</v>
      </c>
      <c r="O238" s="149">
        <f t="shared" si="43"/>
        <v>180</v>
      </c>
      <c r="P238" s="149">
        <f t="shared" si="44"/>
        <v>1</v>
      </c>
    </row>
    <row r="239" spans="1:16" x14ac:dyDescent="0.25">
      <c r="A239" s="391"/>
      <c r="B239" s="394"/>
      <c r="C239" s="5" t="str">
        <f t="shared" si="39"/>
        <v/>
      </c>
      <c r="D239" s="155">
        <f t="shared" si="45"/>
        <v>0</v>
      </c>
      <c r="F239" s="156">
        <f t="shared" si="46"/>
        <v>0</v>
      </c>
      <c r="G239" t="str">
        <f t="shared" si="47"/>
        <v/>
      </c>
      <c r="H239" t="b">
        <f t="shared" si="48"/>
        <v>0</v>
      </c>
      <c r="I239" s="283">
        <f t="shared" si="40"/>
        <v>0</v>
      </c>
      <c r="J239" s="1">
        <f t="shared" si="41"/>
        <v>0</v>
      </c>
      <c r="K239" s="157">
        <f t="shared" si="49"/>
        <v>0</v>
      </c>
      <c r="L239" s="149">
        <f t="shared" si="50"/>
        <v>0</v>
      </c>
      <c r="M239" s="150">
        <f t="shared" si="42"/>
        <v>100</v>
      </c>
      <c r="N239" s="149">
        <f t="shared" si="51"/>
        <v>90</v>
      </c>
      <c r="O239" s="149">
        <f t="shared" si="43"/>
        <v>180</v>
      </c>
      <c r="P239" s="149">
        <f t="shared" si="44"/>
        <v>1</v>
      </c>
    </row>
    <row r="240" spans="1:16" x14ac:dyDescent="0.25">
      <c r="A240" s="391"/>
      <c r="B240" s="394"/>
      <c r="C240" s="5" t="str">
        <f t="shared" si="39"/>
        <v/>
      </c>
      <c r="D240" s="155">
        <f t="shared" si="45"/>
        <v>0</v>
      </c>
      <c r="F240" s="156">
        <f t="shared" si="46"/>
        <v>0</v>
      </c>
      <c r="G240" t="str">
        <f t="shared" si="47"/>
        <v/>
      </c>
      <c r="H240" t="b">
        <f t="shared" si="48"/>
        <v>0</v>
      </c>
      <c r="I240" s="283">
        <f t="shared" si="40"/>
        <v>0</v>
      </c>
      <c r="J240" s="1">
        <f t="shared" si="41"/>
        <v>0</v>
      </c>
      <c r="K240" s="157">
        <f t="shared" si="49"/>
        <v>0</v>
      </c>
      <c r="L240" s="149">
        <f t="shared" si="50"/>
        <v>0</v>
      </c>
      <c r="M240" s="150">
        <f t="shared" si="42"/>
        <v>100</v>
      </c>
      <c r="N240" s="149">
        <f t="shared" si="51"/>
        <v>90</v>
      </c>
      <c r="O240" s="149">
        <f t="shared" si="43"/>
        <v>180</v>
      </c>
      <c r="P240" s="149">
        <f t="shared" si="44"/>
        <v>1</v>
      </c>
    </row>
    <row r="241" spans="1:16" x14ac:dyDescent="0.25">
      <c r="A241" s="391"/>
      <c r="B241" s="394"/>
      <c r="C241" s="5" t="str">
        <f t="shared" si="39"/>
        <v/>
      </c>
      <c r="D241" s="155">
        <f t="shared" si="45"/>
        <v>0</v>
      </c>
      <c r="F241" s="156">
        <f t="shared" si="46"/>
        <v>0</v>
      </c>
      <c r="G241" t="str">
        <f t="shared" si="47"/>
        <v/>
      </c>
      <c r="H241" t="b">
        <f t="shared" si="48"/>
        <v>0</v>
      </c>
      <c r="I241" s="283">
        <f t="shared" si="40"/>
        <v>0</v>
      </c>
      <c r="J241" s="1">
        <f t="shared" si="41"/>
        <v>0</v>
      </c>
      <c r="K241" s="157">
        <f t="shared" si="49"/>
        <v>0</v>
      </c>
      <c r="L241" s="149">
        <f t="shared" si="50"/>
        <v>0</v>
      </c>
      <c r="M241" s="150">
        <f t="shared" si="42"/>
        <v>100</v>
      </c>
      <c r="N241" s="149">
        <f t="shared" si="51"/>
        <v>90</v>
      </c>
      <c r="O241" s="149">
        <f t="shared" si="43"/>
        <v>180</v>
      </c>
      <c r="P241" s="149">
        <f t="shared" si="44"/>
        <v>1</v>
      </c>
    </row>
    <row r="242" spans="1:16" x14ac:dyDescent="0.25">
      <c r="A242" s="391"/>
      <c r="B242" s="394"/>
      <c r="C242" s="5" t="str">
        <f t="shared" si="39"/>
        <v/>
      </c>
      <c r="D242" s="155">
        <f t="shared" si="45"/>
        <v>0</v>
      </c>
      <c r="F242" s="156">
        <f t="shared" si="46"/>
        <v>0</v>
      </c>
      <c r="G242" t="str">
        <f t="shared" si="47"/>
        <v/>
      </c>
      <c r="H242" t="b">
        <f t="shared" si="48"/>
        <v>0</v>
      </c>
      <c r="I242" s="283">
        <f t="shared" si="40"/>
        <v>0</v>
      </c>
      <c r="J242" s="1">
        <f t="shared" si="41"/>
        <v>0</v>
      </c>
      <c r="K242" s="157">
        <f t="shared" si="49"/>
        <v>0</v>
      </c>
      <c r="L242" s="149">
        <f t="shared" si="50"/>
        <v>0</v>
      </c>
      <c r="M242" s="150">
        <f t="shared" si="42"/>
        <v>100</v>
      </c>
      <c r="N242" s="149">
        <f t="shared" si="51"/>
        <v>90</v>
      </c>
      <c r="O242" s="149">
        <f t="shared" si="43"/>
        <v>180</v>
      </c>
      <c r="P242" s="149">
        <f t="shared" si="44"/>
        <v>1</v>
      </c>
    </row>
    <row r="243" spans="1:16" x14ac:dyDescent="0.25">
      <c r="A243" s="391"/>
      <c r="B243" s="394"/>
      <c r="C243" s="5" t="str">
        <f t="shared" si="39"/>
        <v/>
      </c>
      <c r="D243" s="155">
        <f t="shared" si="45"/>
        <v>0</v>
      </c>
      <c r="F243" s="156">
        <f t="shared" si="46"/>
        <v>0</v>
      </c>
      <c r="G243" t="str">
        <f t="shared" si="47"/>
        <v/>
      </c>
      <c r="H243" t="b">
        <f t="shared" si="48"/>
        <v>0</v>
      </c>
      <c r="I243" s="283">
        <f t="shared" si="40"/>
        <v>0</v>
      </c>
      <c r="J243" s="1">
        <f t="shared" si="41"/>
        <v>0</v>
      </c>
      <c r="K243" s="157">
        <f t="shared" si="49"/>
        <v>0</v>
      </c>
      <c r="L243" s="149">
        <f t="shared" si="50"/>
        <v>0</v>
      </c>
      <c r="M243" s="150">
        <f t="shared" si="42"/>
        <v>100</v>
      </c>
      <c r="N243" s="149">
        <f t="shared" si="51"/>
        <v>90</v>
      </c>
      <c r="O243" s="149">
        <f t="shared" si="43"/>
        <v>180</v>
      </c>
      <c r="P243" s="149">
        <f t="shared" si="44"/>
        <v>1</v>
      </c>
    </row>
    <row r="244" spans="1:16" x14ac:dyDescent="0.25">
      <c r="A244" s="391"/>
      <c r="B244" s="394"/>
      <c r="C244" s="5" t="str">
        <f t="shared" si="39"/>
        <v/>
      </c>
      <c r="D244" s="155">
        <f t="shared" si="45"/>
        <v>0</v>
      </c>
      <c r="F244" s="156">
        <f t="shared" si="46"/>
        <v>0</v>
      </c>
      <c r="G244" t="str">
        <f t="shared" si="47"/>
        <v/>
      </c>
      <c r="H244" t="b">
        <f t="shared" si="48"/>
        <v>0</v>
      </c>
      <c r="I244" s="283">
        <f t="shared" si="40"/>
        <v>0</v>
      </c>
      <c r="J244" s="1">
        <f t="shared" si="41"/>
        <v>0</v>
      </c>
      <c r="K244" s="157">
        <f t="shared" si="49"/>
        <v>0</v>
      </c>
      <c r="L244" s="149">
        <f t="shared" si="50"/>
        <v>0</v>
      </c>
      <c r="M244" s="150">
        <f t="shared" si="42"/>
        <v>100</v>
      </c>
      <c r="N244" s="149">
        <f t="shared" si="51"/>
        <v>90</v>
      </c>
      <c r="O244" s="149">
        <f t="shared" si="43"/>
        <v>180</v>
      </c>
      <c r="P244" s="149">
        <f t="shared" si="44"/>
        <v>1</v>
      </c>
    </row>
    <row r="245" spans="1:16" x14ac:dyDescent="0.25">
      <c r="A245" s="391"/>
      <c r="B245" s="394"/>
      <c r="C245" s="5" t="str">
        <f t="shared" si="39"/>
        <v/>
      </c>
      <c r="D245" s="155">
        <f t="shared" si="45"/>
        <v>0</v>
      </c>
      <c r="F245" s="156">
        <f t="shared" si="46"/>
        <v>0</v>
      </c>
      <c r="G245" t="str">
        <f t="shared" si="47"/>
        <v/>
      </c>
      <c r="H245" t="b">
        <f t="shared" si="48"/>
        <v>0</v>
      </c>
      <c r="I245" s="283">
        <f t="shared" si="40"/>
        <v>0</v>
      </c>
      <c r="J245" s="1">
        <f t="shared" si="41"/>
        <v>0</v>
      </c>
      <c r="K245" s="157">
        <f t="shared" si="49"/>
        <v>0</v>
      </c>
      <c r="L245" s="149">
        <f t="shared" si="50"/>
        <v>0</v>
      </c>
      <c r="M245" s="150">
        <f t="shared" si="42"/>
        <v>100</v>
      </c>
      <c r="N245" s="149">
        <f t="shared" si="51"/>
        <v>90</v>
      </c>
      <c r="O245" s="149">
        <f t="shared" si="43"/>
        <v>180</v>
      </c>
      <c r="P245" s="149">
        <f t="shared" si="44"/>
        <v>1</v>
      </c>
    </row>
    <row r="246" spans="1:16" x14ac:dyDescent="0.25">
      <c r="A246" s="391"/>
      <c r="B246" s="394"/>
      <c r="C246" s="5" t="str">
        <f t="shared" si="39"/>
        <v/>
      </c>
      <c r="D246" s="155">
        <f t="shared" si="45"/>
        <v>0</v>
      </c>
      <c r="F246" s="156">
        <f t="shared" si="46"/>
        <v>0</v>
      </c>
      <c r="G246" t="str">
        <f t="shared" si="47"/>
        <v/>
      </c>
      <c r="H246" t="b">
        <f t="shared" si="48"/>
        <v>0</v>
      </c>
      <c r="I246" s="283">
        <f t="shared" si="40"/>
        <v>0</v>
      </c>
      <c r="J246" s="1">
        <f t="shared" si="41"/>
        <v>0</v>
      </c>
      <c r="K246" s="157">
        <f t="shared" si="49"/>
        <v>0</v>
      </c>
      <c r="L246" s="149">
        <f t="shared" si="50"/>
        <v>0</v>
      </c>
      <c r="M246" s="150">
        <f t="shared" si="42"/>
        <v>100</v>
      </c>
      <c r="N246" s="149">
        <f t="shared" si="51"/>
        <v>90</v>
      </c>
      <c r="O246" s="149">
        <f t="shared" si="43"/>
        <v>180</v>
      </c>
      <c r="P246" s="149">
        <f t="shared" si="44"/>
        <v>1</v>
      </c>
    </row>
    <row r="247" spans="1:16" x14ac:dyDescent="0.25">
      <c r="A247" s="391"/>
      <c r="B247" s="394"/>
      <c r="C247" s="5" t="str">
        <f t="shared" si="39"/>
        <v/>
      </c>
      <c r="D247" s="155">
        <f t="shared" si="45"/>
        <v>0</v>
      </c>
      <c r="F247" s="156">
        <f t="shared" si="46"/>
        <v>0</v>
      </c>
      <c r="G247" t="str">
        <f t="shared" si="47"/>
        <v/>
      </c>
      <c r="H247" t="b">
        <f t="shared" si="48"/>
        <v>0</v>
      </c>
      <c r="I247" s="283">
        <f t="shared" si="40"/>
        <v>0</v>
      </c>
      <c r="J247" s="1">
        <f t="shared" si="41"/>
        <v>0</v>
      </c>
      <c r="K247" s="157">
        <f t="shared" si="49"/>
        <v>0</v>
      </c>
      <c r="L247" s="149">
        <f t="shared" si="50"/>
        <v>0</v>
      </c>
      <c r="M247" s="150">
        <f t="shared" si="42"/>
        <v>100</v>
      </c>
      <c r="N247" s="149">
        <f t="shared" si="51"/>
        <v>90</v>
      </c>
      <c r="O247" s="149">
        <f t="shared" si="43"/>
        <v>180</v>
      </c>
      <c r="P247" s="149">
        <f t="shared" si="44"/>
        <v>1</v>
      </c>
    </row>
    <row r="248" spans="1:16" x14ac:dyDescent="0.25">
      <c r="A248" s="391"/>
      <c r="B248" s="394"/>
      <c r="C248" s="5" t="str">
        <f t="shared" si="39"/>
        <v/>
      </c>
      <c r="D248" s="155">
        <f t="shared" si="45"/>
        <v>0</v>
      </c>
      <c r="F248" s="156">
        <f t="shared" si="46"/>
        <v>0</v>
      </c>
      <c r="G248" t="str">
        <f t="shared" si="47"/>
        <v/>
      </c>
      <c r="H248" t="b">
        <f t="shared" si="48"/>
        <v>0</v>
      </c>
      <c r="I248" s="283">
        <f t="shared" si="40"/>
        <v>0</v>
      </c>
      <c r="J248" s="1">
        <f t="shared" si="41"/>
        <v>0</v>
      </c>
      <c r="K248" s="157">
        <f t="shared" si="49"/>
        <v>0</v>
      </c>
      <c r="L248" s="149">
        <f t="shared" si="50"/>
        <v>0</v>
      </c>
      <c r="M248" s="150">
        <f t="shared" si="42"/>
        <v>100</v>
      </c>
      <c r="N248" s="149">
        <f t="shared" si="51"/>
        <v>90</v>
      </c>
      <c r="O248" s="149">
        <f t="shared" si="43"/>
        <v>180</v>
      </c>
      <c r="P248" s="149">
        <f t="shared" si="44"/>
        <v>1</v>
      </c>
    </row>
    <row r="249" spans="1:16" x14ac:dyDescent="0.25">
      <c r="A249" s="391"/>
      <c r="B249" s="394"/>
      <c r="C249" s="5" t="str">
        <f t="shared" si="39"/>
        <v/>
      </c>
      <c r="D249" s="155">
        <f t="shared" si="45"/>
        <v>0</v>
      </c>
      <c r="F249" s="156">
        <f t="shared" si="46"/>
        <v>0</v>
      </c>
      <c r="G249" t="str">
        <f t="shared" si="47"/>
        <v/>
      </c>
      <c r="H249" t="b">
        <f t="shared" si="48"/>
        <v>0</v>
      </c>
      <c r="I249" s="283">
        <f t="shared" si="40"/>
        <v>0</v>
      </c>
      <c r="J249" s="1">
        <f t="shared" si="41"/>
        <v>0</v>
      </c>
      <c r="K249" s="157">
        <f t="shared" si="49"/>
        <v>0</v>
      </c>
      <c r="L249" s="149">
        <f t="shared" si="50"/>
        <v>0</v>
      </c>
      <c r="M249" s="150">
        <f t="shared" si="42"/>
        <v>100</v>
      </c>
      <c r="N249" s="149">
        <f t="shared" si="51"/>
        <v>90</v>
      </c>
      <c r="O249" s="149">
        <f t="shared" si="43"/>
        <v>180</v>
      </c>
      <c r="P249" s="149">
        <f t="shared" si="44"/>
        <v>1</v>
      </c>
    </row>
    <row r="250" spans="1:16" x14ac:dyDescent="0.25">
      <c r="A250" s="391"/>
      <c r="B250" s="394"/>
      <c r="C250" s="5" t="str">
        <f t="shared" si="39"/>
        <v/>
      </c>
      <c r="D250" s="155">
        <f t="shared" si="45"/>
        <v>0</v>
      </c>
      <c r="F250" s="156">
        <f t="shared" si="46"/>
        <v>0</v>
      </c>
      <c r="G250" t="str">
        <f t="shared" si="47"/>
        <v/>
      </c>
      <c r="H250" t="b">
        <f t="shared" si="48"/>
        <v>0</v>
      </c>
      <c r="I250" s="283">
        <f t="shared" si="40"/>
        <v>0</v>
      </c>
      <c r="J250" s="1">
        <f t="shared" si="41"/>
        <v>0</v>
      </c>
      <c r="K250" s="157">
        <f t="shared" si="49"/>
        <v>0</v>
      </c>
      <c r="L250" s="149">
        <f t="shared" si="50"/>
        <v>0</v>
      </c>
      <c r="M250" s="150">
        <f t="shared" si="42"/>
        <v>100</v>
      </c>
      <c r="N250" s="149">
        <f t="shared" si="51"/>
        <v>90</v>
      </c>
      <c r="O250" s="149">
        <f t="shared" si="43"/>
        <v>180</v>
      </c>
      <c r="P250" s="149">
        <f t="shared" si="44"/>
        <v>1</v>
      </c>
    </row>
    <row r="251" spans="1:16" x14ac:dyDescent="0.25">
      <c r="A251" s="391"/>
      <c r="B251" s="394"/>
      <c r="C251" s="5" t="str">
        <f t="shared" si="39"/>
        <v/>
      </c>
      <c r="D251" s="155">
        <f t="shared" si="45"/>
        <v>0</v>
      </c>
      <c r="F251" s="156">
        <f t="shared" si="46"/>
        <v>0</v>
      </c>
      <c r="G251" t="str">
        <f t="shared" si="47"/>
        <v/>
      </c>
      <c r="H251" t="b">
        <f t="shared" si="48"/>
        <v>0</v>
      </c>
      <c r="I251" s="283">
        <f t="shared" si="40"/>
        <v>0</v>
      </c>
      <c r="J251" s="1">
        <f t="shared" si="41"/>
        <v>0</v>
      </c>
      <c r="K251" s="157">
        <f t="shared" si="49"/>
        <v>0</v>
      </c>
      <c r="L251" s="149">
        <f t="shared" si="50"/>
        <v>0</v>
      </c>
      <c r="M251" s="150">
        <f t="shared" si="42"/>
        <v>100</v>
      </c>
      <c r="N251" s="149">
        <f t="shared" si="51"/>
        <v>90</v>
      </c>
      <c r="O251" s="149">
        <f t="shared" si="43"/>
        <v>180</v>
      </c>
      <c r="P251" s="149">
        <f t="shared" si="44"/>
        <v>1</v>
      </c>
    </row>
    <row r="252" spans="1:16" x14ac:dyDescent="0.25">
      <c r="A252" s="391"/>
      <c r="B252" s="394"/>
      <c r="C252" s="5" t="str">
        <f t="shared" si="39"/>
        <v/>
      </c>
      <c r="D252" s="155">
        <f t="shared" si="45"/>
        <v>0</v>
      </c>
      <c r="F252" s="156">
        <f t="shared" si="46"/>
        <v>0</v>
      </c>
      <c r="G252" t="str">
        <f t="shared" si="47"/>
        <v/>
      </c>
      <c r="H252" t="b">
        <f t="shared" si="48"/>
        <v>0</v>
      </c>
      <c r="I252" s="283">
        <f t="shared" si="40"/>
        <v>0</v>
      </c>
      <c r="J252" s="1">
        <f t="shared" si="41"/>
        <v>0</v>
      </c>
      <c r="K252" s="157">
        <f t="shared" si="49"/>
        <v>0</v>
      </c>
      <c r="L252" s="149">
        <f t="shared" si="50"/>
        <v>0</v>
      </c>
      <c r="M252" s="150">
        <f t="shared" si="42"/>
        <v>100</v>
      </c>
      <c r="N252" s="149">
        <f t="shared" si="51"/>
        <v>90</v>
      </c>
      <c r="O252" s="149">
        <f t="shared" si="43"/>
        <v>180</v>
      </c>
      <c r="P252" s="149">
        <f t="shared" si="44"/>
        <v>1</v>
      </c>
    </row>
    <row r="253" spans="1:16" x14ac:dyDescent="0.25">
      <c r="A253" s="391"/>
      <c r="B253" s="394"/>
      <c r="C253" s="5" t="str">
        <f t="shared" si="39"/>
        <v/>
      </c>
      <c r="D253" s="155">
        <f t="shared" si="45"/>
        <v>0</v>
      </c>
      <c r="F253" s="156">
        <f t="shared" si="46"/>
        <v>0</v>
      </c>
      <c r="G253" t="str">
        <f t="shared" si="47"/>
        <v/>
      </c>
      <c r="H253" t="b">
        <f t="shared" si="48"/>
        <v>0</v>
      </c>
      <c r="I253" s="283">
        <f t="shared" si="40"/>
        <v>0</v>
      </c>
      <c r="J253" s="1">
        <f t="shared" si="41"/>
        <v>0</v>
      </c>
      <c r="K253" s="157">
        <f t="shared" si="49"/>
        <v>0</v>
      </c>
      <c r="L253" s="149">
        <f t="shared" si="50"/>
        <v>0</v>
      </c>
      <c r="M253" s="150">
        <f t="shared" si="42"/>
        <v>100</v>
      </c>
      <c r="N253" s="149">
        <f t="shared" si="51"/>
        <v>90</v>
      </c>
      <c r="O253" s="149">
        <f t="shared" si="43"/>
        <v>180</v>
      </c>
      <c r="P253" s="149">
        <f t="shared" si="44"/>
        <v>1</v>
      </c>
    </row>
    <row r="254" spans="1:16" x14ac:dyDescent="0.25">
      <c r="A254" s="391"/>
      <c r="B254" s="394"/>
      <c r="C254" s="5" t="str">
        <f t="shared" si="39"/>
        <v/>
      </c>
      <c r="D254" s="155">
        <f t="shared" si="45"/>
        <v>0</v>
      </c>
      <c r="F254" s="156">
        <f t="shared" si="46"/>
        <v>0</v>
      </c>
      <c r="G254" t="str">
        <f t="shared" si="47"/>
        <v/>
      </c>
      <c r="H254" t="b">
        <f t="shared" si="48"/>
        <v>0</v>
      </c>
      <c r="I254" s="283">
        <f t="shared" si="40"/>
        <v>0</v>
      </c>
      <c r="J254" s="1">
        <f t="shared" si="41"/>
        <v>0</v>
      </c>
      <c r="K254" s="157">
        <f t="shared" si="49"/>
        <v>0</v>
      </c>
      <c r="L254" s="149">
        <f t="shared" si="50"/>
        <v>0</v>
      </c>
      <c r="M254" s="150">
        <f t="shared" si="42"/>
        <v>100</v>
      </c>
      <c r="N254" s="149">
        <f t="shared" si="51"/>
        <v>90</v>
      </c>
      <c r="O254" s="149">
        <f t="shared" si="43"/>
        <v>180</v>
      </c>
      <c r="P254" s="149">
        <f t="shared" si="44"/>
        <v>1</v>
      </c>
    </row>
    <row r="255" spans="1:16" x14ac:dyDescent="0.25">
      <c r="A255" s="391"/>
      <c r="B255" s="394"/>
      <c r="C255" s="5" t="str">
        <f t="shared" si="39"/>
        <v/>
      </c>
      <c r="D255" s="155">
        <f t="shared" si="45"/>
        <v>0</v>
      </c>
      <c r="F255" s="156">
        <f t="shared" si="46"/>
        <v>0</v>
      </c>
      <c r="G255" t="str">
        <f t="shared" si="47"/>
        <v/>
      </c>
      <c r="H255" t="b">
        <f t="shared" si="48"/>
        <v>0</v>
      </c>
      <c r="I255" s="283">
        <f t="shared" si="40"/>
        <v>0</v>
      </c>
      <c r="J255" s="1">
        <f t="shared" si="41"/>
        <v>0</v>
      </c>
      <c r="K255" s="157">
        <f t="shared" si="49"/>
        <v>0</v>
      </c>
      <c r="L255" s="149">
        <f t="shared" si="50"/>
        <v>0</v>
      </c>
      <c r="M255" s="150">
        <f t="shared" si="42"/>
        <v>100</v>
      </c>
      <c r="N255" s="149">
        <f t="shared" si="51"/>
        <v>90</v>
      </c>
      <c r="O255" s="149">
        <f t="shared" si="43"/>
        <v>180</v>
      </c>
      <c r="P255" s="149">
        <f t="shared" si="44"/>
        <v>1</v>
      </c>
    </row>
    <row r="256" spans="1:16" x14ac:dyDescent="0.25">
      <c r="A256" s="391"/>
      <c r="B256" s="394"/>
      <c r="C256" s="5" t="str">
        <f t="shared" si="39"/>
        <v/>
      </c>
      <c r="D256" s="155">
        <f t="shared" si="45"/>
        <v>0</v>
      </c>
      <c r="F256" s="156">
        <f t="shared" si="46"/>
        <v>0</v>
      </c>
      <c r="G256" t="str">
        <f t="shared" si="47"/>
        <v/>
      </c>
      <c r="H256" t="b">
        <f t="shared" si="48"/>
        <v>0</v>
      </c>
      <c r="I256" s="283">
        <f t="shared" si="40"/>
        <v>0</v>
      </c>
      <c r="J256" s="1">
        <f t="shared" si="41"/>
        <v>0</v>
      </c>
      <c r="K256" s="157">
        <f t="shared" si="49"/>
        <v>0</v>
      </c>
      <c r="L256" s="149">
        <f t="shared" si="50"/>
        <v>0</v>
      </c>
      <c r="M256" s="150">
        <f t="shared" si="42"/>
        <v>100</v>
      </c>
      <c r="N256" s="149">
        <f t="shared" si="51"/>
        <v>90</v>
      </c>
      <c r="O256" s="149">
        <f t="shared" si="43"/>
        <v>180</v>
      </c>
      <c r="P256" s="149">
        <f t="shared" si="44"/>
        <v>1</v>
      </c>
    </row>
    <row r="257" spans="1:16" x14ac:dyDescent="0.25">
      <c r="A257" s="391"/>
      <c r="B257" s="394"/>
      <c r="C257" s="5" t="str">
        <f t="shared" si="39"/>
        <v/>
      </c>
      <c r="D257" s="155">
        <f t="shared" si="45"/>
        <v>0</v>
      </c>
      <c r="F257" s="156">
        <f t="shared" si="46"/>
        <v>0</v>
      </c>
      <c r="G257" t="str">
        <f t="shared" si="47"/>
        <v/>
      </c>
      <c r="H257" t="b">
        <f t="shared" si="48"/>
        <v>0</v>
      </c>
      <c r="I257" s="283">
        <f t="shared" si="40"/>
        <v>0</v>
      </c>
      <c r="J257" s="1">
        <f t="shared" si="41"/>
        <v>0</v>
      </c>
      <c r="K257" s="157">
        <f t="shared" si="49"/>
        <v>0</v>
      </c>
      <c r="L257" s="149">
        <f t="shared" si="50"/>
        <v>0</v>
      </c>
      <c r="M257" s="150">
        <f t="shared" si="42"/>
        <v>100</v>
      </c>
      <c r="N257" s="149">
        <f t="shared" si="51"/>
        <v>90</v>
      </c>
      <c r="O257" s="149">
        <f t="shared" si="43"/>
        <v>180</v>
      </c>
      <c r="P257" s="149">
        <f t="shared" si="44"/>
        <v>1</v>
      </c>
    </row>
    <row r="258" spans="1:16" x14ac:dyDescent="0.25">
      <c r="A258" s="391"/>
      <c r="B258" s="394"/>
      <c r="C258" s="5" t="str">
        <f t="shared" si="39"/>
        <v/>
      </c>
      <c r="D258" s="155">
        <f t="shared" si="45"/>
        <v>0</v>
      </c>
      <c r="F258" s="156">
        <f t="shared" si="46"/>
        <v>0</v>
      </c>
      <c r="G258" t="str">
        <f t="shared" si="47"/>
        <v/>
      </c>
      <c r="H258" t="b">
        <f t="shared" si="48"/>
        <v>0</v>
      </c>
      <c r="I258" s="283">
        <f t="shared" si="40"/>
        <v>0</v>
      </c>
      <c r="J258" s="1">
        <f t="shared" si="41"/>
        <v>0</v>
      </c>
      <c r="K258" s="157">
        <f t="shared" si="49"/>
        <v>0</v>
      </c>
      <c r="L258" s="149">
        <f t="shared" si="50"/>
        <v>0</v>
      </c>
      <c r="M258" s="150">
        <f t="shared" si="42"/>
        <v>100</v>
      </c>
      <c r="N258" s="149">
        <f t="shared" si="51"/>
        <v>90</v>
      </c>
      <c r="O258" s="149">
        <f t="shared" si="43"/>
        <v>180</v>
      </c>
      <c r="P258" s="149">
        <f t="shared" si="44"/>
        <v>1</v>
      </c>
    </row>
    <row r="259" spans="1:16" x14ac:dyDescent="0.25">
      <c r="A259" s="391"/>
      <c r="B259" s="394"/>
      <c r="C259" s="5" t="str">
        <f t="shared" ref="C259:C322" si="52">IF(I259&gt;0,INDEX(DB,I259,2),"")</f>
        <v/>
      </c>
      <c r="D259" s="155">
        <f t="shared" si="45"/>
        <v>0</v>
      </c>
      <c r="F259" s="156">
        <f t="shared" si="46"/>
        <v>0</v>
      </c>
      <c r="G259" t="str">
        <f t="shared" si="47"/>
        <v/>
      </c>
      <c r="H259" t="b">
        <f t="shared" si="48"/>
        <v>0</v>
      </c>
      <c r="I259" s="283">
        <f t="shared" ref="I259:I322" si="53">IF(ISNA(MATCH(A259,AthleteNumbers,0)),0,MATCH(A259,AthleteNumbers,0))</f>
        <v>0</v>
      </c>
      <c r="J259" s="1">
        <f t="shared" ref="J259:J322" si="54">IF(I259&gt;0,INDEX(DB,$I259,6),0)</f>
        <v>0</v>
      </c>
      <c r="K259" s="157">
        <f t="shared" si="49"/>
        <v>0</v>
      </c>
      <c r="L259" s="149">
        <f t="shared" si="50"/>
        <v>0</v>
      </c>
      <c r="M259" s="150">
        <f t="shared" ref="M259:M322" si="55">IF(AND(L259&gt;O259,O259&gt;0),MinPoints,IF(AND(L259&lt;N259,O259&gt;0),100,+INT((O259-$L259)/P259)+MinPoints))</f>
        <v>100</v>
      </c>
      <c r="N259" s="149">
        <f t="shared" si="51"/>
        <v>90</v>
      </c>
      <c r="O259" s="149">
        <f t="shared" ref="O259:O322" si="56">IF($J259=0,$M$1,INDEX(IncEventData,$J259,(3*($K$1-1))+2))</f>
        <v>180</v>
      </c>
      <c r="P259" s="149">
        <f t="shared" ref="P259:P322" si="57">IF($J259=0,$O$1,INDEX(IncEventData,$J259,(3*($K$1-1))+3))</f>
        <v>1</v>
      </c>
    </row>
    <row r="260" spans="1:16" x14ac:dyDescent="0.25">
      <c r="A260" s="391"/>
      <c r="B260" s="394"/>
      <c r="C260" s="5" t="str">
        <f t="shared" si="52"/>
        <v/>
      </c>
      <c r="D260" s="155">
        <f t="shared" ref="D260:D323" si="58">IF(AND(H260,B260&lt;&gt;0,ISNUMBER(B260)),IF(ISERR(M260),0,M260),0)</f>
        <v>0</v>
      </c>
      <c r="F260" s="156">
        <f t="shared" ref="F260:F323" si="59">COUNTIF(A$3:A$1002,A260)</f>
        <v>0</v>
      </c>
      <c r="G260" t="str">
        <f t="shared" ref="G260:G323" si="60">IF(AND(H260,OR(D260&lt;=10,D260&gt;=90)),"CHECK","")</f>
        <v/>
      </c>
      <c r="H260" t="b">
        <f t="shared" ref="H260:H323" si="61">IF(AND(I260&gt;0,LEN(C260)&gt;0,B260&lt;&gt;0),TRUE,FALSE)</f>
        <v>0</v>
      </c>
      <c r="I260" s="283">
        <f t="shared" si="53"/>
        <v>0</v>
      </c>
      <c r="J260" s="1">
        <f t="shared" si="54"/>
        <v>0</v>
      </c>
      <c r="K260" s="157">
        <f t="shared" ref="K260:K323" si="62">IF(ISNUMBER(B260),ROUND(+B260,2),0)</f>
        <v>0</v>
      </c>
      <c r="L260" s="149">
        <f t="shared" ref="L260:L323" si="63">(INT(K260)*60)+(MOD(K260,1)*100)</f>
        <v>0</v>
      </c>
      <c r="M260" s="150">
        <f t="shared" si="55"/>
        <v>100</v>
      </c>
      <c r="N260" s="149">
        <f t="shared" si="51"/>
        <v>90</v>
      </c>
      <c r="O260" s="149">
        <f t="shared" si="56"/>
        <v>180</v>
      </c>
      <c r="P260" s="149">
        <f t="shared" si="57"/>
        <v>1</v>
      </c>
    </row>
    <row r="261" spans="1:16" x14ac:dyDescent="0.25">
      <c r="A261" s="391"/>
      <c r="B261" s="394"/>
      <c r="C261" s="5" t="str">
        <f t="shared" si="52"/>
        <v/>
      </c>
      <c r="D261" s="155">
        <f t="shared" si="58"/>
        <v>0</v>
      </c>
      <c r="F261" s="156">
        <f t="shared" si="59"/>
        <v>0</v>
      </c>
      <c r="G261" t="str">
        <f t="shared" si="60"/>
        <v/>
      </c>
      <c r="H261" t="b">
        <f t="shared" si="61"/>
        <v>0</v>
      </c>
      <c r="I261" s="283">
        <f t="shared" si="53"/>
        <v>0</v>
      </c>
      <c r="J261" s="1">
        <f t="shared" si="54"/>
        <v>0</v>
      </c>
      <c r="K261" s="157">
        <f t="shared" si="62"/>
        <v>0</v>
      </c>
      <c r="L261" s="149">
        <f t="shared" si="63"/>
        <v>0</v>
      </c>
      <c r="M261" s="150">
        <f t="shared" si="55"/>
        <v>100</v>
      </c>
      <c r="N261" s="149">
        <f t="shared" si="51"/>
        <v>90</v>
      </c>
      <c r="O261" s="149">
        <f t="shared" si="56"/>
        <v>180</v>
      </c>
      <c r="P261" s="149">
        <f t="shared" si="57"/>
        <v>1</v>
      </c>
    </row>
    <row r="262" spans="1:16" x14ac:dyDescent="0.25">
      <c r="A262" s="391"/>
      <c r="B262" s="394"/>
      <c r="C262" s="5" t="str">
        <f t="shared" si="52"/>
        <v/>
      </c>
      <c r="D262" s="155">
        <f t="shared" si="58"/>
        <v>0</v>
      </c>
      <c r="F262" s="156">
        <f t="shared" si="59"/>
        <v>0</v>
      </c>
      <c r="G262" t="str">
        <f t="shared" si="60"/>
        <v/>
      </c>
      <c r="H262" t="b">
        <f t="shared" si="61"/>
        <v>0</v>
      </c>
      <c r="I262" s="283">
        <f t="shared" si="53"/>
        <v>0</v>
      </c>
      <c r="J262" s="1">
        <f t="shared" si="54"/>
        <v>0</v>
      </c>
      <c r="K262" s="157">
        <f t="shared" si="62"/>
        <v>0</v>
      </c>
      <c r="L262" s="149">
        <f t="shared" si="63"/>
        <v>0</v>
      </c>
      <c r="M262" s="150">
        <f t="shared" si="55"/>
        <v>100</v>
      </c>
      <c r="N262" s="149">
        <f t="shared" ref="N262:N325" si="64">+O262-(P262*90)</f>
        <v>90</v>
      </c>
      <c r="O262" s="149">
        <f t="shared" si="56"/>
        <v>180</v>
      </c>
      <c r="P262" s="149">
        <f t="shared" si="57"/>
        <v>1</v>
      </c>
    </row>
    <row r="263" spans="1:16" x14ac:dyDescent="0.25">
      <c r="A263" s="391"/>
      <c r="B263" s="394"/>
      <c r="C263" s="5" t="str">
        <f t="shared" si="52"/>
        <v/>
      </c>
      <c r="D263" s="155">
        <f t="shared" si="58"/>
        <v>0</v>
      </c>
      <c r="F263" s="156">
        <f t="shared" si="59"/>
        <v>0</v>
      </c>
      <c r="G263" t="str">
        <f t="shared" si="60"/>
        <v/>
      </c>
      <c r="H263" t="b">
        <f t="shared" si="61"/>
        <v>0</v>
      </c>
      <c r="I263" s="283">
        <f t="shared" si="53"/>
        <v>0</v>
      </c>
      <c r="J263" s="1">
        <f t="shared" si="54"/>
        <v>0</v>
      </c>
      <c r="K263" s="157">
        <f t="shared" si="62"/>
        <v>0</v>
      </c>
      <c r="L263" s="149">
        <f t="shared" si="63"/>
        <v>0</v>
      </c>
      <c r="M263" s="150">
        <f t="shared" si="55"/>
        <v>100</v>
      </c>
      <c r="N263" s="149">
        <f t="shared" si="64"/>
        <v>90</v>
      </c>
      <c r="O263" s="149">
        <f t="shared" si="56"/>
        <v>180</v>
      </c>
      <c r="P263" s="149">
        <f t="shared" si="57"/>
        <v>1</v>
      </c>
    </row>
    <row r="264" spans="1:16" x14ac:dyDescent="0.25">
      <c r="A264" s="391"/>
      <c r="B264" s="394"/>
      <c r="C264" s="5" t="str">
        <f t="shared" si="52"/>
        <v/>
      </c>
      <c r="D264" s="155">
        <f t="shared" si="58"/>
        <v>0</v>
      </c>
      <c r="F264" s="156">
        <f t="shared" si="59"/>
        <v>0</v>
      </c>
      <c r="G264" t="str">
        <f t="shared" si="60"/>
        <v/>
      </c>
      <c r="H264" t="b">
        <f t="shared" si="61"/>
        <v>0</v>
      </c>
      <c r="I264" s="283">
        <f t="shared" si="53"/>
        <v>0</v>
      </c>
      <c r="J264" s="1">
        <f t="shared" si="54"/>
        <v>0</v>
      </c>
      <c r="K264" s="157">
        <f t="shared" si="62"/>
        <v>0</v>
      </c>
      <c r="L264" s="149">
        <f t="shared" si="63"/>
        <v>0</v>
      </c>
      <c r="M264" s="150">
        <f t="shared" si="55"/>
        <v>100</v>
      </c>
      <c r="N264" s="149">
        <f t="shared" si="64"/>
        <v>90</v>
      </c>
      <c r="O264" s="149">
        <f t="shared" si="56"/>
        <v>180</v>
      </c>
      <c r="P264" s="149">
        <f t="shared" si="57"/>
        <v>1</v>
      </c>
    </row>
    <row r="265" spans="1:16" x14ac:dyDescent="0.25">
      <c r="A265" s="391"/>
      <c r="B265" s="394"/>
      <c r="C265" s="5" t="str">
        <f t="shared" si="52"/>
        <v/>
      </c>
      <c r="D265" s="155">
        <f t="shared" si="58"/>
        <v>0</v>
      </c>
      <c r="F265" s="156">
        <f t="shared" si="59"/>
        <v>0</v>
      </c>
      <c r="G265" t="str">
        <f t="shared" si="60"/>
        <v/>
      </c>
      <c r="H265" t="b">
        <f t="shared" si="61"/>
        <v>0</v>
      </c>
      <c r="I265" s="283">
        <f t="shared" si="53"/>
        <v>0</v>
      </c>
      <c r="J265" s="1">
        <f t="shared" si="54"/>
        <v>0</v>
      </c>
      <c r="K265" s="157">
        <f t="shared" si="62"/>
        <v>0</v>
      </c>
      <c r="L265" s="149">
        <f t="shared" si="63"/>
        <v>0</v>
      </c>
      <c r="M265" s="150">
        <f t="shared" si="55"/>
        <v>100</v>
      </c>
      <c r="N265" s="149">
        <f t="shared" si="64"/>
        <v>90</v>
      </c>
      <c r="O265" s="149">
        <f t="shared" si="56"/>
        <v>180</v>
      </c>
      <c r="P265" s="149">
        <f t="shared" si="57"/>
        <v>1</v>
      </c>
    </row>
    <row r="266" spans="1:16" x14ac:dyDescent="0.25">
      <c r="A266" s="391"/>
      <c r="B266" s="394"/>
      <c r="C266" s="5" t="str">
        <f t="shared" si="52"/>
        <v/>
      </c>
      <c r="D266" s="155">
        <f t="shared" si="58"/>
        <v>0</v>
      </c>
      <c r="F266" s="156">
        <f t="shared" si="59"/>
        <v>0</v>
      </c>
      <c r="G266" t="str">
        <f t="shared" si="60"/>
        <v/>
      </c>
      <c r="H266" t="b">
        <f t="shared" si="61"/>
        <v>0</v>
      </c>
      <c r="I266" s="283">
        <f t="shared" si="53"/>
        <v>0</v>
      </c>
      <c r="J266" s="1">
        <f t="shared" si="54"/>
        <v>0</v>
      </c>
      <c r="K266" s="157">
        <f t="shared" si="62"/>
        <v>0</v>
      </c>
      <c r="L266" s="149">
        <f t="shared" si="63"/>
        <v>0</v>
      </c>
      <c r="M266" s="150">
        <f t="shared" si="55"/>
        <v>100</v>
      </c>
      <c r="N266" s="149">
        <f t="shared" si="64"/>
        <v>90</v>
      </c>
      <c r="O266" s="149">
        <f t="shared" si="56"/>
        <v>180</v>
      </c>
      <c r="P266" s="149">
        <f t="shared" si="57"/>
        <v>1</v>
      </c>
    </row>
    <row r="267" spans="1:16" x14ac:dyDescent="0.25">
      <c r="A267" s="391"/>
      <c r="B267" s="394"/>
      <c r="C267" s="5" t="str">
        <f t="shared" si="52"/>
        <v/>
      </c>
      <c r="D267" s="155">
        <f t="shared" si="58"/>
        <v>0</v>
      </c>
      <c r="F267" s="156">
        <f t="shared" si="59"/>
        <v>0</v>
      </c>
      <c r="G267" t="str">
        <f t="shared" si="60"/>
        <v/>
      </c>
      <c r="H267" t="b">
        <f t="shared" si="61"/>
        <v>0</v>
      </c>
      <c r="I267" s="283">
        <f t="shared" si="53"/>
        <v>0</v>
      </c>
      <c r="J267" s="1">
        <f t="shared" si="54"/>
        <v>0</v>
      </c>
      <c r="K267" s="157">
        <f t="shared" si="62"/>
        <v>0</v>
      </c>
      <c r="L267" s="149">
        <f t="shared" si="63"/>
        <v>0</v>
      </c>
      <c r="M267" s="150">
        <f t="shared" si="55"/>
        <v>100</v>
      </c>
      <c r="N267" s="149">
        <f t="shared" si="64"/>
        <v>90</v>
      </c>
      <c r="O267" s="149">
        <f t="shared" si="56"/>
        <v>180</v>
      </c>
      <c r="P267" s="149">
        <f t="shared" si="57"/>
        <v>1</v>
      </c>
    </row>
    <row r="268" spans="1:16" x14ac:dyDescent="0.25">
      <c r="A268" s="391"/>
      <c r="B268" s="394"/>
      <c r="C268" s="5" t="str">
        <f t="shared" si="52"/>
        <v/>
      </c>
      <c r="D268" s="155">
        <f t="shared" si="58"/>
        <v>0</v>
      </c>
      <c r="F268" s="156">
        <f t="shared" si="59"/>
        <v>0</v>
      </c>
      <c r="G268" t="str">
        <f t="shared" si="60"/>
        <v/>
      </c>
      <c r="H268" t="b">
        <f t="shared" si="61"/>
        <v>0</v>
      </c>
      <c r="I268" s="283">
        <f t="shared" si="53"/>
        <v>0</v>
      </c>
      <c r="J268" s="1">
        <f t="shared" si="54"/>
        <v>0</v>
      </c>
      <c r="K268" s="157">
        <f t="shared" si="62"/>
        <v>0</v>
      </c>
      <c r="L268" s="149">
        <f t="shared" si="63"/>
        <v>0</v>
      </c>
      <c r="M268" s="150">
        <f t="shared" si="55"/>
        <v>100</v>
      </c>
      <c r="N268" s="149">
        <f t="shared" si="64"/>
        <v>90</v>
      </c>
      <c r="O268" s="149">
        <f t="shared" si="56"/>
        <v>180</v>
      </c>
      <c r="P268" s="149">
        <f t="shared" si="57"/>
        <v>1</v>
      </c>
    </row>
    <row r="269" spans="1:16" x14ac:dyDescent="0.25">
      <c r="A269" s="391"/>
      <c r="B269" s="394"/>
      <c r="C269" s="5" t="str">
        <f t="shared" si="52"/>
        <v/>
      </c>
      <c r="D269" s="155">
        <f t="shared" si="58"/>
        <v>0</v>
      </c>
      <c r="F269" s="156">
        <f t="shared" si="59"/>
        <v>0</v>
      </c>
      <c r="G269" t="str">
        <f t="shared" si="60"/>
        <v/>
      </c>
      <c r="H269" t="b">
        <f t="shared" si="61"/>
        <v>0</v>
      </c>
      <c r="I269" s="283">
        <f t="shared" si="53"/>
        <v>0</v>
      </c>
      <c r="J269" s="1">
        <f t="shared" si="54"/>
        <v>0</v>
      </c>
      <c r="K269" s="157">
        <f t="shared" si="62"/>
        <v>0</v>
      </c>
      <c r="L269" s="149">
        <f t="shared" si="63"/>
        <v>0</v>
      </c>
      <c r="M269" s="150">
        <f t="shared" si="55"/>
        <v>100</v>
      </c>
      <c r="N269" s="149">
        <f t="shared" si="64"/>
        <v>90</v>
      </c>
      <c r="O269" s="149">
        <f t="shared" si="56"/>
        <v>180</v>
      </c>
      <c r="P269" s="149">
        <f t="shared" si="57"/>
        <v>1</v>
      </c>
    </row>
    <row r="270" spans="1:16" x14ac:dyDescent="0.25">
      <c r="A270" s="391"/>
      <c r="B270" s="394"/>
      <c r="C270" s="5" t="str">
        <f t="shared" si="52"/>
        <v/>
      </c>
      <c r="D270" s="155">
        <f t="shared" si="58"/>
        <v>0</v>
      </c>
      <c r="F270" s="156">
        <f t="shared" si="59"/>
        <v>0</v>
      </c>
      <c r="G270" t="str">
        <f t="shared" si="60"/>
        <v/>
      </c>
      <c r="H270" t="b">
        <f t="shared" si="61"/>
        <v>0</v>
      </c>
      <c r="I270" s="283">
        <f t="shared" si="53"/>
        <v>0</v>
      </c>
      <c r="J270" s="1">
        <f t="shared" si="54"/>
        <v>0</v>
      </c>
      <c r="K270" s="157">
        <f t="shared" si="62"/>
        <v>0</v>
      </c>
      <c r="L270" s="149">
        <f t="shared" si="63"/>
        <v>0</v>
      </c>
      <c r="M270" s="150">
        <f t="shared" si="55"/>
        <v>100</v>
      </c>
      <c r="N270" s="149">
        <f t="shared" si="64"/>
        <v>90</v>
      </c>
      <c r="O270" s="149">
        <f t="shared" si="56"/>
        <v>180</v>
      </c>
      <c r="P270" s="149">
        <f t="shared" si="57"/>
        <v>1</v>
      </c>
    </row>
    <row r="271" spans="1:16" x14ac:dyDescent="0.25">
      <c r="A271" s="391"/>
      <c r="B271" s="394"/>
      <c r="C271" s="5" t="str">
        <f t="shared" si="52"/>
        <v/>
      </c>
      <c r="D271" s="155">
        <f t="shared" si="58"/>
        <v>0</v>
      </c>
      <c r="F271" s="156">
        <f t="shared" si="59"/>
        <v>0</v>
      </c>
      <c r="G271" t="str">
        <f t="shared" si="60"/>
        <v/>
      </c>
      <c r="H271" t="b">
        <f t="shared" si="61"/>
        <v>0</v>
      </c>
      <c r="I271" s="283">
        <f t="shared" si="53"/>
        <v>0</v>
      </c>
      <c r="J271" s="1">
        <f t="shared" si="54"/>
        <v>0</v>
      </c>
      <c r="K271" s="157">
        <f t="shared" si="62"/>
        <v>0</v>
      </c>
      <c r="L271" s="149">
        <f t="shared" si="63"/>
        <v>0</v>
      </c>
      <c r="M271" s="150">
        <f t="shared" si="55"/>
        <v>100</v>
      </c>
      <c r="N271" s="149">
        <f t="shared" si="64"/>
        <v>90</v>
      </c>
      <c r="O271" s="149">
        <f t="shared" si="56"/>
        <v>180</v>
      </c>
      <c r="P271" s="149">
        <f t="shared" si="57"/>
        <v>1</v>
      </c>
    </row>
    <row r="272" spans="1:16" x14ac:dyDescent="0.25">
      <c r="A272" s="391"/>
      <c r="B272" s="394"/>
      <c r="C272" s="5" t="str">
        <f t="shared" si="52"/>
        <v/>
      </c>
      <c r="D272" s="155">
        <f t="shared" si="58"/>
        <v>0</v>
      </c>
      <c r="F272" s="156">
        <f t="shared" si="59"/>
        <v>0</v>
      </c>
      <c r="G272" t="str">
        <f t="shared" si="60"/>
        <v/>
      </c>
      <c r="H272" t="b">
        <f t="shared" si="61"/>
        <v>0</v>
      </c>
      <c r="I272" s="283">
        <f t="shared" si="53"/>
        <v>0</v>
      </c>
      <c r="J272" s="1">
        <f t="shared" si="54"/>
        <v>0</v>
      </c>
      <c r="K272" s="157">
        <f t="shared" si="62"/>
        <v>0</v>
      </c>
      <c r="L272" s="149">
        <f t="shared" si="63"/>
        <v>0</v>
      </c>
      <c r="M272" s="150">
        <f t="shared" si="55"/>
        <v>100</v>
      </c>
      <c r="N272" s="149">
        <f t="shared" si="64"/>
        <v>90</v>
      </c>
      <c r="O272" s="149">
        <f t="shared" si="56"/>
        <v>180</v>
      </c>
      <c r="P272" s="149">
        <f t="shared" si="57"/>
        <v>1</v>
      </c>
    </row>
    <row r="273" spans="1:16" x14ac:dyDescent="0.25">
      <c r="A273" s="391"/>
      <c r="B273" s="394"/>
      <c r="C273" s="5" t="str">
        <f t="shared" si="52"/>
        <v/>
      </c>
      <c r="D273" s="155">
        <f t="shared" si="58"/>
        <v>0</v>
      </c>
      <c r="F273" s="156">
        <f t="shared" si="59"/>
        <v>0</v>
      </c>
      <c r="G273" t="str">
        <f t="shared" si="60"/>
        <v/>
      </c>
      <c r="H273" t="b">
        <f t="shared" si="61"/>
        <v>0</v>
      </c>
      <c r="I273" s="283">
        <f t="shared" si="53"/>
        <v>0</v>
      </c>
      <c r="J273" s="1">
        <f t="shared" si="54"/>
        <v>0</v>
      </c>
      <c r="K273" s="157">
        <f t="shared" si="62"/>
        <v>0</v>
      </c>
      <c r="L273" s="149">
        <f t="shared" si="63"/>
        <v>0</v>
      </c>
      <c r="M273" s="150">
        <f t="shared" si="55"/>
        <v>100</v>
      </c>
      <c r="N273" s="149">
        <f t="shared" si="64"/>
        <v>90</v>
      </c>
      <c r="O273" s="149">
        <f t="shared" si="56"/>
        <v>180</v>
      </c>
      <c r="P273" s="149">
        <f t="shared" si="57"/>
        <v>1</v>
      </c>
    </row>
    <row r="274" spans="1:16" x14ac:dyDescent="0.25">
      <c r="A274" s="391"/>
      <c r="B274" s="394"/>
      <c r="C274" s="5" t="str">
        <f t="shared" si="52"/>
        <v/>
      </c>
      <c r="D274" s="155">
        <f t="shared" si="58"/>
        <v>0</v>
      </c>
      <c r="F274" s="156">
        <f t="shared" si="59"/>
        <v>0</v>
      </c>
      <c r="G274" t="str">
        <f t="shared" si="60"/>
        <v/>
      </c>
      <c r="H274" t="b">
        <f t="shared" si="61"/>
        <v>0</v>
      </c>
      <c r="I274" s="283">
        <f t="shared" si="53"/>
        <v>0</v>
      </c>
      <c r="J274" s="1">
        <f t="shared" si="54"/>
        <v>0</v>
      </c>
      <c r="K274" s="157">
        <f t="shared" si="62"/>
        <v>0</v>
      </c>
      <c r="L274" s="149">
        <f t="shared" si="63"/>
        <v>0</v>
      </c>
      <c r="M274" s="150">
        <f t="shared" si="55"/>
        <v>100</v>
      </c>
      <c r="N274" s="149">
        <f t="shared" si="64"/>
        <v>90</v>
      </c>
      <c r="O274" s="149">
        <f t="shared" si="56"/>
        <v>180</v>
      </c>
      <c r="P274" s="149">
        <f t="shared" si="57"/>
        <v>1</v>
      </c>
    </row>
    <row r="275" spans="1:16" x14ac:dyDescent="0.25">
      <c r="A275" s="391"/>
      <c r="B275" s="394"/>
      <c r="C275" s="5" t="str">
        <f t="shared" si="52"/>
        <v/>
      </c>
      <c r="D275" s="155">
        <f t="shared" si="58"/>
        <v>0</v>
      </c>
      <c r="F275" s="156">
        <f t="shared" si="59"/>
        <v>0</v>
      </c>
      <c r="G275" t="str">
        <f t="shared" si="60"/>
        <v/>
      </c>
      <c r="H275" t="b">
        <f t="shared" si="61"/>
        <v>0</v>
      </c>
      <c r="I275" s="283">
        <f t="shared" si="53"/>
        <v>0</v>
      </c>
      <c r="J275" s="1">
        <f t="shared" si="54"/>
        <v>0</v>
      </c>
      <c r="K275" s="157">
        <f t="shared" si="62"/>
        <v>0</v>
      </c>
      <c r="L275" s="149">
        <f t="shared" si="63"/>
        <v>0</v>
      </c>
      <c r="M275" s="150">
        <f t="shared" si="55"/>
        <v>100</v>
      </c>
      <c r="N275" s="149">
        <f t="shared" si="64"/>
        <v>90</v>
      </c>
      <c r="O275" s="149">
        <f t="shared" si="56"/>
        <v>180</v>
      </c>
      <c r="P275" s="149">
        <f t="shared" si="57"/>
        <v>1</v>
      </c>
    </row>
    <row r="276" spans="1:16" x14ac:dyDescent="0.25">
      <c r="A276" s="391"/>
      <c r="B276" s="394"/>
      <c r="C276" s="5" t="str">
        <f t="shared" si="52"/>
        <v/>
      </c>
      <c r="D276" s="155">
        <f t="shared" si="58"/>
        <v>0</v>
      </c>
      <c r="F276" s="156">
        <f t="shared" si="59"/>
        <v>0</v>
      </c>
      <c r="G276" t="str">
        <f t="shared" si="60"/>
        <v/>
      </c>
      <c r="H276" t="b">
        <f t="shared" si="61"/>
        <v>0</v>
      </c>
      <c r="I276" s="283">
        <f t="shared" si="53"/>
        <v>0</v>
      </c>
      <c r="J276" s="1">
        <f t="shared" si="54"/>
        <v>0</v>
      </c>
      <c r="K276" s="157">
        <f t="shared" si="62"/>
        <v>0</v>
      </c>
      <c r="L276" s="149">
        <f t="shared" si="63"/>
        <v>0</v>
      </c>
      <c r="M276" s="150">
        <f t="shared" si="55"/>
        <v>100</v>
      </c>
      <c r="N276" s="149">
        <f t="shared" si="64"/>
        <v>90</v>
      </c>
      <c r="O276" s="149">
        <f t="shared" si="56"/>
        <v>180</v>
      </c>
      <c r="P276" s="149">
        <f t="shared" si="57"/>
        <v>1</v>
      </c>
    </row>
    <row r="277" spans="1:16" x14ac:dyDescent="0.25">
      <c r="A277" s="391"/>
      <c r="B277" s="394"/>
      <c r="C277" s="5" t="str">
        <f t="shared" si="52"/>
        <v/>
      </c>
      <c r="D277" s="155">
        <f t="shared" si="58"/>
        <v>0</v>
      </c>
      <c r="F277" s="156">
        <f t="shared" si="59"/>
        <v>0</v>
      </c>
      <c r="G277" t="str">
        <f t="shared" si="60"/>
        <v/>
      </c>
      <c r="H277" t="b">
        <f t="shared" si="61"/>
        <v>0</v>
      </c>
      <c r="I277" s="283">
        <f t="shared" si="53"/>
        <v>0</v>
      </c>
      <c r="J277" s="1">
        <f t="shared" si="54"/>
        <v>0</v>
      </c>
      <c r="K277" s="157">
        <f t="shared" si="62"/>
        <v>0</v>
      </c>
      <c r="L277" s="149">
        <f t="shared" si="63"/>
        <v>0</v>
      </c>
      <c r="M277" s="150">
        <f t="shared" si="55"/>
        <v>100</v>
      </c>
      <c r="N277" s="149">
        <f t="shared" si="64"/>
        <v>90</v>
      </c>
      <c r="O277" s="149">
        <f t="shared" si="56"/>
        <v>180</v>
      </c>
      <c r="P277" s="149">
        <f t="shared" si="57"/>
        <v>1</v>
      </c>
    </row>
    <row r="278" spans="1:16" x14ac:dyDescent="0.25">
      <c r="A278" s="391"/>
      <c r="B278" s="394"/>
      <c r="C278" s="5" t="str">
        <f t="shared" si="52"/>
        <v/>
      </c>
      <c r="D278" s="155">
        <f t="shared" si="58"/>
        <v>0</v>
      </c>
      <c r="F278" s="156">
        <f t="shared" si="59"/>
        <v>0</v>
      </c>
      <c r="G278" t="str">
        <f t="shared" si="60"/>
        <v/>
      </c>
      <c r="H278" t="b">
        <f t="shared" si="61"/>
        <v>0</v>
      </c>
      <c r="I278" s="283">
        <f t="shared" si="53"/>
        <v>0</v>
      </c>
      <c r="J278" s="1">
        <f t="shared" si="54"/>
        <v>0</v>
      </c>
      <c r="K278" s="157">
        <f t="shared" si="62"/>
        <v>0</v>
      </c>
      <c r="L278" s="149">
        <f t="shared" si="63"/>
        <v>0</v>
      </c>
      <c r="M278" s="150">
        <f t="shared" si="55"/>
        <v>100</v>
      </c>
      <c r="N278" s="149">
        <f t="shared" si="64"/>
        <v>90</v>
      </c>
      <c r="O278" s="149">
        <f t="shared" si="56"/>
        <v>180</v>
      </c>
      <c r="P278" s="149">
        <f t="shared" si="57"/>
        <v>1</v>
      </c>
    </row>
    <row r="279" spans="1:16" x14ac:dyDescent="0.25">
      <c r="A279" s="391"/>
      <c r="B279" s="394"/>
      <c r="C279" s="5" t="str">
        <f t="shared" si="52"/>
        <v/>
      </c>
      <c r="D279" s="155">
        <f t="shared" si="58"/>
        <v>0</v>
      </c>
      <c r="F279" s="156">
        <f t="shared" si="59"/>
        <v>0</v>
      </c>
      <c r="G279" t="str">
        <f t="shared" si="60"/>
        <v/>
      </c>
      <c r="H279" t="b">
        <f t="shared" si="61"/>
        <v>0</v>
      </c>
      <c r="I279" s="283">
        <f t="shared" si="53"/>
        <v>0</v>
      </c>
      <c r="J279" s="1">
        <f t="shared" si="54"/>
        <v>0</v>
      </c>
      <c r="K279" s="157">
        <f t="shared" si="62"/>
        <v>0</v>
      </c>
      <c r="L279" s="149">
        <f t="shared" si="63"/>
        <v>0</v>
      </c>
      <c r="M279" s="150">
        <f t="shared" si="55"/>
        <v>100</v>
      </c>
      <c r="N279" s="149">
        <f t="shared" si="64"/>
        <v>90</v>
      </c>
      <c r="O279" s="149">
        <f t="shared" si="56"/>
        <v>180</v>
      </c>
      <c r="P279" s="149">
        <f t="shared" si="57"/>
        <v>1</v>
      </c>
    </row>
    <row r="280" spans="1:16" x14ac:dyDescent="0.25">
      <c r="A280" s="391"/>
      <c r="B280" s="394"/>
      <c r="C280" s="5" t="str">
        <f t="shared" si="52"/>
        <v/>
      </c>
      <c r="D280" s="155">
        <f t="shared" si="58"/>
        <v>0</v>
      </c>
      <c r="F280" s="156">
        <f t="shared" si="59"/>
        <v>0</v>
      </c>
      <c r="G280" t="str">
        <f t="shared" si="60"/>
        <v/>
      </c>
      <c r="H280" t="b">
        <f t="shared" si="61"/>
        <v>0</v>
      </c>
      <c r="I280" s="283">
        <f t="shared" si="53"/>
        <v>0</v>
      </c>
      <c r="J280" s="1">
        <f t="shared" si="54"/>
        <v>0</v>
      </c>
      <c r="K280" s="157">
        <f t="shared" si="62"/>
        <v>0</v>
      </c>
      <c r="L280" s="149">
        <f t="shared" si="63"/>
        <v>0</v>
      </c>
      <c r="M280" s="150">
        <f t="shared" si="55"/>
        <v>100</v>
      </c>
      <c r="N280" s="149">
        <f t="shared" si="64"/>
        <v>90</v>
      </c>
      <c r="O280" s="149">
        <f t="shared" si="56"/>
        <v>180</v>
      </c>
      <c r="P280" s="149">
        <f t="shared" si="57"/>
        <v>1</v>
      </c>
    </row>
    <row r="281" spans="1:16" x14ac:dyDescent="0.25">
      <c r="A281" s="391"/>
      <c r="B281" s="394"/>
      <c r="C281" s="5" t="str">
        <f t="shared" si="52"/>
        <v/>
      </c>
      <c r="D281" s="155">
        <f t="shared" si="58"/>
        <v>0</v>
      </c>
      <c r="F281" s="156">
        <f t="shared" si="59"/>
        <v>0</v>
      </c>
      <c r="G281" t="str">
        <f t="shared" si="60"/>
        <v/>
      </c>
      <c r="H281" t="b">
        <f t="shared" si="61"/>
        <v>0</v>
      </c>
      <c r="I281" s="283">
        <f t="shared" si="53"/>
        <v>0</v>
      </c>
      <c r="J281" s="1">
        <f t="shared" si="54"/>
        <v>0</v>
      </c>
      <c r="K281" s="157">
        <f t="shared" si="62"/>
        <v>0</v>
      </c>
      <c r="L281" s="149">
        <f t="shared" si="63"/>
        <v>0</v>
      </c>
      <c r="M281" s="150">
        <f t="shared" si="55"/>
        <v>100</v>
      </c>
      <c r="N281" s="149">
        <f t="shared" si="64"/>
        <v>90</v>
      </c>
      <c r="O281" s="149">
        <f t="shared" si="56"/>
        <v>180</v>
      </c>
      <c r="P281" s="149">
        <f t="shared" si="57"/>
        <v>1</v>
      </c>
    </row>
    <row r="282" spans="1:16" x14ac:dyDescent="0.25">
      <c r="A282" s="391"/>
      <c r="B282" s="394"/>
      <c r="C282" s="5" t="str">
        <f t="shared" si="52"/>
        <v/>
      </c>
      <c r="D282" s="155">
        <f t="shared" si="58"/>
        <v>0</v>
      </c>
      <c r="F282" s="156">
        <f t="shared" si="59"/>
        <v>0</v>
      </c>
      <c r="G282" t="str">
        <f t="shared" si="60"/>
        <v/>
      </c>
      <c r="H282" t="b">
        <f t="shared" si="61"/>
        <v>0</v>
      </c>
      <c r="I282" s="283">
        <f t="shared" si="53"/>
        <v>0</v>
      </c>
      <c r="J282" s="1">
        <f t="shared" si="54"/>
        <v>0</v>
      </c>
      <c r="K282" s="157">
        <f t="shared" si="62"/>
        <v>0</v>
      </c>
      <c r="L282" s="149">
        <f t="shared" si="63"/>
        <v>0</v>
      </c>
      <c r="M282" s="150">
        <f t="shared" si="55"/>
        <v>100</v>
      </c>
      <c r="N282" s="149">
        <f t="shared" si="64"/>
        <v>90</v>
      </c>
      <c r="O282" s="149">
        <f t="shared" si="56"/>
        <v>180</v>
      </c>
      <c r="P282" s="149">
        <f t="shared" si="57"/>
        <v>1</v>
      </c>
    </row>
    <row r="283" spans="1:16" x14ac:dyDescent="0.25">
      <c r="A283" s="391"/>
      <c r="B283" s="394"/>
      <c r="C283" s="5" t="str">
        <f t="shared" si="52"/>
        <v/>
      </c>
      <c r="D283" s="155">
        <f t="shared" si="58"/>
        <v>0</v>
      </c>
      <c r="F283" s="156">
        <f t="shared" si="59"/>
        <v>0</v>
      </c>
      <c r="G283" t="str">
        <f t="shared" si="60"/>
        <v/>
      </c>
      <c r="H283" t="b">
        <f t="shared" si="61"/>
        <v>0</v>
      </c>
      <c r="I283" s="283">
        <f t="shared" si="53"/>
        <v>0</v>
      </c>
      <c r="J283" s="1">
        <f t="shared" si="54"/>
        <v>0</v>
      </c>
      <c r="K283" s="157">
        <f t="shared" si="62"/>
        <v>0</v>
      </c>
      <c r="L283" s="149">
        <f t="shared" si="63"/>
        <v>0</v>
      </c>
      <c r="M283" s="150">
        <f t="shared" si="55"/>
        <v>100</v>
      </c>
      <c r="N283" s="149">
        <f t="shared" si="64"/>
        <v>90</v>
      </c>
      <c r="O283" s="149">
        <f t="shared" si="56"/>
        <v>180</v>
      </c>
      <c r="P283" s="149">
        <f t="shared" si="57"/>
        <v>1</v>
      </c>
    </row>
    <row r="284" spans="1:16" x14ac:dyDescent="0.25">
      <c r="A284" s="391"/>
      <c r="B284" s="394"/>
      <c r="C284" s="5" t="str">
        <f t="shared" si="52"/>
        <v/>
      </c>
      <c r="D284" s="155">
        <f t="shared" si="58"/>
        <v>0</v>
      </c>
      <c r="F284" s="156">
        <f t="shared" si="59"/>
        <v>0</v>
      </c>
      <c r="G284" t="str">
        <f t="shared" si="60"/>
        <v/>
      </c>
      <c r="H284" t="b">
        <f t="shared" si="61"/>
        <v>0</v>
      </c>
      <c r="I284" s="283">
        <f t="shared" si="53"/>
        <v>0</v>
      </c>
      <c r="J284" s="1">
        <f t="shared" si="54"/>
        <v>0</v>
      </c>
      <c r="K284" s="157">
        <f t="shared" si="62"/>
        <v>0</v>
      </c>
      <c r="L284" s="149">
        <f t="shared" si="63"/>
        <v>0</v>
      </c>
      <c r="M284" s="150">
        <f t="shared" si="55"/>
        <v>100</v>
      </c>
      <c r="N284" s="149">
        <f t="shared" si="64"/>
        <v>90</v>
      </c>
      <c r="O284" s="149">
        <f t="shared" si="56"/>
        <v>180</v>
      </c>
      <c r="P284" s="149">
        <f t="shared" si="57"/>
        <v>1</v>
      </c>
    </row>
    <row r="285" spans="1:16" x14ac:dyDescent="0.25">
      <c r="A285" s="391"/>
      <c r="B285" s="394"/>
      <c r="C285" s="5" t="str">
        <f t="shared" si="52"/>
        <v/>
      </c>
      <c r="D285" s="155">
        <f t="shared" si="58"/>
        <v>0</v>
      </c>
      <c r="F285" s="156">
        <f t="shared" si="59"/>
        <v>0</v>
      </c>
      <c r="G285" t="str">
        <f t="shared" si="60"/>
        <v/>
      </c>
      <c r="H285" t="b">
        <f t="shared" si="61"/>
        <v>0</v>
      </c>
      <c r="I285" s="283">
        <f t="shared" si="53"/>
        <v>0</v>
      </c>
      <c r="J285" s="1">
        <f t="shared" si="54"/>
        <v>0</v>
      </c>
      <c r="K285" s="157">
        <f t="shared" si="62"/>
        <v>0</v>
      </c>
      <c r="L285" s="149">
        <f t="shared" si="63"/>
        <v>0</v>
      </c>
      <c r="M285" s="150">
        <f t="shared" si="55"/>
        <v>100</v>
      </c>
      <c r="N285" s="149">
        <f t="shared" si="64"/>
        <v>90</v>
      </c>
      <c r="O285" s="149">
        <f t="shared" si="56"/>
        <v>180</v>
      </c>
      <c r="P285" s="149">
        <f t="shared" si="57"/>
        <v>1</v>
      </c>
    </row>
    <row r="286" spans="1:16" x14ac:dyDescent="0.25">
      <c r="A286" s="391"/>
      <c r="B286" s="394"/>
      <c r="C286" s="5" t="str">
        <f t="shared" si="52"/>
        <v/>
      </c>
      <c r="D286" s="155">
        <f t="shared" si="58"/>
        <v>0</v>
      </c>
      <c r="F286" s="156">
        <f t="shared" si="59"/>
        <v>0</v>
      </c>
      <c r="G286" t="str">
        <f t="shared" si="60"/>
        <v/>
      </c>
      <c r="H286" t="b">
        <f t="shared" si="61"/>
        <v>0</v>
      </c>
      <c r="I286" s="283">
        <f t="shared" si="53"/>
        <v>0</v>
      </c>
      <c r="J286" s="1">
        <f t="shared" si="54"/>
        <v>0</v>
      </c>
      <c r="K286" s="157">
        <f t="shared" si="62"/>
        <v>0</v>
      </c>
      <c r="L286" s="149">
        <f t="shared" si="63"/>
        <v>0</v>
      </c>
      <c r="M286" s="150">
        <f t="shared" si="55"/>
        <v>100</v>
      </c>
      <c r="N286" s="149">
        <f t="shared" si="64"/>
        <v>90</v>
      </c>
      <c r="O286" s="149">
        <f t="shared" si="56"/>
        <v>180</v>
      </c>
      <c r="P286" s="149">
        <f t="shared" si="57"/>
        <v>1</v>
      </c>
    </row>
    <row r="287" spans="1:16" x14ac:dyDescent="0.25">
      <c r="A287" s="391"/>
      <c r="B287" s="394"/>
      <c r="C287" s="5" t="str">
        <f t="shared" si="52"/>
        <v/>
      </c>
      <c r="D287" s="155">
        <f t="shared" si="58"/>
        <v>0</v>
      </c>
      <c r="F287" s="156">
        <f t="shared" si="59"/>
        <v>0</v>
      </c>
      <c r="G287" t="str">
        <f t="shared" si="60"/>
        <v/>
      </c>
      <c r="H287" t="b">
        <f t="shared" si="61"/>
        <v>0</v>
      </c>
      <c r="I287" s="283">
        <f t="shared" si="53"/>
        <v>0</v>
      </c>
      <c r="J287" s="1">
        <f t="shared" si="54"/>
        <v>0</v>
      </c>
      <c r="K287" s="157">
        <f t="shared" si="62"/>
        <v>0</v>
      </c>
      <c r="L287" s="149">
        <f t="shared" si="63"/>
        <v>0</v>
      </c>
      <c r="M287" s="150">
        <f t="shared" si="55"/>
        <v>100</v>
      </c>
      <c r="N287" s="149">
        <f t="shared" si="64"/>
        <v>90</v>
      </c>
      <c r="O287" s="149">
        <f t="shared" si="56"/>
        <v>180</v>
      </c>
      <c r="P287" s="149">
        <f t="shared" si="57"/>
        <v>1</v>
      </c>
    </row>
    <row r="288" spans="1:16" x14ac:dyDescent="0.25">
      <c r="A288" s="391"/>
      <c r="B288" s="394"/>
      <c r="C288" s="5" t="str">
        <f t="shared" si="52"/>
        <v/>
      </c>
      <c r="D288" s="155">
        <f t="shared" si="58"/>
        <v>0</v>
      </c>
      <c r="F288" s="156">
        <f t="shared" si="59"/>
        <v>0</v>
      </c>
      <c r="G288" t="str">
        <f t="shared" si="60"/>
        <v/>
      </c>
      <c r="H288" t="b">
        <f t="shared" si="61"/>
        <v>0</v>
      </c>
      <c r="I288" s="283">
        <f t="shared" si="53"/>
        <v>0</v>
      </c>
      <c r="J288" s="1">
        <f t="shared" si="54"/>
        <v>0</v>
      </c>
      <c r="K288" s="157">
        <f t="shared" si="62"/>
        <v>0</v>
      </c>
      <c r="L288" s="149">
        <f t="shared" si="63"/>
        <v>0</v>
      </c>
      <c r="M288" s="150">
        <f t="shared" si="55"/>
        <v>100</v>
      </c>
      <c r="N288" s="149">
        <f t="shared" si="64"/>
        <v>90</v>
      </c>
      <c r="O288" s="149">
        <f t="shared" si="56"/>
        <v>180</v>
      </c>
      <c r="P288" s="149">
        <f t="shared" si="57"/>
        <v>1</v>
      </c>
    </row>
    <row r="289" spans="1:16" x14ac:dyDescent="0.25">
      <c r="A289" s="391"/>
      <c r="B289" s="394"/>
      <c r="C289" s="5" t="str">
        <f t="shared" si="52"/>
        <v/>
      </c>
      <c r="D289" s="155">
        <f t="shared" si="58"/>
        <v>0</v>
      </c>
      <c r="F289" s="156">
        <f t="shared" si="59"/>
        <v>0</v>
      </c>
      <c r="G289" t="str">
        <f t="shared" si="60"/>
        <v/>
      </c>
      <c r="H289" t="b">
        <f t="shared" si="61"/>
        <v>0</v>
      </c>
      <c r="I289" s="283">
        <f t="shared" si="53"/>
        <v>0</v>
      </c>
      <c r="J289" s="1">
        <f t="shared" si="54"/>
        <v>0</v>
      </c>
      <c r="K289" s="157">
        <f t="shared" si="62"/>
        <v>0</v>
      </c>
      <c r="L289" s="149">
        <f t="shared" si="63"/>
        <v>0</v>
      </c>
      <c r="M289" s="150">
        <f t="shared" si="55"/>
        <v>100</v>
      </c>
      <c r="N289" s="149">
        <f t="shared" si="64"/>
        <v>90</v>
      </c>
      <c r="O289" s="149">
        <f t="shared" si="56"/>
        <v>180</v>
      </c>
      <c r="P289" s="149">
        <f t="shared" si="57"/>
        <v>1</v>
      </c>
    </row>
    <row r="290" spans="1:16" x14ac:dyDescent="0.25">
      <c r="A290" s="391"/>
      <c r="B290" s="394"/>
      <c r="C290" s="5" t="str">
        <f t="shared" si="52"/>
        <v/>
      </c>
      <c r="D290" s="155">
        <f t="shared" si="58"/>
        <v>0</v>
      </c>
      <c r="F290" s="156">
        <f t="shared" si="59"/>
        <v>0</v>
      </c>
      <c r="G290" t="str">
        <f t="shared" si="60"/>
        <v/>
      </c>
      <c r="H290" t="b">
        <f t="shared" si="61"/>
        <v>0</v>
      </c>
      <c r="I290" s="283">
        <f t="shared" si="53"/>
        <v>0</v>
      </c>
      <c r="J290" s="1">
        <f t="shared" si="54"/>
        <v>0</v>
      </c>
      <c r="K290" s="157">
        <f t="shared" si="62"/>
        <v>0</v>
      </c>
      <c r="L290" s="149">
        <f t="shared" si="63"/>
        <v>0</v>
      </c>
      <c r="M290" s="150">
        <f t="shared" si="55"/>
        <v>100</v>
      </c>
      <c r="N290" s="149">
        <f t="shared" si="64"/>
        <v>90</v>
      </c>
      <c r="O290" s="149">
        <f t="shared" si="56"/>
        <v>180</v>
      </c>
      <c r="P290" s="149">
        <f t="shared" si="57"/>
        <v>1</v>
      </c>
    </row>
    <row r="291" spans="1:16" x14ac:dyDescent="0.25">
      <c r="A291" s="391"/>
      <c r="B291" s="394"/>
      <c r="C291" s="5" t="str">
        <f t="shared" si="52"/>
        <v/>
      </c>
      <c r="D291" s="155">
        <f t="shared" si="58"/>
        <v>0</v>
      </c>
      <c r="F291" s="156">
        <f t="shared" si="59"/>
        <v>0</v>
      </c>
      <c r="G291" t="str">
        <f t="shared" si="60"/>
        <v/>
      </c>
      <c r="H291" t="b">
        <f t="shared" si="61"/>
        <v>0</v>
      </c>
      <c r="I291" s="283">
        <f t="shared" si="53"/>
        <v>0</v>
      </c>
      <c r="J291" s="1">
        <f t="shared" si="54"/>
        <v>0</v>
      </c>
      <c r="K291" s="157">
        <f t="shared" si="62"/>
        <v>0</v>
      </c>
      <c r="L291" s="149">
        <f t="shared" si="63"/>
        <v>0</v>
      </c>
      <c r="M291" s="150">
        <f t="shared" si="55"/>
        <v>100</v>
      </c>
      <c r="N291" s="149">
        <f t="shared" si="64"/>
        <v>90</v>
      </c>
      <c r="O291" s="149">
        <f t="shared" si="56"/>
        <v>180</v>
      </c>
      <c r="P291" s="149">
        <f t="shared" si="57"/>
        <v>1</v>
      </c>
    </row>
    <row r="292" spans="1:16" x14ac:dyDescent="0.25">
      <c r="A292" s="391"/>
      <c r="B292" s="394"/>
      <c r="C292" s="5" t="str">
        <f t="shared" si="52"/>
        <v/>
      </c>
      <c r="D292" s="155">
        <f t="shared" si="58"/>
        <v>0</v>
      </c>
      <c r="F292" s="156">
        <f t="shared" si="59"/>
        <v>0</v>
      </c>
      <c r="G292" t="str">
        <f t="shared" si="60"/>
        <v/>
      </c>
      <c r="H292" t="b">
        <f t="shared" si="61"/>
        <v>0</v>
      </c>
      <c r="I292" s="283">
        <f t="shared" si="53"/>
        <v>0</v>
      </c>
      <c r="J292" s="1">
        <f t="shared" si="54"/>
        <v>0</v>
      </c>
      <c r="K292" s="157">
        <f t="shared" si="62"/>
        <v>0</v>
      </c>
      <c r="L292" s="149">
        <f t="shared" si="63"/>
        <v>0</v>
      </c>
      <c r="M292" s="150">
        <f t="shared" si="55"/>
        <v>100</v>
      </c>
      <c r="N292" s="149">
        <f t="shared" si="64"/>
        <v>90</v>
      </c>
      <c r="O292" s="149">
        <f t="shared" si="56"/>
        <v>180</v>
      </c>
      <c r="P292" s="149">
        <f t="shared" si="57"/>
        <v>1</v>
      </c>
    </row>
    <row r="293" spans="1:16" x14ac:dyDescent="0.25">
      <c r="A293" s="391"/>
      <c r="B293" s="394"/>
      <c r="C293" s="5" t="str">
        <f t="shared" si="52"/>
        <v/>
      </c>
      <c r="D293" s="155">
        <f t="shared" si="58"/>
        <v>0</v>
      </c>
      <c r="F293" s="156">
        <f t="shared" si="59"/>
        <v>0</v>
      </c>
      <c r="G293" t="str">
        <f t="shared" si="60"/>
        <v/>
      </c>
      <c r="H293" t="b">
        <f t="shared" si="61"/>
        <v>0</v>
      </c>
      <c r="I293" s="283">
        <f t="shared" si="53"/>
        <v>0</v>
      </c>
      <c r="J293" s="1">
        <f t="shared" si="54"/>
        <v>0</v>
      </c>
      <c r="K293" s="157">
        <f t="shared" si="62"/>
        <v>0</v>
      </c>
      <c r="L293" s="149">
        <f t="shared" si="63"/>
        <v>0</v>
      </c>
      <c r="M293" s="150">
        <f t="shared" si="55"/>
        <v>100</v>
      </c>
      <c r="N293" s="149">
        <f t="shared" si="64"/>
        <v>90</v>
      </c>
      <c r="O293" s="149">
        <f t="shared" si="56"/>
        <v>180</v>
      </c>
      <c r="P293" s="149">
        <f t="shared" si="57"/>
        <v>1</v>
      </c>
    </row>
    <row r="294" spans="1:16" x14ac:dyDescent="0.25">
      <c r="A294" s="391"/>
      <c r="B294" s="394"/>
      <c r="C294" s="5" t="str">
        <f t="shared" si="52"/>
        <v/>
      </c>
      <c r="D294" s="155">
        <f t="shared" si="58"/>
        <v>0</v>
      </c>
      <c r="F294" s="156">
        <f t="shared" si="59"/>
        <v>0</v>
      </c>
      <c r="G294" t="str">
        <f t="shared" si="60"/>
        <v/>
      </c>
      <c r="H294" t="b">
        <f t="shared" si="61"/>
        <v>0</v>
      </c>
      <c r="I294" s="283">
        <f t="shared" si="53"/>
        <v>0</v>
      </c>
      <c r="J294" s="1">
        <f t="shared" si="54"/>
        <v>0</v>
      </c>
      <c r="K294" s="157">
        <f t="shared" si="62"/>
        <v>0</v>
      </c>
      <c r="L294" s="149">
        <f t="shared" si="63"/>
        <v>0</v>
      </c>
      <c r="M294" s="150">
        <f t="shared" si="55"/>
        <v>100</v>
      </c>
      <c r="N294" s="149">
        <f t="shared" si="64"/>
        <v>90</v>
      </c>
      <c r="O294" s="149">
        <f t="shared" si="56"/>
        <v>180</v>
      </c>
      <c r="P294" s="149">
        <f t="shared" si="57"/>
        <v>1</v>
      </c>
    </row>
    <row r="295" spans="1:16" x14ac:dyDescent="0.25">
      <c r="A295" s="391"/>
      <c r="B295" s="394"/>
      <c r="C295" s="5" t="str">
        <f t="shared" si="52"/>
        <v/>
      </c>
      <c r="D295" s="155">
        <f t="shared" si="58"/>
        <v>0</v>
      </c>
      <c r="F295" s="156">
        <f t="shared" si="59"/>
        <v>0</v>
      </c>
      <c r="G295" t="str">
        <f t="shared" si="60"/>
        <v/>
      </c>
      <c r="H295" t="b">
        <f t="shared" si="61"/>
        <v>0</v>
      </c>
      <c r="I295" s="283">
        <f t="shared" si="53"/>
        <v>0</v>
      </c>
      <c r="J295" s="1">
        <f t="shared" si="54"/>
        <v>0</v>
      </c>
      <c r="K295" s="157">
        <f t="shared" si="62"/>
        <v>0</v>
      </c>
      <c r="L295" s="149">
        <f t="shared" si="63"/>
        <v>0</v>
      </c>
      <c r="M295" s="150">
        <f t="shared" si="55"/>
        <v>100</v>
      </c>
      <c r="N295" s="149">
        <f t="shared" si="64"/>
        <v>90</v>
      </c>
      <c r="O295" s="149">
        <f t="shared" si="56"/>
        <v>180</v>
      </c>
      <c r="P295" s="149">
        <f t="shared" si="57"/>
        <v>1</v>
      </c>
    </row>
    <row r="296" spans="1:16" x14ac:dyDescent="0.25">
      <c r="A296" s="391"/>
      <c r="B296" s="394"/>
      <c r="C296" s="5" t="str">
        <f t="shared" si="52"/>
        <v/>
      </c>
      <c r="D296" s="155">
        <f t="shared" si="58"/>
        <v>0</v>
      </c>
      <c r="F296" s="156">
        <f t="shared" si="59"/>
        <v>0</v>
      </c>
      <c r="G296" t="str">
        <f t="shared" si="60"/>
        <v/>
      </c>
      <c r="H296" t="b">
        <f t="shared" si="61"/>
        <v>0</v>
      </c>
      <c r="I296" s="283">
        <f t="shared" si="53"/>
        <v>0</v>
      </c>
      <c r="J296" s="1">
        <f t="shared" si="54"/>
        <v>0</v>
      </c>
      <c r="K296" s="157">
        <f t="shared" si="62"/>
        <v>0</v>
      </c>
      <c r="L296" s="149">
        <f t="shared" si="63"/>
        <v>0</v>
      </c>
      <c r="M296" s="150">
        <f t="shared" si="55"/>
        <v>100</v>
      </c>
      <c r="N296" s="149">
        <f t="shared" si="64"/>
        <v>90</v>
      </c>
      <c r="O296" s="149">
        <f t="shared" si="56"/>
        <v>180</v>
      </c>
      <c r="P296" s="149">
        <f t="shared" si="57"/>
        <v>1</v>
      </c>
    </row>
    <row r="297" spans="1:16" x14ac:dyDescent="0.25">
      <c r="A297" s="391"/>
      <c r="B297" s="394"/>
      <c r="C297" s="5" t="str">
        <f t="shared" si="52"/>
        <v/>
      </c>
      <c r="D297" s="155">
        <f t="shared" si="58"/>
        <v>0</v>
      </c>
      <c r="F297" s="156">
        <f t="shared" si="59"/>
        <v>0</v>
      </c>
      <c r="G297" t="str">
        <f t="shared" si="60"/>
        <v/>
      </c>
      <c r="H297" t="b">
        <f t="shared" si="61"/>
        <v>0</v>
      </c>
      <c r="I297" s="283">
        <f t="shared" si="53"/>
        <v>0</v>
      </c>
      <c r="J297" s="1">
        <f t="shared" si="54"/>
        <v>0</v>
      </c>
      <c r="K297" s="157">
        <f t="shared" si="62"/>
        <v>0</v>
      </c>
      <c r="L297" s="149">
        <f t="shared" si="63"/>
        <v>0</v>
      </c>
      <c r="M297" s="150">
        <f t="shared" si="55"/>
        <v>100</v>
      </c>
      <c r="N297" s="149">
        <f t="shared" si="64"/>
        <v>90</v>
      </c>
      <c r="O297" s="149">
        <f t="shared" si="56"/>
        <v>180</v>
      </c>
      <c r="P297" s="149">
        <f t="shared" si="57"/>
        <v>1</v>
      </c>
    </row>
    <row r="298" spans="1:16" x14ac:dyDescent="0.25">
      <c r="A298" s="391"/>
      <c r="B298" s="394"/>
      <c r="C298" s="5" t="str">
        <f t="shared" si="52"/>
        <v/>
      </c>
      <c r="D298" s="155">
        <f t="shared" si="58"/>
        <v>0</v>
      </c>
      <c r="F298" s="156">
        <f t="shared" si="59"/>
        <v>0</v>
      </c>
      <c r="G298" t="str">
        <f t="shared" si="60"/>
        <v/>
      </c>
      <c r="H298" t="b">
        <f t="shared" si="61"/>
        <v>0</v>
      </c>
      <c r="I298" s="283">
        <f t="shared" si="53"/>
        <v>0</v>
      </c>
      <c r="J298" s="1">
        <f t="shared" si="54"/>
        <v>0</v>
      </c>
      <c r="K298" s="157">
        <f t="shared" si="62"/>
        <v>0</v>
      </c>
      <c r="L298" s="149">
        <f t="shared" si="63"/>
        <v>0</v>
      </c>
      <c r="M298" s="150">
        <f t="shared" si="55"/>
        <v>100</v>
      </c>
      <c r="N298" s="149">
        <f t="shared" si="64"/>
        <v>90</v>
      </c>
      <c r="O298" s="149">
        <f t="shared" si="56"/>
        <v>180</v>
      </c>
      <c r="P298" s="149">
        <f t="shared" si="57"/>
        <v>1</v>
      </c>
    </row>
    <row r="299" spans="1:16" x14ac:dyDescent="0.25">
      <c r="A299" s="391"/>
      <c r="B299" s="394"/>
      <c r="C299" s="5" t="str">
        <f t="shared" si="52"/>
        <v/>
      </c>
      <c r="D299" s="155">
        <f t="shared" si="58"/>
        <v>0</v>
      </c>
      <c r="F299" s="156">
        <f t="shared" si="59"/>
        <v>0</v>
      </c>
      <c r="G299" t="str">
        <f t="shared" si="60"/>
        <v/>
      </c>
      <c r="H299" t="b">
        <f t="shared" si="61"/>
        <v>0</v>
      </c>
      <c r="I299" s="283">
        <f t="shared" si="53"/>
        <v>0</v>
      </c>
      <c r="J299" s="1">
        <f t="shared" si="54"/>
        <v>0</v>
      </c>
      <c r="K299" s="157">
        <f t="shared" si="62"/>
        <v>0</v>
      </c>
      <c r="L299" s="149">
        <f t="shared" si="63"/>
        <v>0</v>
      </c>
      <c r="M299" s="150">
        <f t="shared" si="55"/>
        <v>100</v>
      </c>
      <c r="N299" s="149">
        <f t="shared" si="64"/>
        <v>90</v>
      </c>
      <c r="O299" s="149">
        <f t="shared" si="56"/>
        <v>180</v>
      </c>
      <c r="P299" s="149">
        <f t="shared" si="57"/>
        <v>1</v>
      </c>
    </row>
    <row r="300" spans="1:16" x14ac:dyDescent="0.25">
      <c r="A300" s="391"/>
      <c r="B300" s="394"/>
      <c r="C300" s="5" t="str">
        <f t="shared" si="52"/>
        <v/>
      </c>
      <c r="D300" s="155">
        <f t="shared" si="58"/>
        <v>0</v>
      </c>
      <c r="F300" s="156">
        <f t="shared" si="59"/>
        <v>0</v>
      </c>
      <c r="G300" t="str">
        <f t="shared" si="60"/>
        <v/>
      </c>
      <c r="H300" t="b">
        <f t="shared" si="61"/>
        <v>0</v>
      </c>
      <c r="I300" s="283">
        <f t="shared" si="53"/>
        <v>0</v>
      </c>
      <c r="J300" s="1">
        <f t="shared" si="54"/>
        <v>0</v>
      </c>
      <c r="K300" s="157">
        <f t="shared" si="62"/>
        <v>0</v>
      </c>
      <c r="L300" s="149">
        <f t="shared" si="63"/>
        <v>0</v>
      </c>
      <c r="M300" s="150">
        <f t="shared" si="55"/>
        <v>100</v>
      </c>
      <c r="N300" s="149">
        <f t="shared" si="64"/>
        <v>90</v>
      </c>
      <c r="O300" s="149">
        <f t="shared" si="56"/>
        <v>180</v>
      </c>
      <c r="P300" s="149">
        <f t="shared" si="57"/>
        <v>1</v>
      </c>
    </row>
    <row r="301" spans="1:16" x14ac:dyDescent="0.25">
      <c r="A301" s="391"/>
      <c r="B301" s="394"/>
      <c r="C301" s="5" t="str">
        <f t="shared" si="52"/>
        <v/>
      </c>
      <c r="D301" s="155">
        <f t="shared" si="58"/>
        <v>0</v>
      </c>
      <c r="F301" s="156">
        <f t="shared" si="59"/>
        <v>0</v>
      </c>
      <c r="G301" t="str">
        <f t="shared" si="60"/>
        <v/>
      </c>
      <c r="H301" t="b">
        <f t="shared" si="61"/>
        <v>0</v>
      </c>
      <c r="I301" s="283">
        <f t="shared" si="53"/>
        <v>0</v>
      </c>
      <c r="J301" s="1">
        <f t="shared" si="54"/>
        <v>0</v>
      </c>
      <c r="K301" s="157">
        <f t="shared" si="62"/>
        <v>0</v>
      </c>
      <c r="L301" s="149">
        <f t="shared" si="63"/>
        <v>0</v>
      </c>
      <c r="M301" s="150">
        <f t="shared" si="55"/>
        <v>100</v>
      </c>
      <c r="N301" s="149">
        <f t="shared" si="64"/>
        <v>90</v>
      </c>
      <c r="O301" s="149">
        <f t="shared" si="56"/>
        <v>180</v>
      </c>
      <c r="P301" s="149">
        <f t="shared" si="57"/>
        <v>1</v>
      </c>
    </row>
    <row r="302" spans="1:16" x14ac:dyDescent="0.25">
      <c r="A302" s="391"/>
      <c r="B302" s="394"/>
      <c r="C302" s="5" t="str">
        <f t="shared" si="52"/>
        <v/>
      </c>
      <c r="D302" s="155">
        <f t="shared" si="58"/>
        <v>0</v>
      </c>
      <c r="F302" s="156">
        <f t="shared" si="59"/>
        <v>0</v>
      </c>
      <c r="G302" t="str">
        <f t="shared" si="60"/>
        <v/>
      </c>
      <c r="H302" t="b">
        <f t="shared" si="61"/>
        <v>0</v>
      </c>
      <c r="I302" s="283">
        <f t="shared" si="53"/>
        <v>0</v>
      </c>
      <c r="J302" s="1">
        <f t="shared" si="54"/>
        <v>0</v>
      </c>
      <c r="K302" s="157">
        <f t="shared" si="62"/>
        <v>0</v>
      </c>
      <c r="L302" s="149">
        <f t="shared" si="63"/>
        <v>0</v>
      </c>
      <c r="M302" s="150">
        <f t="shared" si="55"/>
        <v>100</v>
      </c>
      <c r="N302" s="149">
        <f t="shared" si="64"/>
        <v>90</v>
      </c>
      <c r="O302" s="149">
        <f t="shared" si="56"/>
        <v>180</v>
      </c>
      <c r="P302" s="149">
        <f t="shared" si="57"/>
        <v>1</v>
      </c>
    </row>
    <row r="303" spans="1:16" x14ac:dyDescent="0.25">
      <c r="A303" s="391"/>
      <c r="B303" s="394"/>
      <c r="C303" s="5" t="str">
        <f t="shared" si="52"/>
        <v/>
      </c>
      <c r="D303" s="155">
        <f t="shared" si="58"/>
        <v>0</v>
      </c>
      <c r="F303" s="156">
        <f t="shared" si="59"/>
        <v>0</v>
      </c>
      <c r="G303" t="str">
        <f t="shared" si="60"/>
        <v/>
      </c>
      <c r="H303" t="b">
        <f t="shared" si="61"/>
        <v>0</v>
      </c>
      <c r="I303" s="283">
        <f t="shared" si="53"/>
        <v>0</v>
      </c>
      <c r="J303" s="1">
        <f t="shared" si="54"/>
        <v>0</v>
      </c>
      <c r="K303" s="157">
        <f t="shared" si="62"/>
        <v>0</v>
      </c>
      <c r="L303" s="149">
        <f t="shared" si="63"/>
        <v>0</v>
      </c>
      <c r="M303" s="150">
        <f t="shared" si="55"/>
        <v>100</v>
      </c>
      <c r="N303" s="149">
        <f t="shared" si="64"/>
        <v>90</v>
      </c>
      <c r="O303" s="149">
        <f t="shared" si="56"/>
        <v>180</v>
      </c>
      <c r="P303" s="149">
        <f t="shared" si="57"/>
        <v>1</v>
      </c>
    </row>
    <row r="304" spans="1:16" x14ac:dyDescent="0.25">
      <c r="A304" s="391"/>
      <c r="B304" s="394"/>
      <c r="C304" s="5" t="str">
        <f t="shared" si="52"/>
        <v/>
      </c>
      <c r="D304" s="155">
        <f t="shared" si="58"/>
        <v>0</v>
      </c>
      <c r="F304" s="156">
        <f t="shared" si="59"/>
        <v>0</v>
      </c>
      <c r="G304" t="str">
        <f t="shared" si="60"/>
        <v/>
      </c>
      <c r="H304" t="b">
        <f t="shared" si="61"/>
        <v>0</v>
      </c>
      <c r="I304" s="283">
        <f t="shared" si="53"/>
        <v>0</v>
      </c>
      <c r="J304" s="1">
        <f t="shared" si="54"/>
        <v>0</v>
      </c>
      <c r="K304" s="157">
        <f t="shared" si="62"/>
        <v>0</v>
      </c>
      <c r="L304" s="149">
        <f t="shared" si="63"/>
        <v>0</v>
      </c>
      <c r="M304" s="150">
        <f t="shared" si="55"/>
        <v>100</v>
      </c>
      <c r="N304" s="149">
        <f t="shared" si="64"/>
        <v>90</v>
      </c>
      <c r="O304" s="149">
        <f t="shared" si="56"/>
        <v>180</v>
      </c>
      <c r="P304" s="149">
        <f t="shared" si="57"/>
        <v>1</v>
      </c>
    </row>
    <row r="305" spans="1:16" x14ac:dyDescent="0.25">
      <c r="A305" s="391"/>
      <c r="B305" s="394"/>
      <c r="C305" s="5" t="str">
        <f t="shared" si="52"/>
        <v/>
      </c>
      <c r="D305" s="155">
        <f t="shared" si="58"/>
        <v>0</v>
      </c>
      <c r="F305" s="156">
        <f t="shared" si="59"/>
        <v>0</v>
      </c>
      <c r="G305" t="str">
        <f t="shared" si="60"/>
        <v/>
      </c>
      <c r="H305" t="b">
        <f t="shared" si="61"/>
        <v>0</v>
      </c>
      <c r="I305" s="283">
        <f t="shared" si="53"/>
        <v>0</v>
      </c>
      <c r="J305" s="1">
        <f t="shared" si="54"/>
        <v>0</v>
      </c>
      <c r="K305" s="157">
        <f t="shared" si="62"/>
        <v>0</v>
      </c>
      <c r="L305" s="149">
        <f t="shared" si="63"/>
        <v>0</v>
      </c>
      <c r="M305" s="150">
        <f t="shared" si="55"/>
        <v>100</v>
      </c>
      <c r="N305" s="149">
        <f t="shared" si="64"/>
        <v>90</v>
      </c>
      <c r="O305" s="149">
        <f t="shared" si="56"/>
        <v>180</v>
      </c>
      <c r="P305" s="149">
        <f t="shared" si="57"/>
        <v>1</v>
      </c>
    </row>
    <row r="306" spans="1:16" x14ac:dyDescent="0.25">
      <c r="A306" s="391"/>
      <c r="B306" s="394"/>
      <c r="C306" s="5" t="str">
        <f t="shared" si="52"/>
        <v/>
      </c>
      <c r="D306" s="155">
        <f t="shared" si="58"/>
        <v>0</v>
      </c>
      <c r="F306" s="156">
        <f t="shared" si="59"/>
        <v>0</v>
      </c>
      <c r="G306" t="str">
        <f t="shared" si="60"/>
        <v/>
      </c>
      <c r="H306" t="b">
        <f t="shared" si="61"/>
        <v>0</v>
      </c>
      <c r="I306" s="283">
        <f t="shared" si="53"/>
        <v>0</v>
      </c>
      <c r="J306" s="1">
        <f t="shared" si="54"/>
        <v>0</v>
      </c>
      <c r="K306" s="157">
        <f t="shared" si="62"/>
        <v>0</v>
      </c>
      <c r="L306" s="149">
        <f t="shared" si="63"/>
        <v>0</v>
      </c>
      <c r="M306" s="150">
        <f t="shared" si="55"/>
        <v>100</v>
      </c>
      <c r="N306" s="149">
        <f t="shared" si="64"/>
        <v>90</v>
      </c>
      <c r="O306" s="149">
        <f t="shared" si="56"/>
        <v>180</v>
      </c>
      <c r="P306" s="149">
        <f t="shared" si="57"/>
        <v>1</v>
      </c>
    </row>
    <row r="307" spans="1:16" x14ac:dyDescent="0.25">
      <c r="A307" s="391"/>
      <c r="B307" s="394"/>
      <c r="C307" s="5" t="str">
        <f t="shared" si="52"/>
        <v/>
      </c>
      <c r="D307" s="155">
        <f t="shared" si="58"/>
        <v>0</v>
      </c>
      <c r="F307" s="156">
        <f t="shared" si="59"/>
        <v>0</v>
      </c>
      <c r="G307" t="str">
        <f t="shared" si="60"/>
        <v/>
      </c>
      <c r="H307" t="b">
        <f t="shared" si="61"/>
        <v>0</v>
      </c>
      <c r="I307" s="283">
        <f t="shared" si="53"/>
        <v>0</v>
      </c>
      <c r="J307" s="1">
        <f t="shared" si="54"/>
        <v>0</v>
      </c>
      <c r="K307" s="157">
        <f t="shared" si="62"/>
        <v>0</v>
      </c>
      <c r="L307" s="149">
        <f t="shared" si="63"/>
        <v>0</v>
      </c>
      <c r="M307" s="150">
        <f t="shared" si="55"/>
        <v>100</v>
      </c>
      <c r="N307" s="149">
        <f t="shared" si="64"/>
        <v>90</v>
      </c>
      <c r="O307" s="149">
        <f t="shared" si="56"/>
        <v>180</v>
      </c>
      <c r="P307" s="149">
        <f t="shared" si="57"/>
        <v>1</v>
      </c>
    </row>
    <row r="308" spans="1:16" x14ac:dyDescent="0.25">
      <c r="A308" s="391"/>
      <c r="B308" s="394"/>
      <c r="C308" s="5" t="str">
        <f t="shared" si="52"/>
        <v/>
      </c>
      <c r="D308" s="155">
        <f t="shared" si="58"/>
        <v>0</v>
      </c>
      <c r="F308" s="156">
        <f t="shared" si="59"/>
        <v>0</v>
      </c>
      <c r="G308" t="str">
        <f t="shared" si="60"/>
        <v/>
      </c>
      <c r="H308" t="b">
        <f t="shared" si="61"/>
        <v>0</v>
      </c>
      <c r="I308" s="283">
        <f t="shared" si="53"/>
        <v>0</v>
      </c>
      <c r="J308" s="1">
        <f t="shared" si="54"/>
        <v>0</v>
      </c>
      <c r="K308" s="157">
        <f t="shared" si="62"/>
        <v>0</v>
      </c>
      <c r="L308" s="149">
        <f t="shared" si="63"/>
        <v>0</v>
      </c>
      <c r="M308" s="150">
        <f t="shared" si="55"/>
        <v>100</v>
      </c>
      <c r="N308" s="149">
        <f t="shared" si="64"/>
        <v>90</v>
      </c>
      <c r="O308" s="149">
        <f t="shared" si="56"/>
        <v>180</v>
      </c>
      <c r="P308" s="149">
        <f t="shared" si="57"/>
        <v>1</v>
      </c>
    </row>
    <row r="309" spans="1:16" x14ac:dyDescent="0.25">
      <c r="A309" s="391"/>
      <c r="B309" s="394"/>
      <c r="C309" s="5" t="str">
        <f t="shared" si="52"/>
        <v/>
      </c>
      <c r="D309" s="155">
        <f t="shared" si="58"/>
        <v>0</v>
      </c>
      <c r="F309" s="156">
        <f t="shared" si="59"/>
        <v>0</v>
      </c>
      <c r="G309" t="str">
        <f t="shared" si="60"/>
        <v/>
      </c>
      <c r="H309" t="b">
        <f t="shared" si="61"/>
        <v>0</v>
      </c>
      <c r="I309" s="283">
        <f t="shared" si="53"/>
        <v>0</v>
      </c>
      <c r="J309" s="1">
        <f t="shared" si="54"/>
        <v>0</v>
      </c>
      <c r="K309" s="157">
        <f t="shared" si="62"/>
        <v>0</v>
      </c>
      <c r="L309" s="149">
        <f t="shared" si="63"/>
        <v>0</v>
      </c>
      <c r="M309" s="150">
        <f t="shared" si="55"/>
        <v>100</v>
      </c>
      <c r="N309" s="149">
        <f t="shared" si="64"/>
        <v>90</v>
      </c>
      <c r="O309" s="149">
        <f t="shared" si="56"/>
        <v>180</v>
      </c>
      <c r="P309" s="149">
        <f t="shared" si="57"/>
        <v>1</v>
      </c>
    </row>
    <row r="310" spans="1:16" x14ac:dyDescent="0.25">
      <c r="A310" s="391"/>
      <c r="B310" s="394"/>
      <c r="C310" s="5" t="str">
        <f t="shared" si="52"/>
        <v/>
      </c>
      <c r="D310" s="155">
        <f t="shared" si="58"/>
        <v>0</v>
      </c>
      <c r="F310" s="156">
        <f t="shared" si="59"/>
        <v>0</v>
      </c>
      <c r="G310" t="str">
        <f t="shared" si="60"/>
        <v/>
      </c>
      <c r="H310" t="b">
        <f t="shared" si="61"/>
        <v>0</v>
      </c>
      <c r="I310" s="283">
        <f t="shared" si="53"/>
        <v>0</v>
      </c>
      <c r="J310" s="1">
        <f t="shared" si="54"/>
        <v>0</v>
      </c>
      <c r="K310" s="157">
        <f t="shared" si="62"/>
        <v>0</v>
      </c>
      <c r="L310" s="149">
        <f t="shared" si="63"/>
        <v>0</v>
      </c>
      <c r="M310" s="150">
        <f t="shared" si="55"/>
        <v>100</v>
      </c>
      <c r="N310" s="149">
        <f t="shared" si="64"/>
        <v>90</v>
      </c>
      <c r="O310" s="149">
        <f t="shared" si="56"/>
        <v>180</v>
      </c>
      <c r="P310" s="149">
        <f t="shared" si="57"/>
        <v>1</v>
      </c>
    </row>
    <row r="311" spans="1:16" x14ac:dyDescent="0.25">
      <c r="A311" s="391"/>
      <c r="B311" s="394"/>
      <c r="C311" s="5" t="str">
        <f t="shared" si="52"/>
        <v/>
      </c>
      <c r="D311" s="155">
        <f t="shared" si="58"/>
        <v>0</v>
      </c>
      <c r="F311" s="156">
        <f t="shared" si="59"/>
        <v>0</v>
      </c>
      <c r="G311" t="str">
        <f t="shared" si="60"/>
        <v/>
      </c>
      <c r="H311" t="b">
        <f t="shared" si="61"/>
        <v>0</v>
      </c>
      <c r="I311" s="283">
        <f t="shared" si="53"/>
        <v>0</v>
      </c>
      <c r="J311" s="1">
        <f t="shared" si="54"/>
        <v>0</v>
      </c>
      <c r="K311" s="157">
        <f t="shared" si="62"/>
        <v>0</v>
      </c>
      <c r="L311" s="149">
        <f t="shared" si="63"/>
        <v>0</v>
      </c>
      <c r="M311" s="150">
        <f t="shared" si="55"/>
        <v>100</v>
      </c>
      <c r="N311" s="149">
        <f t="shared" si="64"/>
        <v>90</v>
      </c>
      <c r="O311" s="149">
        <f t="shared" si="56"/>
        <v>180</v>
      </c>
      <c r="P311" s="149">
        <f t="shared" si="57"/>
        <v>1</v>
      </c>
    </row>
    <row r="312" spans="1:16" x14ac:dyDescent="0.25">
      <c r="A312" s="391"/>
      <c r="B312" s="394"/>
      <c r="C312" s="5" t="str">
        <f t="shared" si="52"/>
        <v/>
      </c>
      <c r="D312" s="155">
        <f t="shared" si="58"/>
        <v>0</v>
      </c>
      <c r="F312" s="156">
        <f t="shared" si="59"/>
        <v>0</v>
      </c>
      <c r="G312" t="str">
        <f t="shared" si="60"/>
        <v/>
      </c>
      <c r="H312" t="b">
        <f t="shared" si="61"/>
        <v>0</v>
      </c>
      <c r="I312" s="283">
        <f t="shared" si="53"/>
        <v>0</v>
      </c>
      <c r="J312" s="1">
        <f t="shared" si="54"/>
        <v>0</v>
      </c>
      <c r="K312" s="157">
        <f t="shared" si="62"/>
        <v>0</v>
      </c>
      <c r="L312" s="149">
        <f t="shared" si="63"/>
        <v>0</v>
      </c>
      <c r="M312" s="150">
        <f t="shared" si="55"/>
        <v>100</v>
      </c>
      <c r="N312" s="149">
        <f t="shared" si="64"/>
        <v>90</v>
      </c>
      <c r="O312" s="149">
        <f t="shared" si="56"/>
        <v>180</v>
      </c>
      <c r="P312" s="149">
        <f t="shared" si="57"/>
        <v>1</v>
      </c>
    </row>
    <row r="313" spans="1:16" x14ac:dyDescent="0.25">
      <c r="A313" s="391"/>
      <c r="B313" s="394"/>
      <c r="C313" s="5" t="str">
        <f t="shared" si="52"/>
        <v/>
      </c>
      <c r="D313" s="155">
        <f t="shared" si="58"/>
        <v>0</v>
      </c>
      <c r="F313" s="156">
        <f t="shared" si="59"/>
        <v>0</v>
      </c>
      <c r="G313" t="str">
        <f t="shared" si="60"/>
        <v/>
      </c>
      <c r="H313" t="b">
        <f t="shared" si="61"/>
        <v>0</v>
      </c>
      <c r="I313" s="283">
        <f t="shared" si="53"/>
        <v>0</v>
      </c>
      <c r="J313" s="1">
        <f t="shared" si="54"/>
        <v>0</v>
      </c>
      <c r="K313" s="157">
        <f t="shared" si="62"/>
        <v>0</v>
      </c>
      <c r="L313" s="149">
        <f t="shared" si="63"/>
        <v>0</v>
      </c>
      <c r="M313" s="150">
        <f t="shared" si="55"/>
        <v>100</v>
      </c>
      <c r="N313" s="149">
        <f t="shared" si="64"/>
        <v>90</v>
      </c>
      <c r="O313" s="149">
        <f t="shared" si="56"/>
        <v>180</v>
      </c>
      <c r="P313" s="149">
        <f t="shared" si="57"/>
        <v>1</v>
      </c>
    </row>
    <row r="314" spans="1:16" x14ac:dyDescent="0.25">
      <c r="A314" s="391"/>
      <c r="B314" s="394"/>
      <c r="C314" s="5" t="str">
        <f t="shared" si="52"/>
        <v/>
      </c>
      <c r="D314" s="155">
        <f t="shared" si="58"/>
        <v>0</v>
      </c>
      <c r="F314" s="156">
        <f t="shared" si="59"/>
        <v>0</v>
      </c>
      <c r="G314" t="str">
        <f t="shared" si="60"/>
        <v/>
      </c>
      <c r="H314" t="b">
        <f t="shared" si="61"/>
        <v>0</v>
      </c>
      <c r="I314" s="283">
        <f t="shared" si="53"/>
        <v>0</v>
      </c>
      <c r="J314" s="1">
        <f t="shared" si="54"/>
        <v>0</v>
      </c>
      <c r="K314" s="157">
        <f t="shared" si="62"/>
        <v>0</v>
      </c>
      <c r="L314" s="149">
        <f t="shared" si="63"/>
        <v>0</v>
      </c>
      <c r="M314" s="150">
        <f t="shared" si="55"/>
        <v>100</v>
      </c>
      <c r="N314" s="149">
        <f t="shared" si="64"/>
        <v>90</v>
      </c>
      <c r="O314" s="149">
        <f t="shared" si="56"/>
        <v>180</v>
      </c>
      <c r="P314" s="149">
        <f t="shared" si="57"/>
        <v>1</v>
      </c>
    </row>
    <row r="315" spans="1:16" x14ac:dyDescent="0.25">
      <c r="A315" s="391"/>
      <c r="B315" s="394"/>
      <c r="C315" s="5" t="str">
        <f t="shared" si="52"/>
        <v/>
      </c>
      <c r="D315" s="155">
        <f t="shared" si="58"/>
        <v>0</v>
      </c>
      <c r="F315" s="156">
        <f t="shared" si="59"/>
        <v>0</v>
      </c>
      <c r="G315" t="str">
        <f t="shared" si="60"/>
        <v/>
      </c>
      <c r="H315" t="b">
        <f t="shared" si="61"/>
        <v>0</v>
      </c>
      <c r="I315" s="283">
        <f t="shared" si="53"/>
        <v>0</v>
      </c>
      <c r="J315" s="1">
        <f t="shared" si="54"/>
        <v>0</v>
      </c>
      <c r="K315" s="157">
        <f t="shared" si="62"/>
        <v>0</v>
      </c>
      <c r="L315" s="149">
        <f t="shared" si="63"/>
        <v>0</v>
      </c>
      <c r="M315" s="150">
        <f t="shared" si="55"/>
        <v>100</v>
      </c>
      <c r="N315" s="149">
        <f t="shared" si="64"/>
        <v>90</v>
      </c>
      <c r="O315" s="149">
        <f t="shared" si="56"/>
        <v>180</v>
      </c>
      <c r="P315" s="149">
        <f t="shared" si="57"/>
        <v>1</v>
      </c>
    </row>
    <row r="316" spans="1:16" x14ac:dyDescent="0.25">
      <c r="A316" s="391"/>
      <c r="B316" s="394"/>
      <c r="C316" s="5" t="str">
        <f t="shared" si="52"/>
        <v/>
      </c>
      <c r="D316" s="155">
        <f t="shared" si="58"/>
        <v>0</v>
      </c>
      <c r="F316" s="156">
        <f t="shared" si="59"/>
        <v>0</v>
      </c>
      <c r="G316" t="str">
        <f t="shared" si="60"/>
        <v/>
      </c>
      <c r="H316" t="b">
        <f t="shared" si="61"/>
        <v>0</v>
      </c>
      <c r="I316" s="283">
        <f t="shared" si="53"/>
        <v>0</v>
      </c>
      <c r="J316" s="1">
        <f t="shared" si="54"/>
        <v>0</v>
      </c>
      <c r="K316" s="157">
        <f t="shared" si="62"/>
        <v>0</v>
      </c>
      <c r="L316" s="149">
        <f t="shared" si="63"/>
        <v>0</v>
      </c>
      <c r="M316" s="150">
        <f t="shared" si="55"/>
        <v>100</v>
      </c>
      <c r="N316" s="149">
        <f t="shared" si="64"/>
        <v>90</v>
      </c>
      <c r="O316" s="149">
        <f t="shared" si="56"/>
        <v>180</v>
      </c>
      <c r="P316" s="149">
        <f t="shared" si="57"/>
        <v>1</v>
      </c>
    </row>
    <row r="317" spans="1:16" x14ac:dyDescent="0.25">
      <c r="A317" s="391"/>
      <c r="B317" s="394"/>
      <c r="C317" s="5" t="str">
        <f t="shared" si="52"/>
        <v/>
      </c>
      <c r="D317" s="155">
        <f t="shared" si="58"/>
        <v>0</v>
      </c>
      <c r="F317" s="156">
        <f t="shared" si="59"/>
        <v>0</v>
      </c>
      <c r="G317" t="str">
        <f t="shared" si="60"/>
        <v/>
      </c>
      <c r="H317" t="b">
        <f t="shared" si="61"/>
        <v>0</v>
      </c>
      <c r="I317" s="283">
        <f t="shared" si="53"/>
        <v>0</v>
      </c>
      <c r="J317" s="1">
        <f t="shared" si="54"/>
        <v>0</v>
      </c>
      <c r="K317" s="157">
        <f t="shared" si="62"/>
        <v>0</v>
      </c>
      <c r="L317" s="149">
        <f t="shared" si="63"/>
        <v>0</v>
      </c>
      <c r="M317" s="150">
        <f t="shared" si="55"/>
        <v>100</v>
      </c>
      <c r="N317" s="149">
        <f t="shared" si="64"/>
        <v>90</v>
      </c>
      <c r="O317" s="149">
        <f t="shared" si="56"/>
        <v>180</v>
      </c>
      <c r="P317" s="149">
        <f t="shared" si="57"/>
        <v>1</v>
      </c>
    </row>
    <row r="318" spans="1:16" x14ac:dyDescent="0.25">
      <c r="A318" s="391"/>
      <c r="B318" s="394"/>
      <c r="C318" s="5" t="str">
        <f t="shared" si="52"/>
        <v/>
      </c>
      <c r="D318" s="155">
        <f t="shared" si="58"/>
        <v>0</v>
      </c>
      <c r="F318" s="156">
        <f t="shared" si="59"/>
        <v>0</v>
      </c>
      <c r="G318" t="str">
        <f t="shared" si="60"/>
        <v/>
      </c>
      <c r="H318" t="b">
        <f t="shared" si="61"/>
        <v>0</v>
      </c>
      <c r="I318" s="283">
        <f t="shared" si="53"/>
        <v>0</v>
      </c>
      <c r="J318" s="1">
        <f t="shared" si="54"/>
        <v>0</v>
      </c>
      <c r="K318" s="157">
        <f t="shared" si="62"/>
        <v>0</v>
      </c>
      <c r="L318" s="149">
        <f t="shared" si="63"/>
        <v>0</v>
      </c>
      <c r="M318" s="150">
        <f t="shared" si="55"/>
        <v>100</v>
      </c>
      <c r="N318" s="149">
        <f t="shared" si="64"/>
        <v>90</v>
      </c>
      <c r="O318" s="149">
        <f t="shared" si="56"/>
        <v>180</v>
      </c>
      <c r="P318" s="149">
        <f t="shared" si="57"/>
        <v>1</v>
      </c>
    </row>
    <row r="319" spans="1:16" x14ac:dyDescent="0.25">
      <c r="A319" s="391"/>
      <c r="B319" s="394"/>
      <c r="C319" s="5" t="str">
        <f t="shared" si="52"/>
        <v/>
      </c>
      <c r="D319" s="155">
        <f t="shared" si="58"/>
        <v>0</v>
      </c>
      <c r="F319" s="156">
        <f t="shared" si="59"/>
        <v>0</v>
      </c>
      <c r="G319" t="str">
        <f t="shared" si="60"/>
        <v/>
      </c>
      <c r="H319" t="b">
        <f t="shared" si="61"/>
        <v>0</v>
      </c>
      <c r="I319" s="283">
        <f t="shared" si="53"/>
        <v>0</v>
      </c>
      <c r="J319" s="1">
        <f t="shared" si="54"/>
        <v>0</v>
      </c>
      <c r="K319" s="157">
        <f t="shared" si="62"/>
        <v>0</v>
      </c>
      <c r="L319" s="149">
        <f t="shared" si="63"/>
        <v>0</v>
      </c>
      <c r="M319" s="150">
        <f t="shared" si="55"/>
        <v>100</v>
      </c>
      <c r="N319" s="149">
        <f t="shared" si="64"/>
        <v>90</v>
      </c>
      <c r="O319" s="149">
        <f t="shared" si="56"/>
        <v>180</v>
      </c>
      <c r="P319" s="149">
        <f t="shared" si="57"/>
        <v>1</v>
      </c>
    </row>
    <row r="320" spans="1:16" x14ac:dyDescent="0.25">
      <c r="A320" s="391"/>
      <c r="B320" s="394"/>
      <c r="C320" s="5" t="str">
        <f t="shared" si="52"/>
        <v/>
      </c>
      <c r="D320" s="155">
        <f t="shared" si="58"/>
        <v>0</v>
      </c>
      <c r="F320" s="156">
        <f t="shared" si="59"/>
        <v>0</v>
      </c>
      <c r="G320" t="str">
        <f t="shared" si="60"/>
        <v/>
      </c>
      <c r="H320" t="b">
        <f t="shared" si="61"/>
        <v>0</v>
      </c>
      <c r="I320" s="283">
        <f t="shared" si="53"/>
        <v>0</v>
      </c>
      <c r="J320" s="1">
        <f t="shared" si="54"/>
        <v>0</v>
      </c>
      <c r="K320" s="157">
        <f t="shared" si="62"/>
        <v>0</v>
      </c>
      <c r="L320" s="149">
        <f t="shared" si="63"/>
        <v>0</v>
      </c>
      <c r="M320" s="150">
        <f t="shared" si="55"/>
        <v>100</v>
      </c>
      <c r="N320" s="149">
        <f t="shared" si="64"/>
        <v>90</v>
      </c>
      <c r="O320" s="149">
        <f t="shared" si="56"/>
        <v>180</v>
      </c>
      <c r="P320" s="149">
        <f t="shared" si="57"/>
        <v>1</v>
      </c>
    </row>
    <row r="321" spans="1:16" x14ac:dyDescent="0.25">
      <c r="A321" s="391"/>
      <c r="B321" s="394"/>
      <c r="C321" s="5" t="str">
        <f t="shared" si="52"/>
        <v/>
      </c>
      <c r="D321" s="155">
        <f t="shared" si="58"/>
        <v>0</v>
      </c>
      <c r="F321" s="156">
        <f t="shared" si="59"/>
        <v>0</v>
      </c>
      <c r="G321" t="str">
        <f t="shared" si="60"/>
        <v/>
      </c>
      <c r="H321" t="b">
        <f t="shared" si="61"/>
        <v>0</v>
      </c>
      <c r="I321" s="283">
        <f t="shared" si="53"/>
        <v>0</v>
      </c>
      <c r="J321" s="1">
        <f t="shared" si="54"/>
        <v>0</v>
      </c>
      <c r="K321" s="157">
        <f t="shared" si="62"/>
        <v>0</v>
      </c>
      <c r="L321" s="149">
        <f t="shared" si="63"/>
        <v>0</v>
      </c>
      <c r="M321" s="150">
        <f t="shared" si="55"/>
        <v>100</v>
      </c>
      <c r="N321" s="149">
        <f t="shared" si="64"/>
        <v>90</v>
      </c>
      <c r="O321" s="149">
        <f t="shared" si="56"/>
        <v>180</v>
      </c>
      <c r="P321" s="149">
        <f t="shared" si="57"/>
        <v>1</v>
      </c>
    </row>
    <row r="322" spans="1:16" x14ac:dyDescent="0.25">
      <c r="A322" s="391"/>
      <c r="B322" s="394"/>
      <c r="C322" s="5" t="str">
        <f t="shared" si="52"/>
        <v/>
      </c>
      <c r="D322" s="155">
        <f t="shared" si="58"/>
        <v>0</v>
      </c>
      <c r="F322" s="156">
        <f t="shared" si="59"/>
        <v>0</v>
      </c>
      <c r="G322" t="str">
        <f t="shared" si="60"/>
        <v/>
      </c>
      <c r="H322" t="b">
        <f t="shared" si="61"/>
        <v>0</v>
      </c>
      <c r="I322" s="283">
        <f t="shared" si="53"/>
        <v>0</v>
      </c>
      <c r="J322" s="1">
        <f t="shared" si="54"/>
        <v>0</v>
      </c>
      <c r="K322" s="157">
        <f t="shared" si="62"/>
        <v>0</v>
      </c>
      <c r="L322" s="149">
        <f t="shared" si="63"/>
        <v>0</v>
      </c>
      <c r="M322" s="150">
        <f t="shared" si="55"/>
        <v>100</v>
      </c>
      <c r="N322" s="149">
        <f t="shared" si="64"/>
        <v>90</v>
      </c>
      <c r="O322" s="149">
        <f t="shared" si="56"/>
        <v>180</v>
      </c>
      <c r="P322" s="149">
        <f t="shared" si="57"/>
        <v>1</v>
      </c>
    </row>
    <row r="323" spans="1:16" x14ac:dyDescent="0.25">
      <c r="A323" s="391"/>
      <c r="B323" s="394"/>
      <c r="C323" s="5" t="str">
        <f t="shared" ref="C323:C386" si="65">IF(I323&gt;0,INDEX(DB,I323,2),"")</f>
        <v/>
      </c>
      <c r="D323" s="155">
        <f t="shared" si="58"/>
        <v>0</v>
      </c>
      <c r="F323" s="156">
        <f t="shared" si="59"/>
        <v>0</v>
      </c>
      <c r="G323" t="str">
        <f t="shared" si="60"/>
        <v/>
      </c>
      <c r="H323" t="b">
        <f t="shared" si="61"/>
        <v>0</v>
      </c>
      <c r="I323" s="283">
        <f t="shared" ref="I323:I386" si="66">IF(ISNA(MATCH(A323,AthleteNumbers,0)),0,MATCH(A323,AthleteNumbers,0))</f>
        <v>0</v>
      </c>
      <c r="J323" s="1">
        <f t="shared" ref="J323:J386" si="67">IF(I323&gt;0,INDEX(DB,$I323,6),0)</f>
        <v>0</v>
      </c>
      <c r="K323" s="157">
        <f t="shared" si="62"/>
        <v>0</v>
      </c>
      <c r="L323" s="149">
        <f t="shared" si="63"/>
        <v>0</v>
      </c>
      <c r="M323" s="150">
        <f t="shared" ref="M323:M386" si="68">IF(AND(L323&gt;O323,O323&gt;0),MinPoints,IF(AND(L323&lt;N323,O323&gt;0),100,+INT((O323-$L323)/P323)+MinPoints))</f>
        <v>100</v>
      </c>
      <c r="N323" s="149">
        <f t="shared" si="64"/>
        <v>90</v>
      </c>
      <c r="O323" s="149">
        <f t="shared" ref="O323:O386" si="69">IF($J323=0,$M$1,INDEX(IncEventData,$J323,(3*($K$1-1))+2))</f>
        <v>180</v>
      </c>
      <c r="P323" s="149">
        <f t="shared" ref="P323:P386" si="70">IF($J323=0,$O$1,INDEX(IncEventData,$J323,(3*($K$1-1))+3))</f>
        <v>1</v>
      </c>
    </row>
    <row r="324" spans="1:16" x14ac:dyDescent="0.25">
      <c r="A324" s="391"/>
      <c r="B324" s="394"/>
      <c r="C324" s="5" t="str">
        <f t="shared" si="65"/>
        <v/>
      </c>
      <c r="D324" s="155">
        <f t="shared" ref="D324:D387" si="71">IF(AND(H324,B324&lt;&gt;0,ISNUMBER(B324)),IF(ISERR(M324),0,M324),0)</f>
        <v>0</v>
      </c>
      <c r="F324" s="156">
        <f t="shared" ref="F324:F387" si="72">COUNTIF(A$3:A$1002,A324)</f>
        <v>0</v>
      </c>
      <c r="G324" t="str">
        <f t="shared" ref="G324:G387" si="73">IF(AND(H324,OR(D324&lt;=10,D324&gt;=90)),"CHECK","")</f>
        <v/>
      </c>
      <c r="H324" t="b">
        <f t="shared" ref="H324:H387" si="74">IF(AND(I324&gt;0,LEN(C324)&gt;0,B324&lt;&gt;0),TRUE,FALSE)</f>
        <v>0</v>
      </c>
      <c r="I324" s="283">
        <f t="shared" si="66"/>
        <v>0</v>
      </c>
      <c r="J324" s="1">
        <f t="shared" si="67"/>
        <v>0</v>
      </c>
      <c r="K324" s="157">
        <f t="shared" ref="K324:K387" si="75">IF(ISNUMBER(B324),ROUND(+B324,2),0)</f>
        <v>0</v>
      </c>
      <c r="L324" s="149">
        <f t="shared" ref="L324:L387" si="76">(INT(K324)*60)+(MOD(K324,1)*100)</f>
        <v>0</v>
      </c>
      <c r="M324" s="150">
        <f t="shared" si="68"/>
        <v>100</v>
      </c>
      <c r="N324" s="149">
        <f t="shared" si="64"/>
        <v>90</v>
      </c>
      <c r="O324" s="149">
        <f t="shared" si="69"/>
        <v>180</v>
      </c>
      <c r="P324" s="149">
        <f t="shared" si="70"/>
        <v>1</v>
      </c>
    </row>
    <row r="325" spans="1:16" x14ac:dyDescent="0.25">
      <c r="A325" s="391"/>
      <c r="B325" s="394"/>
      <c r="C325" s="5" t="str">
        <f t="shared" si="65"/>
        <v/>
      </c>
      <c r="D325" s="155">
        <f t="shared" si="71"/>
        <v>0</v>
      </c>
      <c r="F325" s="156">
        <f t="shared" si="72"/>
        <v>0</v>
      </c>
      <c r="G325" t="str">
        <f t="shared" si="73"/>
        <v/>
      </c>
      <c r="H325" t="b">
        <f t="shared" si="74"/>
        <v>0</v>
      </c>
      <c r="I325" s="283">
        <f t="shared" si="66"/>
        <v>0</v>
      </c>
      <c r="J325" s="1">
        <f t="shared" si="67"/>
        <v>0</v>
      </c>
      <c r="K325" s="157">
        <f t="shared" si="75"/>
        <v>0</v>
      </c>
      <c r="L325" s="149">
        <f t="shared" si="76"/>
        <v>0</v>
      </c>
      <c r="M325" s="150">
        <f t="shared" si="68"/>
        <v>100</v>
      </c>
      <c r="N325" s="149">
        <f t="shared" si="64"/>
        <v>90</v>
      </c>
      <c r="O325" s="149">
        <f t="shared" si="69"/>
        <v>180</v>
      </c>
      <c r="P325" s="149">
        <f t="shared" si="70"/>
        <v>1</v>
      </c>
    </row>
    <row r="326" spans="1:16" x14ac:dyDescent="0.25">
      <c r="A326" s="391"/>
      <c r="B326" s="394"/>
      <c r="C326" s="5" t="str">
        <f t="shared" si="65"/>
        <v/>
      </c>
      <c r="D326" s="155">
        <f t="shared" si="71"/>
        <v>0</v>
      </c>
      <c r="F326" s="156">
        <f t="shared" si="72"/>
        <v>0</v>
      </c>
      <c r="G326" t="str">
        <f t="shared" si="73"/>
        <v/>
      </c>
      <c r="H326" t="b">
        <f t="shared" si="74"/>
        <v>0</v>
      </c>
      <c r="I326" s="283">
        <f t="shared" si="66"/>
        <v>0</v>
      </c>
      <c r="J326" s="1">
        <f t="shared" si="67"/>
        <v>0</v>
      </c>
      <c r="K326" s="157">
        <f t="shared" si="75"/>
        <v>0</v>
      </c>
      <c r="L326" s="149">
        <f t="shared" si="76"/>
        <v>0</v>
      </c>
      <c r="M326" s="150">
        <f t="shared" si="68"/>
        <v>100</v>
      </c>
      <c r="N326" s="149">
        <f t="shared" ref="N326:N389" si="77">+O326-(P326*90)</f>
        <v>90</v>
      </c>
      <c r="O326" s="149">
        <f t="shared" si="69"/>
        <v>180</v>
      </c>
      <c r="P326" s="149">
        <f t="shared" si="70"/>
        <v>1</v>
      </c>
    </row>
    <row r="327" spans="1:16" x14ac:dyDescent="0.25">
      <c r="A327" s="391"/>
      <c r="B327" s="394"/>
      <c r="C327" s="5" t="str">
        <f t="shared" si="65"/>
        <v/>
      </c>
      <c r="D327" s="155">
        <f t="shared" si="71"/>
        <v>0</v>
      </c>
      <c r="F327" s="156">
        <f t="shared" si="72"/>
        <v>0</v>
      </c>
      <c r="G327" t="str">
        <f t="shared" si="73"/>
        <v/>
      </c>
      <c r="H327" t="b">
        <f t="shared" si="74"/>
        <v>0</v>
      </c>
      <c r="I327" s="283">
        <f t="shared" si="66"/>
        <v>0</v>
      </c>
      <c r="J327" s="1">
        <f t="shared" si="67"/>
        <v>0</v>
      </c>
      <c r="K327" s="157">
        <f t="shared" si="75"/>
        <v>0</v>
      </c>
      <c r="L327" s="149">
        <f t="shared" si="76"/>
        <v>0</v>
      </c>
      <c r="M327" s="150">
        <f t="shared" si="68"/>
        <v>100</v>
      </c>
      <c r="N327" s="149">
        <f t="shared" si="77"/>
        <v>90</v>
      </c>
      <c r="O327" s="149">
        <f t="shared" si="69"/>
        <v>180</v>
      </c>
      <c r="P327" s="149">
        <f t="shared" si="70"/>
        <v>1</v>
      </c>
    </row>
    <row r="328" spans="1:16" x14ac:dyDescent="0.25">
      <c r="A328" s="391"/>
      <c r="B328" s="394"/>
      <c r="C328" s="5" t="str">
        <f t="shared" si="65"/>
        <v/>
      </c>
      <c r="D328" s="155">
        <f t="shared" si="71"/>
        <v>0</v>
      </c>
      <c r="F328" s="156">
        <f t="shared" si="72"/>
        <v>0</v>
      </c>
      <c r="G328" t="str">
        <f t="shared" si="73"/>
        <v/>
      </c>
      <c r="H328" t="b">
        <f t="shared" si="74"/>
        <v>0</v>
      </c>
      <c r="I328" s="283">
        <f t="shared" si="66"/>
        <v>0</v>
      </c>
      <c r="J328" s="1">
        <f t="shared" si="67"/>
        <v>0</v>
      </c>
      <c r="K328" s="157">
        <f t="shared" si="75"/>
        <v>0</v>
      </c>
      <c r="L328" s="149">
        <f t="shared" si="76"/>
        <v>0</v>
      </c>
      <c r="M328" s="150">
        <f t="shared" si="68"/>
        <v>100</v>
      </c>
      <c r="N328" s="149">
        <f t="shared" si="77"/>
        <v>90</v>
      </c>
      <c r="O328" s="149">
        <f t="shared" si="69"/>
        <v>180</v>
      </c>
      <c r="P328" s="149">
        <f t="shared" si="70"/>
        <v>1</v>
      </c>
    </row>
    <row r="329" spans="1:16" x14ac:dyDescent="0.25">
      <c r="A329" s="391"/>
      <c r="B329" s="394"/>
      <c r="C329" s="5" t="str">
        <f t="shared" si="65"/>
        <v/>
      </c>
      <c r="D329" s="155">
        <f t="shared" si="71"/>
        <v>0</v>
      </c>
      <c r="F329" s="156">
        <f t="shared" si="72"/>
        <v>0</v>
      </c>
      <c r="G329" t="str">
        <f t="shared" si="73"/>
        <v/>
      </c>
      <c r="H329" t="b">
        <f t="shared" si="74"/>
        <v>0</v>
      </c>
      <c r="I329" s="283">
        <f t="shared" si="66"/>
        <v>0</v>
      </c>
      <c r="J329" s="1">
        <f t="shared" si="67"/>
        <v>0</v>
      </c>
      <c r="K329" s="157">
        <f t="shared" si="75"/>
        <v>0</v>
      </c>
      <c r="L329" s="149">
        <f t="shared" si="76"/>
        <v>0</v>
      </c>
      <c r="M329" s="150">
        <f t="shared" si="68"/>
        <v>100</v>
      </c>
      <c r="N329" s="149">
        <f t="shared" si="77"/>
        <v>90</v>
      </c>
      <c r="O329" s="149">
        <f t="shared" si="69"/>
        <v>180</v>
      </c>
      <c r="P329" s="149">
        <f t="shared" si="70"/>
        <v>1</v>
      </c>
    </row>
    <row r="330" spans="1:16" x14ac:dyDescent="0.25">
      <c r="A330" s="391"/>
      <c r="B330" s="394"/>
      <c r="C330" s="5" t="str">
        <f t="shared" si="65"/>
        <v/>
      </c>
      <c r="D330" s="155">
        <f t="shared" si="71"/>
        <v>0</v>
      </c>
      <c r="F330" s="156">
        <f t="shared" si="72"/>
        <v>0</v>
      </c>
      <c r="G330" t="str">
        <f t="shared" si="73"/>
        <v/>
      </c>
      <c r="H330" t="b">
        <f t="shared" si="74"/>
        <v>0</v>
      </c>
      <c r="I330" s="283">
        <f t="shared" si="66"/>
        <v>0</v>
      </c>
      <c r="J330" s="1">
        <f t="shared" si="67"/>
        <v>0</v>
      </c>
      <c r="K330" s="157">
        <f t="shared" si="75"/>
        <v>0</v>
      </c>
      <c r="L330" s="149">
        <f t="shared" si="76"/>
        <v>0</v>
      </c>
      <c r="M330" s="150">
        <f t="shared" si="68"/>
        <v>100</v>
      </c>
      <c r="N330" s="149">
        <f t="shared" si="77"/>
        <v>90</v>
      </c>
      <c r="O330" s="149">
        <f t="shared" si="69"/>
        <v>180</v>
      </c>
      <c r="P330" s="149">
        <f t="shared" si="70"/>
        <v>1</v>
      </c>
    </row>
    <row r="331" spans="1:16" x14ac:dyDescent="0.25">
      <c r="A331" s="391"/>
      <c r="B331" s="394"/>
      <c r="C331" s="5" t="str">
        <f t="shared" si="65"/>
        <v/>
      </c>
      <c r="D331" s="155">
        <f t="shared" si="71"/>
        <v>0</v>
      </c>
      <c r="F331" s="156">
        <f t="shared" si="72"/>
        <v>0</v>
      </c>
      <c r="G331" t="str">
        <f t="shared" si="73"/>
        <v/>
      </c>
      <c r="H331" t="b">
        <f t="shared" si="74"/>
        <v>0</v>
      </c>
      <c r="I331" s="283">
        <f t="shared" si="66"/>
        <v>0</v>
      </c>
      <c r="J331" s="1">
        <f t="shared" si="67"/>
        <v>0</v>
      </c>
      <c r="K331" s="157">
        <f t="shared" si="75"/>
        <v>0</v>
      </c>
      <c r="L331" s="149">
        <f t="shared" si="76"/>
        <v>0</v>
      </c>
      <c r="M331" s="150">
        <f t="shared" si="68"/>
        <v>100</v>
      </c>
      <c r="N331" s="149">
        <f t="shared" si="77"/>
        <v>90</v>
      </c>
      <c r="O331" s="149">
        <f t="shared" si="69"/>
        <v>180</v>
      </c>
      <c r="P331" s="149">
        <f t="shared" si="70"/>
        <v>1</v>
      </c>
    </row>
    <row r="332" spans="1:16" x14ac:dyDescent="0.25">
      <c r="A332" s="391"/>
      <c r="B332" s="394"/>
      <c r="C332" s="5" t="str">
        <f t="shared" si="65"/>
        <v/>
      </c>
      <c r="D332" s="155">
        <f t="shared" si="71"/>
        <v>0</v>
      </c>
      <c r="F332" s="156">
        <f t="shared" si="72"/>
        <v>0</v>
      </c>
      <c r="G332" t="str">
        <f t="shared" si="73"/>
        <v/>
      </c>
      <c r="H332" t="b">
        <f t="shared" si="74"/>
        <v>0</v>
      </c>
      <c r="I332" s="283">
        <f t="shared" si="66"/>
        <v>0</v>
      </c>
      <c r="J332" s="1">
        <f t="shared" si="67"/>
        <v>0</v>
      </c>
      <c r="K332" s="157">
        <f t="shared" si="75"/>
        <v>0</v>
      </c>
      <c r="L332" s="149">
        <f t="shared" si="76"/>
        <v>0</v>
      </c>
      <c r="M332" s="150">
        <f t="shared" si="68"/>
        <v>100</v>
      </c>
      <c r="N332" s="149">
        <f t="shared" si="77"/>
        <v>90</v>
      </c>
      <c r="O332" s="149">
        <f t="shared" si="69"/>
        <v>180</v>
      </c>
      <c r="P332" s="149">
        <f t="shared" si="70"/>
        <v>1</v>
      </c>
    </row>
    <row r="333" spans="1:16" x14ac:dyDescent="0.25">
      <c r="A333" s="391"/>
      <c r="B333" s="394"/>
      <c r="C333" s="5" t="str">
        <f t="shared" si="65"/>
        <v/>
      </c>
      <c r="D333" s="155">
        <f t="shared" si="71"/>
        <v>0</v>
      </c>
      <c r="F333" s="156">
        <f t="shared" si="72"/>
        <v>0</v>
      </c>
      <c r="G333" t="str">
        <f t="shared" si="73"/>
        <v/>
      </c>
      <c r="H333" t="b">
        <f t="shared" si="74"/>
        <v>0</v>
      </c>
      <c r="I333" s="283">
        <f t="shared" si="66"/>
        <v>0</v>
      </c>
      <c r="J333" s="1">
        <f t="shared" si="67"/>
        <v>0</v>
      </c>
      <c r="K333" s="157">
        <f t="shared" si="75"/>
        <v>0</v>
      </c>
      <c r="L333" s="149">
        <f t="shared" si="76"/>
        <v>0</v>
      </c>
      <c r="M333" s="150">
        <f t="shared" si="68"/>
        <v>100</v>
      </c>
      <c r="N333" s="149">
        <f t="shared" si="77"/>
        <v>90</v>
      </c>
      <c r="O333" s="149">
        <f t="shared" si="69"/>
        <v>180</v>
      </c>
      <c r="P333" s="149">
        <f t="shared" si="70"/>
        <v>1</v>
      </c>
    </row>
    <row r="334" spans="1:16" x14ac:dyDescent="0.25">
      <c r="A334" s="391"/>
      <c r="B334" s="394"/>
      <c r="C334" s="5" t="str">
        <f t="shared" si="65"/>
        <v/>
      </c>
      <c r="D334" s="155">
        <f t="shared" si="71"/>
        <v>0</v>
      </c>
      <c r="F334" s="156">
        <f t="shared" si="72"/>
        <v>0</v>
      </c>
      <c r="G334" t="str">
        <f t="shared" si="73"/>
        <v/>
      </c>
      <c r="H334" t="b">
        <f t="shared" si="74"/>
        <v>0</v>
      </c>
      <c r="I334" s="283">
        <f t="shared" si="66"/>
        <v>0</v>
      </c>
      <c r="J334" s="1">
        <f t="shared" si="67"/>
        <v>0</v>
      </c>
      <c r="K334" s="157">
        <f t="shared" si="75"/>
        <v>0</v>
      </c>
      <c r="L334" s="149">
        <f t="shared" si="76"/>
        <v>0</v>
      </c>
      <c r="M334" s="150">
        <f t="shared" si="68"/>
        <v>100</v>
      </c>
      <c r="N334" s="149">
        <f t="shared" si="77"/>
        <v>90</v>
      </c>
      <c r="O334" s="149">
        <f t="shared" si="69"/>
        <v>180</v>
      </c>
      <c r="P334" s="149">
        <f t="shared" si="70"/>
        <v>1</v>
      </c>
    </row>
    <row r="335" spans="1:16" x14ac:dyDescent="0.25">
      <c r="A335" s="391"/>
      <c r="B335" s="394"/>
      <c r="C335" s="5" t="str">
        <f t="shared" si="65"/>
        <v/>
      </c>
      <c r="D335" s="155">
        <f t="shared" si="71"/>
        <v>0</v>
      </c>
      <c r="F335" s="156">
        <f t="shared" si="72"/>
        <v>0</v>
      </c>
      <c r="G335" t="str">
        <f t="shared" si="73"/>
        <v/>
      </c>
      <c r="H335" t="b">
        <f t="shared" si="74"/>
        <v>0</v>
      </c>
      <c r="I335" s="283">
        <f t="shared" si="66"/>
        <v>0</v>
      </c>
      <c r="J335" s="1">
        <f t="shared" si="67"/>
        <v>0</v>
      </c>
      <c r="K335" s="157">
        <f t="shared" si="75"/>
        <v>0</v>
      </c>
      <c r="L335" s="149">
        <f t="shared" si="76"/>
        <v>0</v>
      </c>
      <c r="M335" s="150">
        <f t="shared" si="68"/>
        <v>100</v>
      </c>
      <c r="N335" s="149">
        <f t="shared" si="77"/>
        <v>90</v>
      </c>
      <c r="O335" s="149">
        <f t="shared" si="69"/>
        <v>180</v>
      </c>
      <c r="P335" s="149">
        <f t="shared" si="70"/>
        <v>1</v>
      </c>
    </row>
    <row r="336" spans="1:16" x14ac:dyDescent="0.25">
      <c r="A336" s="391"/>
      <c r="B336" s="394"/>
      <c r="C336" s="5" t="str">
        <f t="shared" si="65"/>
        <v/>
      </c>
      <c r="D336" s="155">
        <f t="shared" si="71"/>
        <v>0</v>
      </c>
      <c r="F336" s="156">
        <f t="shared" si="72"/>
        <v>0</v>
      </c>
      <c r="G336" t="str">
        <f t="shared" si="73"/>
        <v/>
      </c>
      <c r="H336" t="b">
        <f t="shared" si="74"/>
        <v>0</v>
      </c>
      <c r="I336" s="283">
        <f t="shared" si="66"/>
        <v>0</v>
      </c>
      <c r="J336" s="1">
        <f t="shared" si="67"/>
        <v>0</v>
      </c>
      <c r="K336" s="157">
        <f t="shared" si="75"/>
        <v>0</v>
      </c>
      <c r="L336" s="149">
        <f t="shared" si="76"/>
        <v>0</v>
      </c>
      <c r="M336" s="150">
        <f t="shared" si="68"/>
        <v>100</v>
      </c>
      <c r="N336" s="149">
        <f t="shared" si="77"/>
        <v>90</v>
      </c>
      <c r="O336" s="149">
        <f t="shared" si="69"/>
        <v>180</v>
      </c>
      <c r="P336" s="149">
        <f t="shared" si="70"/>
        <v>1</v>
      </c>
    </row>
    <row r="337" spans="1:16" x14ac:dyDescent="0.25">
      <c r="A337" s="391"/>
      <c r="B337" s="394"/>
      <c r="C337" s="5" t="str">
        <f t="shared" si="65"/>
        <v/>
      </c>
      <c r="D337" s="155">
        <f t="shared" si="71"/>
        <v>0</v>
      </c>
      <c r="F337" s="156">
        <f t="shared" si="72"/>
        <v>0</v>
      </c>
      <c r="G337" t="str">
        <f t="shared" si="73"/>
        <v/>
      </c>
      <c r="H337" t="b">
        <f t="shared" si="74"/>
        <v>0</v>
      </c>
      <c r="I337" s="283">
        <f t="shared" si="66"/>
        <v>0</v>
      </c>
      <c r="J337" s="1">
        <f t="shared" si="67"/>
        <v>0</v>
      </c>
      <c r="K337" s="157">
        <f t="shared" si="75"/>
        <v>0</v>
      </c>
      <c r="L337" s="149">
        <f t="shared" si="76"/>
        <v>0</v>
      </c>
      <c r="M337" s="150">
        <f t="shared" si="68"/>
        <v>100</v>
      </c>
      <c r="N337" s="149">
        <f t="shared" si="77"/>
        <v>90</v>
      </c>
      <c r="O337" s="149">
        <f t="shared" si="69"/>
        <v>180</v>
      </c>
      <c r="P337" s="149">
        <f t="shared" si="70"/>
        <v>1</v>
      </c>
    </row>
    <row r="338" spans="1:16" x14ac:dyDescent="0.25">
      <c r="A338" s="391"/>
      <c r="B338" s="394"/>
      <c r="C338" s="5" t="str">
        <f t="shared" si="65"/>
        <v/>
      </c>
      <c r="D338" s="155">
        <f t="shared" si="71"/>
        <v>0</v>
      </c>
      <c r="F338" s="156">
        <f t="shared" si="72"/>
        <v>0</v>
      </c>
      <c r="G338" t="str">
        <f t="shared" si="73"/>
        <v/>
      </c>
      <c r="H338" t="b">
        <f t="shared" si="74"/>
        <v>0</v>
      </c>
      <c r="I338" s="283">
        <f t="shared" si="66"/>
        <v>0</v>
      </c>
      <c r="J338" s="1">
        <f t="shared" si="67"/>
        <v>0</v>
      </c>
      <c r="K338" s="157">
        <f t="shared" si="75"/>
        <v>0</v>
      </c>
      <c r="L338" s="149">
        <f t="shared" si="76"/>
        <v>0</v>
      </c>
      <c r="M338" s="150">
        <f t="shared" si="68"/>
        <v>100</v>
      </c>
      <c r="N338" s="149">
        <f t="shared" si="77"/>
        <v>90</v>
      </c>
      <c r="O338" s="149">
        <f t="shared" si="69"/>
        <v>180</v>
      </c>
      <c r="P338" s="149">
        <f t="shared" si="70"/>
        <v>1</v>
      </c>
    </row>
    <row r="339" spans="1:16" x14ac:dyDescent="0.25">
      <c r="A339" s="391"/>
      <c r="B339" s="394"/>
      <c r="C339" s="5" t="str">
        <f t="shared" si="65"/>
        <v/>
      </c>
      <c r="D339" s="155">
        <f t="shared" si="71"/>
        <v>0</v>
      </c>
      <c r="F339" s="156">
        <f t="shared" si="72"/>
        <v>0</v>
      </c>
      <c r="G339" t="str">
        <f t="shared" si="73"/>
        <v/>
      </c>
      <c r="H339" t="b">
        <f t="shared" si="74"/>
        <v>0</v>
      </c>
      <c r="I339" s="283">
        <f t="shared" si="66"/>
        <v>0</v>
      </c>
      <c r="J339" s="1">
        <f t="shared" si="67"/>
        <v>0</v>
      </c>
      <c r="K339" s="157">
        <f t="shared" si="75"/>
        <v>0</v>
      </c>
      <c r="L339" s="149">
        <f t="shared" si="76"/>
        <v>0</v>
      </c>
      <c r="M339" s="150">
        <f t="shared" si="68"/>
        <v>100</v>
      </c>
      <c r="N339" s="149">
        <f t="shared" si="77"/>
        <v>90</v>
      </c>
      <c r="O339" s="149">
        <f t="shared" si="69"/>
        <v>180</v>
      </c>
      <c r="P339" s="149">
        <f t="shared" si="70"/>
        <v>1</v>
      </c>
    </row>
    <row r="340" spans="1:16" x14ac:dyDescent="0.25">
      <c r="A340" s="391"/>
      <c r="B340" s="394"/>
      <c r="C340" s="5" t="str">
        <f t="shared" si="65"/>
        <v/>
      </c>
      <c r="D340" s="155">
        <f t="shared" si="71"/>
        <v>0</v>
      </c>
      <c r="F340" s="156">
        <f t="shared" si="72"/>
        <v>0</v>
      </c>
      <c r="G340" t="str">
        <f t="shared" si="73"/>
        <v/>
      </c>
      <c r="H340" t="b">
        <f t="shared" si="74"/>
        <v>0</v>
      </c>
      <c r="I340" s="283">
        <f t="shared" si="66"/>
        <v>0</v>
      </c>
      <c r="J340" s="1">
        <f t="shared" si="67"/>
        <v>0</v>
      </c>
      <c r="K340" s="157">
        <f t="shared" si="75"/>
        <v>0</v>
      </c>
      <c r="L340" s="149">
        <f t="shared" si="76"/>
        <v>0</v>
      </c>
      <c r="M340" s="150">
        <f t="shared" si="68"/>
        <v>100</v>
      </c>
      <c r="N340" s="149">
        <f t="shared" si="77"/>
        <v>90</v>
      </c>
      <c r="O340" s="149">
        <f t="shared" si="69"/>
        <v>180</v>
      </c>
      <c r="P340" s="149">
        <f t="shared" si="70"/>
        <v>1</v>
      </c>
    </row>
    <row r="341" spans="1:16" x14ac:dyDescent="0.25">
      <c r="A341" s="391"/>
      <c r="B341" s="394"/>
      <c r="C341" s="5" t="str">
        <f t="shared" si="65"/>
        <v/>
      </c>
      <c r="D341" s="155">
        <f t="shared" si="71"/>
        <v>0</v>
      </c>
      <c r="F341" s="156">
        <f t="shared" si="72"/>
        <v>0</v>
      </c>
      <c r="G341" t="str">
        <f t="shared" si="73"/>
        <v/>
      </c>
      <c r="H341" t="b">
        <f t="shared" si="74"/>
        <v>0</v>
      </c>
      <c r="I341" s="283">
        <f t="shared" si="66"/>
        <v>0</v>
      </c>
      <c r="J341" s="1">
        <f t="shared" si="67"/>
        <v>0</v>
      </c>
      <c r="K341" s="157">
        <f t="shared" si="75"/>
        <v>0</v>
      </c>
      <c r="L341" s="149">
        <f t="shared" si="76"/>
        <v>0</v>
      </c>
      <c r="M341" s="150">
        <f t="shared" si="68"/>
        <v>100</v>
      </c>
      <c r="N341" s="149">
        <f t="shared" si="77"/>
        <v>90</v>
      </c>
      <c r="O341" s="149">
        <f t="shared" si="69"/>
        <v>180</v>
      </c>
      <c r="P341" s="149">
        <f t="shared" si="70"/>
        <v>1</v>
      </c>
    </row>
    <row r="342" spans="1:16" x14ac:dyDescent="0.25">
      <c r="A342" s="391"/>
      <c r="B342" s="394"/>
      <c r="C342" s="5" t="str">
        <f t="shared" si="65"/>
        <v/>
      </c>
      <c r="D342" s="155">
        <f t="shared" si="71"/>
        <v>0</v>
      </c>
      <c r="F342" s="156">
        <f t="shared" si="72"/>
        <v>0</v>
      </c>
      <c r="G342" t="str">
        <f t="shared" si="73"/>
        <v/>
      </c>
      <c r="H342" t="b">
        <f t="shared" si="74"/>
        <v>0</v>
      </c>
      <c r="I342" s="283">
        <f t="shared" si="66"/>
        <v>0</v>
      </c>
      <c r="J342" s="1">
        <f t="shared" si="67"/>
        <v>0</v>
      </c>
      <c r="K342" s="157">
        <f t="shared" si="75"/>
        <v>0</v>
      </c>
      <c r="L342" s="149">
        <f t="shared" si="76"/>
        <v>0</v>
      </c>
      <c r="M342" s="150">
        <f t="shared" si="68"/>
        <v>100</v>
      </c>
      <c r="N342" s="149">
        <f t="shared" si="77"/>
        <v>90</v>
      </c>
      <c r="O342" s="149">
        <f t="shared" si="69"/>
        <v>180</v>
      </c>
      <c r="P342" s="149">
        <f t="shared" si="70"/>
        <v>1</v>
      </c>
    </row>
    <row r="343" spans="1:16" x14ac:dyDescent="0.25">
      <c r="A343" s="391"/>
      <c r="B343" s="394"/>
      <c r="C343" s="5" t="str">
        <f t="shared" si="65"/>
        <v/>
      </c>
      <c r="D343" s="155">
        <f t="shared" si="71"/>
        <v>0</v>
      </c>
      <c r="F343" s="156">
        <f t="shared" si="72"/>
        <v>0</v>
      </c>
      <c r="G343" t="str">
        <f t="shared" si="73"/>
        <v/>
      </c>
      <c r="H343" t="b">
        <f t="shared" si="74"/>
        <v>0</v>
      </c>
      <c r="I343" s="283">
        <f t="shared" si="66"/>
        <v>0</v>
      </c>
      <c r="J343" s="1">
        <f t="shared" si="67"/>
        <v>0</v>
      </c>
      <c r="K343" s="157">
        <f t="shared" si="75"/>
        <v>0</v>
      </c>
      <c r="L343" s="149">
        <f t="shared" si="76"/>
        <v>0</v>
      </c>
      <c r="M343" s="150">
        <f t="shared" si="68"/>
        <v>100</v>
      </c>
      <c r="N343" s="149">
        <f t="shared" si="77"/>
        <v>90</v>
      </c>
      <c r="O343" s="149">
        <f t="shared" si="69"/>
        <v>180</v>
      </c>
      <c r="P343" s="149">
        <f t="shared" si="70"/>
        <v>1</v>
      </c>
    </row>
    <row r="344" spans="1:16" x14ac:dyDescent="0.25">
      <c r="A344" s="391"/>
      <c r="B344" s="394"/>
      <c r="C344" s="5" t="str">
        <f t="shared" si="65"/>
        <v/>
      </c>
      <c r="D344" s="155">
        <f t="shared" si="71"/>
        <v>0</v>
      </c>
      <c r="F344" s="156">
        <f t="shared" si="72"/>
        <v>0</v>
      </c>
      <c r="G344" t="str">
        <f t="shared" si="73"/>
        <v/>
      </c>
      <c r="H344" t="b">
        <f t="shared" si="74"/>
        <v>0</v>
      </c>
      <c r="I344" s="283">
        <f t="shared" si="66"/>
        <v>0</v>
      </c>
      <c r="J344" s="1">
        <f t="shared" si="67"/>
        <v>0</v>
      </c>
      <c r="K344" s="157">
        <f t="shared" si="75"/>
        <v>0</v>
      </c>
      <c r="L344" s="149">
        <f t="shared" si="76"/>
        <v>0</v>
      </c>
      <c r="M344" s="150">
        <f t="shared" si="68"/>
        <v>100</v>
      </c>
      <c r="N344" s="149">
        <f t="shared" si="77"/>
        <v>90</v>
      </c>
      <c r="O344" s="149">
        <f t="shared" si="69"/>
        <v>180</v>
      </c>
      <c r="P344" s="149">
        <f t="shared" si="70"/>
        <v>1</v>
      </c>
    </row>
    <row r="345" spans="1:16" x14ac:dyDescent="0.25">
      <c r="A345" s="391"/>
      <c r="B345" s="394"/>
      <c r="C345" s="5" t="str">
        <f t="shared" si="65"/>
        <v/>
      </c>
      <c r="D345" s="155">
        <f t="shared" si="71"/>
        <v>0</v>
      </c>
      <c r="F345" s="156">
        <f t="shared" si="72"/>
        <v>0</v>
      </c>
      <c r="G345" t="str">
        <f t="shared" si="73"/>
        <v/>
      </c>
      <c r="H345" t="b">
        <f t="shared" si="74"/>
        <v>0</v>
      </c>
      <c r="I345" s="283">
        <f t="shared" si="66"/>
        <v>0</v>
      </c>
      <c r="J345" s="1">
        <f t="shared" si="67"/>
        <v>0</v>
      </c>
      <c r="K345" s="157">
        <f t="shared" si="75"/>
        <v>0</v>
      </c>
      <c r="L345" s="149">
        <f t="shared" si="76"/>
        <v>0</v>
      </c>
      <c r="M345" s="150">
        <f t="shared" si="68"/>
        <v>100</v>
      </c>
      <c r="N345" s="149">
        <f t="shared" si="77"/>
        <v>90</v>
      </c>
      <c r="O345" s="149">
        <f t="shared" si="69"/>
        <v>180</v>
      </c>
      <c r="P345" s="149">
        <f t="shared" si="70"/>
        <v>1</v>
      </c>
    </row>
    <row r="346" spans="1:16" x14ac:dyDescent="0.25">
      <c r="A346" s="391"/>
      <c r="B346" s="394"/>
      <c r="C346" s="5" t="str">
        <f t="shared" si="65"/>
        <v/>
      </c>
      <c r="D346" s="155">
        <f t="shared" si="71"/>
        <v>0</v>
      </c>
      <c r="F346" s="156">
        <f t="shared" si="72"/>
        <v>0</v>
      </c>
      <c r="G346" t="str">
        <f t="shared" si="73"/>
        <v/>
      </c>
      <c r="H346" t="b">
        <f t="shared" si="74"/>
        <v>0</v>
      </c>
      <c r="I346" s="283">
        <f t="shared" si="66"/>
        <v>0</v>
      </c>
      <c r="J346" s="1">
        <f t="shared" si="67"/>
        <v>0</v>
      </c>
      <c r="K346" s="157">
        <f t="shared" si="75"/>
        <v>0</v>
      </c>
      <c r="L346" s="149">
        <f t="shared" si="76"/>
        <v>0</v>
      </c>
      <c r="M346" s="150">
        <f t="shared" si="68"/>
        <v>100</v>
      </c>
      <c r="N346" s="149">
        <f t="shared" si="77"/>
        <v>90</v>
      </c>
      <c r="O346" s="149">
        <f t="shared" si="69"/>
        <v>180</v>
      </c>
      <c r="P346" s="149">
        <f t="shared" si="70"/>
        <v>1</v>
      </c>
    </row>
    <row r="347" spans="1:16" x14ac:dyDescent="0.25">
      <c r="A347" s="391"/>
      <c r="B347" s="394"/>
      <c r="C347" s="5" t="str">
        <f t="shared" si="65"/>
        <v/>
      </c>
      <c r="D347" s="155">
        <f t="shared" si="71"/>
        <v>0</v>
      </c>
      <c r="F347" s="156">
        <f t="shared" si="72"/>
        <v>0</v>
      </c>
      <c r="G347" t="str">
        <f t="shared" si="73"/>
        <v/>
      </c>
      <c r="H347" t="b">
        <f t="shared" si="74"/>
        <v>0</v>
      </c>
      <c r="I347" s="283">
        <f t="shared" si="66"/>
        <v>0</v>
      </c>
      <c r="J347" s="1">
        <f t="shared" si="67"/>
        <v>0</v>
      </c>
      <c r="K347" s="157">
        <f t="shared" si="75"/>
        <v>0</v>
      </c>
      <c r="L347" s="149">
        <f t="shared" si="76"/>
        <v>0</v>
      </c>
      <c r="M347" s="150">
        <f t="shared" si="68"/>
        <v>100</v>
      </c>
      <c r="N347" s="149">
        <f t="shared" si="77"/>
        <v>90</v>
      </c>
      <c r="O347" s="149">
        <f t="shared" si="69"/>
        <v>180</v>
      </c>
      <c r="P347" s="149">
        <f t="shared" si="70"/>
        <v>1</v>
      </c>
    </row>
    <row r="348" spans="1:16" x14ac:dyDescent="0.25">
      <c r="A348" s="391"/>
      <c r="B348" s="394"/>
      <c r="C348" s="5" t="str">
        <f t="shared" si="65"/>
        <v/>
      </c>
      <c r="D348" s="155">
        <f t="shared" si="71"/>
        <v>0</v>
      </c>
      <c r="F348" s="156">
        <f t="shared" si="72"/>
        <v>0</v>
      </c>
      <c r="G348" t="str">
        <f t="shared" si="73"/>
        <v/>
      </c>
      <c r="H348" t="b">
        <f t="shared" si="74"/>
        <v>0</v>
      </c>
      <c r="I348" s="283">
        <f t="shared" si="66"/>
        <v>0</v>
      </c>
      <c r="J348" s="1">
        <f t="shared" si="67"/>
        <v>0</v>
      </c>
      <c r="K348" s="157">
        <f t="shared" si="75"/>
        <v>0</v>
      </c>
      <c r="L348" s="149">
        <f t="shared" si="76"/>
        <v>0</v>
      </c>
      <c r="M348" s="150">
        <f t="shared" si="68"/>
        <v>100</v>
      </c>
      <c r="N348" s="149">
        <f t="shared" si="77"/>
        <v>90</v>
      </c>
      <c r="O348" s="149">
        <f t="shared" si="69"/>
        <v>180</v>
      </c>
      <c r="P348" s="149">
        <f t="shared" si="70"/>
        <v>1</v>
      </c>
    </row>
    <row r="349" spans="1:16" x14ac:dyDescent="0.25">
      <c r="A349" s="391"/>
      <c r="B349" s="394"/>
      <c r="C349" s="5" t="str">
        <f t="shared" si="65"/>
        <v/>
      </c>
      <c r="D349" s="155">
        <f t="shared" si="71"/>
        <v>0</v>
      </c>
      <c r="F349" s="156">
        <f t="shared" si="72"/>
        <v>0</v>
      </c>
      <c r="G349" t="str">
        <f t="shared" si="73"/>
        <v/>
      </c>
      <c r="H349" t="b">
        <f t="shared" si="74"/>
        <v>0</v>
      </c>
      <c r="I349" s="283">
        <f t="shared" si="66"/>
        <v>0</v>
      </c>
      <c r="J349" s="1">
        <f t="shared" si="67"/>
        <v>0</v>
      </c>
      <c r="K349" s="157">
        <f t="shared" si="75"/>
        <v>0</v>
      </c>
      <c r="L349" s="149">
        <f t="shared" si="76"/>
        <v>0</v>
      </c>
      <c r="M349" s="150">
        <f t="shared" si="68"/>
        <v>100</v>
      </c>
      <c r="N349" s="149">
        <f t="shared" si="77"/>
        <v>90</v>
      </c>
      <c r="O349" s="149">
        <f t="shared" si="69"/>
        <v>180</v>
      </c>
      <c r="P349" s="149">
        <f t="shared" si="70"/>
        <v>1</v>
      </c>
    </row>
    <row r="350" spans="1:16" x14ac:dyDescent="0.25">
      <c r="A350" s="391"/>
      <c r="B350" s="394"/>
      <c r="C350" s="5" t="str">
        <f t="shared" si="65"/>
        <v/>
      </c>
      <c r="D350" s="155">
        <f t="shared" si="71"/>
        <v>0</v>
      </c>
      <c r="F350" s="156">
        <f t="shared" si="72"/>
        <v>0</v>
      </c>
      <c r="G350" t="str">
        <f t="shared" si="73"/>
        <v/>
      </c>
      <c r="H350" t="b">
        <f t="shared" si="74"/>
        <v>0</v>
      </c>
      <c r="I350" s="283">
        <f t="shared" si="66"/>
        <v>0</v>
      </c>
      <c r="J350" s="1">
        <f t="shared" si="67"/>
        <v>0</v>
      </c>
      <c r="K350" s="157">
        <f t="shared" si="75"/>
        <v>0</v>
      </c>
      <c r="L350" s="149">
        <f t="shared" si="76"/>
        <v>0</v>
      </c>
      <c r="M350" s="150">
        <f t="shared" si="68"/>
        <v>100</v>
      </c>
      <c r="N350" s="149">
        <f t="shared" si="77"/>
        <v>90</v>
      </c>
      <c r="O350" s="149">
        <f t="shared" si="69"/>
        <v>180</v>
      </c>
      <c r="P350" s="149">
        <f t="shared" si="70"/>
        <v>1</v>
      </c>
    </row>
    <row r="351" spans="1:16" x14ac:dyDescent="0.25">
      <c r="A351" s="391"/>
      <c r="B351" s="394"/>
      <c r="C351" s="5" t="str">
        <f t="shared" si="65"/>
        <v/>
      </c>
      <c r="D351" s="155">
        <f t="shared" si="71"/>
        <v>0</v>
      </c>
      <c r="F351" s="156">
        <f t="shared" si="72"/>
        <v>0</v>
      </c>
      <c r="G351" t="str">
        <f t="shared" si="73"/>
        <v/>
      </c>
      <c r="H351" t="b">
        <f t="shared" si="74"/>
        <v>0</v>
      </c>
      <c r="I351" s="283">
        <f t="shared" si="66"/>
        <v>0</v>
      </c>
      <c r="J351" s="1">
        <f t="shared" si="67"/>
        <v>0</v>
      </c>
      <c r="K351" s="157">
        <f t="shared" si="75"/>
        <v>0</v>
      </c>
      <c r="L351" s="149">
        <f t="shared" si="76"/>
        <v>0</v>
      </c>
      <c r="M351" s="150">
        <f t="shared" si="68"/>
        <v>100</v>
      </c>
      <c r="N351" s="149">
        <f t="shared" si="77"/>
        <v>90</v>
      </c>
      <c r="O351" s="149">
        <f t="shared" si="69"/>
        <v>180</v>
      </c>
      <c r="P351" s="149">
        <f t="shared" si="70"/>
        <v>1</v>
      </c>
    </row>
    <row r="352" spans="1:16" x14ac:dyDescent="0.25">
      <c r="A352" s="391"/>
      <c r="B352" s="394"/>
      <c r="C352" s="5" t="str">
        <f t="shared" si="65"/>
        <v/>
      </c>
      <c r="D352" s="155">
        <f t="shared" si="71"/>
        <v>0</v>
      </c>
      <c r="F352" s="156">
        <f t="shared" si="72"/>
        <v>0</v>
      </c>
      <c r="G352" t="str">
        <f t="shared" si="73"/>
        <v/>
      </c>
      <c r="H352" t="b">
        <f t="shared" si="74"/>
        <v>0</v>
      </c>
      <c r="I352" s="283">
        <f t="shared" si="66"/>
        <v>0</v>
      </c>
      <c r="J352" s="1">
        <f t="shared" si="67"/>
        <v>0</v>
      </c>
      <c r="K352" s="157">
        <f t="shared" si="75"/>
        <v>0</v>
      </c>
      <c r="L352" s="149">
        <f t="shared" si="76"/>
        <v>0</v>
      </c>
      <c r="M352" s="150">
        <f t="shared" si="68"/>
        <v>100</v>
      </c>
      <c r="N352" s="149">
        <f t="shared" si="77"/>
        <v>90</v>
      </c>
      <c r="O352" s="149">
        <f t="shared" si="69"/>
        <v>180</v>
      </c>
      <c r="P352" s="149">
        <f t="shared" si="70"/>
        <v>1</v>
      </c>
    </row>
    <row r="353" spans="1:16" x14ac:dyDescent="0.25">
      <c r="A353" s="391"/>
      <c r="B353" s="394"/>
      <c r="C353" s="5" t="str">
        <f t="shared" si="65"/>
        <v/>
      </c>
      <c r="D353" s="155">
        <f t="shared" si="71"/>
        <v>0</v>
      </c>
      <c r="F353" s="156">
        <f t="shared" si="72"/>
        <v>0</v>
      </c>
      <c r="G353" t="str">
        <f t="shared" si="73"/>
        <v/>
      </c>
      <c r="H353" t="b">
        <f t="shared" si="74"/>
        <v>0</v>
      </c>
      <c r="I353" s="283">
        <f t="shared" si="66"/>
        <v>0</v>
      </c>
      <c r="J353" s="1">
        <f t="shared" si="67"/>
        <v>0</v>
      </c>
      <c r="K353" s="157">
        <f t="shared" si="75"/>
        <v>0</v>
      </c>
      <c r="L353" s="149">
        <f t="shared" si="76"/>
        <v>0</v>
      </c>
      <c r="M353" s="150">
        <f t="shared" si="68"/>
        <v>100</v>
      </c>
      <c r="N353" s="149">
        <f t="shared" si="77"/>
        <v>90</v>
      </c>
      <c r="O353" s="149">
        <f t="shared" si="69"/>
        <v>180</v>
      </c>
      <c r="P353" s="149">
        <f t="shared" si="70"/>
        <v>1</v>
      </c>
    </row>
    <row r="354" spans="1:16" x14ac:dyDescent="0.25">
      <c r="A354" s="391"/>
      <c r="B354" s="394"/>
      <c r="C354" s="5" t="str">
        <f t="shared" si="65"/>
        <v/>
      </c>
      <c r="D354" s="155">
        <f t="shared" si="71"/>
        <v>0</v>
      </c>
      <c r="F354" s="156">
        <f t="shared" si="72"/>
        <v>0</v>
      </c>
      <c r="G354" t="str">
        <f t="shared" si="73"/>
        <v/>
      </c>
      <c r="H354" t="b">
        <f t="shared" si="74"/>
        <v>0</v>
      </c>
      <c r="I354" s="283">
        <f t="shared" si="66"/>
        <v>0</v>
      </c>
      <c r="J354" s="1">
        <f t="shared" si="67"/>
        <v>0</v>
      </c>
      <c r="K354" s="157">
        <f t="shared" si="75"/>
        <v>0</v>
      </c>
      <c r="L354" s="149">
        <f t="shared" si="76"/>
        <v>0</v>
      </c>
      <c r="M354" s="150">
        <f t="shared" si="68"/>
        <v>100</v>
      </c>
      <c r="N354" s="149">
        <f t="shared" si="77"/>
        <v>90</v>
      </c>
      <c r="O354" s="149">
        <f t="shared" si="69"/>
        <v>180</v>
      </c>
      <c r="P354" s="149">
        <f t="shared" si="70"/>
        <v>1</v>
      </c>
    </row>
    <row r="355" spans="1:16" x14ac:dyDescent="0.25">
      <c r="A355" s="391"/>
      <c r="B355" s="394"/>
      <c r="C355" s="5" t="str">
        <f t="shared" si="65"/>
        <v/>
      </c>
      <c r="D355" s="155">
        <f t="shared" si="71"/>
        <v>0</v>
      </c>
      <c r="F355" s="156">
        <f t="shared" si="72"/>
        <v>0</v>
      </c>
      <c r="G355" t="str">
        <f t="shared" si="73"/>
        <v/>
      </c>
      <c r="H355" t="b">
        <f t="shared" si="74"/>
        <v>0</v>
      </c>
      <c r="I355" s="283">
        <f t="shared" si="66"/>
        <v>0</v>
      </c>
      <c r="J355" s="1">
        <f t="shared" si="67"/>
        <v>0</v>
      </c>
      <c r="K355" s="157">
        <f t="shared" si="75"/>
        <v>0</v>
      </c>
      <c r="L355" s="149">
        <f t="shared" si="76"/>
        <v>0</v>
      </c>
      <c r="M355" s="150">
        <f t="shared" si="68"/>
        <v>100</v>
      </c>
      <c r="N355" s="149">
        <f t="shared" si="77"/>
        <v>90</v>
      </c>
      <c r="O355" s="149">
        <f t="shared" si="69"/>
        <v>180</v>
      </c>
      <c r="P355" s="149">
        <f t="shared" si="70"/>
        <v>1</v>
      </c>
    </row>
    <row r="356" spans="1:16" x14ac:dyDescent="0.25">
      <c r="A356" s="391"/>
      <c r="B356" s="394"/>
      <c r="C356" s="5" t="str">
        <f t="shared" si="65"/>
        <v/>
      </c>
      <c r="D356" s="155">
        <f t="shared" si="71"/>
        <v>0</v>
      </c>
      <c r="F356" s="156">
        <f t="shared" si="72"/>
        <v>0</v>
      </c>
      <c r="G356" t="str">
        <f t="shared" si="73"/>
        <v/>
      </c>
      <c r="H356" t="b">
        <f t="shared" si="74"/>
        <v>0</v>
      </c>
      <c r="I356" s="283">
        <f t="shared" si="66"/>
        <v>0</v>
      </c>
      <c r="J356" s="1">
        <f t="shared" si="67"/>
        <v>0</v>
      </c>
      <c r="K356" s="157">
        <f t="shared" si="75"/>
        <v>0</v>
      </c>
      <c r="L356" s="149">
        <f t="shared" si="76"/>
        <v>0</v>
      </c>
      <c r="M356" s="150">
        <f t="shared" si="68"/>
        <v>100</v>
      </c>
      <c r="N356" s="149">
        <f t="shared" si="77"/>
        <v>90</v>
      </c>
      <c r="O356" s="149">
        <f t="shared" si="69"/>
        <v>180</v>
      </c>
      <c r="P356" s="149">
        <f t="shared" si="70"/>
        <v>1</v>
      </c>
    </row>
    <row r="357" spans="1:16" x14ac:dyDescent="0.25">
      <c r="A357" s="391"/>
      <c r="B357" s="394"/>
      <c r="C357" s="5" t="str">
        <f t="shared" si="65"/>
        <v/>
      </c>
      <c r="D357" s="155">
        <f t="shared" si="71"/>
        <v>0</v>
      </c>
      <c r="F357" s="156">
        <f t="shared" si="72"/>
        <v>0</v>
      </c>
      <c r="G357" t="str">
        <f t="shared" si="73"/>
        <v/>
      </c>
      <c r="H357" t="b">
        <f t="shared" si="74"/>
        <v>0</v>
      </c>
      <c r="I357" s="283">
        <f t="shared" si="66"/>
        <v>0</v>
      </c>
      <c r="J357" s="1">
        <f t="shared" si="67"/>
        <v>0</v>
      </c>
      <c r="K357" s="157">
        <f t="shared" si="75"/>
        <v>0</v>
      </c>
      <c r="L357" s="149">
        <f t="shared" si="76"/>
        <v>0</v>
      </c>
      <c r="M357" s="150">
        <f t="shared" si="68"/>
        <v>100</v>
      </c>
      <c r="N357" s="149">
        <f t="shared" si="77"/>
        <v>90</v>
      </c>
      <c r="O357" s="149">
        <f t="shared" si="69"/>
        <v>180</v>
      </c>
      <c r="P357" s="149">
        <f t="shared" si="70"/>
        <v>1</v>
      </c>
    </row>
    <row r="358" spans="1:16" x14ac:dyDescent="0.25">
      <c r="A358" s="391"/>
      <c r="B358" s="394"/>
      <c r="C358" s="5" t="str">
        <f t="shared" si="65"/>
        <v/>
      </c>
      <c r="D358" s="155">
        <f t="shared" si="71"/>
        <v>0</v>
      </c>
      <c r="F358" s="156">
        <f t="shared" si="72"/>
        <v>0</v>
      </c>
      <c r="G358" t="str">
        <f t="shared" si="73"/>
        <v/>
      </c>
      <c r="H358" t="b">
        <f t="shared" si="74"/>
        <v>0</v>
      </c>
      <c r="I358" s="283">
        <f t="shared" si="66"/>
        <v>0</v>
      </c>
      <c r="J358" s="1">
        <f t="shared" si="67"/>
        <v>0</v>
      </c>
      <c r="K358" s="157">
        <f t="shared" si="75"/>
        <v>0</v>
      </c>
      <c r="L358" s="149">
        <f t="shared" si="76"/>
        <v>0</v>
      </c>
      <c r="M358" s="150">
        <f t="shared" si="68"/>
        <v>100</v>
      </c>
      <c r="N358" s="149">
        <f t="shared" si="77"/>
        <v>90</v>
      </c>
      <c r="O358" s="149">
        <f t="shared" si="69"/>
        <v>180</v>
      </c>
      <c r="P358" s="149">
        <f t="shared" si="70"/>
        <v>1</v>
      </c>
    </row>
    <row r="359" spans="1:16" x14ac:dyDescent="0.25">
      <c r="A359" s="391"/>
      <c r="B359" s="394"/>
      <c r="C359" s="5" t="str">
        <f t="shared" si="65"/>
        <v/>
      </c>
      <c r="D359" s="155">
        <f t="shared" si="71"/>
        <v>0</v>
      </c>
      <c r="F359" s="156">
        <f t="shared" si="72"/>
        <v>0</v>
      </c>
      <c r="G359" t="str">
        <f t="shared" si="73"/>
        <v/>
      </c>
      <c r="H359" t="b">
        <f t="shared" si="74"/>
        <v>0</v>
      </c>
      <c r="I359" s="283">
        <f t="shared" si="66"/>
        <v>0</v>
      </c>
      <c r="J359" s="1">
        <f t="shared" si="67"/>
        <v>0</v>
      </c>
      <c r="K359" s="157">
        <f t="shared" si="75"/>
        <v>0</v>
      </c>
      <c r="L359" s="149">
        <f t="shared" si="76"/>
        <v>0</v>
      </c>
      <c r="M359" s="150">
        <f t="shared" si="68"/>
        <v>100</v>
      </c>
      <c r="N359" s="149">
        <f t="shared" si="77"/>
        <v>90</v>
      </c>
      <c r="O359" s="149">
        <f t="shared" si="69"/>
        <v>180</v>
      </c>
      <c r="P359" s="149">
        <f t="shared" si="70"/>
        <v>1</v>
      </c>
    </row>
    <row r="360" spans="1:16" x14ac:dyDescent="0.25">
      <c r="A360" s="391"/>
      <c r="B360" s="394"/>
      <c r="C360" s="5" t="str">
        <f t="shared" si="65"/>
        <v/>
      </c>
      <c r="D360" s="155">
        <f t="shared" si="71"/>
        <v>0</v>
      </c>
      <c r="F360" s="156">
        <f t="shared" si="72"/>
        <v>0</v>
      </c>
      <c r="G360" t="str">
        <f t="shared" si="73"/>
        <v/>
      </c>
      <c r="H360" t="b">
        <f t="shared" si="74"/>
        <v>0</v>
      </c>
      <c r="I360" s="283">
        <f t="shared" si="66"/>
        <v>0</v>
      </c>
      <c r="J360" s="1">
        <f t="shared" si="67"/>
        <v>0</v>
      </c>
      <c r="K360" s="157">
        <f t="shared" si="75"/>
        <v>0</v>
      </c>
      <c r="L360" s="149">
        <f t="shared" si="76"/>
        <v>0</v>
      </c>
      <c r="M360" s="150">
        <f t="shared" si="68"/>
        <v>100</v>
      </c>
      <c r="N360" s="149">
        <f t="shared" si="77"/>
        <v>90</v>
      </c>
      <c r="O360" s="149">
        <f t="shared" si="69"/>
        <v>180</v>
      </c>
      <c r="P360" s="149">
        <f t="shared" si="70"/>
        <v>1</v>
      </c>
    </row>
    <row r="361" spans="1:16" x14ac:dyDescent="0.25">
      <c r="A361" s="391"/>
      <c r="B361" s="394"/>
      <c r="C361" s="5" t="str">
        <f t="shared" si="65"/>
        <v/>
      </c>
      <c r="D361" s="155">
        <f t="shared" si="71"/>
        <v>0</v>
      </c>
      <c r="F361" s="156">
        <f t="shared" si="72"/>
        <v>0</v>
      </c>
      <c r="G361" t="str">
        <f t="shared" si="73"/>
        <v/>
      </c>
      <c r="H361" t="b">
        <f t="shared" si="74"/>
        <v>0</v>
      </c>
      <c r="I361" s="283">
        <f t="shared" si="66"/>
        <v>0</v>
      </c>
      <c r="J361" s="1">
        <f t="shared" si="67"/>
        <v>0</v>
      </c>
      <c r="K361" s="157">
        <f t="shared" si="75"/>
        <v>0</v>
      </c>
      <c r="L361" s="149">
        <f t="shared" si="76"/>
        <v>0</v>
      </c>
      <c r="M361" s="150">
        <f t="shared" si="68"/>
        <v>100</v>
      </c>
      <c r="N361" s="149">
        <f t="shared" si="77"/>
        <v>90</v>
      </c>
      <c r="O361" s="149">
        <f t="shared" si="69"/>
        <v>180</v>
      </c>
      <c r="P361" s="149">
        <f t="shared" si="70"/>
        <v>1</v>
      </c>
    </row>
    <row r="362" spans="1:16" x14ac:dyDescent="0.25">
      <c r="A362" s="391"/>
      <c r="B362" s="394"/>
      <c r="C362" s="5" t="str">
        <f t="shared" si="65"/>
        <v/>
      </c>
      <c r="D362" s="155">
        <f t="shared" si="71"/>
        <v>0</v>
      </c>
      <c r="F362" s="156">
        <f t="shared" si="72"/>
        <v>0</v>
      </c>
      <c r="G362" t="str">
        <f t="shared" si="73"/>
        <v/>
      </c>
      <c r="H362" t="b">
        <f t="shared" si="74"/>
        <v>0</v>
      </c>
      <c r="I362" s="283">
        <f t="shared" si="66"/>
        <v>0</v>
      </c>
      <c r="J362" s="1">
        <f t="shared" si="67"/>
        <v>0</v>
      </c>
      <c r="K362" s="157">
        <f t="shared" si="75"/>
        <v>0</v>
      </c>
      <c r="L362" s="149">
        <f t="shared" si="76"/>
        <v>0</v>
      </c>
      <c r="M362" s="150">
        <f t="shared" si="68"/>
        <v>100</v>
      </c>
      <c r="N362" s="149">
        <f t="shared" si="77"/>
        <v>90</v>
      </c>
      <c r="O362" s="149">
        <f t="shared" si="69"/>
        <v>180</v>
      </c>
      <c r="P362" s="149">
        <f t="shared" si="70"/>
        <v>1</v>
      </c>
    </row>
    <row r="363" spans="1:16" x14ac:dyDescent="0.25">
      <c r="A363" s="391"/>
      <c r="B363" s="394"/>
      <c r="C363" s="5" t="str">
        <f t="shared" si="65"/>
        <v/>
      </c>
      <c r="D363" s="155">
        <f t="shared" si="71"/>
        <v>0</v>
      </c>
      <c r="F363" s="156">
        <f t="shared" si="72"/>
        <v>0</v>
      </c>
      <c r="G363" t="str">
        <f t="shared" si="73"/>
        <v/>
      </c>
      <c r="H363" t="b">
        <f t="shared" si="74"/>
        <v>0</v>
      </c>
      <c r="I363" s="283">
        <f t="shared" si="66"/>
        <v>0</v>
      </c>
      <c r="J363" s="1">
        <f t="shared" si="67"/>
        <v>0</v>
      </c>
      <c r="K363" s="157">
        <f t="shared" si="75"/>
        <v>0</v>
      </c>
      <c r="L363" s="149">
        <f t="shared" si="76"/>
        <v>0</v>
      </c>
      <c r="M363" s="150">
        <f t="shared" si="68"/>
        <v>100</v>
      </c>
      <c r="N363" s="149">
        <f t="shared" si="77"/>
        <v>90</v>
      </c>
      <c r="O363" s="149">
        <f t="shared" si="69"/>
        <v>180</v>
      </c>
      <c r="P363" s="149">
        <f t="shared" si="70"/>
        <v>1</v>
      </c>
    </row>
    <row r="364" spans="1:16" x14ac:dyDescent="0.25">
      <c r="A364" s="391"/>
      <c r="B364" s="394"/>
      <c r="C364" s="5" t="str">
        <f t="shared" si="65"/>
        <v/>
      </c>
      <c r="D364" s="155">
        <f t="shared" si="71"/>
        <v>0</v>
      </c>
      <c r="F364" s="156">
        <f t="shared" si="72"/>
        <v>0</v>
      </c>
      <c r="G364" t="str">
        <f t="shared" si="73"/>
        <v/>
      </c>
      <c r="H364" t="b">
        <f t="shared" si="74"/>
        <v>0</v>
      </c>
      <c r="I364" s="283">
        <f t="shared" si="66"/>
        <v>0</v>
      </c>
      <c r="J364" s="1">
        <f t="shared" si="67"/>
        <v>0</v>
      </c>
      <c r="K364" s="157">
        <f t="shared" si="75"/>
        <v>0</v>
      </c>
      <c r="L364" s="149">
        <f t="shared" si="76"/>
        <v>0</v>
      </c>
      <c r="M364" s="150">
        <f t="shared" si="68"/>
        <v>100</v>
      </c>
      <c r="N364" s="149">
        <f t="shared" si="77"/>
        <v>90</v>
      </c>
      <c r="O364" s="149">
        <f t="shared" si="69"/>
        <v>180</v>
      </c>
      <c r="P364" s="149">
        <f t="shared" si="70"/>
        <v>1</v>
      </c>
    </row>
    <row r="365" spans="1:16" x14ac:dyDescent="0.25">
      <c r="A365" s="391"/>
      <c r="B365" s="394"/>
      <c r="C365" s="5" t="str">
        <f t="shared" si="65"/>
        <v/>
      </c>
      <c r="D365" s="155">
        <f t="shared" si="71"/>
        <v>0</v>
      </c>
      <c r="F365" s="156">
        <f t="shared" si="72"/>
        <v>0</v>
      </c>
      <c r="G365" t="str">
        <f t="shared" si="73"/>
        <v/>
      </c>
      <c r="H365" t="b">
        <f t="shared" si="74"/>
        <v>0</v>
      </c>
      <c r="I365" s="283">
        <f t="shared" si="66"/>
        <v>0</v>
      </c>
      <c r="J365" s="1">
        <f t="shared" si="67"/>
        <v>0</v>
      </c>
      <c r="K365" s="157">
        <f t="shared" si="75"/>
        <v>0</v>
      </c>
      <c r="L365" s="149">
        <f t="shared" si="76"/>
        <v>0</v>
      </c>
      <c r="M365" s="150">
        <f t="shared" si="68"/>
        <v>100</v>
      </c>
      <c r="N365" s="149">
        <f t="shared" si="77"/>
        <v>90</v>
      </c>
      <c r="O365" s="149">
        <f t="shared" si="69"/>
        <v>180</v>
      </c>
      <c r="P365" s="149">
        <f t="shared" si="70"/>
        <v>1</v>
      </c>
    </row>
    <row r="366" spans="1:16" x14ac:dyDescent="0.25">
      <c r="A366" s="391"/>
      <c r="B366" s="394"/>
      <c r="C366" s="5" t="str">
        <f t="shared" si="65"/>
        <v/>
      </c>
      <c r="D366" s="155">
        <f t="shared" si="71"/>
        <v>0</v>
      </c>
      <c r="F366" s="156">
        <f t="shared" si="72"/>
        <v>0</v>
      </c>
      <c r="G366" t="str">
        <f t="shared" si="73"/>
        <v/>
      </c>
      <c r="H366" t="b">
        <f t="shared" si="74"/>
        <v>0</v>
      </c>
      <c r="I366" s="283">
        <f t="shared" si="66"/>
        <v>0</v>
      </c>
      <c r="J366" s="1">
        <f t="shared" si="67"/>
        <v>0</v>
      </c>
      <c r="K366" s="157">
        <f t="shared" si="75"/>
        <v>0</v>
      </c>
      <c r="L366" s="149">
        <f t="shared" si="76"/>
        <v>0</v>
      </c>
      <c r="M366" s="150">
        <f t="shared" si="68"/>
        <v>100</v>
      </c>
      <c r="N366" s="149">
        <f t="shared" si="77"/>
        <v>90</v>
      </c>
      <c r="O366" s="149">
        <f t="shared" si="69"/>
        <v>180</v>
      </c>
      <c r="P366" s="149">
        <f t="shared" si="70"/>
        <v>1</v>
      </c>
    </row>
    <row r="367" spans="1:16" x14ac:dyDescent="0.25">
      <c r="A367" s="391"/>
      <c r="B367" s="394"/>
      <c r="C367" s="5" t="str">
        <f t="shared" si="65"/>
        <v/>
      </c>
      <c r="D367" s="155">
        <f t="shared" si="71"/>
        <v>0</v>
      </c>
      <c r="F367" s="156">
        <f t="shared" si="72"/>
        <v>0</v>
      </c>
      <c r="G367" t="str">
        <f t="shared" si="73"/>
        <v/>
      </c>
      <c r="H367" t="b">
        <f t="shared" si="74"/>
        <v>0</v>
      </c>
      <c r="I367" s="283">
        <f t="shared" si="66"/>
        <v>0</v>
      </c>
      <c r="J367" s="1">
        <f t="shared" si="67"/>
        <v>0</v>
      </c>
      <c r="K367" s="157">
        <f t="shared" si="75"/>
        <v>0</v>
      </c>
      <c r="L367" s="149">
        <f t="shared" si="76"/>
        <v>0</v>
      </c>
      <c r="M367" s="150">
        <f t="shared" si="68"/>
        <v>100</v>
      </c>
      <c r="N367" s="149">
        <f t="shared" si="77"/>
        <v>90</v>
      </c>
      <c r="O367" s="149">
        <f t="shared" si="69"/>
        <v>180</v>
      </c>
      <c r="P367" s="149">
        <f t="shared" si="70"/>
        <v>1</v>
      </c>
    </row>
    <row r="368" spans="1:16" x14ac:dyDescent="0.25">
      <c r="A368" s="391"/>
      <c r="B368" s="394"/>
      <c r="C368" s="5" t="str">
        <f t="shared" si="65"/>
        <v/>
      </c>
      <c r="D368" s="155">
        <f t="shared" si="71"/>
        <v>0</v>
      </c>
      <c r="F368" s="156">
        <f t="shared" si="72"/>
        <v>0</v>
      </c>
      <c r="G368" t="str">
        <f t="shared" si="73"/>
        <v/>
      </c>
      <c r="H368" t="b">
        <f t="shared" si="74"/>
        <v>0</v>
      </c>
      <c r="I368" s="283">
        <f t="shared" si="66"/>
        <v>0</v>
      </c>
      <c r="J368" s="1">
        <f t="shared" si="67"/>
        <v>0</v>
      </c>
      <c r="K368" s="157">
        <f t="shared" si="75"/>
        <v>0</v>
      </c>
      <c r="L368" s="149">
        <f t="shared" si="76"/>
        <v>0</v>
      </c>
      <c r="M368" s="150">
        <f t="shared" si="68"/>
        <v>100</v>
      </c>
      <c r="N368" s="149">
        <f t="shared" si="77"/>
        <v>90</v>
      </c>
      <c r="O368" s="149">
        <f t="shared" si="69"/>
        <v>180</v>
      </c>
      <c r="P368" s="149">
        <f t="shared" si="70"/>
        <v>1</v>
      </c>
    </row>
    <row r="369" spans="1:16" x14ac:dyDescent="0.25">
      <c r="A369" s="391"/>
      <c r="B369" s="394"/>
      <c r="C369" s="5" t="str">
        <f t="shared" si="65"/>
        <v/>
      </c>
      <c r="D369" s="155">
        <f t="shared" si="71"/>
        <v>0</v>
      </c>
      <c r="F369" s="156">
        <f t="shared" si="72"/>
        <v>0</v>
      </c>
      <c r="G369" t="str">
        <f t="shared" si="73"/>
        <v/>
      </c>
      <c r="H369" t="b">
        <f t="shared" si="74"/>
        <v>0</v>
      </c>
      <c r="I369" s="283">
        <f t="shared" si="66"/>
        <v>0</v>
      </c>
      <c r="J369" s="1">
        <f t="shared" si="67"/>
        <v>0</v>
      </c>
      <c r="K369" s="157">
        <f t="shared" si="75"/>
        <v>0</v>
      </c>
      <c r="L369" s="149">
        <f t="shared" si="76"/>
        <v>0</v>
      </c>
      <c r="M369" s="150">
        <f t="shared" si="68"/>
        <v>100</v>
      </c>
      <c r="N369" s="149">
        <f t="shared" si="77"/>
        <v>90</v>
      </c>
      <c r="O369" s="149">
        <f t="shared" si="69"/>
        <v>180</v>
      </c>
      <c r="P369" s="149">
        <f t="shared" si="70"/>
        <v>1</v>
      </c>
    </row>
    <row r="370" spans="1:16" x14ac:dyDescent="0.25">
      <c r="A370" s="391"/>
      <c r="B370" s="394"/>
      <c r="C370" s="5" t="str">
        <f t="shared" si="65"/>
        <v/>
      </c>
      <c r="D370" s="155">
        <f t="shared" si="71"/>
        <v>0</v>
      </c>
      <c r="F370" s="156">
        <f t="shared" si="72"/>
        <v>0</v>
      </c>
      <c r="G370" t="str">
        <f t="shared" si="73"/>
        <v/>
      </c>
      <c r="H370" t="b">
        <f t="shared" si="74"/>
        <v>0</v>
      </c>
      <c r="I370" s="283">
        <f t="shared" si="66"/>
        <v>0</v>
      </c>
      <c r="J370" s="1">
        <f t="shared" si="67"/>
        <v>0</v>
      </c>
      <c r="K370" s="157">
        <f t="shared" si="75"/>
        <v>0</v>
      </c>
      <c r="L370" s="149">
        <f t="shared" si="76"/>
        <v>0</v>
      </c>
      <c r="M370" s="150">
        <f t="shared" si="68"/>
        <v>100</v>
      </c>
      <c r="N370" s="149">
        <f t="shared" si="77"/>
        <v>90</v>
      </c>
      <c r="O370" s="149">
        <f t="shared" si="69"/>
        <v>180</v>
      </c>
      <c r="P370" s="149">
        <f t="shared" si="70"/>
        <v>1</v>
      </c>
    </row>
    <row r="371" spans="1:16" x14ac:dyDescent="0.25">
      <c r="A371" s="391"/>
      <c r="B371" s="394"/>
      <c r="C371" s="5" t="str">
        <f t="shared" si="65"/>
        <v/>
      </c>
      <c r="D371" s="155">
        <f t="shared" si="71"/>
        <v>0</v>
      </c>
      <c r="F371" s="156">
        <f t="shared" si="72"/>
        <v>0</v>
      </c>
      <c r="G371" t="str">
        <f t="shared" si="73"/>
        <v/>
      </c>
      <c r="H371" t="b">
        <f t="shared" si="74"/>
        <v>0</v>
      </c>
      <c r="I371" s="283">
        <f t="shared" si="66"/>
        <v>0</v>
      </c>
      <c r="J371" s="1">
        <f t="shared" si="67"/>
        <v>0</v>
      </c>
      <c r="K371" s="157">
        <f t="shared" si="75"/>
        <v>0</v>
      </c>
      <c r="L371" s="149">
        <f t="shared" si="76"/>
        <v>0</v>
      </c>
      <c r="M371" s="150">
        <f t="shared" si="68"/>
        <v>100</v>
      </c>
      <c r="N371" s="149">
        <f t="shared" si="77"/>
        <v>90</v>
      </c>
      <c r="O371" s="149">
        <f t="shared" si="69"/>
        <v>180</v>
      </c>
      <c r="P371" s="149">
        <f t="shared" si="70"/>
        <v>1</v>
      </c>
    </row>
    <row r="372" spans="1:16" x14ac:dyDescent="0.25">
      <c r="A372" s="391"/>
      <c r="B372" s="394"/>
      <c r="C372" s="5" t="str">
        <f t="shared" si="65"/>
        <v/>
      </c>
      <c r="D372" s="155">
        <f t="shared" si="71"/>
        <v>0</v>
      </c>
      <c r="F372" s="156">
        <f t="shared" si="72"/>
        <v>0</v>
      </c>
      <c r="G372" t="str">
        <f t="shared" si="73"/>
        <v/>
      </c>
      <c r="H372" t="b">
        <f t="shared" si="74"/>
        <v>0</v>
      </c>
      <c r="I372" s="283">
        <f t="shared" si="66"/>
        <v>0</v>
      </c>
      <c r="J372" s="1">
        <f t="shared" si="67"/>
        <v>0</v>
      </c>
      <c r="K372" s="157">
        <f t="shared" si="75"/>
        <v>0</v>
      </c>
      <c r="L372" s="149">
        <f t="shared" si="76"/>
        <v>0</v>
      </c>
      <c r="M372" s="150">
        <f t="shared" si="68"/>
        <v>100</v>
      </c>
      <c r="N372" s="149">
        <f t="shared" si="77"/>
        <v>90</v>
      </c>
      <c r="O372" s="149">
        <f t="shared" si="69"/>
        <v>180</v>
      </c>
      <c r="P372" s="149">
        <f t="shared" si="70"/>
        <v>1</v>
      </c>
    </row>
    <row r="373" spans="1:16" x14ac:dyDescent="0.25">
      <c r="A373" s="391"/>
      <c r="B373" s="394"/>
      <c r="C373" s="5" t="str">
        <f t="shared" si="65"/>
        <v/>
      </c>
      <c r="D373" s="155">
        <f t="shared" si="71"/>
        <v>0</v>
      </c>
      <c r="F373" s="156">
        <f t="shared" si="72"/>
        <v>0</v>
      </c>
      <c r="G373" t="str">
        <f t="shared" si="73"/>
        <v/>
      </c>
      <c r="H373" t="b">
        <f t="shared" si="74"/>
        <v>0</v>
      </c>
      <c r="I373" s="283">
        <f t="shared" si="66"/>
        <v>0</v>
      </c>
      <c r="J373" s="1">
        <f t="shared" si="67"/>
        <v>0</v>
      </c>
      <c r="K373" s="157">
        <f t="shared" si="75"/>
        <v>0</v>
      </c>
      <c r="L373" s="149">
        <f t="shared" si="76"/>
        <v>0</v>
      </c>
      <c r="M373" s="150">
        <f t="shared" si="68"/>
        <v>100</v>
      </c>
      <c r="N373" s="149">
        <f t="shared" si="77"/>
        <v>90</v>
      </c>
      <c r="O373" s="149">
        <f t="shared" si="69"/>
        <v>180</v>
      </c>
      <c r="P373" s="149">
        <f t="shared" si="70"/>
        <v>1</v>
      </c>
    </row>
    <row r="374" spans="1:16" x14ac:dyDescent="0.25">
      <c r="A374" s="391"/>
      <c r="B374" s="394"/>
      <c r="C374" s="5" t="str">
        <f t="shared" si="65"/>
        <v/>
      </c>
      <c r="D374" s="155">
        <f t="shared" si="71"/>
        <v>0</v>
      </c>
      <c r="F374" s="156">
        <f t="shared" si="72"/>
        <v>0</v>
      </c>
      <c r="G374" t="str">
        <f t="shared" si="73"/>
        <v/>
      </c>
      <c r="H374" t="b">
        <f t="shared" si="74"/>
        <v>0</v>
      </c>
      <c r="I374" s="283">
        <f t="shared" si="66"/>
        <v>0</v>
      </c>
      <c r="J374" s="1">
        <f t="shared" si="67"/>
        <v>0</v>
      </c>
      <c r="K374" s="157">
        <f t="shared" si="75"/>
        <v>0</v>
      </c>
      <c r="L374" s="149">
        <f t="shared" si="76"/>
        <v>0</v>
      </c>
      <c r="M374" s="150">
        <f t="shared" si="68"/>
        <v>100</v>
      </c>
      <c r="N374" s="149">
        <f t="shared" si="77"/>
        <v>90</v>
      </c>
      <c r="O374" s="149">
        <f t="shared" si="69"/>
        <v>180</v>
      </c>
      <c r="P374" s="149">
        <f t="shared" si="70"/>
        <v>1</v>
      </c>
    </row>
    <row r="375" spans="1:16" x14ac:dyDescent="0.25">
      <c r="A375" s="391"/>
      <c r="B375" s="394"/>
      <c r="C375" s="5" t="str">
        <f t="shared" si="65"/>
        <v/>
      </c>
      <c r="D375" s="155">
        <f t="shared" si="71"/>
        <v>0</v>
      </c>
      <c r="F375" s="156">
        <f t="shared" si="72"/>
        <v>0</v>
      </c>
      <c r="G375" t="str">
        <f t="shared" si="73"/>
        <v/>
      </c>
      <c r="H375" t="b">
        <f t="shared" si="74"/>
        <v>0</v>
      </c>
      <c r="I375" s="283">
        <f t="shared" si="66"/>
        <v>0</v>
      </c>
      <c r="J375" s="1">
        <f t="shared" si="67"/>
        <v>0</v>
      </c>
      <c r="K375" s="157">
        <f t="shared" si="75"/>
        <v>0</v>
      </c>
      <c r="L375" s="149">
        <f t="shared" si="76"/>
        <v>0</v>
      </c>
      <c r="M375" s="150">
        <f t="shared" si="68"/>
        <v>100</v>
      </c>
      <c r="N375" s="149">
        <f t="shared" si="77"/>
        <v>90</v>
      </c>
      <c r="O375" s="149">
        <f t="shared" si="69"/>
        <v>180</v>
      </c>
      <c r="P375" s="149">
        <f t="shared" si="70"/>
        <v>1</v>
      </c>
    </row>
    <row r="376" spans="1:16" x14ac:dyDescent="0.25">
      <c r="A376" s="391"/>
      <c r="B376" s="394"/>
      <c r="C376" s="5" t="str">
        <f t="shared" si="65"/>
        <v/>
      </c>
      <c r="D376" s="155">
        <f t="shared" si="71"/>
        <v>0</v>
      </c>
      <c r="F376" s="156">
        <f t="shared" si="72"/>
        <v>0</v>
      </c>
      <c r="G376" t="str">
        <f t="shared" si="73"/>
        <v/>
      </c>
      <c r="H376" t="b">
        <f t="shared" si="74"/>
        <v>0</v>
      </c>
      <c r="I376" s="283">
        <f t="shared" si="66"/>
        <v>0</v>
      </c>
      <c r="J376" s="1">
        <f t="shared" si="67"/>
        <v>0</v>
      </c>
      <c r="K376" s="157">
        <f t="shared" si="75"/>
        <v>0</v>
      </c>
      <c r="L376" s="149">
        <f t="shared" si="76"/>
        <v>0</v>
      </c>
      <c r="M376" s="150">
        <f t="shared" si="68"/>
        <v>100</v>
      </c>
      <c r="N376" s="149">
        <f t="shared" si="77"/>
        <v>90</v>
      </c>
      <c r="O376" s="149">
        <f t="shared" si="69"/>
        <v>180</v>
      </c>
      <c r="P376" s="149">
        <f t="shared" si="70"/>
        <v>1</v>
      </c>
    </row>
    <row r="377" spans="1:16" x14ac:dyDescent="0.25">
      <c r="A377" s="391"/>
      <c r="B377" s="394"/>
      <c r="C377" s="5" t="str">
        <f t="shared" si="65"/>
        <v/>
      </c>
      <c r="D377" s="155">
        <f t="shared" si="71"/>
        <v>0</v>
      </c>
      <c r="F377" s="156">
        <f t="shared" si="72"/>
        <v>0</v>
      </c>
      <c r="G377" t="str">
        <f t="shared" si="73"/>
        <v/>
      </c>
      <c r="H377" t="b">
        <f t="shared" si="74"/>
        <v>0</v>
      </c>
      <c r="I377" s="283">
        <f t="shared" si="66"/>
        <v>0</v>
      </c>
      <c r="J377" s="1">
        <f t="shared" si="67"/>
        <v>0</v>
      </c>
      <c r="K377" s="157">
        <f t="shared" si="75"/>
        <v>0</v>
      </c>
      <c r="L377" s="149">
        <f t="shared" si="76"/>
        <v>0</v>
      </c>
      <c r="M377" s="150">
        <f t="shared" si="68"/>
        <v>100</v>
      </c>
      <c r="N377" s="149">
        <f t="shared" si="77"/>
        <v>90</v>
      </c>
      <c r="O377" s="149">
        <f t="shared" si="69"/>
        <v>180</v>
      </c>
      <c r="P377" s="149">
        <f t="shared" si="70"/>
        <v>1</v>
      </c>
    </row>
    <row r="378" spans="1:16" x14ac:dyDescent="0.25">
      <c r="A378" s="391"/>
      <c r="B378" s="394"/>
      <c r="C378" s="5" t="str">
        <f t="shared" si="65"/>
        <v/>
      </c>
      <c r="D378" s="155">
        <f t="shared" si="71"/>
        <v>0</v>
      </c>
      <c r="F378" s="156">
        <f t="shared" si="72"/>
        <v>0</v>
      </c>
      <c r="G378" t="str">
        <f t="shared" si="73"/>
        <v/>
      </c>
      <c r="H378" t="b">
        <f t="shared" si="74"/>
        <v>0</v>
      </c>
      <c r="I378" s="283">
        <f t="shared" si="66"/>
        <v>0</v>
      </c>
      <c r="J378" s="1">
        <f t="shared" si="67"/>
        <v>0</v>
      </c>
      <c r="K378" s="157">
        <f t="shared" si="75"/>
        <v>0</v>
      </c>
      <c r="L378" s="149">
        <f t="shared" si="76"/>
        <v>0</v>
      </c>
      <c r="M378" s="150">
        <f t="shared" si="68"/>
        <v>100</v>
      </c>
      <c r="N378" s="149">
        <f t="shared" si="77"/>
        <v>90</v>
      </c>
      <c r="O378" s="149">
        <f t="shared" si="69"/>
        <v>180</v>
      </c>
      <c r="P378" s="149">
        <f t="shared" si="70"/>
        <v>1</v>
      </c>
    </row>
    <row r="379" spans="1:16" x14ac:dyDescent="0.25">
      <c r="A379" s="391"/>
      <c r="B379" s="394"/>
      <c r="C379" s="5" t="str">
        <f t="shared" si="65"/>
        <v/>
      </c>
      <c r="D379" s="155">
        <f t="shared" si="71"/>
        <v>0</v>
      </c>
      <c r="F379" s="156">
        <f t="shared" si="72"/>
        <v>0</v>
      </c>
      <c r="G379" t="str">
        <f t="shared" si="73"/>
        <v/>
      </c>
      <c r="H379" t="b">
        <f t="shared" si="74"/>
        <v>0</v>
      </c>
      <c r="I379" s="283">
        <f t="shared" si="66"/>
        <v>0</v>
      </c>
      <c r="J379" s="1">
        <f t="shared" si="67"/>
        <v>0</v>
      </c>
      <c r="K379" s="157">
        <f t="shared" si="75"/>
        <v>0</v>
      </c>
      <c r="L379" s="149">
        <f t="shared" si="76"/>
        <v>0</v>
      </c>
      <c r="M379" s="150">
        <f t="shared" si="68"/>
        <v>100</v>
      </c>
      <c r="N379" s="149">
        <f t="shared" si="77"/>
        <v>90</v>
      </c>
      <c r="O379" s="149">
        <f t="shared" si="69"/>
        <v>180</v>
      </c>
      <c r="P379" s="149">
        <f t="shared" si="70"/>
        <v>1</v>
      </c>
    </row>
    <row r="380" spans="1:16" x14ac:dyDescent="0.25">
      <c r="A380" s="391"/>
      <c r="B380" s="394"/>
      <c r="C380" s="5" t="str">
        <f t="shared" si="65"/>
        <v/>
      </c>
      <c r="D380" s="155">
        <f t="shared" si="71"/>
        <v>0</v>
      </c>
      <c r="F380" s="156">
        <f t="shared" si="72"/>
        <v>0</v>
      </c>
      <c r="G380" t="str">
        <f t="shared" si="73"/>
        <v/>
      </c>
      <c r="H380" t="b">
        <f t="shared" si="74"/>
        <v>0</v>
      </c>
      <c r="I380" s="283">
        <f t="shared" si="66"/>
        <v>0</v>
      </c>
      <c r="J380" s="1">
        <f t="shared" si="67"/>
        <v>0</v>
      </c>
      <c r="K380" s="157">
        <f t="shared" si="75"/>
        <v>0</v>
      </c>
      <c r="L380" s="149">
        <f t="shared" si="76"/>
        <v>0</v>
      </c>
      <c r="M380" s="150">
        <f t="shared" si="68"/>
        <v>100</v>
      </c>
      <c r="N380" s="149">
        <f t="shared" si="77"/>
        <v>90</v>
      </c>
      <c r="O380" s="149">
        <f t="shared" si="69"/>
        <v>180</v>
      </c>
      <c r="P380" s="149">
        <f t="shared" si="70"/>
        <v>1</v>
      </c>
    </row>
    <row r="381" spans="1:16" x14ac:dyDescent="0.25">
      <c r="A381" s="391"/>
      <c r="B381" s="394"/>
      <c r="C381" s="5" t="str">
        <f t="shared" si="65"/>
        <v/>
      </c>
      <c r="D381" s="155">
        <f t="shared" si="71"/>
        <v>0</v>
      </c>
      <c r="F381" s="156">
        <f t="shared" si="72"/>
        <v>0</v>
      </c>
      <c r="G381" t="str">
        <f t="shared" si="73"/>
        <v/>
      </c>
      <c r="H381" t="b">
        <f t="shared" si="74"/>
        <v>0</v>
      </c>
      <c r="I381" s="283">
        <f t="shared" si="66"/>
        <v>0</v>
      </c>
      <c r="J381" s="1">
        <f t="shared" si="67"/>
        <v>0</v>
      </c>
      <c r="K381" s="157">
        <f t="shared" si="75"/>
        <v>0</v>
      </c>
      <c r="L381" s="149">
        <f t="shared" si="76"/>
        <v>0</v>
      </c>
      <c r="M381" s="150">
        <f t="shared" si="68"/>
        <v>100</v>
      </c>
      <c r="N381" s="149">
        <f t="shared" si="77"/>
        <v>90</v>
      </c>
      <c r="O381" s="149">
        <f t="shared" si="69"/>
        <v>180</v>
      </c>
      <c r="P381" s="149">
        <f t="shared" si="70"/>
        <v>1</v>
      </c>
    </row>
    <row r="382" spans="1:16" x14ac:dyDescent="0.25">
      <c r="A382" s="391"/>
      <c r="B382" s="394"/>
      <c r="C382" s="5" t="str">
        <f t="shared" si="65"/>
        <v/>
      </c>
      <c r="D382" s="155">
        <f t="shared" si="71"/>
        <v>0</v>
      </c>
      <c r="F382" s="156">
        <f t="shared" si="72"/>
        <v>0</v>
      </c>
      <c r="G382" t="str">
        <f t="shared" si="73"/>
        <v/>
      </c>
      <c r="H382" t="b">
        <f t="shared" si="74"/>
        <v>0</v>
      </c>
      <c r="I382" s="283">
        <f t="shared" si="66"/>
        <v>0</v>
      </c>
      <c r="J382" s="1">
        <f t="shared" si="67"/>
        <v>0</v>
      </c>
      <c r="K382" s="157">
        <f t="shared" si="75"/>
        <v>0</v>
      </c>
      <c r="L382" s="149">
        <f t="shared" si="76"/>
        <v>0</v>
      </c>
      <c r="M382" s="150">
        <f t="shared" si="68"/>
        <v>100</v>
      </c>
      <c r="N382" s="149">
        <f t="shared" si="77"/>
        <v>90</v>
      </c>
      <c r="O382" s="149">
        <f t="shared" si="69"/>
        <v>180</v>
      </c>
      <c r="P382" s="149">
        <f t="shared" si="70"/>
        <v>1</v>
      </c>
    </row>
    <row r="383" spans="1:16" x14ac:dyDescent="0.25">
      <c r="A383" s="391"/>
      <c r="B383" s="394"/>
      <c r="C383" s="5" t="str">
        <f t="shared" si="65"/>
        <v/>
      </c>
      <c r="D383" s="155">
        <f t="shared" si="71"/>
        <v>0</v>
      </c>
      <c r="F383" s="156">
        <f t="shared" si="72"/>
        <v>0</v>
      </c>
      <c r="G383" t="str">
        <f t="shared" si="73"/>
        <v/>
      </c>
      <c r="H383" t="b">
        <f t="shared" si="74"/>
        <v>0</v>
      </c>
      <c r="I383" s="283">
        <f t="shared" si="66"/>
        <v>0</v>
      </c>
      <c r="J383" s="1">
        <f t="shared" si="67"/>
        <v>0</v>
      </c>
      <c r="K383" s="157">
        <f t="shared" si="75"/>
        <v>0</v>
      </c>
      <c r="L383" s="149">
        <f t="shared" si="76"/>
        <v>0</v>
      </c>
      <c r="M383" s="150">
        <f t="shared" si="68"/>
        <v>100</v>
      </c>
      <c r="N383" s="149">
        <f t="shared" si="77"/>
        <v>90</v>
      </c>
      <c r="O383" s="149">
        <f t="shared" si="69"/>
        <v>180</v>
      </c>
      <c r="P383" s="149">
        <f t="shared" si="70"/>
        <v>1</v>
      </c>
    </row>
    <row r="384" spans="1:16" x14ac:dyDescent="0.25">
      <c r="A384" s="391"/>
      <c r="B384" s="394"/>
      <c r="C384" s="5" t="str">
        <f t="shared" si="65"/>
        <v/>
      </c>
      <c r="D384" s="155">
        <f t="shared" si="71"/>
        <v>0</v>
      </c>
      <c r="F384" s="156">
        <f t="shared" si="72"/>
        <v>0</v>
      </c>
      <c r="G384" t="str">
        <f t="shared" si="73"/>
        <v/>
      </c>
      <c r="H384" t="b">
        <f t="shared" si="74"/>
        <v>0</v>
      </c>
      <c r="I384" s="283">
        <f t="shared" si="66"/>
        <v>0</v>
      </c>
      <c r="J384" s="1">
        <f t="shared" si="67"/>
        <v>0</v>
      </c>
      <c r="K384" s="157">
        <f t="shared" si="75"/>
        <v>0</v>
      </c>
      <c r="L384" s="149">
        <f t="shared" si="76"/>
        <v>0</v>
      </c>
      <c r="M384" s="150">
        <f t="shared" si="68"/>
        <v>100</v>
      </c>
      <c r="N384" s="149">
        <f t="shared" si="77"/>
        <v>90</v>
      </c>
      <c r="O384" s="149">
        <f t="shared" si="69"/>
        <v>180</v>
      </c>
      <c r="P384" s="149">
        <f t="shared" si="70"/>
        <v>1</v>
      </c>
    </row>
    <row r="385" spans="1:16" x14ac:dyDescent="0.25">
      <c r="A385" s="391"/>
      <c r="B385" s="394"/>
      <c r="C385" s="5" t="str">
        <f t="shared" si="65"/>
        <v/>
      </c>
      <c r="D385" s="155">
        <f t="shared" si="71"/>
        <v>0</v>
      </c>
      <c r="F385" s="156">
        <f t="shared" si="72"/>
        <v>0</v>
      </c>
      <c r="G385" t="str">
        <f t="shared" si="73"/>
        <v/>
      </c>
      <c r="H385" t="b">
        <f t="shared" si="74"/>
        <v>0</v>
      </c>
      <c r="I385" s="283">
        <f t="shared" si="66"/>
        <v>0</v>
      </c>
      <c r="J385" s="1">
        <f t="shared" si="67"/>
        <v>0</v>
      </c>
      <c r="K385" s="157">
        <f t="shared" si="75"/>
        <v>0</v>
      </c>
      <c r="L385" s="149">
        <f t="shared" si="76"/>
        <v>0</v>
      </c>
      <c r="M385" s="150">
        <f t="shared" si="68"/>
        <v>100</v>
      </c>
      <c r="N385" s="149">
        <f t="shared" si="77"/>
        <v>90</v>
      </c>
      <c r="O385" s="149">
        <f t="shared" si="69"/>
        <v>180</v>
      </c>
      <c r="P385" s="149">
        <f t="shared" si="70"/>
        <v>1</v>
      </c>
    </row>
    <row r="386" spans="1:16" x14ac:dyDescent="0.25">
      <c r="A386" s="391"/>
      <c r="B386" s="394"/>
      <c r="C386" s="5" t="str">
        <f t="shared" si="65"/>
        <v/>
      </c>
      <c r="D386" s="155">
        <f t="shared" si="71"/>
        <v>0</v>
      </c>
      <c r="F386" s="156">
        <f t="shared" si="72"/>
        <v>0</v>
      </c>
      <c r="G386" t="str">
        <f t="shared" si="73"/>
        <v/>
      </c>
      <c r="H386" t="b">
        <f t="shared" si="74"/>
        <v>0</v>
      </c>
      <c r="I386" s="283">
        <f t="shared" si="66"/>
        <v>0</v>
      </c>
      <c r="J386" s="1">
        <f t="shared" si="67"/>
        <v>0</v>
      </c>
      <c r="K386" s="157">
        <f t="shared" si="75"/>
        <v>0</v>
      </c>
      <c r="L386" s="149">
        <f t="shared" si="76"/>
        <v>0</v>
      </c>
      <c r="M386" s="150">
        <f t="shared" si="68"/>
        <v>100</v>
      </c>
      <c r="N386" s="149">
        <f t="shared" si="77"/>
        <v>90</v>
      </c>
      <c r="O386" s="149">
        <f t="shared" si="69"/>
        <v>180</v>
      </c>
      <c r="P386" s="149">
        <f t="shared" si="70"/>
        <v>1</v>
      </c>
    </row>
    <row r="387" spans="1:16" x14ac:dyDescent="0.25">
      <c r="A387" s="391"/>
      <c r="B387" s="394"/>
      <c r="C387" s="5" t="str">
        <f t="shared" ref="C387:C450" si="78">IF(I387&gt;0,INDEX(DB,I387,2),"")</f>
        <v/>
      </c>
      <c r="D387" s="155">
        <f t="shared" si="71"/>
        <v>0</v>
      </c>
      <c r="F387" s="156">
        <f t="shared" si="72"/>
        <v>0</v>
      </c>
      <c r="G387" t="str">
        <f t="shared" si="73"/>
        <v/>
      </c>
      <c r="H387" t="b">
        <f t="shared" si="74"/>
        <v>0</v>
      </c>
      <c r="I387" s="283">
        <f t="shared" ref="I387:I450" si="79">IF(ISNA(MATCH(A387,AthleteNumbers,0)),0,MATCH(A387,AthleteNumbers,0))</f>
        <v>0</v>
      </c>
      <c r="J387" s="1">
        <f t="shared" ref="J387:J450" si="80">IF(I387&gt;0,INDEX(DB,$I387,6),0)</f>
        <v>0</v>
      </c>
      <c r="K387" s="157">
        <f t="shared" si="75"/>
        <v>0</v>
      </c>
      <c r="L387" s="149">
        <f t="shared" si="76"/>
        <v>0</v>
      </c>
      <c r="M387" s="150">
        <f t="shared" ref="M387:M450" si="81">IF(AND(L387&gt;O387,O387&gt;0),MinPoints,IF(AND(L387&lt;N387,O387&gt;0),100,+INT((O387-$L387)/P387)+MinPoints))</f>
        <v>100</v>
      </c>
      <c r="N387" s="149">
        <f t="shared" si="77"/>
        <v>90</v>
      </c>
      <c r="O387" s="149">
        <f t="shared" ref="O387:O450" si="82">IF($J387=0,$M$1,INDEX(IncEventData,$J387,(3*($K$1-1))+2))</f>
        <v>180</v>
      </c>
      <c r="P387" s="149">
        <f t="shared" ref="P387:P450" si="83">IF($J387=0,$O$1,INDEX(IncEventData,$J387,(3*($K$1-1))+3))</f>
        <v>1</v>
      </c>
    </row>
    <row r="388" spans="1:16" x14ac:dyDescent="0.25">
      <c r="A388" s="391"/>
      <c r="B388" s="394"/>
      <c r="C388" s="5" t="str">
        <f t="shared" si="78"/>
        <v/>
      </c>
      <c r="D388" s="155">
        <f t="shared" ref="D388:D451" si="84">IF(AND(H388,B388&lt;&gt;0,ISNUMBER(B388)),IF(ISERR(M388),0,M388),0)</f>
        <v>0</v>
      </c>
      <c r="F388" s="156">
        <f t="shared" ref="F388:F451" si="85">COUNTIF(A$3:A$1002,A388)</f>
        <v>0</v>
      </c>
      <c r="G388" t="str">
        <f t="shared" ref="G388:G451" si="86">IF(AND(H388,OR(D388&lt;=10,D388&gt;=90)),"CHECK","")</f>
        <v/>
      </c>
      <c r="H388" t="b">
        <f t="shared" ref="H388:H451" si="87">IF(AND(I388&gt;0,LEN(C388)&gt;0,B388&lt;&gt;0),TRUE,FALSE)</f>
        <v>0</v>
      </c>
      <c r="I388" s="283">
        <f t="shared" si="79"/>
        <v>0</v>
      </c>
      <c r="J388" s="1">
        <f t="shared" si="80"/>
        <v>0</v>
      </c>
      <c r="K388" s="157">
        <f t="shared" ref="K388:K451" si="88">IF(ISNUMBER(B388),ROUND(+B388,2),0)</f>
        <v>0</v>
      </c>
      <c r="L388" s="149">
        <f t="shared" ref="L388:L451" si="89">(INT(K388)*60)+(MOD(K388,1)*100)</f>
        <v>0</v>
      </c>
      <c r="M388" s="150">
        <f t="shared" si="81"/>
        <v>100</v>
      </c>
      <c r="N388" s="149">
        <f t="shared" si="77"/>
        <v>90</v>
      </c>
      <c r="O388" s="149">
        <f t="shared" si="82"/>
        <v>180</v>
      </c>
      <c r="P388" s="149">
        <f t="shared" si="83"/>
        <v>1</v>
      </c>
    </row>
    <row r="389" spans="1:16" x14ac:dyDescent="0.25">
      <c r="A389" s="391"/>
      <c r="B389" s="394"/>
      <c r="C389" s="5" t="str">
        <f t="shared" si="78"/>
        <v/>
      </c>
      <c r="D389" s="155">
        <f t="shared" si="84"/>
        <v>0</v>
      </c>
      <c r="F389" s="156">
        <f t="shared" si="85"/>
        <v>0</v>
      </c>
      <c r="G389" t="str">
        <f t="shared" si="86"/>
        <v/>
      </c>
      <c r="H389" t="b">
        <f t="shared" si="87"/>
        <v>0</v>
      </c>
      <c r="I389" s="283">
        <f t="shared" si="79"/>
        <v>0</v>
      </c>
      <c r="J389" s="1">
        <f t="shared" si="80"/>
        <v>0</v>
      </c>
      <c r="K389" s="157">
        <f t="shared" si="88"/>
        <v>0</v>
      </c>
      <c r="L389" s="149">
        <f t="shared" si="89"/>
        <v>0</v>
      </c>
      <c r="M389" s="150">
        <f t="shared" si="81"/>
        <v>100</v>
      </c>
      <c r="N389" s="149">
        <f t="shared" si="77"/>
        <v>90</v>
      </c>
      <c r="O389" s="149">
        <f t="shared" si="82"/>
        <v>180</v>
      </c>
      <c r="P389" s="149">
        <f t="shared" si="83"/>
        <v>1</v>
      </c>
    </row>
    <row r="390" spans="1:16" x14ac:dyDescent="0.25">
      <c r="A390" s="391"/>
      <c r="B390" s="394"/>
      <c r="C390" s="5" t="str">
        <f t="shared" si="78"/>
        <v/>
      </c>
      <c r="D390" s="155">
        <f t="shared" si="84"/>
        <v>0</v>
      </c>
      <c r="F390" s="156">
        <f t="shared" si="85"/>
        <v>0</v>
      </c>
      <c r="G390" t="str">
        <f t="shared" si="86"/>
        <v/>
      </c>
      <c r="H390" t="b">
        <f t="shared" si="87"/>
        <v>0</v>
      </c>
      <c r="I390" s="283">
        <f t="shared" si="79"/>
        <v>0</v>
      </c>
      <c r="J390" s="1">
        <f t="shared" si="80"/>
        <v>0</v>
      </c>
      <c r="K390" s="157">
        <f t="shared" si="88"/>
        <v>0</v>
      </c>
      <c r="L390" s="149">
        <f t="shared" si="89"/>
        <v>0</v>
      </c>
      <c r="M390" s="150">
        <f t="shared" si="81"/>
        <v>100</v>
      </c>
      <c r="N390" s="149">
        <f t="shared" ref="N390:N453" si="90">+O390-(P390*90)</f>
        <v>90</v>
      </c>
      <c r="O390" s="149">
        <f t="shared" si="82"/>
        <v>180</v>
      </c>
      <c r="P390" s="149">
        <f t="shared" si="83"/>
        <v>1</v>
      </c>
    </row>
    <row r="391" spans="1:16" x14ac:dyDescent="0.25">
      <c r="A391" s="391"/>
      <c r="B391" s="394"/>
      <c r="C391" s="5" t="str">
        <f t="shared" si="78"/>
        <v/>
      </c>
      <c r="D391" s="155">
        <f t="shared" si="84"/>
        <v>0</v>
      </c>
      <c r="F391" s="156">
        <f t="shared" si="85"/>
        <v>0</v>
      </c>
      <c r="G391" t="str">
        <f t="shared" si="86"/>
        <v/>
      </c>
      <c r="H391" t="b">
        <f t="shared" si="87"/>
        <v>0</v>
      </c>
      <c r="I391" s="283">
        <f t="shared" si="79"/>
        <v>0</v>
      </c>
      <c r="J391" s="1">
        <f t="shared" si="80"/>
        <v>0</v>
      </c>
      <c r="K391" s="157">
        <f t="shared" si="88"/>
        <v>0</v>
      </c>
      <c r="L391" s="149">
        <f t="shared" si="89"/>
        <v>0</v>
      </c>
      <c r="M391" s="150">
        <f t="shared" si="81"/>
        <v>100</v>
      </c>
      <c r="N391" s="149">
        <f t="shared" si="90"/>
        <v>90</v>
      </c>
      <c r="O391" s="149">
        <f t="shared" si="82"/>
        <v>180</v>
      </c>
      <c r="P391" s="149">
        <f t="shared" si="83"/>
        <v>1</v>
      </c>
    </row>
    <row r="392" spans="1:16" x14ac:dyDescent="0.25">
      <c r="A392" s="391"/>
      <c r="B392" s="394"/>
      <c r="C392" s="5" t="str">
        <f t="shared" si="78"/>
        <v/>
      </c>
      <c r="D392" s="155">
        <f t="shared" si="84"/>
        <v>0</v>
      </c>
      <c r="F392" s="156">
        <f t="shared" si="85"/>
        <v>0</v>
      </c>
      <c r="G392" t="str">
        <f t="shared" si="86"/>
        <v/>
      </c>
      <c r="H392" t="b">
        <f t="shared" si="87"/>
        <v>0</v>
      </c>
      <c r="I392" s="283">
        <f t="shared" si="79"/>
        <v>0</v>
      </c>
      <c r="J392" s="1">
        <f t="shared" si="80"/>
        <v>0</v>
      </c>
      <c r="K392" s="157">
        <f t="shared" si="88"/>
        <v>0</v>
      </c>
      <c r="L392" s="149">
        <f t="shared" si="89"/>
        <v>0</v>
      </c>
      <c r="M392" s="150">
        <f t="shared" si="81"/>
        <v>100</v>
      </c>
      <c r="N392" s="149">
        <f t="shared" si="90"/>
        <v>90</v>
      </c>
      <c r="O392" s="149">
        <f t="shared" si="82"/>
        <v>180</v>
      </c>
      <c r="P392" s="149">
        <f t="shared" si="83"/>
        <v>1</v>
      </c>
    </row>
    <row r="393" spans="1:16" x14ac:dyDescent="0.25">
      <c r="A393" s="391"/>
      <c r="B393" s="394"/>
      <c r="C393" s="5" t="str">
        <f t="shared" si="78"/>
        <v/>
      </c>
      <c r="D393" s="155">
        <f t="shared" si="84"/>
        <v>0</v>
      </c>
      <c r="F393" s="156">
        <f t="shared" si="85"/>
        <v>0</v>
      </c>
      <c r="G393" t="str">
        <f t="shared" si="86"/>
        <v/>
      </c>
      <c r="H393" t="b">
        <f t="shared" si="87"/>
        <v>0</v>
      </c>
      <c r="I393" s="283">
        <f t="shared" si="79"/>
        <v>0</v>
      </c>
      <c r="J393" s="1">
        <f t="shared" si="80"/>
        <v>0</v>
      </c>
      <c r="K393" s="157">
        <f t="shared" si="88"/>
        <v>0</v>
      </c>
      <c r="L393" s="149">
        <f t="shared" si="89"/>
        <v>0</v>
      </c>
      <c r="M393" s="150">
        <f t="shared" si="81"/>
        <v>100</v>
      </c>
      <c r="N393" s="149">
        <f t="shared" si="90"/>
        <v>90</v>
      </c>
      <c r="O393" s="149">
        <f t="shared" si="82"/>
        <v>180</v>
      </c>
      <c r="P393" s="149">
        <f t="shared" si="83"/>
        <v>1</v>
      </c>
    </row>
    <row r="394" spans="1:16" x14ac:dyDescent="0.25">
      <c r="A394" s="391"/>
      <c r="B394" s="394"/>
      <c r="C394" s="5" t="str">
        <f t="shared" si="78"/>
        <v/>
      </c>
      <c r="D394" s="155">
        <f t="shared" si="84"/>
        <v>0</v>
      </c>
      <c r="F394" s="156">
        <f t="shared" si="85"/>
        <v>0</v>
      </c>
      <c r="G394" t="str">
        <f t="shared" si="86"/>
        <v/>
      </c>
      <c r="H394" t="b">
        <f t="shared" si="87"/>
        <v>0</v>
      </c>
      <c r="I394" s="283">
        <f t="shared" si="79"/>
        <v>0</v>
      </c>
      <c r="J394" s="1">
        <f t="shared" si="80"/>
        <v>0</v>
      </c>
      <c r="K394" s="157">
        <f t="shared" si="88"/>
        <v>0</v>
      </c>
      <c r="L394" s="149">
        <f t="shared" si="89"/>
        <v>0</v>
      </c>
      <c r="M394" s="150">
        <f t="shared" si="81"/>
        <v>100</v>
      </c>
      <c r="N394" s="149">
        <f t="shared" si="90"/>
        <v>90</v>
      </c>
      <c r="O394" s="149">
        <f t="shared" si="82"/>
        <v>180</v>
      </c>
      <c r="P394" s="149">
        <f t="shared" si="83"/>
        <v>1</v>
      </c>
    </row>
    <row r="395" spans="1:16" x14ac:dyDescent="0.25">
      <c r="A395" s="391"/>
      <c r="B395" s="394"/>
      <c r="C395" s="5" t="str">
        <f t="shared" si="78"/>
        <v/>
      </c>
      <c r="D395" s="155">
        <f t="shared" si="84"/>
        <v>0</v>
      </c>
      <c r="F395" s="156">
        <f t="shared" si="85"/>
        <v>0</v>
      </c>
      <c r="G395" t="str">
        <f t="shared" si="86"/>
        <v/>
      </c>
      <c r="H395" t="b">
        <f t="shared" si="87"/>
        <v>0</v>
      </c>
      <c r="I395" s="283">
        <f t="shared" si="79"/>
        <v>0</v>
      </c>
      <c r="J395" s="1">
        <f t="shared" si="80"/>
        <v>0</v>
      </c>
      <c r="K395" s="157">
        <f t="shared" si="88"/>
        <v>0</v>
      </c>
      <c r="L395" s="149">
        <f t="shared" si="89"/>
        <v>0</v>
      </c>
      <c r="M395" s="150">
        <f t="shared" si="81"/>
        <v>100</v>
      </c>
      <c r="N395" s="149">
        <f t="shared" si="90"/>
        <v>90</v>
      </c>
      <c r="O395" s="149">
        <f t="shared" si="82"/>
        <v>180</v>
      </c>
      <c r="P395" s="149">
        <f t="shared" si="83"/>
        <v>1</v>
      </c>
    </row>
    <row r="396" spans="1:16" x14ac:dyDescent="0.25">
      <c r="A396" s="391"/>
      <c r="B396" s="394"/>
      <c r="C396" s="5" t="str">
        <f t="shared" si="78"/>
        <v/>
      </c>
      <c r="D396" s="155">
        <f t="shared" si="84"/>
        <v>0</v>
      </c>
      <c r="F396" s="156">
        <f t="shared" si="85"/>
        <v>0</v>
      </c>
      <c r="G396" t="str">
        <f t="shared" si="86"/>
        <v/>
      </c>
      <c r="H396" t="b">
        <f t="shared" si="87"/>
        <v>0</v>
      </c>
      <c r="I396" s="283">
        <f t="shared" si="79"/>
        <v>0</v>
      </c>
      <c r="J396" s="1">
        <f t="shared" si="80"/>
        <v>0</v>
      </c>
      <c r="K396" s="157">
        <f t="shared" si="88"/>
        <v>0</v>
      </c>
      <c r="L396" s="149">
        <f t="shared" si="89"/>
        <v>0</v>
      </c>
      <c r="M396" s="150">
        <f t="shared" si="81"/>
        <v>100</v>
      </c>
      <c r="N396" s="149">
        <f t="shared" si="90"/>
        <v>90</v>
      </c>
      <c r="O396" s="149">
        <f t="shared" si="82"/>
        <v>180</v>
      </c>
      <c r="P396" s="149">
        <f t="shared" si="83"/>
        <v>1</v>
      </c>
    </row>
    <row r="397" spans="1:16" x14ac:dyDescent="0.25">
      <c r="A397" s="391"/>
      <c r="B397" s="394"/>
      <c r="C397" s="5" t="str">
        <f t="shared" si="78"/>
        <v/>
      </c>
      <c r="D397" s="155">
        <f t="shared" si="84"/>
        <v>0</v>
      </c>
      <c r="F397" s="156">
        <f t="shared" si="85"/>
        <v>0</v>
      </c>
      <c r="G397" t="str">
        <f t="shared" si="86"/>
        <v/>
      </c>
      <c r="H397" t="b">
        <f t="shared" si="87"/>
        <v>0</v>
      </c>
      <c r="I397" s="283">
        <f t="shared" si="79"/>
        <v>0</v>
      </c>
      <c r="J397" s="1">
        <f t="shared" si="80"/>
        <v>0</v>
      </c>
      <c r="K397" s="157">
        <f t="shared" si="88"/>
        <v>0</v>
      </c>
      <c r="L397" s="149">
        <f t="shared" si="89"/>
        <v>0</v>
      </c>
      <c r="M397" s="150">
        <f t="shared" si="81"/>
        <v>100</v>
      </c>
      <c r="N397" s="149">
        <f t="shared" si="90"/>
        <v>90</v>
      </c>
      <c r="O397" s="149">
        <f t="shared" si="82"/>
        <v>180</v>
      </c>
      <c r="P397" s="149">
        <f t="shared" si="83"/>
        <v>1</v>
      </c>
    </row>
    <row r="398" spans="1:16" x14ac:dyDescent="0.25">
      <c r="A398" s="391"/>
      <c r="B398" s="394"/>
      <c r="C398" s="5" t="str">
        <f t="shared" si="78"/>
        <v/>
      </c>
      <c r="D398" s="155">
        <f t="shared" si="84"/>
        <v>0</v>
      </c>
      <c r="F398" s="156">
        <f t="shared" si="85"/>
        <v>0</v>
      </c>
      <c r="G398" t="str">
        <f t="shared" si="86"/>
        <v/>
      </c>
      <c r="H398" t="b">
        <f t="shared" si="87"/>
        <v>0</v>
      </c>
      <c r="I398" s="283">
        <f t="shared" si="79"/>
        <v>0</v>
      </c>
      <c r="J398" s="1">
        <f t="shared" si="80"/>
        <v>0</v>
      </c>
      <c r="K398" s="157">
        <f t="shared" si="88"/>
        <v>0</v>
      </c>
      <c r="L398" s="149">
        <f t="shared" si="89"/>
        <v>0</v>
      </c>
      <c r="M398" s="150">
        <f t="shared" si="81"/>
        <v>100</v>
      </c>
      <c r="N398" s="149">
        <f t="shared" si="90"/>
        <v>90</v>
      </c>
      <c r="O398" s="149">
        <f t="shared" si="82"/>
        <v>180</v>
      </c>
      <c r="P398" s="149">
        <f t="shared" si="83"/>
        <v>1</v>
      </c>
    </row>
    <row r="399" spans="1:16" x14ac:dyDescent="0.25">
      <c r="A399" s="391"/>
      <c r="B399" s="394"/>
      <c r="C399" s="5" t="str">
        <f t="shared" si="78"/>
        <v/>
      </c>
      <c r="D399" s="155">
        <f t="shared" si="84"/>
        <v>0</v>
      </c>
      <c r="F399" s="156">
        <f t="shared" si="85"/>
        <v>0</v>
      </c>
      <c r="G399" t="str">
        <f t="shared" si="86"/>
        <v/>
      </c>
      <c r="H399" t="b">
        <f t="shared" si="87"/>
        <v>0</v>
      </c>
      <c r="I399" s="283">
        <f t="shared" si="79"/>
        <v>0</v>
      </c>
      <c r="J399" s="1">
        <f t="shared" si="80"/>
        <v>0</v>
      </c>
      <c r="K399" s="157">
        <f t="shared" si="88"/>
        <v>0</v>
      </c>
      <c r="L399" s="149">
        <f t="shared" si="89"/>
        <v>0</v>
      </c>
      <c r="M399" s="150">
        <f t="shared" si="81"/>
        <v>100</v>
      </c>
      <c r="N399" s="149">
        <f t="shared" si="90"/>
        <v>90</v>
      </c>
      <c r="O399" s="149">
        <f t="shared" si="82"/>
        <v>180</v>
      </c>
      <c r="P399" s="149">
        <f t="shared" si="83"/>
        <v>1</v>
      </c>
    </row>
    <row r="400" spans="1:16" x14ac:dyDescent="0.25">
      <c r="A400" s="391"/>
      <c r="B400" s="394"/>
      <c r="C400" s="5" t="str">
        <f t="shared" si="78"/>
        <v/>
      </c>
      <c r="D400" s="155">
        <f t="shared" si="84"/>
        <v>0</v>
      </c>
      <c r="F400" s="156">
        <f t="shared" si="85"/>
        <v>0</v>
      </c>
      <c r="G400" t="str">
        <f t="shared" si="86"/>
        <v/>
      </c>
      <c r="H400" t="b">
        <f t="shared" si="87"/>
        <v>0</v>
      </c>
      <c r="I400" s="283">
        <f t="shared" si="79"/>
        <v>0</v>
      </c>
      <c r="J400" s="1">
        <f t="shared" si="80"/>
        <v>0</v>
      </c>
      <c r="K400" s="157">
        <f t="shared" si="88"/>
        <v>0</v>
      </c>
      <c r="L400" s="149">
        <f t="shared" si="89"/>
        <v>0</v>
      </c>
      <c r="M400" s="150">
        <f t="shared" si="81"/>
        <v>100</v>
      </c>
      <c r="N400" s="149">
        <f t="shared" si="90"/>
        <v>90</v>
      </c>
      <c r="O400" s="149">
        <f t="shared" si="82"/>
        <v>180</v>
      </c>
      <c r="P400" s="149">
        <f t="shared" si="83"/>
        <v>1</v>
      </c>
    </row>
    <row r="401" spans="1:16" x14ac:dyDescent="0.25">
      <c r="A401" s="391"/>
      <c r="B401" s="394"/>
      <c r="C401" s="5" t="str">
        <f t="shared" si="78"/>
        <v/>
      </c>
      <c r="D401" s="155">
        <f t="shared" si="84"/>
        <v>0</v>
      </c>
      <c r="F401" s="156">
        <f t="shared" si="85"/>
        <v>0</v>
      </c>
      <c r="G401" t="str">
        <f t="shared" si="86"/>
        <v/>
      </c>
      <c r="H401" t="b">
        <f t="shared" si="87"/>
        <v>0</v>
      </c>
      <c r="I401" s="283">
        <f t="shared" si="79"/>
        <v>0</v>
      </c>
      <c r="J401" s="1">
        <f t="shared" si="80"/>
        <v>0</v>
      </c>
      <c r="K401" s="157">
        <f t="shared" si="88"/>
        <v>0</v>
      </c>
      <c r="L401" s="149">
        <f t="shared" si="89"/>
        <v>0</v>
      </c>
      <c r="M401" s="150">
        <f t="shared" si="81"/>
        <v>100</v>
      </c>
      <c r="N401" s="149">
        <f t="shared" si="90"/>
        <v>90</v>
      </c>
      <c r="O401" s="149">
        <f t="shared" si="82"/>
        <v>180</v>
      </c>
      <c r="P401" s="149">
        <f t="shared" si="83"/>
        <v>1</v>
      </c>
    </row>
    <row r="402" spans="1:16" x14ac:dyDescent="0.25">
      <c r="A402" s="391"/>
      <c r="B402" s="394"/>
      <c r="C402" s="5" t="str">
        <f t="shared" si="78"/>
        <v/>
      </c>
      <c r="D402" s="155">
        <f t="shared" si="84"/>
        <v>0</v>
      </c>
      <c r="F402" s="156">
        <f t="shared" si="85"/>
        <v>0</v>
      </c>
      <c r="G402" t="str">
        <f t="shared" si="86"/>
        <v/>
      </c>
      <c r="H402" t="b">
        <f t="shared" si="87"/>
        <v>0</v>
      </c>
      <c r="I402" s="283">
        <f t="shared" si="79"/>
        <v>0</v>
      </c>
      <c r="J402" s="1">
        <f t="shared" si="80"/>
        <v>0</v>
      </c>
      <c r="K402" s="157">
        <f t="shared" si="88"/>
        <v>0</v>
      </c>
      <c r="L402" s="149">
        <f t="shared" si="89"/>
        <v>0</v>
      </c>
      <c r="M402" s="150">
        <f t="shared" si="81"/>
        <v>100</v>
      </c>
      <c r="N402" s="149">
        <f t="shared" si="90"/>
        <v>90</v>
      </c>
      <c r="O402" s="149">
        <f t="shared" si="82"/>
        <v>180</v>
      </c>
      <c r="P402" s="149">
        <f t="shared" si="83"/>
        <v>1</v>
      </c>
    </row>
    <row r="403" spans="1:16" x14ac:dyDescent="0.25">
      <c r="A403" s="391"/>
      <c r="B403" s="394"/>
      <c r="C403" s="5" t="str">
        <f t="shared" si="78"/>
        <v/>
      </c>
      <c r="D403" s="155">
        <f t="shared" si="84"/>
        <v>0</v>
      </c>
      <c r="F403" s="156">
        <f t="shared" si="85"/>
        <v>0</v>
      </c>
      <c r="G403" t="str">
        <f t="shared" si="86"/>
        <v/>
      </c>
      <c r="H403" t="b">
        <f t="shared" si="87"/>
        <v>0</v>
      </c>
      <c r="I403" s="283">
        <f t="shared" si="79"/>
        <v>0</v>
      </c>
      <c r="J403" s="1">
        <f t="shared" si="80"/>
        <v>0</v>
      </c>
      <c r="K403" s="157">
        <f t="shared" si="88"/>
        <v>0</v>
      </c>
      <c r="L403" s="149">
        <f t="shared" si="89"/>
        <v>0</v>
      </c>
      <c r="M403" s="150">
        <f t="shared" si="81"/>
        <v>100</v>
      </c>
      <c r="N403" s="149">
        <f t="shared" si="90"/>
        <v>90</v>
      </c>
      <c r="O403" s="149">
        <f t="shared" si="82"/>
        <v>180</v>
      </c>
      <c r="P403" s="149">
        <f t="shared" si="83"/>
        <v>1</v>
      </c>
    </row>
    <row r="404" spans="1:16" x14ac:dyDescent="0.25">
      <c r="A404" s="391"/>
      <c r="B404" s="394"/>
      <c r="C404" s="5" t="str">
        <f t="shared" si="78"/>
        <v/>
      </c>
      <c r="D404" s="155">
        <f t="shared" si="84"/>
        <v>0</v>
      </c>
      <c r="F404" s="156">
        <f t="shared" si="85"/>
        <v>0</v>
      </c>
      <c r="G404" t="str">
        <f t="shared" si="86"/>
        <v/>
      </c>
      <c r="H404" t="b">
        <f t="shared" si="87"/>
        <v>0</v>
      </c>
      <c r="I404" s="283">
        <f t="shared" si="79"/>
        <v>0</v>
      </c>
      <c r="J404" s="1">
        <f t="shared" si="80"/>
        <v>0</v>
      </c>
      <c r="K404" s="157">
        <f t="shared" si="88"/>
        <v>0</v>
      </c>
      <c r="L404" s="149">
        <f t="shared" si="89"/>
        <v>0</v>
      </c>
      <c r="M404" s="150">
        <f t="shared" si="81"/>
        <v>100</v>
      </c>
      <c r="N404" s="149">
        <f t="shared" si="90"/>
        <v>90</v>
      </c>
      <c r="O404" s="149">
        <f t="shared" si="82"/>
        <v>180</v>
      </c>
      <c r="P404" s="149">
        <f t="shared" si="83"/>
        <v>1</v>
      </c>
    </row>
    <row r="405" spans="1:16" x14ac:dyDescent="0.25">
      <c r="A405" s="391"/>
      <c r="B405" s="394"/>
      <c r="C405" s="5" t="str">
        <f t="shared" si="78"/>
        <v/>
      </c>
      <c r="D405" s="155">
        <f t="shared" si="84"/>
        <v>0</v>
      </c>
      <c r="F405" s="156">
        <f t="shared" si="85"/>
        <v>0</v>
      </c>
      <c r="G405" t="str">
        <f t="shared" si="86"/>
        <v/>
      </c>
      <c r="H405" t="b">
        <f t="shared" si="87"/>
        <v>0</v>
      </c>
      <c r="I405" s="283">
        <f t="shared" si="79"/>
        <v>0</v>
      </c>
      <c r="J405" s="1">
        <f t="shared" si="80"/>
        <v>0</v>
      </c>
      <c r="K405" s="157">
        <f t="shared" si="88"/>
        <v>0</v>
      </c>
      <c r="L405" s="149">
        <f t="shared" si="89"/>
        <v>0</v>
      </c>
      <c r="M405" s="150">
        <f t="shared" si="81"/>
        <v>100</v>
      </c>
      <c r="N405" s="149">
        <f t="shared" si="90"/>
        <v>90</v>
      </c>
      <c r="O405" s="149">
        <f t="shared" si="82"/>
        <v>180</v>
      </c>
      <c r="P405" s="149">
        <f t="shared" si="83"/>
        <v>1</v>
      </c>
    </row>
    <row r="406" spans="1:16" x14ac:dyDescent="0.25">
      <c r="A406" s="391"/>
      <c r="B406" s="394"/>
      <c r="C406" s="5" t="str">
        <f t="shared" si="78"/>
        <v/>
      </c>
      <c r="D406" s="155">
        <f t="shared" si="84"/>
        <v>0</v>
      </c>
      <c r="F406" s="156">
        <f t="shared" si="85"/>
        <v>0</v>
      </c>
      <c r="G406" t="str">
        <f t="shared" si="86"/>
        <v/>
      </c>
      <c r="H406" t="b">
        <f t="shared" si="87"/>
        <v>0</v>
      </c>
      <c r="I406" s="283">
        <f t="shared" si="79"/>
        <v>0</v>
      </c>
      <c r="J406" s="1">
        <f t="shared" si="80"/>
        <v>0</v>
      </c>
      <c r="K406" s="157">
        <f t="shared" si="88"/>
        <v>0</v>
      </c>
      <c r="L406" s="149">
        <f t="shared" si="89"/>
        <v>0</v>
      </c>
      <c r="M406" s="150">
        <f t="shared" si="81"/>
        <v>100</v>
      </c>
      <c r="N406" s="149">
        <f t="shared" si="90"/>
        <v>90</v>
      </c>
      <c r="O406" s="149">
        <f t="shared" si="82"/>
        <v>180</v>
      </c>
      <c r="P406" s="149">
        <f t="shared" si="83"/>
        <v>1</v>
      </c>
    </row>
    <row r="407" spans="1:16" x14ac:dyDescent="0.25">
      <c r="A407" s="391"/>
      <c r="B407" s="394"/>
      <c r="C407" s="5" t="str">
        <f t="shared" si="78"/>
        <v/>
      </c>
      <c r="D407" s="155">
        <f t="shared" si="84"/>
        <v>0</v>
      </c>
      <c r="F407" s="156">
        <f t="shared" si="85"/>
        <v>0</v>
      </c>
      <c r="G407" t="str">
        <f t="shared" si="86"/>
        <v/>
      </c>
      <c r="H407" t="b">
        <f t="shared" si="87"/>
        <v>0</v>
      </c>
      <c r="I407" s="283">
        <f t="shared" si="79"/>
        <v>0</v>
      </c>
      <c r="J407" s="1">
        <f t="shared" si="80"/>
        <v>0</v>
      </c>
      <c r="K407" s="157">
        <f t="shared" si="88"/>
        <v>0</v>
      </c>
      <c r="L407" s="149">
        <f t="shared" si="89"/>
        <v>0</v>
      </c>
      <c r="M407" s="150">
        <f t="shared" si="81"/>
        <v>100</v>
      </c>
      <c r="N407" s="149">
        <f t="shared" si="90"/>
        <v>90</v>
      </c>
      <c r="O407" s="149">
        <f t="shared" si="82"/>
        <v>180</v>
      </c>
      <c r="P407" s="149">
        <f t="shared" si="83"/>
        <v>1</v>
      </c>
    </row>
    <row r="408" spans="1:16" x14ac:dyDescent="0.25">
      <c r="A408" s="391"/>
      <c r="B408" s="394"/>
      <c r="C408" s="5" t="str">
        <f t="shared" si="78"/>
        <v/>
      </c>
      <c r="D408" s="155">
        <f t="shared" si="84"/>
        <v>0</v>
      </c>
      <c r="F408" s="156">
        <f t="shared" si="85"/>
        <v>0</v>
      </c>
      <c r="G408" t="str">
        <f t="shared" si="86"/>
        <v/>
      </c>
      <c r="H408" t="b">
        <f t="shared" si="87"/>
        <v>0</v>
      </c>
      <c r="I408" s="283">
        <f t="shared" si="79"/>
        <v>0</v>
      </c>
      <c r="J408" s="1">
        <f t="shared" si="80"/>
        <v>0</v>
      </c>
      <c r="K408" s="157">
        <f t="shared" si="88"/>
        <v>0</v>
      </c>
      <c r="L408" s="149">
        <f t="shared" si="89"/>
        <v>0</v>
      </c>
      <c r="M408" s="150">
        <f t="shared" si="81"/>
        <v>100</v>
      </c>
      <c r="N408" s="149">
        <f t="shared" si="90"/>
        <v>90</v>
      </c>
      <c r="O408" s="149">
        <f t="shared" si="82"/>
        <v>180</v>
      </c>
      <c r="P408" s="149">
        <f t="shared" si="83"/>
        <v>1</v>
      </c>
    </row>
    <row r="409" spans="1:16" x14ac:dyDescent="0.25">
      <c r="A409" s="391"/>
      <c r="B409" s="394"/>
      <c r="C409" s="5" t="str">
        <f t="shared" si="78"/>
        <v/>
      </c>
      <c r="D409" s="155">
        <f t="shared" si="84"/>
        <v>0</v>
      </c>
      <c r="F409" s="156">
        <f t="shared" si="85"/>
        <v>0</v>
      </c>
      <c r="G409" t="str">
        <f t="shared" si="86"/>
        <v/>
      </c>
      <c r="H409" t="b">
        <f t="shared" si="87"/>
        <v>0</v>
      </c>
      <c r="I409" s="283">
        <f t="shared" si="79"/>
        <v>0</v>
      </c>
      <c r="J409" s="1">
        <f t="shared" si="80"/>
        <v>0</v>
      </c>
      <c r="K409" s="157">
        <f t="shared" si="88"/>
        <v>0</v>
      </c>
      <c r="L409" s="149">
        <f t="shared" si="89"/>
        <v>0</v>
      </c>
      <c r="M409" s="150">
        <f t="shared" si="81"/>
        <v>100</v>
      </c>
      <c r="N409" s="149">
        <f t="shared" si="90"/>
        <v>90</v>
      </c>
      <c r="O409" s="149">
        <f t="shared" si="82"/>
        <v>180</v>
      </c>
      <c r="P409" s="149">
        <f t="shared" si="83"/>
        <v>1</v>
      </c>
    </row>
    <row r="410" spans="1:16" x14ac:dyDescent="0.25">
      <c r="A410" s="391"/>
      <c r="B410" s="394"/>
      <c r="C410" s="5" t="str">
        <f t="shared" si="78"/>
        <v/>
      </c>
      <c r="D410" s="155">
        <f t="shared" si="84"/>
        <v>0</v>
      </c>
      <c r="F410" s="156">
        <f t="shared" si="85"/>
        <v>0</v>
      </c>
      <c r="G410" t="str">
        <f t="shared" si="86"/>
        <v/>
      </c>
      <c r="H410" t="b">
        <f t="shared" si="87"/>
        <v>0</v>
      </c>
      <c r="I410" s="283">
        <f t="shared" si="79"/>
        <v>0</v>
      </c>
      <c r="J410" s="1">
        <f t="shared" si="80"/>
        <v>0</v>
      </c>
      <c r="K410" s="157">
        <f t="shared" si="88"/>
        <v>0</v>
      </c>
      <c r="L410" s="149">
        <f t="shared" si="89"/>
        <v>0</v>
      </c>
      <c r="M410" s="150">
        <f t="shared" si="81"/>
        <v>100</v>
      </c>
      <c r="N410" s="149">
        <f t="shared" si="90"/>
        <v>90</v>
      </c>
      <c r="O410" s="149">
        <f t="shared" si="82"/>
        <v>180</v>
      </c>
      <c r="P410" s="149">
        <f t="shared" si="83"/>
        <v>1</v>
      </c>
    </row>
    <row r="411" spans="1:16" x14ac:dyDescent="0.25">
      <c r="A411" s="391"/>
      <c r="B411" s="394"/>
      <c r="C411" s="5" t="str">
        <f t="shared" si="78"/>
        <v/>
      </c>
      <c r="D411" s="155">
        <f t="shared" si="84"/>
        <v>0</v>
      </c>
      <c r="F411" s="156">
        <f t="shared" si="85"/>
        <v>0</v>
      </c>
      <c r="G411" t="str">
        <f t="shared" si="86"/>
        <v/>
      </c>
      <c r="H411" t="b">
        <f t="shared" si="87"/>
        <v>0</v>
      </c>
      <c r="I411" s="283">
        <f t="shared" si="79"/>
        <v>0</v>
      </c>
      <c r="J411" s="1">
        <f t="shared" si="80"/>
        <v>0</v>
      </c>
      <c r="K411" s="157">
        <f t="shared" si="88"/>
        <v>0</v>
      </c>
      <c r="L411" s="149">
        <f t="shared" si="89"/>
        <v>0</v>
      </c>
      <c r="M411" s="150">
        <f t="shared" si="81"/>
        <v>100</v>
      </c>
      <c r="N411" s="149">
        <f t="shared" si="90"/>
        <v>90</v>
      </c>
      <c r="O411" s="149">
        <f t="shared" si="82"/>
        <v>180</v>
      </c>
      <c r="P411" s="149">
        <f t="shared" si="83"/>
        <v>1</v>
      </c>
    </row>
    <row r="412" spans="1:16" x14ac:dyDescent="0.25">
      <c r="A412" s="391"/>
      <c r="B412" s="394"/>
      <c r="C412" s="5" t="str">
        <f t="shared" si="78"/>
        <v/>
      </c>
      <c r="D412" s="155">
        <f t="shared" si="84"/>
        <v>0</v>
      </c>
      <c r="F412" s="156">
        <f t="shared" si="85"/>
        <v>0</v>
      </c>
      <c r="G412" t="str">
        <f t="shared" si="86"/>
        <v/>
      </c>
      <c r="H412" t="b">
        <f t="shared" si="87"/>
        <v>0</v>
      </c>
      <c r="I412" s="283">
        <f t="shared" si="79"/>
        <v>0</v>
      </c>
      <c r="J412" s="1">
        <f t="shared" si="80"/>
        <v>0</v>
      </c>
      <c r="K412" s="157">
        <f t="shared" si="88"/>
        <v>0</v>
      </c>
      <c r="L412" s="149">
        <f t="shared" si="89"/>
        <v>0</v>
      </c>
      <c r="M412" s="150">
        <f t="shared" si="81"/>
        <v>100</v>
      </c>
      <c r="N412" s="149">
        <f t="shared" si="90"/>
        <v>90</v>
      </c>
      <c r="O412" s="149">
        <f t="shared" si="82"/>
        <v>180</v>
      </c>
      <c r="P412" s="149">
        <f t="shared" si="83"/>
        <v>1</v>
      </c>
    </row>
    <row r="413" spans="1:16" x14ac:dyDescent="0.25">
      <c r="A413" s="391"/>
      <c r="B413" s="394"/>
      <c r="C413" s="5" t="str">
        <f t="shared" si="78"/>
        <v/>
      </c>
      <c r="D413" s="155">
        <f t="shared" si="84"/>
        <v>0</v>
      </c>
      <c r="F413" s="156">
        <f t="shared" si="85"/>
        <v>0</v>
      </c>
      <c r="G413" t="str">
        <f t="shared" si="86"/>
        <v/>
      </c>
      <c r="H413" t="b">
        <f t="shared" si="87"/>
        <v>0</v>
      </c>
      <c r="I413" s="283">
        <f t="shared" si="79"/>
        <v>0</v>
      </c>
      <c r="J413" s="1">
        <f t="shared" si="80"/>
        <v>0</v>
      </c>
      <c r="K413" s="157">
        <f t="shared" si="88"/>
        <v>0</v>
      </c>
      <c r="L413" s="149">
        <f t="shared" si="89"/>
        <v>0</v>
      </c>
      <c r="M413" s="150">
        <f t="shared" si="81"/>
        <v>100</v>
      </c>
      <c r="N413" s="149">
        <f t="shared" si="90"/>
        <v>90</v>
      </c>
      <c r="O413" s="149">
        <f t="shared" si="82"/>
        <v>180</v>
      </c>
      <c r="P413" s="149">
        <f t="shared" si="83"/>
        <v>1</v>
      </c>
    </row>
    <row r="414" spans="1:16" x14ac:dyDescent="0.25">
      <c r="A414" s="391"/>
      <c r="B414" s="394"/>
      <c r="C414" s="5" t="str">
        <f t="shared" si="78"/>
        <v/>
      </c>
      <c r="D414" s="155">
        <f t="shared" si="84"/>
        <v>0</v>
      </c>
      <c r="F414" s="156">
        <f t="shared" si="85"/>
        <v>0</v>
      </c>
      <c r="G414" t="str">
        <f t="shared" si="86"/>
        <v/>
      </c>
      <c r="H414" t="b">
        <f t="shared" si="87"/>
        <v>0</v>
      </c>
      <c r="I414" s="283">
        <f t="shared" si="79"/>
        <v>0</v>
      </c>
      <c r="J414" s="1">
        <f t="shared" si="80"/>
        <v>0</v>
      </c>
      <c r="K414" s="157">
        <f t="shared" si="88"/>
        <v>0</v>
      </c>
      <c r="L414" s="149">
        <f t="shared" si="89"/>
        <v>0</v>
      </c>
      <c r="M414" s="150">
        <f t="shared" si="81"/>
        <v>100</v>
      </c>
      <c r="N414" s="149">
        <f t="shared" si="90"/>
        <v>90</v>
      </c>
      <c r="O414" s="149">
        <f t="shared" si="82"/>
        <v>180</v>
      </c>
      <c r="P414" s="149">
        <f t="shared" si="83"/>
        <v>1</v>
      </c>
    </row>
    <row r="415" spans="1:16" x14ac:dyDescent="0.25">
      <c r="A415" s="391"/>
      <c r="B415" s="394"/>
      <c r="C415" s="5" t="str">
        <f t="shared" si="78"/>
        <v/>
      </c>
      <c r="D415" s="155">
        <f t="shared" si="84"/>
        <v>0</v>
      </c>
      <c r="F415" s="156">
        <f t="shared" si="85"/>
        <v>0</v>
      </c>
      <c r="G415" t="str">
        <f t="shared" si="86"/>
        <v/>
      </c>
      <c r="H415" t="b">
        <f t="shared" si="87"/>
        <v>0</v>
      </c>
      <c r="I415" s="283">
        <f t="shared" si="79"/>
        <v>0</v>
      </c>
      <c r="J415" s="1">
        <f t="shared" si="80"/>
        <v>0</v>
      </c>
      <c r="K415" s="157">
        <f t="shared" si="88"/>
        <v>0</v>
      </c>
      <c r="L415" s="149">
        <f t="shared" si="89"/>
        <v>0</v>
      </c>
      <c r="M415" s="150">
        <f t="shared" si="81"/>
        <v>100</v>
      </c>
      <c r="N415" s="149">
        <f t="shared" si="90"/>
        <v>90</v>
      </c>
      <c r="O415" s="149">
        <f t="shared" si="82"/>
        <v>180</v>
      </c>
      <c r="P415" s="149">
        <f t="shared" si="83"/>
        <v>1</v>
      </c>
    </row>
    <row r="416" spans="1:16" x14ac:dyDescent="0.25">
      <c r="A416" s="391"/>
      <c r="B416" s="394"/>
      <c r="C416" s="5" t="str">
        <f t="shared" si="78"/>
        <v/>
      </c>
      <c r="D416" s="155">
        <f t="shared" si="84"/>
        <v>0</v>
      </c>
      <c r="F416" s="156">
        <f t="shared" si="85"/>
        <v>0</v>
      </c>
      <c r="G416" t="str">
        <f t="shared" si="86"/>
        <v/>
      </c>
      <c r="H416" t="b">
        <f t="shared" si="87"/>
        <v>0</v>
      </c>
      <c r="I416" s="283">
        <f t="shared" si="79"/>
        <v>0</v>
      </c>
      <c r="J416" s="1">
        <f t="shared" si="80"/>
        <v>0</v>
      </c>
      <c r="K416" s="157">
        <f t="shared" si="88"/>
        <v>0</v>
      </c>
      <c r="L416" s="149">
        <f t="shared" si="89"/>
        <v>0</v>
      </c>
      <c r="M416" s="150">
        <f t="shared" si="81"/>
        <v>100</v>
      </c>
      <c r="N416" s="149">
        <f t="shared" si="90"/>
        <v>90</v>
      </c>
      <c r="O416" s="149">
        <f t="shared" si="82"/>
        <v>180</v>
      </c>
      <c r="P416" s="149">
        <f t="shared" si="83"/>
        <v>1</v>
      </c>
    </row>
    <row r="417" spans="1:16" x14ac:dyDescent="0.25">
      <c r="A417" s="391"/>
      <c r="B417" s="394"/>
      <c r="C417" s="5" t="str">
        <f t="shared" si="78"/>
        <v/>
      </c>
      <c r="D417" s="155">
        <f t="shared" si="84"/>
        <v>0</v>
      </c>
      <c r="F417" s="156">
        <f t="shared" si="85"/>
        <v>0</v>
      </c>
      <c r="G417" t="str">
        <f t="shared" si="86"/>
        <v/>
      </c>
      <c r="H417" t="b">
        <f t="shared" si="87"/>
        <v>0</v>
      </c>
      <c r="I417" s="283">
        <f t="shared" si="79"/>
        <v>0</v>
      </c>
      <c r="J417" s="1">
        <f t="shared" si="80"/>
        <v>0</v>
      </c>
      <c r="K417" s="157">
        <f t="shared" si="88"/>
        <v>0</v>
      </c>
      <c r="L417" s="149">
        <f t="shared" si="89"/>
        <v>0</v>
      </c>
      <c r="M417" s="150">
        <f t="shared" si="81"/>
        <v>100</v>
      </c>
      <c r="N417" s="149">
        <f t="shared" si="90"/>
        <v>90</v>
      </c>
      <c r="O417" s="149">
        <f t="shared" si="82"/>
        <v>180</v>
      </c>
      <c r="P417" s="149">
        <f t="shared" si="83"/>
        <v>1</v>
      </c>
    </row>
    <row r="418" spans="1:16" x14ac:dyDescent="0.25">
      <c r="A418" s="391"/>
      <c r="B418" s="394"/>
      <c r="C418" s="5" t="str">
        <f t="shared" si="78"/>
        <v/>
      </c>
      <c r="D418" s="155">
        <f t="shared" si="84"/>
        <v>0</v>
      </c>
      <c r="F418" s="156">
        <f t="shared" si="85"/>
        <v>0</v>
      </c>
      <c r="G418" t="str">
        <f t="shared" si="86"/>
        <v/>
      </c>
      <c r="H418" t="b">
        <f t="shared" si="87"/>
        <v>0</v>
      </c>
      <c r="I418" s="283">
        <f t="shared" si="79"/>
        <v>0</v>
      </c>
      <c r="J418" s="1">
        <f t="shared" si="80"/>
        <v>0</v>
      </c>
      <c r="K418" s="157">
        <f t="shared" si="88"/>
        <v>0</v>
      </c>
      <c r="L418" s="149">
        <f t="shared" si="89"/>
        <v>0</v>
      </c>
      <c r="M418" s="150">
        <f t="shared" si="81"/>
        <v>100</v>
      </c>
      <c r="N418" s="149">
        <f t="shared" si="90"/>
        <v>90</v>
      </c>
      <c r="O418" s="149">
        <f t="shared" si="82"/>
        <v>180</v>
      </c>
      <c r="P418" s="149">
        <f t="shared" si="83"/>
        <v>1</v>
      </c>
    </row>
    <row r="419" spans="1:16" x14ac:dyDescent="0.25">
      <c r="A419" s="391"/>
      <c r="B419" s="394"/>
      <c r="C419" s="5" t="str">
        <f t="shared" si="78"/>
        <v/>
      </c>
      <c r="D419" s="155">
        <f t="shared" si="84"/>
        <v>0</v>
      </c>
      <c r="F419" s="156">
        <f t="shared" si="85"/>
        <v>0</v>
      </c>
      <c r="G419" t="str">
        <f t="shared" si="86"/>
        <v/>
      </c>
      <c r="H419" t="b">
        <f t="shared" si="87"/>
        <v>0</v>
      </c>
      <c r="I419" s="283">
        <f t="shared" si="79"/>
        <v>0</v>
      </c>
      <c r="J419" s="1">
        <f t="shared" si="80"/>
        <v>0</v>
      </c>
      <c r="K419" s="157">
        <f t="shared" si="88"/>
        <v>0</v>
      </c>
      <c r="L419" s="149">
        <f t="shared" si="89"/>
        <v>0</v>
      </c>
      <c r="M419" s="150">
        <f t="shared" si="81"/>
        <v>100</v>
      </c>
      <c r="N419" s="149">
        <f t="shared" si="90"/>
        <v>90</v>
      </c>
      <c r="O419" s="149">
        <f t="shared" si="82"/>
        <v>180</v>
      </c>
      <c r="P419" s="149">
        <f t="shared" si="83"/>
        <v>1</v>
      </c>
    </row>
    <row r="420" spans="1:16" x14ac:dyDescent="0.25">
      <c r="A420" s="391"/>
      <c r="B420" s="394"/>
      <c r="C420" s="5" t="str">
        <f t="shared" si="78"/>
        <v/>
      </c>
      <c r="D420" s="155">
        <f t="shared" si="84"/>
        <v>0</v>
      </c>
      <c r="F420" s="156">
        <f t="shared" si="85"/>
        <v>0</v>
      </c>
      <c r="G420" t="str">
        <f t="shared" si="86"/>
        <v/>
      </c>
      <c r="H420" t="b">
        <f t="shared" si="87"/>
        <v>0</v>
      </c>
      <c r="I420" s="283">
        <f t="shared" si="79"/>
        <v>0</v>
      </c>
      <c r="J420" s="1">
        <f t="shared" si="80"/>
        <v>0</v>
      </c>
      <c r="K420" s="157">
        <f t="shared" si="88"/>
        <v>0</v>
      </c>
      <c r="L420" s="149">
        <f t="shared" si="89"/>
        <v>0</v>
      </c>
      <c r="M420" s="150">
        <f t="shared" si="81"/>
        <v>100</v>
      </c>
      <c r="N420" s="149">
        <f t="shared" si="90"/>
        <v>90</v>
      </c>
      <c r="O420" s="149">
        <f t="shared" si="82"/>
        <v>180</v>
      </c>
      <c r="P420" s="149">
        <f t="shared" si="83"/>
        <v>1</v>
      </c>
    </row>
    <row r="421" spans="1:16" x14ac:dyDescent="0.25">
      <c r="A421" s="391"/>
      <c r="B421" s="394"/>
      <c r="C421" s="5" t="str">
        <f t="shared" si="78"/>
        <v/>
      </c>
      <c r="D421" s="155">
        <f t="shared" si="84"/>
        <v>0</v>
      </c>
      <c r="F421" s="156">
        <f t="shared" si="85"/>
        <v>0</v>
      </c>
      <c r="G421" t="str">
        <f t="shared" si="86"/>
        <v/>
      </c>
      <c r="H421" t="b">
        <f t="shared" si="87"/>
        <v>0</v>
      </c>
      <c r="I421" s="283">
        <f t="shared" si="79"/>
        <v>0</v>
      </c>
      <c r="J421" s="1">
        <f t="shared" si="80"/>
        <v>0</v>
      </c>
      <c r="K421" s="157">
        <f t="shared" si="88"/>
        <v>0</v>
      </c>
      <c r="L421" s="149">
        <f t="shared" si="89"/>
        <v>0</v>
      </c>
      <c r="M421" s="150">
        <f t="shared" si="81"/>
        <v>100</v>
      </c>
      <c r="N421" s="149">
        <f t="shared" si="90"/>
        <v>90</v>
      </c>
      <c r="O421" s="149">
        <f t="shared" si="82"/>
        <v>180</v>
      </c>
      <c r="P421" s="149">
        <f t="shared" si="83"/>
        <v>1</v>
      </c>
    </row>
    <row r="422" spans="1:16" x14ac:dyDescent="0.25">
      <c r="A422" s="391"/>
      <c r="B422" s="394"/>
      <c r="C422" s="5" t="str">
        <f t="shared" si="78"/>
        <v/>
      </c>
      <c r="D422" s="155">
        <f t="shared" si="84"/>
        <v>0</v>
      </c>
      <c r="F422" s="156">
        <f t="shared" si="85"/>
        <v>0</v>
      </c>
      <c r="G422" t="str">
        <f t="shared" si="86"/>
        <v/>
      </c>
      <c r="H422" t="b">
        <f t="shared" si="87"/>
        <v>0</v>
      </c>
      <c r="I422" s="283">
        <f t="shared" si="79"/>
        <v>0</v>
      </c>
      <c r="J422" s="1">
        <f t="shared" si="80"/>
        <v>0</v>
      </c>
      <c r="K422" s="157">
        <f t="shared" si="88"/>
        <v>0</v>
      </c>
      <c r="L422" s="149">
        <f t="shared" si="89"/>
        <v>0</v>
      </c>
      <c r="M422" s="150">
        <f t="shared" si="81"/>
        <v>100</v>
      </c>
      <c r="N422" s="149">
        <f t="shared" si="90"/>
        <v>90</v>
      </c>
      <c r="O422" s="149">
        <f t="shared" si="82"/>
        <v>180</v>
      </c>
      <c r="P422" s="149">
        <f t="shared" si="83"/>
        <v>1</v>
      </c>
    </row>
    <row r="423" spans="1:16" x14ac:dyDescent="0.25">
      <c r="A423" s="391"/>
      <c r="B423" s="394"/>
      <c r="C423" s="5" t="str">
        <f t="shared" si="78"/>
        <v/>
      </c>
      <c r="D423" s="155">
        <f t="shared" si="84"/>
        <v>0</v>
      </c>
      <c r="F423" s="156">
        <f t="shared" si="85"/>
        <v>0</v>
      </c>
      <c r="G423" t="str">
        <f t="shared" si="86"/>
        <v/>
      </c>
      <c r="H423" t="b">
        <f t="shared" si="87"/>
        <v>0</v>
      </c>
      <c r="I423" s="283">
        <f t="shared" si="79"/>
        <v>0</v>
      </c>
      <c r="J423" s="1">
        <f t="shared" si="80"/>
        <v>0</v>
      </c>
      <c r="K423" s="157">
        <f t="shared" si="88"/>
        <v>0</v>
      </c>
      <c r="L423" s="149">
        <f t="shared" si="89"/>
        <v>0</v>
      </c>
      <c r="M423" s="150">
        <f t="shared" si="81"/>
        <v>100</v>
      </c>
      <c r="N423" s="149">
        <f t="shared" si="90"/>
        <v>90</v>
      </c>
      <c r="O423" s="149">
        <f t="shared" si="82"/>
        <v>180</v>
      </c>
      <c r="P423" s="149">
        <f t="shared" si="83"/>
        <v>1</v>
      </c>
    </row>
    <row r="424" spans="1:16" x14ac:dyDescent="0.25">
      <c r="A424" s="391"/>
      <c r="B424" s="394"/>
      <c r="C424" s="5" t="str">
        <f t="shared" si="78"/>
        <v/>
      </c>
      <c r="D424" s="155">
        <f t="shared" si="84"/>
        <v>0</v>
      </c>
      <c r="F424" s="156">
        <f t="shared" si="85"/>
        <v>0</v>
      </c>
      <c r="G424" t="str">
        <f t="shared" si="86"/>
        <v/>
      </c>
      <c r="H424" t="b">
        <f t="shared" si="87"/>
        <v>0</v>
      </c>
      <c r="I424" s="283">
        <f t="shared" si="79"/>
        <v>0</v>
      </c>
      <c r="J424" s="1">
        <f t="shared" si="80"/>
        <v>0</v>
      </c>
      <c r="K424" s="157">
        <f t="shared" si="88"/>
        <v>0</v>
      </c>
      <c r="L424" s="149">
        <f t="shared" si="89"/>
        <v>0</v>
      </c>
      <c r="M424" s="150">
        <f t="shared" si="81"/>
        <v>100</v>
      </c>
      <c r="N424" s="149">
        <f t="shared" si="90"/>
        <v>90</v>
      </c>
      <c r="O424" s="149">
        <f t="shared" si="82"/>
        <v>180</v>
      </c>
      <c r="P424" s="149">
        <f t="shared" si="83"/>
        <v>1</v>
      </c>
    </row>
    <row r="425" spans="1:16" x14ac:dyDescent="0.25">
      <c r="A425" s="391"/>
      <c r="B425" s="394"/>
      <c r="C425" s="5" t="str">
        <f t="shared" si="78"/>
        <v/>
      </c>
      <c r="D425" s="155">
        <f t="shared" si="84"/>
        <v>0</v>
      </c>
      <c r="F425" s="156">
        <f t="shared" si="85"/>
        <v>0</v>
      </c>
      <c r="G425" t="str">
        <f t="shared" si="86"/>
        <v/>
      </c>
      <c r="H425" t="b">
        <f t="shared" si="87"/>
        <v>0</v>
      </c>
      <c r="I425" s="283">
        <f t="shared" si="79"/>
        <v>0</v>
      </c>
      <c r="J425" s="1">
        <f t="shared" si="80"/>
        <v>0</v>
      </c>
      <c r="K425" s="157">
        <f t="shared" si="88"/>
        <v>0</v>
      </c>
      <c r="L425" s="149">
        <f t="shared" si="89"/>
        <v>0</v>
      </c>
      <c r="M425" s="150">
        <f t="shared" si="81"/>
        <v>100</v>
      </c>
      <c r="N425" s="149">
        <f t="shared" si="90"/>
        <v>90</v>
      </c>
      <c r="O425" s="149">
        <f t="shared" si="82"/>
        <v>180</v>
      </c>
      <c r="P425" s="149">
        <f t="shared" si="83"/>
        <v>1</v>
      </c>
    </row>
    <row r="426" spans="1:16" x14ac:dyDescent="0.25">
      <c r="A426" s="391"/>
      <c r="B426" s="394"/>
      <c r="C426" s="5" t="str">
        <f t="shared" si="78"/>
        <v/>
      </c>
      <c r="D426" s="155">
        <f t="shared" si="84"/>
        <v>0</v>
      </c>
      <c r="F426" s="156">
        <f t="shared" si="85"/>
        <v>0</v>
      </c>
      <c r="G426" t="str">
        <f t="shared" si="86"/>
        <v/>
      </c>
      <c r="H426" t="b">
        <f t="shared" si="87"/>
        <v>0</v>
      </c>
      <c r="I426" s="283">
        <f t="shared" si="79"/>
        <v>0</v>
      </c>
      <c r="J426" s="1">
        <f t="shared" si="80"/>
        <v>0</v>
      </c>
      <c r="K426" s="157">
        <f t="shared" si="88"/>
        <v>0</v>
      </c>
      <c r="L426" s="149">
        <f t="shared" si="89"/>
        <v>0</v>
      </c>
      <c r="M426" s="150">
        <f t="shared" si="81"/>
        <v>100</v>
      </c>
      <c r="N426" s="149">
        <f t="shared" si="90"/>
        <v>90</v>
      </c>
      <c r="O426" s="149">
        <f t="shared" si="82"/>
        <v>180</v>
      </c>
      <c r="P426" s="149">
        <f t="shared" si="83"/>
        <v>1</v>
      </c>
    </row>
    <row r="427" spans="1:16" x14ac:dyDescent="0.25">
      <c r="A427" s="391"/>
      <c r="B427" s="394"/>
      <c r="C427" s="5" t="str">
        <f t="shared" si="78"/>
        <v/>
      </c>
      <c r="D427" s="155">
        <f t="shared" si="84"/>
        <v>0</v>
      </c>
      <c r="F427" s="156">
        <f t="shared" si="85"/>
        <v>0</v>
      </c>
      <c r="G427" t="str">
        <f t="shared" si="86"/>
        <v/>
      </c>
      <c r="H427" t="b">
        <f t="shared" si="87"/>
        <v>0</v>
      </c>
      <c r="I427" s="283">
        <f t="shared" si="79"/>
        <v>0</v>
      </c>
      <c r="J427" s="1">
        <f t="shared" si="80"/>
        <v>0</v>
      </c>
      <c r="K427" s="157">
        <f t="shared" si="88"/>
        <v>0</v>
      </c>
      <c r="L427" s="149">
        <f t="shared" si="89"/>
        <v>0</v>
      </c>
      <c r="M427" s="150">
        <f t="shared" si="81"/>
        <v>100</v>
      </c>
      <c r="N427" s="149">
        <f t="shared" si="90"/>
        <v>90</v>
      </c>
      <c r="O427" s="149">
        <f t="shared" si="82"/>
        <v>180</v>
      </c>
      <c r="P427" s="149">
        <f t="shared" si="83"/>
        <v>1</v>
      </c>
    </row>
    <row r="428" spans="1:16" x14ac:dyDescent="0.25">
      <c r="A428" s="391"/>
      <c r="B428" s="394"/>
      <c r="C428" s="5" t="str">
        <f t="shared" si="78"/>
        <v/>
      </c>
      <c r="D428" s="155">
        <f t="shared" si="84"/>
        <v>0</v>
      </c>
      <c r="F428" s="156">
        <f t="shared" si="85"/>
        <v>0</v>
      </c>
      <c r="G428" t="str">
        <f t="shared" si="86"/>
        <v/>
      </c>
      <c r="H428" t="b">
        <f t="shared" si="87"/>
        <v>0</v>
      </c>
      <c r="I428" s="283">
        <f t="shared" si="79"/>
        <v>0</v>
      </c>
      <c r="J428" s="1">
        <f t="shared" si="80"/>
        <v>0</v>
      </c>
      <c r="K428" s="157">
        <f t="shared" si="88"/>
        <v>0</v>
      </c>
      <c r="L428" s="149">
        <f t="shared" si="89"/>
        <v>0</v>
      </c>
      <c r="M428" s="150">
        <f t="shared" si="81"/>
        <v>100</v>
      </c>
      <c r="N428" s="149">
        <f t="shared" si="90"/>
        <v>90</v>
      </c>
      <c r="O428" s="149">
        <f t="shared" si="82"/>
        <v>180</v>
      </c>
      <c r="P428" s="149">
        <f t="shared" si="83"/>
        <v>1</v>
      </c>
    </row>
    <row r="429" spans="1:16" x14ac:dyDescent="0.25">
      <c r="A429" s="391"/>
      <c r="B429" s="394"/>
      <c r="C429" s="5" t="str">
        <f t="shared" si="78"/>
        <v/>
      </c>
      <c r="D429" s="155">
        <f t="shared" si="84"/>
        <v>0</v>
      </c>
      <c r="F429" s="156">
        <f t="shared" si="85"/>
        <v>0</v>
      </c>
      <c r="G429" t="str">
        <f t="shared" si="86"/>
        <v/>
      </c>
      <c r="H429" t="b">
        <f t="shared" si="87"/>
        <v>0</v>
      </c>
      <c r="I429" s="283">
        <f t="shared" si="79"/>
        <v>0</v>
      </c>
      <c r="J429" s="1">
        <f t="shared" si="80"/>
        <v>0</v>
      </c>
      <c r="K429" s="157">
        <f t="shared" si="88"/>
        <v>0</v>
      </c>
      <c r="L429" s="149">
        <f t="shared" si="89"/>
        <v>0</v>
      </c>
      <c r="M429" s="150">
        <f t="shared" si="81"/>
        <v>100</v>
      </c>
      <c r="N429" s="149">
        <f t="shared" si="90"/>
        <v>90</v>
      </c>
      <c r="O429" s="149">
        <f t="shared" si="82"/>
        <v>180</v>
      </c>
      <c r="P429" s="149">
        <f t="shared" si="83"/>
        <v>1</v>
      </c>
    </row>
    <row r="430" spans="1:16" x14ac:dyDescent="0.25">
      <c r="A430" s="391"/>
      <c r="B430" s="394"/>
      <c r="C430" s="5" t="str">
        <f t="shared" si="78"/>
        <v/>
      </c>
      <c r="D430" s="155">
        <f t="shared" si="84"/>
        <v>0</v>
      </c>
      <c r="F430" s="156">
        <f t="shared" si="85"/>
        <v>0</v>
      </c>
      <c r="G430" t="str">
        <f t="shared" si="86"/>
        <v/>
      </c>
      <c r="H430" t="b">
        <f t="shared" si="87"/>
        <v>0</v>
      </c>
      <c r="I430" s="283">
        <f t="shared" si="79"/>
        <v>0</v>
      </c>
      <c r="J430" s="1">
        <f t="shared" si="80"/>
        <v>0</v>
      </c>
      <c r="K430" s="157">
        <f t="shared" si="88"/>
        <v>0</v>
      </c>
      <c r="L430" s="149">
        <f t="shared" si="89"/>
        <v>0</v>
      </c>
      <c r="M430" s="150">
        <f t="shared" si="81"/>
        <v>100</v>
      </c>
      <c r="N430" s="149">
        <f t="shared" si="90"/>
        <v>90</v>
      </c>
      <c r="O430" s="149">
        <f t="shared" si="82"/>
        <v>180</v>
      </c>
      <c r="P430" s="149">
        <f t="shared" si="83"/>
        <v>1</v>
      </c>
    </row>
    <row r="431" spans="1:16" x14ac:dyDescent="0.25">
      <c r="A431" s="391"/>
      <c r="B431" s="394"/>
      <c r="C431" s="5" t="str">
        <f t="shared" si="78"/>
        <v/>
      </c>
      <c r="D431" s="155">
        <f t="shared" si="84"/>
        <v>0</v>
      </c>
      <c r="F431" s="156">
        <f t="shared" si="85"/>
        <v>0</v>
      </c>
      <c r="G431" t="str">
        <f t="shared" si="86"/>
        <v/>
      </c>
      <c r="H431" t="b">
        <f t="shared" si="87"/>
        <v>0</v>
      </c>
      <c r="I431" s="283">
        <f t="shared" si="79"/>
        <v>0</v>
      </c>
      <c r="J431" s="1">
        <f t="shared" si="80"/>
        <v>0</v>
      </c>
      <c r="K431" s="157">
        <f t="shared" si="88"/>
        <v>0</v>
      </c>
      <c r="L431" s="149">
        <f t="shared" si="89"/>
        <v>0</v>
      </c>
      <c r="M431" s="150">
        <f t="shared" si="81"/>
        <v>100</v>
      </c>
      <c r="N431" s="149">
        <f t="shared" si="90"/>
        <v>90</v>
      </c>
      <c r="O431" s="149">
        <f t="shared" si="82"/>
        <v>180</v>
      </c>
      <c r="P431" s="149">
        <f t="shared" si="83"/>
        <v>1</v>
      </c>
    </row>
    <row r="432" spans="1:16" x14ac:dyDescent="0.25">
      <c r="A432" s="391"/>
      <c r="B432" s="394"/>
      <c r="C432" s="5" t="str">
        <f t="shared" si="78"/>
        <v/>
      </c>
      <c r="D432" s="155">
        <f t="shared" si="84"/>
        <v>0</v>
      </c>
      <c r="F432" s="156">
        <f t="shared" si="85"/>
        <v>0</v>
      </c>
      <c r="G432" t="str">
        <f t="shared" si="86"/>
        <v/>
      </c>
      <c r="H432" t="b">
        <f t="shared" si="87"/>
        <v>0</v>
      </c>
      <c r="I432" s="283">
        <f t="shared" si="79"/>
        <v>0</v>
      </c>
      <c r="J432" s="1">
        <f t="shared" si="80"/>
        <v>0</v>
      </c>
      <c r="K432" s="157">
        <f t="shared" si="88"/>
        <v>0</v>
      </c>
      <c r="L432" s="149">
        <f t="shared" si="89"/>
        <v>0</v>
      </c>
      <c r="M432" s="150">
        <f t="shared" si="81"/>
        <v>100</v>
      </c>
      <c r="N432" s="149">
        <f t="shared" si="90"/>
        <v>90</v>
      </c>
      <c r="O432" s="149">
        <f t="shared" si="82"/>
        <v>180</v>
      </c>
      <c r="P432" s="149">
        <f t="shared" si="83"/>
        <v>1</v>
      </c>
    </row>
    <row r="433" spans="1:16" x14ac:dyDescent="0.25">
      <c r="A433" s="391"/>
      <c r="B433" s="394"/>
      <c r="C433" s="5" t="str">
        <f t="shared" si="78"/>
        <v/>
      </c>
      <c r="D433" s="155">
        <f t="shared" si="84"/>
        <v>0</v>
      </c>
      <c r="F433" s="156">
        <f t="shared" si="85"/>
        <v>0</v>
      </c>
      <c r="G433" t="str">
        <f t="shared" si="86"/>
        <v/>
      </c>
      <c r="H433" t="b">
        <f t="shared" si="87"/>
        <v>0</v>
      </c>
      <c r="I433" s="283">
        <f t="shared" si="79"/>
        <v>0</v>
      </c>
      <c r="J433" s="1">
        <f t="shared" si="80"/>
        <v>0</v>
      </c>
      <c r="K433" s="157">
        <f t="shared" si="88"/>
        <v>0</v>
      </c>
      <c r="L433" s="149">
        <f t="shared" si="89"/>
        <v>0</v>
      </c>
      <c r="M433" s="150">
        <f t="shared" si="81"/>
        <v>100</v>
      </c>
      <c r="N433" s="149">
        <f t="shared" si="90"/>
        <v>90</v>
      </c>
      <c r="O433" s="149">
        <f t="shared" si="82"/>
        <v>180</v>
      </c>
      <c r="P433" s="149">
        <f t="shared" si="83"/>
        <v>1</v>
      </c>
    </row>
    <row r="434" spans="1:16" x14ac:dyDescent="0.25">
      <c r="A434" s="391"/>
      <c r="B434" s="394"/>
      <c r="C434" s="5" t="str">
        <f t="shared" si="78"/>
        <v/>
      </c>
      <c r="D434" s="155">
        <f t="shared" si="84"/>
        <v>0</v>
      </c>
      <c r="F434" s="156">
        <f t="shared" si="85"/>
        <v>0</v>
      </c>
      <c r="G434" t="str">
        <f t="shared" si="86"/>
        <v/>
      </c>
      <c r="H434" t="b">
        <f t="shared" si="87"/>
        <v>0</v>
      </c>
      <c r="I434" s="283">
        <f t="shared" si="79"/>
        <v>0</v>
      </c>
      <c r="J434" s="1">
        <f t="shared" si="80"/>
        <v>0</v>
      </c>
      <c r="K434" s="157">
        <f t="shared" si="88"/>
        <v>0</v>
      </c>
      <c r="L434" s="149">
        <f t="shared" si="89"/>
        <v>0</v>
      </c>
      <c r="M434" s="150">
        <f t="shared" si="81"/>
        <v>100</v>
      </c>
      <c r="N434" s="149">
        <f t="shared" si="90"/>
        <v>90</v>
      </c>
      <c r="O434" s="149">
        <f t="shared" si="82"/>
        <v>180</v>
      </c>
      <c r="P434" s="149">
        <f t="shared" si="83"/>
        <v>1</v>
      </c>
    </row>
    <row r="435" spans="1:16" x14ac:dyDescent="0.25">
      <c r="A435" s="391"/>
      <c r="B435" s="394"/>
      <c r="C435" s="5" t="str">
        <f t="shared" si="78"/>
        <v/>
      </c>
      <c r="D435" s="155">
        <f t="shared" si="84"/>
        <v>0</v>
      </c>
      <c r="F435" s="156">
        <f t="shared" si="85"/>
        <v>0</v>
      </c>
      <c r="G435" t="str">
        <f t="shared" si="86"/>
        <v/>
      </c>
      <c r="H435" t="b">
        <f t="shared" si="87"/>
        <v>0</v>
      </c>
      <c r="I435" s="283">
        <f t="shared" si="79"/>
        <v>0</v>
      </c>
      <c r="J435" s="1">
        <f t="shared" si="80"/>
        <v>0</v>
      </c>
      <c r="K435" s="157">
        <f t="shared" si="88"/>
        <v>0</v>
      </c>
      <c r="L435" s="149">
        <f t="shared" si="89"/>
        <v>0</v>
      </c>
      <c r="M435" s="150">
        <f t="shared" si="81"/>
        <v>100</v>
      </c>
      <c r="N435" s="149">
        <f t="shared" si="90"/>
        <v>90</v>
      </c>
      <c r="O435" s="149">
        <f t="shared" si="82"/>
        <v>180</v>
      </c>
      <c r="P435" s="149">
        <f t="shared" si="83"/>
        <v>1</v>
      </c>
    </row>
    <row r="436" spans="1:16" x14ac:dyDescent="0.25">
      <c r="A436" s="391"/>
      <c r="B436" s="394"/>
      <c r="C436" s="5" t="str">
        <f t="shared" si="78"/>
        <v/>
      </c>
      <c r="D436" s="155">
        <f t="shared" si="84"/>
        <v>0</v>
      </c>
      <c r="F436" s="156">
        <f t="shared" si="85"/>
        <v>0</v>
      </c>
      <c r="G436" t="str">
        <f t="shared" si="86"/>
        <v/>
      </c>
      <c r="H436" t="b">
        <f t="shared" si="87"/>
        <v>0</v>
      </c>
      <c r="I436" s="283">
        <f t="shared" si="79"/>
        <v>0</v>
      </c>
      <c r="J436" s="1">
        <f t="shared" si="80"/>
        <v>0</v>
      </c>
      <c r="K436" s="157">
        <f t="shared" si="88"/>
        <v>0</v>
      </c>
      <c r="L436" s="149">
        <f t="shared" si="89"/>
        <v>0</v>
      </c>
      <c r="M436" s="150">
        <f t="shared" si="81"/>
        <v>100</v>
      </c>
      <c r="N436" s="149">
        <f t="shared" si="90"/>
        <v>90</v>
      </c>
      <c r="O436" s="149">
        <f t="shared" si="82"/>
        <v>180</v>
      </c>
      <c r="P436" s="149">
        <f t="shared" si="83"/>
        <v>1</v>
      </c>
    </row>
    <row r="437" spans="1:16" x14ac:dyDescent="0.25">
      <c r="A437" s="391"/>
      <c r="B437" s="394"/>
      <c r="C437" s="5" t="str">
        <f t="shared" si="78"/>
        <v/>
      </c>
      <c r="D437" s="155">
        <f t="shared" si="84"/>
        <v>0</v>
      </c>
      <c r="F437" s="156">
        <f t="shared" si="85"/>
        <v>0</v>
      </c>
      <c r="G437" t="str">
        <f t="shared" si="86"/>
        <v/>
      </c>
      <c r="H437" t="b">
        <f t="shared" si="87"/>
        <v>0</v>
      </c>
      <c r="I437" s="283">
        <f t="shared" si="79"/>
        <v>0</v>
      </c>
      <c r="J437" s="1">
        <f t="shared" si="80"/>
        <v>0</v>
      </c>
      <c r="K437" s="157">
        <f t="shared" si="88"/>
        <v>0</v>
      </c>
      <c r="L437" s="149">
        <f t="shared" si="89"/>
        <v>0</v>
      </c>
      <c r="M437" s="150">
        <f t="shared" si="81"/>
        <v>100</v>
      </c>
      <c r="N437" s="149">
        <f t="shared" si="90"/>
        <v>90</v>
      </c>
      <c r="O437" s="149">
        <f t="shared" si="82"/>
        <v>180</v>
      </c>
      <c r="P437" s="149">
        <f t="shared" si="83"/>
        <v>1</v>
      </c>
    </row>
    <row r="438" spans="1:16" x14ac:dyDescent="0.25">
      <c r="A438" s="391"/>
      <c r="B438" s="394"/>
      <c r="C438" s="5" t="str">
        <f t="shared" si="78"/>
        <v/>
      </c>
      <c r="D438" s="155">
        <f t="shared" si="84"/>
        <v>0</v>
      </c>
      <c r="F438" s="156">
        <f t="shared" si="85"/>
        <v>0</v>
      </c>
      <c r="G438" t="str">
        <f t="shared" si="86"/>
        <v/>
      </c>
      <c r="H438" t="b">
        <f t="shared" si="87"/>
        <v>0</v>
      </c>
      <c r="I438" s="283">
        <f t="shared" si="79"/>
        <v>0</v>
      </c>
      <c r="J438" s="1">
        <f t="shared" si="80"/>
        <v>0</v>
      </c>
      <c r="K438" s="157">
        <f t="shared" si="88"/>
        <v>0</v>
      </c>
      <c r="L438" s="149">
        <f t="shared" si="89"/>
        <v>0</v>
      </c>
      <c r="M438" s="150">
        <f t="shared" si="81"/>
        <v>100</v>
      </c>
      <c r="N438" s="149">
        <f t="shared" si="90"/>
        <v>90</v>
      </c>
      <c r="O438" s="149">
        <f t="shared" si="82"/>
        <v>180</v>
      </c>
      <c r="P438" s="149">
        <f t="shared" si="83"/>
        <v>1</v>
      </c>
    </row>
    <row r="439" spans="1:16" x14ac:dyDescent="0.25">
      <c r="A439" s="391"/>
      <c r="B439" s="394"/>
      <c r="C439" s="5" t="str">
        <f t="shared" si="78"/>
        <v/>
      </c>
      <c r="D439" s="155">
        <f t="shared" si="84"/>
        <v>0</v>
      </c>
      <c r="F439" s="156">
        <f t="shared" si="85"/>
        <v>0</v>
      </c>
      <c r="G439" t="str">
        <f t="shared" si="86"/>
        <v/>
      </c>
      <c r="H439" t="b">
        <f t="shared" si="87"/>
        <v>0</v>
      </c>
      <c r="I439" s="283">
        <f t="shared" si="79"/>
        <v>0</v>
      </c>
      <c r="J439" s="1">
        <f t="shared" si="80"/>
        <v>0</v>
      </c>
      <c r="K439" s="157">
        <f t="shared" si="88"/>
        <v>0</v>
      </c>
      <c r="L439" s="149">
        <f t="shared" si="89"/>
        <v>0</v>
      </c>
      <c r="M439" s="150">
        <f t="shared" si="81"/>
        <v>100</v>
      </c>
      <c r="N439" s="149">
        <f t="shared" si="90"/>
        <v>90</v>
      </c>
      <c r="O439" s="149">
        <f t="shared" si="82"/>
        <v>180</v>
      </c>
      <c r="P439" s="149">
        <f t="shared" si="83"/>
        <v>1</v>
      </c>
    </row>
    <row r="440" spans="1:16" x14ac:dyDescent="0.25">
      <c r="A440" s="391"/>
      <c r="B440" s="394"/>
      <c r="C440" s="5" t="str">
        <f t="shared" si="78"/>
        <v/>
      </c>
      <c r="D440" s="155">
        <f t="shared" si="84"/>
        <v>0</v>
      </c>
      <c r="F440" s="156">
        <f t="shared" si="85"/>
        <v>0</v>
      </c>
      <c r="G440" t="str">
        <f t="shared" si="86"/>
        <v/>
      </c>
      <c r="H440" t="b">
        <f t="shared" si="87"/>
        <v>0</v>
      </c>
      <c r="I440" s="283">
        <f t="shared" si="79"/>
        <v>0</v>
      </c>
      <c r="J440" s="1">
        <f t="shared" si="80"/>
        <v>0</v>
      </c>
      <c r="K440" s="157">
        <f t="shared" si="88"/>
        <v>0</v>
      </c>
      <c r="L440" s="149">
        <f t="shared" si="89"/>
        <v>0</v>
      </c>
      <c r="M440" s="150">
        <f t="shared" si="81"/>
        <v>100</v>
      </c>
      <c r="N440" s="149">
        <f t="shared" si="90"/>
        <v>90</v>
      </c>
      <c r="O440" s="149">
        <f t="shared" si="82"/>
        <v>180</v>
      </c>
      <c r="P440" s="149">
        <f t="shared" si="83"/>
        <v>1</v>
      </c>
    </row>
    <row r="441" spans="1:16" x14ac:dyDescent="0.25">
      <c r="A441" s="391"/>
      <c r="B441" s="394"/>
      <c r="C441" s="5" t="str">
        <f t="shared" si="78"/>
        <v/>
      </c>
      <c r="D441" s="155">
        <f t="shared" si="84"/>
        <v>0</v>
      </c>
      <c r="F441" s="156">
        <f t="shared" si="85"/>
        <v>0</v>
      </c>
      <c r="G441" t="str">
        <f t="shared" si="86"/>
        <v/>
      </c>
      <c r="H441" t="b">
        <f t="shared" si="87"/>
        <v>0</v>
      </c>
      <c r="I441" s="283">
        <f t="shared" si="79"/>
        <v>0</v>
      </c>
      <c r="J441" s="1">
        <f t="shared" si="80"/>
        <v>0</v>
      </c>
      <c r="K441" s="157">
        <f t="shared" si="88"/>
        <v>0</v>
      </c>
      <c r="L441" s="149">
        <f t="shared" si="89"/>
        <v>0</v>
      </c>
      <c r="M441" s="150">
        <f t="shared" si="81"/>
        <v>100</v>
      </c>
      <c r="N441" s="149">
        <f t="shared" si="90"/>
        <v>90</v>
      </c>
      <c r="O441" s="149">
        <f t="shared" si="82"/>
        <v>180</v>
      </c>
      <c r="P441" s="149">
        <f t="shared" si="83"/>
        <v>1</v>
      </c>
    </row>
    <row r="442" spans="1:16" x14ac:dyDescent="0.25">
      <c r="A442" s="391"/>
      <c r="B442" s="394"/>
      <c r="C442" s="5" t="str">
        <f t="shared" si="78"/>
        <v/>
      </c>
      <c r="D442" s="155">
        <f t="shared" si="84"/>
        <v>0</v>
      </c>
      <c r="F442" s="156">
        <f t="shared" si="85"/>
        <v>0</v>
      </c>
      <c r="G442" t="str">
        <f t="shared" si="86"/>
        <v/>
      </c>
      <c r="H442" t="b">
        <f t="shared" si="87"/>
        <v>0</v>
      </c>
      <c r="I442" s="283">
        <f t="shared" si="79"/>
        <v>0</v>
      </c>
      <c r="J442" s="1">
        <f t="shared" si="80"/>
        <v>0</v>
      </c>
      <c r="K442" s="157">
        <f t="shared" si="88"/>
        <v>0</v>
      </c>
      <c r="L442" s="149">
        <f t="shared" si="89"/>
        <v>0</v>
      </c>
      <c r="M442" s="150">
        <f t="shared" si="81"/>
        <v>100</v>
      </c>
      <c r="N442" s="149">
        <f t="shared" si="90"/>
        <v>90</v>
      </c>
      <c r="O442" s="149">
        <f t="shared" si="82"/>
        <v>180</v>
      </c>
      <c r="P442" s="149">
        <f t="shared" si="83"/>
        <v>1</v>
      </c>
    </row>
    <row r="443" spans="1:16" x14ac:dyDescent="0.25">
      <c r="A443" s="391"/>
      <c r="B443" s="394"/>
      <c r="C443" s="5" t="str">
        <f t="shared" si="78"/>
        <v/>
      </c>
      <c r="D443" s="155">
        <f t="shared" si="84"/>
        <v>0</v>
      </c>
      <c r="F443" s="156">
        <f t="shared" si="85"/>
        <v>0</v>
      </c>
      <c r="G443" t="str">
        <f t="shared" si="86"/>
        <v/>
      </c>
      <c r="H443" t="b">
        <f t="shared" si="87"/>
        <v>0</v>
      </c>
      <c r="I443" s="283">
        <f t="shared" si="79"/>
        <v>0</v>
      </c>
      <c r="J443" s="1">
        <f t="shared" si="80"/>
        <v>0</v>
      </c>
      <c r="K443" s="157">
        <f t="shared" si="88"/>
        <v>0</v>
      </c>
      <c r="L443" s="149">
        <f t="shared" si="89"/>
        <v>0</v>
      </c>
      <c r="M443" s="150">
        <f t="shared" si="81"/>
        <v>100</v>
      </c>
      <c r="N443" s="149">
        <f t="shared" si="90"/>
        <v>90</v>
      </c>
      <c r="O443" s="149">
        <f t="shared" si="82"/>
        <v>180</v>
      </c>
      <c r="P443" s="149">
        <f t="shared" si="83"/>
        <v>1</v>
      </c>
    </row>
    <row r="444" spans="1:16" x14ac:dyDescent="0.25">
      <c r="A444" s="391"/>
      <c r="B444" s="394"/>
      <c r="C444" s="5" t="str">
        <f t="shared" si="78"/>
        <v/>
      </c>
      <c r="D444" s="155">
        <f t="shared" si="84"/>
        <v>0</v>
      </c>
      <c r="F444" s="156">
        <f t="shared" si="85"/>
        <v>0</v>
      </c>
      <c r="G444" t="str">
        <f t="shared" si="86"/>
        <v/>
      </c>
      <c r="H444" t="b">
        <f t="shared" si="87"/>
        <v>0</v>
      </c>
      <c r="I444" s="283">
        <f t="shared" si="79"/>
        <v>0</v>
      </c>
      <c r="J444" s="1">
        <f t="shared" si="80"/>
        <v>0</v>
      </c>
      <c r="K444" s="157">
        <f t="shared" si="88"/>
        <v>0</v>
      </c>
      <c r="L444" s="149">
        <f t="shared" si="89"/>
        <v>0</v>
      </c>
      <c r="M444" s="150">
        <f t="shared" si="81"/>
        <v>100</v>
      </c>
      <c r="N444" s="149">
        <f t="shared" si="90"/>
        <v>90</v>
      </c>
      <c r="O444" s="149">
        <f t="shared" si="82"/>
        <v>180</v>
      </c>
      <c r="P444" s="149">
        <f t="shared" si="83"/>
        <v>1</v>
      </c>
    </row>
    <row r="445" spans="1:16" x14ac:dyDescent="0.25">
      <c r="A445" s="391"/>
      <c r="B445" s="394"/>
      <c r="C445" s="5" t="str">
        <f t="shared" si="78"/>
        <v/>
      </c>
      <c r="D445" s="155">
        <f t="shared" si="84"/>
        <v>0</v>
      </c>
      <c r="F445" s="156">
        <f t="shared" si="85"/>
        <v>0</v>
      </c>
      <c r="G445" t="str">
        <f t="shared" si="86"/>
        <v/>
      </c>
      <c r="H445" t="b">
        <f t="shared" si="87"/>
        <v>0</v>
      </c>
      <c r="I445" s="283">
        <f t="shared" si="79"/>
        <v>0</v>
      </c>
      <c r="J445" s="1">
        <f t="shared" si="80"/>
        <v>0</v>
      </c>
      <c r="K445" s="157">
        <f t="shared" si="88"/>
        <v>0</v>
      </c>
      <c r="L445" s="149">
        <f t="shared" si="89"/>
        <v>0</v>
      </c>
      <c r="M445" s="150">
        <f t="shared" si="81"/>
        <v>100</v>
      </c>
      <c r="N445" s="149">
        <f t="shared" si="90"/>
        <v>90</v>
      </c>
      <c r="O445" s="149">
        <f t="shared" si="82"/>
        <v>180</v>
      </c>
      <c r="P445" s="149">
        <f t="shared" si="83"/>
        <v>1</v>
      </c>
    </row>
    <row r="446" spans="1:16" x14ac:dyDescent="0.25">
      <c r="A446" s="391"/>
      <c r="B446" s="394"/>
      <c r="C446" s="5" t="str">
        <f t="shared" si="78"/>
        <v/>
      </c>
      <c r="D446" s="155">
        <f t="shared" si="84"/>
        <v>0</v>
      </c>
      <c r="F446" s="156">
        <f t="shared" si="85"/>
        <v>0</v>
      </c>
      <c r="G446" t="str">
        <f t="shared" si="86"/>
        <v/>
      </c>
      <c r="H446" t="b">
        <f t="shared" si="87"/>
        <v>0</v>
      </c>
      <c r="I446" s="283">
        <f t="shared" si="79"/>
        <v>0</v>
      </c>
      <c r="J446" s="1">
        <f t="shared" si="80"/>
        <v>0</v>
      </c>
      <c r="K446" s="157">
        <f t="shared" si="88"/>
        <v>0</v>
      </c>
      <c r="L446" s="149">
        <f t="shared" si="89"/>
        <v>0</v>
      </c>
      <c r="M446" s="150">
        <f t="shared" si="81"/>
        <v>100</v>
      </c>
      <c r="N446" s="149">
        <f t="shared" si="90"/>
        <v>90</v>
      </c>
      <c r="O446" s="149">
        <f t="shared" si="82"/>
        <v>180</v>
      </c>
      <c r="P446" s="149">
        <f t="shared" si="83"/>
        <v>1</v>
      </c>
    </row>
    <row r="447" spans="1:16" x14ac:dyDescent="0.25">
      <c r="A447" s="391"/>
      <c r="B447" s="394"/>
      <c r="C447" s="5" t="str">
        <f t="shared" si="78"/>
        <v/>
      </c>
      <c r="D447" s="155">
        <f t="shared" si="84"/>
        <v>0</v>
      </c>
      <c r="F447" s="156">
        <f t="shared" si="85"/>
        <v>0</v>
      </c>
      <c r="G447" t="str">
        <f t="shared" si="86"/>
        <v/>
      </c>
      <c r="H447" t="b">
        <f t="shared" si="87"/>
        <v>0</v>
      </c>
      <c r="I447" s="283">
        <f t="shared" si="79"/>
        <v>0</v>
      </c>
      <c r="J447" s="1">
        <f t="shared" si="80"/>
        <v>0</v>
      </c>
      <c r="K447" s="157">
        <f t="shared" si="88"/>
        <v>0</v>
      </c>
      <c r="L447" s="149">
        <f t="shared" si="89"/>
        <v>0</v>
      </c>
      <c r="M447" s="150">
        <f t="shared" si="81"/>
        <v>100</v>
      </c>
      <c r="N447" s="149">
        <f t="shared" si="90"/>
        <v>90</v>
      </c>
      <c r="O447" s="149">
        <f t="shared" si="82"/>
        <v>180</v>
      </c>
      <c r="P447" s="149">
        <f t="shared" si="83"/>
        <v>1</v>
      </c>
    </row>
    <row r="448" spans="1:16" x14ac:dyDescent="0.25">
      <c r="A448" s="391"/>
      <c r="B448" s="394"/>
      <c r="C448" s="5" t="str">
        <f t="shared" si="78"/>
        <v/>
      </c>
      <c r="D448" s="155">
        <f t="shared" si="84"/>
        <v>0</v>
      </c>
      <c r="F448" s="156">
        <f t="shared" si="85"/>
        <v>0</v>
      </c>
      <c r="G448" t="str">
        <f t="shared" si="86"/>
        <v/>
      </c>
      <c r="H448" t="b">
        <f t="shared" si="87"/>
        <v>0</v>
      </c>
      <c r="I448" s="283">
        <f t="shared" si="79"/>
        <v>0</v>
      </c>
      <c r="J448" s="1">
        <f t="shared" si="80"/>
        <v>0</v>
      </c>
      <c r="K448" s="157">
        <f t="shared" si="88"/>
        <v>0</v>
      </c>
      <c r="L448" s="149">
        <f t="shared" si="89"/>
        <v>0</v>
      </c>
      <c r="M448" s="150">
        <f t="shared" si="81"/>
        <v>100</v>
      </c>
      <c r="N448" s="149">
        <f t="shared" si="90"/>
        <v>90</v>
      </c>
      <c r="O448" s="149">
        <f t="shared" si="82"/>
        <v>180</v>
      </c>
      <c r="P448" s="149">
        <f t="shared" si="83"/>
        <v>1</v>
      </c>
    </row>
    <row r="449" spans="1:16" x14ac:dyDescent="0.25">
      <c r="A449" s="391"/>
      <c r="B449" s="394"/>
      <c r="C449" s="5" t="str">
        <f t="shared" si="78"/>
        <v/>
      </c>
      <c r="D449" s="155">
        <f t="shared" si="84"/>
        <v>0</v>
      </c>
      <c r="F449" s="156">
        <f t="shared" si="85"/>
        <v>0</v>
      </c>
      <c r="G449" t="str">
        <f t="shared" si="86"/>
        <v/>
      </c>
      <c r="H449" t="b">
        <f t="shared" si="87"/>
        <v>0</v>
      </c>
      <c r="I449" s="283">
        <f t="shared" si="79"/>
        <v>0</v>
      </c>
      <c r="J449" s="1">
        <f t="shared" si="80"/>
        <v>0</v>
      </c>
      <c r="K449" s="157">
        <f t="shared" si="88"/>
        <v>0</v>
      </c>
      <c r="L449" s="149">
        <f t="shared" si="89"/>
        <v>0</v>
      </c>
      <c r="M449" s="150">
        <f t="shared" si="81"/>
        <v>100</v>
      </c>
      <c r="N449" s="149">
        <f t="shared" si="90"/>
        <v>90</v>
      </c>
      <c r="O449" s="149">
        <f t="shared" si="82"/>
        <v>180</v>
      </c>
      <c r="P449" s="149">
        <f t="shared" si="83"/>
        <v>1</v>
      </c>
    </row>
    <row r="450" spans="1:16" x14ac:dyDescent="0.25">
      <c r="A450" s="391"/>
      <c r="B450" s="394"/>
      <c r="C450" s="5" t="str">
        <f t="shared" si="78"/>
        <v/>
      </c>
      <c r="D450" s="155">
        <f t="shared" si="84"/>
        <v>0</v>
      </c>
      <c r="F450" s="156">
        <f t="shared" si="85"/>
        <v>0</v>
      </c>
      <c r="G450" t="str">
        <f t="shared" si="86"/>
        <v/>
      </c>
      <c r="H450" t="b">
        <f t="shared" si="87"/>
        <v>0</v>
      </c>
      <c r="I450" s="283">
        <f t="shared" si="79"/>
        <v>0</v>
      </c>
      <c r="J450" s="1">
        <f t="shared" si="80"/>
        <v>0</v>
      </c>
      <c r="K450" s="157">
        <f t="shared" si="88"/>
        <v>0</v>
      </c>
      <c r="L450" s="149">
        <f t="shared" si="89"/>
        <v>0</v>
      </c>
      <c r="M450" s="150">
        <f t="shared" si="81"/>
        <v>100</v>
      </c>
      <c r="N450" s="149">
        <f t="shared" si="90"/>
        <v>90</v>
      </c>
      <c r="O450" s="149">
        <f t="shared" si="82"/>
        <v>180</v>
      </c>
      <c r="P450" s="149">
        <f t="shared" si="83"/>
        <v>1</v>
      </c>
    </row>
    <row r="451" spans="1:16" x14ac:dyDescent="0.25">
      <c r="A451" s="391"/>
      <c r="B451" s="394"/>
      <c r="C451" s="5" t="str">
        <f t="shared" ref="C451:C514" si="91">IF(I451&gt;0,INDEX(DB,I451,2),"")</f>
        <v/>
      </c>
      <c r="D451" s="155">
        <f t="shared" si="84"/>
        <v>0</v>
      </c>
      <c r="F451" s="156">
        <f t="shared" si="85"/>
        <v>0</v>
      </c>
      <c r="G451" t="str">
        <f t="shared" si="86"/>
        <v/>
      </c>
      <c r="H451" t="b">
        <f t="shared" si="87"/>
        <v>0</v>
      </c>
      <c r="I451" s="283">
        <f t="shared" ref="I451:I514" si="92">IF(ISNA(MATCH(A451,AthleteNumbers,0)),0,MATCH(A451,AthleteNumbers,0))</f>
        <v>0</v>
      </c>
      <c r="J451" s="1">
        <f t="shared" ref="J451:J514" si="93">IF(I451&gt;0,INDEX(DB,$I451,6),0)</f>
        <v>0</v>
      </c>
      <c r="K451" s="157">
        <f t="shared" si="88"/>
        <v>0</v>
      </c>
      <c r="L451" s="149">
        <f t="shared" si="89"/>
        <v>0</v>
      </c>
      <c r="M451" s="150">
        <f t="shared" ref="M451:M514" si="94">IF(AND(L451&gt;O451,O451&gt;0),MinPoints,IF(AND(L451&lt;N451,O451&gt;0),100,+INT((O451-$L451)/P451)+MinPoints))</f>
        <v>100</v>
      </c>
      <c r="N451" s="149">
        <f t="shared" si="90"/>
        <v>90</v>
      </c>
      <c r="O451" s="149">
        <f t="shared" ref="O451:O514" si="95">IF($J451=0,$M$1,INDEX(IncEventData,$J451,(3*($K$1-1))+2))</f>
        <v>180</v>
      </c>
      <c r="P451" s="149">
        <f t="shared" ref="P451:P514" si="96">IF($J451=0,$O$1,INDEX(IncEventData,$J451,(3*($K$1-1))+3))</f>
        <v>1</v>
      </c>
    </row>
    <row r="452" spans="1:16" x14ac:dyDescent="0.25">
      <c r="A452" s="391"/>
      <c r="B452" s="394"/>
      <c r="C452" s="5" t="str">
        <f t="shared" si="91"/>
        <v/>
      </c>
      <c r="D452" s="155">
        <f t="shared" ref="D452:D515" si="97">IF(AND(H452,B452&lt;&gt;0,ISNUMBER(B452)),IF(ISERR(M452),0,M452),0)</f>
        <v>0</v>
      </c>
      <c r="F452" s="156">
        <f t="shared" ref="F452:F515" si="98">COUNTIF(A$3:A$1002,A452)</f>
        <v>0</v>
      </c>
      <c r="G452" t="str">
        <f t="shared" ref="G452:G515" si="99">IF(AND(H452,OR(D452&lt;=10,D452&gt;=90)),"CHECK","")</f>
        <v/>
      </c>
      <c r="H452" t="b">
        <f t="shared" ref="H452:H515" si="100">IF(AND(I452&gt;0,LEN(C452)&gt;0,B452&lt;&gt;0),TRUE,FALSE)</f>
        <v>0</v>
      </c>
      <c r="I452" s="283">
        <f t="shared" si="92"/>
        <v>0</v>
      </c>
      <c r="J452" s="1">
        <f t="shared" si="93"/>
        <v>0</v>
      </c>
      <c r="K452" s="157">
        <f t="shared" ref="K452:K515" si="101">IF(ISNUMBER(B452),ROUND(+B452,2),0)</f>
        <v>0</v>
      </c>
      <c r="L452" s="149">
        <f t="shared" ref="L452:L515" si="102">(INT(K452)*60)+(MOD(K452,1)*100)</f>
        <v>0</v>
      </c>
      <c r="M452" s="150">
        <f t="shared" si="94"/>
        <v>100</v>
      </c>
      <c r="N452" s="149">
        <f t="shared" si="90"/>
        <v>90</v>
      </c>
      <c r="O452" s="149">
        <f t="shared" si="95"/>
        <v>180</v>
      </c>
      <c r="P452" s="149">
        <f t="shared" si="96"/>
        <v>1</v>
      </c>
    </row>
    <row r="453" spans="1:16" x14ac:dyDescent="0.25">
      <c r="A453" s="391"/>
      <c r="B453" s="394"/>
      <c r="C453" s="5" t="str">
        <f t="shared" si="91"/>
        <v/>
      </c>
      <c r="D453" s="155">
        <f t="shared" si="97"/>
        <v>0</v>
      </c>
      <c r="F453" s="156">
        <f t="shared" si="98"/>
        <v>0</v>
      </c>
      <c r="G453" t="str">
        <f t="shared" si="99"/>
        <v/>
      </c>
      <c r="H453" t="b">
        <f t="shared" si="100"/>
        <v>0</v>
      </c>
      <c r="I453" s="283">
        <f t="shared" si="92"/>
        <v>0</v>
      </c>
      <c r="J453" s="1">
        <f t="shared" si="93"/>
        <v>0</v>
      </c>
      <c r="K453" s="157">
        <f t="shared" si="101"/>
        <v>0</v>
      </c>
      <c r="L453" s="149">
        <f t="shared" si="102"/>
        <v>0</v>
      </c>
      <c r="M453" s="150">
        <f t="shared" si="94"/>
        <v>100</v>
      </c>
      <c r="N453" s="149">
        <f t="shared" si="90"/>
        <v>90</v>
      </c>
      <c r="O453" s="149">
        <f t="shared" si="95"/>
        <v>180</v>
      </c>
      <c r="P453" s="149">
        <f t="shared" si="96"/>
        <v>1</v>
      </c>
    </row>
    <row r="454" spans="1:16" x14ac:dyDescent="0.25">
      <c r="A454" s="391"/>
      <c r="B454" s="394"/>
      <c r="C454" s="5" t="str">
        <f t="shared" si="91"/>
        <v/>
      </c>
      <c r="D454" s="155">
        <f t="shared" si="97"/>
        <v>0</v>
      </c>
      <c r="F454" s="156">
        <f t="shared" si="98"/>
        <v>0</v>
      </c>
      <c r="G454" t="str">
        <f t="shared" si="99"/>
        <v/>
      </c>
      <c r="H454" t="b">
        <f t="shared" si="100"/>
        <v>0</v>
      </c>
      <c r="I454" s="283">
        <f t="shared" si="92"/>
        <v>0</v>
      </c>
      <c r="J454" s="1">
        <f t="shared" si="93"/>
        <v>0</v>
      </c>
      <c r="K454" s="157">
        <f t="shared" si="101"/>
        <v>0</v>
      </c>
      <c r="L454" s="149">
        <f t="shared" si="102"/>
        <v>0</v>
      </c>
      <c r="M454" s="150">
        <f t="shared" si="94"/>
        <v>100</v>
      </c>
      <c r="N454" s="149">
        <f t="shared" ref="N454:N517" si="103">+O454-(P454*90)</f>
        <v>90</v>
      </c>
      <c r="O454" s="149">
        <f t="shared" si="95"/>
        <v>180</v>
      </c>
      <c r="P454" s="149">
        <f t="shared" si="96"/>
        <v>1</v>
      </c>
    </row>
    <row r="455" spans="1:16" x14ac:dyDescent="0.25">
      <c r="A455" s="391"/>
      <c r="B455" s="394"/>
      <c r="C455" s="5" t="str">
        <f t="shared" si="91"/>
        <v/>
      </c>
      <c r="D455" s="155">
        <f t="shared" si="97"/>
        <v>0</v>
      </c>
      <c r="F455" s="156">
        <f t="shared" si="98"/>
        <v>0</v>
      </c>
      <c r="G455" t="str">
        <f t="shared" si="99"/>
        <v/>
      </c>
      <c r="H455" t="b">
        <f t="shared" si="100"/>
        <v>0</v>
      </c>
      <c r="I455" s="283">
        <f t="shared" si="92"/>
        <v>0</v>
      </c>
      <c r="J455" s="1">
        <f t="shared" si="93"/>
        <v>0</v>
      </c>
      <c r="K455" s="157">
        <f t="shared" si="101"/>
        <v>0</v>
      </c>
      <c r="L455" s="149">
        <f t="shared" si="102"/>
        <v>0</v>
      </c>
      <c r="M455" s="150">
        <f t="shared" si="94"/>
        <v>100</v>
      </c>
      <c r="N455" s="149">
        <f t="shared" si="103"/>
        <v>90</v>
      </c>
      <c r="O455" s="149">
        <f t="shared" si="95"/>
        <v>180</v>
      </c>
      <c r="P455" s="149">
        <f t="shared" si="96"/>
        <v>1</v>
      </c>
    </row>
    <row r="456" spans="1:16" x14ac:dyDescent="0.25">
      <c r="A456" s="391"/>
      <c r="B456" s="394"/>
      <c r="C456" s="5" t="str">
        <f t="shared" si="91"/>
        <v/>
      </c>
      <c r="D456" s="155">
        <f t="shared" si="97"/>
        <v>0</v>
      </c>
      <c r="F456" s="156">
        <f t="shared" si="98"/>
        <v>0</v>
      </c>
      <c r="G456" t="str">
        <f t="shared" si="99"/>
        <v/>
      </c>
      <c r="H456" t="b">
        <f t="shared" si="100"/>
        <v>0</v>
      </c>
      <c r="I456" s="283">
        <f t="shared" si="92"/>
        <v>0</v>
      </c>
      <c r="J456" s="1">
        <f t="shared" si="93"/>
        <v>0</v>
      </c>
      <c r="K456" s="157">
        <f t="shared" si="101"/>
        <v>0</v>
      </c>
      <c r="L456" s="149">
        <f t="shared" si="102"/>
        <v>0</v>
      </c>
      <c r="M456" s="150">
        <f t="shared" si="94"/>
        <v>100</v>
      </c>
      <c r="N456" s="149">
        <f t="shared" si="103"/>
        <v>90</v>
      </c>
      <c r="O456" s="149">
        <f t="shared" si="95"/>
        <v>180</v>
      </c>
      <c r="P456" s="149">
        <f t="shared" si="96"/>
        <v>1</v>
      </c>
    </row>
    <row r="457" spans="1:16" x14ac:dyDescent="0.25">
      <c r="A457" s="391"/>
      <c r="B457" s="394"/>
      <c r="C457" s="5" t="str">
        <f t="shared" si="91"/>
        <v/>
      </c>
      <c r="D457" s="155">
        <f t="shared" si="97"/>
        <v>0</v>
      </c>
      <c r="F457" s="156">
        <f t="shared" si="98"/>
        <v>0</v>
      </c>
      <c r="G457" t="str">
        <f t="shared" si="99"/>
        <v/>
      </c>
      <c r="H457" t="b">
        <f t="shared" si="100"/>
        <v>0</v>
      </c>
      <c r="I457" s="283">
        <f t="shared" si="92"/>
        <v>0</v>
      </c>
      <c r="J457" s="1">
        <f t="shared" si="93"/>
        <v>0</v>
      </c>
      <c r="K457" s="157">
        <f t="shared" si="101"/>
        <v>0</v>
      </c>
      <c r="L457" s="149">
        <f t="shared" si="102"/>
        <v>0</v>
      </c>
      <c r="M457" s="150">
        <f t="shared" si="94"/>
        <v>100</v>
      </c>
      <c r="N457" s="149">
        <f t="shared" si="103"/>
        <v>90</v>
      </c>
      <c r="O457" s="149">
        <f t="shared" si="95"/>
        <v>180</v>
      </c>
      <c r="P457" s="149">
        <f t="shared" si="96"/>
        <v>1</v>
      </c>
    </row>
    <row r="458" spans="1:16" x14ac:dyDescent="0.25">
      <c r="A458" s="391"/>
      <c r="B458" s="394"/>
      <c r="C458" s="5" t="str">
        <f t="shared" si="91"/>
        <v/>
      </c>
      <c r="D458" s="155">
        <f t="shared" si="97"/>
        <v>0</v>
      </c>
      <c r="F458" s="156">
        <f t="shared" si="98"/>
        <v>0</v>
      </c>
      <c r="G458" t="str">
        <f t="shared" si="99"/>
        <v/>
      </c>
      <c r="H458" t="b">
        <f t="shared" si="100"/>
        <v>0</v>
      </c>
      <c r="I458" s="283">
        <f t="shared" si="92"/>
        <v>0</v>
      </c>
      <c r="J458" s="1">
        <f t="shared" si="93"/>
        <v>0</v>
      </c>
      <c r="K458" s="157">
        <f t="shared" si="101"/>
        <v>0</v>
      </c>
      <c r="L458" s="149">
        <f t="shared" si="102"/>
        <v>0</v>
      </c>
      <c r="M458" s="150">
        <f t="shared" si="94"/>
        <v>100</v>
      </c>
      <c r="N458" s="149">
        <f t="shared" si="103"/>
        <v>90</v>
      </c>
      <c r="O458" s="149">
        <f t="shared" si="95"/>
        <v>180</v>
      </c>
      <c r="P458" s="149">
        <f t="shared" si="96"/>
        <v>1</v>
      </c>
    </row>
    <row r="459" spans="1:16" x14ac:dyDescent="0.25">
      <c r="A459" s="391"/>
      <c r="B459" s="394"/>
      <c r="C459" s="5" t="str">
        <f t="shared" si="91"/>
        <v/>
      </c>
      <c r="D459" s="155">
        <f t="shared" si="97"/>
        <v>0</v>
      </c>
      <c r="F459" s="156">
        <f t="shared" si="98"/>
        <v>0</v>
      </c>
      <c r="G459" t="str">
        <f t="shared" si="99"/>
        <v/>
      </c>
      <c r="H459" t="b">
        <f t="shared" si="100"/>
        <v>0</v>
      </c>
      <c r="I459" s="283">
        <f t="shared" si="92"/>
        <v>0</v>
      </c>
      <c r="J459" s="1">
        <f t="shared" si="93"/>
        <v>0</v>
      </c>
      <c r="K459" s="157">
        <f t="shared" si="101"/>
        <v>0</v>
      </c>
      <c r="L459" s="149">
        <f t="shared" si="102"/>
        <v>0</v>
      </c>
      <c r="M459" s="150">
        <f t="shared" si="94"/>
        <v>100</v>
      </c>
      <c r="N459" s="149">
        <f t="shared" si="103"/>
        <v>90</v>
      </c>
      <c r="O459" s="149">
        <f t="shared" si="95"/>
        <v>180</v>
      </c>
      <c r="P459" s="149">
        <f t="shared" si="96"/>
        <v>1</v>
      </c>
    </row>
    <row r="460" spans="1:16" x14ac:dyDescent="0.25">
      <c r="A460" s="391"/>
      <c r="B460" s="394"/>
      <c r="C460" s="5" t="str">
        <f t="shared" si="91"/>
        <v/>
      </c>
      <c r="D460" s="155">
        <f t="shared" si="97"/>
        <v>0</v>
      </c>
      <c r="F460" s="156">
        <f t="shared" si="98"/>
        <v>0</v>
      </c>
      <c r="G460" t="str">
        <f t="shared" si="99"/>
        <v/>
      </c>
      <c r="H460" t="b">
        <f t="shared" si="100"/>
        <v>0</v>
      </c>
      <c r="I460" s="283">
        <f t="shared" si="92"/>
        <v>0</v>
      </c>
      <c r="J460" s="1">
        <f t="shared" si="93"/>
        <v>0</v>
      </c>
      <c r="K460" s="157">
        <f t="shared" si="101"/>
        <v>0</v>
      </c>
      <c r="L460" s="149">
        <f t="shared" si="102"/>
        <v>0</v>
      </c>
      <c r="M460" s="150">
        <f t="shared" si="94"/>
        <v>100</v>
      </c>
      <c r="N460" s="149">
        <f t="shared" si="103"/>
        <v>90</v>
      </c>
      <c r="O460" s="149">
        <f t="shared" si="95"/>
        <v>180</v>
      </c>
      <c r="P460" s="149">
        <f t="shared" si="96"/>
        <v>1</v>
      </c>
    </row>
    <row r="461" spans="1:16" x14ac:dyDescent="0.25">
      <c r="A461" s="391"/>
      <c r="B461" s="394"/>
      <c r="C461" s="5" t="str">
        <f t="shared" si="91"/>
        <v/>
      </c>
      <c r="D461" s="155">
        <f t="shared" si="97"/>
        <v>0</v>
      </c>
      <c r="F461" s="156">
        <f t="shared" si="98"/>
        <v>0</v>
      </c>
      <c r="G461" t="str">
        <f t="shared" si="99"/>
        <v/>
      </c>
      <c r="H461" t="b">
        <f t="shared" si="100"/>
        <v>0</v>
      </c>
      <c r="I461" s="283">
        <f t="shared" si="92"/>
        <v>0</v>
      </c>
      <c r="J461" s="1">
        <f t="shared" si="93"/>
        <v>0</v>
      </c>
      <c r="K461" s="157">
        <f t="shared" si="101"/>
        <v>0</v>
      </c>
      <c r="L461" s="149">
        <f t="shared" si="102"/>
        <v>0</v>
      </c>
      <c r="M461" s="150">
        <f t="shared" si="94"/>
        <v>100</v>
      </c>
      <c r="N461" s="149">
        <f t="shared" si="103"/>
        <v>90</v>
      </c>
      <c r="O461" s="149">
        <f t="shared" si="95"/>
        <v>180</v>
      </c>
      <c r="P461" s="149">
        <f t="shared" si="96"/>
        <v>1</v>
      </c>
    </row>
    <row r="462" spans="1:16" x14ac:dyDescent="0.25">
      <c r="A462" s="391"/>
      <c r="B462" s="394"/>
      <c r="C462" s="5" t="str">
        <f t="shared" si="91"/>
        <v/>
      </c>
      <c r="D462" s="155">
        <f t="shared" si="97"/>
        <v>0</v>
      </c>
      <c r="F462" s="156">
        <f t="shared" si="98"/>
        <v>0</v>
      </c>
      <c r="G462" t="str">
        <f t="shared" si="99"/>
        <v/>
      </c>
      <c r="H462" t="b">
        <f t="shared" si="100"/>
        <v>0</v>
      </c>
      <c r="I462" s="283">
        <f t="shared" si="92"/>
        <v>0</v>
      </c>
      <c r="J462" s="1">
        <f t="shared" si="93"/>
        <v>0</v>
      </c>
      <c r="K462" s="157">
        <f t="shared" si="101"/>
        <v>0</v>
      </c>
      <c r="L462" s="149">
        <f t="shared" si="102"/>
        <v>0</v>
      </c>
      <c r="M462" s="150">
        <f t="shared" si="94"/>
        <v>100</v>
      </c>
      <c r="N462" s="149">
        <f t="shared" si="103"/>
        <v>90</v>
      </c>
      <c r="O462" s="149">
        <f t="shared" si="95"/>
        <v>180</v>
      </c>
      <c r="P462" s="149">
        <f t="shared" si="96"/>
        <v>1</v>
      </c>
    </row>
    <row r="463" spans="1:16" x14ac:dyDescent="0.25">
      <c r="A463" s="391"/>
      <c r="B463" s="394"/>
      <c r="C463" s="5" t="str">
        <f t="shared" si="91"/>
        <v/>
      </c>
      <c r="D463" s="155">
        <f t="shared" si="97"/>
        <v>0</v>
      </c>
      <c r="F463" s="156">
        <f t="shared" si="98"/>
        <v>0</v>
      </c>
      <c r="G463" t="str">
        <f t="shared" si="99"/>
        <v/>
      </c>
      <c r="H463" t="b">
        <f t="shared" si="100"/>
        <v>0</v>
      </c>
      <c r="I463" s="283">
        <f t="shared" si="92"/>
        <v>0</v>
      </c>
      <c r="J463" s="1">
        <f t="shared" si="93"/>
        <v>0</v>
      </c>
      <c r="K463" s="157">
        <f t="shared" si="101"/>
        <v>0</v>
      </c>
      <c r="L463" s="149">
        <f t="shared" si="102"/>
        <v>0</v>
      </c>
      <c r="M463" s="150">
        <f t="shared" si="94"/>
        <v>100</v>
      </c>
      <c r="N463" s="149">
        <f t="shared" si="103"/>
        <v>90</v>
      </c>
      <c r="O463" s="149">
        <f t="shared" si="95"/>
        <v>180</v>
      </c>
      <c r="P463" s="149">
        <f t="shared" si="96"/>
        <v>1</v>
      </c>
    </row>
    <row r="464" spans="1:16" x14ac:dyDescent="0.25">
      <c r="A464" s="391"/>
      <c r="B464" s="394"/>
      <c r="C464" s="5" t="str">
        <f t="shared" si="91"/>
        <v/>
      </c>
      <c r="D464" s="155">
        <f t="shared" si="97"/>
        <v>0</v>
      </c>
      <c r="F464" s="156">
        <f t="shared" si="98"/>
        <v>0</v>
      </c>
      <c r="G464" t="str">
        <f t="shared" si="99"/>
        <v/>
      </c>
      <c r="H464" t="b">
        <f t="shared" si="100"/>
        <v>0</v>
      </c>
      <c r="I464" s="283">
        <f t="shared" si="92"/>
        <v>0</v>
      </c>
      <c r="J464" s="1">
        <f t="shared" si="93"/>
        <v>0</v>
      </c>
      <c r="K464" s="157">
        <f t="shared" si="101"/>
        <v>0</v>
      </c>
      <c r="L464" s="149">
        <f t="shared" si="102"/>
        <v>0</v>
      </c>
      <c r="M464" s="150">
        <f t="shared" si="94"/>
        <v>100</v>
      </c>
      <c r="N464" s="149">
        <f t="shared" si="103"/>
        <v>90</v>
      </c>
      <c r="O464" s="149">
        <f t="shared" si="95"/>
        <v>180</v>
      </c>
      <c r="P464" s="149">
        <f t="shared" si="96"/>
        <v>1</v>
      </c>
    </row>
    <row r="465" spans="1:16" x14ac:dyDescent="0.25">
      <c r="A465" s="391"/>
      <c r="B465" s="394"/>
      <c r="C465" s="5" t="str">
        <f t="shared" si="91"/>
        <v/>
      </c>
      <c r="D465" s="155">
        <f t="shared" si="97"/>
        <v>0</v>
      </c>
      <c r="F465" s="156">
        <f t="shared" si="98"/>
        <v>0</v>
      </c>
      <c r="G465" t="str">
        <f t="shared" si="99"/>
        <v/>
      </c>
      <c r="H465" t="b">
        <f t="shared" si="100"/>
        <v>0</v>
      </c>
      <c r="I465" s="283">
        <f t="shared" si="92"/>
        <v>0</v>
      </c>
      <c r="J465" s="1">
        <f t="shared" si="93"/>
        <v>0</v>
      </c>
      <c r="K465" s="157">
        <f t="shared" si="101"/>
        <v>0</v>
      </c>
      <c r="L465" s="149">
        <f t="shared" si="102"/>
        <v>0</v>
      </c>
      <c r="M465" s="150">
        <f t="shared" si="94"/>
        <v>100</v>
      </c>
      <c r="N465" s="149">
        <f t="shared" si="103"/>
        <v>90</v>
      </c>
      <c r="O465" s="149">
        <f t="shared" si="95"/>
        <v>180</v>
      </c>
      <c r="P465" s="149">
        <f t="shared" si="96"/>
        <v>1</v>
      </c>
    </row>
    <row r="466" spans="1:16" x14ac:dyDescent="0.25">
      <c r="A466" s="391"/>
      <c r="B466" s="394"/>
      <c r="C466" s="5" t="str">
        <f t="shared" si="91"/>
        <v/>
      </c>
      <c r="D466" s="155">
        <f t="shared" si="97"/>
        <v>0</v>
      </c>
      <c r="F466" s="156">
        <f t="shared" si="98"/>
        <v>0</v>
      </c>
      <c r="G466" t="str">
        <f t="shared" si="99"/>
        <v/>
      </c>
      <c r="H466" t="b">
        <f t="shared" si="100"/>
        <v>0</v>
      </c>
      <c r="I466" s="283">
        <f t="shared" si="92"/>
        <v>0</v>
      </c>
      <c r="J466" s="1">
        <f t="shared" si="93"/>
        <v>0</v>
      </c>
      <c r="K466" s="157">
        <f t="shared" si="101"/>
        <v>0</v>
      </c>
      <c r="L466" s="149">
        <f t="shared" si="102"/>
        <v>0</v>
      </c>
      <c r="M466" s="150">
        <f t="shared" si="94"/>
        <v>100</v>
      </c>
      <c r="N466" s="149">
        <f t="shared" si="103"/>
        <v>90</v>
      </c>
      <c r="O466" s="149">
        <f t="shared" si="95"/>
        <v>180</v>
      </c>
      <c r="P466" s="149">
        <f t="shared" si="96"/>
        <v>1</v>
      </c>
    </row>
    <row r="467" spans="1:16" x14ac:dyDescent="0.25">
      <c r="A467" s="391"/>
      <c r="B467" s="394"/>
      <c r="C467" s="5" t="str">
        <f t="shared" si="91"/>
        <v/>
      </c>
      <c r="D467" s="155">
        <f t="shared" si="97"/>
        <v>0</v>
      </c>
      <c r="F467" s="156">
        <f t="shared" si="98"/>
        <v>0</v>
      </c>
      <c r="G467" t="str">
        <f t="shared" si="99"/>
        <v/>
      </c>
      <c r="H467" t="b">
        <f t="shared" si="100"/>
        <v>0</v>
      </c>
      <c r="I467" s="283">
        <f t="shared" si="92"/>
        <v>0</v>
      </c>
      <c r="J467" s="1">
        <f t="shared" si="93"/>
        <v>0</v>
      </c>
      <c r="K467" s="157">
        <f t="shared" si="101"/>
        <v>0</v>
      </c>
      <c r="L467" s="149">
        <f t="shared" si="102"/>
        <v>0</v>
      </c>
      <c r="M467" s="150">
        <f t="shared" si="94"/>
        <v>100</v>
      </c>
      <c r="N467" s="149">
        <f t="shared" si="103"/>
        <v>90</v>
      </c>
      <c r="O467" s="149">
        <f t="shared" si="95"/>
        <v>180</v>
      </c>
      <c r="P467" s="149">
        <f t="shared" si="96"/>
        <v>1</v>
      </c>
    </row>
    <row r="468" spans="1:16" x14ac:dyDescent="0.25">
      <c r="A468" s="391"/>
      <c r="B468" s="394"/>
      <c r="C468" s="5" t="str">
        <f t="shared" si="91"/>
        <v/>
      </c>
      <c r="D468" s="155">
        <f t="shared" si="97"/>
        <v>0</v>
      </c>
      <c r="F468" s="156">
        <f t="shared" si="98"/>
        <v>0</v>
      </c>
      <c r="G468" t="str">
        <f t="shared" si="99"/>
        <v/>
      </c>
      <c r="H468" t="b">
        <f t="shared" si="100"/>
        <v>0</v>
      </c>
      <c r="I468" s="283">
        <f t="shared" si="92"/>
        <v>0</v>
      </c>
      <c r="J468" s="1">
        <f t="shared" si="93"/>
        <v>0</v>
      </c>
      <c r="K468" s="157">
        <f t="shared" si="101"/>
        <v>0</v>
      </c>
      <c r="L468" s="149">
        <f t="shared" si="102"/>
        <v>0</v>
      </c>
      <c r="M468" s="150">
        <f t="shared" si="94"/>
        <v>100</v>
      </c>
      <c r="N468" s="149">
        <f t="shared" si="103"/>
        <v>90</v>
      </c>
      <c r="O468" s="149">
        <f t="shared" si="95"/>
        <v>180</v>
      </c>
      <c r="P468" s="149">
        <f t="shared" si="96"/>
        <v>1</v>
      </c>
    </row>
    <row r="469" spans="1:16" x14ac:dyDescent="0.25">
      <c r="A469" s="391"/>
      <c r="B469" s="394"/>
      <c r="C469" s="5" t="str">
        <f t="shared" si="91"/>
        <v/>
      </c>
      <c r="D469" s="155">
        <f t="shared" si="97"/>
        <v>0</v>
      </c>
      <c r="F469" s="156">
        <f t="shared" si="98"/>
        <v>0</v>
      </c>
      <c r="G469" t="str">
        <f t="shared" si="99"/>
        <v/>
      </c>
      <c r="H469" t="b">
        <f t="shared" si="100"/>
        <v>0</v>
      </c>
      <c r="I469" s="283">
        <f t="shared" si="92"/>
        <v>0</v>
      </c>
      <c r="J469" s="1">
        <f t="shared" si="93"/>
        <v>0</v>
      </c>
      <c r="K469" s="157">
        <f t="shared" si="101"/>
        <v>0</v>
      </c>
      <c r="L469" s="149">
        <f t="shared" si="102"/>
        <v>0</v>
      </c>
      <c r="M469" s="150">
        <f t="shared" si="94"/>
        <v>100</v>
      </c>
      <c r="N469" s="149">
        <f t="shared" si="103"/>
        <v>90</v>
      </c>
      <c r="O469" s="149">
        <f t="shared" si="95"/>
        <v>180</v>
      </c>
      <c r="P469" s="149">
        <f t="shared" si="96"/>
        <v>1</v>
      </c>
    </row>
    <row r="470" spans="1:16" x14ac:dyDescent="0.25">
      <c r="A470" s="391"/>
      <c r="B470" s="394"/>
      <c r="C470" s="5" t="str">
        <f t="shared" si="91"/>
        <v/>
      </c>
      <c r="D470" s="155">
        <f t="shared" si="97"/>
        <v>0</v>
      </c>
      <c r="F470" s="156">
        <f t="shared" si="98"/>
        <v>0</v>
      </c>
      <c r="G470" t="str">
        <f t="shared" si="99"/>
        <v/>
      </c>
      <c r="H470" t="b">
        <f t="shared" si="100"/>
        <v>0</v>
      </c>
      <c r="I470" s="283">
        <f t="shared" si="92"/>
        <v>0</v>
      </c>
      <c r="J470" s="1">
        <f t="shared" si="93"/>
        <v>0</v>
      </c>
      <c r="K470" s="157">
        <f t="shared" si="101"/>
        <v>0</v>
      </c>
      <c r="L470" s="149">
        <f t="shared" si="102"/>
        <v>0</v>
      </c>
      <c r="M470" s="150">
        <f t="shared" si="94"/>
        <v>100</v>
      </c>
      <c r="N470" s="149">
        <f t="shared" si="103"/>
        <v>90</v>
      </c>
      <c r="O470" s="149">
        <f t="shared" si="95"/>
        <v>180</v>
      </c>
      <c r="P470" s="149">
        <f t="shared" si="96"/>
        <v>1</v>
      </c>
    </row>
    <row r="471" spans="1:16" x14ac:dyDescent="0.25">
      <c r="A471" s="391"/>
      <c r="B471" s="394"/>
      <c r="C471" s="5" t="str">
        <f t="shared" si="91"/>
        <v/>
      </c>
      <c r="D471" s="155">
        <f t="shared" si="97"/>
        <v>0</v>
      </c>
      <c r="F471" s="156">
        <f t="shared" si="98"/>
        <v>0</v>
      </c>
      <c r="G471" t="str">
        <f t="shared" si="99"/>
        <v/>
      </c>
      <c r="H471" t="b">
        <f t="shared" si="100"/>
        <v>0</v>
      </c>
      <c r="I471" s="283">
        <f t="shared" si="92"/>
        <v>0</v>
      </c>
      <c r="J471" s="1">
        <f t="shared" si="93"/>
        <v>0</v>
      </c>
      <c r="K471" s="157">
        <f t="shared" si="101"/>
        <v>0</v>
      </c>
      <c r="L471" s="149">
        <f t="shared" si="102"/>
        <v>0</v>
      </c>
      <c r="M471" s="150">
        <f t="shared" si="94"/>
        <v>100</v>
      </c>
      <c r="N471" s="149">
        <f t="shared" si="103"/>
        <v>90</v>
      </c>
      <c r="O471" s="149">
        <f t="shared" si="95"/>
        <v>180</v>
      </c>
      <c r="P471" s="149">
        <f t="shared" si="96"/>
        <v>1</v>
      </c>
    </row>
    <row r="472" spans="1:16" x14ac:dyDescent="0.25">
      <c r="A472" s="391"/>
      <c r="B472" s="394"/>
      <c r="C472" s="5" t="str">
        <f t="shared" si="91"/>
        <v/>
      </c>
      <c r="D472" s="155">
        <f t="shared" si="97"/>
        <v>0</v>
      </c>
      <c r="F472" s="156">
        <f t="shared" si="98"/>
        <v>0</v>
      </c>
      <c r="G472" t="str">
        <f t="shared" si="99"/>
        <v/>
      </c>
      <c r="H472" t="b">
        <f t="shared" si="100"/>
        <v>0</v>
      </c>
      <c r="I472" s="283">
        <f t="shared" si="92"/>
        <v>0</v>
      </c>
      <c r="J472" s="1">
        <f t="shared" si="93"/>
        <v>0</v>
      </c>
      <c r="K472" s="157">
        <f t="shared" si="101"/>
        <v>0</v>
      </c>
      <c r="L472" s="149">
        <f t="shared" si="102"/>
        <v>0</v>
      </c>
      <c r="M472" s="150">
        <f t="shared" si="94"/>
        <v>100</v>
      </c>
      <c r="N472" s="149">
        <f t="shared" si="103"/>
        <v>90</v>
      </c>
      <c r="O472" s="149">
        <f t="shared" si="95"/>
        <v>180</v>
      </c>
      <c r="P472" s="149">
        <f t="shared" si="96"/>
        <v>1</v>
      </c>
    </row>
    <row r="473" spans="1:16" x14ac:dyDescent="0.25">
      <c r="A473" s="391"/>
      <c r="B473" s="394"/>
      <c r="C473" s="5" t="str">
        <f t="shared" si="91"/>
        <v/>
      </c>
      <c r="D473" s="155">
        <f t="shared" si="97"/>
        <v>0</v>
      </c>
      <c r="F473" s="156">
        <f t="shared" si="98"/>
        <v>0</v>
      </c>
      <c r="G473" t="str">
        <f t="shared" si="99"/>
        <v/>
      </c>
      <c r="H473" t="b">
        <f t="shared" si="100"/>
        <v>0</v>
      </c>
      <c r="I473" s="283">
        <f t="shared" si="92"/>
        <v>0</v>
      </c>
      <c r="J473" s="1">
        <f t="shared" si="93"/>
        <v>0</v>
      </c>
      <c r="K473" s="157">
        <f t="shared" si="101"/>
        <v>0</v>
      </c>
      <c r="L473" s="149">
        <f t="shared" si="102"/>
        <v>0</v>
      </c>
      <c r="M473" s="150">
        <f t="shared" si="94"/>
        <v>100</v>
      </c>
      <c r="N473" s="149">
        <f t="shared" si="103"/>
        <v>90</v>
      </c>
      <c r="O473" s="149">
        <f t="shared" si="95"/>
        <v>180</v>
      </c>
      <c r="P473" s="149">
        <f t="shared" si="96"/>
        <v>1</v>
      </c>
    </row>
    <row r="474" spans="1:16" x14ac:dyDescent="0.25">
      <c r="A474" s="391"/>
      <c r="B474" s="394"/>
      <c r="C474" s="5" t="str">
        <f t="shared" si="91"/>
        <v/>
      </c>
      <c r="D474" s="155">
        <f t="shared" si="97"/>
        <v>0</v>
      </c>
      <c r="F474" s="156">
        <f t="shared" si="98"/>
        <v>0</v>
      </c>
      <c r="G474" t="str">
        <f t="shared" si="99"/>
        <v/>
      </c>
      <c r="H474" t="b">
        <f t="shared" si="100"/>
        <v>0</v>
      </c>
      <c r="I474" s="283">
        <f t="shared" si="92"/>
        <v>0</v>
      </c>
      <c r="J474" s="1">
        <f t="shared" si="93"/>
        <v>0</v>
      </c>
      <c r="K474" s="157">
        <f t="shared" si="101"/>
        <v>0</v>
      </c>
      <c r="L474" s="149">
        <f t="shared" si="102"/>
        <v>0</v>
      </c>
      <c r="M474" s="150">
        <f t="shared" si="94"/>
        <v>100</v>
      </c>
      <c r="N474" s="149">
        <f t="shared" si="103"/>
        <v>90</v>
      </c>
      <c r="O474" s="149">
        <f t="shared" si="95"/>
        <v>180</v>
      </c>
      <c r="P474" s="149">
        <f t="shared" si="96"/>
        <v>1</v>
      </c>
    </row>
    <row r="475" spans="1:16" x14ac:dyDescent="0.25">
      <c r="A475" s="391"/>
      <c r="B475" s="394"/>
      <c r="C475" s="5" t="str">
        <f t="shared" si="91"/>
        <v/>
      </c>
      <c r="D475" s="155">
        <f t="shared" si="97"/>
        <v>0</v>
      </c>
      <c r="F475" s="156">
        <f t="shared" si="98"/>
        <v>0</v>
      </c>
      <c r="G475" t="str">
        <f t="shared" si="99"/>
        <v/>
      </c>
      <c r="H475" t="b">
        <f t="shared" si="100"/>
        <v>0</v>
      </c>
      <c r="I475" s="283">
        <f t="shared" si="92"/>
        <v>0</v>
      </c>
      <c r="J475" s="1">
        <f t="shared" si="93"/>
        <v>0</v>
      </c>
      <c r="K475" s="157">
        <f t="shared" si="101"/>
        <v>0</v>
      </c>
      <c r="L475" s="149">
        <f t="shared" si="102"/>
        <v>0</v>
      </c>
      <c r="M475" s="150">
        <f t="shared" si="94"/>
        <v>100</v>
      </c>
      <c r="N475" s="149">
        <f t="shared" si="103"/>
        <v>90</v>
      </c>
      <c r="O475" s="149">
        <f t="shared" si="95"/>
        <v>180</v>
      </c>
      <c r="P475" s="149">
        <f t="shared" si="96"/>
        <v>1</v>
      </c>
    </row>
    <row r="476" spans="1:16" x14ac:dyDescent="0.25">
      <c r="A476" s="391"/>
      <c r="B476" s="394"/>
      <c r="C476" s="5" t="str">
        <f t="shared" si="91"/>
        <v/>
      </c>
      <c r="D476" s="155">
        <f t="shared" si="97"/>
        <v>0</v>
      </c>
      <c r="F476" s="156">
        <f t="shared" si="98"/>
        <v>0</v>
      </c>
      <c r="G476" t="str">
        <f t="shared" si="99"/>
        <v/>
      </c>
      <c r="H476" t="b">
        <f t="shared" si="100"/>
        <v>0</v>
      </c>
      <c r="I476" s="283">
        <f t="shared" si="92"/>
        <v>0</v>
      </c>
      <c r="J476" s="1">
        <f t="shared" si="93"/>
        <v>0</v>
      </c>
      <c r="K476" s="157">
        <f t="shared" si="101"/>
        <v>0</v>
      </c>
      <c r="L476" s="149">
        <f t="shared" si="102"/>
        <v>0</v>
      </c>
      <c r="M476" s="150">
        <f t="shared" si="94"/>
        <v>100</v>
      </c>
      <c r="N476" s="149">
        <f t="shared" si="103"/>
        <v>90</v>
      </c>
      <c r="O476" s="149">
        <f t="shared" si="95"/>
        <v>180</v>
      </c>
      <c r="P476" s="149">
        <f t="shared" si="96"/>
        <v>1</v>
      </c>
    </row>
    <row r="477" spans="1:16" x14ac:dyDescent="0.25">
      <c r="A477" s="391"/>
      <c r="B477" s="394"/>
      <c r="C477" s="5" t="str">
        <f t="shared" si="91"/>
        <v/>
      </c>
      <c r="D477" s="155">
        <f t="shared" si="97"/>
        <v>0</v>
      </c>
      <c r="F477" s="156">
        <f t="shared" si="98"/>
        <v>0</v>
      </c>
      <c r="G477" t="str">
        <f t="shared" si="99"/>
        <v/>
      </c>
      <c r="H477" t="b">
        <f t="shared" si="100"/>
        <v>0</v>
      </c>
      <c r="I477" s="283">
        <f t="shared" si="92"/>
        <v>0</v>
      </c>
      <c r="J477" s="1">
        <f t="shared" si="93"/>
        <v>0</v>
      </c>
      <c r="K477" s="157">
        <f t="shared" si="101"/>
        <v>0</v>
      </c>
      <c r="L477" s="149">
        <f t="shared" si="102"/>
        <v>0</v>
      </c>
      <c r="M477" s="150">
        <f t="shared" si="94"/>
        <v>100</v>
      </c>
      <c r="N477" s="149">
        <f t="shared" si="103"/>
        <v>90</v>
      </c>
      <c r="O477" s="149">
        <f t="shared" si="95"/>
        <v>180</v>
      </c>
      <c r="P477" s="149">
        <f t="shared" si="96"/>
        <v>1</v>
      </c>
    </row>
    <row r="478" spans="1:16" x14ac:dyDescent="0.25">
      <c r="A478" s="391"/>
      <c r="B478" s="394"/>
      <c r="C478" s="5" t="str">
        <f t="shared" si="91"/>
        <v/>
      </c>
      <c r="D478" s="155">
        <f t="shared" si="97"/>
        <v>0</v>
      </c>
      <c r="F478" s="156">
        <f t="shared" si="98"/>
        <v>0</v>
      </c>
      <c r="G478" t="str">
        <f t="shared" si="99"/>
        <v/>
      </c>
      <c r="H478" t="b">
        <f t="shared" si="100"/>
        <v>0</v>
      </c>
      <c r="I478" s="283">
        <f t="shared" si="92"/>
        <v>0</v>
      </c>
      <c r="J478" s="1">
        <f t="shared" si="93"/>
        <v>0</v>
      </c>
      <c r="K478" s="157">
        <f t="shared" si="101"/>
        <v>0</v>
      </c>
      <c r="L478" s="149">
        <f t="shared" si="102"/>
        <v>0</v>
      </c>
      <c r="M478" s="150">
        <f t="shared" si="94"/>
        <v>100</v>
      </c>
      <c r="N478" s="149">
        <f t="shared" si="103"/>
        <v>90</v>
      </c>
      <c r="O478" s="149">
        <f t="shared" si="95"/>
        <v>180</v>
      </c>
      <c r="P478" s="149">
        <f t="shared" si="96"/>
        <v>1</v>
      </c>
    </row>
    <row r="479" spans="1:16" x14ac:dyDescent="0.25">
      <c r="A479" s="391"/>
      <c r="B479" s="394"/>
      <c r="C479" s="5" t="str">
        <f t="shared" si="91"/>
        <v/>
      </c>
      <c r="D479" s="155">
        <f t="shared" si="97"/>
        <v>0</v>
      </c>
      <c r="F479" s="156">
        <f t="shared" si="98"/>
        <v>0</v>
      </c>
      <c r="G479" t="str">
        <f t="shared" si="99"/>
        <v/>
      </c>
      <c r="H479" t="b">
        <f t="shared" si="100"/>
        <v>0</v>
      </c>
      <c r="I479" s="283">
        <f t="shared" si="92"/>
        <v>0</v>
      </c>
      <c r="J479" s="1">
        <f t="shared" si="93"/>
        <v>0</v>
      </c>
      <c r="K479" s="157">
        <f t="shared" si="101"/>
        <v>0</v>
      </c>
      <c r="L479" s="149">
        <f t="shared" si="102"/>
        <v>0</v>
      </c>
      <c r="M479" s="150">
        <f t="shared" si="94"/>
        <v>100</v>
      </c>
      <c r="N479" s="149">
        <f t="shared" si="103"/>
        <v>90</v>
      </c>
      <c r="O479" s="149">
        <f t="shared" si="95"/>
        <v>180</v>
      </c>
      <c r="P479" s="149">
        <f t="shared" si="96"/>
        <v>1</v>
      </c>
    </row>
    <row r="480" spans="1:16" x14ac:dyDescent="0.25">
      <c r="A480" s="391"/>
      <c r="B480" s="394"/>
      <c r="C480" s="5" t="str">
        <f t="shared" si="91"/>
        <v/>
      </c>
      <c r="D480" s="155">
        <f t="shared" si="97"/>
        <v>0</v>
      </c>
      <c r="F480" s="156">
        <f t="shared" si="98"/>
        <v>0</v>
      </c>
      <c r="G480" t="str">
        <f t="shared" si="99"/>
        <v/>
      </c>
      <c r="H480" t="b">
        <f t="shared" si="100"/>
        <v>0</v>
      </c>
      <c r="I480" s="283">
        <f t="shared" si="92"/>
        <v>0</v>
      </c>
      <c r="J480" s="1">
        <f t="shared" si="93"/>
        <v>0</v>
      </c>
      <c r="K480" s="157">
        <f t="shared" si="101"/>
        <v>0</v>
      </c>
      <c r="L480" s="149">
        <f t="shared" si="102"/>
        <v>0</v>
      </c>
      <c r="M480" s="150">
        <f t="shared" si="94"/>
        <v>100</v>
      </c>
      <c r="N480" s="149">
        <f t="shared" si="103"/>
        <v>90</v>
      </c>
      <c r="O480" s="149">
        <f t="shared" si="95"/>
        <v>180</v>
      </c>
      <c r="P480" s="149">
        <f t="shared" si="96"/>
        <v>1</v>
      </c>
    </row>
    <row r="481" spans="1:16" x14ac:dyDescent="0.25">
      <c r="A481" s="391"/>
      <c r="B481" s="394"/>
      <c r="C481" s="5" t="str">
        <f t="shared" si="91"/>
        <v/>
      </c>
      <c r="D481" s="155">
        <f t="shared" si="97"/>
        <v>0</v>
      </c>
      <c r="F481" s="156">
        <f t="shared" si="98"/>
        <v>0</v>
      </c>
      <c r="G481" t="str">
        <f t="shared" si="99"/>
        <v/>
      </c>
      <c r="H481" t="b">
        <f t="shared" si="100"/>
        <v>0</v>
      </c>
      <c r="I481" s="283">
        <f t="shared" si="92"/>
        <v>0</v>
      </c>
      <c r="J481" s="1">
        <f t="shared" si="93"/>
        <v>0</v>
      </c>
      <c r="K481" s="157">
        <f t="shared" si="101"/>
        <v>0</v>
      </c>
      <c r="L481" s="149">
        <f t="shared" si="102"/>
        <v>0</v>
      </c>
      <c r="M481" s="150">
        <f t="shared" si="94"/>
        <v>100</v>
      </c>
      <c r="N481" s="149">
        <f t="shared" si="103"/>
        <v>90</v>
      </c>
      <c r="O481" s="149">
        <f t="shared" si="95"/>
        <v>180</v>
      </c>
      <c r="P481" s="149">
        <f t="shared" si="96"/>
        <v>1</v>
      </c>
    </row>
    <row r="482" spans="1:16" x14ac:dyDescent="0.25">
      <c r="A482" s="391"/>
      <c r="B482" s="394"/>
      <c r="C482" s="5" t="str">
        <f t="shared" si="91"/>
        <v/>
      </c>
      <c r="D482" s="155">
        <f t="shared" si="97"/>
        <v>0</v>
      </c>
      <c r="F482" s="156">
        <f t="shared" si="98"/>
        <v>0</v>
      </c>
      <c r="G482" t="str">
        <f t="shared" si="99"/>
        <v/>
      </c>
      <c r="H482" t="b">
        <f t="shared" si="100"/>
        <v>0</v>
      </c>
      <c r="I482" s="283">
        <f t="shared" si="92"/>
        <v>0</v>
      </c>
      <c r="J482" s="1">
        <f t="shared" si="93"/>
        <v>0</v>
      </c>
      <c r="K482" s="157">
        <f t="shared" si="101"/>
        <v>0</v>
      </c>
      <c r="L482" s="149">
        <f t="shared" si="102"/>
        <v>0</v>
      </c>
      <c r="M482" s="150">
        <f t="shared" si="94"/>
        <v>100</v>
      </c>
      <c r="N482" s="149">
        <f t="shared" si="103"/>
        <v>90</v>
      </c>
      <c r="O482" s="149">
        <f t="shared" si="95"/>
        <v>180</v>
      </c>
      <c r="P482" s="149">
        <f t="shared" si="96"/>
        <v>1</v>
      </c>
    </row>
    <row r="483" spans="1:16" x14ac:dyDescent="0.25">
      <c r="A483" s="391"/>
      <c r="B483" s="394"/>
      <c r="C483" s="5" t="str">
        <f t="shared" si="91"/>
        <v/>
      </c>
      <c r="D483" s="155">
        <f t="shared" si="97"/>
        <v>0</v>
      </c>
      <c r="F483" s="156">
        <f t="shared" si="98"/>
        <v>0</v>
      </c>
      <c r="G483" t="str">
        <f t="shared" si="99"/>
        <v/>
      </c>
      <c r="H483" t="b">
        <f t="shared" si="100"/>
        <v>0</v>
      </c>
      <c r="I483" s="283">
        <f t="shared" si="92"/>
        <v>0</v>
      </c>
      <c r="J483" s="1">
        <f t="shared" si="93"/>
        <v>0</v>
      </c>
      <c r="K483" s="157">
        <f t="shared" si="101"/>
        <v>0</v>
      </c>
      <c r="L483" s="149">
        <f t="shared" si="102"/>
        <v>0</v>
      </c>
      <c r="M483" s="150">
        <f t="shared" si="94"/>
        <v>100</v>
      </c>
      <c r="N483" s="149">
        <f t="shared" si="103"/>
        <v>90</v>
      </c>
      <c r="O483" s="149">
        <f t="shared" si="95"/>
        <v>180</v>
      </c>
      <c r="P483" s="149">
        <f t="shared" si="96"/>
        <v>1</v>
      </c>
    </row>
    <row r="484" spans="1:16" x14ac:dyDescent="0.25">
      <c r="A484" s="391"/>
      <c r="B484" s="394"/>
      <c r="C484" s="5" t="str">
        <f t="shared" si="91"/>
        <v/>
      </c>
      <c r="D484" s="155">
        <f t="shared" si="97"/>
        <v>0</v>
      </c>
      <c r="F484" s="156">
        <f t="shared" si="98"/>
        <v>0</v>
      </c>
      <c r="G484" t="str">
        <f t="shared" si="99"/>
        <v/>
      </c>
      <c r="H484" t="b">
        <f t="shared" si="100"/>
        <v>0</v>
      </c>
      <c r="I484" s="283">
        <f t="shared" si="92"/>
        <v>0</v>
      </c>
      <c r="J484" s="1">
        <f t="shared" si="93"/>
        <v>0</v>
      </c>
      <c r="K484" s="157">
        <f t="shared" si="101"/>
        <v>0</v>
      </c>
      <c r="L484" s="149">
        <f t="shared" si="102"/>
        <v>0</v>
      </c>
      <c r="M484" s="150">
        <f t="shared" si="94"/>
        <v>100</v>
      </c>
      <c r="N484" s="149">
        <f t="shared" si="103"/>
        <v>90</v>
      </c>
      <c r="O484" s="149">
        <f t="shared" si="95"/>
        <v>180</v>
      </c>
      <c r="P484" s="149">
        <f t="shared" si="96"/>
        <v>1</v>
      </c>
    </row>
    <row r="485" spans="1:16" x14ac:dyDescent="0.25">
      <c r="A485" s="391"/>
      <c r="B485" s="394"/>
      <c r="C485" s="5" t="str">
        <f t="shared" si="91"/>
        <v/>
      </c>
      <c r="D485" s="155">
        <f t="shared" si="97"/>
        <v>0</v>
      </c>
      <c r="F485" s="156">
        <f t="shared" si="98"/>
        <v>0</v>
      </c>
      <c r="G485" t="str">
        <f t="shared" si="99"/>
        <v/>
      </c>
      <c r="H485" t="b">
        <f t="shared" si="100"/>
        <v>0</v>
      </c>
      <c r="I485" s="283">
        <f t="shared" si="92"/>
        <v>0</v>
      </c>
      <c r="J485" s="1">
        <f t="shared" si="93"/>
        <v>0</v>
      </c>
      <c r="K485" s="157">
        <f t="shared" si="101"/>
        <v>0</v>
      </c>
      <c r="L485" s="149">
        <f t="shared" si="102"/>
        <v>0</v>
      </c>
      <c r="M485" s="150">
        <f t="shared" si="94"/>
        <v>100</v>
      </c>
      <c r="N485" s="149">
        <f t="shared" si="103"/>
        <v>90</v>
      </c>
      <c r="O485" s="149">
        <f t="shared" si="95"/>
        <v>180</v>
      </c>
      <c r="P485" s="149">
        <f t="shared" si="96"/>
        <v>1</v>
      </c>
    </row>
    <row r="486" spans="1:16" x14ac:dyDescent="0.25">
      <c r="A486" s="391"/>
      <c r="B486" s="394"/>
      <c r="C486" s="5" t="str">
        <f t="shared" si="91"/>
        <v/>
      </c>
      <c r="D486" s="155">
        <f t="shared" si="97"/>
        <v>0</v>
      </c>
      <c r="F486" s="156">
        <f t="shared" si="98"/>
        <v>0</v>
      </c>
      <c r="G486" t="str">
        <f t="shared" si="99"/>
        <v/>
      </c>
      <c r="H486" t="b">
        <f t="shared" si="100"/>
        <v>0</v>
      </c>
      <c r="I486" s="283">
        <f t="shared" si="92"/>
        <v>0</v>
      </c>
      <c r="J486" s="1">
        <f t="shared" si="93"/>
        <v>0</v>
      </c>
      <c r="K486" s="157">
        <f t="shared" si="101"/>
        <v>0</v>
      </c>
      <c r="L486" s="149">
        <f t="shared" si="102"/>
        <v>0</v>
      </c>
      <c r="M486" s="150">
        <f t="shared" si="94"/>
        <v>100</v>
      </c>
      <c r="N486" s="149">
        <f t="shared" si="103"/>
        <v>90</v>
      </c>
      <c r="O486" s="149">
        <f t="shared" si="95"/>
        <v>180</v>
      </c>
      <c r="P486" s="149">
        <f t="shared" si="96"/>
        <v>1</v>
      </c>
    </row>
    <row r="487" spans="1:16" x14ac:dyDescent="0.25">
      <c r="A487" s="391"/>
      <c r="B487" s="394"/>
      <c r="C487" s="5" t="str">
        <f t="shared" si="91"/>
        <v/>
      </c>
      <c r="D487" s="155">
        <f t="shared" si="97"/>
        <v>0</v>
      </c>
      <c r="F487" s="156">
        <f t="shared" si="98"/>
        <v>0</v>
      </c>
      <c r="G487" t="str">
        <f t="shared" si="99"/>
        <v/>
      </c>
      <c r="H487" t="b">
        <f t="shared" si="100"/>
        <v>0</v>
      </c>
      <c r="I487" s="283">
        <f t="shared" si="92"/>
        <v>0</v>
      </c>
      <c r="J487" s="1">
        <f t="shared" si="93"/>
        <v>0</v>
      </c>
      <c r="K487" s="157">
        <f t="shared" si="101"/>
        <v>0</v>
      </c>
      <c r="L487" s="149">
        <f t="shared" si="102"/>
        <v>0</v>
      </c>
      <c r="M487" s="150">
        <f t="shared" si="94"/>
        <v>100</v>
      </c>
      <c r="N487" s="149">
        <f t="shared" si="103"/>
        <v>90</v>
      </c>
      <c r="O487" s="149">
        <f t="shared" si="95"/>
        <v>180</v>
      </c>
      <c r="P487" s="149">
        <f t="shared" si="96"/>
        <v>1</v>
      </c>
    </row>
    <row r="488" spans="1:16" x14ac:dyDescent="0.25">
      <c r="A488" s="391"/>
      <c r="B488" s="394"/>
      <c r="C488" s="5" t="str">
        <f t="shared" si="91"/>
        <v/>
      </c>
      <c r="D488" s="155">
        <f t="shared" si="97"/>
        <v>0</v>
      </c>
      <c r="F488" s="156">
        <f t="shared" si="98"/>
        <v>0</v>
      </c>
      <c r="G488" t="str">
        <f t="shared" si="99"/>
        <v/>
      </c>
      <c r="H488" t="b">
        <f t="shared" si="100"/>
        <v>0</v>
      </c>
      <c r="I488" s="283">
        <f t="shared" si="92"/>
        <v>0</v>
      </c>
      <c r="J488" s="1">
        <f t="shared" si="93"/>
        <v>0</v>
      </c>
      <c r="K488" s="157">
        <f t="shared" si="101"/>
        <v>0</v>
      </c>
      <c r="L488" s="149">
        <f t="shared" si="102"/>
        <v>0</v>
      </c>
      <c r="M488" s="150">
        <f t="shared" si="94"/>
        <v>100</v>
      </c>
      <c r="N488" s="149">
        <f t="shared" si="103"/>
        <v>90</v>
      </c>
      <c r="O488" s="149">
        <f t="shared" si="95"/>
        <v>180</v>
      </c>
      <c r="P488" s="149">
        <f t="shared" si="96"/>
        <v>1</v>
      </c>
    </row>
    <row r="489" spans="1:16" x14ac:dyDescent="0.25">
      <c r="A489" s="391"/>
      <c r="B489" s="394"/>
      <c r="C489" s="5" t="str">
        <f t="shared" si="91"/>
        <v/>
      </c>
      <c r="D489" s="155">
        <f t="shared" si="97"/>
        <v>0</v>
      </c>
      <c r="F489" s="156">
        <f t="shared" si="98"/>
        <v>0</v>
      </c>
      <c r="G489" t="str">
        <f t="shared" si="99"/>
        <v/>
      </c>
      <c r="H489" t="b">
        <f t="shared" si="100"/>
        <v>0</v>
      </c>
      <c r="I489" s="283">
        <f t="shared" si="92"/>
        <v>0</v>
      </c>
      <c r="J489" s="1">
        <f t="shared" si="93"/>
        <v>0</v>
      </c>
      <c r="K489" s="157">
        <f t="shared" si="101"/>
        <v>0</v>
      </c>
      <c r="L489" s="149">
        <f t="shared" si="102"/>
        <v>0</v>
      </c>
      <c r="M489" s="150">
        <f t="shared" si="94"/>
        <v>100</v>
      </c>
      <c r="N489" s="149">
        <f t="shared" si="103"/>
        <v>90</v>
      </c>
      <c r="O489" s="149">
        <f t="shared" si="95"/>
        <v>180</v>
      </c>
      <c r="P489" s="149">
        <f t="shared" si="96"/>
        <v>1</v>
      </c>
    </row>
    <row r="490" spans="1:16" x14ac:dyDescent="0.25">
      <c r="A490" s="391"/>
      <c r="B490" s="394"/>
      <c r="C490" s="5" t="str">
        <f t="shared" si="91"/>
        <v/>
      </c>
      <c r="D490" s="155">
        <f t="shared" si="97"/>
        <v>0</v>
      </c>
      <c r="F490" s="156">
        <f t="shared" si="98"/>
        <v>0</v>
      </c>
      <c r="G490" t="str">
        <f t="shared" si="99"/>
        <v/>
      </c>
      <c r="H490" t="b">
        <f t="shared" si="100"/>
        <v>0</v>
      </c>
      <c r="I490" s="283">
        <f t="shared" si="92"/>
        <v>0</v>
      </c>
      <c r="J490" s="1">
        <f t="shared" si="93"/>
        <v>0</v>
      </c>
      <c r="K490" s="157">
        <f t="shared" si="101"/>
        <v>0</v>
      </c>
      <c r="L490" s="149">
        <f t="shared" si="102"/>
        <v>0</v>
      </c>
      <c r="M490" s="150">
        <f t="shared" si="94"/>
        <v>100</v>
      </c>
      <c r="N490" s="149">
        <f t="shared" si="103"/>
        <v>90</v>
      </c>
      <c r="O490" s="149">
        <f t="shared" si="95"/>
        <v>180</v>
      </c>
      <c r="P490" s="149">
        <f t="shared" si="96"/>
        <v>1</v>
      </c>
    </row>
    <row r="491" spans="1:16" x14ac:dyDescent="0.25">
      <c r="A491" s="391"/>
      <c r="B491" s="394"/>
      <c r="C491" s="5" t="str">
        <f t="shared" si="91"/>
        <v/>
      </c>
      <c r="D491" s="155">
        <f t="shared" si="97"/>
        <v>0</v>
      </c>
      <c r="F491" s="156">
        <f t="shared" si="98"/>
        <v>0</v>
      </c>
      <c r="G491" t="str">
        <f t="shared" si="99"/>
        <v/>
      </c>
      <c r="H491" t="b">
        <f t="shared" si="100"/>
        <v>0</v>
      </c>
      <c r="I491" s="283">
        <f t="shared" si="92"/>
        <v>0</v>
      </c>
      <c r="J491" s="1">
        <f t="shared" si="93"/>
        <v>0</v>
      </c>
      <c r="K491" s="157">
        <f t="shared" si="101"/>
        <v>0</v>
      </c>
      <c r="L491" s="149">
        <f t="shared" si="102"/>
        <v>0</v>
      </c>
      <c r="M491" s="150">
        <f t="shared" si="94"/>
        <v>100</v>
      </c>
      <c r="N491" s="149">
        <f t="shared" si="103"/>
        <v>90</v>
      </c>
      <c r="O491" s="149">
        <f t="shared" si="95"/>
        <v>180</v>
      </c>
      <c r="P491" s="149">
        <f t="shared" si="96"/>
        <v>1</v>
      </c>
    </row>
    <row r="492" spans="1:16" x14ac:dyDescent="0.25">
      <c r="A492" s="391"/>
      <c r="B492" s="394"/>
      <c r="C492" s="5" t="str">
        <f t="shared" si="91"/>
        <v/>
      </c>
      <c r="D492" s="155">
        <f t="shared" si="97"/>
        <v>0</v>
      </c>
      <c r="F492" s="156">
        <f t="shared" si="98"/>
        <v>0</v>
      </c>
      <c r="G492" t="str">
        <f t="shared" si="99"/>
        <v/>
      </c>
      <c r="H492" t="b">
        <f t="shared" si="100"/>
        <v>0</v>
      </c>
      <c r="I492" s="283">
        <f t="shared" si="92"/>
        <v>0</v>
      </c>
      <c r="J492" s="1">
        <f t="shared" si="93"/>
        <v>0</v>
      </c>
      <c r="K492" s="157">
        <f t="shared" si="101"/>
        <v>0</v>
      </c>
      <c r="L492" s="149">
        <f t="shared" si="102"/>
        <v>0</v>
      </c>
      <c r="M492" s="150">
        <f t="shared" si="94"/>
        <v>100</v>
      </c>
      <c r="N492" s="149">
        <f t="shared" si="103"/>
        <v>90</v>
      </c>
      <c r="O492" s="149">
        <f t="shared" si="95"/>
        <v>180</v>
      </c>
      <c r="P492" s="149">
        <f t="shared" si="96"/>
        <v>1</v>
      </c>
    </row>
    <row r="493" spans="1:16" x14ac:dyDescent="0.25">
      <c r="A493" s="391"/>
      <c r="B493" s="394"/>
      <c r="C493" s="5" t="str">
        <f t="shared" si="91"/>
        <v/>
      </c>
      <c r="D493" s="155">
        <f t="shared" si="97"/>
        <v>0</v>
      </c>
      <c r="F493" s="156">
        <f t="shared" si="98"/>
        <v>0</v>
      </c>
      <c r="G493" t="str">
        <f t="shared" si="99"/>
        <v/>
      </c>
      <c r="H493" t="b">
        <f t="shared" si="100"/>
        <v>0</v>
      </c>
      <c r="I493" s="283">
        <f t="shared" si="92"/>
        <v>0</v>
      </c>
      <c r="J493" s="1">
        <f t="shared" si="93"/>
        <v>0</v>
      </c>
      <c r="K493" s="157">
        <f t="shared" si="101"/>
        <v>0</v>
      </c>
      <c r="L493" s="149">
        <f t="shared" si="102"/>
        <v>0</v>
      </c>
      <c r="M493" s="150">
        <f t="shared" si="94"/>
        <v>100</v>
      </c>
      <c r="N493" s="149">
        <f t="shared" si="103"/>
        <v>90</v>
      </c>
      <c r="O493" s="149">
        <f t="shared" si="95"/>
        <v>180</v>
      </c>
      <c r="P493" s="149">
        <f t="shared" si="96"/>
        <v>1</v>
      </c>
    </row>
    <row r="494" spans="1:16" x14ac:dyDescent="0.25">
      <c r="A494" s="391"/>
      <c r="B494" s="394"/>
      <c r="C494" s="5" t="str">
        <f t="shared" si="91"/>
        <v/>
      </c>
      <c r="D494" s="155">
        <f t="shared" si="97"/>
        <v>0</v>
      </c>
      <c r="F494" s="156">
        <f t="shared" si="98"/>
        <v>0</v>
      </c>
      <c r="G494" t="str">
        <f t="shared" si="99"/>
        <v/>
      </c>
      <c r="H494" t="b">
        <f t="shared" si="100"/>
        <v>0</v>
      </c>
      <c r="I494" s="283">
        <f t="shared" si="92"/>
        <v>0</v>
      </c>
      <c r="J494" s="1">
        <f t="shared" si="93"/>
        <v>0</v>
      </c>
      <c r="K494" s="157">
        <f t="shared" si="101"/>
        <v>0</v>
      </c>
      <c r="L494" s="149">
        <f t="shared" si="102"/>
        <v>0</v>
      </c>
      <c r="M494" s="150">
        <f t="shared" si="94"/>
        <v>100</v>
      </c>
      <c r="N494" s="149">
        <f t="shared" si="103"/>
        <v>90</v>
      </c>
      <c r="O494" s="149">
        <f t="shared" si="95"/>
        <v>180</v>
      </c>
      <c r="P494" s="149">
        <f t="shared" si="96"/>
        <v>1</v>
      </c>
    </row>
    <row r="495" spans="1:16" x14ac:dyDescent="0.25">
      <c r="A495" s="391"/>
      <c r="B495" s="394"/>
      <c r="C495" s="5" t="str">
        <f t="shared" si="91"/>
        <v/>
      </c>
      <c r="D495" s="155">
        <f t="shared" si="97"/>
        <v>0</v>
      </c>
      <c r="F495" s="156">
        <f t="shared" si="98"/>
        <v>0</v>
      </c>
      <c r="G495" t="str">
        <f t="shared" si="99"/>
        <v/>
      </c>
      <c r="H495" t="b">
        <f t="shared" si="100"/>
        <v>0</v>
      </c>
      <c r="I495" s="283">
        <f t="shared" si="92"/>
        <v>0</v>
      </c>
      <c r="J495" s="1">
        <f t="shared" si="93"/>
        <v>0</v>
      </c>
      <c r="K495" s="157">
        <f t="shared" si="101"/>
        <v>0</v>
      </c>
      <c r="L495" s="149">
        <f t="shared" si="102"/>
        <v>0</v>
      </c>
      <c r="M495" s="150">
        <f t="shared" si="94"/>
        <v>100</v>
      </c>
      <c r="N495" s="149">
        <f t="shared" si="103"/>
        <v>90</v>
      </c>
      <c r="O495" s="149">
        <f t="shared" si="95"/>
        <v>180</v>
      </c>
      <c r="P495" s="149">
        <f t="shared" si="96"/>
        <v>1</v>
      </c>
    </row>
    <row r="496" spans="1:16" x14ac:dyDescent="0.25">
      <c r="A496" s="391"/>
      <c r="B496" s="394"/>
      <c r="C496" s="5" t="str">
        <f t="shared" si="91"/>
        <v/>
      </c>
      <c r="D496" s="155">
        <f t="shared" si="97"/>
        <v>0</v>
      </c>
      <c r="F496" s="156">
        <f t="shared" si="98"/>
        <v>0</v>
      </c>
      <c r="G496" t="str">
        <f t="shared" si="99"/>
        <v/>
      </c>
      <c r="H496" t="b">
        <f t="shared" si="100"/>
        <v>0</v>
      </c>
      <c r="I496" s="283">
        <f t="shared" si="92"/>
        <v>0</v>
      </c>
      <c r="J496" s="1">
        <f t="shared" si="93"/>
        <v>0</v>
      </c>
      <c r="K496" s="157">
        <f t="shared" si="101"/>
        <v>0</v>
      </c>
      <c r="L496" s="149">
        <f t="shared" si="102"/>
        <v>0</v>
      </c>
      <c r="M496" s="150">
        <f t="shared" si="94"/>
        <v>100</v>
      </c>
      <c r="N496" s="149">
        <f t="shared" si="103"/>
        <v>90</v>
      </c>
      <c r="O496" s="149">
        <f t="shared" si="95"/>
        <v>180</v>
      </c>
      <c r="P496" s="149">
        <f t="shared" si="96"/>
        <v>1</v>
      </c>
    </row>
    <row r="497" spans="1:16" x14ac:dyDescent="0.25">
      <c r="A497" s="391"/>
      <c r="B497" s="394"/>
      <c r="C497" s="5" t="str">
        <f t="shared" si="91"/>
        <v/>
      </c>
      <c r="D497" s="155">
        <f t="shared" si="97"/>
        <v>0</v>
      </c>
      <c r="F497" s="156">
        <f t="shared" si="98"/>
        <v>0</v>
      </c>
      <c r="G497" t="str">
        <f t="shared" si="99"/>
        <v/>
      </c>
      <c r="H497" t="b">
        <f t="shared" si="100"/>
        <v>0</v>
      </c>
      <c r="I497" s="283">
        <f t="shared" si="92"/>
        <v>0</v>
      </c>
      <c r="J497" s="1">
        <f t="shared" si="93"/>
        <v>0</v>
      </c>
      <c r="K497" s="157">
        <f t="shared" si="101"/>
        <v>0</v>
      </c>
      <c r="L497" s="149">
        <f t="shared" si="102"/>
        <v>0</v>
      </c>
      <c r="M497" s="150">
        <f t="shared" si="94"/>
        <v>100</v>
      </c>
      <c r="N497" s="149">
        <f t="shared" si="103"/>
        <v>90</v>
      </c>
      <c r="O497" s="149">
        <f t="shared" si="95"/>
        <v>180</v>
      </c>
      <c r="P497" s="149">
        <f t="shared" si="96"/>
        <v>1</v>
      </c>
    </row>
    <row r="498" spans="1:16" x14ac:dyDescent="0.25">
      <c r="A498" s="391"/>
      <c r="B498" s="394"/>
      <c r="C498" s="5" t="str">
        <f t="shared" si="91"/>
        <v/>
      </c>
      <c r="D498" s="155">
        <f t="shared" si="97"/>
        <v>0</v>
      </c>
      <c r="F498" s="156">
        <f t="shared" si="98"/>
        <v>0</v>
      </c>
      <c r="G498" t="str">
        <f t="shared" si="99"/>
        <v/>
      </c>
      <c r="H498" t="b">
        <f t="shared" si="100"/>
        <v>0</v>
      </c>
      <c r="I498" s="283">
        <f t="shared" si="92"/>
        <v>0</v>
      </c>
      <c r="J498" s="1">
        <f t="shared" si="93"/>
        <v>0</v>
      </c>
      <c r="K498" s="157">
        <f t="shared" si="101"/>
        <v>0</v>
      </c>
      <c r="L498" s="149">
        <f t="shared" si="102"/>
        <v>0</v>
      </c>
      <c r="M498" s="150">
        <f t="shared" si="94"/>
        <v>100</v>
      </c>
      <c r="N498" s="149">
        <f t="shared" si="103"/>
        <v>90</v>
      </c>
      <c r="O498" s="149">
        <f t="shared" si="95"/>
        <v>180</v>
      </c>
      <c r="P498" s="149">
        <f t="shared" si="96"/>
        <v>1</v>
      </c>
    </row>
    <row r="499" spans="1:16" x14ac:dyDescent="0.25">
      <c r="A499" s="391"/>
      <c r="B499" s="394"/>
      <c r="C499" s="5" t="str">
        <f t="shared" si="91"/>
        <v/>
      </c>
      <c r="D499" s="155">
        <f t="shared" si="97"/>
        <v>0</v>
      </c>
      <c r="F499" s="156">
        <f t="shared" si="98"/>
        <v>0</v>
      </c>
      <c r="G499" t="str">
        <f t="shared" si="99"/>
        <v/>
      </c>
      <c r="H499" t="b">
        <f t="shared" si="100"/>
        <v>0</v>
      </c>
      <c r="I499" s="283">
        <f t="shared" si="92"/>
        <v>0</v>
      </c>
      <c r="J499" s="1">
        <f t="shared" si="93"/>
        <v>0</v>
      </c>
      <c r="K499" s="157">
        <f t="shared" si="101"/>
        <v>0</v>
      </c>
      <c r="L499" s="149">
        <f t="shared" si="102"/>
        <v>0</v>
      </c>
      <c r="M499" s="150">
        <f t="shared" si="94"/>
        <v>100</v>
      </c>
      <c r="N499" s="149">
        <f t="shared" si="103"/>
        <v>90</v>
      </c>
      <c r="O499" s="149">
        <f t="shared" si="95"/>
        <v>180</v>
      </c>
      <c r="P499" s="149">
        <f t="shared" si="96"/>
        <v>1</v>
      </c>
    </row>
    <row r="500" spans="1:16" x14ac:dyDescent="0.25">
      <c r="A500" s="391"/>
      <c r="B500" s="394"/>
      <c r="C500" s="5" t="str">
        <f t="shared" si="91"/>
        <v/>
      </c>
      <c r="D500" s="155">
        <f t="shared" si="97"/>
        <v>0</v>
      </c>
      <c r="F500" s="156">
        <f t="shared" si="98"/>
        <v>0</v>
      </c>
      <c r="G500" t="str">
        <f t="shared" si="99"/>
        <v/>
      </c>
      <c r="H500" t="b">
        <f t="shared" si="100"/>
        <v>0</v>
      </c>
      <c r="I500" s="283">
        <f t="shared" si="92"/>
        <v>0</v>
      </c>
      <c r="J500" s="1">
        <f t="shared" si="93"/>
        <v>0</v>
      </c>
      <c r="K500" s="157">
        <f t="shared" si="101"/>
        <v>0</v>
      </c>
      <c r="L500" s="149">
        <f t="shared" si="102"/>
        <v>0</v>
      </c>
      <c r="M500" s="150">
        <f t="shared" si="94"/>
        <v>100</v>
      </c>
      <c r="N500" s="149">
        <f t="shared" si="103"/>
        <v>90</v>
      </c>
      <c r="O500" s="149">
        <f t="shared" si="95"/>
        <v>180</v>
      </c>
      <c r="P500" s="149">
        <f t="shared" si="96"/>
        <v>1</v>
      </c>
    </row>
    <row r="501" spans="1:16" x14ac:dyDescent="0.25">
      <c r="A501" s="391"/>
      <c r="B501" s="394"/>
      <c r="C501" s="5" t="str">
        <f t="shared" si="91"/>
        <v/>
      </c>
      <c r="D501" s="155">
        <f t="shared" si="97"/>
        <v>0</v>
      </c>
      <c r="F501" s="156">
        <f t="shared" si="98"/>
        <v>0</v>
      </c>
      <c r="G501" t="str">
        <f t="shared" si="99"/>
        <v/>
      </c>
      <c r="H501" t="b">
        <f t="shared" si="100"/>
        <v>0</v>
      </c>
      <c r="I501" s="283">
        <f t="shared" si="92"/>
        <v>0</v>
      </c>
      <c r="J501" s="1">
        <f t="shared" si="93"/>
        <v>0</v>
      </c>
      <c r="K501" s="157">
        <f t="shared" si="101"/>
        <v>0</v>
      </c>
      <c r="L501" s="149">
        <f t="shared" si="102"/>
        <v>0</v>
      </c>
      <c r="M501" s="150">
        <f t="shared" si="94"/>
        <v>100</v>
      </c>
      <c r="N501" s="149">
        <f t="shared" si="103"/>
        <v>90</v>
      </c>
      <c r="O501" s="149">
        <f t="shared" si="95"/>
        <v>180</v>
      </c>
      <c r="P501" s="149">
        <f t="shared" si="96"/>
        <v>1</v>
      </c>
    </row>
    <row r="502" spans="1:16" x14ac:dyDescent="0.25">
      <c r="A502" s="391"/>
      <c r="B502" s="394"/>
      <c r="C502" s="5" t="str">
        <f t="shared" si="91"/>
        <v/>
      </c>
      <c r="D502" s="155">
        <f t="shared" si="97"/>
        <v>0</v>
      </c>
      <c r="F502" s="156">
        <f t="shared" si="98"/>
        <v>0</v>
      </c>
      <c r="G502" t="str">
        <f t="shared" si="99"/>
        <v/>
      </c>
      <c r="H502" t="b">
        <f t="shared" si="100"/>
        <v>0</v>
      </c>
      <c r="I502" s="283">
        <f t="shared" si="92"/>
        <v>0</v>
      </c>
      <c r="J502" s="1">
        <f t="shared" si="93"/>
        <v>0</v>
      </c>
      <c r="K502" s="157">
        <f t="shared" si="101"/>
        <v>0</v>
      </c>
      <c r="L502" s="149">
        <f t="shared" si="102"/>
        <v>0</v>
      </c>
      <c r="M502" s="150">
        <f t="shared" si="94"/>
        <v>100</v>
      </c>
      <c r="N502" s="149">
        <f t="shared" si="103"/>
        <v>90</v>
      </c>
      <c r="O502" s="149">
        <f t="shared" si="95"/>
        <v>180</v>
      </c>
      <c r="P502" s="149">
        <f t="shared" si="96"/>
        <v>1</v>
      </c>
    </row>
    <row r="503" spans="1:16" x14ac:dyDescent="0.25">
      <c r="A503" s="391"/>
      <c r="B503" s="394"/>
      <c r="C503" s="5" t="str">
        <f t="shared" si="91"/>
        <v/>
      </c>
      <c r="D503" s="155">
        <f t="shared" si="97"/>
        <v>0</v>
      </c>
      <c r="F503" s="156">
        <f t="shared" si="98"/>
        <v>0</v>
      </c>
      <c r="G503" t="str">
        <f t="shared" si="99"/>
        <v/>
      </c>
      <c r="H503" t="b">
        <f t="shared" si="100"/>
        <v>0</v>
      </c>
      <c r="I503" s="283">
        <f t="shared" si="92"/>
        <v>0</v>
      </c>
      <c r="J503" s="1">
        <f t="shared" si="93"/>
        <v>0</v>
      </c>
      <c r="K503" s="157">
        <f t="shared" si="101"/>
        <v>0</v>
      </c>
      <c r="L503" s="149">
        <f t="shared" si="102"/>
        <v>0</v>
      </c>
      <c r="M503" s="150">
        <f t="shared" si="94"/>
        <v>100</v>
      </c>
      <c r="N503" s="149">
        <f t="shared" si="103"/>
        <v>90</v>
      </c>
      <c r="O503" s="149">
        <f t="shared" si="95"/>
        <v>180</v>
      </c>
      <c r="P503" s="149">
        <f t="shared" si="96"/>
        <v>1</v>
      </c>
    </row>
    <row r="504" spans="1:16" x14ac:dyDescent="0.25">
      <c r="A504" s="391"/>
      <c r="B504" s="394"/>
      <c r="C504" s="5" t="str">
        <f t="shared" si="91"/>
        <v/>
      </c>
      <c r="D504" s="155">
        <f t="shared" si="97"/>
        <v>0</v>
      </c>
      <c r="F504" s="156">
        <f t="shared" si="98"/>
        <v>0</v>
      </c>
      <c r="G504" t="str">
        <f t="shared" si="99"/>
        <v/>
      </c>
      <c r="H504" t="b">
        <f t="shared" si="100"/>
        <v>0</v>
      </c>
      <c r="I504" s="283">
        <f t="shared" si="92"/>
        <v>0</v>
      </c>
      <c r="J504" s="1">
        <f t="shared" si="93"/>
        <v>0</v>
      </c>
      <c r="K504" s="157">
        <f t="shared" si="101"/>
        <v>0</v>
      </c>
      <c r="L504" s="149">
        <f t="shared" si="102"/>
        <v>0</v>
      </c>
      <c r="M504" s="150">
        <f t="shared" si="94"/>
        <v>100</v>
      </c>
      <c r="N504" s="149">
        <f t="shared" si="103"/>
        <v>90</v>
      </c>
      <c r="O504" s="149">
        <f t="shared" si="95"/>
        <v>180</v>
      </c>
      <c r="P504" s="149">
        <f t="shared" si="96"/>
        <v>1</v>
      </c>
    </row>
    <row r="505" spans="1:16" x14ac:dyDescent="0.25">
      <c r="A505" s="391"/>
      <c r="B505" s="394"/>
      <c r="C505" s="5" t="str">
        <f t="shared" si="91"/>
        <v/>
      </c>
      <c r="D505" s="155">
        <f t="shared" si="97"/>
        <v>0</v>
      </c>
      <c r="F505" s="156">
        <f t="shared" si="98"/>
        <v>0</v>
      </c>
      <c r="G505" t="str">
        <f t="shared" si="99"/>
        <v/>
      </c>
      <c r="H505" t="b">
        <f t="shared" si="100"/>
        <v>0</v>
      </c>
      <c r="I505" s="283">
        <f t="shared" si="92"/>
        <v>0</v>
      </c>
      <c r="J505" s="1">
        <f t="shared" si="93"/>
        <v>0</v>
      </c>
      <c r="K505" s="157">
        <f t="shared" si="101"/>
        <v>0</v>
      </c>
      <c r="L505" s="149">
        <f t="shared" si="102"/>
        <v>0</v>
      </c>
      <c r="M505" s="150">
        <f t="shared" si="94"/>
        <v>100</v>
      </c>
      <c r="N505" s="149">
        <f t="shared" si="103"/>
        <v>90</v>
      </c>
      <c r="O505" s="149">
        <f t="shared" si="95"/>
        <v>180</v>
      </c>
      <c r="P505" s="149">
        <f t="shared" si="96"/>
        <v>1</v>
      </c>
    </row>
    <row r="506" spans="1:16" x14ac:dyDescent="0.25">
      <c r="A506" s="391"/>
      <c r="B506" s="394"/>
      <c r="C506" s="5" t="str">
        <f t="shared" si="91"/>
        <v/>
      </c>
      <c r="D506" s="155">
        <f t="shared" si="97"/>
        <v>0</v>
      </c>
      <c r="F506" s="156">
        <f t="shared" si="98"/>
        <v>0</v>
      </c>
      <c r="G506" t="str">
        <f t="shared" si="99"/>
        <v/>
      </c>
      <c r="H506" t="b">
        <f t="shared" si="100"/>
        <v>0</v>
      </c>
      <c r="I506" s="283">
        <f t="shared" si="92"/>
        <v>0</v>
      </c>
      <c r="J506" s="1">
        <f t="shared" si="93"/>
        <v>0</v>
      </c>
      <c r="K506" s="157">
        <f t="shared" si="101"/>
        <v>0</v>
      </c>
      <c r="L506" s="149">
        <f t="shared" si="102"/>
        <v>0</v>
      </c>
      <c r="M506" s="150">
        <f t="shared" si="94"/>
        <v>100</v>
      </c>
      <c r="N506" s="149">
        <f t="shared" si="103"/>
        <v>90</v>
      </c>
      <c r="O506" s="149">
        <f t="shared" si="95"/>
        <v>180</v>
      </c>
      <c r="P506" s="149">
        <f t="shared" si="96"/>
        <v>1</v>
      </c>
    </row>
    <row r="507" spans="1:16" x14ac:dyDescent="0.25">
      <c r="A507" s="391"/>
      <c r="B507" s="394"/>
      <c r="C507" s="5" t="str">
        <f t="shared" si="91"/>
        <v/>
      </c>
      <c r="D507" s="155">
        <f t="shared" si="97"/>
        <v>0</v>
      </c>
      <c r="F507" s="156">
        <f t="shared" si="98"/>
        <v>0</v>
      </c>
      <c r="G507" t="str">
        <f t="shared" si="99"/>
        <v/>
      </c>
      <c r="H507" t="b">
        <f t="shared" si="100"/>
        <v>0</v>
      </c>
      <c r="I507" s="283">
        <f t="shared" si="92"/>
        <v>0</v>
      </c>
      <c r="J507" s="1">
        <f t="shared" si="93"/>
        <v>0</v>
      </c>
      <c r="K507" s="157">
        <f t="shared" si="101"/>
        <v>0</v>
      </c>
      <c r="L507" s="149">
        <f t="shared" si="102"/>
        <v>0</v>
      </c>
      <c r="M507" s="150">
        <f t="shared" si="94"/>
        <v>100</v>
      </c>
      <c r="N507" s="149">
        <f t="shared" si="103"/>
        <v>90</v>
      </c>
      <c r="O507" s="149">
        <f t="shared" si="95"/>
        <v>180</v>
      </c>
      <c r="P507" s="149">
        <f t="shared" si="96"/>
        <v>1</v>
      </c>
    </row>
    <row r="508" spans="1:16" x14ac:dyDescent="0.25">
      <c r="A508" s="391"/>
      <c r="B508" s="394"/>
      <c r="C508" s="5" t="str">
        <f t="shared" si="91"/>
        <v/>
      </c>
      <c r="D508" s="155">
        <f t="shared" si="97"/>
        <v>0</v>
      </c>
      <c r="F508" s="156">
        <f t="shared" si="98"/>
        <v>0</v>
      </c>
      <c r="G508" t="str">
        <f t="shared" si="99"/>
        <v/>
      </c>
      <c r="H508" t="b">
        <f t="shared" si="100"/>
        <v>0</v>
      </c>
      <c r="I508" s="283">
        <f t="shared" si="92"/>
        <v>0</v>
      </c>
      <c r="J508" s="1">
        <f t="shared" si="93"/>
        <v>0</v>
      </c>
      <c r="K508" s="157">
        <f t="shared" si="101"/>
        <v>0</v>
      </c>
      <c r="L508" s="149">
        <f t="shared" si="102"/>
        <v>0</v>
      </c>
      <c r="M508" s="150">
        <f t="shared" si="94"/>
        <v>100</v>
      </c>
      <c r="N508" s="149">
        <f t="shared" si="103"/>
        <v>90</v>
      </c>
      <c r="O508" s="149">
        <f t="shared" si="95"/>
        <v>180</v>
      </c>
      <c r="P508" s="149">
        <f t="shared" si="96"/>
        <v>1</v>
      </c>
    </row>
    <row r="509" spans="1:16" x14ac:dyDescent="0.25">
      <c r="A509" s="391"/>
      <c r="B509" s="394"/>
      <c r="C509" s="5" t="str">
        <f t="shared" si="91"/>
        <v/>
      </c>
      <c r="D509" s="155">
        <f t="shared" si="97"/>
        <v>0</v>
      </c>
      <c r="F509" s="156">
        <f t="shared" si="98"/>
        <v>0</v>
      </c>
      <c r="G509" t="str">
        <f t="shared" si="99"/>
        <v/>
      </c>
      <c r="H509" t="b">
        <f t="shared" si="100"/>
        <v>0</v>
      </c>
      <c r="I509" s="283">
        <f t="shared" si="92"/>
        <v>0</v>
      </c>
      <c r="J509" s="1">
        <f t="shared" si="93"/>
        <v>0</v>
      </c>
      <c r="K509" s="157">
        <f t="shared" si="101"/>
        <v>0</v>
      </c>
      <c r="L509" s="149">
        <f t="shared" si="102"/>
        <v>0</v>
      </c>
      <c r="M509" s="150">
        <f t="shared" si="94"/>
        <v>100</v>
      </c>
      <c r="N509" s="149">
        <f t="shared" si="103"/>
        <v>90</v>
      </c>
      <c r="O509" s="149">
        <f t="shared" si="95"/>
        <v>180</v>
      </c>
      <c r="P509" s="149">
        <f t="shared" si="96"/>
        <v>1</v>
      </c>
    </row>
    <row r="510" spans="1:16" x14ac:dyDescent="0.25">
      <c r="A510" s="391"/>
      <c r="B510" s="394"/>
      <c r="C510" s="5" t="str">
        <f t="shared" si="91"/>
        <v/>
      </c>
      <c r="D510" s="155">
        <f t="shared" si="97"/>
        <v>0</v>
      </c>
      <c r="F510" s="156">
        <f t="shared" si="98"/>
        <v>0</v>
      </c>
      <c r="G510" t="str">
        <f t="shared" si="99"/>
        <v/>
      </c>
      <c r="H510" t="b">
        <f t="shared" si="100"/>
        <v>0</v>
      </c>
      <c r="I510" s="283">
        <f t="shared" si="92"/>
        <v>0</v>
      </c>
      <c r="J510" s="1">
        <f t="shared" si="93"/>
        <v>0</v>
      </c>
      <c r="K510" s="157">
        <f t="shared" si="101"/>
        <v>0</v>
      </c>
      <c r="L510" s="149">
        <f t="shared" si="102"/>
        <v>0</v>
      </c>
      <c r="M510" s="150">
        <f t="shared" si="94"/>
        <v>100</v>
      </c>
      <c r="N510" s="149">
        <f t="shared" si="103"/>
        <v>90</v>
      </c>
      <c r="O510" s="149">
        <f t="shared" si="95"/>
        <v>180</v>
      </c>
      <c r="P510" s="149">
        <f t="shared" si="96"/>
        <v>1</v>
      </c>
    </row>
    <row r="511" spans="1:16" x14ac:dyDescent="0.25">
      <c r="A511" s="391"/>
      <c r="B511" s="394"/>
      <c r="C511" s="5" t="str">
        <f t="shared" si="91"/>
        <v/>
      </c>
      <c r="D511" s="155">
        <f t="shared" si="97"/>
        <v>0</v>
      </c>
      <c r="F511" s="156">
        <f t="shared" si="98"/>
        <v>0</v>
      </c>
      <c r="G511" t="str">
        <f t="shared" si="99"/>
        <v/>
      </c>
      <c r="H511" t="b">
        <f t="shared" si="100"/>
        <v>0</v>
      </c>
      <c r="I511" s="283">
        <f t="shared" si="92"/>
        <v>0</v>
      </c>
      <c r="J511" s="1">
        <f t="shared" si="93"/>
        <v>0</v>
      </c>
      <c r="K511" s="157">
        <f t="shared" si="101"/>
        <v>0</v>
      </c>
      <c r="L511" s="149">
        <f t="shared" si="102"/>
        <v>0</v>
      </c>
      <c r="M511" s="150">
        <f t="shared" si="94"/>
        <v>100</v>
      </c>
      <c r="N511" s="149">
        <f t="shared" si="103"/>
        <v>90</v>
      </c>
      <c r="O511" s="149">
        <f t="shared" si="95"/>
        <v>180</v>
      </c>
      <c r="P511" s="149">
        <f t="shared" si="96"/>
        <v>1</v>
      </c>
    </row>
    <row r="512" spans="1:16" x14ac:dyDescent="0.25">
      <c r="A512" s="391"/>
      <c r="B512" s="394"/>
      <c r="C512" s="5" t="str">
        <f t="shared" si="91"/>
        <v/>
      </c>
      <c r="D512" s="155">
        <f t="shared" si="97"/>
        <v>0</v>
      </c>
      <c r="F512" s="156">
        <f t="shared" si="98"/>
        <v>0</v>
      </c>
      <c r="G512" t="str">
        <f t="shared" si="99"/>
        <v/>
      </c>
      <c r="H512" t="b">
        <f t="shared" si="100"/>
        <v>0</v>
      </c>
      <c r="I512" s="283">
        <f t="shared" si="92"/>
        <v>0</v>
      </c>
      <c r="J512" s="1">
        <f t="shared" si="93"/>
        <v>0</v>
      </c>
      <c r="K512" s="157">
        <f t="shared" si="101"/>
        <v>0</v>
      </c>
      <c r="L512" s="149">
        <f t="shared" si="102"/>
        <v>0</v>
      </c>
      <c r="M512" s="150">
        <f t="shared" si="94"/>
        <v>100</v>
      </c>
      <c r="N512" s="149">
        <f t="shared" si="103"/>
        <v>90</v>
      </c>
      <c r="O512" s="149">
        <f t="shared" si="95"/>
        <v>180</v>
      </c>
      <c r="P512" s="149">
        <f t="shared" si="96"/>
        <v>1</v>
      </c>
    </row>
    <row r="513" spans="1:16" x14ac:dyDescent="0.25">
      <c r="A513" s="391"/>
      <c r="B513" s="394"/>
      <c r="C513" s="5" t="str">
        <f t="shared" si="91"/>
        <v/>
      </c>
      <c r="D513" s="155">
        <f t="shared" si="97"/>
        <v>0</v>
      </c>
      <c r="F513" s="156">
        <f t="shared" si="98"/>
        <v>0</v>
      </c>
      <c r="G513" t="str">
        <f t="shared" si="99"/>
        <v/>
      </c>
      <c r="H513" t="b">
        <f t="shared" si="100"/>
        <v>0</v>
      </c>
      <c r="I513" s="283">
        <f t="shared" si="92"/>
        <v>0</v>
      </c>
      <c r="J513" s="1">
        <f t="shared" si="93"/>
        <v>0</v>
      </c>
      <c r="K513" s="157">
        <f t="shared" si="101"/>
        <v>0</v>
      </c>
      <c r="L513" s="149">
        <f t="shared" si="102"/>
        <v>0</v>
      </c>
      <c r="M513" s="150">
        <f t="shared" si="94"/>
        <v>100</v>
      </c>
      <c r="N513" s="149">
        <f t="shared" si="103"/>
        <v>90</v>
      </c>
      <c r="O513" s="149">
        <f t="shared" si="95"/>
        <v>180</v>
      </c>
      <c r="P513" s="149">
        <f t="shared" si="96"/>
        <v>1</v>
      </c>
    </row>
    <row r="514" spans="1:16" x14ac:dyDescent="0.25">
      <c r="A514" s="391"/>
      <c r="B514" s="394"/>
      <c r="C514" s="5" t="str">
        <f t="shared" si="91"/>
        <v/>
      </c>
      <c r="D514" s="155">
        <f t="shared" si="97"/>
        <v>0</v>
      </c>
      <c r="F514" s="156">
        <f t="shared" si="98"/>
        <v>0</v>
      </c>
      <c r="G514" t="str">
        <f t="shared" si="99"/>
        <v/>
      </c>
      <c r="H514" t="b">
        <f t="shared" si="100"/>
        <v>0</v>
      </c>
      <c r="I514" s="283">
        <f t="shared" si="92"/>
        <v>0</v>
      </c>
      <c r="J514" s="1">
        <f t="shared" si="93"/>
        <v>0</v>
      </c>
      <c r="K514" s="157">
        <f t="shared" si="101"/>
        <v>0</v>
      </c>
      <c r="L514" s="149">
        <f t="shared" si="102"/>
        <v>0</v>
      </c>
      <c r="M514" s="150">
        <f t="shared" si="94"/>
        <v>100</v>
      </c>
      <c r="N514" s="149">
        <f t="shared" si="103"/>
        <v>90</v>
      </c>
      <c r="O514" s="149">
        <f t="shared" si="95"/>
        <v>180</v>
      </c>
      <c r="P514" s="149">
        <f t="shared" si="96"/>
        <v>1</v>
      </c>
    </row>
    <row r="515" spans="1:16" x14ac:dyDescent="0.25">
      <c r="A515" s="391"/>
      <c r="B515" s="394"/>
      <c r="C515" s="5" t="str">
        <f t="shared" ref="C515:C578" si="104">IF(I515&gt;0,INDEX(DB,I515,2),"")</f>
        <v/>
      </c>
      <c r="D515" s="155">
        <f t="shared" si="97"/>
        <v>0</v>
      </c>
      <c r="F515" s="156">
        <f t="shared" si="98"/>
        <v>0</v>
      </c>
      <c r="G515" t="str">
        <f t="shared" si="99"/>
        <v/>
      </c>
      <c r="H515" t="b">
        <f t="shared" si="100"/>
        <v>0</v>
      </c>
      <c r="I515" s="283">
        <f t="shared" ref="I515:I578" si="105">IF(ISNA(MATCH(A515,AthleteNumbers,0)),0,MATCH(A515,AthleteNumbers,0))</f>
        <v>0</v>
      </c>
      <c r="J515" s="1">
        <f t="shared" ref="J515:J578" si="106">IF(I515&gt;0,INDEX(DB,$I515,6),0)</f>
        <v>0</v>
      </c>
      <c r="K515" s="157">
        <f t="shared" si="101"/>
        <v>0</v>
      </c>
      <c r="L515" s="149">
        <f t="shared" si="102"/>
        <v>0</v>
      </c>
      <c r="M515" s="150">
        <f t="shared" ref="M515:M578" si="107">IF(AND(L515&gt;O515,O515&gt;0),MinPoints,IF(AND(L515&lt;N515,O515&gt;0),100,+INT((O515-$L515)/P515)+MinPoints))</f>
        <v>100</v>
      </c>
      <c r="N515" s="149">
        <f t="shared" si="103"/>
        <v>90</v>
      </c>
      <c r="O515" s="149">
        <f t="shared" ref="O515:O578" si="108">IF($J515=0,$M$1,INDEX(IncEventData,$J515,(3*($K$1-1))+2))</f>
        <v>180</v>
      </c>
      <c r="P515" s="149">
        <f t="shared" ref="P515:P578" si="109">IF($J515=0,$O$1,INDEX(IncEventData,$J515,(3*($K$1-1))+3))</f>
        <v>1</v>
      </c>
    </row>
    <row r="516" spans="1:16" x14ac:dyDescent="0.25">
      <c r="A516" s="391"/>
      <c r="B516" s="394"/>
      <c r="C516" s="5" t="str">
        <f t="shared" si="104"/>
        <v/>
      </c>
      <c r="D516" s="155">
        <f t="shared" ref="D516:D579" si="110">IF(AND(H516,B516&lt;&gt;0,ISNUMBER(B516)),IF(ISERR(M516),0,M516),0)</f>
        <v>0</v>
      </c>
      <c r="F516" s="156">
        <f t="shared" ref="F516:F579" si="111">COUNTIF(A$3:A$1002,A516)</f>
        <v>0</v>
      </c>
      <c r="G516" t="str">
        <f t="shared" ref="G516:G579" si="112">IF(AND(H516,OR(D516&lt;=10,D516&gt;=90)),"CHECK","")</f>
        <v/>
      </c>
      <c r="H516" t="b">
        <f t="shared" ref="H516:H579" si="113">IF(AND(I516&gt;0,LEN(C516)&gt;0,B516&lt;&gt;0),TRUE,FALSE)</f>
        <v>0</v>
      </c>
      <c r="I516" s="283">
        <f t="shared" si="105"/>
        <v>0</v>
      </c>
      <c r="J516" s="1">
        <f t="shared" si="106"/>
        <v>0</v>
      </c>
      <c r="K516" s="157">
        <f t="shared" ref="K516:K579" si="114">IF(ISNUMBER(B516),ROUND(+B516,2),0)</f>
        <v>0</v>
      </c>
      <c r="L516" s="149">
        <f t="shared" ref="L516:L579" si="115">(INT(K516)*60)+(MOD(K516,1)*100)</f>
        <v>0</v>
      </c>
      <c r="M516" s="150">
        <f t="shared" si="107"/>
        <v>100</v>
      </c>
      <c r="N516" s="149">
        <f t="shared" si="103"/>
        <v>90</v>
      </c>
      <c r="O516" s="149">
        <f t="shared" si="108"/>
        <v>180</v>
      </c>
      <c r="P516" s="149">
        <f t="shared" si="109"/>
        <v>1</v>
      </c>
    </row>
    <row r="517" spans="1:16" x14ac:dyDescent="0.25">
      <c r="A517" s="391"/>
      <c r="B517" s="394"/>
      <c r="C517" s="5" t="str">
        <f t="shared" si="104"/>
        <v/>
      </c>
      <c r="D517" s="155">
        <f t="shared" si="110"/>
        <v>0</v>
      </c>
      <c r="F517" s="156">
        <f t="shared" si="111"/>
        <v>0</v>
      </c>
      <c r="G517" t="str">
        <f t="shared" si="112"/>
        <v/>
      </c>
      <c r="H517" t="b">
        <f t="shared" si="113"/>
        <v>0</v>
      </c>
      <c r="I517" s="283">
        <f t="shared" si="105"/>
        <v>0</v>
      </c>
      <c r="J517" s="1">
        <f t="shared" si="106"/>
        <v>0</v>
      </c>
      <c r="K517" s="157">
        <f t="shared" si="114"/>
        <v>0</v>
      </c>
      <c r="L517" s="149">
        <f t="shared" si="115"/>
        <v>0</v>
      </c>
      <c r="M517" s="150">
        <f t="shared" si="107"/>
        <v>100</v>
      </c>
      <c r="N517" s="149">
        <f t="shared" si="103"/>
        <v>90</v>
      </c>
      <c r="O517" s="149">
        <f t="shared" si="108"/>
        <v>180</v>
      </c>
      <c r="P517" s="149">
        <f t="shared" si="109"/>
        <v>1</v>
      </c>
    </row>
    <row r="518" spans="1:16" x14ac:dyDescent="0.25">
      <c r="A518" s="391"/>
      <c r="B518" s="394"/>
      <c r="C518" s="5" t="str">
        <f t="shared" si="104"/>
        <v/>
      </c>
      <c r="D518" s="155">
        <f t="shared" si="110"/>
        <v>0</v>
      </c>
      <c r="F518" s="156">
        <f t="shared" si="111"/>
        <v>0</v>
      </c>
      <c r="G518" t="str">
        <f t="shared" si="112"/>
        <v/>
      </c>
      <c r="H518" t="b">
        <f t="shared" si="113"/>
        <v>0</v>
      </c>
      <c r="I518" s="283">
        <f t="shared" si="105"/>
        <v>0</v>
      </c>
      <c r="J518" s="1">
        <f t="shared" si="106"/>
        <v>0</v>
      </c>
      <c r="K518" s="157">
        <f t="shared" si="114"/>
        <v>0</v>
      </c>
      <c r="L518" s="149">
        <f t="shared" si="115"/>
        <v>0</v>
      </c>
      <c r="M518" s="150">
        <f t="shared" si="107"/>
        <v>100</v>
      </c>
      <c r="N518" s="149">
        <f t="shared" ref="N518:N581" si="116">+O518-(P518*90)</f>
        <v>90</v>
      </c>
      <c r="O518" s="149">
        <f t="shared" si="108"/>
        <v>180</v>
      </c>
      <c r="P518" s="149">
        <f t="shared" si="109"/>
        <v>1</v>
      </c>
    </row>
    <row r="519" spans="1:16" x14ac:dyDescent="0.25">
      <c r="A519" s="391"/>
      <c r="B519" s="394"/>
      <c r="C519" s="5" t="str">
        <f t="shared" si="104"/>
        <v/>
      </c>
      <c r="D519" s="155">
        <f t="shared" si="110"/>
        <v>0</v>
      </c>
      <c r="F519" s="156">
        <f t="shared" si="111"/>
        <v>0</v>
      </c>
      <c r="G519" t="str">
        <f t="shared" si="112"/>
        <v/>
      </c>
      <c r="H519" t="b">
        <f t="shared" si="113"/>
        <v>0</v>
      </c>
      <c r="I519" s="283">
        <f t="shared" si="105"/>
        <v>0</v>
      </c>
      <c r="J519" s="1">
        <f t="shared" si="106"/>
        <v>0</v>
      </c>
      <c r="K519" s="157">
        <f t="shared" si="114"/>
        <v>0</v>
      </c>
      <c r="L519" s="149">
        <f t="shared" si="115"/>
        <v>0</v>
      </c>
      <c r="M519" s="150">
        <f t="shared" si="107"/>
        <v>100</v>
      </c>
      <c r="N519" s="149">
        <f t="shared" si="116"/>
        <v>90</v>
      </c>
      <c r="O519" s="149">
        <f t="shared" si="108"/>
        <v>180</v>
      </c>
      <c r="P519" s="149">
        <f t="shared" si="109"/>
        <v>1</v>
      </c>
    </row>
    <row r="520" spans="1:16" x14ac:dyDescent="0.25">
      <c r="A520" s="391"/>
      <c r="B520" s="394"/>
      <c r="C520" s="5" t="str">
        <f t="shared" si="104"/>
        <v/>
      </c>
      <c r="D520" s="155">
        <f t="shared" si="110"/>
        <v>0</v>
      </c>
      <c r="F520" s="156">
        <f t="shared" si="111"/>
        <v>0</v>
      </c>
      <c r="G520" t="str">
        <f t="shared" si="112"/>
        <v/>
      </c>
      <c r="H520" t="b">
        <f t="shared" si="113"/>
        <v>0</v>
      </c>
      <c r="I520" s="283">
        <f t="shared" si="105"/>
        <v>0</v>
      </c>
      <c r="J520" s="1">
        <f t="shared" si="106"/>
        <v>0</v>
      </c>
      <c r="K520" s="157">
        <f t="shared" si="114"/>
        <v>0</v>
      </c>
      <c r="L520" s="149">
        <f t="shared" si="115"/>
        <v>0</v>
      </c>
      <c r="M520" s="150">
        <f t="shared" si="107"/>
        <v>100</v>
      </c>
      <c r="N520" s="149">
        <f t="shared" si="116"/>
        <v>90</v>
      </c>
      <c r="O520" s="149">
        <f t="shared" si="108"/>
        <v>180</v>
      </c>
      <c r="P520" s="149">
        <f t="shared" si="109"/>
        <v>1</v>
      </c>
    </row>
    <row r="521" spans="1:16" x14ac:dyDescent="0.25">
      <c r="A521" s="391"/>
      <c r="B521" s="394"/>
      <c r="C521" s="5" t="str">
        <f t="shared" si="104"/>
        <v/>
      </c>
      <c r="D521" s="155">
        <f t="shared" si="110"/>
        <v>0</v>
      </c>
      <c r="F521" s="156">
        <f t="shared" si="111"/>
        <v>0</v>
      </c>
      <c r="G521" t="str">
        <f t="shared" si="112"/>
        <v/>
      </c>
      <c r="H521" t="b">
        <f t="shared" si="113"/>
        <v>0</v>
      </c>
      <c r="I521" s="283">
        <f t="shared" si="105"/>
        <v>0</v>
      </c>
      <c r="J521" s="1">
        <f t="shared" si="106"/>
        <v>0</v>
      </c>
      <c r="K521" s="157">
        <f t="shared" si="114"/>
        <v>0</v>
      </c>
      <c r="L521" s="149">
        <f t="shared" si="115"/>
        <v>0</v>
      </c>
      <c r="M521" s="150">
        <f t="shared" si="107"/>
        <v>100</v>
      </c>
      <c r="N521" s="149">
        <f t="shared" si="116"/>
        <v>90</v>
      </c>
      <c r="O521" s="149">
        <f t="shared" si="108"/>
        <v>180</v>
      </c>
      <c r="P521" s="149">
        <f t="shared" si="109"/>
        <v>1</v>
      </c>
    </row>
    <row r="522" spans="1:16" x14ac:dyDescent="0.25">
      <c r="A522" s="391"/>
      <c r="B522" s="394"/>
      <c r="C522" s="5" t="str">
        <f t="shared" si="104"/>
        <v/>
      </c>
      <c r="D522" s="155">
        <f t="shared" si="110"/>
        <v>0</v>
      </c>
      <c r="F522" s="156">
        <f t="shared" si="111"/>
        <v>0</v>
      </c>
      <c r="G522" t="str">
        <f t="shared" si="112"/>
        <v/>
      </c>
      <c r="H522" t="b">
        <f t="shared" si="113"/>
        <v>0</v>
      </c>
      <c r="I522" s="283">
        <f t="shared" si="105"/>
        <v>0</v>
      </c>
      <c r="J522" s="1">
        <f t="shared" si="106"/>
        <v>0</v>
      </c>
      <c r="K522" s="157">
        <f t="shared" si="114"/>
        <v>0</v>
      </c>
      <c r="L522" s="149">
        <f t="shared" si="115"/>
        <v>0</v>
      </c>
      <c r="M522" s="150">
        <f t="shared" si="107"/>
        <v>100</v>
      </c>
      <c r="N522" s="149">
        <f t="shared" si="116"/>
        <v>90</v>
      </c>
      <c r="O522" s="149">
        <f t="shared" si="108"/>
        <v>180</v>
      </c>
      <c r="P522" s="149">
        <f t="shared" si="109"/>
        <v>1</v>
      </c>
    </row>
    <row r="523" spans="1:16" x14ac:dyDescent="0.25">
      <c r="A523" s="391"/>
      <c r="B523" s="394"/>
      <c r="C523" s="5" t="str">
        <f t="shared" si="104"/>
        <v/>
      </c>
      <c r="D523" s="155">
        <f t="shared" si="110"/>
        <v>0</v>
      </c>
      <c r="F523" s="156">
        <f t="shared" si="111"/>
        <v>0</v>
      </c>
      <c r="G523" t="str">
        <f t="shared" si="112"/>
        <v/>
      </c>
      <c r="H523" t="b">
        <f t="shared" si="113"/>
        <v>0</v>
      </c>
      <c r="I523" s="283">
        <f t="shared" si="105"/>
        <v>0</v>
      </c>
      <c r="J523" s="1">
        <f t="shared" si="106"/>
        <v>0</v>
      </c>
      <c r="K523" s="157">
        <f t="shared" si="114"/>
        <v>0</v>
      </c>
      <c r="L523" s="149">
        <f t="shared" si="115"/>
        <v>0</v>
      </c>
      <c r="M523" s="150">
        <f t="shared" si="107"/>
        <v>100</v>
      </c>
      <c r="N523" s="149">
        <f t="shared" si="116"/>
        <v>90</v>
      </c>
      <c r="O523" s="149">
        <f t="shared" si="108"/>
        <v>180</v>
      </c>
      <c r="P523" s="149">
        <f t="shared" si="109"/>
        <v>1</v>
      </c>
    </row>
    <row r="524" spans="1:16" x14ac:dyDescent="0.25">
      <c r="A524" s="391"/>
      <c r="B524" s="394"/>
      <c r="C524" s="5" t="str">
        <f t="shared" si="104"/>
        <v/>
      </c>
      <c r="D524" s="155">
        <f t="shared" si="110"/>
        <v>0</v>
      </c>
      <c r="F524" s="156">
        <f t="shared" si="111"/>
        <v>0</v>
      </c>
      <c r="G524" t="str">
        <f t="shared" si="112"/>
        <v/>
      </c>
      <c r="H524" t="b">
        <f t="shared" si="113"/>
        <v>0</v>
      </c>
      <c r="I524" s="283">
        <f t="shared" si="105"/>
        <v>0</v>
      </c>
      <c r="J524" s="1">
        <f t="shared" si="106"/>
        <v>0</v>
      </c>
      <c r="K524" s="157">
        <f t="shared" si="114"/>
        <v>0</v>
      </c>
      <c r="L524" s="149">
        <f t="shared" si="115"/>
        <v>0</v>
      </c>
      <c r="M524" s="150">
        <f t="shared" si="107"/>
        <v>100</v>
      </c>
      <c r="N524" s="149">
        <f t="shared" si="116"/>
        <v>90</v>
      </c>
      <c r="O524" s="149">
        <f t="shared" si="108"/>
        <v>180</v>
      </c>
      <c r="P524" s="149">
        <f t="shared" si="109"/>
        <v>1</v>
      </c>
    </row>
    <row r="525" spans="1:16" x14ac:dyDescent="0.25">
      <c r="A525" s="391"/>
      <c r="B525" s="394"/>
      <c r="C525" s="5" t="str">
        <f t="shared" si="104"/>
        <v/>
      </c>
      <c r="D525" s="155">
        <f t="shared" si="110"/>
        <v>0</v>
      </c>
      <c r="F525" s="156">
        <f t="shared" si="111"/>
        <v>0</v>
      </c>
      <c r="G525" t="str">
        <f t="shared" si="112"/>
        <v/>
      </c>
      <c r="H525" t="b">
        <f t="shared" si="113"/>
        <v>0</v>
      </c>
      <c r="I525" s="283">
        <f t="shared" si="105"/>
        <v>0</v>
      </c>
      <c r="J525" s="1">
        <f t="shared" si="106"/>
        <v>0</v>
      </c>
      <c r="K525" s="157">
        <f t="shared" si="114"/>
        <v>0</v>
      </c>
      <c r="L525" s="149">
        <f t="shared" si="115"/>
        <v>0</v>
      </c>
      <c r="M525" s="150">
        <f t="shared" si="107"/>
        <v>100</v>
      </c>
      <c r="N525" s="149">
        <f t="shared" si="116"/>
        <v>90</v>
      </c>
      <c r="O525" s="149">
        <f t="shared" si="108"/>
        <v>180</v>
      </c>
      <c r="P525" s="149">
        <f t="shared" si="109"/>
        <v>1</v>
      </c>
    </row>
    <row r="526" spans="1:16" x14ac:dyDescent="0.25">
      <c r="A526" s="391"/>
      <c r="B526" s="394"/>
      <c r="C526" s="5" t="str">
        <f t="shared" si="104"/>
        <v/>
      </c>
      <c r="D526" s="155">
        <f t="shared" si="110"/>
        <v>0</v>
      </c>
      <c r="F526" s="156">
        <f t="shared" si="111"/>
        <v>0</v>
      </c>
      <c r="G526" t="str">
        <f t="shared" si="112"/>
        <v/>
      </c>
      <c r="H526" t="b">
        <f t="shared" si="113"/>
        <v>0</v>
      </c>
      <c r="I526" s="283">
        <f t="shared" si="105"/>
        <v>0</v>
      </c>
      <c r="J526" s="1">
        <f t="shared" si="106"/>
        <v>0</v>
      </c>
      <c r="K526" s="157">
        <f t="shared" si="114"/>
        <v>0</v>
      </c>
      <c r="L526" s="149">
        <f t="shared" si="115"/>
        <v>0</v>
      </c>
      <c r="M526" s="150">
        <f t="shared" si="107"/>
        <v>100</v>
      </c>
      <c r="N526" s="149">
        <f t="shared" si="116"/>
        <v>90</v>
      </c>
      <c r="O526" s="149">
        <f t="shared" si="108"/>
        <v>180</v>
      </c>
      <c r="P526" s="149">
        <f t="shared" si="109"/>
        <v>1</v>
      </c>
    </row>
    <row r="527" spans="1:16" x14ac:dyDescent="0.25">
      <c r="A527" s="391"/>
      <c r="B527" s="394"/>
      <c r="C527" s="5" t="str">
        <f t="shared" si="104"/>
        <v/>
      </c>
      <c r="D527" s="155">
        <f t="shared" si="110"/>
        <v>0</v>
      </c>
      <c r="F527" s="156">
        <f t="shared" si="111"/>
        <v>0</v>
      </c>
      <c r="G527" t="str">
        <f t="shared" si="112"/>
        <v/>
      </c>
      <c r="H527" t="b">
        <f t="shared" si="113"/>
        <v>0</v>
      </c>
      <c r="I527" s="283">
        <f t="shared" si="105"/>
        <v>0</v>
      </c>
      <c r="J527" s="1">
        <f t="shared" si="106"/>
        <v>0</v>
      </c>
      <c r="K527" s="157">
        <f t="shared" si="114"/>
        <v>0</v>
      </c>
      <c r="L527" s="149">
        <f t="shared" si="115"/>
        <v>0</v>
      </c>
      <c r="M527" s="150">
        <f t="shared" si="107"/>
        <v>100</v>
      </c>
      <c r="N527" s="149">
        <f t="shared" si="116"/>
        <v>90</v>
      </c>
      <c r="O527" s="149">
        <f t="shared" si="108"/>
        <v>180</v>
      </c>
      <c r="P527" s="149">
        <f t="shared" si="109"/>
        <v>1</v>
      </c>
    </row>
    <row r="528" spans="1:16" x14ac:dyDescent="0.25">
      <c r="A528" s="391"/>
      <c r="B528" s="394"/>
      <c r="C528" s="5" t="str">
        <f t="shared" si="104"/>
        <v/>
      </c>
      <c r="D528" s="155">
        <f t="shared" si="110"/>
        <v>0</v>
      </c>
      <c r="F528" s="156">
        <f t="shared" si="111"/>
        <v>0</v>
      </c>
      <c r="G528" t="str">
        <f t="shared" si="112"/>
        <v/>
      </c>
      <c r="H528" t="b">
        <f t="shared" si="113"/>
        <v>0</v>
      </c>
      <c r="I528" s="283">
        <f t="shared" si="105"/>
        <v>0</v>
      </c>
      <c r="J528" s="1">
        <f t="shared" si="106"/>
        <v>0</v>
      </c>
      <c r="K528" s="157">
        <f t="shared" si="114"/>
        <v>0</v>
      </c>
      <c r="L528" s="149">
        <f t="shared" si="115"/>
        <v>0</v>
      </c>
      <c r="M528" s="150">
        <f t="shared" si="107"/>
        <v>100</v>
      </c>
      <c r="N528" s="149">
        <f t="shared" si="116"/>
        <v>90</v>
      </c>
      <c r="O528" s="149">
        <f t="shared" si="108"/>
        <v>180</v>
      </c>
      <c r="P528" s="149">
        <f t="shared" si="109"/>
        <v>1</v>
      </c>
    </row>
    <row r="529" spans="1:16" x14ac:dyDescent="0.25">
      <c r="A529" s="391"/>
      <c r="B529" s="394"/>
      <c r="C529" s="5" t="str">
        <f t="shared" si="104"/>
        <v/>
      </c>
      <c r="D529" s="155">
        <f t="shared" si="110"/>
        <v>0</v>
      </c>
      <c r="F529" s="156">
        <f t="shared" si="111"/>
        <v>0</v>
      </c>
      <c r="G529" t="str">
        <f t="shared" si="112"/>
        <v/>
      </c>
      <c r="H529" t="b">
        <f t="shared" si="113"/>
        <v>0</v>
      </c>
      <c r="I529" s="283">
        <f t="shared" si="105"/>
        <v>0</v>
      </c>
      <c r="J529" s="1">
        <f t="shared" si="106"/>
        <v>0</v>
      </c>
      <c r="K529" s="157">
        <f t="shared" si="114"/>
        <v>0</v>
      </c>
      <c r="L529" s="149">
        <f t="shared" si="115"/>
        <v>0</v>
      </c>
      <c r="M529" s="150">
        <f t="shared" si="107"/>
        <v>100</v>
      </c>
      <c r="N529" s="149">
        <f t="shared" si="116"/>
        <v>90</v>
      </c>
      <c r="O529" s="149">
        <f t="shared" si="108"/>
        <v>180</v>
      </c>
      <c r="P529" s="149">
        <f t="shared" si="109"/>
        <v>1</v>
      </c>
    </row>
    <row r="530" spans="1:16" x14ac:dyDescent="0.25">
      <c r="A530" s="391"/>
      <c r="B530" s="394"/>
      <c r="C530" s="5" t="str">
        <f t="shared" si="104"/>
        <v/>
      </c>
      <c r="D530" s="155">
        <f t="shared" si="110"/>
        <v>0</v>
      </c>
      <c r="F530" s="156">
        <f t="shared" si="111"/>
        <v>0</v>
      </c>
      <c r="G530" t="str">
        <f t="shared" si="112"/>
        <v/>
      </c>
      <c r="H530" t="b">
        <f t="shared" si="113"/>
        <v>0</v>
      </c>
      <c r="I530" s="283">
        <f t="shared" si="105"/>
        <v>0</v>
      </c>
      <c r="J530" s="1">
        <f t="shared" si="106"/>
        <v>0</v>
      </c>
      <c r="K530" s="157">
        <f t="shared" si="114"/>
        <v>0</v>
      </c>
      <c r="L530" s="149">
        <f t="shared" si="115"/>
        <v>0</v>
      </c>
      <c r="M530" s="150">
        <f t="shared" si="107"/>
        <v>100</v>
      </c>
      <c r="N530" s="149">
        <f t="shared" si="116"/>
        <v>90</v>
      </c>
      <c r="O530" s="149">
        <f t="shared" si="108"/>
        <v>180</v>
      </c>
      <c r="P530" s="149">
        <f t="shared" si="109"/>
        <v>1</v>
      </c>
    </row>
    <row r="531" spans="1:16" x14ac:dyDescent="0.25">
      <c r="A531" s="391"/>
      <c r="B531" s="394"/>
      <c r="C531" s="5" t="str">
        <f t="shared" si="104"/>
        <v/>
      </c>
      <c r="D531" s="155">
        <f t="shared" si="110"/>
        <v>0</v>
      </c>
      <c r="F531" s="156">
        <f t="shared" si="111"/>
        <v>0</v>
      </c>
      <c r="G531" t="str">
        <f t="shared" si="112"/>
        <v/>
      </c>
      <c r="H531" t="b">
        <f t="shared" si="113"/>
        <v>0</v>
      </c>
      <c r="I531" s="283">
        <f t="shared" si="105"/>
        <v>0</v>
      </c>
      <c r="J531" s="1">
        <f t="shared" si="106"/>
        <v>0</v>
      </c>
      <c r="K531" s="157">
        <f t="shared" si="114"/>
        <v>0</v>
      </c>
      <c r="L531" s="149">
        <f t="shared" si="115"/>
        <v>0</v>
      </c>
      <c r="M531" s="150">
        <f t="shared" si="107"/>
        <v>100</v>
      </c>
      <c r="N531" s="149">
        <f t="shared" si="116"/>
        <v>90</v>
      </c>
      <c r="O531" s="149">
        <f t="shared" si="108"/>
        <v>180</v>
      </c>
      <c r="P531" s="149">
        <f t="shared" si="109"/>
        <v>1</v>
      </c>
    </row>
    <row r="532" spans="1:16" x14ac:dyDescent="0.25">
      <c r="A532" s="391"/>
      <c r="B532" s="394"/>
      <c r="C532" s="5" t="str">
        <f t="shared" si="104"/>
        <v/>
      </c>
      <c r="D532" s="155">
        <f t="shared" si="110"/>
        <v>0</v>
      </c>
      <c r="F532" s="156">
        <f t="shared" si="111"/>
        <v>0</v>
      </c>
      <c r="G532" t="str">
        <f t="shared" si="112"/>
        <v/>
      </c>
      <c r="H532" t="b">
        <f t="shared" si="113"/>
        <v>0</v>
      </c>
      <c r="I532" s="283">
        <f t="shared" si="105"/>
        <v>0</v>
      </c>
      <c r="J532" s="1">
        <f t="shared" si="106"/>
        <v>0</v>
      </c>
      <c r="K532" s="157">
        <f t="shared" si="114"/>
        <v>0</v>
      </c>
      <c r="L532" s="149">
        <f t="shared" si="115"/>
        <v>0</v>
      </c>
      <c r="M532" s="150">
        <f t="shared" si="107"/>
        <v>100</v>
      </c>
      <c r="N532" s="149">
        <f t="shared" si="116"/>
        <v>90</v>
      </c>
      <c r="O532" s="149">
        <f t="shared" si="108"/>
        <v>180</v>
      </c>
      <c r="P532" s="149">
        <f t="shared" si="109"/>
        <v>1</v>
      </c>
    </row>
    <row r="533" spans="1:16" x14ac:dyDescent="0.25">
      <c r="A533" s="391"/>
      <c r="B533" s="394"/>
      <c r="C533" s="5" t="str">
        <f t="shared" si="104"/>
        <v/>
      </c>
      <c r="D533" s="155">
        <f t="shared" si="110"/>
        <v>0</v>
      </c>
      <c r="F533" s="156">
        <f t="shared" si="111"/>
        <v>0</v>
      </c>
      <c r="G533" t="str">
        <f t="shared" si="112"/>
        <v/>
      </c>
      <c r="H533" t="b">
        <f t="shared" si="113"/>
        <v>0</v>
      </c>
      <c r="I533" s="283">
        <f t="shared" si="105"/>
        <v>0</v>
      </c>
      <c r="J533" s="1">
        <f t="shared" si="106"/>
        <v>0</v>
      </c>
      <c r="K533" s="157">
        <f t="shared" si="114"/>
        <v>0</v>
      </c>
      <c r="L533" s="149">
        <f t="shared" si="115"/>
        <v>0</v>
      </c>
      <c r="M533" s="150">
        <f t="shared" si="107"/>
        <v>100</v>
      </c>
      <c r="N533" s="149">
        <f t="shared" si="116"/>
        <v>90</v>
      </c>
      <c r="O533" s="149">
        <f t="shared" si="108"/>
        <v>180</v>
      </c>
      <c r="P533" s="149">
        <f t="shared" si="109"/>
        <v>1</v>
      </c>
    </row>
    <row r="534" spans="1:16" x14ac:dyDescent="0.25">
      <c r="A534" s="391"/>
      <c r="B534" s="394"/>
      <c r="C534" s="5" t="str">
        <f t="shared" si="104"/>
        <v/>
      </c>
      <c r="D534" s="155">
        <f t="shared" si="110"/>
        <v>0</v>
      </c>
      <c r="F534" s="156">
        <f t="shared" si="111"/>
        <v>0</v>
      </c>
      <c r="G534" t="str">
        <f t="shared" si="112"/>
        <v/>
      </c>
      <c r="H534" t="b">
        <f t="shared" si="113"/>
        <v>0</v>
      </c>
      <c r="I534" s="283">
        <f t="shared" si="105"/>
        <v>0</v>
      </c>
      <c r="J534" s="1">
        <f t="shared" si="106"/>
        <v>0</v>
      </c>
      <c r="K534" s="157">
        <f t="shared" si="114"/>
        <v>0</v>
      </c>
      <c r="L534" s="149">
        <f t="shared" si="115"/>
        <v>0</v>
      </c>
      <c r="M534" s="150">
        <f t="shared" si="107"/>
        <v>100</v>
      </c>
      <c r="N534" s="149">
        <f t="shared" si="116"/>
        <v>90</v>
      </c>
      <c r="O534" s="149">
        <f t="shared" si="108"/>
        <v>180</v>
      </c>
      <c r="P534" s="149">
        <f t="shared" si="109"/>
        <v>1</v>
      </c>
    </row>
    <row r="535" spans="1:16" x14ac:dyDescent="0.25">
      <c r="A535" s="391"/>
      <c r="B535" s="394"/>
      <c r="C535" s="5" t="str">
        <f t="shared" si="104"/>
        <v/>
      </c>
      <c r="D535" s="155">
        <f t="shared" si="110"/>
        <v>0</v>
      </c>
      <c r="F535" s="156">
        <f t="shared" si="111"/>
        <v>0</v>
      </c>
      <c r="G535" t="str">
        <f t="shared" si="112"/>
        <v/>
      </c>
      <c r="H535" t="b">
        <f t="shared" si="113"/>
        <v>0</v>
      </c>
      <c r="I535" s="283">
        <f t="shared" si="105"/>
        <v>0</v>
      </c>
      <c r="J535" s="1">
        <f t="shared" si="106"/>
        <v>0</v>
      </c>
      <c r="K535" s="157">
        <f t="shared" si="114"/>
        <v>0</v>
      </c>
      <c r="L535" s="149">
        <f t="shared" si="115"/>
        <v>0</v>
      </c>
      <c r="M535" s="150">
        <f t="shared" si="107"/>
        <v>100</v>
      </c>
      <c r="N535" s="149">
        <f t="shared" si="116"/>
        <v>90</v>
      </c>
      <c r="O535" s="149">
        <f t="shared" si="108"/>
        <v>180</v>
      </c>
      <c r="P535" s="149">
        <f t="shared" si="109"/>
        <v>1</v>
      </c>
    </row>
    <row r="536" spans="1:16" x14ac:dyDescent="0.25">
      <c r="A536" s="391"/>
      <c r="B536" s="394"/>
      <c r="C536" s="5" t="str">
        <f t="shared" si="104"/>
        <v/>
      </c>
      <c r="D536" s="155">
        <f t="shared" si="110"/>
        <v>0</v>
      </c>
      <c r="F536" s="156">
        <f t="shared" si="111"/>
        <v>0</v>
      </c>
      <c r="G536" t="str">
        <f t="shared" si="112"/>
        <v/>
      </c>
      <c r="H536" t="b">
        <f t="shared" si="113"/>
        <v>0</v>
      </c>
      <c r="I536" s="283">
        <f t="shared" si="105"/>
        <v>0</v>
      </c>
      <c r="J536" s="1">
        <f t="shared" si="106"/>
        <v>0</v>
      </c>
      <c r="K536" s="157">
        <f t="shared" si="114"/>
        <v>0</v>
      </c>
      <c r="L536" s="149">
        <f t="shared" si="115"/>
        <v>0</v>
      </c>
      <c r="M536" s="150">
        <f t="shared" si="107"/>
        <v>100</v>
      </c>
      <c r="N536" s="149">
        <f t="shared" si="116"/>
        <v>90</v>
      </c>
      <c r="O536" s="149">
        <f t="shared" si="108"/>
        <v>180</v>
      </c>
      <c r="P536" s="149">
        <f t="shared" si="109"/>
        <v>1</v>
      </c>
    </row>
    <row r="537" spans="1:16" x14ac:dyDescent="0.25">
      <c r="A537" s="391"/>
      <c r="B537" s="394"/>
      <c r="C537" s="5" t="str">
        <f t="shared" si="104"/>
        <v/>
      </c>
      <c r="D537" s="155">
        <f t="shared" si="110"/>
        <v>0</v>
      </c>
      <c r="F537" s="156">
        <f t="shared" si="111"/>
        <v>0</v>
      </c>
      <c r="G537" t="str">
        <f t="shared" si="112"/>
        <v/>
      </c>
      <c r="H537" t="b">
        <f t="shared" si="113"/>
        <v>0</v>
      </c>
      <c r="I537" s="283">
        <f t="shared" si="105"/>
        <v>0</v>
      </c>
      <c r="J537" s="1">
        <f t="shared" si="106"/>
        <v>0</v>
      </c>
      <c r="K537" s="157">
        <f t="shared" si="114"/>
        <v>0</v>
      </c>
      <c r="L537" s="149">
        <f t="shared" si="115"/>
        <v>0</v>
      </c>
      <c r="M537" s="150">
        <f t="shared" si="107"/>
        <v>100</v>
      </c>
      <c r="N537" s="149">
        <f t="shared" si="116"/>
        <v>90</v>
      </c>
      <c r="O537" s="149">
        <f t="shared" si="108"/>
        <v>180</v>
      </c>
      <c r="P537" s="149">
        <f t="shared" si="109"/>
        <v>1</v>
      </c>
    </row>
    <row r="538" spans="1:16" x14ac:dyDescent="0.25">
      <c r="A538" s="391"/>
      <c r="B538" s="394"/>
      <c r="C538" s="5" t="str">
        <f t="shared" si="104"/>
        <v/>
      </c>
      <c r="D538" s="155">
        <f t="shared" si="110"/>
        <v>0</v>
      </c>
      <c r="F538" s="156">
        <f t="shared" si="111"/>
        <v>0</v>
      </c>
      <c r="G538" t="str">
        <f t="shared" si="112"/>
        <v/>
      </c>
      <c r="H538" t="b">
        <f t="shared" si="113"/>
        <v>0</v>
      </c>
      <c r="I538" s="283">
        <f t="shared" si="105"/>
        <v>0</v>
      </c>
      <c r="J538" s="1">
        <f t="shared" si="106"/>
        <v>0</v>
      </c>
      <c r="K538" s="157">
        <f t="shared" si="114"/>
        <v>0</v>
      </c>
      <c r="L538" s="149">
        <f t="shared" si="115"/>
        <v>0</v>
      </c>
      <c r="M538" s="150">
        <f t="shared" si="107"/>
        <v>100</v>
      </c>
      <c r="N538" s="149">
        <f t="shared" si="116"/>
        <v>90</v>
      </c>
      <c r="O538" s="149">
        <f t="shared" si="108"/>
        <v>180</v>
      </c>
      <c r="P538" s="149">
        <f t="shared" si="109"/>
        <v>1</v>
      </c>
    </row>
    <row r="539" spans="1:16" x14ac:dyDescent="0.25">
      <c r="A539" s="391"/>
      <c r="B539" s="394"/>
      <c r="C539" s="5" t="str">
        <f t="shared" si="104"/>
        <v/>
      </c>
      <c r="D539" s="155">
        <f t="shared" si="110"/>
        <v>0</v>
      </c>
      <c r="F539" s="156">
        <f t="shared" si="111"/>
        <v>0</v>
      </c>
      <c r="G539" t="str">
        <f t="shared" si="112"/>
        <v/>
      </c>
      <c r="H539" t="b">
        <f t="shared" si="113"/>
        <v>0</v>
      </c>
      <c r="I539" s="283">
        <f t="shared" si="105"/>
        <v>0</v>
      </c>
      <c r="J539" s="1">
        <f t="shared" si="106"/>
        <v>0</v>
      </c>
      <c r="K539" s="157">
        <f t="shared" si="114"/>
        <v>0</v>
      </c>
      <c r="L539" s="149">
        <f t="shared" si="115"/>
        <v>0</v>
      </c>
      <c r="M539" s="150">
        <f t="shared" si="107"/>
        <v>100</v>
      </c>
      <c r="N539" s="149">
        <f t="shared" si="116"/>
        <v>90</v>
      </c>
      <c r="O539" s="149">
        <f t="shared" si="108"/>
        <v>180</v>
      </c>
      <c r="P539" s="149">
        <f t="shared" si="109"/>
        <v>1</v>
      </c>
    </row>
    <row r="540" spans="1:16" x14ac:dyDescent="0.25">
      <c r="A540" s="391"/>
      <c r="B540" s="394"/>
      <c r="C540" s="5" t="str">
        <f t="shared" si="104"/>
        <v/>
      </c>
      <c r="D540" s="155">
        <f t="shared" si="110"/>
        <v>0</v>
      </c>
      <c r="F540" s="156">
        <f t="shared" si="111"/>
        <v>0</v>
      </c>
      <c r="G540" t="str">
        <f t="shared" si="112"/>
        <v/>
      </c>
      <c r="H540" t="b">
        <f t="shared" si="113"/>
        <v>0</v>
      </c>
      <c r="I540" s="283">
        <f t="shared" si="105"/>
        <v>0</v>
      </c>
      <c r="J540" s="1">
        <f t="shared" si="106"/>
        <v>0</v>
      </c>
      <c r="K540" s="157">
        <f t="shared" si="114"/>
        <v>0</v>
      </c>
      <c r="L540" s="149">
        <f t="shared" si="115"/>
        <v>0</v>
      </c>
      <c r="M540" s="150">
        <f t="shared" si="107"/>
        <v>100</v>
      </c>
      <c r="N540" s="149">
        <f t="shared" si="116"/>
        <v>90</v>
      </c>
      <c r="O540" s="149">
        <f t="shared" si="108"/>
        <v>180</v>
      </c>
      <c r="P540" s="149">
        <f t="shared" si="109"/>
        <v>1</v>
      </c>
    </row>
    <row r="541" spans="1:16" x14ac:dyDescent="0.25">
      <c r="A541" s="391"/>
      <c r="B541" s="394"/>
      <c r="C541" s="5" t="str">
        <f t="shared" si="104"/>
        <v/>
      </c>
      <c r="D541" s="155">
        <f t="shared" si="110"/>
        <v>0</v>
      </c>
      <c r="F541" s="156">
        <f t="shared" si="111"/>
        <v>0</v>
      </c>
      <c r="G541" t="str">
        <f t="shared" si="112"/>
        <v/>
      </c>
      <c r="H541" t="b">
        <f t="shared" si="113"/>
        <v>0</v>
      </c>
      <c r="I541" s="283">
        <f t="shared" si="105"/>
        <v>0</v>
      </c>
      <c r="J541" s="1">
        <f t="shared" si="106"/>
        <v>0</v>
      </c>
      <c r="K541" s="157">
        <f t="shared" si="114"/>
        <v>0</v>
      </c>
      <c r="L541" s="149">
        <f t="shared" si="115"/>
        <v>0</v>
      </c>
      <c r="M541" s="150">
        <f t="shared" si="107"/>
        <v>100</v>
      </c>
      <c r="N541" s="149">
        <f t="shared" si="116"/>
        <v>90</v>
      </c>
      <c r="O541" s="149">
        <f t="shared" si="108"/>
        <v>180</v>
      </c>
      <c r="P541" s="149">
        <f t="shared" si="109"/>
        <v>1</v>
      </c>
    </row>
    <row r="542" spans="1:16" x14ac:dyDescent="0.25">
      <c r="A542" s="391"/>
      <c r="B542" s="394"/>
      <c r="C542" s="5" t="str">
        <f t="shared" si="104"/>
        <v/>
      </c>
      <c r="D542" s="155">
        <f t="shared" si="110"/>
        <v>0</v>
      </c>
      <c r="F542" s="156">
        <f t="shared" si="111"/>
        <v>0</v>
      </c>
      <c r="G542" t="str">
        <f t="shared" si="112"/>
        <v/>
      </c>
      <c r="H542" t="b">
        <f t="shared" si="113"/>
        <v>0</v>
      </c>
      <c r="I542" s="283">
        <f t="shared" si="105"/>
        <v>0</v>
      </c>
      <c r="J542" s="1">
        <f t="shared" si="106"/>
        <v>0</v>
      </c>
      <c r="K542" s="157">
        <f t="shared" si="114"/>
        <v>0</v>
      </c>
      <c r="L542" s="149">
        <f t="shared" si="115"/>
        <v>0</v>
      </c>
      <c r="M542" s="150">
        <f t="shared" si="107"/>
        <v>100</v>
      </c>
      <c r="N542" s="149">
        <f t="shared" si="116"/>
        <v>90</v>
      </c>
      <c r="O542" s="149">
        <f t="shared" si="108"/>
        <v>180</v>
      </c>
      <c r="P542" s="149">
        <f t="shared" si="109"/>
        <v>1</v>
      </c>
    </row>
    <row r="543" spans="1:16" x14ac:dyDescent="0.25">
      <c r="A543" s="391"/>
      <c r="B543" s="394"/>
      <c r="C543" s="5" t="str">
        <f t="shared" si="104"/>
        <v/>
      </c>
      <c r="D543" s="155">
        <f t="shared" si="110"/>
        <v>0</v>
      </c>
      <c r="F543" s="156">
        <f t="shared" si="111"/>
        <v>0</v>
      </c>
      <c r="G543" t="str">
        <f t="shared" si="112"/>
        <v/>
      </c>
      <c r="H543" t="b">
        <f t="shared" si="113"/>
        <v>0</v>
      </c>
      <c r="I543" s="283">
        <f t="shared" si="105"/>
        <v>0</v>
      </c>
      <c r="J543" s="1">
        <f t="shared" si="106"/>
        <v>0</v>
      </c>
      <c r="K543" s="157">
        <f t="shared" si="114"/>
        <v>0</v>
      </c>
      <c r="L543" s="149">
        <f t="shared" si="115"/>
        <v>0</v>
      </c>
      <c r="M543" s="150">
        <f t="shared" si="107"/>
        <v>100</v>
      </c>
      <c r="N543" s="149">
        <f t="shared" si="116"/>
        <v>90</v>
      </c>
      <c r="O543" s="149">
        <f t="shared" si="108"/>
        <v>180</v>
      </c>
      <c r="P543" s="149">
        <f t="shared" si="109"/>
        <v>1</v>
      </c>
    </row>
    <row r="544" spans="1:16" x14ac:dyDescent="0.25">
      <c r="A544" s="391"/>
      <c r="B544" s="394"/>
      <c r="C544" s="5" t="str">
        <f t="shared" si="104"/>
        <v/>
      </c>
      <c r="D544" s="155">
        <f t="shared" si="110"/>
        <v>0</v>
      </c>
      <c r="F544" s="156">
        <f t="shared" si="111"/>
        <v>0</v>
      </c>
      <c r="G544" t="str">
        <f t="shared" si="112"/>
        <v/>
      </c>
      <c r="H544" t="b">
        <f t="shared" si="113"/>
        <v>0</v>
      </c>
      <c r="I544" s="283">
        <f t="shared" si="105"/>
        <v>0</v>
      </c>
      <c r="J544" s="1">
        <f t="shared" si="106"/>
        <v>0</v>
      </c>
      <c r="K544" s="157">
        <f t="shared" si="114"/>
        <v>0</v>
      </c>
      <c r="L544" s="149">
        <f t="shared" si="115"/>
        <v>0</v>
      </c>
      <c r="M544" s="150">
        <f t="shared" si="107"/>
        <v>100</v>
      </c>
      <c r="N544" s="149">
        <f t="shared" si="116"/>
        <v>90</v>
      </c>
      <c r="O544" s="149">
        <f t="shared" si="108"/>
        <v>180</v>
      </c>
      <c r="P544" s="149">
        <f t="shared" si="109"/>
        <v>1</v>
      </c>
    </row>
    <row r="545" spans="1:16" x14ac:dyDescent="0.25">
      <c r="A545" s="391"/>
      <c r="B545" s="394"/>
      <c r="C545" s="5" t="str">
        <f t="shared" si="104"/>
        <v/>
      </c>
      <c r="D545" s="155">
        <f t="shared" si="110"/>
        <v>0</v>
      </c>
      <c r="F545" s="156">
        <f t="shared" si="111"/>
        <v>0</v>
      </c>
      <c r="G545" t="str">
        <f t="shared" si="112"/>
        <v/>
      </c>
      <c r="H545" t="b">
        <f t="shared" si="113"/>
        <v>0</v>
      </c>
      <c r="I545" s="283">
        <f t="shared" si="105"/>
        <v>0</v>
      </c>
      <c r="J545" s="1">
        <f t="shared" si="106"/>
        <v>0</v>
      </c>
      <c r="K545" s="157">
        <f t="shared" si="114"/>
        <v>0</v>
      </c>
      <c r="L545" s="149">
        <f t="shared" si="115"/>
        <v>0</v>
      </c>
      <c r="M545" s="150">
        <f t="shared" si="107"/>
        <v>100</v>
      </c>
      <c r="N545" s="149">
        <f t="shared" si="116"/>
        <v>90</v>
      </c>
      <c r="O545" s="149">
        <f t="shared" si="108"/>
        <v>180</v>
      </c>
      <c r="P545" s="149">
        <f t="shared" si="109"/>
        <v>1</v>
      </c>
    </row>
    <row r="546" spans="1:16" x14ac:dyDescent="0.25">
      <c r="A546" s="391"/>
      <c r="B546" s="394"/>
      <c r="C546" s="5" t="str">
        <f t="shared" si="104"/>
        <v/>
      </c>
      <c r="D546" s="155">
        <f t="shared" si="110"/>
        <v>0</v>
      </c>
      <c r="F546" s="156">
        <f t="shared" si="111"/>
        <v>0</v>
      </c>
      <c r="G546" t="str">
        <f t="shared" si="112"/>
        <v/>
      </c>
      <c r="H546" t="b">
        <f t="shared" si="113"/>
        <v>0</v>
      </c>
      <c r="I546" s="283">
        <f t="shared" si="105"/>
        <v>0</v>
      </c>
      <c r="J546" s="1">
        <f t="shared" si="106"/>
        <v>0</v>
      </c>
      <c r="K546" s="157">
        <f t="shared" si="114"/>
        <v>0</v>
      </c>
      <c r="L546" s="149">
        <f t="shared" si="115"/>
        <v>0</v>
      </c>
      <c r="M546" s="150">
        <f t="shared" si="107"/>
        <v>100</v>
      </c>
      <c r="N546" s="149">
        <f t="shared" si="116"/>
        <v>90</v>
      </c>
      <c r="O546" s="149">
        <f t="shared" si="108"/>
        <v>180</v>
      </c>
      <c r="P546" s="149">
        <f t="shared" si="109"/>
        <v>1</v>
      </c>
    </row>
    <row r="547" spans="1:16" x14ac:dyDescent="0.25">
      <c r="A547" s="391"/>
      <c r="B547" s="394"/>
      <c r="C547" s="5" t="str">
        <f t="shared" si="104"/>
        <v/>
      </c>
      <c r="D547" s="155">
        <f t="shared" si="110"/>
        <v>0</v>
      </c>
      <c r="F547" s="156">
        <f t="shared" si="111"/>
        <v>0</v>
      </c>
      <c r="G547" t="str">
        <f t="shared" si="112"/>
        <v/>
      </c>
      <c r="H547" t="b">
        <f t="shared" si="113"/>
        <v>0</v>
      </c>
      <c r="I547" s="283">
        <f t="shared" si="105"/>
        <v>0</v>
      </c>
      <c r="J547" s="1">
        <f t="shared" si="106"/>
        <v>0</v>
      </c>
      <c r="K547" s="157">
        <f t="shared" si="114"/>
        <v>0</v>
      </c>
      <c r="L547" s="149">
        <f t="shared" si="115"/>
        <v>0</v>
      </c>
      <c r="M547" s="150">
        <f t="shared" si="107"/>
        <v>100</v>
      </c>
      <c r="N547" s="149">
        <f t="shared" si="116"/>
        <v>90</v>
      </c>
      <c r="O547" s="149">
        <f t="shared" si="108"/>
        <v>180</v>
      </c>
      <c r="P547" s="149">
        <f t="shared" si="109"/>
        <v>1</v>
      </c>
    </row>
    <row r="548" spans="1:16" x14ac:dyDescent="0.25">
      <c r="A548" s="391"/>
      <c r="B548" s="394"/>
      <c r="C548" s="5" t="str">
        <f t="shared" si="104"/>
        <v/>
      </c>
      <c r="D548" s="155">
        <f t="shared" si="110"/>
        <v>0</v>
      </c>
      <c r="F548" s="156">
        <f t="shared" si="111"/>
        <v>0</v>
      </c>
      <c r="G548" t="str">
        <f t="shared" si="112"/>
        <v/>
      </c>
      <c r="H548" t="b">
        <f t="shared" si="113"/>
        <v>0</v>
      </c>
      <c r="I548" s="283">
        <f t="shared" si="105"/>
        <v>0</v>
      </c>
      <c r="J548" s="1">
        <f t="shared" si="106"/>
        <v>0</v>
      </c>
      <c r="K548" s="157">
        <f t="shared" si="114"/>
        <v>0</v>
      </c>
      <c r="L548" s="149">
        <f t="shared" si="115"/>
        <v>0</v>
      </c>
      <c r="M548" s="150">
        <f t="shared" si="107"/>
        <v>100</v>
      </c>
      <c r="N548" s="149">
        <f t="shared" si="116"/>
        <v>90</v>
      </c>
      <c r="O548" s="149">
        <f t="shared" si="108"/>
        <v>180</v>
      </c>
      <c r="P548" s="149">
        <f t="shared" si="109"/>
        <v>1</v>
      </c>
    </row>
    <row r="549" spans="1:16" x14ac:dyDescent="0.25">
      <c r="A549" s="391"/>
      <c r="B549" s="394"/>
      <c r="C549" s="5" t="str">
        <f t="shared" si="104"/>
        <v/>
      </c>
      <c r="D549" s="155">
        <f t="shared" si="110"/>
        <v>0</v>
      </c>
      <c r="F549" s="156">
        <f t="shared" si="111"/>
        <v>0</v>
      </c>
      <c r="G549" t="str">
        <f t="shared" si="112"/>
        <v/>
      </c>
      <c r="H549" t="b">
        <f t="shared" si="113"/>
        <v>0</v>
      </c>
      <c r="I549" s="283">
        <f t="shared" si="105"/>
        <v>0</v>
      </c>
      <c r="J549" s="1">
        <f t="shared" si="106"/>
        <v>0</v>
      </c>
      <c r="K549" s="157">
        <f t="shared" si="114"/>
        <v>0</v>
      </c>
      <c r="L549" s="149">
        <f t="shared" si="115"/>
        <v>0</v>
      </c>
      <c r="M549" s="150">
        <f t="shared" si="107"/>
        <v>100</v>
      </c>
      <c r="N549" s="149">
        <f t="shared" si="116"/>
        <v>90</v>
      </c>
      <c r="O549" s="149">
        <f t="shared" si="108"/>
        <v>180</v>
      </c>
      <c r="P549" s="149">
        <f t="shared" si="109"/>
        <v>1</v>
      </c>
    </row>
    <row r="550" spans="1:16" x14ac:dyDescent="0.25">
      <c r="A550" s="391"/>
      <c r="B550" s="394"/>
      <c r="C550" s="5" t="str">
        <f t="shared" si="104"/>
        <v/>
      </c>
      <c r="D550" s="155">
        <f t="shared" si="110"/>
        <v>0</v>
      </c>
      <c r="F550" s="156">
        <f t="shared" si="111"/>
        <v>0</v>
      </c>
      <c r="G550" t="str">
        <f t="shared" si="112"/>
        <v/>
      </c>
      <c r="H550" t="b">
        <f t="shared" si="113"/>
        <v>0</v>
      </c>
      <c r="I550" s="283">
        <f t="shared" si="105"/>
        <v>0</v>
      </c>
      <c r="J550" s="1">
        <f t="shared" si="106"/>
        <v>0</v>
      </c>
      <c r="K550" s="157">
        <f t="shared" si="114"/>
        <v>0</v>
      </c>
      <c r="L550" s="149">
        <f t="shared" si="115"/>
        <v>0</v>
      </c>
      <c r="M550" s="150">
        <f t="shared" si="107"/>
        <v>100</v>
      </c>
      <c r="N550" s="149">
        <f t="shared" si="116"/>
        <v>90</v>
      </c>
      <c r="O550" s="149">
        <f t="shared" si="108"/>
        <v>180</v>
      </c>
      <c r="P550" s="149">
        <f t="shared" si="109"/>
        <v>1</v>
      </c>
    </row>
    <row r="551" spans="1:16" x14ac:dyDescent="0.25">
      <c r="A551" s="391"/>
      <c r="B551" s="394"/>
      <c r="C551" s="5" t="str">
        <f t="shared" si="104"/>
        <v/>
      </c>
      <c r="D551" s="155">
        <f t="shared" si="110"/>
        <v>0</v>
      </c>
      <c r="F551" s="156">
        <f t="shared" si="111"/>
        <v>0</v>
      </c>
      <c r="G551" t="str">
        <f t="shared" si="112"/>
        <v/>
      </c>
      <c r="H551" t="b">
        <f t="shared" si="113"/>
        <v>0</v>
      </c>
      <c r="I551" s="283">
        <f t="shared" si="105"/>
        <v>0</v>
      </c>
      <c r="J551" s="1">
        <f t="shared" si="106"/>
        <v>0</v>
      </c>
      <c r="K551" s="157">
        <f t="shared" si="114"/>
        <v>0</v>
      </c>
      <c r="L551" s="149">
        <f t="shared" si="115"/>
        <v>0</v>
      </c>
      <c r="M551" s="150">
        <f t="shared" si="107"/>
        <v>100</v>
      </c>
      <c r="N551" s="149">
        <f t="shared" si="116"/>
        <v>90</v>
      </c>
      <c r="O551" s="149">
        <f t="shared" si="108"/>
        <v>180</v>
      </c>
      <c r="P551" s="149">
        <f t="shared" si="109"/>
        <v>1</v>
      </c>
    </row>
    <row r="552" spans="1:16" x14ac:dyDescent="0.25">
      <c r="A552" s="391"/>
      <c r="B552" s="394"/>
      <c r="C552" s="5" t="str">
        <f t="shared" si="104"/>
        <v/>
      </c>
      <c r="D552" s="155">
        <f t="shared" si="110"/>
        <v>0</v>
      </c>
      <c r="F552" s="156">
        <f t="shared" si="111"/>
        <v>0</v>
      </c>
      <c r="G552" t="str">
        <f t="shared" si="112"/>
        <v/>
      </c>
      <c r="H552" t="b">
        <f t="shared" si="113"/>
        <v>0</v>
      </c>
      <c r="I552" s="283">
        <f t="shared" si="105"/>
        <v>0</v>
      </c>
      <c r="J552" s="1">
        <f t="shared" si="106"/>
        <v>0</v>
      </c>
      <c r="K552" s="157">
        <f t="shared" si="114"/>
        <v>0</v>
      </c>
      <c r="L552" s="149">
        <f t="shared" si="115"/>
        <v>0</v>
      </c>
      <c r="M552" s="150">
        <f t="shared" si="107"/>
        <v>100</v>
      </c>
      <c r="N552" s="149">
        <f t="shared" si="116"/>
        <v>90</v>
      </c>
      <c r="O552" s="149">
        <f t="shared" si="108"/>
        <v>180</v>
      </c>
      <c r="P552" s="149">
        <f t="shared" si="109"/>
        <v>1</v>
      </c>
    </row>
    <row r="553" spans="1:16" x14ac:dyDescent="0.25">
      <c r="A553" s="391"/>
      <c r="B553" s="394"/>
      <c r="C553" s="5" t="str">
        <f t="shared" si="104"/>
        <v/>
      </c>
      <c r="D553" s="155">
        <f t="shared" si="110"/>
        <v>0</v>
      </c>
      <c r="F553" s="156">
        <f t="shared" si="111"/>
        <v>0</v>
      </c>
      <c r="G553" t="str">
        <f t="shared" si="112"/>
        <v/>
      </c>
      <c r="H553" t="b">
        <f t="shared" si="113"/>
        <v>0</v>
      </c>
      <c r="I553" s="283">
        <f t="shared" si="105"/>
        <v>0</v>
      </c>
      <c r="J553" s="1">
        <f t="shared" si="106"/>
        <v>0</v>
      </c>
      <c r="K553" s="157">
        <f t="shared" si="114"/>
        <v>0</v>
      </c>
      <c r="L553" s="149">
        <f t="shared" si="115"/>
        <v>0</v>
      </c>
      <c r="M553" s="150">
        <f t="shared" si="107"/>
        <v>100</v>
      </c>
      <c r="N553" s="149">
        <f t="shared" si="116"/>
        <v>90</v>
      </c>
      <c r="O553" s="149">
        <f t="shared" si="108"/>
        <v>180</v>
      </c>
      <c r="P553" s="149">
        <f t="shared" si="109"/>
        <v>1</v>
      </c>
    </row>
    <row r="554" spans="1:16" x14ac:dyDescent="0.25">
      <c r="A554" s="391"/>
      <c r="B554" s="394"/>
      <c r="C554" s="5" t="str">
        <f t="shared" si="104"/>
        <v/>
      </c>
      <c r="D554" s="155">
        <f t="shared" si="110"/>
        <v>0</v>
      </c>
      <c r="F554" s="156">
        <f t="shared" si="111"/>
        <v>0</v>
      </c>
      <c r="G554" t="str">
        <f t="shared" si="112"/>
        <v/>
      </c>
      <c r="H554" t="b">
        <f t="shared" si="113"/>
        <v>0</v>
      </c>
      <c r="I554" s="283">
        <f t="shared" si="105"/>
        <v>0</v>
      </c>
      <c r="J554" s="1">
        <f t="shared" si="106"/>
        <v>0</v>
      </c>
      <c r="K554" s="157">
        <f t="shared" si="114"/>
        <v>0</v>
      </c>
      <c r="L554" s="149">
        <f t="shared" si="115"/>
        <v>0</v>
      </c>
      <c r="M554" s="150">
        <f t="shared" si="107"/>
        <v>100</v>
      </c>
      <c r="N554" s="149">
        <f t="shared" si="116"/>
        <v>90</v>
      </c>
      <c r="O554" s="149">
        <f t="shared" si="108"/>
        <v>180</v>
      </c>
      <c r="P554" s="149">
        <f t="shared" si="109"/>
        <v>1</v>
      </c>
    </row>
    <row r="555" spans="1:16" x14ac:dyDescent="0.25">
      <c r="A555" s="391"/>
      <c r="B555" s="394"/>
      <c r="C555" s="5" t="str">
        <f t="shared" si="104"/>
        <v/>
      </c>
      <c r="D555" s="155">
        <f t="shared" si="110"/>
        <v>0</v>
      </c>
      <c r="F555" s="156">
        <f t="shared" si="111"/>
        <v>0</v>
      </c>
      <c r="G555" t="str">
        <f t="shared" si="112"/>
        <v/>
      </c>
      <c r="H555" t="b">
        <f t="shared" si="113"/>
        <v>0</v>
      </c>
      <c r="I555" s="283">
        <f t="shared" si="105"/>
        <v>0</v>
      </c>
      <c r="J555" s="1">
        <f t="shared" si="106"/>
        <v>0</v>
      </c>
      <c r="K555" s="157">
        <f t="shared" si="114"/>
        <v>0</v>
      </c>
      <c r="L555" s="149">
        <f t="shared" si="115"/>
        <v>0</v>
      </c>
      <c r="M555" s="150">
        <f t="shared" si="107"/>
        <v>100</v>
      </c>
      <c r="N555" s="149">
        <f t="shared" si="116"/>
        <v>90</v>
      </c>
      <c r="O555" s="149">
        <f t="shared" si="108"/>
        <v>180</v>
      </c>
      <c r="P555" s="149">
        <f t="shared" si="109"/>
        <v>1</v>
      </c>
    </row>
    <row r="556" spans="1:16" x14ac:dyDescent="0.25">
      <c r="A556" s="391"/>
      <c r="B556" s="394"/>
      <c r="C556" s="5" t="str">
        <f t="shared" si="104"/>
        <v/>
      </c>
      <c r="D556" s="155">
        <f t="shared" si="110"/>
        <v>0</v>
      </c>
      <c r="F556" s="156">
        <f t="shared" si="111"/>
        <v>0</v>
      </c>
      <c r="G556" t="str">
        <f t="shared" si="112"/>
        <v/>
      </c>
      <c r="H556" t="b">
        <f t="shared" si="113"/>
        <v>0</v>
      </c>
      <c r="I556" s="283">
        <f t="shared" si="105"/>
        <v>0</v>
      </c>
      <c r="J556" s="1">
        <f t="shared" si="106"/>
        <v>0</v>
      </c>
      <c r="K556" s="157">
        <f t="shared" si="114"/>
        <v>0</v>
      </c>
      <c r="L556" s="149">
        <f t="shared" si="115"/>
        <v>0</v>
      </c>
      <c r="M556" s="150">
        <f t="shared" si="107"/>
        <v>100</v>
      </c>
      <c r="N556" s="149">
        <f t="shared" si="116"/>
        <v>90</v>
      </c>
      <c r="O556" s="149">
        <f t="shared" si="108"/>
        <v>180</v>
      </c>
      <c r="P556" s="149">
        <f t="shared" si="109"/>
        <v>1</v>
      </c>
    </row>
    <row r="557" spans="1:16" x14ac:dyDescent="0.25">
      <c r="A557" s="391"/>
      <c r="B557" s="394"/>
      <c r="C557" s="5" t="str">
        <f t="shared" si="104"/>
        <v/>
      </c>
      <c r="D557" s="155">
        <f t="shared" si="110"/>
        <v>0</v>
      </c>
      <c r="F557" s="156">
        <f t="shared" si="111"/>
        <v>0</v>
      </c>
      <c r="G557" t="str">
        <f t="shared" si="112"/>
        <v/>
      </c>
      <c r="H557" t="b">
        <f t="shared" si="113"/>
        <v>0</v>
      </c>
      <c r="I557" s="283">
        <f t="shared" si="105"/>
        <v>0</v>
      </c>
      <c r="J557" s="1">
        <f t="shared" si="106"/>
        <v>0</v>
      </c>
      <c r="K557" s="157">
        <f t="shared" si="114"/>
        <v>0</v>
      </c>
      <c r="L557" s="149">
        <f t="shared" si="115"/>
        <v>0</v>
      </c>
      <c r="M557" s="150">
        <f t="shared" si="107"/>
        <v>100</v>
      </c>
      <c r="N557" s="149">
        <f t="shared" si="116"/>
        <v>90</v>
      </c>
      <c r="O557" s="149">
        <f t="shared" si="108"/>
        <v>180</v>
      </c>
      <c r="P557" s="149">
        <f t="shared" si="109"/>
        <v>1</v>
      </c>
    </row>
    <row r="558" spans="1:16" x14ac:dyDescent="0.25">
      <c r="A558" s="391"/>
      <c r="B558" s="394"/>
      <c r="C558" s="5" t="str">
        <f t="shared" si="104"/>
        <v/>
      </c>
      <c r="D558" s="155">
        <f t="shared" si="110"/>
        <v>0</v>
      </c>
      <c r="F558" s="156">
        <f t="shared" si="111"/>
        <v>0</v>
      </c>
      <c r="G558" t="str">
        <f t="shared" si="112"/>
        <v/>
      </c>
      <c r="H558" t="b">
        <f t="shared" si="113"/>
        <v>0</v>
      </c>
      <c r="I558" s="283">
        <f t="shared" si="105"/>
        <v>0</v>
      </c>
      <c r="J558" s="1">
        <f t="shared" si="106"/>
        <v>0</v>
      </c>
      <c r="K558" s="157">
        <f t="shared" si="114"/>
        <v>0</v>
      </c>
      <c r="L558" s="149">
        <f t="shared" si="115"/>
        <v>0</v>
      </c>
      <c r="M558" s="150">
        <f t="shared" si="107"/>
        <v>100</v>
      </c>
      <c r="N558" s="149">
        <f t="shared" si="116"/>
        <v>90</v>
      </c>
      <c r="O558" s="149">
        <f t="shared" si="108"/>
        <v>180</v>
      </c>
      <c r="P558" s="149">
        <f t="shared" si="109"/>
        <v>1</v>
      </c>
    </row>
    <row r="559" spans="1:16" x14ac:dyDescent="0.25">
      <c r="A559" s="391"/>
      <c r="B559" s="394"/>
      <c r="C559" s="5" t="str">
        <f t="shared" si="104"/>
        <v/>
      </c>
      <c r="D559" s="155">
        <f t="shared" si="110"/>
        <v>0</v>
      </c>
      <c r="F559" s="156">
        <f t="shared" si="111"/>
        <v>0</v>
      </c>
      <c r="G559" t="str">
        <f t="shared" si="112"/>
        <v/>
      </c>
      <c r="H559" t="b">
        <f t="shared" si="113"/>
        <v>0</v>
      </c>
      <c r="I559" s="283">
        <f t="shared" si="105"/>
        <v>0</v>
      </c>
      <c r="J559" s="1">
        <f t="shared" si="106"/>
        <v>0</v>
      </c>
      <c r="K559" s="157">
        <f t="shared" si="114"/>
        <v>0</v>
      </c>
      <c r="L559" s="149">
        <f t="shared" si="115"/>
        <v>0</v>
      </c>
      <c r="M559" s="150">
        <f t="shared" si="107"/>
        <v>100</v>
      </c>
      <c r="N559" s="149">
        <f t="shared" si="116"/>
        <v>90</v>
      </c>
      <c r="O559" s="149">
        <f t="shared" si="108"/>
        <v>180</v>
      </c>
      <c r="P559" s="149">
        <f t="shared" si="109"/>
        <v>1</v>
      </c>
    </row>
    <row r="560" spans="1:16" x14ac:dyDescent="0.25">
      <c r="A560" s="391"/>
      <c r="B560" s="394"/>
      <c r="C560" s="5" t="str">
        <f t="shared" si="104"/>
        <v/>
      </c>
      <c r="D560" s="155">
        <f t="shared" si="110"/>
        <v>0</v>
      </c>
      <c r="F560" s="156">
        <f t="shared" si="111"/>
        <v>0</v>
      </c>
      <c r="G560" t="str">
        <f t="shared" si="112"/>
        <v/>
      </c>
      <c r="H560" t="b">
        <f t="shared" si="113"/>
        <v>0</v>
      </c>
      <c r="I560" s="283">
        <f t="shared" si="105"/>
        <v>0</v>
      </c>
      <c r="J560" s="1">
        <f t="shared" si="106"/>
        <v>0</v>
      </c>
      <c r="K560" s="157">
        <f t="shared" si="114"/>
        <v>0</v>
      </c>
      <c r="L560" s="149">
        <f t="shared" si="115"/>
        <v>0</v>
      </c>
      <c r="M560" s="150">
        <f t="shared" si="107"/>
        <v>100</v>
      </c>
      <c r="N560" s="149">
        <f t="shared" si="116"/>
        <v>90</v>
      </c>
      <c r="O560" s="149">
        <f t="shared" si="108"/>
        <v>180</v>
      </c>
      <c r="P560" s="149">
        <f t="shared" si="109"/>
        <v>1</v>
      </c>
    </row>
    <row r="561" spans="1:16" x14ac:dyDescent="0.25">
      <c r="A561" s="391"/>
      <c r="B561" s="394"/>
      <c r="C561" s="5" t="str">
        <f t="shared" si="104"/>
        <v/>
      </c>
      <c r="D561" s="155">
        <f t="shared" si="110"/>
        <v>0</v>
      </c>
      <c r="F561" s="156">
        <f t="shared" si="111"/>
        <v>0</v>
      </c>
      <c r="G561" t="str">
        <f t="shared" si="112"/>
        <v/>
      </c>
      <c r="H561" t="b">
        <f t="shared" si="113"/>
        <v>0</v>
      </c>
      <c r="I561" s="283">
        <f t="shared" si="105"/>
        <v>0</v>
      </c>
      <c r="J561" s="1">
        <f t="shared" si="106"/>
        <v>0</v>
      </c>
      <c r="K561" s="157">
        <f t="shared" si="114"/>
        <v>0</v>
      </c>
      <c r="L561" s="149">
        <f t="shared" si="115"/>
        <v>0</v>
      </c>
      <c r="M561" s="150">
        <f t="shared" si="107"/>
        <v>100</v>
      </c>
      <c r="N561" s="149">
        <f t="shared" si="116"/>
        <v>90</v>
      </c>
      <c r="O561" s="149">
        <f t="shared" si="108"/>
        <v>180</v>
      </c>
      <c r="P561" s="149">
        <f t="shared" si="109"/>
        <v>1</v>
      </c>
    </row>
    <row r="562" spans="1:16" x14ac:dyDescent="0.25">
      <c r="A562" s="391"/>
      <c r="B562" s="394"/>
      <c r="C562" s="5" t="str">
        <f t="shared" si="104"/>
        <v/>
      </c>
      <c r="D562" s="155">
        <f t="shared" si="110"/>
        <v>0</v>
      </c>
      <c r="F562" s="156">
        <f t="shared" si="111"/>
        <v>0</v>
      </c>
      <c r="G562" t="str">
        <f t="shared" si="112"/>
        <v/>
      </c>
      <c r="H562" t="b">
        <f t="shared" si="113"/>
        <v>0</v>
      </c>
      <c r="I562" s="283">
        <f t="shared" si="105"/>
        <v>0</v>
      </c>
      <c r="J562" s="1">
        <f t="shared" si="106"/>
        <v>0</v>
      </c>
      <c r="K562" s="157">
        <f t="shared" si="114"/>
        <v>0</v>
      </c>
      <c r="L562" s="149">
        <f t="shared" si="115"/>
        <v>0</v>
      </c>
      <c r="M562" s="150">
        <f t="shared" si="107"/>
        <v>100</v>
      </c>
      <c r="N562" s="149">
        <f t="shared" si="116"/>
        <v>90</v>
      </c>
      <c r="O562" s="149">
        <f t="shared" si="108"/>
        <v>180</v>
      </c>
      <c r="P562" s="149">
        <f t="shared" si="109"/>
        <v>1</v>
      </c>
    </row>
    <row r="563" spans="1:16" x14ac:dyDescent="0.25">
      <c r="A563" s="391"/>
      <c r="B563" s="394"/>
      <c r="C563" s="5" t="str">
        <f t="shared" si="104"/>
        <v/>
      </c>
      <c r="D563" s="155">
        <f t="shared" si="110"/>
        <v>0</v>
      </c>
      <c r="F563" s="156">
        <f t="shared" si="111"/>
        <v>0</v>
      </c>
      <c r="G563" t="str">
        <f t="shared" si="112"/>
        <v/>
      </c>
      <c r="H563" t="b">
        <f t="shared" si="113"/>
        <v>0</v>
      </c>
      <c r="I563" s="283">
        <f t="shared" si="105"/>
        <v>0</v>
      </c>
      <c r="J563" s="1">
        <f t="shared" si="106"/>
        <v>0</v>
      </c>
      <c r="K563" s="157">
        <f t="shared" si="114"/>
        <v>0</v>
      </c>
      <c r="L563" s="149">
        <f t="shared" si="115"/>
        <v>0</v>
      </c>
      <c r="M563" s="150">
        <f t="shared" si="107"/>
        <v>100</v>
      </c>
      <c r="N563" s="149">
        <f t="shared" si="116"/>
        <v>90</v>
      </c>
      <c r="O563" s="149">
        <f t="shared" si="108"/>
        <v>180</v>
      </c>
      <c r="P563" s="149">
        <f t="shared" si="109"/>
        <v>1</v>
      </c>
    </row>
    <row r="564" spans="1:16" x14ac:dyDescent="0.25">
      <c r="A564" s="391"/>
      <c r="B564" s="394"/>
      <c r="C564" s="5" t="str">
        <f t="shared" si="104"/>
        <v/>
      </c>
      <c r="D564" s="155">
        <f t="shared" si="110"/>
        <v>0</v>
      </c>
      <c r="F564" s="156">
        <f t="shared" si="111"/>
        <v>0</v>
      </c>
      <c r="G564" t="str">
        <f t="shared" si="112"/>
        <v/>
      </c>
      <c r="H564" t="b">
        <f t="shared" si="113"/>
        <v>0</v>
      </c>
      <c r="I564" s="283">
        <f t="shared" si="105"/>
        <v>0</v>
      </c>
      <c r="J564" s="1">
        <f t="shared" si="106"/>
        <v>0</v>
      </c>
      <c r="K564" s="157">
        <f t="shared" si="114"/>
        <v>0</v>
      </c>
      <c r="L564" s="149">
        <f t="shared" si="115"/>
        <v>0</v>
      </c>
      <c r="M564" s="150">
        <f t="shared" si="107"/>
        <v>100</v>
      </c>
      <c r="N564" s="149">
        <f t="shared" si="116"/>
        <v>90</v>
      </c>
      <c r="O564" s="149">
        <f t="shared" si="108"/>
        <v>180</v>
      </c>
      <c r="P564" s="149">
        <f t="shared" si="109"/>
        <v>1</v>
      </c>
    </row>
    <row r="565" spans="1:16" x14ac:dyDescent="0.25">
      <c r="A565" s="391"/>
      <c r="B565" s="394"/>
      <c r="C565" s="5" t="str">
        <f t="shared" si="104"/>
        <v/>
      </c>
      <c r="D565" s="155">
        <f t="shared" si="110"/>
        <v>0</v>
      </c>
      <c r="F565" s="156">
        <f t="shared" si="111"/>
        <v>0</v>
      </c>
      <c r="G565" t="str">
        <f t="shared" si="112"/>
        <v/>
      </c>
      <c r="H565" t="b">
        <f t="shared" si="113"/>
        <v>0</v>
      </c>
      <c r="I565" s="283">
        <f t="shared" si="105"/>
        <v>0</v>
      </c>
      <c r="J565" s="1">
        <f t="shared" si="106"/>
        <v>0</v>
      </c>
      <c r="K565" s="157">
        <f t="shared" si="114"/>
        <v>0</v>
      </c>
      <c r="L565" s="149">
        <f t="shared" si="115"/>
        <v>0</v>
      </c>
      <c r="M565" s="150">
        <f t="shared" si="107"/>
        <v>100</v>
      </c>
      <c r="N565" s="149">
        <f t="shared" si="116"/>
        <v>90</v>
      </c>
      <c r="O565" s="149">
        <f t="shared" si="108"/>
        <v>180</v>
      </c>
      <c r="P565" s="149">
        <f t="shared" si="109"/>
        <v>1</v>
      </c>
    </row>
    <row r="566" spans="1:16" x14ac:dyDescent="0.25">
      <c r="A566" s="391"/>
      <c r="B566" s="394"/>
      <c r="C566" s="5" t="str">
        <f t="shared" si="104"/>
        <v/>
      </c>
      <c r="D566" s="155">
        <f t="shared" si="110"/>
        <v>0</v>
      </c>
      <c r="F566" s="156">
        <f t="shared" si="111"/>
        <v>0</v>
      </c>
      <c r="G566" t="str">
        <f t="shared" si="112"/>
        <v/>
      </c>
      <c r="H566" t="b">
        <f t="shared" si="113"/>
        <v>0</v>
      </c>
      <c r="I566" s="283">
        <f t="shared" si="105"/>
        <v>0</v>
      </c>
      <c r="J566" s="1">
        <f t="shared" si="106"/>
        <v>0</v>
      </c>
      <c r="K566" s="157">
        <f t="shared" si="114"/>
        <v>0</v>
      </c>
      <c r="L566" s="149">
        <f t="shared" si="115"/>
        <v>0</v>
      </c>
      <c r="M566" s="150">
        <f t="shared" si="107"/>
        <v>100</v>
      </c>
      <c r="N566" s="149">
        <f t="shared" si="116"/>
        <v>90</v>
      </c>
      <c r="O566" s="149">
        <f t="shared" si="108"/>
        <v>180</v>
      </c>
      <c r="P566" s="149">
        <f t="shared" si="109"/>
        <v>1</v>
      </c>
    </row>
    <row r="567" spans="1:16" x14ac:dyDescent="0.25">
      <c r="A567" s="391"/>
      <c r="B567" s="394"/>
      <c r="C567" s="5" t="str">
        <f t="shared" si="104"/>
        <v/>
      </c>
      <c r="D567" s="155">
        <f t="shared" si="110"/>
        <v>0</v>
      </c>
      <c r="F567" s="156">
        <f t="shared" si="111"/>
        <v>0</v>
      </c>
      <c r="G567" t="str">
        <f t="shared" si="112"/>
        <v/>
      </c>
      <c r="H567" t="b">
        <f t="shared" si="113"/>
        <v>0</v>
      </c>
      <c r="I567" s="283">
        <f t="shared" si="105"/>
        <v>0</v>
      </c>
      <c r="J567" s="1">
        <f t="shared" si="106"/>
        <v>0</v>
      </c>
      <c r="K567" s="157">
        <f t="shared" si="114"/>
        <v>0</v>
      </c>
      <c r="L567" s="149">
        <f t="shared" si="115"/>
        <v>0</v>
      </c>
      <c r="M567" s="150">
        <f t="shared" si="107"/>
        <v>100</v>
      </c>
      <c r="N567" s="149">
        <f t="shared" si="116"/>
        <v>90</v>
      </c>
      <c r="O567" s="149">
        <f t="shared" si="108"/>
        <v>180</v>
      </c>
      <c r="P567" s="149">
        <f t="shared" si="109"/>
        <v>1</v>
      </c>
    </row>
    <row r="568" spans="1:16" x14ac:dyDescent="0.25">
      <c r="A568" s="391"/>
      <c r="B568" s="394"/>
      <c r="C568" s="5" t="str">
        <f t="shared" si="104"/>
        <v/>
      </c>
      <c r="D568" s="155">
        <f t="shared" si="110"/>
        <v>0</v>
      </c>
      <c r="F568" s="156">
        <f t="shared" si="111"/>
        <v>0</v>
      </c>
      <c r="G568" t="str">
        <f t="shared" si="112"/>
        <v/>
      </c>
      <c r="H568" t="b">
        <f t="shared" si="113"/>
        <v>0</v>
      </c>
      <c r="I568" s="283">
        <f t="shared" si="105"/>
        <v>0</v>
      </c>
      <c r="J568" s="1">
        <f t="shared" si="106"/>
        <v>0</v>
      </c>
      <c r="K568" s="157">
        <f t="shared" si="114"/>
        <v>0</v>
      </c>
      <c r="L568" s="149">
        <f t="shared" si="115"/>
        <v>0</v>
      </c>
      <c r="M568" s="150">
        <f t="shared" si="107"/>
        <v>100</v>
      </c>
      <c r="N568" s="149">
        <f t="shared" si="116"/>
        <v>90</v>
      </c>
      <c r="O568" s="149">
        <f t="shared" si="108"/>
        <v>180</v>
      </c>
      <c r="P568" s="149">
        <f t="shared" si="109"/>
        <v>1</v>
      </c>
    </row>
    <row r="569" spans="1:16" x14ac:dyDescent="0.25">
      <c r="A569" s="391"/>
      <c r="B569" s="394"/>
      <c r="C569" s="5" t="str">
        <f t="shared" si="104"/>
        <v/>
      </c>
      <c r="D569" s="155">
        <f t="shared" si="110"/>
        <v>0</v>
      </c>
      <c r="F569" s="156">
        <f t="shared" si="111"/>
        <v>0</v>
      </c>
      <c r="G569" t="str">
        <f t="shared" si="112"/>
        <v/>
      </c>
      <c r="H569" t="b">
        <f t="shared" si="113"/>
        <v>0</v>
      </c>
      <c r="I569" s="283">
        <f t="shared" si="105"/>
        <v>0</v>
      </c>
      <c r="J569" s="1">
        <f t="shared" si="106"/>
        <v>0</v>
      </c>
      <c r="K569" s="157">
        <f t="shared" si="114"/>
        <v>0</v>
      </c>
      <c r="L569" s="149">
        <f t="shared" si="115"/>
        <v>0</v>
      </c>
      <c r="M569" s="150">
        <f t="shared" si="107"/>
        <v>100</v>
      </c>
      <c r="N569" s="149">
        <f t="shared" si="116"/>
        <v>90</v>
      </c>
      <c r="O569" s="149">
        <f t="shared" si="108"/>
        <v>180</v>
      </c>
      <c r="P569" s="149">
        <f t="shared" si="109"/>
        <v>1</v>
      </c>
    </row>
    <row r="570" spans="1:16" x14ac:dyDescent="0.25">
      <c r="A570" s="391"/>
      <c r="B570" s="394"/>
      <c r="C570" s="5" t="str">
        <f t="shared" si="104"/>
        <v/>
      </c>
      <c r="D570" s="155">
        <f t="shared" si="110"/>
        <v>0</v>
      </c>
      <c r="F570" s="156">
        <f t="shared" si="111"/>
        <v>0</v>
      </c>
      <c r="G570" t="str">
        <f t="shared" si="112"/>
        <v/>
      </c>
      <c r="H570" t="b">
        <f t="shared" si="113"/>
        <v>0</v>
      </c>
      <c r="I570" s="283">
        <f t="shared" si="105"/>
        <v>0</v>
      </c>
      <c r="J570" s="1">
        <f t="shared" si="106"/>
        <v>0</v>
      </c>
      <c r="K570" s="157">
        <f t="shared" si="114"/>
        <v>0</v>
      </c>
      <c r="L570" s="149">
        <f t="shared" si="115"/>
        <v>0</v>
      </c>
      <c r="M570" s="150">
        <f t="shared" si="107"/>
        <v>100</v>
      </c>
      <c r="N570" s="149">
        <f t="shared" si="116"/>
        <v>90</v>
      </c>
      <c r="O570" s="149">
        <f t="shared" si="108"/>
        <v>180</v>
      </c>
      <c r="P570" s="149">
        <f t="shared" si="109"/>
        <v>1</v>
      </c>
    </row>
    <row r="571" spans="1:16" x14ac:dyDescent="0.25">
      <c r="A571" s="391"/>
      <c r="B571" s="394"/>
      <c r="C571" s="5" t="str">
        <f t="shared" si="104"/>
        <v/>
      </c>
      <c r="D571" s="155">
        <f t="shared" si="110"/>
        <v>0</v>
      </c>
      <c r="F571" s="156">
        <f t="shared" si="111"/>
        <v>0</v>
      </c>
      <c r="G571" t="str">
        <f t="shared" si="112"/>
        <v/>
      </c>
      <c r="H571" t="b">
        <f t="shared" si="113"/>
        <v>0</v>
      </c>
      <c r="I571" s="283">
        <f t="shared" si="105"/>
        <v>0</v>
      </c>
      <c r="J571" s="1">
        <f t="shared" si="106"/>
        <v>0</v>
      </c>
      <c r="K571" s="157">
        <f t="shared" si="114"/>
        <v>0</v>
      </c>
      <c r="L571" s="149">
        <f t="shared" si="115"/>
        <v>0</v>
      </c>
      <c r="M571" s="150">
        <f t="shared" si="107"/>
        <v>100</v>
      </c>
      <c r="N571" s="149">
        <f t="shared" si="116"/>
        <v>90</v>
      </c>
      <c r="O571" s="149">
        <f t="shared" si="108"/>
        <v>180</v>
      </c>
      <c r="P571" s="149">
        <f t="shared" si="109"/>
        <v>1</v>
      </c>
    </row>
    <row r="572" spans="1:16" x14ac:dyDescent="0.25">
      <c r="A572" s="391"/>
      <c r="B572" s="394"/>
      <c r="C572" s="5" t="str">
        <f t="shared" si="104"/>
        <v/>
      </c>
      <c r="D572" s="155">
        <f t="shared" si="110"/>
        <v>0</v>
      </c>
      <c r="F572" s="156">
        <f t="shared" si="111"/>
        <v>0</v>
      </c>
      <c r="G572" t="str">
        <f t="shared" si="112"/>
        <v/>
      </c>
      <c r="H572" t="b">
        <f t="shared" si="113"/>
        <v>0</v>
      </c>
      <c r="I572" s="283">
        <f t="shared" si="105"/>
        <v>0</v>
      </c>
      <c r="J572" s="1">
        <f t="shared" si="106"/>
        <v>0</v>
      </c>
      <c r="K572" s="157">
        <f t="shared" si="114"/>
        <v>0</v>
      </c>
      <c r="L572" s="149">
        <f t="shared" si="115"/>
        <v>0</v>
      </c>
      <c r="M572" s="150">
        <f t="shared" si="107"/>
        <v>100</v>
      </c>
      <c r="N572" s="149">
        <f t="shared" si="116"/>
        <v>90</v>
      </c>
      <c r="O572" s="149">
        <f t="shared" si="108"/>
        <v>180</v>
      </c>
      <c r="P572" s="149">
        <f t="shared" si="109"/>
        <v>1</v>
      </c>
    </row>
    <row r="573" spans="1:16" x14ac:dyDescent="0.25">
      <c r="A573" s="391"/>
      <c r="B573" s="394"/>
      <c r="C573" s="5" t="str">
        <f t="shared" si="104"/>
        <v/>
      </c>
      <c r="D573" s="155">
        <f t="shared" si="110"/>
        <v>0</v>
      </c>
      <c r="F573" s="156">
        <f t="shared" si="111"/>
        <v>0</v>
      </c>
      <c r="G573" t="str">
        <f t="shared" si="112"/>
        <v/>
      </c>
      <c r="H573" t="b">
        <f t="shared" si="113"/>
        <v>0</v>
      </c>
      <c r="I573" s="283">
        <f t="shared" si="105"/>
        <v>0</v>
      </c>
      <c r="J573" s="1">
        <f t="shared" si="106"/>
        <v>0</v>
      </c>
      <c r="K573" s="157">
        <f t="shared" si="114"/>
        <v>0</v>
      </c>
      <c r="L573" s="149">
        <f t="shared" si="115"/>
        <v>0</v>
      </c>
      <c r="M573" s="150">
        <f t="shared" si="107"/>
        <v>100</v>
      </c>
      <c r="N573" s="149">
        <f t="shared" si="116"/>
        <v>90</v>
      </c>
      <c r="O573" s="149">
        <f t="shared" si="108"/>
        <v>180</v>
      </c>
      <c r="P573" s="149">
        <f t="shared" si="109"/>
        <v>1</v>
      </c>
    </row>
    <row r="574" spans="1:16" x14ac:dyDescent="0.25">
      <c r="A574" s="391"/>
      <c r="B574" s="394"/>
      <c r="C574" s="5" t="str">
        <f t="shared" si="104"/>
        <v/>
      </c>
      <c r="D574" s="155">
        <f t="shared" si="110"/>
        <v>0</v>
      </c>
      <c r="F574" s="156">
        <f t="shared" si="111"/>
        <v>0</v>
      </c>
      <c r="G574" t="str">
        <f t="shared" si="112"/>
        <v/>
      </c>
      <c r="H574" t="b">
        <f t="shared" si="113"/>
        <v>0</v>
      </c>
      <c r="I574" s="283">
        <f t="shared" si="105"/>
        <v>0</v>
      </c>
      <c r="J574" s="1">
        <f t="shared" si="106"/>
        <v>0</v>
      </c>
      <c r="K574" s="157">
        <f t="shared" si="114"/>
        <v>0</v>
      </c>
      <c r="L574" s="149">
        <f t="shared" si="115"/>
        <v>0</v>
      </c>
      <c r="M574" s="150">
        <f t="shared" si="107"/>
        <v>100</v>
      </c>
      <c r="N574" s="149">
        <f t="shared" si="116"/>
        <v>90</v>
      </c>
      <c r="O574" s="149">
        <f t="shared" si="108"/>
        <v>180</v>
      </c>
      <c r="P574" s="149">
        <f t="shared" si="109"/>
        <v>1</v>
      </c>
    </row>
    <row r="575" spans="1:16" x14ac:dyDescent="0.25">
      <c r="A575" s="391"/>
      <c r="B575" s="394"/>
      <c r="C575" s="5" t="str">
        <f t="shared" si="104"/>
        <v/>
      </c>
      <c r="D575" s="155">
        <f t="shared" si="110"/>
        <v>0</v>
      </c>
      <c r="F575" s="156">
        <f t="shared" si="111"/>
        <v>0</v>
      </c>
      <c r="G575" t="str">
        <f t="shared" si="112"/>
        <v/>
      </c>
      <c r="H575" t="b">
        <f t="shared" si="113"/>
        <v>0</v>
      </c>
      <c r="I575" s="283">
        <f t="shared" si="105"/>
        <v>0</v>
      </c>
      <c r="J575" s="1">
        <f t="shared" si="106"/>
        <v>0</v>
      </c>
      <c r="K575" s="157">
        <f t="shared" si="114"/>
        <v>0</v>
      </c>
      <c r="L575" s="149">
        <f t="shared" si="115"/>
        <v>0</v>
      </c>
      <c r="M575" s="150">
        <f t="shared" si="107"/>
        <v>100</v>
      </c>
      <c r="N575" s="149">
        <f t="shared" si="116"/>
        <v>90</v>
      </c>
      <c r="O575" s="149">
        <f t="shared" si="108"/>
        <v>180</v>
      </c>
      <c r="P575" s="149">
        <f t="shared" si="109"/>
        <v>1</v>
      </c>
    </row>
    <row r="576" spans="1:16" x14ac:dyDescent="0.25">
      <c r="A576" s="391"/>
      <c r="B576" s="394"/>
      <c r="C576" s="5" t="str">
        <f t="shared" si="104"/>
        <v/>
      </c>
      <c r="D576" s="155">
        <f t="shared" si="110"/>
        <v>0</v>
      </c>
      <c r="F576" s="156">
        <f t="shared" si="111"/>
        <v>0</v>
      </c>
      <c r="G576" t="str">
        <f t="shared" si="112"/>
        <v/>
      </c>
      <c r="H576" t="b">
        <f t="shared" si="113"/>
        <v>0</v>
      </c>
      <c r="I576" s="283">
        <f t="shared" si="105"/>
        <v>0</v>
      </c>
      <c r="J576" s="1">
        <f t="shared" si="106"/>
        <v>0</v>
      </c>
      <c r="K576" s="157">
        <f t="shared" si="114"/>
        <v>0</v>
      </c>
      <c r="L576" s="149">
        <f t="shared" si="115"/>
        <v>0</v>
      </c>
      <c r="M576" s="150">
        <f t="shared" si="107"/>
        <v>100</v>
      </c>
      <c r="N576" s="149">
        <f t="shared" si="116"/>
        <v>90</v>
      </c>
      <c r="O576" s="149">
        <f t="shared" si="108"/>
        <v>180</v>
      </c>
      <c r="P576" s="149">
        <f t="shared" si="109"/>
        <v>1</v>
      </c>
    </row>
    <row r="577" spans="1:16" x14ac:dyDescent="0.25">
      <c r="A577" s="391"/>
      <c r="B577" s="394"/>
      <c r="C577" s="5" t="str">
        <f t="shared" si="104"/>
        <v/>
      </c>
      <c r="D577" s="155">
        <f t="shared" si="110"/>
        <v>0</v>
      </c>
      <c r="F577" s="156">
        <f t="shared" si="111"/>
        <v>0</v>
      </c>
      <c r="G577" t="str">
        <f t="shared" si="112"/>
        <v/>
      </c>
      <c r="H577" t="b">
        <f t="shared" si="113"/>
        <v>0</v>
      </c>
      <c r="I577" s="283">
        <f t="shared" si="105"/>
        <v>0</v>
      </c>
      <c r="J577" s="1">
        <f t="shared" si="106"/>
        <v>0</v>
      </c>
      <c r="K577" s="157">
        <f t="shared" si="114"/>
        <v>0</v>
      </c>
      <c r="L577" s="149">
        <f t="shared" si="115"/>
        <v>0</v>
      </c>
      <c r="M577" s="150">
        <f t="shared" si="107"/>
        <v>100</v>
      </c>
      <c r="N577" s="149">
        <f t="shared" si="116"/>
        <v>90</v>
      </c>
      <c r="O577" s="149">
        <f t="shared" si="108"/>
        <v>180</v>
      </c>
      <c r="P577" s="149">
        <f t="shared" si="109"/>
        <v>1</v>
      </c>
    </row>
    <row r="578" spans="1:16" x14ac:dyDescent="0.25">
      <c r="A578" s="391"/>
      <c r="B578" s="394"/>
      <c r="C578" s="5" t="str">
        <f t="shared" si="104"/>
        <v/>
      </c>
      <c r="D578" s="155">
        <f t="shared" si="110"/>
        <v>0</v>
      </c>
      <c r="F578" s="156">
        <f t="shared" si="111"/>
        <v>0</v>
      </c>
      <c r="G578" t="str">
        <f t="shared" si="112"/>
        <v/>
      </c>
      <c r="H578" t="b">
        <f t="shared" si="113"/>
        <v>0</v>
      </c>
      <c r="I578" s="283">
        <f t="shared" si="105"/>
        <v>0</v>
      </c>
      <c r="J578" s="1">
        <f t="shared" si="106"/>
        <v>0</v>
      </c>
      <c r="K578" s="157">
        <f t="shared" si="114"/>
        <v>0</v>
      </c>
      <c r="L578" s="149">
        <f t="shared" si="115"/>
        <v>0</v>
      </c>
      <c r="M578" s="150">
        <f t="shared" si="107"/>
        <v>100</v>
      </c>
      <c r="N578" s="149">
        <f t="shared" si="116"/>
        <v>90</v>
      </c>
      <c r="O578" s="149">
        <f t="shared" si="108"/>
        <v>180</v>
      </c>
      <c r="P578" s="149">
        <f t="shared" si="109"/>
        <v>1</v>
      </c>
    </row>
    <row r="579" spans="1:16" x14ac:dyDescent="0.25">
      <c r="A579" s="391"/>
      <c r="B579" s="394"/>
      <c r="C579" s="5" t="str">
        <f t="shared" ref="C579:C642" si="117">IF(I579&gt;0,INDEX(DB,I579,2),"")</f>
        <v/>
      </c>
      <c r="D579" s="155">
        <f t="shared" si="110"/>
        <v>0</v>
      </c>
      <c r="F579" s="156">
        <f t="shared" si="111"/>
        <v>0</v>
      </c>
      <c r="G579" t="str">
        <f t="shared" si="112"/>
        <v/>
      </c>
      <c r="H579" t="b">
        <f t="shared" si="113"/>
        <v>0</v>
      </c>
      <c r="I579" s="283">
        <f t="shared" ref="I579:I642" si="118">IF(ISNA(MATCH(A579,AthleteNumbers,0)),0,MATCH(A579,AthleteNumbers,0))</f>
        <v>0</v>
      </c>
      <c r="J579" s="1">
        <f t="shared" ref="J579:J642" si="119">IF(I579&gt;0,INDEX(DB,$I579,6),0)</f>
        <v>0</v>
      </c>
      <c r="K579" s="157">
        <f t="shared" si="114"/>
        <v>0</v>
      </c>
      <c r="L579" s="149">
        <f t="shared" si="115"/>
        <v>0</v>
      </c>
      <c r="M579" s="150">
        <f t="shared" ref="M579:M642" si="120">IF(AND(L579&gt;O579,O579&gt;0),MinPoints,IF(AND(L579&lt;N579,O579&gt;0),100,+INT((O579-$L579)/P579)+MinPoints))</f>
        <v>100</v>
      </c>
      <c r="N579" s="149">
        <f t="shared" si="116"/>
        <v>90</v>
      </c>
      <c r="O579" s="149">
        <f t="shared" ref="O579:O642" si="121">IF($J579=0,$M$1,INDEX(IncEventData,$J579,(3*($K$1-1))+2))</f>
        <v>180</v>
      </c>
      <c r="P579" s="149">
        <f t="shared" ref="P579:P642" si="122">IF($J579=0,$O$1,INDEX(IncEventData,$J579,(3*($K$1-1))+3))</f>
        <v>1</v>
      </c>
    </row>
    <row r="580" spans="1:16" x14ac:dyDescent="0.25">
      <c r="A580" s="391"/>
      <c r="B580" s="394"/>
      <c r="C580" s="5" t="str">
        <f t="shared" si="117"/>
        <v/>
      </c>
      <c r="D580" s="155">
        <f t="shared" ref="D580:D643" si="123">IF(AND(H580,B580&lt;&gt;0,ISNUMBER(B580)),IF(ISERR(M580),0,M580),0)</f>
        <v>0</v>
      </c>
      <c r="F580" s="156">
        <f t="shared" ref="F580:F643" si="124">COUNTIF(A$3:A$1002,A580)</f>
        <v>0</v>
      </c>
      <c r="G580" t="str">
        <f t="shared" ref="G580:G643" si="125">IF(AND(H580,OR(D580&lt;=10,D580&gt;=90)),"CHECK","")</f>
        <v/>
      </c>
      <c r="H580" t="b">
        <f t="shared" ref="H580:H643" si="126">IF(AND(I580&gt;0,LEN(C580)&gt;0,B580&lt;&gt;0),TRUE,FALSE)</f>
        <v>0</v>
      </c>
      <c r="I580" s="283">
        <f t="shared" si="118"/>
        <v>0</v>
      </c>
      <c r="J580" s="1">
        <f t="shared" si="119"/>
        <v>0</v>
      </c>
      <c r="K580" s="157">
        <f t="shared" ref="K580:K643" si="127">IF(ISNUMBER(B580),ROUND(+B580,2),0)</f>
        <v>0</v>
      </c>
      <c r="L580" s="149">
        <f t="shared" ref="L580:L643" si="128">(INT(K580)*60)+(MOD(K580,1)*100)</f>
        <v>0</v>
      </c>
      <c r="M580" s="150">
        <f t="shared" si="120"/>
        <v>100</v>
      </c>
      <c r="N580" s="149">
        <f t="shared" si="116"/>
        <v>90</v>
      </c>
      <c r="O580" s="149">
        <f t="shared" si="121"/>
        <v>180</v>
      </c>
      <c r="P580" s="149">
        <f t="shared" si="122"/>
        <v>1</v>
      </c>
    </row>
    <row r="581" spans="1:16" x14ac:dyDescent="0.25">
      <c r="A581" s="391"/>
      <c r="B581" s="394"/>
      <c r="C581" s="5" t="str">
        <f t="shared" si="117"/>
        <v/>
      </c>
      <c r="D581" s="155">
        <f t="shared" si="123"/>
        <v>0</v>
      </c>
      <c r="F581" s="156">
        <f t="shared" si="124"/>
        <v>0</v>
      </c>
      <c r="G581" t="str">
        <f t="shared" si="125"/>
        <v/>
      </c>
      <c r="H581" t="b">
        <f t="shared" si="126"/>
        <v>0</v>
      </c>
      <c r="I581" s="283">
        <f t="shared" si="118"/>
        <v>0</v>
      </c>
      <c r="J581" s="1">
        <f t="shared" si="119"/>
        <v>0</v>
      </c>
      <c r="K581" s="157">
        <f t="shared" si="127"/>
        <v>0</v>
      </c>
      <c r="L581" s="149">
        <f t="shared" si="128"/>
        <v>0</v>
      </c>
      <c r="M581" s="150">
        <f t="shared" si="120"/>
        <v>100</v>
      </c>
      <c r="N581" s="149">
        <f t="shared" si="116"/>
        <v>90</v>
      </c>
      <c r="O581" s="149">
        <f t="shared" si="121"/>
        <v>180</v>
      </c>
      <c r="P581" s="149">
        <f t="shared" si="122"/>
        <v>1</v>
      </c>
    </row>
    <row r="582" spans="1:16" x14ac:dyDescent="0.25">
      <c r="A582" s="391"/>
      <c r="B582" s="394"/>
      <c r="C582" s="5" t="str">
        <f t="shared" si="117"/>
        <v/>
      </c>
      <c r="D582" s="155">
        <f t="shared" si="123"/>
        <v>0</v>
      </c>
      <c r="F582" s="156">
        <f t="shared" si="124"/>
        <v>0</v>
      </c>
      <c r="G582" t="str">
        <f t="shared" si="125"/>
        <v/>
      </c>
      <c r="H582" t="b">
        <f t="shared" si="126"/>
        <v>0</v>
      </c>
      <c r="I582" s="283">
        <f t="shared" si="118"/>
        <v>0</v>
      </c>
      <c r="J582" s="1">
        <f t="shared" si="119"/>
        <v>0</v>
      </c>
      <c r="K582" s="157">
        <f t="shared" si="127"/>
        <v>0</v>
      </c>
      <c r="L582" s="149">
        <f t="shared" si="128"/>
        <v>0</v>
      </c>
      <c r="M582" s="150">
        <f t="shared" si="120"/>
        <v>100</v>
      </c>
      <c r="N582" s="149">
        <f t="shared" ref="N582:N645" si="129">+O582-(P582*90)</f>
        <v>90</v>
      </c>
      <c r="O582" s="149">
        <f t="shared" si="121"/>
        <v>180</v>
      </c>
      <c r="P582" s="149">
        <f t="shared" si="122"/>
        <v>1</v>
      </c>
    </row>
    <row r="583" spans="1:16" x14ac:dyDescent="0.25">
      <c r="A583" s="391"/>
      <c r="B583" s="394"/>
      <c r="C583" s="5" t="str">
        <f t="shared" si="117"/>
        <v/>
      </c>
      <c r="D583" s="155">
        <f t="shared" si="123"/>
        <v>0</v>
      </c>
      <c r="F583" s="156">
        <f t="shared" si="124"/>
        <v>0</v>
      </c>
      <c r="G583" t="str">
        <f t="shared" si="125"/>
        <v/>
      </c>
      <c r="H583" t="b">
        <f t="shared" si="126"/>
        <v>0</v>
      </c>
      <c r="I583" s="283">
        <f t="shared" si="118"/>
        <v>0</v>
      </c>
      <c r="J583" s="1">
        <f t="shared" si="119"/>
        <v>0</v>
      </c>
      <c r="K583" s="157">
        <f t="shared" si="127"/>
        <v>0</v>
      </c>
      <c r="L583" s="149">
        <f t="shared" si="128"/>
        <v>0</v>
      </c>
      <c r="M583" s="150">
        <f t="shared" si="120"/>
        <v>100</v>
      </c>
      <c r="N583" s="149">
        <f t="shared" si="129"/>
        <v>90</v>
      </c>
      <c r="O583" s="149">
        <f t="shared" si="121"/>
        <v>180</v>
      </c>
      <c r="P583" s="149">
        <f t="shared" si="122"/>
        <v>1</v>
      </c>
    </row>
    <row r="584" spans="1:16" x14ac:dyDescent="0.25">
      <c r="A584" s="391"/>
      <c r="B584" s="394"/>
      <c r="C584" s="5" t="str">
        <f t="shared" si="117"/>
        <v/>
      </c>
      <c r="D584" s="155">
        <f t="shared" si="123"/>
        <v>0</v>
      </c>
      <c r="F584" s="156">
        <f t="shared" si="124"/>
        <v>0</v>
      </c>
      <c r="G584" t="str">
        <f t="shared" si="125"/>
        <v/>
      </c>
      <c r="H584" t="b">
        <f t="shared" si="126"/>
        <v>0</v>
      </c>
      <c r="I584" s="283">
        <f t="shared" si="118"/>
        <v>0</v>
      </c>
      <c r="J584" s="1">
        <f t="shared" si="119"/>
        <v>0</v>
      </c>
      <c r="K584" s="157">
        <f t="shared" si="127"/>
        <v>0</v>
      </c>
      <c r="L584" s="149">
        <f t="shared" si="128"/>
        <v>0</v>
      </c>
      <c r="M584" s="150">
        <f t="shared" si="120"/>
        <v>100</v>
      </c>
      <c r="N584" s="149">
        <f t="shared" si="129"/>
        <v>90</v>
      </c>
      <c r="O584" s="149">
        <f t="shared" si="121"/>
        <v>180</v>
      </c>
      <c r="P584" s="149">
        <f t="shared" si="122"/>
        <v>1</v>
      </c>
    </row>
    <row r="585" spans="1:16" x14ac:dyDescent="0.25">
      <c r="A585" s="391"/>
      <c r="B585" s="394"/>
      <c r="C585" s="5" t="str">
        <f t="shared" si="117"/>
        <v/>
      </c>
      <c r="D585" s="155">
        <f t="shared" si="123"/>
        <v>0</v>
      </c>
      <c r="F585" s="156">
        <f t="shared" si="124"/>
        <v>0</v>
      </c>
      <c r="G585" t="str">
        <f t="shared" si="125"/>
        <v/>
      </c>
      <c r="H585" t="b">
        <f t="shared" si="126"/>
        <v>0</v>
      </c>
      <c r="I585" s="283">
        <f t="shared" si="118"/>
        <v>0</v>
      </c>
      <c r="J585" s="1">
        <f t="shared" si="119"/>
        <v>0</v>
      </c>
      <c r="K585" s="157">
        <f t="shared" si="127"/>
        <v>0</v>
      </c>
      <c r="L585" s="149">
        <f t="shared" si="128"/>
        <v>0</v>
      </c>
      <c r="M585" s="150">
        <f t="shared" si="120"/>
        <v>100</v>
      </c>
      <c r="N585" s="149">
        <f t="shared" si="129"/>
        <v>90</v>
      </c>
      <c r="O585" s="149">
        <f t="shared" si="121"/>
        <v>180</v>
      </c>
      <c r="P585" s="149">
        <f t="shared" si="122"/>
        <v>1</v>
      </c>
    </row>
    <row r="586" spans="1:16" x14ac:dyDescent="0.25">
      <c r="A586" s="391"/>
      <c r="B586" s="394"/>
      <c r="C586" s="5" t="str">
        <f t="shared" si="117"/>
        <v/>
      </c>
      <c r="D586" s="155">
        <f t="shared" si="123"/>
        <v>0</v>
      </c>
      <c r="F586" s="156">
        <f t="shared" si="124"/>
        <v>0</v>
      </c>
      <c r="G586" t="str">
        <f t="shared" si="125"/>
        <v/>
      </c>
      <c r="H586" t="b">
        <f t="shared" si="126"/>
        <v>0</v>
      </c>
      <c r="I586" s="283">
        <f t="shared" si="118"/>
        <v>0</v>
      </c>
      <c r="J586" s="1">
        <f t="shared" si="119"/>
        <v>0</v>
      </c>
      <c r="K586" s="157">
        <f t="shared" si="127"/>
        <v>0</v>
      </c>
      <c r="L586" s="149">
        <f t="shared" si="128"/>
        <v>0</v>
      </c>
      <c r="M586" s="150">
        <f t="shared" si="120"/>
        <v>100</v>
      </c>
      <c r="N586" s="149">
        <f t="shared" si="129"/>
        <v>90</v>
      </c>
      <c r="O586" s="149">
        <f t="shared" si="121"/>
        <v>180</v>
      </c>
      <c r="P586" s="149">
        <f t="shared" si="122"/>
        <v>1</v>
      </c>
    </row>
    <row r="587" spans="1:16" x14ac:dyDescent="0.25">
      <c r="A587" s="391"/>
      <c r="B587" s="394"/>
      <c r="C587" s="5" t="str">
        <f t="shared" si="117"/>
        <v/>
      </c>
      <c r="D587" s="155">
        <f t="shared" si="123"/>
        <v>0</v>
      </c>
      <c r="F587" s="156">
        <f t="shared" si="124"/>
        <v>0</v>
      </c>
      <c r="G587" t="str">
        <f t="shared" si="125"/>
        <v/>
      </c>
      <c r="H587" t="b">
        <f t="shared" si="126"/>
        <v>0</v>
      </c>
      <c r="I587" s="283">
        <f t="shared" si="118"/>
        <v>0</v>
      </c>
      <c r="J587" s="1">
        <f t="shared" si="119"/>
        <v>0</v>
      </c>
      <c r="K587" s="157">
        <f t="shared" si="127"/>
        <v>0</v>
      </c>
      <c r="L587" s="149">
        <f t="shared" si="128"/>
        <v>0</v>
      </c>
      <c r="M587" s="150">
        <f t="shared" si="120"/>
        <v>100</v>
      </c>
      <c r="N587" s="149">
        <f t="shared" si="129"/>
        <v>90</v>
      </c>
      <c r="O587" s="149">
        <f t="shared" si="121"/>
        <v>180</v>
      </c>
      <c r="P587" s="149">
        <f t="shared" si="122"/>
        <v>1</v>
      </c>
    </row>
    <row r="588" spans="1:16" x14ac:dyDescent="0.25">
      <c r="A588" s="391"/>
      <c r="B588" s="394"/>
      <c r="C588" s="5" t="str">
        <f t="shared" si="117"/>
        <v/>
      </c>
      <c r="D588" s="155">
        <f t="shared" si="123"/>
        <v>0</v>
      </c>
      <c r="F588" s="156">
        <f t="shared" si="124"/>
        <v>0</v>
      </c>
      <c r="G588" t="str">
        <f t="shared" si="125"/>
        <v/>
      </c>
      <c r="H588" t="b">
        <f t="shared" si="126"/>
        <v>0</v>
      </c>
      <c r="I588" s="283">
        <f t="shared" si="118"/>
        <v>0</v>
      </c>
      <c r="J588" s="1">
        <f t="shared" si="119"/>
        <v>0</v>
      </c>
      <c r="K588" s="157">
        <f t="shared" si="127"/>
        <v>0</v>
      </c>
      <c r="L588" s="149">
        <f t="shared" si="128"/>
        <v>0</v>
      </c>
      <c r="M588" s="150">
        <f t="shared" si="120"/>
        <v>100</v>
      </c>
      <c r="N588" s="149">
        <f t="shared" si="129"/>
        <v>90</v>
      </c>
      <c r="O588" s="149">
        <f t="shared" si="121"/>
        <v>180</v>
      </c>
      <c r="P588" s="149">
        <f t="shared" si="122"/>
        <v>1</v>
      </c>
    </row>
    <row r="589" spans="1:16" x14ac:dyDescent="0.25">
      <c r="A589" s="391"/>
      <c r="B589" s="394"/>
      <c r="C589" s="5" t="str">
        <f t="shared" si="117"/>
        <v/>
      </c>
      <c r="D589" s="155">
        <f t="shared" si="123"/>
        <v>0</v>
      </c>
      <c r="F589" s="156">
        <f t="shared" si="124"/>
        <v>0</v>
      </c>
      <c r="G589" t="str">
        <f t="shared" si="125"/>
        <v/>
      </c>
      <c r="H589" t="b">
        <f t="shared" si="126"/>
        <v>0</v>
      </c>
      <c r="I589" s="283">
        <f t="shared" si="118"/>
        <v>0</v>
      </c>
      <c r="J589" s="1">
        <f t="shared" si="119"/>
        <v>0</v>
      </c>
      <c r="K589" s="157">
        <f t="shared" si="127"/>
        <v>0</v>
      </c>
      <c r="L589" s="149">
        <f t="shared" si="128"/>
        <v>0</v>
      </c>
      <c r="M589" s="150">
        <f t="shared" si="120"/>
        <v>100</v>
      </c>
      <c r="N589" s="149">
        <f t="shared" si="129"/>
        <v>90</v>
      </c>
      <c r="O589" s="149">
        <f t="shared" si="121"/>
        <v>180</v>
      </c>
      <c r="P589" s="149">
        <f t="shared" si="122"/>
        <v>1</v>
      </c>
    </row>
    <row r="590" spans="1:16" x14ac:dyDescent="0.25">
      <c r="A590" s="391"/>
      <c r="B590" s="394"/>
      <c r="C590" s="5" t="str">
        <f t="shared" si="117"/>
        <v/>
      </c>
      <c r="D590" s="155">
        <f t="shared" si="123"/>
        <v>0</v>
      </c>
      <c r="F590" s="156">
        <f t="shared" si="124"/>
        <v>0</v>
      </c>
      <c r="G590" t="str">
        <f t="shared" si="125"/>
        <v/>
      </c>
      <c r="H590" t="b">
        <f t="shared" si="126"/>
        <v>0</v>
      </c>
      <c r="I590" s="283">
        <f t="shared" si="118"/>
        <v>0</v>
      </c>
      <c r="J590" s="1">
        <f t="shared" si="119"/>
        <v>0</v>
      </c>
      <c r="K590" s="157">
        <f t="shared" si="127"/>
        <v>0</v>
      </c>
      <c r="L590" s="149">
        <f t="shared" si="128"/>
        <v>0</v>
      </c>
      <c r="M590" s="150">
        <f t="shared" si="120"/>
        <v>100</v>
      </c>
      <c r="N590" s="149">
        <f t="shared" si="129"/>
        <v>90</v>
      </c>
      <c r="O590" s="149">
        <f t="shared" si="121"/>
        <v>180</v>
      </c>
      <c r="P590" s="149">
        <f t="shared" si="122"/>
        <v>1</v>
      </c>
    </row>
    <row r="591" spans="1:16" x14ac:dyDescent="0.25">
      <c r="A591" s="391"/>
      <c r="B591" s="394"/>
      <c r="C591" s="5" t="str">
        <f t="shared" si="117"/>
        <v/>
      </c>
      <c r="D591" s="155">
        <f t="shared" si="123"/>
        <v>0</v>
      </c>
      <c r="F591" s="156">
        <f t="shared" si="124"/>
        <v>0</v>
      </c>
      <c r="G591" t="str">
        <f t="shared" si="125"/>
        <v/>
      </c>
      <c r="H591" t="b">
        <f t="shared" si="126"/>
        <v>0</v>
      </c>
      <c r="I591" s="283">
        <f t="shared" si="118"/>
        <v>0</v>
      </c>
      <c r="J591" s="1">
        <f t="shared" si="119"/>
        <v>0</v>
      </c>
      <c r="K591" s="157">
        <f t="shared" si="127"/>
        <v>0</v>
      </c>
      <c r="L591" s="149">
        <f t="shared" si="128"/>
        <v>0</v>
      </c>
      <c r="M591" s="150">
        <f t="shared" si="120"/>
        <v>100</v>
      </c>
      <c r="N591" s="149">
        <f t="shared" si="129"/>
        <v>90</v>
      </c>
      <c r="O591" s="149">
        <f t="shared" si="121"/>
        <v>180</v>
      </c>
      <c r="P591" s="149">
        <f t="shared" si="122"/>
        <v>1</v>
      </c>
    </row>
    <row r="592" spans="1:16" x14ac:dyDescent="0.25">
      <c r="A592" s="391"/>
      <c r="B592" s="394"/>
      <c r="C592" s="5" t="str">
        <f t="shared" si="117"/>
        <v/>
      </c>
      <c r="D592" s="155">
        <f t="shared" si="123"/>
        <v>0</v>
      </c>
      <c r="F592" s="156">
        <f t="shared" si="124"/>
        <v>0</v>
      </c>
      <c r="G592" t="str">
        <f t="shared" si="125"/>
        <v/>
      </c>
      <c r="H592" t="b">
        <f t="shared" si="126"/>
        <v>0</v>
      </c>
      <c r="I592" s="283">
        <f t="shared" si="118"/>
        <v>0</v>
      </c>
      <c r="J592" s="1">
        <f t="shared" si="119"/>
        <v>0</v>
      </c>
      <c r="K592" s="157">
        <f t="shared" si="127"/>
        <v>0</v>
      </c>
      <c r="L592" s="149">
        <f t="shared" si="128"/>
        <v>0</v>
      </c>
      <c r="M592" s="150">
        <f t="shared" si="120"/>
        <v>100</v>
      </c>
      <c r="N592" s="149">
        <f t="shared" si="129"/>
        <v>90</v>
      </c>
      <c r="O592" s="149">
        <f t="shared" si="121"/>
        <v>180</v>
      </c>
      <c r="P592" s="149">
        <f t="shared" si="122"/>
        <v>1</v>
      </c>
    </row>
    <row r="593" spans="1:16" x14ac:dyDescent="0.25">
      <c r="A593" s="391"/>
      <c r="B593" s="394"/>
      <c r="C593" s="5" t="str">
        <f t="shared" si="117"/>
        <v/>
      </c>
      <c r="D593" s="155">
        <f t="shared" si="123"/>
        <v>0</v>
      </c>
      <c r="F593" s="156">
        <f t="shared" si="124"/>
        <v>0</v>
      </c>
      <c r="G593" t="str">
        <f t="shared" si="125"/>
        <v/>
      </c>
      <c r="H593" t="b">
        <f t="shared" si="126"/>
        <v>0</v>
      </c>
      <c r="I593" s="283">
        <f t="shared" si="118"/>
        <v>0</v>
      </c>
      <c r="J593" s="1">
        <f t="shared" si="119"/>
        <v>0</v>
      </c>
      <c r="K593" s="157">
        <f t="shared" si="127"/>
        <v>0</v>
      </c>
      <c r="L593" s="149">
        <f t="shared" si="128"/>
        <v>0</v>
      </c>
      <c r="M593" s="150">
        <f t="shared" si="120"/>
        <v>100</v>
      </c>
      <c r="N593" s="149">
        <f t="shared" si="129"/>
        <v>90</v>
      </c>
      <c r="O593" s="149">
        <f t="shared" si="121"/>
        <v>180</v>
      </c>
      <c r="P593" s="149">
        <f t="shared" si="122"/>
        <v>1</v>
      </c>
    </row>
    <row r="594" spans="1:16" x14ac:dyDescent="0.25">
      <c r="A594" s="391"/>
      <c r="B594" s="394"/>
      <c r="C594" s="5" t="str">
        <f t="shared" si="117"/>
        <v/>
      </c>
      <c r="D594" s="155">
        <f t="shared" si="123"/>
        <v>0</v>
      </c>
      <c r="F594" s="156">
        <f t="shared" si="124"/>
        <v>0</v>
      </c>
      <c r="G594" t="str">
        <f t="shared" si="125"/>
        <v/>
      </c>
      <c r="H594" t="b">
        <f t="shared" si="126"/>
        <v>0</v>
      </c>
      <c r="I594" s="283">
        <f t="shared" si="118"/>
        <v>0</v>
      </c>
      <c r="J594" s="1">
        <f t="shared" si="119"/>
        <v>0</v>
      </c>
      <c r="K594" s="157">
        <f t="shared" si="127"/>
        <v>0</v>
      </c>
      <c r="L594" s="149">
        <f t="shared" si="128"/>
        <v>0</v>
      </c>
      <c r="M594" s="150">
        <f t="shared" si="120"/>
        <v>100</v>
      </c>
      <c r="N594" s="149">
        <f t="shared" si="129"/>
        <v>90</v>
      </c>
      <c r="O594" s="149">
        <f t="shared" si="121"/>
        <v>180</v>
      </c>
      <c r="P594" s="149">
        <f t="shared" si="122"/>
        <v>1</v>
      </c>
    </row>
    <row r="595" spans="1:16" x14ac:dyDescent="0.25">
      <c r="A595" s="391"/>
      <c r="B595" s="394"/>
      <c r="C595" s="5" t="str">
        <f t="shared" si="117"/>
        <v/>
      </c>
      <c r="D595" s="155">
        <f t="shared" si="123"/>
        <v>0</v>
      </c>
      <c r="F595" s="156">
        <f t="shared" si="124"/>
        <v>0</v>
      </c>
      <c r="G595" t="str">
        <f t="shared" si="125"/>
        <v/>
      </c>
      <c r="H595" t="b">
        <f t="shared" si="126"/>
        <v>0</v>
      </c>
      <c r="I595" s="283">
        <f t="shared" si="118"/>
        <v>0</v>
      </c>
      <c r="J595" s="1">
        <f t="shared" si="119"/>
        <v>0</v>
      </c>
      <c r="K595" s="157">
        <f t="shared" si="127"/>
        <v>0</v>
      </c>
      <c r="L595" s="149">
        <f t="shared" si="128"/>
        <v>0</v>
      </c>
      <c r="M595" s="150">
        <f t="shared" si="120"/>
        <v>100</v>
      </c>
      <c r="N595" s="149">
        <f t="shared" si="129"/>
        <v>90</v>
      </c>
      <c r="O595" s="149">
        <f t="shared" si="121"/>
        <v>180</v>
      </c>
      <c r="P595" s="149">
        <f t="shared" si="122"/>
        <v>1</v>
      </c>
    </row>
    <row r="596" spans="1:16" x14ac:dyDescent="0.25">
      <c r="A596" s="391"/>
      <c r="B596" s="394"/>
      <c r="C596" s="5" t="str">
        <f t="shared" si="117"/>
        <v/>
      </c>
      <c r="D596" s="155">
        <f t="shared" si="123"/>
        <v>0</v>
      </c>
      <c r="F596" s="156">
        <f t="shared" si="124"/>
        <v>0</v>
      </c>
      <c r="G596" t="str">
        <f t="shared" si="125"/>
        <v/>
      </c>
      <c r="H596" t="b">
        <f t="shared" si="126"/>
        <v>0</v>
      </c>
      <c r="I596" s="283">
        <f t="shared" si="118"/>
        <v>0</v>
      </c>
      <c r="J596" s="1">
        <f t="shared" si="119"/>
        <v>0</v>
      </c>
      <c r="K596" s="157">
        <f t="shared" si="127"/>
        <v>0</v>
      </c>
      <c r="L596" s="149">
        <f t="shared" si="128"/>
        <v>0</v>
      </c>
      <c r="M596" s="150">
        <f t="shared" si="120"/>
        <v>100</v>
      </c>
      <c r="N596" s="149">
        <f t="shared" si="129"/>
        <v>90</v>
      </c>
      <c r="O596" s="149">
        <f t="shared" si="121"/>
        <v>180</v>
      </c>
      <c r="P596" s="149">
        <f t="shared" si="122"/>
        <v>1</v>
      </c>
    </row>
    <row r="597" spans="1:16" x14ac:dyDescent="0.25">
      <c r="A597" s="391"/>
      <c r="B597" s="394"/>
      <c r="C597" s="5" t="str">
        <f t="shared" si="117"/>
        <v/>
      </c>
      <c r="D597" s="155">
        <f t="shared" si="123"/>
        <v>0</v>
      </c>
      <c r="F597" s="156">
        <f t="shared" si="124"/>
        <v>0</v>
      </c>
      <c r="G597" t="str">
        <f t="shared" si="125"/>
        <v/>
      </c>
      <c r="H597" t="b">
        <f t="shared" si="126"/>
        <v>0</v>
      </c>
      <c r="I597" s="283">
        <f t="shared" si="118"/>
        <v>0</v>
      </c>
      <c r="J597" s="1">
        <f t="shared" si="119"/>
        <v>0</v>
      </c>
      <c r="K597" s="157">
        <f t="shared" si="127"/>
        <v>0</v>
      </c>
      <c r="L597" s="149">
        <f t="shared" si="128"/>
        <v>0</v>
      </c>
      <c r="M597" s="150">
        <f t="shared" si="120"/>
        <v>100</v>
      </c>
      <c r="N597" s="149">
        <f t="shared" si="129"/>
        <v>90</v>
      </c>
      <c r="O597" s="149">
        <f t="shared" si="121"/>
        <v>180</v>
      </c>
      <c r="P597" s="149">
        <f t="shared" si="122"/>
        <v>1</v>
      </c>
    </row>
    <row r="598" spans="1:16" x14ac:dyDescent="0.25">
      <c r="A598" s="391"/>
      <c r="B598" s="394"/>
      <c r="C598" s="5" t="str">
        <f t="shared" si="117"/>
        <v/>
      </c>
      <c r="D598" s="155">
        <f t="shared" si="123"/>
        <v>0</v>
      </c>
      <c r="F598" s="156">
        <f t="shared" si="124"/>
        <v>0</v>
      </c>
      <c r="G598" t="str">
        <f t="shared" si="125"/>
        <v/>
      </c>
      <c r="H598" t="b">
        <f t="shared" si="126"/>
        <v>0</v>
      </c>
      <c r="I598" s="283">
        <f t="shared" si="118"/>
        <v>0</v>
      </c>
      <c r="J598" s="1">
        <f t="shared" si="119"/>
        <v>0</v>
      </c>
      <c r="K598" s="157">
        <f t="shared" si="127"/>
        <v>0</v>
      </c>
      <c r="L598" s="149">
        <f t="shared" si="128"/>
        <v>0</v>
      </c>
      <c r="M598" s="150">
        <f t="shared" si="120"/>
        <v>100</v>
      </c>
      <c r="N598" s="149">
        <f t="shared" si="129"/>
        <v>90</v>
      </c>
      <c r="O598" s="149">
        <f t="shared" si="121"/>
        <v>180</v>
      </c>
      <c r="P598" s="149">
        <f t="shared" si="122"/>
        <v>1</v>
      </c>
    </row>
    <row r="599" spans="1:16" x14ac:dyDescent="0.25">
      <c r="A599" s="391"/>
      <c r="B599" s="394"/>
      <c r="C599" s="5" t="str">
        <f t="shared" si="117"/>
        <v/>
      </c>
      <c r="D599" s="155">
        <f t="shared" si="123"/>
        <v>0</v>
      </c>
      <c r="F599" s="156">
        <f t="shared" si="124"/>
        <v>0</v>
      </c>
      <c r="G599" t="str">
        <f t="shared" si="125"/>
        <v/>
      </c>
      <c r="H599" t="b">
        <f t="shared" si="126"/>
        <v>0</v>
      </c>
      <c r="I599" s="283">
        <f t="shared" si="118"/>
        <v>0</v>
      </c>
      <c r="J599" s="1">
        <f t="shared" si="119"/>
        <v>0</v>
      </c>
      <c r="K599" s="157">
        <f t="shared" si="127"/>
        <v>0</v>
      </c>
      <c r="L599" s="149">
        <f t="shared" si="128"/>
        <v>0</v>
      </c>
      <c r="M599" s="150">
        <f t="shared" si="120"/>
        <v>100</v>
      </c>
      <c r="N599" s="149">
        <f t="shared" si="129"/>
        <v>90</v>
      </c>
      <c r="O599" s="149">
        <f t="shared" si="121"/>
        <v>180</v>
      </c>
      <c r="P599" s="149">
        <f t="shared" si="122"/>
        <v>1</v>
      </c>
    </row>
    <row r="600" spans="1:16" x14ac:dyDescent="0.25">
      <c r="A600" s="391"/>
      <c r="B600" s="394"/>
      <c r="C600" s="5" t="str">
        <f t="shared" si="117"/>
        <v/>
      </c>
      <c r="D600" s="155">
        <f t="shared" si="123"/>
        <v>0</v>
      </c>
      <c r="F600" s="156">
        <f t="shared" si="124"/>
        <v>0</v>
      </c>
      <c r="G600" t="str">
        <f t="shared" si="125"/>
        <v/>
      </c>
      <c r="H600" t="b">
        <f t="shared" si="126"/>
        <v>0</v>
      </c>
      <c r="I600" s="283">
        <f t="shared" si="118"/>
        <v>0</v>
      </c>
      <c r="J600" s="1">
        <f t="shared" si="119"/>
        <v>0</v>
      </c>
      <c r="K600" s="157">
        <f t="shared" si="127"/>
        <v>0</v>
      </c>
      <c r="L600" s="149">
        <f t="shared" si="128"/>
        <v>0</v>
      </c>
      <c r="M600" s="150">
        <f t="shared" si="120"/>
        <v>100</v>
      </c>
      <c r="N600" s="149">
        <f t="shared" si="129"/>
        <v>90</v>
      </c>
      <c r="O600" s="149">
        <f t="shared" si="121"/>
        <v>180</v>
      </c>
      <c r="P600" s="149">
        <f t="shared" si="122"/>
        <v>1</v>
      </c>
    </row>
    <row r="601" spans="1:16" x14ac:dyDescent="0.25">
      <c r="A601" s="391"/>
      <c r="B601" s="394"/>
      <c r="C601" s="5" t="str">
        <f t="shared" si="117"/>
        <v/>
      </c>
      <c r="D601" s="155">
        <f t="shared" si="123"/>
        <v>0</v>
      </c>
      <c r="F601" s="156">
        <f t="shared" si="124"/>
        <v>0</v>
      </c>
      <c r="G601" t="str">
        <f t="shared" si="125"/>
        <v/>
      </c>
      <c r="H601" t="b">
        <f t="shared" si="126"/>
        <v>0</v>
      </c>
      <c r="I601" s="283">
        <f t="shared" si="118"/>
        <v>0</v>
      </c>
      <c r="J601" s="1">
        <f t="shared" si="119"/>
        <v>0</v>
      </c>
      <c r="K601" s="157">
        <f t="shared" si="127"/>
        <v>0</v>
      </c>
      <c r="L601" s="149">
        <f t="shared" si="128"/>
        <v>0</v>
      </c>
      <c r="M601" s="150">
        <f t="shared" si="120"/>
        <v>100</v>
      </c>
      <c r="N601" s="149">
        <f t="shared" si="129"/>
        <v>90</v>
      </c>
      <c r="O601" s="149">
        <f t="shared" si="121"/>
        <v>180</v>
      </c>
      <c r="P601" s="149">
        <f t="shared" si="122"/>
        <v>1</v>
      </c>
    </row>
    <row r="602" spans="1:16" x14ac:dyDescent="0.25">
      <c r="A602" s="391"/>
      <c r="B602" s="394"/>
      <c r="C602" s="5" t="str">
        <f t="shared" si="117"/>
        <v/>
      </c>
      <c r="D602" s="155">
        <f t="shared" si="123"/>
        <v>0</v>
      </c>
      <c r="F602" s="156">
        <f t="shared" si="124"/>
        <v>0</v>
      </c>
      <c r="G602" t="str">
        <f t="shared" si="125"/>
        <v/>
      </c>
      <c r="H602" t="b">
        <f t="shared" si="126"/>
        <v>0</v>
      </c>
      <c r="I602" s="283">
        <f t="shared" si="118"/>
        <v>0</v>
      </c>
      <c r="J602" s="1">
        <f t="shared" si="119"/>
        <v>0</v>
      </c>
      <c r="K602" s="157">
        <f t="shared" si="127"/>
        <v>0</v>
      </c>
      <c r="L602" s="149">
        <f t="shared" si="128"/>
        <v>0</v>
      </c>
      <c r="M602" s="150">
        <f t="shared" si="120"/>
        <v>100</v>
      </c>
      <c r="N602" s="149">
        <f t="shared" si="129"/>
        <v>90</v>
      </c>
      <c r="O602" s="149">
        <f t="shared" si="121"/>
        <v>180</v>
      </c>
      <c r="P602" s="149">
        <f t="shared" si="122"/>
        <v>1</v>
      </c>
    </row>
    <row r="603" spans="1:16" x14ac:dyDescent="0.25">
      <c r="A603" s="391"/>
      <c r="B603" s="394"/>
      <c r="C603" s="5" t="str">
        <f t="shared" si="117"/>
        <v/>
      </c>
      <c r="D603" s="155">
        <f t="shared" si="123"/>
        <v>0</v>
      </c>
      <c r="F603" s="156">
        <f t="shared" si="124"/>
        <v>0</v>
      </c>
      <c r="G603" t="str">
        <f t="shared" si="125"/>
        <v/>
      </c>
      <c r="H603" t="b">
        <f t="shared" si="126"/>
        <v>0</v>
      </c>
      <c r="I603" s="283">
        <f t="shared" si="118"/>
        <v>0</v>
      </c>
      <c r="J603" s="1">
        <f t="shared" si="119"/>
        <v>0</v>
      </c>
      <c r="K603" s="157">
        <f t="shared" si="127"/>
        <v>0</v>
      </c>
      <c r="L603" s="149">
        <f t="shared" si="128"/>
        <v>0</v>
      </c>
      <c r="M603" s="150">
        <f t="shared" si="120"/>
        <v>100</v>
      </c>
      <c r="N603" s="149">
        <f t="shared" si="129"/>
        <v>90</v>
      </c>
      <c r="O603" s="149">
        <f t="shared" si="121"/>
        <v>180</v>
      </c>
      <c r="P603" s="149">
        <f t="shared" si="122"/>
        <v>1</v>
      </c>
    </row>
    <row r="604" spans="1:16" x14ac:dyDescent="0.25">
      <c r="A604" s="391"/>
      <c r="B604" s="394"/>
      <c r="C604" s="5" t="str">
        <f t="shared" si="117"/>
        <v/>
      </c>
      <c r="D604" s="155">
        <f t="shared" si="123"/>
        <v>0</v>
      </c>
      <c r="F604" s="156">
        <f t="shared" si="124"/>
        <v>0</v>
      </c>
      <c r="G604" t="str">
        <f t="shared" si="125"/>
        <v/>
      </c>
      <c r="H604" t="b">
        <f t="shared" si="126"/>
        <v>0</v>
      </c>
      <c r="I604" s="283">
        <f t="shared" si="118"/>
        <v>0</v>
      </c>
      <c r="J604" s="1">
        <f t="shared" si="119"/>
        <v>0</v>
      </c>
      <c r="K604" s="157">
        <f t="shared" si="127"/>
        <v>0</v>
      </c>
      <c r="L604" s="149">
        <f t="shared" si="128"/>
        <v>0</v>
      </c>
      <c r="M604" s="150">
        <f t="shared" si="120"/>
        <v>100</v>
      </c>
      <c r="N604" s="149">
        <f t="shared" si="129"/>
        <v>90</v>
      </c>
      <c r="O604" s="149">
        <f t="shared" si="121"/>
        <v>180</v>
      </c>
      <c r="P604" s="149">
        <f t="shared" si="122"/>
        <v>1</v>
      </c>
    </row>
    <row r="605" spans="1:16" x14ac:dyDescent="0.25">
      <c r="A605" s="391"/>
      <c r="B605" s="394"/>
      <c r="C605" s="5" t="str">
        <f t="shared" si="117"/>
        <v/>
      </c>
      <c r="D605" s="155">
        <f t="shared" si="123"/>
        <v>0</v>
      </c>
      <c r="F605" s="156">
        <f t="shared" si="124"/>
        <v>0</v>
      </c>
      <c r="G605" t="str">
        <f t="shared" si="125"/>
        <v/>
      </c>
      <c r="H605" t="b">
        <f t="shared" si="126"/>
        <v>0</v>
      </c>
      <c r="I605" s="283">
        <f t="shared" si="118"/>
        <v>0</v>
      </c>
      <c r="J605" s="1">
        <f t="shared" si="119"/>
        <v>0</v>
      </c>
      <c r="K605" s="157">
        <f t="shared" si="127"/>
        <v>0</v>
      </c>
      <c r="L605" s="149">
        <f t="shared" si="128"/>
        <v>0</v>
      </c>
      <c r="M605" s="150">
        <f t="shared" si="120"/>
        <v>100</v>
      </c>
      <c r="N605" s="149">
        <f t="shared" si="129"/>
        <v>90</v>
      </c>
      <c r="O605" s="149">
        <f t="shared" si="121"/>
        <v>180</v>
      </c>
      <c r="P605" s="149">
        <f t="shared" si="122"/>
        <v>1</v>
      </c>
    </row>
    <row r="606" spans="1:16" x14ac:dyDescent="0.25">
      <c r="A606" s="391"/>
      <c r="B606" s="394"/>
      <c r="C606" s="5" t="str">
        <f t="shared" si="117"/>
        <v/>
      </c>
      <c r="D606" s="155">
        <f t="shared" si="123"/>
        <v>0</v>
      </c>
      <c r="F606" s="156">
        <f t="shared" si="124"/>
        <v>0</v>
      </c>
      <c r="G606" t="str">
        <f t="shared" si="125"/>
        <v/>
      </c>
      <c r="H606" t="b">
        <f t="shared" si="126"/>
        <v>0</v>
      </c>
      <c r="I606" s="283">
        <f t="shared" si="118"/>
        <v>0</v>
      </c>
      <c r="J606" s="1">
        <f t="shared" si="119"/>
        <v>0</v>
      </c>
      <c r="K606" s="157">
        <f t="shared" si="127"/>
        <v>0</v>
      </c>
      <c r="L606" s="149">
        <f t="shared" si="128"/>
        <v>0</v>
      </c>
      <c r="M606" s="150">
        <f t="shared" si="120"/>
        <v>100</v>
      </c>
      <c r="N606" s="149">
        <f t="shared" si="129"/>
        <v>90</v>
      </c>
      <c r="O606" s="149">
        <f t="shared" si="121"/>
        <v>180</v>
      </c>
      <c r="P606" s="149">
        <f t="shared" si="122"/>
        <v>1</v>
      </c>
    </row>
    <row r="607" spans="1:16" x14ac:dyDescent="0.25">
      <c r="A607" s="391"/>
      <c r="B607" s="394"/>
      <c r="C607" s="5" t="str">
        <f t="shared" si="117"/>
        <v/>
      </c>
      <c r="D607" s="155">
        <f t="shared" si="123"/>
        <v>0</v>
      </c>
      <c r="F607" s="156">
        <f t="shared" si="124"/>
        <v>0</v>
      </c>
      <c r="G607" t="str">
        <f t="shared" si="125"/>
        <v/>
      </c>
      <c r="H607" t="b">
        <f t="shared" si="126"/>
        <v>0</v>
      </c>
      <c r="I607" s="283">
        <f t="shared" si="118"/>
        <v>0</v>
      </c>
      <c r="J607" s="1">
        <f t="shared" si="119"/>
        <v>0</v>
      </c>
      <c r="K607" s="157">
        <f t="shared" si="127"/>
        <v>0</v>
      </c>
      <c r="L607" s="149">
        <f t="shared" si="128"/>
        <v>0</v>
      </c>
      <c r="M607" s="150">
        <f t="shared" si="120"/>
        <v>100</v>
      </c>
      <c r="N607" s="149">
        <f t="shared" si="129"/>
        <v>90</v>
      </c>
      <c r="O607" s="149">
        <f t="shared" si="121"/>
        <v>180</v>
      </c>
      <c r="P607" s="149">
        <f t="shared" si="122"/>
        <v>1</v>
      </c>
    </row>
    <row r="608" spans="1:16" x14ac:dyDescent="0.25">
      <c r="A608" s="391"/>
      <c r="B608" s="394"/>
      <c r="C608" s="5" t="str">
        <f t="shared" si="117"/>
        <v/>
      </c>
      <c r="D608" s="155">
        <f t="shared" si="123"/>
        <v>0</v>
      </c>
      <c r="F608" s="156">
        <f t="shared" si="124"/>
        <v>0</v>
      </c>
      <c r="G608" t="str">
        <f t="shared" si="125"/>
        <v/>
      </c>
      <c r="H608" t="b">
        <f t="shared" si="126"/>
        <v>0</v>
      </c>
      <c r="I608" s="283">
        <f t="shared" si="118"/>
        <v>0</v>
      </c>
      <c r="J608" s="1">
        <f t="shared" si="119"/>
        <v>0</v>
      </c>
      <c r="K608" s="157">
        <f t="shared" si="127"/>
        <v>0</v>
      </c>
      <c r="L608" s="149">
        <f t="shared" si="128"/>
        <v>0</v>
      </c>
      <c r="M608" s="150">
        <f t="shared" si="120"/>
        <v>100</v>
      </c>
      <c r="N608" s="149">
        <f t="shared" si="129"/>
        <v>90</v>
      </c>
      <c r="O608" s="149">
        <f t="shared" si="121"/>
        <v>180</v>
      </c>
      <c r="P608" s="149">
        <f t="shared" si="122"/>
        <v>1</v>
      </c>
    </row>
    <row r="609" spans="1:16" x14ac:dyDescent="0.25">
      <c r="A609" s="391"/>
      <c r="B609" s="394"/>
      <c r="C609" s="5" t="str">
        <f t="shared" si="117"/>
        <v/>
      </c>
      <c r="D609" s="155">
        <f t="shared" si="123"/>
        <v>0</v>
      </c>
      <c r="F609" s="156">
        <f t="shared" si="124"/>
        <v>0</v>
      </c>
      <c r="G609" t="str">
        <f t="shared" si="125"/>
        <v/>
      </c>
      <c r="H609" t="b">
        <f t="shared" si="126"/>
        <v>0</v>
      </c>
      <c r="I609" s="283">
        <f t="shared" si="118"/>
        <v>0</v>
      </c>
      <c r="J609" s="1">
        <f t="shared" si="119"/>
        <v>0</v>
      </c>
      <c r="K609" s="157">
        <f t="shared" si="127"/>
        <v>0</v>
      </c>
      <c r="L609" s="149">
        <f t="shared" si="128"/>
        <v>0</v>
      </c>
      <c r="M609" s="150">
        <f t="shared" si="120"/>
        <v>100</v>
      </c>
      <c r="N609" s="149">
        <f t="shared" si="129"/>
        <v>90</v>
      </c>
      <c r="O609" s="149">
        <f t="shared" si="121"/>
        <v>180</v>
      </c>
      <c r="P609" s="149">
        <f t="shared" si="122"/>
        <v>1</v>
      </c>
    </row>
    <row r="610" spans="1:16" x14ac:dyDescent="0.25">
      <c r="A610" s="391"/>
      <c r="B610" s="394"/>
      <c r="C610" s="5" t="str">
        <f t="shared" si="117"/>
        <v/>
      </c>
      <c r="D610" s="155">
        <f t="shared" si="123"/>
        <v>0</v>
      </c>
      <c r="F610" s="156">
        <f t="shared" si="124"/>
        <v>0</v>
      </c>
      <c r="G610" t="str">
        <f t="shared" si="125"/>
        <v/>
      </c>
      <c r="H610" t="b">
        <f t="shared" si="126"/>
        <v>0</v>
      </c>
      <c r="I610" s="283">
        <f t="shared" si="118"/>
        <v>0</v>
      </c>
      <c r="J610" s="1">
        <f t="shared" si="119"/>
        <v>0</v>
      </c>
      <c r="K610" s="157">
        <f t="shared" si="127"/>
        <v>0</v>
      </c>
      <c r="L610" s="149">
        <f t="shared" si="128"/>
        <v>0</v>
      </c>
      <c r="M610" s="150">
        <f t="shared" si="120"/>
        <v>100</v>
      </c>
      <c r="N610" s="149">
        <f t="shared" si="129"/>
        <v>90</v>
      </c>
      <c r="O610" s="149">
        <f t="shared" si="121"/>
        <v>180</v>
      </c>
      <c r="P610" s="149">
        <f t="shared" si="122"/>
        <v>1</v>
      </c>
    </row>
    <row r="611" spans="1:16" x14ac:dyDescent="0.25">
      <c r="A611" s="391"/>
      <c r="B611" s="394"/>
      <c r="C611" s="5" t="str">
        <f t="shared" si="117"/>
        <v/>
      </c>
      <c r="D611" s="155">
        <f t="shared" si="123"/>
        <v>0</v>
      </c>
      <c r="F611" s="156">
        <f t="shared" si="124"/>
        <v>0</v>
      </c>
      <c r="G611" t="str">
        <f t="shared" si="125"/>
        <v/>
      </c>
      <c r="H611" t="b">
        <f t="shared" si="126"/>
        <v>0</v>
      </c>
      <c r="I611" s="283">
        <f t="shared" si="118"/>
        <v>0</v>
      </c>
      <c r="J611" s="1">
        <f t="shared" si="119"/>
        <v>0</v>
      </c>
      <c r="K611" s="157">
        <f t="shared" si="127"/>
        <v>0</v>
      </c>
      <c r="L611" s="149">
        <f t="shared" si="128"/>
        <v>0</v>
      </c>
      <c r="M611" s="150">
        <f t="shared" si="120"/>
        <v>100</v>
      </c>
      <c r="N611" s="149">
        <f t="shared" si="129"/>
        <v>90</v>
      </c>
      <c r="O611" s="149">
        <f t="shared" si="121"/>
        <v>180</v>
      </c>
      <c r="P611" s="149">
        <f t="shared" si="122"/>
        <v>1</v>
      </c>
    </row>
    <row r="612" spans="1:16" x14ac:dyDescent="0.25">
      <c r="A612" s="391"/>
      <c r="B612" s="394"/>
      <c r="C612" s="5" t="str">
        <f t="shared" si="117"/>
        <v/>
      </c>
      <c r="D612" s="155">
        <f t="shared" si="123"/>
        <v>0</v>
      </c>
      <c r="F612" s="156">
        <f t="shared" si="124"/>
        <v>0</v>
      </c>
      <c r="G612" t="str">
        <f t="shared" si="125"/>
        <v/>
      </c>
      <c r="H612" t="b">
        <f t="shared" si="126"/>
        <v>0</v>
      </c>
      <c r="I612" s="283">
        <f t="shared" si="118"/>
        <v>0</v>
      </c>
      <c r="J612" s="1">
        <f t="shared" si="119"/>
        <v>0</v>
      </c>
      <c r="K612" s="157">
        <f t="shared" si="127"/>
        <v>0</v>
      </c>
      <c r="L612" s="149">
        <f t="shared" si="128"/>
        <v>0</v>
      </c>
      <c r="M612" s="150">
        <f t="shared" si="120"/>
        <v>100</v>
      </c>
      <c r="N612" s="149">
        <f t="shared" si="129"/>
        <v>90</v>
      </c>
      <c r="O612" s="149">
        <f t="shared" si="121"/>
        <v>180</v>
      </c>
      <c r="P612" s="149">
        <f t="shared" si="122"/>
        <v>1</v>
      </c>
    </row>
    <row r="613" spans="1:16" x14ac:dyDescent="0.25">
      <c r="A613" s="391"/>
      <c r="B613" s="394"/>
      <c r="C613" s="5" t="str">
        <f t="shared" si="117"/>
        <v/>
      </c>
      <c r="D613" s="155">
        <f t="shared" si="123"/>
        <v>0</v>
      </c>
      <c r="F613" s="156">
        <f t="shared" si="124"/>
        <v>0</v>
      </c>
      <c r="G613" t="str">
        <f t="shared" si="125"/>
        <v/>
      </c>
      <c r="H613" t="b">
        <f t="shared" si="126"/>
        <v>0</v>
      </c>
      <c r="I613" s="283">
        <f t="shared" si="118"/>
        <v>0</v>
      </c>
      <c r="J613" s="1">
        <f t="shared" si="119"/>
        <v>0</v>
      </c>
      <c r="K613" s="157">
        <f t="shared" si="127"/>
        <v>0</v>
      </c>
      <c r="L613" s="149">
        <f t="shared" si="128"/>
        <v>0</v>
      </c>
      <c r="M613" s="150">
        <f t="shared" si="120"/>
        <v>100</v>
      </c>
      <c r="N613" s="149">
        <f t="shared" si="129"/>
        <v>90</v>
      </c>
      <c r="O613" s="149">
        <f t="shared" si="121"/>
        <v>180</v>
      </c>
      <c r="P613" s="149">
        <f t="shared" si="122"/>
        <v>1</v>
      </c>
    </row>
    <row r="614" spans="1:16" x14ac:dyDescent="0.25">
      <c r="A614" s="391"/>
      <c r="B614" s="394"/>
      <c r="C614" s="5" t="str">
        <f t="shared" si="117"/>
        <v/>
      </c>
      <c r="D614" s="155">
        <f t="shared" si="123"/>
        <v>0</v>
      </c>
      <c r="F614" s="156">
        <f t="shared" si="124"/>
        <v>0</v>
      </c>
      <c r="G614" t="str">
        <f t="shared" si="125"/>
        <v/>
      </c>
      <c r="H614" t="b">
        <f t="shared" si="126"/>
        <v>0</v>
      </c>
      <c r="I614" s="283">
        <f t="shared" si="118"/>
        <v>0</v>
      </c>
      <c r="J614" s="1">
        <f t="shared" si="119"/>
        <v>0</v>
      </c>
      <c r="K614" s="157">
        <f t="shared" si="127"/>
        <v>0</v>
      </c>
      <c r="L614" s="149">
        <f t="shared" si="128"/>
        <v>0</v>
      </c>
      <c r="M614" s="150">
        <f t="shared" si="120"/>
        <v>100</v>
      </c>
      <c r="N614" s="149">
        <f t="shared" si="129"/>
        <v>90</v>
      </c>
      <c r="O614" s="149">
        <f t="shared" si="121"/>
        <v>180</v>
      </c>
      <c r="P614" s="149">
        <f t="shared" si="122"/>
        <v>1</v>
      </c>
    </row>
    <row r="615" spans="1:16" x14ac:dyDescent="0.25">
      <c r="A615" s="391"/>
      <c r="B615" s="394"/>
      <c r="C615" s="5" t="str">
        <f t="shared" si="117"/>
        <v/>
      </c>
      <c r="D615" s="155">
        <f t="shared" si="123"/>
        <v>0</v>
      </c>
      <c r="F615" s="156">
        <f t="shared" si="124"/>
        <v>0</v>
      </c>
      <c r="G615" t="str">
        <f t="shared" si="125"/>
        <v/>
      </c>
      <c r="H615" t="b">
        <f t="shared" si="126"/>
        <v>0</v>
      </c>
      <c r="I615" s="283">
        <f t="shared" si="118"/>
        <v>0</v>
      </c>
      <c r="J615" s="1">
        <f t="shared" si="119"/>
        <v>0</v>
      </c>
      <c r="K615" s="157">
        <f t="shared" si="127"/>
        <v>0</v>
      </c>
      <c r="L615" s="149">
        <f t="shared" si="128"/>
        <v>0</v>
      </c>
      <c r="M615" s="150">
        <f t="shared" si="120"/>
        <v>100</v>
      </c>
      <c r="N615" s="149">
        <f t="shared" si="129"/>
        <v>90</v>
      </c>
      <c r="O615" s="149">
        <f t="shared" si="121"/>
        <v>180</v>
      </c>
      <c r="P615" s="149">
        <f t="shared" si="122"/>
        <v>1</v>
      </c>
    </row>
    <row r="616" spans="1:16" x14ac:dyDescent="0.25">
      <c r="A616" s="391"/>
      <c r="B616" s="394"/>
      <c r="C616" s="5" t="str">
        <f t="shared" si="117"/>
        <v/>
      </c>
      <c r="D616" s="155">
        <f t="shared" si="123"/>
        <v>0</v>
      </c>
      <c r="F616" s="156">
        <f t="shared" si="124"/>
        <v>0</v>
      </c>
      <c r="G616" t="str">
        <f t="shared" si="125"/>
        <v/>
      </c>
      <c r="H616" t="b">
        <f t="shared" si="126"/>
        <v>0</v>
      </c>
      <c r="I616" s="283">
        <f t="shared" si="118"/>
        <v>0</v>
      </c>
      <c r="J616" s="1">
        <f t="shared" si="119"/>
        <v>0</v>
      </c>
      <c r="K616" s="157">
        <f t="shared" si="127"/>
        <v>0</v>
      </c>
      <c r="L616" s="149">
        <f t="shared" si="128"/>
        <v>0</v>
      </c>
      <c r="M616" s="150">
        <f t="shared" si="120"/>
        <v>100</v>
      </c>
      <c r="N616" s="149">
        <f t="shared" si="129"/>
        <v>90</v>
      </c>
      <c r="O616" s="149">
        <f t="shared" si="121"/>
        <v>180</v>
      </c>
      <c r="P616" s="149">
        <f t="shared" si="122"/>
        <v>1</v>
      </c>
    </row>
    <row r="617" spans="1:16" x14ac:dyDescent="0.25">
      <c r="A617" s="391"/>
      <c r="B617" s="394"/>
      <c r="C617" s="5" t="str">
        <f t="shared" si="117"/>
        <v/>
      </c>
      <c r="D617" s="155">
        <f t="shared" si="123"/>
        <v>0</v>
      </c>
      <c r="F617" s="156">
        <f t="shared" si="124"/>
        <v>0</v>
      </c>
      <c r="G617" t="str">
        <f t="shared" si="125"/>
        <v/>
      </c>
      <c r="H617" t="b">
        <f t="shared" si="126"/>
        <v>0</v>
      </c>
      <c r="I617" s="283">
        <f t="shared" si="118"/>
        <v>0</v>
      </c>
      <c r="J617" s="1">
        <f t="shared" si="119"/>
        <v>0</v>
      </c>
      <c r="K617" s="157">
        <f t="shared" si="127"/>
        <v>0</v>
      </c>
      <c r="L617" s="149">
        <f t="shared" si="128"/>
        <v>0</v>
      </c>
      <c r="M617" s="150">
        <f t="shared" si="120"/>
        <v>100</v>
      </c>
      <c r="N617" s="149">
        <f t="shared" si="129"/>
        <v>90</v>
      </c>
      <c r="O617" s="149">
        <f t="shared" si="121"/>
        <v>180</v>
      </c>
      <c r="P617" s="149">
        <f t="shared" si="122"/>
        <v>1</v>
      </c>
    </row>
    <row r="618" spans="1:16" x14ac:dyDescent="0.25">
      <c r="A618" s="391"/>
      <c r="B618" s="394"/>
      <c r="C618" s="5" t="str">
        <f t="shared" si="117"/>
        <v/>
      </c>
      <c r="D618" s="155">
        <f t="shared" si="123"/>
        <v>0</v>
      </c>
      <c r="F618" s="156">
        <f t="shared" si="124"/>
        <v>0</v>
      </c>
      <c r="G618" t="str">
        <f t="shared" si="125"/>
        <v/>
      </c>
      <c r="H618" t="b">
        <f t="shared" si="126"/>
        <v>0</v>
      </c>
      <c r="I618" s="283">
        <f t="shared" si="118"/>
        <v>0</v>
      </c>
      <c r="J618" s="1">
        <f t="shared" si="119"/>
        <v>0</v>
      </c>
      <c r="K618" s="157">
        <f t="shared" si="127"/>
        <v>0</v>
      </c>
      <c r="L618" s="149">
        <f t="shared" si="128"/>
        <v>0</v>
      </c>
      <c r="M618" s="150">
        <f t="shared" si="120"/>
        <v>100</v>
      </c>
      <c r="N618" s="149">
        <f t="shared" si="129"/>
        <v>90</v>
      </c>
      <c r="O618" s="149">
        <f t="shared" si="121"/>
        <v>180</v>
      </c>
      <c r="P618" s="149">
        <f t="shared" si="122"/>
        <v>1</v>
      </c>
    </row>
    <row r="619" spans="1:16" x14ac:dyDescent="0.25">
      <c r="A619" s="391"/>
      <c r="B619" s="394"/>
      <c r="C619" s="5" t="str">
        <f t="shared" si="117"/>
        <v/>
      </c>
      <c r="D619" s="155">
        <f t="shared" si="123"/>
        <v>0</v>
      </c>
      <c r="F619" s="156">
        <f t="shared" si="124"/>
        <v>0</v>
      </c>
      <c r="G619" t="str">
        <f t="shared" si="125"/>
        <v/>
      </c>
      <c r="H619" t="b">
        <f t="shared" si="126"/>
        <v>0</v>
      </c>
      <c r="I619" s="283">
        <f t="shared" si="118"/>
        <v>0</v>
      </c>
      <c r="J619" s="1">
        <f t="shared" si="119"/>
        <v>0</v>
      </c>
      <c r="K619" s="157">
        <f t="shared" si="127"/>
        <v>0</v>
      </c>
      <c r="L619" s="149">
        <f t="shared" si="128"/>
        <v>0</v>
      </c>
      <c r="M619" s="150">
        <f t="shared" si="120"/>
        <v>100</v>
      </c>
      <c r="N619" s="149">
        <f t="shared" si="129"/>
        <v>90</v>
      </c>
      <c r="O619" s="149">
        <f t="shared" si="121"/>
        <v>180</v>
      </c>
      <c r="P619" s="149">
        <f t="shared" si="122"/>
        <v>1</v>
      </c>
    </row>
    <row r="620" spans="1:16" x14ac:dyDescent="0.25">
      <c r="A620" s="391"/>
      <c r="B620" s="394"/>
      <c r="C620" s="5" t="str">
        <f t="shared" si="117"/>
        <v/>
      </c>
      <c r="D620" s="155">
        <f t="shared" si="123"/>
        <v>0</v>
      </c>
      <c r="F620" s="156">
        <f t="shared" si="124"/>
        <v>0</v>
      </c>
      <c r="G620" t="str">
        <f t="shared" si="125"/>
        <v/>
      </c>
      <c r="H620" t="b">
        <f t="shared" si="126"/>
        <v>0</v>
      </c>
      <c r="I620" s="283">
        <f t="shared" si="118"/>
        <v>0</v>
      </c>
      <c r="J620" s="1">
        <f t="shared" si="119"/>
        <v>0</v>
      </c>
      <c r="K620" s="157">
        <f t="shared" si="127"/>
        <v>0</v>
      </c>
      <c r="L620" s="149">
        <f t="shared" si="128"/>
        <v>0</v>
      </c>
      <c r="M620" s="150">
        <f t="shared" si="120"/>
        <v>100</v>
      </c>
      <c r="N620" s="149">
        <f t="shared" si="129"/>
        <v>90</v>
      </c>
      <c r="O620" s="149">
        <f t="shared" si="121"/>
        <v>180</v>
      </c>
      <c r="P620" s="149">
        <f t="shared" si="122"/>
        <v>1</v>
      </c>
    </row>
    <row r="621" spans="1:16" x14ac:dyDescent="0.25">
      <c r="A621" s="391"/>
      <c r="B621" s="394"/>
      <c r="C621" s="5" t="str">
        <f t="shared" si="117"/>
        <v/>
      </c>
      <c r="D621" s="155">
        <f t="shared" si="123"/>
        <v>0</v>
      </c>
      <c r="F621" s="156">
        <f t="shared" si="124"/>
        <v>0</v>
      </c>
      <c r="G621" t="str">
        <f t="shared" si="125"/>
        <v/>
      </c>
      <c r="H621" t="b">
        <f t="shared" si="126"/>
        <v>0</v>
      </c>
      <c r="I621" s="283">
        <f t="shared" si="118"/>
        <v>0</v>
      </c>
      <c r="J621" s="1">
        <f t="shared" si="119"/>
        <v>0</v>
      </c>
      <c r="K621" s="157">
        <f t="shared" si="127"/>
        <v>0</v>
      </c>
      <c r="L621" s="149">
        <f t="shared" si="128"/>
        <v>0</v>
      </c>
      <c r="M621" s="150">
        <f t="shared" si="120"/>
        <v>100</v>
      </c>
      <c r="N621" s="149">
        <f t="shared" si="129"/>
        <v>90</v>
      </c>
      <c r="O621" s="149">
        <f t="shared" si="121"/>
        <v>180</v>
      </c>
      <c r="P621" s="149">
        <f t="shared" si="122"/>
        <v>1</v>
      </c>
    </row>
    <row r="622" spans="1:16" x14ac:dyDescent="0.25">
      <c r="A622" s="391"/>
      <c r="B622" s="394"/>
      <c r="C622" s="5" t="str">
        <f t="shared" si="117"/>
        <v/>
      </c>
      <c r="D622" s="155">
        <f t="shared" si="123"/>
        <v>0</v>
      </c>
      <c r="F622" s="156">
        <f t="shared" si="124"/>
        <v>0</v>
      </c>
      <c r="G622" t="str">
        <f t="shared" si="125"/>
        <v/>
      </c>
      <c r="H622" t="b">
        <f t="shared" si="126"/>
        <v>0</v>
      </c>
      <c r="I622" s="283">
        <f t="shared" si="118"/>
        <v>0</v>
      </c>
      <c r="J622" s="1">
        <f t="shared" si="119"/>
        <v>0</v>
      </c>
      <c r="K622" s="157">
        <f t="shared" si="127"/>
        <v>0</v>
      </c>
      <c r="L622" s="149">
        <f t="shared" si="128"/>
        <v>0</v>
      </c>
      <c r="M622" s="150">
        <f t="shared" si="120"/>
        <v>100</v>
      </c>
      <c r="N622" s="149">
        <f t="shared" si="129"/>
        <v>90</v>
      </c>
      <c r="O622" s="149">
        <f t="shared" si="121"/>
        <v>180</v>
      </c>
      <c r="P622" s="149">
        <f t="shared" si="122"/>
        <v>1</v>
      </c>
    </row>
    <row r="623" spans="1:16" x14ac:dyDescent="0.25">
      <c r="A623" s="391"/>
      <c r="B623" s="394"/>
      <c r="C623" s="5" t="str">
        <f t="shared" si="117"/>
        <v/>
      </c>
      <c r="D623" s="155">
        <f t="shared" si="123"/>
        <v>0</v>
      </c>
      <c r="F623" s="156">
        <f t="shared" si="124"/>
        <v>0</v>
      </c>
      <c r="G623" t="str">
        <f t="shared" si="125"/>
        <v/>
      </c>
      <c r="H623" t="b">
        <f t="shared" si="126"/>
        <v>0</v>
      </c>
      <c r="I623" s="283">
        <f t="shared" si="118"/>
        <v>0</v>
      </c>
      <c r="J623" s="1">
        <f t="shared" si="119"/>
        <v>0</v>
      </c>
      <c r="K623" s="157">
        <f t="shared" si="127"/>
        <v>0</v>
      </c>
      <c r="L623" s="149">
        <f t="shared" si="128"/>
        <v>0</v>
      </c>
      <c r="M623" s="150">
        <f t="shared" si="120"/>
        <v>100</v>
      </c>
      <c r="N623" s="149">
        <f t="shared" si="129"/>
        <v>90</v>
      </c>
      <c r="O623" s="149">
        <f t="shared" si="121"/>
        <v>180</v>
      </c>
      <c r="P623" s="149">
        <f t="shared" si="122"/>
        <v>1</v>
      </c>
    </row>
    <row r="624" spans="1:16" x14ac:dyDescent="0.25">
      <c r="A624" s="391"/>
      <c r="B624" s="394"/>
      <c r="C624" s="5" t="str">
        <f t="shared" si="117"/>
        <v/>
      </c>
      <c r="D624" s="155">
        <f t="shared" si="123"/>
        <v>0</v>
      </c>
      <c r="F624" s="156">
        <f t="shared" si="124"/>
        <v>0</v>
      </c>
      <c r="G624" t="str">
        <f t="shared" si="125"/>
        <v/>
      </c>
      <c r="H624" t="b">
        <f t="shared" si="126"/>
        <v>0</v>
      </c>
      <c r="I624" s="283">
        <f t="shared" si="118"/>
        <v>0</v>
      </c>
      <c r="J624" s="1">
        <f t="shared" si="119"/>
        <v>0</v>
      </c>
      <c r="K624" s="157">
        <f t="shared" si="127"/>
        <v>0</v>
      </c>
      <c r="L624" s="149">
        <f t="shared" si="128"/>
        <v>0</v>
      </c>
      <c r="M624" s="150">
        <f t="shared" si="120"/>
        <v>100</v>
      </c>
      <c r="N624" s="149">
        <f t="shared" si="129"/>
        <v>90</v>
      </c>
      <c r="O624" s="149">
        <f t="shared" si="121"/>
        <v>180</v>
      </c>
      <c r="P624" s="149">
        <f t="shared" si="122"/>
        <v>1</v>
      </c>
    </row>
    <row r="625" spans="1:16" x14ac:dyDescent="0.25">
      <c r="A625" s="391"/>
      <c r="B625" s="394"/>
      <c r="C625" s="5" t="str">
        <f t="shared" si="117"/>
        <v/>
      </c>
      <c r="D625" s="155">
        <f t="shared" si="123"/>
        <v>0</v>
      </c>
      <c r="F625" s="156">
        <f t="shared" si="124"/>
        <v>0</v>
      </c>
      <c r="G625" t="str">
        <f t="shared" si="125"/>
        <v/>
      </c>
      <c r="H625" t="b">
        <f t="shared" si="126"/>
        <v>0</v>
      </c>
      <c r="I625" s="283">
        <f t="shared" si="118"/>
        <v>0</v>
      </c>
      <c r="J625" s="1">
        <f t="shared" si="119"/>
        <v>0</v>
      </c>
      <c r="K625" s="157">
        <f t="shared" si="127"/>
        <v>0</v>
      </c>
      <c r="L625" s="149">
        <f t="shared" si="128"/>
        <v>0</v>
      </c>
      <c r="M625" s="150">
        <f t="shared" si="120"/>
        <v>100</v>
      </c>
      <c r="N625" s="149">
        <f t="shared" si="129"/>
        <v>90</v>
      </c>
      <c r="O625" s="149">
        <f t="shared" si="121"/>
        <v>180</v>
      </c>
      <c r="P625" s="149">
        <f t="shared" si="122"/>
        <v>1</v>
      </c>
    </row>
    <row r="626" spans="1:16" x14ac:dyDescent="0.25">
      <c r="A626" s="391"/>
      <c r="B626" s="394"/>
      <c r="C626" s="5" t="str">
        <f t="shared" si="117"/>
        <v/>
      </c>
      <c r="D626" s="155">
        <f t="shared" si="123"/>
        <v>0</v>
      </c>
      <c r="F626" s="156">
        <f t="shared" si="124"/>
        <v>0</v>
      </c>
      <c r="G626" t="str">
        <f t="shared" si="125"/>
        <v/>
      </c>
      <c r="H626" t="b">
        <f t="shared" si="126"/>
        <v>0</v>
      </c>
      <c r="I626" s="283">
        <f t="shared" si="118"/>
        <v>0</v>
      </c>
      <c r="J626" s="1">
        <f t="shared" si="119"/>
        <v>0</v>
      </c>
      <c r="K626" s="157">
        <f t="shared" si="127"/>
        <v>0</v>
      </c>
      <c r="L626" s="149">
        <f t="shared" si="128"/>
        <v>0</v>
      </c>
      <c r="M626" s="150">
        <f t="shared" si="120"/>
        <v>100</v>
      </c>
      <c r="N626" s="149">
        <f t="shared" si="129"/>
        <v>90</v>
      </c>
      <c r="O626" s="149">
        <f t="shared" si="121"/>
        <v>180</v>
      </c>
      <c r="P626" s="149">
        <f t="shared" si="122"/>
        <v>1</v>
      </c>
    </row>
    <row r="627" spans="1:16" x14ac:dyDescent="0.25">
      <c r="A627" s="391"/>
      <c r="B627" s="394"/>
      <c r="C627" s="5" t="str">
        <f t="shared" si="117"/>
        <v/>
      </c>
      <c r="D627" s="155">
        <f t="shared" si="123"/>
        <v>0</v>
      </c>
      <c r="F627" s="156">
        <f t="shared" si="124"/>
        <v>0</v>
      </c>
      <c r="G627" t="str">
        <f t="shared" si="125"/>
        <v/>
      </c>
      <c r="H627" t="b">
        <f t="shared" si="126"/>
        <v>0</v>
      </c>
      <c r="I627" s="283">
        <f t="shared" si="118"/>
        <v>0</v>
      </c>
      <c r="J627" s="1">
        <f t="shared" si="119"/>
        <v>0</v>
      </c>
      <c r="K627" s="157">
        <f t="shared" si="127"/>
        <v>0</v>
      </c>
      <c r="L627" s="149">
        <f t="shared" si="128"/>
        <v>0</v>
      </c>
      <c r="M627" s="150">
        <f t="shared" si="120"/>
        <v>100</v>
      </c>
      <c r="N627" s="149">
        <f t="shared" si="129"/>
        <v>90</v>
      </c>
      <c r="O627" s="149">
        <f t="shared" si="121"/>
        <v>180</v>
      </c>
      <c r="P627" s="149">
        <f t="shared" si="122"/>
        <v>1</v>
      </c>
    </row>
    <row r="628" spans="1:16" x14ac:dyDescent="0.25">
      <c r="A628" s="391"/>
      <c r="B628" s="394"/>
      <c r="C628" s="5" t="str">
        <f t="shared" si="117"/>
        <v/>
      </c>
      <c r="D628" s="155">
        <f t="shared" si="123"/>
        <v>0</v>
      </c>
      <c r="F628" s="156">
        <f t="shared" si="124"/>
        <v>0</v>
      </c>
      <c r="G628" t="str">
        <f t="shared" si="125"/>
        <v/>
      </c>
      <c r="H628" t="b">
        <f t="shared" si="126"/>
        <v>0</v>
      </c>
      <c r="I628" s="283">
        <f t="shared" si="118"/>
        <v>0</v>
      </c>
      <c r="J628" s="1">
        <f t="shared" si="119"/>
        <v>0</v>
      </c>
      <c r="K628" s="157">
        <f t="shared" si="127"/>
        <v>0</v>
      </c>
      <c r="L628" s="149">
        <f t="shared" si="128"/>
        <v>0</v>
      </c>
      <c r="M628" s="150">
        <f t="shared" si="120"/>
        <v>100</v>
      </c>
      <c r="N628" s="149">
        <f t="shared" si="129"/>
        <v>90</v>
      </c>
      <c r="O628" s="149">
        <f t="shared" si="121"/>
        <v>180</v>
      </c>
      <c r="P628" s="149">
        <f t="shared" si="122"/>
        <v>1</v>
      </c>
    </row>
    <row r="629" spans="1:16" x14ac:dyDescent="0.25">
      <c r="A629" s="391"/>
      <c r="B629" s="394"/>
      <c r="C629" s="5" t="str">
        <f t="shared" si="117"/>
        <v/>
      </c>
      <c r="D629" s="155">
        <f t="shared" si="123"/>
        <v>0</v>
      </c>
      <c r="F629" s="156">
        <f t="shared" si="124"/>
        <v>0</v>
      </c>
      <c r="G629" t="str">
        <f t="shared" si="125"/>
        <v/>
      </c>
      <c r="H629" t="b">
        <f t="shared" si="126"/>
        <v>0</v>
      </c>
      <c r="I629" s="283">
        <f t="shared" si="118"/>
        <v>0</v>
      </c>
      <c r="J629" s="1">
        <f t="shared" si="119"/>
        <v>0</v>
      </c>
      <c r="K629" s="157">
        <f t="shared" si="127"/>
        <v>0</v>
      </c>
      <c r="L629" s="149">
        <f t="shared" si="128"/>
        <v>0</v>
      </c>
      <c r="M629" s="150">
        <f t="shared" si="120"/>
        <v>100</v>
      </c>
      <c r="N629" s="149">
        <f t="shared" si="129"/>
        <v>90</v>
      </c>
      <c r="O629" s="149">
        <f t="shared" si="121"/>
        <v>180</v>
      </c>
      <c r="P629" s="149">
        <f t="shared" si="122"/>
        <v>1</v>
      </c>
    </row>
    <row r="630" spans="1:16" x14ac:dyDescent="0.25">
      <c r="A630" s="391"/>
      <c r="B630" s="394"/>
      <c r="C630" s="5" t="str">
        <f t="shared" si="117"/>
        <v/>
      </c>
      <c r="D630" s="155">
        <f t="shared" si="123"/>
        <v>0</v>
      </c>
      <c r="F630" s="156">
        <f t="shared" si="124"/>
        <v>0</v>
      </c>
      <c r="G630" t="str">
        <f t="shared" si="125"/>
        <v/>
      </c>
      <c r="H630" t="b">
        <f t="shared" si="126"/>
        <v>0</v>
      </c>
      <c r="I630" s="283">
        <f t="shared" si="118"/>
        <v>0</v>
      </c>
      <c r="J630" s="1">
        <f t="shared" si="119"/>
        <v>0</v>
      </c>
      <c r="K630" s="157">
        <f t="shared" si="127"/>
        <v>0</v>
      </c>
      <c r="L630" s="149">
        <f t="shared" si="128"/>
        <v>0</v>
      </c>
      <c r="M630" s="150">
        <f t="shared" si="120"/>
        <v>100</v>
      </c>
      <c r="N630" s="149">
        <f t="shared" si="129"/>
        <v>90</v>
      </c>
      <c r="O630" s="149">
        <f t="shared" si="121"/>
        <v>180</v>
      </c>
      <c r="P630" s="149">
        <f t="shared" si="122"/>
        <v>1</v>
      </c>
    </row>
    <row r="631" spans="1:16" x14ac:dyDescent="0.25">
      <c r="A631" s="391"/>
      <c r="B631" s="394"/>
      <c r="C631" s="5" t="str">
        <f t="shared" si="117"/>
        <v/>
      </c>
      <c r="D631" s="155">
        <f t="shared" si="123"/>
        <v>0</v>
      </c>
      <c r="F631" s="156">
        <f t="shared" si="124"/>
        <v>0</v>
      </c>
      <c r="G631" t="str">
        <f t="shared" si="125"/>
        <v/>
      </c>
      <c r="H631" t="b">
        <f t="shared" si="126"/>
        <v>0</v>
      </c>
      <c r="I631" s="283">
        <f t="shared" si="118"/>
        <v>0</v>
      </c>
      <c r="J631" s="1">
        <f t="shared" si="119"/>
        <v>0</v>
      </c>
      <c r="K631" s="157">
        <f t="shared" si="127"/>
        <v>0</v>
      </c>
      <c r="L631" s="149">
        <f t="shared" si="128"/>
        <v>0</v>
      </c>
      <c r="M631" s="150">
        <f t="shared" si="120"/>
        <v>100</v>
      </c>
      <c r="N631" s="149">
        <f t="shared" si="129"/>
        <v>90</v>
      </c>
      <c r="O631" s="149">
        <f t="shared" si="121"/>
        <v>180</v>
      </c>
      <c r="P631" s="149">
        <f t="shared" si="122"/>
        <v>1</v>
      </c>
    </row>
    <row r="632" spans="1:16" x14ac:dyDescent="0.25">
      <c r="A632" s="391"/>
      <c r="B632" s="394"/>
      <c r="C632" s="5" t="str">
        <f t="shared" si="117"/>
        <v/>
      </c>
      <c r="D632" s="155">
        <f t="shared" si="123"/>
        <v>0</v>
      </c>
      <c r="F632" s="156">
        <f t="shared" si="124"/>
        <v>0</v>
      </c>
      <c r="G632" t="str">
        <f t="shared" si="125"/>
        <v/>
      </c>
      <c r="H632" t="b">
        <f t="shared" si="126"/>
        <v>0</v>
      </c>
      <c r="I632" s="283">
        <f t="shared" si="118"/>
        <v>0</v>
      </c>
      <c r="J632" s="1">
        <f t="shared" si="119"/>
        <v>0</v>
      </c>
      <c r="K632" s="157">
        <f t="shared" si="127"/>
        <v>0</v>
      </c>
      <c r="L632" s="149">
        <f t="shared" si="128"/>
        <v>0</v>
      </c>
      <c r="M632" s="150">
        <f t="shared" si="120"/>
        <v>100</v>
      </c>
      <c r="N632" s="149">
        <f t="shared" si="129"/>
        <v>90</v>
      </c>
      <c r="O632" s="149">
        <f t="shared" si="121"/>
        <v>180</v>
      </c>
      <c r="P632" s="149">
        <f t="shared" si="122"/>
        <v>1</v>
      </c>
    </row>
    <row r="633" spans="1:16" x14ac:dyDescent="0.25">
      <c r="A633" s="391"/>
      <c r="B633" s="394"/>
      <c r="C633" s="5" t="str">
        <f t="shared" si="117"/>
        <v/>
      </c>
      <c r="D633" s="155">
        <f t="shared" si="123"/>
        <v>0</v>
      </c>
      <c r="F633" s="156">
        <f t="shared" si="124"/>
        <v>0</v>
      </c>
      <c r="G633" t="str">
        <f t="shared" si="125"/>
        <v/>
      </c>
      <c r="H633" t="b">
        <f t="shared" si="126"/>
        <v>0</v>
      </c>
      <c r="I633" s="283">
        <f t="shared" si="118"/>
        <v>0</v>
      </c>
      <c r="J633" s="1">
        <f t="shared" si="119"/>
        <v>0</v>
      </c>
      <c r="K633" s="157">
        <f t="shared" si="127"/>
        <v>0</v>
      </c>
      <c r="L633" s="149">
        <f t="shared" si="128"/>
        <v>0</v>
      </c>
      <c r="M633" s="150">
        <f t="shared" si="120"/>
        <v>100</v>
      </c>
      <c r="N633" s="149">
        <f t="shared" si="129"/>
        <v>90</v>
      </c>
      <c r="O633" s="149">
        <f t="shared" si="121"/>
        <v>180</v>
      </c>
      <c r="P633" s="149">
        <f t="shared" si="122"/>
        <v>1</v>
      </c>
    </row>
    <row r="634" spans="1:16" x14ac:dyDescent="0.25">
      <c r="A634" s="391"/>
      <c r="B634" s="394"/>
      <c r="C634" s="5" t="str">
        <f t="shared" si="117"/>
        <v/>
      </c>
      <c r="D634" s="155">
        <f t="shared" si="123"/>
        <v>0</v>
      </c>
      <c r="F634" s="156">
        <f t="shared" si="124"/>
        <v>0</v>
      </c>
      <c r="G634" t="str">
        <f t="shared" si="125"/>
        <v/>
      </c>
      <c r="H634" t="b">
        <f t="shared" si="126"/>
        <v>0</v>
      </c>
      <c r="I634" s="283">
        <f t="shared" si="118"/>
        <v>0</v>
      </c>
      <c r="J634" s="1">
        <f t="shared" si="119"/>
        <v>0</v>
      </c>
      <c r="K634" s="157">
        <f t="shared" si="127"/>
        <v>0</v>
      </c>
      <c r="L634" s="149">
        <f t="shared" si="128"/>
        <v>0</v>
      </c>
      <c r="M634" s="150">
        <f t="shared" si="120"/>
        <v>100</v>
      </c>
      <c r="N634" s="149">
        <f t="shared" si="129"/>
        <v>90</v>
      </c>
      <c r="O634" s="149">
        <f t="shared" si="121"/>
        <v>180</v>
      </c>
      <c r="P634" s="149">
        <f t="shared" si="122"/>
        <v>1</v>
      </c>
    </row>
    <row r="635" spans="1:16" x14ac:dyDescent="0.25">
      <c r="A635" s="391"/>
      <c r="B635" s="394"/>
      <c r="C635" s="5" t="str">
        <f t="shared" si="117"/>
        <v/>
      </c>
      <c r="D635" s="155">
        <f t="shared" si="123"/>
        <v>0</v>
      </c>
      <c r="F635" s="156">
        <f t="shared" si="124"/>
        <v>0</v>
      </c>
      <c r="G635" t="str">
        <f t="shared" si="125"/>
        <v/>
      </c>
      <c r="H635" t="b">
        <f t="shared" si="126"/>
        <v>0</v>
      </c>
      <c r="I635" s="283">
        <f t="shared" si="118"/>
        <v>0</v>
      </c>
      <c r="J635" s="1">
        <f t="shared" si="119"/>
        <v>0</v>
      </c>
      <c r="K635" s="157">
        <f t="shared" si="127"/>
        <v>0</v>
      </c>
      <c r="L635" s="149">
        <f t="shared" si="128"/>
        <v>0</v>
      </c>
      <c r="M635" s="150">
        <f t="shared" si="120"/>
        <v>100</v>
      </c>
      <c r="N635" s="149">
        <f t="shared" si="129"/>
        <v>90</v>
      </c>
      <c r="O635" s="149">
        <f t="shared" si="121"/>
        <v>180</v>
      </c>
      <c r="P635" s="149">
        <f t="shared" si="122"/>
        <v>1</v>
      </c>
    </row>
    <row r="636" spans="1:16" x14ac:dyDescent="0.25">
      <c r="A636" s="391"/>
      <c r="B636" s="394"/>
      <c r="C636" s="5" t="str">
        <f t="shared" si="117"/>
        <v/>
      </c>
      <c r="D636" s="155">
        <f t="shared" si="123"/>
        <v>0</v>
      </c>
      <c r="F636" s="156">
        <f t="shared" si="124"/>
        <v>0</v>
      </c>
      <c r="G636" t="str">
        <f t="shared" si="125"/>
        <v/>
      </c>
      <c r="H636" t="b">
        <f t="shared" si="126"/>
        <v>0</v>
      </c>
      <c r="I636" s="283">
        <f t="shared" si="118"/>
        <v>0</v>
      </c>
      <c r="J636" s="1">
        <f t="shared" si="119"/>
        <v>0</v>
      </c>
      <c r="K636" s="157">
        <f t="shared" si="127"/>
        <v>0</v>
      </c>
      <c r="L636" s="149">
        <f t="shared" si="128"/>
        <v>0</v>
      </c>
      <c r="M636" s="150">
        <f t="shared" si="120"/>
        <v>100</v>
      </c>
      <c r="N636" s="149">
        <f t="shared" si="129"/>
        <v>90</v>
      </c>
      <c r="O636" s="149">
        <f t="shared" si="121"/>
        <v>180</v>
      </c>
      <c r="P636" s="149">
        <f t="shared" si="122"/>
        <v>1</v>
      </c>
    </row>
    <row r="637" spans="1:16" x14ac:dyDescent="0.25">
      <c r="A637" s="391"/>
      <c r="B637" s="394"/>
      <c r="C637" s="5" t="str">
        <f t="shared" si="117"/>
        <v/>
      </c>
      <c r="D637" s="155">
        <f t="shared" si="123"/>
        <v>0</v>
      </c>
      <c r="F637" s="156">
        <f t="shared" si="124"/>
        <v>0</v>
      </c>
      <c r="G637" t="str">
        <f t="shared" si="125"/>
        <v/>
      </c>
      <c r="H637" t="b">
        <f t="shared" si="126"/>
        <v>0</v>
      </c>
      <c r="I637" s="283">
        <f t="shared" si="118"/>
        <v>0</v>
      </c>
      <c r="J637" s="1">
        <f t="shared" si="119"/>
        <v>0</v>
      </c>
      <c r="K637" s="157">
        <f t="shared" si="127"/>
        <v>0</v>
      </c>
      <c r="L637" s="149">
        <f t="shared" si="128"/>
        <v>0</v>
      </c>
      <c r="M637" s="150">
        <f t="shared" si="120"/>
        <v>100</v>
      </c>
      <c r="N637" s="149">
        <f t="shared" si="129"/>
        <v>90</v>
      </c>
      <c r="O637" s="149">
        <f t="shared" si="121"/>
        <v>180</v>
      </c>
      <c r="P637" s="149">
        <f t="shared" si="122"/>
        <v>1</v>
      </c>
    </row>
    <row r="638" spans="1:16" x14ac:dyDescent="0.25">
      <c r="A638" s="391"/>
      <c r="B638" s="394"/>
      <c r="C638" s="5" t="str">
        <f t="shared" si="117"/>
        <v/>
      </c>
      <c r="D638" s="155">
        <f t="shared" si="123"/>
        <v>0</v>
      </c>
      <c r="F638" s="156">
        <f t="shared" si="124"/>
        <v>0</v>
      </c>
      <c r="G638" t="str">
        <f t="shared" si="125"/>
        <v/>
      </c>
      <c r="H638" t="b">
        <f t="shared" si="126"/>
        <v>0</v>
      </c>
      <c r="I638" s="283">
        <f t="shared" si="118"/>
        <v>0</v>
      </c>
      <c r="J638" s="1">
        <f t="shared" si="119"/>
        <v>0</v>
      </c>
      <c r="K638" s="157">
        <f t="shared" si="127"/>
        <v>0</v>
      </c>
      <c r="L638" s="149">
        <f t="shared" si="128"/>
        <v>0</v>
      </c>
      <c r="M638" s="150">
        <f t="shared" si="120"/>
        <v>100</v>
      </c>
      <c r="N638" s="149">
        <f t="shared" si="129"/>
        <v>90</v>
      </c>
      <c r="O638" s="149">
        <f t="shared" si="121"/>
        <v>180</v>
      </c>
      <c r="P638" s="149">
        <f t="shared" si="122"/>
        <v>1</v>
      </c>
    </row>
    <row r="639" spans="1:16" x14ac:dyDescent="0.25">
      <c r="A639" s="391"/>
      <c r="B639" s="394"/>
      <c r="C639" s="5" t="str">
        <f t="shared" si="117"/>
        <v/>
      </c>
      <c r="D639" s="155">
        <f t="shared" si="123"/>
        <v>0</v>
      </c>
      <c r="F639" s="156">
        <f t="shared" si="124"/>
        <v>0</v>
      </c>
      <c r="G639" t="str">
        <f t="shared" si="125"/>
        <v/>
      </c>
      <c r="H639" t="b">
        <f t="shared" si="126"/>
        <v>0</v>
      </c>
      <c r="I639" s="283">
        <f t="shared" si="118"/>
        <v>0</v>
      </c>
      <c r="J639" s="1">
        <f t="shared" si="119"/>
        <v>0</v>
      </c>
      <c r="K639" s="157">
        <f t="shared" si="127"/>
        <v>0</v>
      </c>
      <c r="L639" s="149">
        <f t="shared" si="128"/>
        <v>0</v>
      </c>
      <c r="M639" s="150">
        <f t="shared" si="120"/>
        <v>100</v>
      </c>
      <c r="N639" s="149">
        <f t="shared" si="129"/>
        <v>90</v>
      </c>
      <c r="O639" s="149">
        <f t="shared" si="121"/>
        <v>180</v>
      </c>
      <c r="P639" s="149">
        <f t="shared" si="122"/>
        <v>1</v>
      </c>
    </row>
    <row r="640" spans="1:16" x14ac:dyDescent="0.25">
      <c r="A640" s="391"/>
      <c r="B640" s="394"/>
      <c r="C640" s="5" t="str">
        <f t="shared" si="117"/>
        <v/>
      </c>
      <c r="D640" s="155">
        <f t="shared" si="123"/>
        <v>0</v>
      </c>
      <c r="F640" s="156">
        <f t="shared" si="124"/>
        <v>0</v>
      </c>
      <c r="G640" t="str">
        <f t="shared" si="125"/>
        <v/>
      </c>
      <c r="H640" t="b">
        <f t="shared" si="126"/>
        <v>0</v>
      </c>
      <c r="I640" s="283">
        <f t="shared" si="118"/>
        <v>0</v>
      </c>
      <c r="J640" s="1">
        <f t="shared" si="119"/>
        <v>0</v>
      </c>
      <c r="K640" s="157">
        <f t="shared" si="127"/>
        <v>0</v>
      </c>
      <c r="L640" s="149">
        <f t="shared" si="128"/>
        <v>0</v>
      </c>
      <c r="M640" s="150">
        <f t="shared" si="120"/>
        <v>100</v>
      </c>
      <c r="N640" s="149">
        <f t="shared" si="129"/>
        <v>90</v>
      </c>
      <c r="O640" s="149">
        <f t="shared" si="121"/>
        <v>180</v>
      </c>
      <c r="P640" s="149">
        <f t="shared" si="122"/>
        <v>1</v>
      </c>
    </row>
    <row r="641" spans="1:16" x14ac:dyDescent="0.25">
      <c r="A641" s="391"/>
      <c r="B641" s="394"/>
      <c r="C641" s="5" t="str">
        <f t="shared" si="117"/>
        <v/>
      </c>
      <c r="D641" s="155">
        <f t="shared" si="123"/>
        <v>0</v>
      </c>
      <c r="F641" s="156">
        <f t="shared" si="124"/>
        <v>0</v>
      </c>
      <c r="G641" t="str">
        <f t="shared" si="125"/>
        <v/>
      </c>
      <c r="H641" t="b">
        <f t="shared" si="126"/>
        <v>0</v>
      </c>
      <c r="I641" s="283">
        <f t="shared" si="118"/>
        <v>0</v>
      </c>
      <c r="J641" s="1">
        <f t="shared" si="119"/>
        <v>0</v>
      </c>
      <c r="K641" s="157">
        <f t="shared" si="127"/>
        <v>0</v>
      </c>
      <c r="L641" s="149">
        <f t="shared" si="128"/>
        <v>0</v>
      </c>
      <c r="M641" s="150">
        <f t="shared" si="120"/>
        <v>100</v>
      </c>
      <c r="N641" s="149">
        <f t="shared" si="129"/>
        <v>90</v>
      </c>
      <c r="O641" s="149">
        <f t="shared" si="121"/>
        <v>180</v>
      </c>
      <c r="P641" s="149">
        <f t="shared" si="122"/>
        <v>1</v>
      </c>
    </row>
    <row r="642" spans="1:16" x14ac:dyDescent="0.25">
      <c r="A642" s="391"/>
      <c r="B642" s="394"/>
      <c r="C642" s="5" t="str">
        <f t="shared" si="117"/>
        <v/>
      </c>
      <c r="D642" s="155">
        <f t="shared" si="123"/>
        <v>0</v>
      </c>
      <c r="F642" s="156">
        <f t="shared" si="124"/>
        <v>0</v>
      </c>
      <c r="G642" t="str">
        <f t="shared" si="125"/>
        <v/>
      </c>
      <c r="H642" t="b">
        <f t="shared" si="126"/>
        <v>0</v>
      </c>
      <c r="I642" s="283">
        <f t="shared" si="118"/>
        <v>0</v>
      </c>
      <c r="J642" s="1">
        <f t="shared" si="119"/>
        <v>0</v>
      </c>
      <c r="K642" s="157">
        <f t="shared" si="127"/>
        <v>0</v>
      </c>
      <c r="L642" s="149">
        <f t="shared" si="128"/>
        <v>0</v>
      </c>
      <c r="M642" s="150">
        <f t="shared" si="120"/>
        <v>100</v>
      </c>
      <c r="N642" s="149">
        <f t="shared" si="129"/>
        <v>90</v>
      </c>
      <c r="O642" s="149">
        <f t="shared" si="121"/>
        <v>180</v>
      </c>
      <c r="P642" s="149">
        <f t="shared" si="122"/>
        <v>1</v>
      </c>
    </row>
    <row r="643" spans="1:16" x14ac:dyDescent="0.25">
      <c r="A643" s="391"/>
      <c r="B643" s="394"/>
      <c r="C643" s="5" t="str">
        <f t="shared" ref="C643:C706" si="130">IF(I643&gt;0,INDEX(DB,I643,2),"")</f>
        <v/>
      </c>
      <c r="D643" s="155">
        <f t="shared" si="123"/>
        <v>0</v>
      </c>
      <c r="F643" s="156">
        <f t="shared" si="124"/>
        <v>0</v>
      </c>
      <c r="G643" t="str">
        <f t="shared" si="125"/>
        <v/>
      </c>
      <c r="H643" t="b">
        <f t="shared" si="126"/>
        <v>0</v>
      </c>
      <c r="I643" s="283">
        <f t="shared" ref="I643:I706" si="131">IF(ISNA(MATCH(A643,AthleteNumbers,0)),0,MATCH(A643,AthleteNumbers,0))</f>
        <v>0</v>
      </c>
      <c r="J643" s="1">
        <f t="shared" ref="J643:J706" si="132">IF(I643&gt;0,INDEX(DB,$I643,6),0)</f>
        <v>0</v>
      </c>
      <c r="K643" s="157">
        <f t="shared" si="127"/>
        <v>0</v>
      </c>
      <c r="L643" s="149">
        <f t="shared" si="128"/>
        <v>0</v>
      </c>
      <c r="M643" s="150">
        <f t="shared" ref="M643:M706" si="133">IF(AND(L643&gt;O643,O643&gt;0),MinPoints,IF(AND(L643&lt;N643,O643&gt;0),100,+INT((O643-$L643)/P643)+MinPoints))</f>
        <v>100</v>
      </c>
      <c r="N643" s="149">
        <f t="shared" si="129"/>
        <v>90</v>
      </c>
      <c r="O643" s="149">
        <f t="shared" ref="O643:O706" si="134">IF($J643=0,$M$1,INDEX(IncEventData,$J643,(3*($K$1-1))+2))</f>
        <v>180</v>
      </c>
      <c r="P643" s="149">
        <f t="shared" ref="P643:P706" si="135">IF($J643=0,$O$1,INDEX(IncEventData,$J643,(3*($K$1-1))+3))</f>
        <v>1</v>
      </c>
    </row>
    <row r="644" spans="1:16" x14ac:dyDescent="0.25">
      <c r="A644" s="391"/>
      <c r="B644" s="394"/>
      <c r="C644" s="5" t="str">
        <f t="shared" si="130"/>
        <v/>
      </c>
      <c r="D644" s="155">
        <f t="shared" ref="D644:D707" si="136">IF(AND(H644,B644&lt;&gt;0,ISNUMBER(B644)),IF(ISERR(M644),0,M644),0)</f>
        <v>0</v>
      </c>
      <c r="F644" s="156">
        <f t="shared" ref="F644:F707" si="137">COUNTIF(A$3:A$1002,A644)</f>
        <v>0</v>
      </c>
      <c r="G644" t="str">
        <f t="shared" ref="G644:G707" si="138">IF(AND(H644,OR(D644&lt;=10,D644&gt;=90)),"CHECK","")</f>
        <v/>
      </c>
      <c r="H644" t="b">
        <f t="shared" ref="H644:H707" si="139">IF(AND(I644&gt;0,LEN(C644)&gt;0,B644&lt;&gt;0),TRUE,FALSE)</f>
        <v>0</v>
      </c>
      <c r="I644" s="283">
        <f t="shared" si="131"/>
        <v>0</v>
      </c>
      <c r="J644" s="1">
        <f t="shared" si="132"/>
        <v>0</v>
      </c>
      <c r="K644" s="157">
        <f t="shared" ref="K644:K707" si="140">IF(ISNUMBER(B644),ROUND(+B644,2),0)</f>
        <v>0</v>
      </c>
      <c r="L644" s="149">
        <f t="shared" ref="L644:L707" si="141">(INT(K644)*60)+(MOD(K644,1)*100)</f>
        <v>0</v>
      </c>
      <c r="M644" s="150">
        <f t="shared" si="133"/>
        <v>100</v>
      </c>
      <c r="N644" s="149">
        <f t="shared" si="129"/>
        <v>90</v>
      </c>
      <c r="O644" s="149">
        <f t="shared" si="134"/>
        <v>180</v>
      </c>
      <c r="P644" s="149">
        <f t="shared" si="135"/>
        <v>1</v>
      </c>
    </row>
    <row r="645" spans="1:16" x14ac:dyDescent="0.25">
      <c r="A645" s="391"/>
      <c r="B645" s="394"/>
      <c r="C645" s="5" t="str">
        <f t="shared" si="130"/>
        <v/>
      </c>
      <c r="D645" s="155">
        <f t="shared" si="136"/>
        <v>0</v>
      </c>
      <c r="F645" s="156">
        <f t="shared" si="137"/>
        <v>0</v>
      </c>
      <c r="G645" t="str">
        <f t="shared" si="138"/>
        <v/>
      </c>
      <c r="H645" t="b">
        <f t="shared" si="139"/>
        <v>0</v>
      </c>
      <c r="I645" s="283">
        <f t="shared" si="131"/>
        <v>0</v>
      </c>
      <c r="J645" s="1">
        <f t="shared" si="132"/>
        <v>0</v>
      </c>
      <c r="K645" s="157">
        <f t="shared" si="140"/>
        <v>0</v>
      </c>
      <c r="L645" s="149">
        <f t="shared" si="141"/>
        <v>0</v>
      </c>
      <c r="M645" s="150">
        <f t="shared" si="133"/>
        <v>100</v>
      </c>
      <c r="N645" s="149">
        <f t="shared" si="129"/>
        <v>90</v>
      </c>
      <c r="O645" s="149">
        <f t="shared" si="134"/>
        <v>180</v>
      </c>
      <c r="P645" s="149">
        <f t="shared" si="135"/>
        <v>1</v>
      </c>
    </row>
    <row r="646" spans="1:16" x14ac:dyDescent="0.25">
      <c r="A646" s="391"/>
      <c r="B646" s="394"/>
      <c r="C646" s="5" t="str">
        <f t="shared" si="130"/>
        <v/>
      </c>
      <c r="D646" s="155">
        <f t="shared" si="136"/>
        <v>0</v>
      </c>
      <c r="F646" s="156">
        <f t="shared" si="137"/>
        <v>0</v>
      </c>
      <c r="G646" t="str">
        <f t="shared" si="138"/>
        <v/>
      </c>
      <c r="H646" t="b">
        <f t="shared" si="139"/>
        <v>0</v>
      </c>
      <c r="I646" s="283">
        <f t="shared" si="131"/>
        <v>0</v>
      </c>
      <c r="J646" s="1">
        <f t="shared" si="132"/>
        <v>0</v>
      </c>
      <c r="K646" s="157">
        <f t="shared" si="140"/>
        <v>0</v>
      </c>
      <c r="L646" s="149">
        <f t="shared" si="141"/>
        <v>0</v>
      </c>
      <c r="M646" s="150">
        <f t="shared" si="133"/>
        <v>100</v>
      </c>
      <c r="N646" s="149">
        <f t="shared" ref="N646:N709" si="142">+O646-(P646*90)</f>
        <v>90</v>
      </c>
      <c r="O646" s="149">
        <f t="shared" si="134"/>
        <v>180</v>
      </c>
      <c r="P646" s="149">
        <f t="shared" si="135"/>
        <v>1</v>
      </c>
    </row>
    <row r="647" spans="1:16" x14ac:dyDescent="0.25">
      <c r="A647" s="391"/>
      <c r="B647" s="394"/>
      <c r="C647" s="5" t="str">
        <f t="shared" si="130"/>
        <v/>
      </c>
      <c r="D647" s="155">
        <f t="shared" si="136"/>
        <v>0</v>
      </c>
      <c r="F647" s="156">
        <f t="shared" si="137"/>
        <v>0</v>
      </c>
      <c r="G647" t="str">
        <f t="shared" si="138"/>
        <v/>
      </c>
      <c r="H647" t="b">
        <f t="shared" si="139"/>
        <v>0</v>
      </c>
      <c r="I647" s="283">
        <f t="shared" si="131"/>
        <v>0</v>
      </c>
      <c r="J647" s="1">
        <f t="shared" si="132"/>
        <v>0</v>
      </c>
      <c r="K647" s="157">
        <f t="shared" si="140"/>
        <v>0</v>
      </c>
      <c r="L647" s="149">
        <f t="shared" si="141"/>
        <v>0</v>
      </c>
      <c r="M647" s="150">
        <f t="shared" si="133"/>
        <v>100</v>
      </c>
      <c r="N647" s="149">
        <f t="shared" si="142"/>
        <v>90</v>
      </c>
      <c r="O647" s="149">
        <f t="shared" si="134"/>
        <v>180</v>
      </c>
      <c r="P647" s="149">
        <f t="shared" si="135"/>
        <v>1</v>
      </c>
    </row>
    <row r="648" spans="1:16" x14ac:dyDescent="0.25">
      <c r="A648" s="391"/>
      <c r="B648" s="394"/>
      <c r="C648" s="5" t="str">
        <f t="shared" si="130"/>
        <v/>
      </c>
      <c r="D648" s="155">
        <f t="shared" si="136"/>
        <v>0</v>
      </c>
      <c r="F648" s="156">
        <f t="shared" si="137"/>
        <v>0</v>
      </c>
      <c r="G648" t="str">
        <f t="shared" si="138"/>
        <v/>
      </c>
      <c r="H648" t="b">
        <f t="shared" si="139"/>
        <v>0</v>
      </c>
      <c r="I648" s="283">
        <f t="shared" si="131"/>
        <v>0</v>
      </c>
      <c r="J648" s="1">
        <f t="shared" si="132"/>
        <v>0</v>
      </c>
      <c r="K648" s="157">
        <f t="shared" si="140"/>
        <v>0</v>
      </c>
      <c r="L648" s="149">
        <f t="shared" si="141"/>
        <v>0</v>
      </c>
      <c r="M648" s="150">
        <f t="shared" si="133"/>
        <v>100</v>
      </c>
      <c r="N648" s="149">
        <f t="shared" si="142"/>
        <v>90</v>
      </c>
      <c r="O648" s="149">
        <f t="shared" si="134"/>
        <v>180</v>
      </c>
      <c r="P648" s="149">
        <f t="shared" si="135"/>
        <v>1</v>
      </c>
    </row>
    <row r="649" spans="1:16" x14ac:dyDescent="0.25">
      <c r="A649" s="391"/>
      <c r="B649" s="394"/>
      <c r="C649" s="5" t="str">
        <f t="shared" si="130"/>
        <v/>
      </c>
      <c r="D649" s="155">
        <f t="shared" si="136"/>
        <v>0</v>
      </c>
      <c r="F649" s="156">
        <f t="shared" si="137"/>
        <v>0</v>
      </c>
      <c r="G649" t="str">
        <f t="shared" si="138"/>
        <v/>
      </c>
      <c r="H649" t="b">
        <f t="shared" si="139"/>
        <v>0</v>
      </c>
      <c r="I649" s="283">
        <f t="shared" si="131"/>
        <v>0</v>
      </c>
      <c r="J649" s="1">
        <f t="shared" si="132"/>
        <v>0</v>
      </c>
      <c r="K649" s="157">
        <f t="shared" si="140"/>
        <v>0</v>
      </c>
      <c r="L649" s="149">
        <f t="shared" si="141"/>
        <v>0</v>
      </c>
      <c r="M649" s="150">
        <f t="shared" si="133"/>
        <v>100</v>
      </c>
      <c r="N649" s="149">
        <f t="shared" si="142"/>
        <v>90</v>
      </c>
      <c r="O649" s="149">
        <f t="shared" si="134"/>
        <v>180</v>
      </c>
      <c r="P649" s="149">
        <f t="shared" si="135"/>
        <v>1</v>
      </c>
    </row>
    <row r="650" spans="1:16" x14ac:dyDescent="0.25">
      <c r="A650" s="391"/>
      <c r="B650" s="394"/>
      <c r="C650" s="5" t="str">
        <f t="shared" si="130"/>
        <v/>
      </c>
      <c r="D650" s="155">
        <f t="shared" si="136"/>
        <v>0</v>
      </c>
      <c r="F650" s="156">
        <f t="shared" si="137"/>
        <v>0</v>
      </c>
      <c r="G650" t="str">
        <f t="shared" si="138"/>
        <v/>
      </c>
      <c r="H650" t="b">
        <f t="shared" si="139"/>
        <v>0</v>
      </c>
      <c r="I650" s="283">
        <f t="shared" si="131"/>
        <v>0</v>
      </c>
      <c r="J650" s="1">
        <f t="shared" si="132"/>
        <v>0</v>
      </c>
      <c r="K650" s="157">
        <f t="shared" si="140"/>
        <v>0</v>
      </c>
      <c r="L650" s="149">
        <f t="shared" si="141"/>
        <v>0</v>
      </c>
      <c r="M650" s="150">
        <f t="shared" si="133"/>
        <v>100</v>
      </c>
      <c r="N650" s="149">
        <f t="shared" si="142"/>
        <v>90</v>
      </c>
      <c r="O650" s="149">
        <f t="shared" si="134"/>
        <v>180</v>
      </c>
      <c r="P650" s="149">
        <f t="shared" si="135"/>
        <v>1</v>
      </c>
    </row>
    <row r="651" spans="1:16" x14ac:dyDescent="0.25">
      <c r="A651" s="391"/>
      <c r="B651" s="394"/>
      <c r="C651" s="5" t="str">
        <f t="shared" si="130"/>
        <v/>
      </c>
      <c r="D651" s="155">
        <f t="shared" si="136"/>
        <v>0</v>
      </c>
      <c r="F651" s="156">
        <f t="shared" si="137"/>
        <v>0</v>
      </c>
      <c r="G651" t="str">
        <f t="shared" si="138"/>
        <v/>
      </c>
      <c r="H651" t="b">
        <f t="shared" si="139"/>
        <v>0</v>
      </c>
      <c r="I651" s="283">
        <f t="shared" si="131"/>
        <v>0</v>
      </c>
      <c r="J651" s="1">
        <f t="shared" si="132"/>
        <v>0</v>
      </c>
      <c r="K651" s="157">
        <f t="shared" si="140"/>
        <v>0</v>
      </c>
      <c r="L651" s="149">
        <f t="shared" si="141"/>
        <v>0</v>
      </c>
      <c r="M651" s="150">
        <f t="shared" si="133"/>
        <v>100</v>
      </c>
      <c r="N651" s="149">
        <f t="shared" si="142"/>
        <v>90</v>
      </c>
      <c r="O651" s="149">
        <f t="shared" si="134"/>
        <v>180</v>
      </c>
      <c r="P651" s="149">
        <f t="shared" si="135"/>
        <v>1</v>
      </c>
    </row>
    <row r="652" spans="1:16" x14ac:dyDescent="0.25">
      <c r="A652" s="391"/>
      <c r="B652" s="394"/>
      <c r="C652" s="5" t="str">
        <f t="shared" si="130"/>
        <v/>
      </c>
      <c r="D652" s="155">
        <f t="shared" si="136"/>
        <v>0</v>
      </c>
      <c r="F652" s="156">
        <f t="shared" si="137"/>
        <v>0</v>
      </c>
      <c r="G652" t="str">
        <f t="shared" si="138"/>
        <v/>
      </c>
      <c r="H652" t="b">
        <f t="shared" si="139"/>
        <v>0</v>
      </c>
      <c r="I652" s="283">
        <f t="shared" si="131"/>
        <v>0</v>
      </c>
      <c r="J652" s="1">
        <f t="shared" si="132"/>
        <v>0</v>
      </c>
      <c r="K652" s="157">
        <f t="shared" si="140"/>
        <v>0</v>
      </c>
      <c r="L652" s="149">
        <f t="shared" si="141"/>
        <v>0</v>
      </c>
      <c r="M652" s="150">
        <f t="shared" si="133"/>
        <v>100</v>
      </c>
      <c r="N652" s="149">
        <f t="shared" si="142"/>
        <v>90</v>
      </c>
      <c r="O652" s="149">
        <f t="shared" si="134"/>
        <v>180</v>
      </c>
      <c r="P652" s="149">
        <f t="shared" si="135"/>
        <v>1</v>
      </c>
    </row>
    <row r="653" spans="1:16" x14ac:dyDescent="0.25">
      <c r="A653" s="391"/>
      <c r="B653" s="394"/>
      <c r="C653" s="5" t="str">
        <f t="shared" si="130"/>
        <v/>
      </c>
      <c r="D653" s="155">
        <f t="shared" si="136"/>
        <v>0</v>
      </c>
      <c r="F653" s="156">
        <f t="shared" si="137"/>
        <v>0</v>
      </c>
      <c r="G653" t="str">
        <f t="shared" si="138"/>
        <v/>
      </c>
      <c r="H653" t="b">
        <f t="shared" si="139"/>
        <v>0</v>
      </c>
      <c r="I653" s="283">
        <f t="shared" si="131"/>
        <v>0</v>
      </c>
      <c r="J653" s="1">
        <f t="shared" si="132"/>
        <v>0</v>
      </c>
      <c r="K653" s="157">
        <f t="shared" si="140"/>
        <v>0</v>
      </c>
      <c r="L653" s="149">
        <f t="shared" si="141"/>
        <v>0</v>
      </c>
      <c r="M653" s="150">
        <f t="shared" si="133"/>
        <v>100</v>
      </c>
      <c r="N653" s="149">
        <f t="shared" si="142"/>
        <v>90</v>
      </c>
      <c r="O653" s="149">
        <f t="shared" si="134"/>
        <v>180</v>
      </c>
      <c r="P653" s="149">
        <f t="shared" si="135"/>
        <v>1</v>
      </c>
    </row>
    <row r="654" spans="1:16" x14ac:dyDescent="0.25">
      <c r="A654" s="391"/>
      <c r="B654" s="394"/>
      <c r="C654" s="5" t="str">
        <f t="shared" si="130"/>
        <v/>
      </c>
      <c r="D654" s="155">
        <f t="shared" si="136"/>
        <v>0</v>
      </c>
      <c r="F654" s="156">
        <f t="shared" si="137"/>
        <v>0</v>
      </c>
      <c r="G654" t="str">
        <f t="shared" si="138"/>
        <v/>
      </c>
      <c r="H654" t="b">
        <f t="shared" si="139"/>
        <v>0</v>
      </c>
      <c r="I654" s="283">
        <f t="shared" si="131"/>
        <v>0</v>
      </c>
      <c r="J654" s="1">
        <f t="shared" si="132"/>
        <v>0</v>
      </c>
      <c r="K654" s="157">
        <f t="shared" si="140"/>
        <v>0</v>
      </c>
      <c r="L654" s="149">
        <f t="shared" si="141"/>
        <v>0</v>
      </c>
      <c r="M654" s="150">
        <f t="shared" si="133"/>
        <v>100</v>
      </c>
      <c r="N654" s="149">
        <f t="shared" si="142"/>
        <v>90</v>
      </c>
      <c r="O654" s="149">
        <f t="shared" si="134"/>
        <v>180</v>
      </c>
      <c r="P654" s="149">
        <f t="shared" si="135"/>
        <v>1</v>
      </c>
    </row>
    <row r="655" spans="1:16" x14ac:dyDescent="0.25">
      <c r="A655" s="391"/>
      <c r="B655" s="394"/>
      <c r="C655" s="5" t="str">
        <f t="shared" si="130"/>
        <v/>
      </c>
      <c r="D655" s="155">
        <f t="shared" si="136"/>
        <v>0</v>
      </c>
      <c r="F655" s="156">
        <f t="shared" si="137"/>
        <v>0</v>
      </c>
      <c r="G655" t="str">
        <f t="shared" si="138"/>
        <v/>
      </c>
      <c r="H655" t="b">
        <f t="shared" si="139"/>
        <v>0</v>
      </c>
      <c r="I655" s="283">
        <f t="shared" si="131"/>
        <v>0</v>
      </c>
      <c r="J655" s="1">
        <f t="shared" si="132"/>
        <v>0</v>
      </c>
      <c r="K655" s="157">
        <f t="shared" si="140"/>
        <v>0</v>
      </c>
      <c r="L655" s="149">
        <f t="shared" si="141"/>
        <v>0</v>
      </c>
      <c r="M655" s="150">
        <f t="shared" si="133"/>
        <v>100</v>
      </c>
      <c r="N655" s="149">
        <f t="shared" si="142"/>
        <v>90</v>
      </c>
      <c r="O655" s="149">
        <f t="shared" si="134"/>
        <v>180</v>
      </c>
      <c r="P655" s="149">
        <f t="shared" si="135"/>
        <v>1</v>
      </c>
    </row>
    <row r="656" spans="1:16" x14ac:dyDescent="0.25">
      <c r="A656" s="391"/>
      <c r="B656" s="394"/>
      <c r="C656" s="5" t="str">
        <f t="shared" si="130"/>
        <v/>
      </c>
      <c r="D656" s="155">
        <f t="shared" si="136"/>
        <v>0</v>
      </c>
      <c r="F656" s="156">
        <f t="shared" si="137"/>
        <v>0</v>
      </c>
      <c r="G656" t="str">
        <f t="shared" si="138"/>
        <v/>
      </c>
      <c r="H656" t="b">
        <f t="shared" si="139"/>
        <v>0</v>
      </c>
      <c r="I656" s="283">
        <f t="shared" si="131"/>
        <v>0</v>
      </c>
      <c r="J656" s="1">
        <f t="shared" si="132"/>
        <v>0</v>
      </c>
      <c r="K656" s="157">
        <f t="shared" si="140"/>
        <v>0</v>
      </c>
      <c r="L656" s="149">
        <f t="shared" si="141"/>
        <v>0</v>
      </c>
      <c r="M656" s="150">
        <f t="shared" si="133"/>
        <v>100</v>
      </c>
      <c r="N656" s="149">
        <f t="shared" si="142"/>
        <v>90</v>
      </c>
      <c r="O656" s="149">
        <f t="shared" si="134"/>
        <v>180</v>
      </c>
      <c r="P656" s="149">
        <f t="shared" si="135"/>
        <v>1</v>
      </c>
    </row>
    <row r="657" spans="1:16" x14ac:dyDescent="0.25">
      <c r="A657" s="391"/>
      <c r="B657" s="394"/>
      <c r="C657" s="5" t="str">
        <f t="shared" si="130"/>
        <v/>
      </c>
      <c r="D657" s="155">
        <f t="shared" si="136"/>
        <v>0</v>
      </c>
      <c r="F657" s="156">
        <f t="shared" si="137"/>
        <v>0</v>
      </c>
      <c r="G657" t="str">
        <f t="shared" si="138"/>
        <v/>
      </c>
      <c r="H657" t="b">
        <f t="shared" si="139"/>
        <v>0</v>
      </c>
      <c r="I657" s="283">
        <f t="shared" si="131"/>
        <v>0</v>
      </c>
      <c r="J657" s="1">
        <f t="shared" si="132"/>
        <v>0</v>
      </c>
      <c r="K657" s="157">
        <f t="shared" si="140"/>
        <v>0</v>
      </c>
      <c r="L657" s="149">
        <f t="shared" si="141"/>
        <v>0</v>
      </c>
      <c r="M657" s="150">
        <f t="shared" si="133"/>
        <v>100</v>
      </c>
      <c r="N657" s="149">
        <f t="shared" si="142"/>
        <v>90</v>
      </c>
      <c r="O657" s="149">
        <f t="shared" si="134"/>
        <v>180</v>
      </c>
      <c r="P657" s="149">
        <f t="shared" si="135"/>
        <v>1</v>
      </c>
    </row>
    <row r="658" spans="1:16" x14ac:dyDescent="0.25">
      <c r="A658" s="391"/>
      <c r="B658" s="394"/>
      <c r="C658" s="5" t="str">
        <f t="shared" si="130"/>
        <v/>
      </c>
      <c r="D658" s="155">
        <f t="shared" si="136"/>
        <v>0</v>
      </c>
      <c r="F658" s="156">
        <f t="shared" si="137"/>
        <v>0</v>
      </c>
      <c r="G658" t="str">
        <f t="shared" si="138"/>
        <v/>
      </c>
      <c r="H658" t="b">
        <f t="shared" si="139"/>
        <v>0</v>
      </c>
      <c r="I658" s="283">
        <f t="shared" si="131"/>
        <v>0</v>
      </c>
      <c r="J658" s="1">
        <f t="shared" si="132"/>
        <v>0</v>
      </c>
      <c r="K658" s="157">
        <f t="shared" si="140"/>
        <v>0</v>
      </c>
      <c r="L658" s="149">
        <f t="shared" si="141"/>
        <v>0</v>
      </c>
      <c r="M658" s="150">
        <f t="shared" si="133"/>
        <v>100</v>
      </c>
      <c r="N658" s="149">
        <f t="shared" si="142"/>
        <v>90</v>
      </c>
      <c r="O658" s="149">
        <f t="shared" si="134"/>
        <v>180</v>
      </c>
      <c r="P658" s="149">
        <f t="shared" si="135"/>
        <v>1</v>
      </c>
    </row>
    <row r="659" spans="1:16" x14ac:dyDescent="0.25">
      <c r="A659" s="391"/>
      <c r="B659" s="394"/>
      <c r="C659" s="5" t="str">
        <f t="shared" si="130"/>
        <v/>
      </c>
      <c r="D659" s="155">
        <f t="shared" si="136"/>
        <v>0</v>
      </c>
      <c r="F659" s="156">
        <f t="shared" si="137"/>
        <v>0</v>
      </c>
      <c r="G659" t="str">
        <f t="shared" si="138"/>
        <v/>
      </c>
      <c r="H659" t="b">
        <f t="shared" si="139"/>
        <v>0</v>
      </c>
      <c r="I659" s="283">
        <f t="shared" si="131"/>
        <v>0</v>
      </c>
      <c r="J659" s="1">
        <f t="shared" si="132"/>
        <v>0</v>
      </c>
      <c r="K659" s="157">
        <f t="shared" si="140"/>
        <v>0</v>
      </c>
      <c r="L659" s="149">
        <f t="shared" si="141"/>
        <v>0</v>
      </c>
      <c r="M659" s="150">
        <f t="shared" si="133"/>
        <v>100</v>
      </c>
      <c r="N659" s="149">
        <f t="shared" si="142"/>
        <v>90</v>
      </c>
      <c r="O659" s="149">
        <f t="shared" si="134"/>
        <v>180</v>
      </c>
      <c r="P659" s="149">
        <f t="shared" si="135"/>
        <v>1</v>
      </c>
    </row>
    <row r="660" spans="1:16" x14ac:dyDescent="0.25">
      <c r="A660" s="391"/>
      <c r="B660" s="394"/>
      <c r="C660" s="5" t="str">
        <f t="shared" si="130"/>
        <v/>
      </c>
      <c r="D660" s="155">
        <f t="shared" si="136"/>
        <v>0</v>
      </c>
      <c r="F660" s="156">
        <f t="shared" si="137"/>
        <v>0</v>
      </c>
      <c r="G660" t="str">
        <f t="shared" si="138"/>
        <v/>
      </c>
      <c r="H660" t="b">
        <f t="shared" si="139"/>
        <v>0</v>
      </c>
      <c r="I660" s="283">
        <f t="shared" si="131"/>
        <v>0</v>
      </c>
      <c r="J660" s="1">
        <f t="shared" si="132"/>
        <v>0</v>
      </c>
      <c r="K660" s="157">
        <f t="shared" si="140"/>
        <v>0</v>
      </c>
      <c r="L660" s="149">
        <f t="shared" si="141"/>
        <v>0</v>
      </c>
      <c r="M660" s="150">
        <f t="shared" si="133"/>
        <v>100</v>
      </c>
      <c r="N660" s="149">
        <f t="shared" si="142"/>
        <v>90</v>
      </c>
      <c r="O660" s="149">
        <f t="shared" si="134"/>
        <v>180</v>
      </c>
      <c r="P660" s="149">
        <f t="shared" si="135"/>
        <v>1</v>
      </c>
    </row>
    <row r="661" spans="1:16" x14ac:dyDescent="0.25">
      <c r="A661" s="391"/>
      <c r="B661" s="394"/>
      <c r="C661" s="5" t="str">
        <f t="shared" si="130"/>
        <v/>
      </c>
      <c r="D661" s="155">
        <f t="shared" si="136"/>
        <v>0</v>
      </c>
      <c r="F661" s="156">
        <f t="shared" si="137"/>
        <v>0</v>
      </c>
      <c r="G661" t="str">
        <f t="shared" si="138"/>
        <v/>
      </c>
      <c r="H661" t="b">
        <f t="shared" si="139"/>
        <v>0</v>
      </c>
      <c r="I661" s="283">
        <f t="shared" si="131"/>
        <v>0</v>
      </c>
      <c r="J661" s="1">
        <f t="shared" si="132"/>
        <v>0</v>
      </c>
      <c r="K661" s="157">
        <f t="shared" si="140"/>
        <v>0</v>
      </c>
      <c r="L661" s="149">
        <f t="shared" si="141"/>
        <v>0</v>
      </c>
      <c r="M661" s="150">
        <f t="shared" si="133"/>
        <v>100</v>
      </c>
      <c r="N661" s="149">
        <f t="shared" si="142"/>
        <v>90</v>
      </c>
      <c r="O661" s="149">
        <f t="shared" si="134"/>
        <v>180</v>
      </c>
      <c r="P661" s="149">
        <f t="shared" si="135"/>
        <v>1</v>
      </c>
    </row>
    <row r="662" spans="1:16" x14ac:dyDescent="0.25">
      <c r="A662" s="391"/>
      <c r="B662" s="394"/>
      <c r="C662" s="5" t="str">
        <f t="shared" si="130"/>
        <v/>
      </c>
      <c r="D662" s="155">
        <f t="shared" si="136"/>
        <v>0</v>
      </c>
      <c r="F662" s="156">
        <f t="shared" si="137"/>
        <v>0</v>
      </c>
      <c r="G662" t="str">
        <f t="shared" si="138"/>
        <v/>
      </c>
      <c r="H662" t="b">
        <f t="shared" si="139"/>
        <v>0</v>
      </c>
      <c r="I662" s="283">
        <f t="shared" si="131"/>
        <v>0</v>
      </c>
      <c r="J662" s="1">
        <f t="shared" si="132"/>
        <v>0</v>
      </c>
      <c r="K662" s="157">
        <f t="shared" si="140"/>
        <v>0</v>
      </c>
      <c r="L662" s="149">
        <f t="shared" si="141"/>
        <v>0</v>
      </c>
      <c r="M662" s="150">
        <f t="shared" si="133"/>
        <v>100</v>
      </c>
      <c r="N662" s="149">
        <f t="shared" si="142"/>
        <v>90</v>
      </c>
      <c r="O662" s="149">
        <f t="shared" si="134"/>
        <v>180</v>
      </c>
      <c r="P662" s="149">
        <f t="shared" si="135"/>
        <v>1</v>
      </c>
    </row>
    <row r="663" spans="1:16" x14ac:dyDescent="0.25">
      <c r="A663" s="391"/>
      <c r="B663" s="394"/>
      <c r="C663" s="5" t="str">
        <f t="shared" si="130"/>
        <v/>
      </c>
      <c r="D663" s="155">
        <f t="shared" si="136"/>
        <v>0</v>
      </c>
      <c r="F663" s="156">
        <f t="shared" si="137"/>
        <v>0</v>
      </c>
      <c r="G663" t="str">
        <f t="shared" si="138"/>
        <v/>
      </c>
      <c r="H663" t="b">
        <f t="shared" si="139"/>
        <v>0</v>
      </c>
      <c r="I663" s="283">
        <f t="shared" si="131"/>
        <v>0</v>
      </c>
      <c r="J663" s="1">
        <f t="shared" si="132"/>
        <v>0</v>
      </c>
      <c r="K663" s="157">
        <f t="shared" si="140"/>
        <v>0</v>
      </c>
      <c r="L663" s="149">
        <f t="shared" si="141"/>
        <v>0</v>
      </c>
      <c r="M663" s="150">
        <f t="shared" si="133"/>
        <v>100</v>
      </c>
      <c r="N663" s="149">
        <f t="shared" si="142"/>
        <v>90</v>
      </c>
      <c r="O663" s="149">
        <f t="shared" si="134"/>
        <v>180</v>
      </c>
      <c r="P663" s="149">
        <f t="shared" si="135"/>
        <v>1</v>
      </c>
    </row>
    <row r="664" spans="1:16" x14ac:dyDescent="0.25">
      <c r="A664" s="391"/>
      <c r="B664" s="394"/>
      <c r="C664" s="5" t="str">
        <f t="shared" si="130"/>
        <v/>
      </c>
      <c r="D664" s="155">
        <f t="shared" si="136"/>
        <v>0</v>
      </c>
      <c r="F664" s="156">
        <f t="shared" si="137"/>
        <v>0</v>
      </c>
      <c r="G664" t="str">
        <f t="shared" si="138"/>
        <v/>
      </c>
      <c r="H664" t="b">
        <f t="shared" si="139"/>
        <v>0</v>
      </c>
      <c r="I664" s="283">
        <f t="shared" si="131"/>
        <v>0</v>
      </c>
      <c r="J664" s="1">
        <f t="shared" si="132"/>
        <v>0</v>
      </c>
      <c r="K664" s="157">
        <f t="shared" si="140"/>
        <v>0</v>
      </c>
      <c r="L664" s="149">
        <f t="shared" si="141"/>
        <v>0</v>
      </c>
      <c r="M664" s="150">
        <f t="shared" si="133"/>
        <v>100</v>
      </c>
      <c r="N664" s="149">
        <f t="shared" si="142"/>
        <v>90</v>
      </c>
      <c r="O664" s="149">
        <f t="shared" si="134"/>
        <v>180</v>
      </c>
      <c r="P664" s="149">
        <f t="shared" si="135"/>
        <v>1</v>
      </c>
    </row>
    <row r="665" spans="1:16" x14ac:dyDescent="0.25">
      <c r="A665" s="391"/>
      <c r="B665" s="394"/>
      <c r="C665" s="5" t="str">
        <f t="shared" si="130"/>
        <v/>
      </c>
      <c r="D665" s="155">
        <f t="shared" si="136"/>
        <v>0</v>
      </c>
      <c r="F665" s="156">
        <f t="shared" si="137"/>
        <v>0</v>
      </c>
      <c r="G665" t="str">
        <f t="shared" si="138"/>
        <v/>
      </c>
      <c r="H665" t="b">
        <f t="shared" si="139"/>
        <v>0</v>
      </c>
      <c r="I665" s="283">
        <f t="shared" si="131"/>
        <v>0</v>
      </c>
      <c r="J665" s="1">
        <f t="shared" si="132"/>
        <v>0</v>
      </c>
      <c r="K665" s="157">
        <f t="shared" si="140"/>
        <v>0</v>
      </c>
      <c r="L665" s="149">
        <f t="shared" si="141"/>
        <v>0</v>
      </c>
      <c r="M665" s="150">
        <f t="shared" si="133"/>
        <v>100</v>
      </c>
      <c r="N665" s="149">
        <f t="shared" si="142"/>
        <v>90</v>
      </c>
      <c r="O665" s="149">
        <f t="shared" si="134"/>
        <v>180</v>
      </c>
      <c r="P665" s="149">
        <f t="shared" si="135"/>
        <v>1</v>
      </c>
    </row>
    <row r="666" spans="1:16" x14ac:dyDescent="0.25">
      <c r="A666" s="391"/>
      <c r="B666" s="394"/>
      <c r="C666" s="5" t="str">
        <f t="shared" si="130"/>
        <v/>
      </c>
      <c r="D666" s="155">
        <f t="shared" si="136"/>
        <v>0</v>
      </c>
      <c r="F666" s="156">
        <f t="shared" si="137"/>
        <v>0</v>
      </c>
      <c r="G666" t="str">
        <f t="shared" si="138"/>
        <v/>
      </c>
      <c r="H666" t="b">
        <f t="shared" si="139"/>
        <v>0</v>
      </c>
      <c r="I666" s="283">
        <f t="shared" si="131"/>
        <v>0</v>
      </c>
      <c r="J666" s="1">
        <f t="shared" si="132"/>
        <v>0</v>
      </c>
      <c r="K666" s="157">
        <f t="shared" si="140"/>
        <v>0</v>
      </c>
      <c r="L666" s="149">
        <f t="shared" si="141"/>
        <v>0</v>
      </c>
      <c r="M666" s="150">
        <f t="shared" si="133"/>
        <v>100</v>
      </c>
      <c r="N666" s="149">
        <f t="shared" si="142"/>
        <v>90</v>
      </c>
      <c r="O666" s="149">
        <f t="shared" si="134"/>
        <v>180</v>
      </c>
      <c r="P666" s="149">
        <f t="shared" si="135"/>
        <v>1</v>
      </c>
    </row>
    <row r="667" spans="1:16" x14ac:dyDescent="0.25">
      <c r="A667" s="391"/>
      <c r="B667" s="394"/>
      <c r="C667" s="5" t="str">
        <f t="shared" si="130"/>
        <v/>
      </c>
      <c r="D667" s="155">
        <f t="shared" si="136"/>
        <v>0</v>
      </c>
      <c r="F667" s="156">
        <f t="shared" si="137"/>
        <v>0</v>
      </c>
      <c r="G667" t="str">
        <f t="shared" si="138"/>
        <v/>
      </c>
      <c r="H667" t="b">
        <f t="shared" si="139"/>
        <v>0</v>
      </c>
      <c r="I667" s="283">
        <f t="shared" si="131"/>
        <v>0</v>
      </c>
      <c r="J667" s="1">
        <f t="shared" si="132"/>
        <v>0</v>
      </c>
      <c r="K667" s="157">
        <f t="shared" si="140"/>
        <v>0</v>
      </c>
      <c r="L667" s="149">
        <f t="shared" si="141"/>
        <v>0</v>
      </c>
      <c r="M667" s="150">
        <f t="shared" si="133"/>
        <v>100</v>
      </c>
      <c r="N667" s="149">
        <f t="shared" si="142"/>
        <v>90</v>
      </c>
      <c r="O667" s="149">
        <f t="shared" si="134"/>
        <v>180</v>
      </c>
      <c r="P667" s="149">
        <f t="shared" si="135"/>
        <v>1</v>
      </c>
    </row>
    <row r="668" spans="1:16" x14ac:dyDescent="0.25">
      <c r="A668" s="391"/>
      <c r="B668" s="394"/>
      <c r="C668" s="5" t="str">
        <f t="shared" si="130"/>
        <v/>
      </c>
      <c r="D668" s="155">
        <f t="shared" si="136"/>
        <v>0</v>
      </c>
      <c r="F668" s="156">
        <f t="shared" si="137"/>
        <v>0</v>
      </c>
      <c r="G668" t="str">
        <f t="shared" si="138"/>
        <v/>
      </c>
      <c r="H668" t="b">
        <f t="shared" si="139"/>
        <v>0</v>
      </c>
      <c r="I668" s="283">
        <f t="shared" si="131"/>
        <v>0</v>
      </c>
      <c r="J668" s="1">
        <f t="shared" si="132"/>
        <v>0</v>
      </c>
      <c r="K668" s="157">
        <f t="shared" si="140"/>
        <v>0</v>
      </c>
      <c r="L668" s="149">
        <f t="shared" si="141"/>
        <v>0</v>
      </c>
      <c r="M668" s="150">
        <f t="shared" si="133"/>
        <v>100</v>
      </c>
      <c r="N668" s="149">
        <f t="shared" si="142"/>
        <v>90</v>
      </c>
      <c r="O668" s="149">
        <f t="shared" si="134"/>
        <v>180</v>
      </c>
      <c r="P668" s="149">
        <f t="shared" si="135"/>
        <v>1</v>
      </c>
    </row>
    <row r="669" spans="1:16" x14ac:dyDescent="0.25">
      <c r="A669" s="391"/>
      <c r="B669" s="394"/>
      <c r="C669" s="5" t="str">
        <f t="shared" si="130"/>
        <v/>
      </c>
      <c r="D669" s="155">
        <f t="shared" si="136"/>
        <v>0</v>
      </c>
      <c r="F669" s="156">
        <f t="shared" si="137"/>
        <v>0</v>
      </c>
      <c r="G669" t="str">
        <f t="shared" si="138"/>
        <v/>
      </c>
      <c r="H669" t="b">
        <f t="shared" si="139"/>
        <v>0</v>
      </c>
      <c r="I669" s="283">
        <f t="shared" si="131"/>
        <v>0</v>
      </c>
      <c r="J669" s="1">
        <f t="shared" si="132"/>
        <v>0</v>
      </c>
      <c r="K669" s="157">
        <f t="shared" si="140"/>
        <v>0</v>
      </c>
      <c r="L669" s="149">
        <f t="shared" si="141"/>
        <v>0</v>
      </c>
      <c r="M669" s="150">
        <f t="shared" si="133"/>
        <v>100</v>
      </c>
      <c r="N669" s="149">
        <f t="shared" si="142"/>
        <v>90</v>
      </c>
      <c r="O669" s="149">
        <f t="shared" si="134"/>
        <v>180</v>
      </c>
      <c r="P669" s="149">
        <f t="shared" si="135"/>
        <v>1</v>
      </c>
    </row>
    <row r="670" spans="1:16" x14ac:dyDescent="0.25">
      <c r="A670" s="391"/>
      <c r="B670" s="394"/>
      <c r="C670" s="5" t="str">
        <f t="shared" si="130"/>
        <v/>
      </c>
      <c r="D670" s="155">
        <f t="shared" si="136"/>
        <v>0</v>
      </c>
      <c r="F670" s="156">
        <f t="shared" si="137"/>
        <v>0</v>
      </c>
      <c r="G670" t="str">
        <f t="shared" si="138"/>
        <v/>
      </c>
      <c r="H670" t="b">
        <f t="shared" si="139"/>
        <v>0</v>
      </c>
      <c r="I670" s="283">
        <f t="shared" si="131"/>
        <v>0</v>
      </c>
      <c r="J670" s="1">
        <f t="shared" si="132"/>
        <v>0</v>
      </c>
      <c r="K670" s="157">
        <f t="shared" si="140"/>
        <v>0</v>
      </c>
      <c r="L670" s="149">
        <f t="shared" si="141"/>
        <v>0</v>
      </c>
      <c r="M670" s="150">
        <f t="shared" si="133"/>
        <v>100</v>
      </c>
      <c r="N670" s="149">
        <f t="shared" si="142"/>
        <v>90</v>
      </c>
      <c r="O670" s="149">
        <f t="shared" si="134"/>
        <v>180</v>
      </c>
      <c r="P670" s="149">
        <f t="shared" si="135"/>
        <v>1</v>
      </c>
    </row>
    <row r="671" spans="1:16" x14ac:dyDescent="0.25">
      <c r="A671" s="391"/>
      <c r="B671" s="394"/>
      <c r="C671" s="5" t="str">
        <f t="shared" si="130"/>
        <v/>
      </c>
      <c r="D671" s="155">
        <f t="shared" si="136"/>
        <v>0</v>
      </c>
      <c r="F671" s="156">
        <f t="shared" si="137"/>
        <v>0</v>
      </c>
      <c r="G671" t="str">
        <f t="shared" si="138"/>
        <v/>
      </c>
      <c r="H671" t="b">
        <f t="shared" si="139"/>
        <v>0</v>
      </c>
      <c r="I671" s="283">
        <f t="shared" si="131"/>
        <v>0</v>
      </c>
      <c r="J671" s="1">
        <f t="shared" si="132"/>
        <v>0</v>
      </c>
      <c r="K671" s="157">
        <f t="shared" si="140"/>
        <v>0</v>
      </c>
      <c r="L671" s="149">
        <f t="shared" si="141"/>
        <v>0</v>
      </c>
      <c r="M671" s="150">
        <f t="shared" si="133"/>
        <v>100</v>
      </c>
      <c r="N671" s="149">
        <f t="shared" si="142"/>
        <v>90</v>
      </c>
      <c r="O671" s="149">
        <f t="shared" si="134"/>
        <v>180</v>
      </c>
      <c r="P671" s="149">
        <f t="shared" si="135"/>
        <v>1</v>
      </c>
    </row>
    <row r="672" spans="1:16" x14ac:dyDescent="0.25">
      <c r="A672" s="391"/>
      <c r="B672" s="394"/>
      <c r="C672" s="5" t="str">
        <f t="shared" si="130"/>
        <v/>
      </c>
      <c r="D672" s="155">
        <f t="shared" si="136"/>
        <v>0</v>
      </c>
      <c r="F672" s="156">
        <f t="shared" si="137"/>
        <v>0</v>
      </c>
      <c r="G672" t="str">
        <f t="shared" si="138"/>
        <v/>
      </c>
      <c r="H672" t="b">
        <f t="shared" si="139"/>
        <v>0</v>
      </c>
      <c r="I672" s="283">
        <f t="shared" si="131"/>
        <v>0</v>
      </c>
      <c r="J672" s="1">
        <f t="shared" si="132"/>
        <v>0</v>
      </c>
      <c r="K672" s="157">
        <f t="shared" si="140"/>
        <v>0</v>
      </c>
      <c r="L672" s="149">
        <f t="shared" si="141"/>
        <v>0</v>
      </c>
      <c r="M672" s="150">
        <f t="shared" si="133"/>
        <v>100</v>
      </c>
      <c r="N672" s="149">
        <f t="shared" si="142"/>
        <v>90</v>
      </c>
      <c r="O672" s="149">
        <f t="shared" si="134"/>
        <v>180</v>
      </c>
      <c r="P672" s="149">
        <f t="shared" si="135"/>
        <v>1</v>
      </c>
    </row>
    <row r="673" spans="1:16" x14ac:dyDescent="0.25">
      <c r="A673" s="391"/>
      <c r="B673" s="394"/>
      <c r="C673" s="5" t="str">
        <f t="shared" si="130"/>
        <v/>
      </c>
      <c r="D673" s="155">
        <f t="shared" si="136"/>
        <v>0</v>
      </c>
      <c r="F673" s="156">
        <f t="shared" si="137"/>
        <v>0</v>
      </c>
      <c r="G673" t="str">
        <f t="shared" si="138"/>
        <v/>
      </c>
      <c r="H673" t="b">
        <f t="shared" si="139"/>
        <v>0</v>
      </c>
      <c r="I673" s="283">
        <f t="shared" si="131"/>
        <v>0</v>
      </c>
      <c r="J673" s="1">
        <f t="shared" si="132"/>
        <v>0</v>
      </c>
      <c r="K673" s="157">
        <f t="shared" si="140"/>
        <v>0</v>
      </c>
      <c r="L673" s="149">
        <f t="shared" si="141"/>
        <v>0</v>
      </c>
      <c r="M673" s="150">
        <f t="shared" si="133"/>
        <v>100</v>
      </c>
      <c r="N673" s="149">
        <f t="shared" si="142"/>
        <v>90</v>
      </c>
      <c r="O673" s="149">
        <f t="shared" si="134"/>
        <v>180</v>
      </c>
      <c r="P673" s="149">
        <f t="shared" si="135"/>
        <v>1</v>
      </c>
    </row>
    <row r="674" spans="1:16" x14ac:dyDescent="0.25">
      <c r="A674" s="391"/>
      <c r="B674" s="394"/>
      <c r="C674" s="5" t="str">
        <f t="shared" si="130"/>
        <v/>
      </c>
      <c r="D674" s="155">
        <f t="shared" si="136"/>
        <v>0</v>
      </c>
      <c r="F674" s="156">
        <f t="shared" si="137"/>
        <v>0</v>
      </c>
      <c r="G674" t="str">
        <f t="shared" si="138"/>
        <v/>
      </c>
      <c r="H674" t="b">
        <f t="shared" si="139"/>
        <v>0</v>
      </c>
      <c r="I674" s="283">
        <f t="shared" si="131"/>
        <v>0</v>
      </c>
      <c r="J674" s="1">
        <f t="shared" si="132"/>
        <v>0</v>
      </c>
      <c r="K674" s="157">
        <f t="shared" si="140"/>
        <v>0</v>
      </c>
      <c r="L674" s="149">
        <f t="shared" si="141"/>
        <v>0</v>
      </c>
      <c r="M674" s="150">
        <f t="shared" si="133"/>
        <v>100</v>
      </c>
      <c r="N674" s="149">
        <f t="shared" si="142"/>
        <v>90</v>
      </c>
      <c r="O674" s="149">
        <f t="shared" si="134"/>
        <v>180</v>
      </c>
      <c r="P674" s="149">
        <f t="shared" si="135"/>
        <v>1</v>
      </c>
    </row>
    <row r="675" spans="1:16" x14ac:dyDescent="0.25">
      <c r="A675" s="391"/>
      <c r="B675" s="394"/>
      <c r="C675" s="5" t="str">
        <f t="shared" si="130"/>
        <v/>
      </c>
      <c r="D675" s="155">
        <f t="shared" si="136"/>
        <v>0</v>
      </c>
      <c r="F675" s="156">
        <f t="shared" si="137"/>
        <v>0</v>
      </c>
      <c r="G675" t="str">
        <f t="shared" si="138"/>
        <v/>
      </c>
      <c r="H675" t="b">
        <f t="shared" si="139"/>
        <v>0</v>
      </c>
      <c r="I675" s="283">
        <f t="shared" si="131"/>
        <v>0</v>
      </c>
      <c r="J675" s="1">
        <f t="shared" si="132"/>
        <v>0</v>
      </c>
      <c r="K675" s="157">
        <f t="shared" si="140"/>
        <v>0</v>
      </c>
      <c r="L675" s="149">
        <f t="shared" si="141"/>
        <v>0</v>
      </c>
      <c r="M675" s="150">
        <f t="shared" si="133"/>
        <v>100</v>
      </c>
      <c r="N675" s="149">
        <f t="shared" si="142"/>
        <v>90</v>
      </c>
      <c r="O675" s="149">
        <f t="shared" si="134"/>
        <v>180</v>
      </c>
      <c r="P675" s="149">
        <f t="shared" si="135"/>
        <v>1</v>
      </c>
    </row>
    <row r="676" spans="1:16" x14ac:dyDescent="0.25">
      <c r="A676" s="391"/>
      <c r="B676" s="394"/>
      <c r="C676" s="5" t="str">
        <f t="shared" si="130"/>
        <v/>
      </c>
      <c r="D676" s="155">
        <f t="shared" si="136"/>
        <v>0</v>
      </c>
      <c r="F676" s="156">
        <f t="shared" si="137"/>
        <v>0</v>
      </c>
      <c r="G676" t="str">
        <f t="shared" si="138"/>
        <v/>
      </c>
      <c r="H676" t="b">
        <f t="shared" si="139"/>
        <v>0</v>
      </c>
      <c r="I676" s="283">
        <f t="shared" si="131"/>
        <v>0</v>
      </c>
      <c r="J676" s="1">
        <f t="shared" si="132"/>
        <v>0</v>
      </c>
      <c r="K676" s="157">
        <f t="shared" si="140"/>
        <v>0</v>
      </c>
      <c r="L676" s="149">
        <f t="shared" si="141"/>
        <v>0</v>
      </c>
      <c r="M676" s="150">
        <f t="shared" si="133"/>
        <v>100</v>
      </c>
      <c r="N676" s="149">
        <f t="shared" si="142"/>
        <v>90</v>
      </c>
      <c r="O676" s="149">
        <f t="shared" si="134"/>
        <v>180</v>
      </c>
      <c r="P676" s="149">
        <f t="shared" si="135"/>
        <v>1</v>
      </c>
    </row>
    <row r="677" spans="1:16" x14ac:dyDescent="0.25">
      <c r="A677" s="391"/>
      <c r="B677" s="394"/>
      <c r="C677" s="5" t="str">
        <f t="shared" si="130"/>
        <v/>
      </c>
      <c r="D677" s="155">
        <f t="shared" si="136"/>
        <v>0</v>
      </c>
      <c r="F677" s="156">
        <f t="shared" si="137"/>
        <v>0</v>
      </c>
      <c r="G677" t="str">
        <f t="shared" si="138"/>
        <v/>
      </c>
      <c r="H677" t="b">
        <f t="shared" si="139"/>
        <v>0</v>
      </c>
      <c r="I677" s="283">
        <f t="shared" si="131"/>
        <v>0</v>
      </c>
      <c r="J677" s="1">
        <f t="shared" si="132"/>
        <v>0</v>
      </c>
      <c r="K677" s="157">
        <f t="shared" si="140"/>
        <v>0</v>
      </c>
      <c r="L677" s="149">
        <f t="shared" si="141"/>
        <v>0</v>
      </c>
      <c r="M677" s="150">
        <f t="shared" si="133"/>
        <v>100</v>
      </c>
      <c r="N677" s="149">
        <f t="shared" si="142"/>
        <v>90</v>
      </c>
      <c r="O677" s="149">
        <f t="shared" si="134"/>
        <v>180</v>
      </c>
      <c r="P677" s="149">
        <f t="shared" si="135"/>
        <v>1</v>
      </c>
    </row>
    <row r="678" spans="1:16" x14ac:dyDescent="0.25">
      <c r="A678" s="391"/>
      <c r="B678" s="394"/>
      <c r="C678" s="5" t="str">
        <f t="shared" si="130"/>
        <v/>
      </c>
      <c r="D678" s="155">
        <f t="shared" si="136"/>
        <v>0</v>
      </c>
      <c r="F678" s="156">
        <f t="shared" si="137"/>
        <v>0</v>
      </c>
      <c r="G678" t="str">
        <f t="shared" si="138"/>
        <v/>
      </c>
      <c r="H678" t="b">
        <f t="shared" si="139"/>
        <v>0</v>
      </c>
      <c r="I678" s="283">
        <f t="shared" si="131"/>
        <v>0</v>
      </c>
      <c r="J678" s="1">
        <f t="shared" si="132"/>
        <v>0</v>
      </c>
      <c r="K678" s="157">
        <f t="shared" si="140"/>
        <v>0</v>
      </c>
      <c r="L678" s="149">
        <f t="shared" si="141"/>
        <v>0</v>
      </c>
      <c r="M678" s="150">
        <f t="shared" si="133"/>
        <v>100</v>
      </c>
      <c r="N678" s="149">
        <f t="shared" si="142"/>
        <v>90</v>
      </c>
      <c r="O678" s="149">
        <f t="shared" si="134"/>
        <v>180</v>
      </c>
      <c r="P678" s="149">
        <f t="shared" si="135"/>
        <v>1</v>
      </c>
    </row>
    <row r="679" spans="1:16" x14ac:dyDescent="0.25">
      <c r="A679" s="391"/>
      <c r="B679" s="394"/>
      <c r="C679" s="5" t="str">
        <f t="shared" si="130"/>
        <v/>
      </c>
      <c r="D679" s="155">
        <f t="shared" si="136"/>
        <v>0</v>
      </c>
      <c r="F679" s="156">
        <f t="shared" si="137"/>
        <v>0</v>
      </c>
      <c r="G679" t="str">
        <f t="shared" si="138"/>
        <v/>
      </c>
      <c r="H679" t="b">
        <f t="shared" si="139"/>
        <v>0</v>
      </c>
      <c r="I679" s="283">
        <f t="shared" si="131"/>
        <v>0</v>
      </c>
      <c r="J679" s="1">
        <f t="shared" si="132"/>
        <v>0</v>
      </c>
      <c r="K679" s="157">
        <f t="shared" si="140"/>
        <v>0</v>
      </c>
      <c r="L679" s="149">
        <f t="shared" si="141"/>
        <v>0</v>
      </c>
      <c r="M679" s="150">
        <f t="shared" si="133"/>
        <v>100</v>
      </c>
      <c r="N679" s="149">
        <f t="shared" si="142"/>
        <v>90</v>
      </c>
      <c r="O679" s="149">
        <f t="shared" si="134"/>
        <v>180</v>
      </c>
      <c r="P679" s="149">
        <f t="shared" si="135"/>
        <v>1</v>
      </c>
    </row>
    <row r="680" spans="1:16" x14ac:dyDescent="0.25">
      <c r="A680" s="391"/>
      <c r="B680" s="394"/>
      <c r="C680" s="5" t="str">
        <f t="shared" si="130"/>
        <v/>
      </c>
      <c r="D680" s="155">
        <f t="shared" si="136"/>
        <v>0</v>
      </c>
      <c r="F680" s="156">
        <f t="shared" si="137"/>
        <v>0</v>
      </c>
      <c r="G680" t="str">
        <f t="shared" si="138"/>
        <v/>
      </c>
      <c r="H680" t="b">
        <f t="shared" si="139"/>
        <v>0</v>
      </c>
      <c r="I680" s="283">
        <f t="shared" si="131"/>
        <v>0</v>
      </c>
      <c r="J680" s="1">
        <f t="shared" si="132"/>
        <v>0</v>
      </c>
      <c r="K680" s="157">
        <f t="shared" si="140"/>
        <v>0</v>
      </c>
      <c r="L680" s="149">
        <f t="shared" si="141"/>
        <v>0</v>
      </c>
      <c r="M680" s="150">
        <f t="shared" si="133"/>
        <v>100</v>
      </c>
      <c r="N680" s="149">
        <f t="shared" si="142"/>
        <v>90</v>
      </c>
      <c r="O680" s="149">
        <f t="shared" si="134"/>
        <v>180</v>
      </c>
      <c r="P680" s="149">
        <f t="shared" si="135"/>
        <v>1</v>
      </c>
    </row>
    <row r="681" spans="1:16" x14ac:dyDescent="0.25">
      <c r="A681" s="391"/>
      <c r="B681" s="394"/>
      <c r="C681" s="5" t="str">
        <f t="shared" si="130"/>
        <v/>
      </c>
      <c r="D681" s="155">
        <f t="shared" si="136"/>
        <v>0</v>
      </c>
      <c r="F681" s="156">
        <f t="shared" si="137"/>
        <v>0</v>
      </c>
      <c r="G681" t="str">
        <f t="shared" si="138"/>
        <v/>
      </c>
      <c r="H681" t="b">
        <f t="shared" si="139"/>
        <v>0</v>
      </c>
      <c r="I681" s="283">
        <f t="shared" si="131"/>
        <v>0</v>
      </c>
      <c r="J681" s="1">
        <f t="shared" si="132"/>
        <v>0</v>
      </c>
      <c r="K681" s="157">
        <f t="shared" si="140"/>
        <v>0</v>
      </c>
      <c r="L681" s="149">
        <f t="shared" si="141"/>
        <v>0</v>
      </c>
      <c r="M681" s="150">
        <f t="shared" si="133"/>
        <v>100</v>
      </c>
      <c r="N681" s="149">
        <f t="shared" si="142"/>
        <v>90</v>
      </c>
      <c r="O681" s="149">
        <f t="shared" si="134"/>
        <v>180</v>
      </c>
      <c r="P681" s="149">
        <f t="shared" si="135"/>
        <v>1</v>
      </c>
    </row>
    <row r="682" spans="1:16" x14ac:dyDescent="0.25">
      <c r="A682" s="391"/>
      <c r="B682" s="394"/>
      <c r="C682" s="5" t="str">
        <f t="shared" si="130"/>
        <v/>
      </c>
      <c r="D682" s="155">
        <f t="shared" si="136"/>
        <v>0</v>
      </c>
      <c r="F682" s="156">
        <f t="shared" si="137"/>
        <v>0</v>
      </c>
      <c r="G682" t="str">
        <f t="shared" si="138"/>
        <v/>
      </c>
      <c r="H682" t="b">
        <f t="shared" si="139"/>
        <v>0</v>
      </c>
      <c r="I682" s="283">
        <f t="shared" si="131"/>
        <v>0</v>
      </c>
      <c r="J682" s="1">
        <f t="shared" si="132"/>
        <v>0</v>
      </c>
      <c r="K682" s="157">
        <f t="shared" si="140"/>
        <v>0</v>
      </c>
      <c r="L682" s="149">
        <f t="shared" si="141"/>
        <v>0</v>
      </c>
      <c r="M682" s="150">
        <f t="shared" si="133"/>
        <v>100</v>
      </c>
      <c r="N682" s="149">
        <f t="shared" si="142"/>
        <v>90</v>
      </c>
      <c r="O682" s="149">
        <f t="shared" si="134"/>
        <v>180</v>
      </c>
      <c r="P682" s="149">
        <f t="shared" si="135"/>
        <v>1</v>
      </c>
    </row>
    <row r="683" spans="1:16" x14ac:dyDescent="0.25">
      <c r="A683" s="391"/>
      <c r="B683" s="394"/>
      <c r="C683" s="5" t="str">
        <f t="shared" si="130"/>
        <v/>
      </c>
      <c r="D683" s="155">
        <f t="shared" si="136"/>
        <v>0</v>
      </c>
      <c r="F683" s="156">
        <f t="shared" si="137"/>
        <v>0</v>
      </c>
      <c r="G683" t="str">
        <f t="shared" si="138"/>
        <v/>
      </c>
      <c r="H683" t="b">
        <f t="shared" si="139"/>
        <v>0</v>
      </c>
      <c r="I683" s="283">
        <f t="shared" si="131"/>
        <v>0</v>
      </c>
      <c r="J683" s="1">
        <f t="shared" si="132"/>
        <v>0</v>
      </c>
      <c r="K683" s="157">
        <f t="shared" si="140"/>
        <v>0</v>
      </c>
      <c r="L683" s="149">
        <f t="shared" si="141"/>
        <v>0</v>
      </c>
      <c r="M683" s="150">
        <f t="shared" si="133"/>
        <v>100</v>
      </c>
      <c r="N683" s="149">
        <f t="shared" si="142"/>
        <v>90</v>
      </c>
      <c r="O683" s="149">
        <f t="shared" si="134"/>
        <v>180</v>
      </c>
      <c r="P683" s="149">
        <f t="shared" si="135"/>
        <v>1</v>
      </c>
    </row>
    <row r="684" spans="1:16" x14ac:dyDescent="0.25">
      <c r="A684" s="391"/>
      <c r="B684" s="394"/>
      <c r="C684" s="5" t="str">
        <f t="shared" si="130"/>
        <v/>
      </c>
      <c r="D684" s="155">
        <f t="shared" si="136"/>
        <v>0</v>
      </c>
      <c r="F684" s="156">
        <f t="shared" si="137"/>
        <v>0</v>
      </c>
      <c r="G684" t="str">
        <f t="shared" si="138"/>
        <v/>
      </c>
      <c r="H684" t="b">
        <f t="shared" si="139"/>
        <v>0</v>
      </c>
      <c r="I684" s="283">
        <f t="shared" si="131"/>
        <v>0</v>
      </c>
      <c r="J684" s="1">
        <f t="shared" si="132"/>
        <v>0</v>
      </c>
      <c r="K684" s="157">
        <f t="shared" si="140"/>
        <v>0</v>
      </c>
      <c r="L684" s="149">
        <f t="shared" si="141"/>
        <v>0</v>
      </c>
      <c r="M684" s="150">
        <f t="shared" si="133"/>
        <v>100</v>
      </c>
      <c r="N684" s="149">
        <f t="shared" si="142"/>
        <v>90</v>
      </c>
      <c r="O684" s="149">
        <f t="shared" si="134"/>
        <v>180</v>
      </c>
      <c r="P684" s="149">
        <f t="shared" si="135"/>
        <v>1</v>
      </c>
    </row>
    <row r="685" spans="1:16" x14ac:dyDescent="0.25">
      <c r="A685" s="391"/>
      <c r="B685" s="394"/>
      <c r="C685" s="5" t="str">
        <f t="shared" si="130"/>
        <v/>
      </c>
      <c r="D685" s="155">
        <f t="shared" si="136"/>
        <v>0</v>
      </c>
      <c r="F685" s="156">
        <f t="shared" si="137"/>
        <v>0</v>
      </c>
      <c r="G685" t="str">
        <f t="shared" si="138"/>
        <v/>
      </c>
      <c r="H685" t="b">
        <f t="shared" si="139"/>
        <v>0</v>
      </c>
      <c r="I685" s="283">
        <f t="shared" si="131"/>
        <v>0</v>
      </c>
      <c r="J685" s="1">
        <f t="shared" si="132"/>
        <v>0</v>
      </c>
      <c r="K685" s="157">
        <f t="shared" si="140"/>
        <v>0</v>
      </c>
      <c r="L685" s="149">
        <f t="shared" si="141"/>
        <v>0</v>
      </c>
      <c r="M685" s="150">
        <f t="shared" si="133"/>
        <v>100</v>
      </c>
      <c r="N685" s="149">
        <f t="shared" si="142"/>
        <v>90</v>
      </c>
      <c r="O685" s="149">
        <f t="shared" si="134"/>
        <v>180</v>
      </c>
      <c r="P685" s="149">
        <f t="shared" si="135"/>
        <v>1</v>
      </c>
    </row>
    <row r="686" spans="1:16" x14ac:dyDescent="0.25">
      <c r="A686" s="391"/>
      <c r="B686" s="394"/>
      <c r="C686" s="5" t="str">
        <f t="shared" si="130"/>
        <v/>
      </c>
      <c r="D686" s="155">
        <f t="shared" si="136"/>
        <v>0</v>
      </c>
      <c r="F686" s="156">
        <f t="shared" si="137"/>
        <v>0</v>
      </c>
      <c r="G686" t="str">
        <f t="shared" si="138"/>
        <v/>
      </c>
      <c r="H686" t="b">
        <f t="shared" si="139"/>
        <v>0</v>
      </c>
      <c r="I686" s="283">
        <f t="shared" si="131"/>
        <v>0</v>
      </c>
      <c r="J686" s="1">
        <f t="shared" si="132"/>
        <v>0</v>
      </c>
      <c r="K686" s="157">
        <f t="shared" si="140"/>
        <v>0</v>
      </c>
      <c r="L686" s="149">
        <f t="shared" si="141"/>
        <v>0</v>
      </c>
      <c r="M686" s="150">
        <f t="shared" si="133"/>
        <v>100</v>
      </c>
      <c r="N686" s="149">
        <f t="shared" si="142"/>
        <v>90</v>
      </c>
      <c r="O686" s="149">
        <f t="shared" si="134"/>
        <v>180</v>
      </c>
      <c r="P686" s="149">
        <f t="shared" si="135"/>
        <v>1</v>
      </c>
    </row>
    <row r="687" spans="1:16" x14ac:dyDescent="0.25">
      <c r="A687" s="391"/>
      <c r="B687" s="394"/>
      <c r="C687" s="5" t="str">
        <f t="shared" si="130"/>
        <v/>
      </c>
      <c r="D687" s="155">
        <f t="shared" si="136"/>
        <v>0</v>
      </c>
      <c r="F687" s="156">
        <f t="shared" si="137"/>
        <v>0</v>
      </c>
      <c r="G687" t="str">
        <f t="shared" si="138"/>
        <v/>
      </c>
      <c r="H687" t="b">
        <f t="shared" si="139"/>
        <v>0</v>
      </c>
      <c r="I687" s="283">
        <f t="shared" si="131"/>
        <v>0</v>
      </c>
      <c r="J687" s="1">
        <f t="shared" si="132"/>
        <v>0</v>
      </c>
      <c r="K687" s="157">
        <f t="shared" si="140"/>
        <v>0</v>
      </c>
      <c r="L687" s="149">
        <f t="shared" si="141"/>
        <v>0</v>
      </c>
      <c r="M687" s="150">
        <f t="shared" si="133"/>
        <v>100</v>
      </c>
      <c r="N687" s="149">
        <f t="shared" si="142"/>
        <v>90</v>
      </c>
      <c r="O687" s="149">
        <f t="shared" si="134"/>
        <v>180</v>
      </c>
      <c r="P687" s="149">
        <f t="shared" si="135"/>
        <v>1</v>
      </c>
    </row>
    <row r="688" spans="1:16" x14ac:dyDescent="0.25">
      <c r="A688" s="391"/>
      <c r="B688" s="394"/>
      <c r="C688" s="5" t="str">
        <f t="shared" si="130"/>
        <v/>
      </c>
      <c r="D688" s="155">
        <f t="shared" si="136"/>
        <v>0</v>
      </c>
      <c r="F688" s="156">
        <f t="shared" si="137"/>
        <v>0</v>
      </c>
      <c r="G688" t="str">
        <f t="shared" si="138"/>
        <v/>
      </c>
      <c r="H688" t="b">
        <f t="shared" si="139"/>
        <v>0</v>
      </c>
      <c r="I688" s="283">
        <f t="shared" si="131"/>
        <v>0</v>
      </c>
      <c r="J688" s="1">
        <f t="shared" si="132"/>
        <v>0</v>
      </c>
      <c r="K688" s="157">
        <f t="shared" si="140"/>
        <v>0</v>
      </c>
      <c r="L688" s="149">
        <f t="shared" si="141"/>
        <v>0</v>
      </c>
      <c r="M688" s="150">
        <f t="shared" si="133"/>
        <v>100</v>
      </c>
      <c r="N688" s="149">
        <f t="shared" si="142"/>
        <v>90</v>
      </c>
      <c r="O688" s="149">
        <f t="shared" si="134"/>
        <v>180</v>
      </c>
      <c r="P688" s="149">
        <f t="shared" si="135"/>
        <v>1</v>
      </c>
    </row>
    <row r="689" spans="1:16" x14ac:dyDescent="0.25">
      <c r="A689" s="391"/>
      <c r="B689" s="394"/>
      <c r="C689" s="5" t="str">
        <f t="shared" si="130"/>
        <v/>
      </c>
      <c r="D689" s="155">
        <f t="shared" si="136"/>
        <v>0</v>
      </c>
      <c r="F689" s="156">
        <f t="shared" si="137"/>
        <v>0</v>
      </c>
      <c r="G689" t="str">
        <f t="shared" si="138"/>
        <v/>
      </c>
      <c r="H689" t="b">
        <f t="shared" si="139"/>
        <v>0</v>
      </c>
      <c r="I689" s="283">
        <f t="shared" si="131"/>
        <v>0</v>
      </c>
      <c r="J689" s="1">
        <f t="shared" si="132"/>
        <v>0</v>
      </c>
      <c r="K689" s="157">
        <f t="shared" si="140"/>
        <v>0</v>
      </c>
      <c r="L689" s="149">
        <f t="shared" si="141"/>
        <v>0</v>
      </c>
      <c r="M689" s="150">
        <f t="shared" si="133"/>
        <v>100</v>
      </c>
      <c r="N689" s="149">
        <f t="shared" si="142"/>
        <v>90</v>
      </c>
      <c r="O689" s="149">
        <f t="shared" si="134"/>
        <v>180</v>
      </c>
      <c r="P689" s="149">
        <f t="shared" si="135"/>
        <v>1</v>
      </c>
    </row>
    <row r="690" spans="1:16" x14ac:dyDescent="0.25">
      <c r="A690" s="391"/>
      <c r="B690" s="394"/>
      <c r="C690" s="5" t="str">
        <f t="shared" si="130"/>
        <v/>
      </c>
      <c r="D690" s="155">
        <f t="shared" si="136"/>
        <v>0</v>
      </c>
      <c r="F690" s="156">
        <f t="shared" si="137"/>
        <v>0</v>
      </c>
      <c r="G690" t="str">
        <f t="shared" si="138"/>
        <v/>
      </c>
      <c r="H690" t="b">
        <f t="shared" si="139"/>
        <v>0</v>
      </c>
      <c r="I690" s="283">
        <f t="shared" si="131"/>
        <v>0</v>
      </c>
      <c r="J690" s="1">
        <f t="shared" si="132"/>
        <v>0</v>
      </c>
      <c r="K690" s="157">
        <f t="shared" si="140"/>
        <v>0</v>
      </c>
      <c r="L690" s="149">
        <f t="shared" si="141"/>
        <v>0</v>
      </c>
      <c r="M690" s="150">
        <f t="shared" si="133"/>
        <v>100</v>
      </c>
      <c r="N690" s="149">
        <f t="shared" si="142"/>
        <v>90</v>
      </c>
      <c r="O690" s="149">
        <f t="shared" si="134"/>
        <v>180</v>
      </c>
      <c r="P690" s="149">
        <f t="shared" si="135"/>
        <v>1</v>
      </c>
    </row>
    <row r="691" spans="1:16" x14ac:dyDescent="0.25">
      <c r="A691" s="391"/>
      <c r="B691" s="394"/>
      <c r="C691" s="5" t="str">
        <f t="shared" si="130"/>
        <v/>
      </c>
      <c r="D691" s="155">
        <f t="shared" si="136"/>
        <v>0</v>
      </c>
      <c r="F691" s="156">
        <f t="shared" si="137"/>
        <v>0</v>
      </c>
      <c r="G691" t="str">
        <f t="shared" si="138"/>
        <v/>
      </c>
      <c r="H691" t="b">
        <f t="shared" si="139"/>
        <v>0</v>
      </c>
      <c r="I691" s="283">
        <f t="shared" si="131"/>
        <v>0</v>
      </c>
      <c r="J691" s="1">
        <f t="shared" si="132"/>
        <v>0</v>
      </c>
      <c r="K691" s="157">
        <f t="shared" si="140"/>
        <v>0</v>
      </c>
      <c r="L691" s="149">
        <f t="shared" si="141"/>
        <v>0</v>
      </c>
      <c r="M691" s="150">
        <f t="shared" si="133"/>
        <v>100</v>
      </c>
      <c r="N691" s="149">
        <f t="shared" si="142"/>
        <v>90</v>
      </c>
      <c r="O691" s="149">
        <f t="shared" si="134"/>
        <v>180</v>
      </c>
      <c r="P691" s="149">
        <f t="shared" si="135"/>
        <v>1</v>
      </c>
    </row>
    <row r="692" spans="1:16" x14ac:dyDescent="0.25">
      <c r="A692" s="391"/>
      <c r="B692" s="394"/>
      <c r="C692" s="5" t="str">
        <f t="shared" si="130"/>
        <v/>
      </c>
      <c r="D692" s="155">
        <f t="shared" si="136"/>
        <v>0</v>
      </c>
      <c r="F692" s="156">
        <f t="shared" si="137"/>
        <v>0</v>
      </c>
      <c r="G692" t="str">
        <f t="shared" si="138"/>
        <v/>
      </c>
      <c r="H692" t="b">
        <f t="shared" si="139"/>
        <v>0</v>
      </c>
      <c r="I692" s="283">
        <f t="shared" si="131"/>
        <v>0</v>
      </c>
      <c r="J692" s="1">
        <f t="shared" si="132"/>
        <v>0</v>
      </c>
      <c r="K692" s="157">
        <f t="shared" si="140"/>
        <v>0</v>
      </c>
      <c r="L692" s="149">
        <f t="shared" si="141"/>
        <v>0</v>
      </c>
      <c r="M692" s="150">
        <f t="shared" si="133"/>
        <v>100</v>
      </c>
      <c r="N692" s="149">
        <f t="shared" si="142"/>
        <v>90</v>
      </c>
      <c r="O692" s="149">
        <f t="shared" si="134"/>
        <v>180</v>
      </c>
      <c r="P692" s="149">
        <f t="shared" si="135"/>
        <v>1</v>
      </c>
    </row>
    <row r="693" spans="1:16" x14ac:dyDescent="0.25">
      <c r="A693" s="391"/>
      <c r="B693" s="394"/>
      <c r="C693" s="5" t="str">
        <f t="shared" si="130"/>
        <v/>
      </c>
      <c r="D693" s="155">
        <f t="shared" si="136"/>
        <v>0</v>
      </c>
      <c r="F693" s="156">
        <f t="shared" si="137"/>
        <v>0</v>
      </c>
      <c r="G693" t="str">
        <f t="shared" si="138"/>
        <v/>
      </c>
      <c r="H693" t="b">
        <f t="shared" si="139"/>
        <v>0</v>
      </c>
      <c r="I693" s="283">
        <f t="shared" si="131"/>
        <v>0</v>
      </c>
      <c r="J693" s="1">
        <f t="shared" si="132"/>
        <v>0</v>
      </c>
      <c r="K693" s="157">
        <f t="shared" si="140"/>
        <v>0</v>
      </c>
      <c r="L693" s="149">
        <f t="shared" si="141"/>
        <v>0</v>
      </c>
      <c r="M693" s="150">
        <f t="shared" si="133"/>
        <v>100</v>
      </c>
      <c r="N693" s="149">
        <f t="shared" si="142"/>
        <v>90</v>
      </c>
      <c r="O693" s="149">
        <f t="shared" si="134"/>
        <v>180</v>
      </c>
      <c r="P693" s="149">
        <f t="shared" si="135"/>
        <v>1</v>
      </c>
    </row>
    <row r="694" spans="1:16" x14ac:dyDescent="0.25">
      <c r="A694" s="391"/>
      <c r="B694" s="394"/>
      <c r="C694" s="5" t="str">
        <f t="shared" si="130"/>
        <v/>
      </c>
      <c r="D694" s="155">
        <f t="shared" si="136"/>
        <v>0</v>
      </c>
      <c r="F694" s="156">
        <f t="shared" si="137"/>
        <v>0</v>
      </c>
      <c r="G694" t="str">
        <f t="shared" si="138"/>
        <v/>
      </c>
      <c r="H694" t="b">
        <f t="shared" si="139"/>
        <v>0</v>
      </c>
      <c r="I694" s="283">
        <f t="shared" si="131"/>
        <v>0</v>
      </c>
      <c r="J694" s="1">
        <f t="shared" si="132"/>
        <v>0</v>
      </c>
      <c r="K694" s="157">
        <f t="shared" si="140"/>
        <v>0</v>
      </c>
      <c r="L694" s="149">
        <f t="shared" si="141"/>
        <v>0</v>
      </c>
      <c r="M694" s="150">
        <f t="shared" si="133"/>
        <v>100</v>
      </c>
      <c r="N694" s="149">
        <f t="shared" si="142"/>
        <v>90</v>
      </c>
      <c r="O694" s="149">
        <f t="shared" si="134"/>
        <v>180</v>
      </c>
      <c r="P694" s="149">
        <f t="shared" si="135"/>
        <v>1</v>
      </c>
    </row>
    <row r="695" spans="1:16" x14ac:dyDescent="0.25">
      <c r="A695" s="391"/>
      <c r="B695" s="394"/>
      <c r="C695" s="5" t="str">
        <f t="shared" si="130"/>
        <v/>
      </c>
      <c r="D695" s="155">
        <f t="shared" si="136"/>
        <v>0</v>
      </c>
      <c r="F695" s="156">
        <f t="shared" si="137"/>
        <v>0</v>
      </c>
      <c r="G695" t="str">
        <f t="shared" si="138"/>
        <v/>
      </c>
      <c r="H695" t="b">
        <f t="shared" si="139"/>
        <v>0</v>
      </c>
      <c r="I695" s="283">
        <f t="shared" si="131"/>
        <v>0</v>
      </c>
      <c r="J695" s="1">
        <f t="shared" si="132"/>
        <v>0</v>
      </c>
      <c r="K695" s="157">
        <f t="shared" si="140"/>
        <v>0</v>
      </c>
      <c r="L695" s="149">
        <f t="shared" si="141"/>
        <v>0</v>
      </c>
      <c r="M695" s="150">
        <f t="shared" si="133"/>
        <v>100</v>
      </c>
      <c r="N695" s="149">
        <f t="shared" si="142"/>
        <v>90</v>
      </c>
      <c r="O695" s="149">
        <f t="shared" si="134"/>
        <v>180</v>
      </c>
      <c r="P695" s="149">
        <f t="shared" si="135"/>
        <v>1</v>
      </c>
    </row>
    <row r="696" spans="1:16" x14ac:dyDescent="0.25">
      <c r="A696" s="391"/>
      <c r="B696" s="394"/>
      <c r="C696" s="5" t="str">
        <f t="shared" si="130"/>
        <v/>
      </c>
      <c r="D696" s="155">
        <f t="shared" si="136"/>
        <v>0</v>
      </c>
      <c r="F696" s="156">
        <f t="shared" si="137"/>
        <v>0</v>
      </c>
      <c r="G696" t="str">
        <f t="shared" si="138"/>
        <v/>
      </c>
      <c r="H696" t="b">
        <f t="shared" si="139"/>
        <v>0</v>
      </c>
      <c r="I696" s="283">
        <f t="shared" si="131"/>
        <v>0</v>
      </c>
      <c r="J696" s="1">
        <f t="shared" si="132"/>
        <v>0</v>
      </c>
      <c r="K696" s="157">
        <f t="shared" si="140"/>
        <v>0</v>
      </c>
      <c r="L696" s="149">
        <f t="shared" si="141"/>
        <v>0</v>
      </c>
      <c r="M696" s="150">
        <f t="shared" si="133"/>
        <v>100</v>
      </c>
      <c r="N696" s="149">
        <f t="shared" si="142"/>
        <v>90</v>
      </c>
      <c r="O696" s="149">
        <f t="shared" si="134"/>
        <v>180</v>
      </c>
      <c r="P696" s="149">
        <f t="shared" si="135"/>
        <v>1</v>
      </c>
    </row>
    <row r="697" spans="1:16" x14ac:dyDescent="0.25">
      <c r="A697" s="391"/>
      <c r="B697" s="394"/>
      <c r="C697" s="5" t="str">
        <f t="shared" si="130"/>
        <v/>
      </c>
      <c r="D697" s="155">
        <f t="shared" si="136"/>
        <v>0</v>
      </c>
      <c r="F697" s="156">
        <f t="shared" si="137"/>
        <v>0</v>
      </c>
      <c r="G697" t="str">
        <f t="shared" si="138"/>
        <v/>
      </c>
      <c r="H697" t="b">
        <f t="shared" si="139"/>
        <v>0</v>
      </c>
      <c r="I697" s="283">
        <f t="shared" si="131"/>
        <v>0</v>
      </c>
      <c r="J697" s="1">
        <f t="shared" si="132"/>
        <v>0</v>
      </c>
      <c r="K697" s="157">
        <f t="shared" si="140"/>
        <v>0</v>
      </c>
      <c r="L697" s="149">
        <f t="shared" si="141"/>
        <v>0</v>
      </c>
      <c r="M697" s="150">
        <f t="shared" si="133"/>
        <v>100</v>
      </c>
      <c r="N697" s="149">
        <f t="shared" si="142"/>
        <v>90</v>
      </c>
      <c r="O697" s="149">
        <f t="shared" si="134"/>
        <v>180</v>
      </c>
      <c r="P697" s="149">
        <f t="shared" si="135"/>
        <v>1</v>
      </c>
    </row>
    <row r="698" spans="1:16" x14ac:dyDescent="0.25">
      <c r="A698" s="391"/>
      <c r="B698" s="394"/>
      <c r="C698" s="5" t="str">
        <f t="shared" si="130"/>
        <v/>
      </c>
      <c r="D698" s="155">
        <f t="shared" si="136"/>
        <v>0</v>
      </c>
      <c r="F698" s="156">
        <f t="shared" si="137"/>
        <v>0</v>
      </c>
      <c r="G698" t="str">
        <f t="shared" si="138"/>
        <v/>
      </c>
      <c r="H698" t="b">
        <f t="shared" si="139"/>
        <v>0</v>
      </c>
      <c r="I698" s="283">
        <f t="shared" si="131"/>
        <v>0</v>
      </c>
      <c r="J698" s="1">
        <f t="shared" si="132"/>
        <v>0</v>
      </c>
      <c r="K698" s="157">
        <f t="shared" si="140"/>
        <v>0</v>
      </c>
      <c r="L698" s="149">
        <f t="shared" si="141"/>
        <v>0</v>
      </c>
      <c r="M698" s="150">
        <f t="shared" si="133"/>
        <v>100</v>
      </c>
      <c r="N698" s="149">
        <f t="shared" si="142"/>
        <v>90</v>
      </c>
      <c r="O698" s="149">
        <f t="shared" si="134"/>
        <v>180</v>
      </c>
      <c r="P698" s="149">
        <f t="shared" si="135"/>
        <v>1</v>
      </c>
    </row>
    <row r="699" spans="1:16" x14ac:dyDescent="0.25">
      <c r="A699" s="391"/>
      <c r="B699" s="394"/>
      <c r="C699" s="5" t="str">
        <f t="shared" si="130"/>
        <v/>
      </c>
      <c r="D699" s="155">
        <f t="shared" si="136"/>
        <v>0</v>
      </c>
      <c r="F699" s="156">
        <f t="shared" si="137"/>
        <v>0</v>
      </c>
      <c r="G699" t="str">
        <f t="shared" si="138"/>
        <v/>
      </c>
      <c r="H699" t="b">
        <f t="shared" si="139"/>
        <v>0</v>
      </c>
      <c r="I699" s="283">
        <f t="shared" si="131"/>
        <v>0</v>
      </c>
      <c r="J699" s="1">
        <f t="shared" si="132"/>
        <v>0</v>
      </c>
      <c r="K699" s="157">
        <f t="shared" si="140"/>
        <v>0</v>
      </c>
      <c r="L699" s="149">
        <f t="shared" si="141"/>
        <v>0</v>
      </c>
      <c r="M699" s="150">
        <f t="shared" si="133"/>
        <v>100</v>
      </c>
      <c r="N699" s="149">
        <f t="shared" si="142"/>
        <v>90</v>
      </c>
      <c r="O699" s="149">
        <f t="shared" si="134"/>
        <v>180</v>
      </c>
      <c r="P699" s="149">
        <f t="shared" si="135"/>
        <v>1</v>
      </c>
    </row>
    <row r="700" spans="1:16" x14ac:dyDescent="0.25">
      <c r="A700" s="391"/>
      <c r="B700" s="394"/>
      <c r="C700" s="5" t="str">
        <f t="shared" si="130"/>
        <v/>
      </c>
      <c r="D700" s="155">
        <f t="shared" si="136"/>
        <v>0</v>
      </c>
      <c r="F700" s="156">
        <f t="shared" si="137"/>
        <v>0</v>
      </c>
      <c r="G700" t="str">
        <f t="shared" si="138"/>
        <v/>
      </c>
      <c r="H700" t="b">
        <f t="shared" si="139"/>
        <v>0</v>
      </c>
      <c r="I700" s="283">
        <f t="shared" si="131"/>
        <v>0</v>
      </c>
      <c r="J700" s="1">
        <f t="shared" si="132"/>
        <v>0</v>
      </c>
      <c r="K700" s="157">
        <f t="shared" si="140"/>
        <v>0</v>
      </c>
      <c r="L700" s="149">
        <f t="shared" si="141"/>
        <v>0</v>
      </c>
      <c r="M700" s="150">
        <f t="shared" si="133"/>
        <v>100</v>
      </c>
      <c r="N700" s="149">
        <f t="shared" si="142"/>
        <v>90</v>
      </c>
      <c r="O700" s="149">
        <f t="shared" si="134"/>
        <v>180</v>
      </c>
      <c r="P700" s="149">
        <f t="shared" si="135"/>
        <v>1</v>
      </c>
    </row>
    <row r="701" spans="1:16" x14ac:dyDescent="0.25">
      <c r="A701" s="391"/>
      <c r="B701" s="394"/>
      <c r="C701" s="5" t="str">
        <f t="shared" si="130"/>
        <v/>
      </c>
      <c r="D701" s="155">
        <f t="shared" si="136"/>
        <v>0</v>
      </c>
      <c r="F701" s="156">
        <f t="shared" si="137"/>
        <v>0</v>
      </c>
      <c r="G701" t="str">
        <f t="shared" si="138"/>
        <v/>
      </c>
      <c r="H701" t="b">
        <f t="shared" si="139"/>
        <v>0</v>
      </c>
      <c r="I701" s="283">
        <f t="shared" si="131"/>
        <v>0</v>
      </c>
      <c r="J701" s="1">
        <f t="shared" si="132"/>
        <v>0</v>
      </c>
      <c r="K701" s="157">
        <f t="shared" si="140"/>
        <v>0</v>
      </c>
      <c r="L701" s="149">
        <f t="shared" si="141"/>
        <v>0</v>
      </c>
      <c r="M701" s="150">
        <f t="shared" si="133"/>
        <v>100</v>
      </c>
      <c r="N701" s="149">
        <f t="shared" si="142"/>
        <v>90</v>
      </c>
      <c r="O701" s="149">
        <f t="shared" si="134"/>
        <v>180</v>
      </c>
      <c r="P701" s="149">
        <f t="shared" si="135"/>
        <v>1</v>
      </c>
    </row>
    <row r="702" spans="1:16" x14ac:dyDescent="0.25">
      <c r="A702" s="391"/>
      <c r="B702" s="394"/>
      <c r="C702" s="5" t="str">
        <f t="shared" si="130"/>
        <v/>
      </c>
      <c r="D702" s="155">
        <f t="shared" si="136"/>
        <v>0</v>
      </c>
      <c r="F702" s="156">
        <f t="shared" si="137"/>
        <v>0</v>
      </c>
      <c r="G702" t="str">
        <f t="shared" si="138"/>
        <v/>
      </c>
      <c r="H702" t="b">
        <f t="shared" si="139"/>
        <v>0</v>
      </c>
      <c r="I702" s="283">
        <f t="shared" si="131"/>
        <v>0</v>
      </c>
      <c r="J702" s="1">
        <f t="shared" si="132"/>
        <v>0</v>
      </c>
      <c r="K702" s="157">
        <f t="shared" si="140"/>
        <v>0</v>
      </c>
      <c r="L702" s="149">
        <f t="shared" si="141"/>
        <v>0</v>
      </c>
      <c r="M702" s="150">
        <f t="shared" si="133"/>
        <v>100</v>
      </c>
      <c r="N702" s="149">
        <f t="shared" si="142"/>
        <v>90</v>
      </c>
      <c r="O702" s="149">
        <f t="shared" si="134"/>
        <v>180</v>
      </c>
      <c r="P702" s="149">
        <f t="shared" si="135"/>
        <v>1</v>
      </c>
    </row>
    <row r="703" spans="1:16" x14ac:dyDescent="0.25">
      <c r="A703" s="391"/>
      <c r="B703" s="394"/>
      <c r="C703" s="5" t="str">
        <f t="shared" si="130"/>
        <v/>
      </c>
      <c r="D703" s="155">
        <f t="shared" si="136"/>
        <v>0</v>
      </c>
      <c r="F703" s="156">
        <f t="shared" si="137"/>
        <v>0</v>
      </c>
      <c r="G703" t="str">
        <f t="shared" si="138"/>
        <v/>
      </c>
      <c r="H703" t="b">
        <f t="shared" si="139"/>
        <v>0</v>
      </c>
      <c r="I703" s="283">
        <f t="shared" si="131"/>
        <v>0</v>
      </c>
      <c r="J703" s="1">
        <f t="shared" si="132"/>
        <v>0</v>
      </c>
      <c r="K703" s="157">
        <f t="shared" si="140"/>
        <v>0</v>
      </c>
      <c r="L703" s="149">
        <f t="shared" si="141"/>
        <v>0</v>
      </c>
      <c r="M703" s="150">
        <f t="shared" si="133"/>
        <v>100</v>
      </c>
      <c r="N703" s="149">
        <f t="shared" si="142"/>
        <v>90</v>
      </c>
      <c r="O703" s="149">
        <f t="shared" si="134"/>
        <v>180</v>
      </c>
      <c r="P703" s="149">
        <f t="shared" si="135"/>
        <v>1</v>
      </c>
    </row>
    <row r="704" spans="1:16" x14ac:dyDescent="0.25">
      <c r="A704" s="391"/>
      <c r="B704" s="394"/>
      <c r="C704" s="5" t="str">
        <f t="shared" si="130"/>
        <v/>
      </c>
      <c r="D704" s="155">
        <f t="shared" si="136"/>
        <v>0</v>
      </c>
      <c r="F704" s="156">
        <f t="shared" si="137"/>
        <v>0</v>
      </c>
      <c r="G704" t="str">
        <f t="shared" si="138"/>
        <v/>
      </c>
      <c r="H704" t="b">
        <f t="shared" si="139"/>
        <v>0</v>
      </c>
      <c r="I704" s="283">
        <f t="shared" si="131"/>
        <v>0</v>
      </c>
      <c r="J704" s="1">
        <f t="shared" si="132"/>
        <v>0</v>
      </c>
      <c r="K704" s="157">
        <f t="shared" si="140"/>
        <v>0</v>
      </c>
      <c r="L704" s="149">
        <f t="shared" si="141"/>
        <v>0</v>
      </c>
      <c r="M704" s="150">
        <f t="shared" si="133"/>
        <v>100</v>
      </c>
      <c r="N704" s="149">
        <f t="shared" si="142"/>
        <v>90</v>
      </c>
      <c r="O704" s="149">
        <f t="shared" si="134"/>
        <v>180</v>
      </c>
      <c r="P704" s="149">
        <f t="shared" si="135"/>
        <v>1</v>
      </c>
    </row>
    <row r="705" spans="1:16" x14ac:dyDescent="0.25">
      <c r="A705" s="391"/>
      <c r="B705" s="394"/>
      <c r="C705" s="5" t="str">
        <f t="shared" si="130"/>
        <v/>
      </c>
      <c r="D705" s="155">
        <f t="shared" si="136"/>
        <v>0</v>
      </c>
      <c r="F705" s="156">
        <f t="shared" si="137"/>
        <v>0</v>
      </c>
      <c r="G705" t="str">
        <f t="shared" si="138"/>
        <v/>
      </c>
      <c r="H705" t="b">
        <f t="shared" si="139"/>
        <v>0</v>
      </c>
      <c r="I705" s="283">
        <f t="shared" si="131"/>
        <v>0</v>
      </c>
      <c r="J705" s="1">
        <f t="shared" si="132"/>
        <v>0</v>
      </c>
      <c r="K705" s="157">
        <f t="shared" si="140"/>
        <v>0</v>
      </c>
      <c r="L705" s="149">
        <f t="shared" si="141"/>
        <v>0</v>
      </c>
      <c r="M705" s="150">
        <f t="shared" si="133"/>
        <v>100</v>
      </c>
      <c r="N705" s="149">
        <f t="shared" si="142"/>
        <v>90</v>
      </c>
      <c r="O705" s="149">
        <f t="shared" si="134"/>
        <v>180</v>
      </c>
      <c r="P705" s="149">
        <f t="shared" si="135"/>
        <v>1</v>
      </c>
    </row>
    <row r="706" spans="1:16" x14ac:dyDescent="0.25">
      <c r="A706" s="391"/>
      <c r="B706" s="394"/>
      <c r="C706" s="5" t="str">
        <f t="shared" si="130"/>
        <v/>
      </c>
      <c r="D706" s="155">
        <f t="shared" si="136"/>
        <v>0</v>
      </c>
      <c r="F706" s="156">
        <f t="shared" si="137"/>
        <v>0</v>
      </c>
      <c r="G706" t="str">
        <f t="shared" si="138"/>
        <v/>
      </c>
      <c r="H706" t="b">
        <f t="shared" si="139"/>
        <v>0</v>
      </c>
      <c r="I706" s="283">
        <f t="shared" si="131"/>
        <v>0</v>
      </c>
      <c r="J706" s="1">
        <f t="shared" si="132"/>
        <v>0</v>
      </c>
      <c r="K706" s="157">
        <f t="shared" si="140"/>
        <v>0</v>
      </c>
      <c r="L706" s="149">
        <f t="shared" si="141"/>
        <v>0</v>
      </c>
      <c r="M706" s="150">
        <f t="shared" si="133"/>
        <v>100</v>
      </c>
      <c r="N706" s="149">
        <f t="shared" si="142"/>
        <v>90</v>
      </c>
      <c r="O706" s="149">
        <f t="shared" si="134"/>
        <v>180</v>
      </c>
      <c r="P706" s="149">
        <f t="shared" si="135"/>
        <v>1</v>
      </c>
    </row>
    <row r="707" spans="1:16" x14ac:dyDescent="0.25">
      <c r="A707" s="391"/>
      <c r="B707" s="394"/>
      <c r="C707" s="5" t="str">
        <f t="shared" ref="C707:C770" si="143">IF(I707&gt;0,INDEX(DB,I707,2),"")</f>
        <v/>
      </c>
      <c r="D707" s="155">
        <f t="shared" si="136"/>
        <v>0</v>
      </c>
      <c r="F707" s="156">
        <f t="shared" si="137"/>
        <v>0</v>
      </c>
      <c r="G707" t="str">
        <f t="shared" si="138"/>
        <v/>
      </c>
      <c r="H707" t="b">
        <f t="shared" si="139"/>
        <v>0</v>
      </c>
      <c r="I707" s="283">
        <f t="shared" ref="I707:I770" si="144">IF(ISNA(MATCH(A707,AthleteNumbers,0)),0,MATCH(A707,AthleteNumbers,0))</f>
        <v>0</v>
      </c>
      <c r="J707" s="1">
        <f t="shared" ref="J707:J770" si="145">IF(I707&gt;0,INDEX(DB,$I707,6),0)</f>
        <v>0</v>
      </c>
      <c r="K707" s="157">
        <f t="shared" si="140"/>
        <v>0</v>
      </c>
      <c r="L707" s="149">
        <f t="shared" si="141"/>
        <v>0</v>
      </c>
      <c r="M707" s="150">
        <f t="shared" ref="M707:M770" si="146">IF(AND(L707&gt;O707,O707&gt;0),MinPoints,IF(AND(L707&lt;N707,O707&gt;0),100,+INT((O707-$L707)/P707)+MinPoints))</f>
        <v>100</v>
      </c>
      <c r="N707" s="149">
        <f t="shared" si="142"/>
        <v>90</v>
      </c>
      <c r="O707" s="149">
        <f t="shared" ref="O707:O770" si="147">IF($J707=0,$M$1,INDEX(IncEventData,$J707,(3*($K$1-1))+2))</f>
        <v>180</v>
      </c>
      <c r="P707" s="149">
        <f t="shared" ref="P707:P770" si="148">IF($J707=0,$O$1,INDEX(IncEventData,$J707,(3*($K$1-1))+3))</f>
        <v>1</v>
      </c>
    </row>
    <row r="708" spans="1:16" x14ac:dyDescent="0.25">
      <c r="A708" s="391"/>
      <c r="B708" s="394"/>
      <c r="C708" s="5" t="str">
        <f t="shared" si="143"/>
        <v/>
      </c>
      <c r="D708" s="155">
        <f t="shared" ref="D708:D771" si="149">IF(AND(H708,B708&lt;&gt;0,ISNUMBER(B708)),IF(ISERR(M708),0,M708),0)</f>
        <v>0</v>
      </c>
      <c r="F708" s="156">
        <f t="shared" ref="F708:F771" si="150">COUNTIF(A$3:A$1002,A708)</f>
        <v>0</v>
      </c>
      <c r="G708" t="str">
        <f t="shared" ref="G708:G771" si="151">IF(AND(H708,OR(D708&lt;=10,D708&gt;=90)),"CHECK","")</f>
        <v/>
      </c>
      <c r="H708" t="b">
        <f t="shared" ref="H708:H771" si="152">IF(AND(I708&gt;0,LEN(C708)&gt;0,B708&lt;&gt;0),TRUE,FALSE)</f>
        <v>0</v>
      </c>
      <c r="I708" s="283">
        <f t="shared" si="144"/>
        <v>0</v>
      </c>
      <c r="J708" s="1">
        <f t="shared" si="145"/>
        <v>0</v>
      </c>
      <c r="K708" s="157">
        <f t="shared" ref="K708:K771" si="153">IF(ISNUMBER(B708),ROUND(+B708,2),0)</f>
        <v>0</v>
      </c>
      <c r="L708" s="149">
        <f t="shared" ref="L708:L771" si="154">(INT(K708)*60)+(MOD(K708,1)*100)</f>
        <v>0</v>
      </c>
      <c r="M708" s="150">
        <f t="shared" si="146"/>
        <v>100</v>
      </c>
      <c r="N708" s="149">
        <f t="shared" si="142"/>
        <v>90</v>
      </c>
      <c r="O708" s="149">
        <f t="shared" si="147"/>
        <v>180</v>
      </c>
      <c r="P708" s="149">
        <f t="shared" si="148"/>
        <v>1</v>
      </c>
    </row>
    <row r="709" spans="1:16" x14ac:dyDescent="0.25">
      <c r="A709" s="391"/>
      <c r="B709" s="394"/>
      <c r="C709" s="5" t="str">
        <f t="shared" si="143"/>
        <v/>
      </c>
      <c r="D709" s="155">
        <f t="shared" si="149"/>
        <v>0</v>
      </c>
      <c r="F709" s="156">
        <f t="shared" si="150"/>
        <v>0</v>
      </c>
      <c r="G709" t="str">
        <f t="shared" si="151"/>
        <v/>
      </c>
      <c r="H709" t="b">
        <f t="shared" si="152"/>
        <v>0</v>
      </c>
      <c r="I709" s="283">
        <f t="shared" si="144"/>
        <v>0</v>
      </c>
      <c r="J709" s="1">
        <f t="shared" si="145"/>
        <v>0</v>
      </c>
      <c r="K709" s="157">
        <f t="shared" si="153"/>
        <v>0</v>
      </c>
      <c r="L709" s="149">
        <f t="shared" si="154"/>
        <v>0</v>
      </c>
      <c r="M709" s="150">
        <f t="shared" si="146"/>
        <v>100</v>
      </c>
      <c r="N709" s="149">
        <f t="shared" si="142"/>
        <v>90</v>
      </c>
      <c r="O709" s="149">
        <f t="shared" si="147"/>
        <v>180</v>
      </c>
      <c r="P709" s="149">
        <f t="shared" si="148"/>
        <v>1</v>
      </c>
    </row>
    <row r="710" spans="1:16" x14ac:dyDescent="0.25">
      <c r="A710" s="391"/>
      <c r="B710" s="394"/>
      <c r="C710" s="5" t="str">
        <f t="shared" si="143"/>
        <v/>
      </c>
      <c r="D710" s="155">
        <f t="shared" si="149"/>
        <v>0</v>
      </c>
      <c r="F710" s="156">
        <f t="shared" si="150"/>
        <v>0</v>
      </c>
      <c r="G710" t="str">
        <f t="shared" si="151"/>
        <v/>
      </c>
      <c r="H710" t="b">
        <f t="shared" si="152"/>
        <v>0</v>
      </c>
      <c r="I710" s="283">
        <f t="shared" si="144"/>
        <v>0</v>
      </c>
      <c r="J710" s="1">
        <f t="shared" si="145"/>
        <v>0</v>
      </c>
      <c r="K710" s="157">
        <f t="shared" si="153"/>
        <v>0</v>
      </c>
      <c r="L710" s="149">
        <f t="shared" si="154"/>
        <v>0</v>
      </c>
      <c r="M710" s="150">
        <f t="shared" si="146"/>
        <v>100</v>
      </c>
      <c r="N710" s="149">
        <f t="shared" ref="N710:N773" si="155">+O710-(P710*90)</f>
        <v>90</v>
      </c>
      <c r="O710" s="149">
        <f t="shared" si="147"/>
        <v>180</v>
      </c>
      <c r="P710" s="149">
        <f t="shared" si="148"/>
        <v>1</v>
      </c>
    </row>
    <row r="711" spans="1:16" x14ac:dyDescent="0.25">
      <c r="A711" s="391"/>
      <c r="B711" s="394"/>
      <c r="C711" s="5" t="str">
        <f t="shared" si="143"/>
        <v/>
      </c>
      <c r="D711" s="155">
        <f t="shared" si="149"/>
        <v>0</v>
      </c>
      <c r="F711" s="156">
        <f t="shared" si="150"/>
        <v>0</v>
      </c>
      <c r="G711" t="str">
        <f t="shared" si="151"/>
        <v/>
      </c>
      <c r="H711" t="b">
        <f t="shared" si="152"/>
        <v>0</v>
      </c>
      <c r="I711" s="283">
        <f t="shared" si="144"/>
        <v>0</v>
      </c>
      <c r="J711" s="1">
        <f t="shared" si="145"/>
        <v>0</v>
      </c>
      <c r="K711" s="157">
        <f t="shared" si="153"/>
        <v>0</v>
      </c>
      <c r="L711" s="149">
        <f t="shared" si="154"/>
        <v>0</v>
      </c>
      <c r="M711" s="150">
        <f t="shared" si="146"/>
        <v>100</v>
      </c>
      <c r="N711" s="149">
        <f t="shared" si="155"/>
        <v>90</v>
      </c>
      <c r="O711" s="149">
        <f t="shared" si="147"/>
        <v>180</v>
      </c>
      <c r="P711" s="149">
        <f t="shared" si="148"/>
        <v>1</v>
      </c>
    </row>
    <row r="712" spans="1:16" x14ac:dyDescent="0.25">
      <c r="A712" s="391"/>
      <c r="B712" s="394"/>
      <c r="C712" s="5" t="str">
        <f t="shared" si="143"/>
        <v/>
      </c>
      <c r="D712" s="155">
        <f t="shared" si="149"/>
        <v>0</v>
      </c>
      <c r="F712" s="156">
        <f t="shared" si="150"/>
        <v>0</v>
      </c>
      <c r="G712" t="str">
        <f t="shared" si="151"/>
        <v/>
      </c>
      <c r="H712" t="b">
        <f t="shared" si="152"/>
        <v>0</v>
      </c>
      <c r="I712" s="283">
        <f t="shared" si="144"/>
        <v>0</v>
      </c>
      <c r="J712" s="1">
        <f t="shared" si="145"/>
        <v>0</v>
      </c>
      <c r="K712" s="157">
        <f t="shared" si="153"/>
        <v>0</v>
      </c>
      <c r="L712" s="149">
        <f t="shared" si="154"/>
        <v>0</v>
      </c>
      <c r="M712" s="150">
        <f t="shared" si="146"/>
        <v>100</v>
      </c>
      <c r="N712" s="149">
        <f t="shared" si="155"/>
        <v>90</v>
      </c>
      <c r="O712" s="149">
        <f t="shared" si="147"/>
        <v>180</v>
      </c>
      <c r="P712" s="149">
        <f t="shared" si="148"/>
        <v>1</v>
      </c>
    </row>
    <row r="713" spans="1:16" x14ac:dyDescent="0.25">
      <c r="A713" s="391"/>
      <c r="B713" s="394"/>
      <c r="C713" s="5" t="str">
        <f t="shared" si="143"/>
        <v/>
      </c>
      <c r="D713" s="155">
        <f t="shared" si="149"/>
        <v>0</v>
      </c>
      <c r="F713" s="156">
        <f t="shared" si="150"/>
        <v>0</v>
      </c>
      <c r="G713" t="str">
        <f t="shared" si="151"/>
        <v/>
      </c>
      <c r="H713" t="b">
        <f t="shared" si="152"/>
        <v>0</v>
      </c>
      <c r="I713" s="283">
        <f t="shared" si="144"/>
        <v>0</v>
      </c>
      <c r="J713" s="1">
        <f t="shared" si="145"/>
        <v>0</v>
      </c>
      <c r="K713" s="157">
        <f t="shared" si="153"/>
        <v>0</v>
      </c>
      <c r="L713" s="149">
        <f t="shared" si="154"/>
        <v>0</v>
      </c>
      <c r="M713" s="150">
        <f t="shared" si="146"/>
        <v>100</v>
      </c>
      <c r="N713" s="149">
        <f t="shared" si="155"/>
        <v>90</v>
      </c>
      <c r="O713" s="149">
        <f t="shared" si="147"/>
        <v>180</v>
      </c>
      <c r="P713" s="149">
        <f t="shared" si="148"/>
        <v>1</v>
      </c>
    </row>
    <row r="714" spans="1:16" x14ac:dyDescent="0.25">
      <c r="A714" s="391"/>
      <c r="B714" s="394"/>
      <c r="C714" s="5" t="str">
        <f t="shared" si="143"/>
        <v/>
      </c>
      <c r="D714" s="155">
        <f t="shared" si="149"/>
        <v>0</v>
      </c>
      <c r="F714" s="156">
        <f t="shared" si="150"/>
        <v>0</v>
      </c>
      <c r="G714" t="str">
        <f t="shared" si="151"/>
        <v/>
      </c>
      <c r="H714" t="b">
        <f t="shared" si="152"/>
        <v>0</v>
      </c>
      <c r="I714" s="283">
        <f t="shared" si="144"/>
        <v>0</v>
      </c>
      <c r="J714" s="1">
        <f t="shared" si="145"/>
        <v>0</v>
      </c>
      <c r="K714" s="157">
        <f t="shared" si="153"/>
        <v>0</v>
      </c>
      <c r="L714" s="149">
        <f t="shared" si="154"/>
        <v>0</v>
      </c>
      <c r="M714" s="150">
        <f t="shared" si="146"/>
        <v>100</v>
      </c>
      <c r="N714" s="149">
        <f t="shared" si="155"/>
        <v>90</v>
      </c>
      <c r="O714" s="149">
        <f t="shared" si="147"/>
        <v>180</v>
      </c>
      <c r="P714" s="149">
        <f t="shared" si="148"/>
        <v>1</v>
      </c>
    </row>
    <row r="715" spans="1:16" x14ac:dyDescent="0.25">
      <c r="A715" s="391"/>
      <c r="B715" s="394"/>
      <c r="C715" s="5" t="str">
        <f t="shared" si="143"/>
        <v/>
      </c>
      <c r="D715" s="155">
        <f t="shared" si="149"/>
        <v>0</v>
      </c>
      <c r="F715" s="156">
        <f t="shared" si="150"/>
        <v>0</v>
      </c>
      <c r="G715" t="str">
        <f t="shared" si="151"/>
        <v/>
      </c>
      <c r="H715" t="b">
        <f t="shared" si="152"/>
        <v>0</v>
      </c>
      <c r="I715" s="283">
        <f t="shared" si="144"/>
        <v>0</v>
      </c>
      <c r="J715" s="1">
        <f t="shared" si="145"/>
        <v>0</v>
      </c>
      <c r="K715" s="157">
        <f t="shared" si="153"/>
        <v>0</v>
      </c>
      <c r="L715" s="149">
        <f t="shared" si="154"/>
        <v>0</v>
      </c>
      <c r="M715" s="150">
        <f t="shared" si="146"/>
        <v>100</v>
      </c>
      <c r="N715" s="149">
        <f t="shared" si="155"/>
        <v>90</v>
      </c>
      <c r="O715" s="149">
        <f t="shared" si="147"/>
        <v>180</v>
      </c>
      <c r="P715" s="149">
        <f t="shared" si="148"/>
        <v>1</v>
      </c>
    </row>
    <row r="716" spans="1:16" x14ac:dyDescent="0.25">
      <c r="A716" s="391"/>
      <c r="B716" s="394"/>
      <c r="C716" s="5" t="str">
        <f t="shared" si="143"/>
        <v/>
      </c>
      <c r="D716" s="155">
        <f t="shared" si="149"/>
        <v>0</v>
      </c>
      <c r="F716" s="156">
        <f t="shared" si="150"/>
        <v>0</v>
      </c>
      <c r="G716" t="str">
        <f t="shared" si="151"/>
        <v/>
      </c>
      <c r="H716" t="b">
        <f t="shared" si="152"/>
        <v>0</v>
      </c>
      <c r="I716" s="283">
        <f t="shared" si="144"/>
        <v>0</v>
      </c>
      <c r="J716" s="1">
        <f t="shared" si="145"/>
        <v>0</v>
      </c>
      <c r="K716" s="157">
        <f t="shared" si="153"/>
        <v>0</v>
      </c>
      <c r="L716" s="149">
        <f t="shared" si="154"/>
        <v>0</v>
      </c>
      <c r="M716" s="150">
        <f t="shared" si="146"/>
        <v>100</v>
      </c>
      <c r="N716" s="149">
        <f t="shared" si="155"/>
        <v>90</v>
      </c>
      <c r="O716" s="149">
        <f t="shared" si="147"/>
        <v>180</v>
      </c>
      <c r="P716" s="149">
        <f t="shared" si="148"/>
        <v>1</v>
      </c>
    </row>
    <row r="717" spans="1:16" x14ac:dyDescent="0.25">
      <c r="A717" s="391"/>
      <c r="B717" s="394"/>
      <c r="C717" s="5" t="str">
        <f t="shared" si="143"/>
        <v/>
      </c>
      <c r="D717" s="155">
        <f t="shared" si="149"/>
        <v>0</v>
      </c>
      <c r="F717" s="156">
        <f t="shared" si="150"/>
        <v>0</v>
      </c>
      <c r="G717" t="str">
        <f t="shared" si="151"/>
        <v/>
      </c>
      <c r="H717" t="b">
        <f t="shared" si="152"/>
        <v>0</v>
      </c>
      <c r="I717" s="283">
        <f t="shared" si="144"/>
        <v>0</v>
      </c>
      <c r="J717" s="1">
        <f t="shared" si="145"/>
        <v>0</v>
      </c>
      <c r="K717" s="157">
        <f t="shared" si="153"/>
        <v>0</v>
      </c>
      <c r="L717" s="149">
        <f t="shared" si="154"/>
        <v>0</v>
      </c>
      <c r="M717" s="150">
        <f t="shared" si="146"/>
        <v>100</v>
      </c>
      <c r="N717" s="149">
        <f t="shared" si="155"/>
        <v>90</v>
      </c>
      <c r="O717" s="149">
        <f t="shared" si="147"/>
        <v>180</v>
      </c>
      <c r="P717" s="149">
        <f t="shared" si="148"/>
        <v>1</v>
      </c>
    </row>
    <row r="718" spans="1:16" x14ac:dyDescent="0.25">
      <c r="A718" s="391"/>
      <c r="B718" s="394"/>
      <c r="C718" s="5" t="str">
        <f t="shared" si="143"/>
        <v/>
      </c>
      <c r="D718" s="155">
        <f t="shared" si="149"/>
        <v>0</v>
      </c>
      <c r="F718" s="156">
        <f t="shared" si="150"/>
        <v>0</v>
      </c>
      <c r="G718" t="str">
        <f t="shared" si="151"/>
        <v/>
      </c>
      <c r="H718" t="b">
        <f t="shared" si="152"/>
        <v>0</v>
      </c>
      <c r="I718" s="283">
        <f t="shared" si="144"/>
        <v>0</v>
      </c>
      <c r="J718" s="1">
        <f t="shared" si="145"/>
        <v>0</v>
      </c>
      <c r="K718" s="157">
        <f t="shared" si="153"/>
        <v>0</v>
      </c>
      <c r="L718" s="149">
        <f t="shared" si="154"/>
        <v>0</v>
      </c>
      <c r="M718" s="150">
        <f t="shared" si="146"/>
        <v>100</v>
      </c>
      <c r="N718" s="149">
        <f t="shared" si="155"/>
        <v>90</v>
      </c>
      <c r="O718" s="149">
        <f t="shared" si="147"/>
        <v>180</v>
      </c>
      <c r="P718" s="149">
        <f t="shared" si="148"/>
        <v>1</v>
      </c>
    </row>
    <row r="719" spans="1:16" x14ac:dyDescent="0.25">
      <c r="A719" s="391"/>
      <c r="B719" s="394"/>
      <c r="C719" s="5" t="str">
        <f t="shared" si="143"/>
        <v/>
      </c>
      <c r="D719" s="155">
        <f t="shared" si="149"/>
        <v>0</v>
      </c>
      <c r="F719" s="156">
        <f t="shared" si="150"/>
        <v>0</v>
      </c>
      <c r="G719" t="str">
        <f t="shared" si="151"/>
        <v/>
      </c>
      <c r="H719" t="b">
        <f t="shared" si="152"/>
        <v>0</v>
      </c>
      <c r="I719" s="283">
        <f t="shared" si="144"/>
        <v>0</v>
      </c>
      <c r="J719" s="1">
        <f t="shared" si="145"/>
        <v>0</v>
      </c>
      <c r="K719" s="157">
        <f t="shared" si="153"/>
        <v>0</v>
      </c>
      <c r="L719" s="149">
        <f t="shared" si="154"/>
        <v>0</v>
      </c>
      <c r="M719" s="150">
        <f t="shared" si="146"/>
        <v>100</v>
      </c>
      <c r="N719" s="149">
        <f t="shared" si="155"/>
        <v>90</v>
      </c>
      <c r="O719" s="149">
        <f t="shared" si="147"/>
        <v>180</v>
      </c>
      <c r="P719" s="149">
        <f t="shared" si="148"/>
        <v>1</v>
      </c>
    </row>
    <row r="720" spans="1:16" x14ac:dyDescent="0.25">
      <c r="A720" s="391"/>
      <c r="B720" s="394"/>
      <c r="C720" s="5" t="str">
        <f t="shared" si="143"/>
        <v/>
      </c>
      <c r="D720" s="155">
        <f t="shared" si="149"/>
        <v>0</v>
      </c>
      <c r="F720" s="156">
        <f t="shared" si="150"/>
        <v>0</v>
      </c>
      <c r="G720" t="str">
        <f t="shared" si="151"/>
        <v/>
      </c>
      <c r="H720" t="b">
        <f t="shared" si="152"/>
        <v>0</v>
      </c>
      <c r="I720" s="283">
        <f t="shared" si="144"/>
        <v>0</v>
      </c>
      <c r="J720" s="1">
        <f t="shared" si="145"/>
        <v>0</v>
      </c>
      <c r="K720" s="157">
        <f t="shared" si="153"/>
        <v>0</v>
      </c>
      <c r="L720" s="149">
        <f t="shared" si="154"/>
        <v>0</v>
      </c>
      <c r="M720" s="150">
        <f t="shared" si="146"/>
        <v>100</v>
      </c>
      <c r="N720" s="149">
        <f t="shared" si="155"/>
        <v>90</v>
      </c>
      <c r="O720" s="149">
        <f t="shared" si="147"/>
        <v>180</v>
      </c>
      <c r="P720" s="149">
        <f t="shared" si="148"/>
        <v>1</v>
      </c>
    </row>
    <row r="721" spans="1:16" x14ac:dyDescent="0.25">
      <c r="A721" s="391"/>
      <c r="B721" s="394"/>
      <c r="C721" s="5" t="str">
        <f t="shared" si="143"/>
        <v/>
      </c>
      <c r="D721" s="155">
        <f t="shared" si="149"/>
        <v>0</v>
      </c>
      <c r="F721" s="156">
        <f t="shared" si="150"/>
        <v>0</v>
      </c>
      <c r="G721" t="str">
        <f t="shared" si="151"/>
        <v/>
      </c>
      <c r="H721" t="b">
        <f t="shared" si="152"/>
        <v>0</v>
      </c>
      <c r="I721" s="283">
        <f t="shared" si="144"/>
        <v>0</v>
      </c>
      <c r="J721" s="1">
        <f t="shared" si="145"/>
        <v>0</v>
      </c>
      <c r="K721" s="157">
        <f t="shared" si="153"/>
        <v>0</v>
      </c>
      <c r="L721" s="149">
        <f t="shared" si="154"/>
        <v>0</v>
      </c>
      <c r="M721" s="150">
        <f t="shared" si="146"/>
        <v>100</v>
      </c>
      <c r="N721" s="149">
        <f t="shared" si="155"/>
        <v>90</v>
      </c>
      <c r="O721" s="149">
        <f t="shared" si="147"/>
        <v>180</v>
      </c>
      <c r="P721" s="149">
        <f t="shared" si="148"/>
        <v>1</v>
      </c>
    </row>
    <row r="722" spans="1:16" x14ac:dyDescent="0.25">
      <c r="A722" s="391"/>
      <c r="B722" s="394"/>
      <c r="C722" s="5" t="str">
        <f t="shared" si="143"/>
        <v/>
      </c>
      <c r="D722" s="155">
        <f t="shared" si="149"/>
        <v>0</v>
      </c>
      <c r="F722" s="156">
        <f t="shared" si="150"/>
        <v>0</v>
      </c>
      <c r="G722" t="str">
        <f t="shared" si="151"/>
        <v/>
      </c>
      <c r="H722" t="b">
        <f t="shared" si="152"/>
        <v>0</v>
      </c>
      <c r="I722" s="283">
        <f t="shared" si="144"/>
        <v>0</v>
      </c>
      <c r="J722" s="1">
        <f t="shared" si="145"/>
        <v>0</v>
      </c>
      <c r="K722" s="157">
        <f t="shared" si="153"/>
        <v>0</v>
      </c>
      <c r="L722" s="149">
        <f t="shared" si="154"/>
        <v>0</v>
      </c>
      <c r="M722" s="150">
        <f t="shared" si="146"/>
        <v>100</v>
      </c>
      <c r="N722" s="149">
        <f t="shared" si="155"/>
        <v>90</v>
      </c>
      <c r="O722" s="149">
        <f t="shared" si="147"/>
        <v>180</v>
      </c>
      <c r="P722" s="149">
        <f t="shared" si="148"/>
        <v>1</v>
      </c>
    </row>
    <row r="723" spans="1:16" x14ac:dyDescent="0.25">
      <c r="A723" s="391"/>
      <c r="B723" s="394"/>
      <c r="C723" s="5" t="str">
        <f t="shared" si="143"/>
        <v/>
      </c>
      <c r="D723" s="155">
        <f t="shared" si="149"/>
        <v>0</v>
      </c>
      <c r="F723" s="156">
        <f t="shared" si="150"/>
        <v>0</v>
      </c>
      <c r="G723" t="str">
        <f t="shared" si="151"/>
        <v/>
      </c>
      <c r="H723" t="b">
        <f t="shared" si="152"/>
        <v>0</v>
      </c>
      <c r="I723" s="283">
        <f t="shared" si="144"/>
        <v>0</v>
      </c>
      <c r="J723" s="1">
        <f t="shared" si="145"/>
        <v>0</v>
      </c>
      <c r="K723" s="157">
        <f t="shared" si="153"/>
        <v>0</v>
      </c>
      <c r="L723" s="149">
        <f t="shared" si="154"/>
        <v>0</v>
      </c>
      <c r="M723" s="150">
        <f t="shared" si="146"/>
        <v>100</v>
      </c>
      <c r="N723" s="149">
        <f t="shared" si="155"/>
        <v>90</v>
      </c>
      <c r="O723" s="149">
        <f t="shared" si="147"/>
        <v>180</v>
      </c>
      <c r="P723" s="149">
        <f t="shared" si="148"/>
        <v>1</v>
      </c>
    </row>
    <row r="724" spans="1:16" x14ac:dyDescent="0.25">
      <c r="A724" s="391"/>
      <c r="B724" s="394"/>
      <c r="C724" s="5" t="str">
        <f t="shared" si="143"/>
        <v/>
      </c>
      <c r="D724" s="155">
        <f t="shared" si="149"/>
        <v>0</v>
      </c>
      <c r="F724" s="156">
        <f t="shared" si="150"/>
        <v>0</v>
      </c>
      <c r="G724" t="str">
        <f t="shared" si="151"/>
        <v/>
      </c>
      <c r="H724" t="b">
        <f t="shared" si="152"/>
        <v>0</v>
      </c>
      <c r="I724" s="283">
        <f t="shared" si="144"/>
        <v>0</v>
      </c>
      <c r="J724" s="1">
        <f t="shared" si="145"/>
        <v>0</v>
      </c>
      <c r="K724" s="157">
        <f t="shared" si="153"/>
        <v>0</v>
      </c>
      <c r="L724" s="149">
        <f t="shared" si="154"/>
        <v>0</v>
      </c>
      <c r="M724" s="150">
        <f t="shared" si="146"/>
        <v>100</v>
      </c>
      <c r="N724" s="149">
        <f t="shared" si="155"/>
        <v>90</v>
      </c>
      <c r="O724" s="149">
        <f t="shared" si="147"/>
        <v>180</v>
      </c>
      <c r="P724" s="149">
        <f t="shared" si="148"/>
        <v>1</v>
      </c>
    </row>
    <row r="725" spans="1:16" x14ac:dyDescent="0.25">
      <c r="A725" s="391"/>
      <c r="B725" s="394"/>
      <c r="C725" s="5" t="str">
        <f t="shared" si="143"/>
        <v/>
      </c>
      <c r="D725" s="155">
        <f t="shared" si="149"/>
        <v>0</v>
      </c>
      <c r="F725" s="156">
        <f t="shared" si="150"/>
        <v>0</v>
      </c>
      <c r="G725" t="str">
        <f t="shared" si="151"/>
        <v/>
      </c>
      <c r="H725" t="b">
        <f t="shared" si="152"/>
        <v>0</v>
      </c>
      <c r="I725" s="283">
        <f t="shared" si="144"/>
        <v>0</v>
      </c>
      <c r="J725" s="1">
        <f t="shared" si="145"/>
        <v>0</v>
      </c>
      <c r="K725" s="157">
        <f t="shared" si="153"/>
        <v>0</v>
      </c>
      <c r="L725" s="149">
        <f t="shared" si="154"/>
        <v>0</v>
      </c>
      <c r="M725" s="150">
        <f t="shared" si="146"/>
        <v>100</v>
      </c>
      <c r="N725" s="149">
        <f t="shared" si="155"/>
        <v>90</v>
      </c>
      <c r="O725" s="149">
        <f t="shared" si="147"/>
        <v>180</v>
      </c>
      <c r="P725" s="149">
        <f t="shared" si="148"/>
        <v>1</v>
      </c>
    </row>
    <row r="726" spans="1:16" x14ac:dyDescent="0.25">
      <c r="A726" s="391"/>
      <c r="B726" s="394"/>
      <c r="C726" s="5" t="str">
        <f t="shared" si="143"/>
        <v/>
      </c>
      <c r="D726" s="155">
        <f t="shared" si="149"/>
        <v>0</v>
      </c>
      <c r="F726" s="156">
        <f t="shared" si="150"/>
        <v>0</v>
      </c>
      <c r="G726" t="str">
        <f t="shared" si="151"/>
        <v/>
      </c>
      <c r="H726" t="b">
        <f t="shared" si="152"/>
        <v>0</v>
      </c>
      <c r="I726" s="283">
        <f t="shared" si="144"/>
        <v>0</v>
      </c>
      <c r="J726" s="1">
        <f t="shared" si="145"/>
        <v>0</v>
      </c>
      <c r="K726" s="157">
        <f t="shared" si="153"/>
        <v>0</v>
      </c>
      <c r="L726" s="149">
        <f t="shared" si="154"/>
        <v>0</v>
      </c>
      <c r="M726" s="150">
        <f t="shared" si="146"/>
        <v>100</v>
      </c>
      <c r="N726" s="149">
        <f t="shared" si="155"/>
        <v>90</v>
      </c>
      <c r="O726" s="149">
        <f t="shared" si="147"/>
        <v>180</v>
      </c>
      <c r="P726" s="149">
        <f t="shared" si="148"/>
        <v>1</v>
      </c>
    </row>
    <row r="727" spans="1:16" x14ac:dyDescent="0.25">
      <c r="A727" s="391"/>
      <c r="B727" s="394"/>
      <c r="C727" s="5" t="str">
        <f t="shared" si="143"/>
        <v/>
      </c>
      <c r="D727" s="155">
        <f t="shared" si="149"/>
        <v>0</v>
      </c>
      <c r="F727" s="156">
        <f t="shared" si="150"/>
        <v>0</v>
      </c>
      <c r="G727" t="str">
        <f t="shared" si="151"/>
        <v/>
      </c>
      <c r="H727" t="b">
        <f t="shared" si="152"/>
        <v>0</v>
      </c>
      <c r="I727" s="283">
        <f t="shared" si="144"/>
        <v>0</v>
      </c>
      <c r="J727" s="1">
        <f t="shared" si="145"/>
        <v>0</v>
      </c>
      <c r="K727" s="157">
        <f t="shared" si="153"/>
        <v>0</v>
      </c>
      <c r="L727" s="149">
        <f t="shared" si="154"/>
        <v>0</v>
      </c>
      <c r="M727" s="150">
        <f t="shared" si="146"/>
        <v>100</v>
      </c>
      <c r="N727" s="149">
        <f t="shared" si="155"/>
        <v>90</v>
      </c>
      <c r="O727" s="149">
        <f t="shared" si="147"/>
        <v>180</v>
      </c>
      <c r="P727" s="149">
        <f t="shared" si="148"/>
        <v>1</v>
      </c>
    </row>
    <row r="728" spans="1:16" x14ac:dyDescent="0.25">
      <c r="A728" s="391"/>
      <c r="B728" s="394"/>
      <c r="C728" s="5" t="str">
        <f t="shared" si="143"/>
        <v/>
      </c>
      <c r="D728" s="155">
        <f t="shared" si="149"/>
        <v>0</v>
      </c>
      <c r="F728" s="156">
        <f t="shared" si="150"/>
        <v>0</v>
      </c>
      <c r="G728" t="str">
        <f t="shared" si="151"/>
        <v/>
      </c>
      <c r="H728" t="b">
        <f t="shared" si="152"/>
        <v>0</v>
      </c>
      <c r="I728" s="283">
        <f t="shared" si="144"/>
        <v>0</v>
      </c>
      <c r="J728" s="1">
        <f t="shared" si="145"/>
        <v>0</v>
      </c>
      <c r="K728" s="157">
        <f t="shared" si="153"/>
        <v>0</v>
      </c>
      <c r="L728" s="149">
        <f t="shared" si="154"/>
        <v>0</v>
      </c>
      <c r="M728" s="150">
        <f t="shared" si="146"/>
        <v>100</v>
      </c>
      <c r="N728" s="149">
        <f t="shared" si="155"/>
        <v>90</v>
      </c>
      <c r="O728" s="149">
        <f t="shared" si="147"/>
        <v>180</v>
      </c>
      <c r="P728" s="149">
        <f t="shared" si="148"/>
        <v>1</v>
      </c>
    </row>
    <row r="729" spans="1:16" x14ac:dyDescent="0.25">
      <c r="A729" s="391"/>
      <c r="B729" s="394"/>
      <c r="C729" s="5" t="str">
        <f t="shared" si="143"/>
        <v/>
      </c>
      <c r="D729" s="155">
        <f t="shared" si="149"/>
        <v>0</v>
      </c>
      <c r="F729" s="156">
        <f t="shared" si="150"/>
        <v>0</v>
      </c>
      <c r="G729" t="str">
        <f t="shared" si="151"/>
        <v/>
      </c>
      <c r="H729" t="b">
        <f t="shared" si="152"/>
        <v>0</v>
      </c>
      <c r="I729" s="283">
        <f t="shared" si="144"/>
        <v>0</v>
      </c>
      <c r="J729" s="1">
        <f t="shared" si="145"/>
        <v>0</v>
      </c>
      <c r="K729" s="157">
        <f t="shared" si="153"/>
        <v>0</v>
      </c>
      <c r="L729" s="149">
        <f t="shared" si="154"/>
        <v>0</v>
      </c>
      <c r="M729" s="150">
        <f t="shared" si="146"/>
        <v>100</v>
      </c>
      <c r="N729" s="149">
        <f t="shared" si="155"/>
        <v>90</v>
      </c>
      <c r="O729" s="149">
        <f t="shared" si="147"/>
        <v>180</v>
      </c>
      <c r="P729" s="149">
        <f t="shared" si="148"/>
        <v>1</v>
      </c>
    </row>
    <row r="730" spans="1:16" x14ac:dyDescent="0.25">
      <c r="A730" s="391"/>
      <c r="B730" s="394"/>
      <c r="C730" s="5" t="str">
        <f t="shared" si="143"/>
        <v/>
      </c>
      <c r="D730" s="155">
        <f t="shared" si="149"/>
        <v>0</v>
      </c>
      <c r="F730" s="156">
        <f t="shared" si="150"/>
        <v>0</v>
      </c>
      <c r="G730" t="str">
        <f t="shared" si="151"/>
        <v/>
      </c>
      <c r="H730" t="b">
        <f t="shared" si="152"/>
        <v>0</v>
      </c>
      <c r="I730" s="283">
        <f t="shared" si="144"/>
        <v>0</v>
      </c>
      <c r="J730" s="1">
        <f t="shared" si="145"/>
        <v>0</v>
      </c>
      <c r="K730" s="157">
        <f t="shared" si="153"/>
        <v>0</v>
      </c>
      <c r="L730" s="149">
        <f t="shared" si="154"/>
        <v>0</v>
      </c>
      <c r="M730" s="150">
        <f t="shared" si="146"/>
        <v>100</v>
      </c>
      <c r="N730" s="149">
        <f t="shared" si="155"/>
        <v>90</v>
      </c>
      <c r="O730" s="149">
        <f t="shared" si="147"/>
        <v>180</v>
      </c>
      <c r="P730" s="149">
        <f t="shared" si="148"/>
        <v>1</v>
      </c>
    </row>
    <row r="731" spans="1:16" x14ac:dyDescent="0.25">
      <c r="A731" s="391"/>
      <c r="B731" s="394"/>
      <c r="C731" s="5" t="str">
        <f t="shared" si="143"/>
        <v/>
      </c>
      <c r="D731" s="155">
        <f t="shared" si="149"/>
        <v>0</v>
      </c>
      <c r="F731" s="156">
        <f t="shared" si="150"/>
        <v>0</v>
      </c>
      <c r="G731" t="str">
        <f t="shared" si="151"/>
        <v/>
      </c>
      <c r="H731" t="b">
        <f t="shared" si="152"/>
        <v>0</v>
      </c>
      <c r="I731" s="283">
        <f t="shared" si="144"/>
        <v>0</v>
      </c>
      <c r="J731" s="1">
        <f t="shared" si="145"/>
        <v>0</v>
      </c>
      <c r="K731" s="157">
        <f t="shared" si="153"/>
        <v>0</v>
      </c>
      <c r="L731" s="149">
        <f t="shared" si="154"/>
        <v>0</v>
      </c>
      <c r="M731" s="150">
        <f t="shared" si="146"/>
        <v>100</v>
      </c>
      <c r="N731" s="149">
        <f t="shared" si="155"/>
        <v>90</v>
      </c>
      <c r="O731" s="149">
        <f t="shared" si="147"/>
        <v>180</v>
      </c>
      <c r="P731" s="149">
        <f t="shared" si="148"/>
        <v>1</v>
      </c>
    </row>
    <row r="732" spans="1:16" x14ac:dyDescent="0.25">
      <c r="A732" s="391"/>
      <c r="B732" s="394"/>
      <c r="C732" s="5" t="str">
        <f t="shared" si="143"/>
        <v/>
      </c>
      <c r="D732" s="155">
        <f t="shared" si="149"/>
        <v>0</v>
      </c>
      <c r="F732" s="156">
        <f t="shared" si="150"/>
        <v>0</v>
      </c>
      <c r="G732" t="str">
        <f t="shared" si="151"/>
        <v/>
      </c>
      <c r="H732" t="b">
        <f t="shared" si="152"/>
        <v>0</v>
      </c>
      <c r="I732" s="283">
        <f t="shared" si="144"/>
        <v>0</v>
      </c>
      <c r="J732" s="1">
        <f t="shared" si="145"/>
        <v>0</v>
      </c>
      <c r="K732" s="157">
        <f t="shared" si="153"/>
        <v>0</v>
      </c>
      <c r="L732" s="149">
        <f t="shared" si="154"/>
        <v>0</v>
      </c>
      <c r="M732" s="150">
        <f t="shared" si="146"/>
        <v>100</v>
      </c>
      <c r="N732" s="149">
        <f t="shared" si="155"/>
        <v>90</v>
      </c>
      <c r="O732" s="149">
        <f t="shared" si="147"/>
        <v>180</v>
      </c>
      <c r="P732" s="149">
        <f t="shared" si="148"/>
        <v>1</v>
      </c>
    </row>
    <row r="733" spans="1:16" x14ac:dyDescent="0.25">
      <c r="A733" s="391"/>
      <c r="B733" s="394"/>
      <c r="C733" s="5" t="str">
        <f t="shared" si="143"/>
        <v/>
      </c>
      <c r="D733" s="155">
        <f t="shared" si="149"/>
        <v>0</v>
      </c>
      <c r="F733" s="156">
        <f t="shared" si="150"/>
        <v>0</v>
      </c>
      <c r="G733" t="str">
        <f t="shared" si="151"/>
        <v/>
      </c>
      <c r="H733" t="b">
        <f t="shared" si="152"/>
        <v>0</v>
      </c>
      <c r="I733" s="283">
        <f t="shared" si="144"/>
        <v>0</v>
      </c>
      <c r="J733" s="1">
        <f t="shared" si="145"/>
        <v>0</v>
      </c>
      <c r="K733" s="157">
        <f t="shared" si="153"/>
        <v>0</v>
      </c>
      <c r="L733" s="149">
        <f t="shared" si="154"/>
        <v>0</v>
      </c>
      <c r="M733" s="150">
        <f t="shared" si="146"/>
        <v>100</v>
      </c>
      <c r="N733" s="149">
        <f t="shared" si="155"/>
        <v>90</v>
      </c>
      <c r="O733" s="149">
        <f t="shared" si="147"/>
        <v>180</v>
      </c>
      <c r="P733" s="149">
        <f t="shared" si="148"/>
        <v>1</v>
      </c>
    </row>
    <row r="734" spans="1:16" x14ac:dyDescent="0.25">
      <c r="A734" s="391"/>
      <c r="B734" s="394"/>
      <c r="C734" s="5" t="str">
        <f t="shared" si="143"/>
        <v/>
      </c>
      <c r="D734" s="155">
        <f t="shared" si="149"/>
        <v>0</v>
      </c>
      <c r="F734" s="156">
        <f t="shared" si="150"/>
        <v>0</v>
      </c>
      <c r="G734" t="str">
        <f t="shared" si="151"/>
        <v/>
      </c>
      <c r="H734" t="b">
        <f t="shared" si="152"/>
        <v>0</v>
      </c>
      <c r="I734" s="283">
        <f t="shared" si="144"/>
        <v>0</v>
      </c>
      <c r="J734" s="1">
        <f t="shared" si="145"/>
        <v>0</v>
      </c>
      <c r="K734" s="157">
        <f t="shared" si="153"/>
        <v>0</v>
      </c>
      <c r="L734" s="149">
        <f t="shared" si="154"/>
        <v>0</v>
      </c>
      <c r="M734" s="150">
        <f t="shared" si="146"/>
        <v>100</v>
      </c>
      <c r="N734" s="149">
        <f t="shared" si="155"/>
        <v>90</v>
      </c>
      <c r="O734" s="149">
        <f t="shared" si="147"/>
        <v>180</v>
      </c>
      <c r="P734" s="149">
        <f t="shared" si="148"/>
        <v>1</v>
      </c>
    </row>
    <row r="735" spans="1:16" x14ac:dyDescent="0.25">
      <c r="A735" s="391"/>
      <c r="B735" s="394"/>
      <c r="C735" s="5" t="str">
        <f t="shared" si="143"/>
        <v/>
      </c>
      <c r="D735" s="155">
        <f t="shared" si="149"/>
        <v>0</v>
      </c>
      <c r="F735" s="156">
        <f t="shared" si="150"/>
        <v>0</v>
      </c>
      <c r="G735" t="str">
        <f t="shared" si="151"/>
        <v/>
      </c>
      <c r="H735" t="b">
        <f t="shared" si="152"/>
        <v>0</v>
      </c>
      <c r="I735" s="283">
        <f t="shared" si="144"/>
        <v>0</v>
      </c>
      <c r="J735" s="1">
        <f t="shared" si="145"/>
        <v>0</v>
      </c>
      <c r="K735" s="157">
        <f t="shared" si="153"/>
        <v>0</v>
      </c>
      <c r="L735" s="149">
        <f t="shared" si="154"/>
        <v>0</v>
      </c>
      <c r="M735" s="150">
        <f t="shared" si="146"/>
        <v>100</v>
      </c>
      <c r="N735" s="149">
        <f t="shared" si="155"/>
        <v>90</v>
      </c>
      <c r="O735" s="149">
        <f t="shared" si="147"/>
        <v>180</v>
      </c>
      <c r="P735" s="149">
        <f t="shared" si="148"/>
        <v>1</v>
      </c>
    </row>
    <row r="736" spans="1:16" x14ac:dyDescent="0.25">
      <c r="A736" s="391"/>
      <c r="B736" s="394"/>
      <c r="C736" s="5" t="str">
        <f t="shared" si="143"/>
        <v/>
      </c>
      <c r="D736" s="155">
        <f t="shared" si="149"/>
        <v>0</v>
      </c>
      <c r="F736" s="156">
        <f t="shared" si="150"/>
        <v>0</v>
      </c>
      <c r="G736" t="str">
        <f t="shared" si="151"/>
        <v/>
      </c>
      <c r="H736" t="b">
        <f t="shared" si="152"/>
        <v>0</v>
      </c>
      <c r="I736" s="283">
        <f t="shared" si="144"/>
        <v>0</v>
      </c>
      <c r="J736" s="1">
        <f t="shared" si="145"/>
        <v>0</v>
      </c>
      <c r="K736" s="157">
        <f t="shared" si="153"/>
        <v>0</v>
      </c>
      <c r="L736" s="149">
        <f t="shared" si="154"/>
        <v>0</v>
      </c>
      <c r="M736" s="150">
        <f t="shared" si="146"/>
        <v>100</v>
      </c>
      <c r="N736" s="149">
        <f t="shared" si="155"/>
        <v>90</v>
      </c>
      <c r="O736" s="149">
        <f t="shared" si="147"/>
        <v>180</v>
      </c>
      <c r="P736" s="149">
        <f t="shared" si="148"/>
        <v>1</v>
      </c>
    </row>
    <row r="737" spans="1:16" x14ac:dyDescent="0.25">
      <c r="A737" s="391"/>
      <c r="B737" s="394"/>
      <c r="C737" s="5" t="str">
        <f t="shared" si="143"/>
        <v/>
      </c>
      <c r="D737" s="155">
        <f t="shared" si="149"/>
        <v>0</v>
      </c>
      <c r="F737" s="156">
        <f t="shared" si="150"/>
        <v>0</v>
      </c>
      <c r="G737" t="str">
        <f t="shared" si="151"/>
        <v/>
      </c>
      <c r="H737" t="b">
        <f t="shared" si="152"/>
        <v>0</v>
      </c>
      <c r="I737" s="283">
        <f t="shared" si="144"/>
        <v>0</v>
      </c>
      <c r="J737" s="1">
        <f t="shared" si="145"/>
        <v>0</v>
      </c>
      <c r="K737" s="157">
        <f t="shared" si="153"/>
        <v>0</v>
      </c>
      <c r="L737" s="149">
        <f t="shared" si="154"/>
        <v>0</v>
      </c>
      <c r="M737" s="150">
        <f t="shared" si="146"/>
        <v>100</v>
      </c>
      <c r="N737" s="149">
        <f t="shared" si="155"/>
        <v>90</v>
      </c>
      <c r="O737" s="149">
        <f t="shared" si="147"/>
        <v>180</v>
      </c>
      <c r="P737" s="149">
        <f t="shared" si="148"/>
        <v>1</v>
      </c>
    </row>
    <row r="738" spans="1:16" x14ac:dyDescent="0.25">
      <c r="A738" s="391"/>
      <c r="B738" s="394"/>
      <c r="C738" s="5" t="str">
        <f t="shared" si="143"/>
        <v/>
      </c>
      <c r="D738" s="155">
        <f t="shared" si="149"/>
        <v>0</v>
      </c>
      <c r="F738" s="156">
        <f t="shared" si="150"/>
        <v>0</v>
      </c>
      <c r="G738" t="str">
        <f t="shared" si="151"/>
        <v/>
      </c>
      <c r="H738" t="b">
        <f t="shared" si="152"/>
        <v>0</v>
      </c>
      <c r="I738" s="283">
        <f t="shared" si="144"/>
        <v>0</v>
      </c>
      <c r="J738" s="1">
        <f t="shared" si="145"/>
        <v>0</v>
      </c>
      <c r="K738" s="157">
        <f t="shared" si="153"/>
        <v>0</v>
      </c>
      <c r="L738" s="149">
        <f t="shared" si="154"/>
        <v>0</v>
      </c>
      <c r="M738" s="150">
        <f t="shared" si="146"/>
        <v>100</v>
      </c>
      <c r="N738" s="149">
        <f t="shared" si="155"/>
        <v>90</v>
      </c>
      <c r="O738" s="149">
        <f t="shared" si="147"/>
        <v>180</v>
      </c>
      <c r="P738" s="149">
        <f t="shared" si="148"/>
        <v>1</v>
      </c>
    </row>
    <row r="739" spans="1:16" x14ac:dyDescent="0.25">
      <c r="A739" s="391"/>
      <c r="B739" s="394"/>
      <c r="C739" s="5" t="str">
        <f t="shared" si="143"/>
        <v/>
      </c>
      <c r="D739" s="155">
        <f t="shared" si="149"/>
        <v>0</v>
      </c>
      <c r="F739" s="156">
        <f t="shared" si="150"/>
        <v>0</v>
      </c>
      <c r="G739" t="str">
        <f t="shared" si="151"/>
        <v/>
      </c>
      <c r="H739" t="b">
        <f t="shared" si="152"/>
        <v>0</v>
      </c>
      <c r="I739" s="283">
        <f t="shared" si="144"/>
        <v>0</v>
      </c>
      <c r="J739" s="1">
        <f t="shared" si="145"/>
        <v>0</v>
      </c>
      <c r="K739" s="157">
        <f t="shared" si="153"/>
        <v>0</v>
      </c>
      <c r="L739" s="149">
        <f t="shared" si="154"/>
        <v>0</v>
      </c>
      <c r="M739" s="150">
        <f t="shared" si="146"/>
        <v>100</v>
      </c>
      <c r="N739" s="149">
        <f t="shared" si="155"/>
        <v>90</v>
      </c>
      <c r="O739" s="149">
        <f t="shared" si="147"/>
        <v>180</v>
      </c>
      <c r="P739" s="149">
        <f t="shared" si="148"/>
        <v>1</v>
      </c>
    </row>
    <row r="740" spans="1:16" x14ac:dyDescent="0.25">
      <c r="A740" s="391"/>
      <c r="B740" s="394"/>
      <c r="C740" s="5" t="str">
        <f t="shared" si="143"/>
        <v/>
      </c>
      <c r="D740" s="155">
        <f t="shared" si="149"/>
        <v>0</v>
      </c>
      <c r="F740" s="156">
        <f t="shared" si="150"/>
        <v>0</v>
      </c>
      <c r="G740" t="str">
        <f t="shared" si="151"/>
        <v/>
      </c>
      <c r="H740" t="b">
        <f t="shared" si="152"/>
        <v>0</v>
      </c>
      <c r="I740" s="283">
        <f t="shared" si="144"/>
        <v>0</v>
      </c>
      <c r="J740" s="1">
        <f t="shared" si="145"/>
        <v>0</v>
      </c>
      <c r="K740" s="157">
        <f t="shared" si="153"/>
        <v>0</v>
      </c>
      <c r="L740" s="149">
        <f t="shared" si="154"/>
        <v>0</v>
      </c>
      <c r="M740" s="150">
        <f t="shared" si="146"/>
        <v>100</v>
      </c>
      <c r="N740" s="149">
        <f t="shared" si="155"/>
        <v>90</v>
      </c>
      <c r="O740" s="149">
        <f t="shared" si="147"/>
        <v>180</v>
      </c>
      <c r="P740" s="149">
        <f t="shared" si="148"/>
        <v>1</v>
      </c>
    </row>
    <row r="741" spans="1:16" x14ac:dyDescent="0.25">
      <c r="A741" s="391"/>
      <c r="B741" s="394"/>
      <c r="C741" s="5" t="str">
        <f t="shared" si="143"/>
        <v/>
      </c>
      <c r="D741" s="155">
        <f t="shared" si="149"/>
        <v>0</v>
      </c>
      <c r="F741" s="156">
        <f t="shared" si="150"/>
        <v>0</v>
      </c>
      <c r="G741" t="str">
        <f t="shared" si="151"/>
        <v/>
      </c>
      <c r="H741" t="b">
        <f t="shared" si="152"/>
        <v>0</v>
      </c>
      <c r="I741" s="283">
        <f t="shared" si="144"/>
        <v>0</v>
      </c>
      <c r="J741" s="1">
        <f t="shared" si="145"/>
        <v>0</v>
      </c>
      <c r="K741" s="157">
        <f t="shared" si="153"/>
        <v>0</v>
      </c>
      <c r="L741" s="149">
        <f t="shared" si="154"/>
        <v>0</v>
      </c>
      <c r="M741" s="150">
        <f t="shared" si="146"/>
        <v>100</v>
      </c>
      <c r="N741" s="149">
        <f t="shared" si="155"/>
        <v>90</v>
      </c>
      <c r="O741" s="149">
        <f t="shared" si="147"/>
        <v>180</v>
      </c>
      <c r="P741" s="149">
        <f t="shared" si="148"/>
        <v>1</v>
      </c>
    </row>
    <row r="742" spans="1:16" x14ac:dyDescent="0.25">
      <c r="A742" s="391"/>
      <c r="B742" s="394"/>
      <c r="C742" s="5" t="str">
        <f t="shared" si="143"/>
        <v/>
      </c>
      <c r="D742" s="155">
        <f t="shared" si="149"/>
        <v>0</v>
      </c>
      <c r="F742" s="156">
        <f t="shared" si="150"/>
        <v>0</v>
      </c>
      <c r="G742" t="str">
        <f t="shared" si="151"/>
        <v/>
      </c>
      <c r="H742" t="b">
        <f t="shared" si="152"/>
        <v>0</v>
      </c>
      <c r="I742" s="283">
        <f t="shared" si="144"/>
        <v>0</v>
      </c>
      <c r="J742" s="1">
        <f t="shared" si="145"/>
        <v>0</v>
      </c>
      <c r="K742" s="157">
        <f t="shared" si="153"/>
        <v>0</v>
      </c>
      <c r="L742" s="149">
        <f t="shared" si="154"/>
        <v>0</v>
      </c>
      <c r="M742" s="150">
        <f t="shared" si="146"/>
        <v>100</v>
      </c>
      <c r="N742" s="149">
        <f t="shared" si="155"/>
        <v>90</v>
      </c>
      <c r="O742" s="149">
        <f t="shared" si="147"/>
        <v>180</v>
      </c>
      <c r="P742" s="149">
        <f t="shared" si="148"/>
        <v>1</v>
      </c>
    </row>
    <row r="743" spans="1:16" x14ac:dyDescent="0.25">
      <c r="A743" s="391"/>
      <c r="B743" s="394"/>
      <c r="C743" s="5" t="str">
        <f t="shared" si="143"/>
        <v/>
      </c>
      <c r="D743" s="155">
        <f t="shared" si="149"/>
        <v>0</v>
      </c>
      <c r="F743" s="156">
        <f t="shared" si="150"/>
        <v>0</v>
      </c>
      <c r="G743" t="str">
        <f t="shared" si="151"/>
        <v/>
      </c>
      <c r="H743" t="b">
        <f t="shared" si="152"/>
        <v>0</v>
      </c>
      <c r="I743" s="283">
        <f t="shared" si="144"/>
        <v>0</v>
      </c>
      <c r="J743" s="1">
        <f t="shared" si="145"/>
        <v>0</v>
      </c>
      <c r="K743" s="157">
        <f t="shared" si="153"/>
        <v>0</v>
      </c>
      <c r="L743" s="149">
        <f t="shared" si="154"/>
        <v>0</v>
      </c>
      <c r="M743" s="150">
        <f t="shared" si="146"/>
        <v>100</v>
      </c>
      <c r="N743" s="149">
        <f t="shared" si="155"/>
        <v>90</v>
      </c>
      <c r="O743" s="149">
        <f t="shared" si="147"/>
        <v>180</v>
      </c>
      <c r="P743" s="149">
        <f t="shared" si="148"/>
        <v>1</v>
      </c>
    </row>
    <row r="744" spans="1:16" x14ac:dyDescent="0.25">
      <c r="A744" s="391"/>
      <c r="B744" s="394"/>
      <c r="C744" s="5" t="str">
        <f t="shared" si="143"/>
        <v/>
      </c>
      <c r="D744" s="155">
        <f t="shared" si="149"/>
        <v>0</v>
      </c>
      <c r="F744" s="156">
        <f t="shared" si="150"/>
        <v>0</v>
      </c>
      <c r="G744" t="str">
        <f t="shared" si="151"/>
        <v/>
      </c>
      <c r="H744" t="b">
        <f t="shared" si="152"/>
        <v>0</v>
      </c>
      <c r="I744" s="283">
        <f t="shared" si="144"/>
        <v>0</v>
      </c>
      <c r="J744" s="1">
        <f t="shared" si="145"/>
        <v>0</v>
      </c>
      <c r="K744" s="157">
        <f t="shared" si="153"/>
        <v>0</v>
      </c>
      <c r="L744" s="149">
        <f t="shared" si="154"/>
        <v>0</v>
      </c>
      <c r="M744" s="150">
        <f t="shared" si="146"/>
        <v>100</v>
      </c>
      <c r="N744" s="149">
        <f t="shared" si="155"/>
        <v>90</v>
      </c>
      <c r="O744" s="149">
        <f t="shared" si="147"/>
        <v>180</v>
      </c>
      <c r="P744" s="149">
        <f t="shared" si="148"/>
        <v>1</v>
      </c>
    </row>
    <row r="745" spans="1:16" x14ac:dyDescent="0.25">
      <c r="A745" s="391"/>
      <c r="B745" s="394"/>
      <c r="C745" s="5" t="str">
        <f t="shared" si="143"/>
        <v/>
      </c>
      <c r="D745" s="155">
        <f t="shared" si="149"/>
        <v>0</v>
      </c>
      <c r="F745" s="156">
        <f t="shared" si="150"/>
        <v>0</v>
      </c>
      <c r="G745" t="str">
        <f t="shared" si="151"/>
        <v/>
      </c>
      <c r="H745" t="b">
        <f t="shared" si="152"/>
        <v>0</v>
      </c>
      <c r="I745" s="283">
        <f t="shared" si="144"/>
        <v>0</v>
      </c>
      <c r="J745" s="1">
        <f t="shared" si="145"/>
        <v>0</v>
      </c>
      <c r="K745" s="157">
        <f t="shared" si="153"/>
        <v>0</v>
      </c>
      <c r="L745" s="149">
        <f t="shared" si="154"/>
        <v>0</v>
      </c>
      <c r="M745" s="150">
        <f t="shared" si="146"/>
        <v>100</v>
      </c>
      <c r="N745" s="149">
        <f t="shared" si="155"/>
        <v>90</v>
      </c>
      <c r="O745" s="149">
        <f t="shared" si="147"/>
        <v>180</v>
      </c>
      <c r="P745" s="149">
        <f t="shared" si="148"/>
        <v>1</v>
      </c>
    </row>
    <row r="746" spans="1:16" x14ac:dyDescent="0.25">
      <c r="A746" s="391"/>
      <c r="B746" s="394"/>
      <c r="C746" s="5" t="str">
        <f t="shared" si="143"/>
        <v/>
      </c>
      <c r="D746" s="155">
        <f t="shared" si="149"/>
        <v>0</v>
      </c>
      <c r="F746" s="156">
        <f t="shared" si="150"/>
        <v>0</v>
      </c>
      <c r="G746" t="str">
        <f t="shared" si="151"/>
        <v/>
      </c>
      <c r="H746" t="b">
        <f t="shared" si="152"/>
        <v>0</v>
      </c>
      <c r="I746" s="283">
        <f t="shared" si="144"/>
        <v>0</v>
      </c>
      <c r="J746" s="1">
        <f t="shared" si="145"/>
        <v>0</v>
      </c>
      <c r="K746" s="157">
        <f t="shared" si="153"/>
        <v>0</v>
      </c>
      <c r="L746" s="149">
        <f t="shared" si="154"/>
        <v>0</v>
      </c>
      <c r="M746" s="150">
        <f t="shared" si="146"/>
        <v>100</v>
      </c>
      <c r="N746" s="149">
        <f t="shared" si="155"/>
        <v>90</v>
      </c>
      <c r="O746" s="149">
        <f t="shared" si="147"/>
        <v>180</v>
      </c>
      <c r="P746" s="149">
        <f t="shared" si="148"/>
        <v>1</v>
      </c>
    </row>
    <row r="747" spans="1:16" x14ac:dyDescent="0.25">
      <c r="A747" s="391"/>
      <c r="B747" s="394"/>
      <c r="C747" s="5" t="str">
        <f t="shared" si="143"/>
        <v/>
      </c>
      <c r="D747" s="155">
        <f t="shared" si="149"/>
        <v>0</v>
      </c>
      <c r="F747" s="156">
        <f t="shared" si="150"/>
        <v>0</v>
      </c>
      <c r="G747" t="str">
        <f t="shared" si="151"/>
        <v/>
      </c>
      <c r="H747" t="b">
        <f t="shared" si="152"/>
        <v>0</v>
      </c>
      <c r="I747" s="283">
        <f t="shared" si="144"/>
        <v>0</v>
      </c>
      <c r="J747" s="1">
        <f t="shared" si="145"/>
        <v>0</v>
      </c>
      <c r="K747" s="157">
        <f t="shared" si="153"/>
        <v>0</v>
      </c>
      <c r="L747" s="149">
        <f t="shared" si="154"/>
        <v>0</v>
      </c>
      <c r="M747" s="150">
        <f t="shared" si="146"/>
        <v>100</v>
      </c>
      <c r="N747" s="149">
        <f t="shared" si="155"/>
        <v>90</v>
      </c>
      <c r="O747" s="149">
        <f t="shared" si="147"/>
        <v>180</v>
      </c>
      <c r="P747" s="149">
        <f t="shared" si="148"/>
        <v>1</v>
      </c>
    </row>
    <row r="748" spans="1:16" x14ac:dyDescent="0.25">
      <c r="A748" s="391"/>
      <c r="B748" s="394"/>
      <c r="C748" s="5" t="str">
        <f t="shared" si="143"/>
        <v/>
      </c>
      <c r="D748" s="155">
        <f t="shared" si="149"/>
        <v>0</v>
      </c>
      <c r="F748" s="156">
        <f t="shared" si="150"/>
        <v>0</v>
      </c>
      <c r="G748" t="str">
        <f t="shared" si="151"/>
        <v/>
      </c>
      <c r="H748" t="b">
        <f t="shared" si="152"/>
        <v>0</v>
      </c>
      <c r="I748" s="283">
        <f t="shared" si="144"/>
        <v>0</v>
      </c>
      <c r="J748" s="1">
        <f t="shared" si="145"/>
        <v>0</v>
      </c>
      <c r="K748" s="157">
        <f t="shared" si="153"/>
        <v>0</v>
      </c>
      <c r="L748" s="149">
        <f t="shared" si="154"/>
        <v>0</v>
      </c>
      <c r="M748" s="150">
        <f t="shared" si="146"/>
        <v>100</v>
      </c>
      <c r="N748" s="149">
        <f t="shared" si="155"/>
        <v>90</v>
      </c>
      <c r="O748" s="149">
        <f t="shared" si="147"/>
        <v>180</v>
      </c>
      <c r="P748" s="149">
        <f t="shared" si="148"/>
        <v>1</v>
      </c>
    </row>
    <row r="749" spans="1:16" x14ac:dyDescent="0.25">
      <c r="A749" s="391"/>
      <c r="B749" s="394"/>
      <c r="C749" s="5" t="str">
        <f t="shared" si="143"/>
        <v/>
      </c>
      <c r="D749" s="155">
        <f t="shared" si="149"/>
        <v>0</v>
      </c>
      <c r="F749" s="156">
        <f t="shared" si="150"/>
        <v>0</v>
      </c>
      <c r="G749" t="str">
        <f t="shared" si="151"/>
        <v/>
      </c>
      <c r="H749" t="b">
        <f t="shared" si="152"/>
        <v>0</v>
      </c>
      <c r="I749" s="283">
        <f t="shared" si="144"/>
        <v>0</v>
      </c>
      <c r="J749" s="1">
        <f t="shared" si="145"/>
        <v>0</v>
      </c>
      <c r="K749" s="157">
        <f t="shared" si="153"/>
        <v>0</v>
      </c>
      <c r="L749" s="149">
        <f t="shared" si="154"/>
        <v>0</v>
      </c>
      <c r="M749" s="150">
        <f t="shared" si="146"/>
        <v>100</v>
      </c>
      <c r="N749" s="149">
        <f t="shared" si="155"/>
        <v>90</v>
      </c>
      <c r="O749" s="149">
        <f t="shared" si="147"/>
        <v>180</v>
      </c>
      <c r="P749" s="149">
        <f t="shared" si="148"/>
        <v>1</v>
      </c>
    </row>
    <row r="750" spans="1:16" x14ac:dyDescent="0.25">
      <c r="A750" s="391"/>
      <c r="B750" s="394"/>
      <c r="C750" s="5" t="str">
        <f t="shared" si="143"/>
        <v/>
      </c>
      <c r="D750" s="155">
        <f t="shared" si="149"/>
        <v>0</v>
      </c>
      <c r="F750" s="156">
        <f t="shared" si="150"/>
        <v>0</v>
      </c>
      <c r="G750" t="str">
        <f t="shared" si="151"/>
        <v/>
      </c>
      <c r="H750" t="b">
        <f t="shared" si="152"/>
        <v>0</v>
      </c>
      <c r="I750" s="283">
        <f t="shared" si="144"/>
        <v>0</v>
      </c>
      <c r="J750" s="1">
        <f t="shared" si="145"/>
        <v>0</v>
      </c>
      <c r="K750" s="157">
        <f t="shared" si="153"/>
        <v>0</v>
      </c>
      <c r="L750" s="149">
        <f t="shared" si="154"/>
        <v>0</v>
      </c>
      <c r="M750" s="150">
        <f t="shared" si="146"/>
        <v>100</v>
      </c>
      <c r="N750" s="149">
        <f t="shared" si="155"/>
        <v>90</v>
      </c>
      <c r="O750" s="149">
        <f t="shared" si="147"/>
        <v>180</v>
      </c>
      <c r="P750" s="149">
        <f t="shared" si="148"/>
        <v>1</v>
      </c>
    </row>
    <row r="751" spans="1:16" x14ac:dyDescent="0.25">
      <c r="A751" s="391"/>
      <c r="B751" s="394"/>
      <c r="C751" s="5" t="str">
        <f t="shared" si="143"/>
        <v/>
      </c>
      <c r="D751" s="155">
        <f t="shared" si="149"/>
        <v>0</v>
      </c>
      <c r="F751" s="156">
        <f t="shared" si="150"/>
        <v>0</v>
      </c>
      <c r="G751" t="str">
        <f t="shared" si="151"/>
        <v/>
      </c>
      <c r="H751" t="b">
        <f t="shared" si="152"/>
        <v>0</v>
      </c>
      <c r="I751" s="283">
        <f t="shared" si="144"/>
        <v>0</v>
      </c>
      <c r="J751" s="1">
        <f t="shared" si="145"/>
        <v>0</v>
      </c>
      <c r="K751" s="157">
        <f t="shared" si="153"/>
        <v>0</v>
      </c>
      <c r="L751" s="149">
        <f t="shared" si="154"/>
        <v>0</v>
      </c>
      <c r="M751" s="150">
        <f t="shared" si="146"/>
        <v>100</v>
      </c>
      <c r="N751" s="149">
        <f t="shared" si="155"/>
        <v>90</v>
      </c>
      <c r="O751" s="149">
        <f t="shared" si="147"/>
        <v>180</v>
      </c>
      <c r="P751" s="149">
        <f t="shared" si="148"/>
        <v>1</v>
      </c>
    </row>
    <row r="752" spans="1:16" x14ac:dyDescent="0.25">
      <c r="A752" s="391"/>
      <c r="B752" s="394"/>
      <c r="C752" s="5" t="str">
        <f t="shared" si="143"/>
        <v/>
      </c>
      <c r="D752" s="155">
        <f t="shared" si="149"/>
        <v>0</v>
      </c>
      <c r="F752" s="156">
        <f t="shared" si="150"/>
        <v>0</v>
      </c>
      <c r="G752" t="str">
        <f t="shared" si="151"/>
        <v/>
      </c>
      <c r="H752" t="b">
        <f t="shared" si="152"/>
        <v>0</v>
      </c>
      <c r="I752" s="283">
        <f t="shared" si="144"/>
        <v>0</v>
      </c>
      <c r="J752" s="1">
        <f t="shared" si="145"/>
        <v>0</v>
      </c>
      <c r="K752" s="157">
        <f t="shared" si="153"/>
        <v>0</v>
      </c>
      <c r="L752" s="149">
        <f t="shared" si="154"/>
        <v>0</v>
      </c>
      <c r="M752" s="150">
        <f t="shared" si="146"/>
        <v>100</v>
      </c>
      <c r="N752" s="149">
        <f t="shared" si="155"/>
        <v>90</v>
      </c>
      <c r="O752" s="149">
        <f t="shared" si="147"/>
        <v>180</v>
      </c>
      <c r="P752" s="149">
        <f t="shared" si="148"/>
        <v>1</v>
      </c>
    </row>
    <row r="753" spans="1:16" x14ac:dyDescent="0.25">
      <c r="A753" s="391"/>
      <c r="B753" s="394"/>
      <c r="C753" s="5" t="str">
        <f t="shared" si="143"/>
        <v/>
      </c>
      <c r="D753" s="155">
        <f t="shared" si="149"/>
        <v>0</v>
      </c>
      <c r="F753" s="156">
        <f t="shared" si="150"/>
        <v>0</v>
      </c>
      <c r="G753" t="str">
        <f t="shared" si="151"/>
        <v/>
      </c>
      <c r="H753" t="b">
        <f t="shared" si="152"/>
        <v>0</v>
      </c>
      <c r="I753" s="283">
        <f t="shared" si="144"/>
        <v>0</v>
      </c>
      <c r="J753" s="1">
        <f t="shared" si="145"/>
        <v>0</v>
      </c>
      <c r="K753" s="157">
        <f t="shared" si="153"/>
        <v>0</v>
      </c>
      <c r="L753" s="149">
        <f t="shared" si="154"/>
        <v>0</v>
      </c>
      <c r="M753" s="150">
        <f t="shared" si="146"/>
        <v>100</v>
      </c>
      <c r="N753" s="149">
        <f t="shared" si="155"/>
        <v>90</v>
      </c>
      <c r="O753" s="149">
        <f t="shared" si="147"/>
        <v>180</v>
      </c>
      <c r="P753" s="149">
        <f t="shared" si="148"/>
        <v>1</v>
      </c>
    </row>
    <row r="754" spans="1:16" x14ac:dyDescent="0.25">
      <c r="A754" s="391"/>
      <c r="B754" s="394"/>
      <c r="C754" s="5" t="str">
        <f t="shared" si="143"/>
        <v/>
      </c>
      <c r="D754" s="155">
        <f t="shared" si="149"/>
        <v>0</v>
      </c>
      <c r="F754" s="156">
        <f t="shared" si="150"/>
        <v>0</v>
      </c>
      <c r="G754" t="str">
        <f t="shared" si="151"/>
        <v/>
      </c>
      <c r="H754" t="b">
        <f t="shared" si="152"/>
        <v>0</v>
      </c>
      <c r="I754" s="283">
        <f t="shared" si="144"/>
        <v>0</v>
      </c>
      <c r="J754" s="1">
        <f t="shared" si="145"/>
        <v>0</v>
      </c>
      <c r="K754" s="157">
        <f t="shared" si="153"/>
        <v>0</v>
      </c>
      <c r="L754" s="149">
        <f t="shared" si="154"/>
        <v>0</v>
      </c>
      <c r="M754" s="150">
        <f t="shared" si="146"/>
        <v>100</v>
      </c>
      <c r="N754" s="149">
        <f t="shared" si="155"/>
        <v>90</v>
      </c>
      <c r="O754" s="149">
        <f t="shared" si="147"/>
        <v>180</v>
      </c>
      <c r="P754" s="149">
        <f t="shared" si="148"/>
        <v>1</v>
      </c>
    </row>
    <row r="755" spans="1:16" x14ac:dyDescent="0.25">
      <c r="A755" s="391"/>
      <c r="B755" s="394"/>
      <c r="C755" s="5" t="str">
        <f t="shared" si="143"/>
        <v/>
      </c>
      <c r="D755" s="155">
        <f t="shared" si="149"/>
        <v>0</v>
      </c>
      <c r="F755" s="156">
        <f t="shared" si="150"/>
        <v>0</v>
      </c>
      <c r="G755" t="str">
        <f t="shared" si="151"/>
        <v/>
      </c>
      <c r="H755" t="b">
        <f t="shared" si="152"/>
        <v>0</v>
      </c>
      <c r="I755" s="283">
        <f t="shared" si="144"/>
        <v>0</v>
      </c>
      <c r="J755" s="1">
        <f t="shared" si="145"/>
        <v>0</v>
      </c>
      <c r="K755" s="157">
        <f t="shared" si="153"/>
        <v>0</v>
      </c>
      <c r="L755" s="149">
        <f t="shared" si="154"/>
        <v>0</v>
      </c>
      <c r="M755" s="150">
        <f t="shared" si="146"/>
        <v>100</v>
      </c>
      <c r="N755" s="149">
        <f t="shared" si="155"/>
        <v>90</v>
      </c>
      <c r="O755" s="149">
        <f t="shared" si="147"/>
        <v>180</v>
      </c>
      <c r="P755" s="149">
        <f t="shared" si="148"/>
        <v>1</v>
      </c>
    </row>
    <row r="756" spans="1:16" x14ac:dyDescent="0.25">
      <c r="A756" s="391"/>
      <c r="B756" s="394"/>
      <c r="C756" s="5" t="str">
        <f t="shared" si="143"/>
        <v/>
      </c>
      <c r="D756" s="155">
        <f t="shared" si="149"/>
        <v>0</v>
      </c>
      <c r="F756" s="156">
        <f t="shared" si="150"/>
        <v>0</v>
      </c>
      <c r="G756" t="str">
        <f t="shared" si="151"/>
        <v/>
      </c>
      <c r="H756" t="b">
        <f t="shared" si="152"/>
        <v>0</v>
      </c>
      <c r="I756" s="283">
        <f t="shared" si="144"/>
        <v>0</v>
      </c>
      <c r="J756" s="1">
        <f t="shared" si="145"/>
        <v>0</v>
      </c>
      <c r="K756" s="157">
        <f t="shared" si="153"/>
        <v>0</v>
      </c>
      <c r="L756" s="149">
        <f t="shared" si="154"/>
        <v>0</v>
      </c>
      <c r="M756" s="150">
        <f t="shared" si="146"/>
        <v>100</v>
      </c>
      <c r="N756" s="149">
        <f t="shared" si="155"/>
        <v>90</v>
      </c>
      <c r="O756" s="149">
        <f t="shared" si="147"/>
        <v>180</v>
      </c>
      <c r="P756" s="149">
        <f t="shared" si="148"/>
        <v>1</v>
      </c>
    </row>
    <row r="757" spans="1:16" x14ac:dyDescent="0.25">
      <c r="A757" s="391"/>
      <c r="B757" s="394"/>
      <c r="C757" s="5" t="str">
        <f t="shared" si="143"/>
        <v/>
      </c>
      <c r="D757" s="155">
        <f t="shared" si="149"/>
        <v>0</v>
      </c>
      <c r="F757" s="156">
        <f t="shared" si="150"/>
        <v>0</v>
      </c>
      <c r="G757" t="str">
        <f t="shared" si="151"/>
        <v/>
      </c>
      <c r="H757" t="b">
        <f t="shared" si="152"/>
        <v>0</v>
      </c>
      <c r="I757" s="283">
        <f t="shared" si="144"/>
        <v>0</v>
      </c>
      <c r="J757" s="1">
        <f t="shared" si="145"/>
        <v>0</v>
      </c>
      <c r="K757" s="157">
        <f t="shared" si="153"/>
        <v>0</v>
      </c>
      <c r="L757" s="149">
        <f t="shared" si="154"/>
        <v>0</v>
      </c>
      <c r="M757" s="150">
        <f t="shared" si="146"/>
        <v>100</v>
      </c>
      <c r="N757" s="149">
        <f t="shared" si="155"/>
        <v>90</v>
      </c>
      <c r="O757" s="149">
        <f t="shared" si="147"/>
        <v>180</v>
      </c>
      <c r="P757" s="149">
        <f t="shared" si="148"/>
        <v>1</v>
      </c>
    </row>
    <row r="758" spans="1:16" x14ac:dyDescent="0.25">
      <c r="A758" s="391"/>
      <c r="B758" s="394"/>
      <c r="C758" s="5" t="str">
        <f t="shared" si="143"/>
        <v/>
      </c>
      <c r="D758" s="155">
        <f t="shared" si="149"/>
        <v>0</v>
      </c>
      <c r="F758" s="156">
        <f t="shared" si="150"/>
        <v>0</v>
      </c>
      <c r="G758" t="str">
        <f t="shared" si="151"/>
        <v/>
      </c>
      <c r="H758" t="b">
        <f t="shared" si="152"/>
        <v>0</v>
      </c>
      <c r="I758" s="283">
        <f t="shared" si="144"/>
        <v>0</v>
      </c>
      <c r="J758" s="1">
        <f t="shared" si="145"/>
        <v>0</v>
      </c>
      <c r="K758" s="157">
        <f t="shared" si="153"/>
        <v>0</v>
      </c>
      <c r="L758" s="149">
        <f t="shared" si="154"/>
        <v>0</v>
      </c>
      <c r="M758" s="150">
        <f t="shared" si="146"/>
        <v>100</v>
      </c>
      <c r="N758" s="149">
        <f t="shared" si="155"/>
        <v>90</v>
      </c>
      <c r="O758" s="149">
        <f t="shared" si="147"/>
        <v>180</v>
      </c>
      <c r="P758" s="149">
        <f t="shared" si="148"/>
        <v>1</v>
      </c>
    </row>
    <row r="759" spans="1:16" x14ac:dyDescent="0.25">
      <c r="A759" s="391"/>
      <c r="B759" s="394"/>
      <c r="C759" s="5" t="str">
        <f t="shared" si="143"/>
        <v/>
      </c>
      <c r="D759" s="155">
        <f t="shared" si="149"/>
        <v>0</v>
      </c>
      <c r="F759" s="156">
        <f t="shared" si="150"/>
        <v>0</v>
      </c>
      <c r="G759" t="str">
        <f t="shared" si="151"/>
        <v/>
      </c>
      <c r="H759" t="b">
        <f t="shared" si="152"/>
        <v>0</v>
      </c>
      <c r="I759" s="283">
        <f t="shared" si="144"/>
        <v>0</v>
      </c>
      <c r="J759" s="1">
        <f t="shared" si="145"/>
        <v>0</v>
      </c>
      <c r="K759" s="157">
        <f t="shared" si="153"/>
        <v>0</v>
      </c>
      <c r="L759" s="149">
        <f t="shared" si="154"/>
        <v>0</v>
      </c>
      <c r="M759" s="150">
        <f t="shared" si="146"/>
        <v>100</v>
      </c>
      <c r="N759" s="149">
        <f t="shared" si="155"/>
        <v>90</v>
      </c>
      <c r="O759" s="149">
        <f t="shared" si="147"/>
        <v>180</v>
      </c>
      <c r="P759" s="149">
        <f t="shared" si="148"/>
        <v>1</v>
      </c>
    </row>
    <row r="760" spans="1:16" x14ac:dyDescent="0.25">
      <c r="A760" s="391"/>
      <c r="B760" s="394"/>
      <c r="C760" s="5" t="str">
        <f t="shared" si="143"/>
        <v/>
      </c>
      <c r="D760" s="155">
        <f t="shared" si="149"/>
        <v>0</v>
      </c>
      <c r="F760" s="156">
        <f t="shared" si="150"/>
        <v>0</v>
      </c>
      <c r="G760" t="str">
        <f t="shared" si="151"/>
        <v/>
      </c>
      <c r="H760" t="b">
        <f t="shared" si="152"/>
        <v>0</v>
      </c>
      <c r="I760" s="283">
        <f t="shared" si="144"/>
        <v>0</v>
      </c>
      <c r="J760" s="1">
        <f t="shared" si="145"/>
        <v>0</v>
      </c>
      <c r="K760" s="157">
        <f t="shared" si="153"/>
        <v>0</v>
      </c>
      <c r="L760" s="149">
        <f t="shared" si="154"/>
        <v>0</v>
      </c>
      <c r="M760" s="150">
        <f t="shared" si="146"/>
        <v>100</v>
      </c>
      <c r="N760" s="149">
        <f t="shared" si="155"/>
        <v>90</v>
      </c>
      <c r="O760" s="149">
        <f t="shared" si="147"/>
        <v>180</v>
      </c>
      <c r="P760" s="149">
        <f t="shared" si="148"/>
        <v>1</v>
      </c>
    </row>
    <row r="761" spans="1:16" x14ac:dyDescent="0.25">
      <c r="A761" s="391"/>
      <c r="B761" s="394"/>
      <c r="C761" s="5" t="str">
        <f t="shared" si="143"/>
        <v/>
      </c>
      <c r="D761" s="155">
        <f t="shared" si="149"/>
        <v>0</v>
      </c>
      <c r="F761" s="156">
        <f t="shared" si="150"/>
        <v>0</v>
      </c>
      <c r="G761" t="str">
        <f t="shared" si="151"/>
        <v/>
      </c>
      <c r="H761" t="b">
        <f t="shared" si="152"/>
        <v>0</v>
      </c>
      <c r="I761" s="283">
        <f t="shared" si="144"/>
        <v>0</v>
      </c>
      <c r="J761" s="1">
        <f t="shared" si="145"/>
        <v>0</v>
      </c>
      <c r="K761" s="157">
        <f t="shared" si="153"/>
        <v>0</v>
      </c>
      <c r="L761" s="149">
        <f t="shared" si="154"/>
        <v>0</v>
      </c>
      <c r="M761" s="150">
        <f t="shared" si="146"/>
        <v>100</v>
      </c>
      <c r="N761" s="149">
        <f t="shared" si="155"/>
        <v>90</v>
      </c>
      <c r="O761" s="149">
        <f t="shared" si="147"/>
        <v>180</v>
      </c>
      <c r="P761" s="149">
        <f t="shared" si="148"/>
        <v>1</v>
      </c>
    </row>
    <row r="762" spans="1:16" x14ac:dyDescent="0.25">
      <c r="A762" s="391"/>
      <c r="B762" s="394"/>
      <c r="C762" s="5" t="str">
        <f t="shared" si="143"/>
        <v/>
      </c>
      <c r="D762" s="155">
        <f t="shared" si="149"/>
        <v>0</v>
      </c>
      <c r="F762" s="156">
        <f t="shared" si="150"/>
        <v>0</v>
      </c>
      <c r="G762" t="str">
        <f t="shared" si="151"/>
        <v/>
      </c>
      <c r="H762" t="b">
        <f t="shared" si="152"/>
        <v>0</v>
      </c>
      <c r="I762" s="283">
        <f t="shared" si="144"/>
        <v>0</v>
      </c>
      <c r="J762" s="1">
        <f t="shared" si="145"/>
        <v>0</v>
      </c>
      <c r="K762" s="157">
        <f t="shared" si="153"/>
        <v>0</v>
      </c>
      <c r="L762" s="149">
        <f t="shared" si="154"/>
        <v>0</v>
      </c>
      <c r="M762" s="150">
        <f t="shared" si="146"/>
        <v>100</v>
      </c>
      <c r="N762" s="149">
        <f t="shared" si="155"/>
        <v>90</v>
      </c>
      <c r="O762" s="149">
        <f t="shared" si="147"/>
        <v>180</v>
      </c>
      <c r="P762" s="149">
        <f t="shared" si="148"/>
        <v>1</v>
      </c>
    </row>
    <row r="763" spans="1:16" x14ac:dyDescent="0.25">
      <c r="A763" s="391"/>
      <c r="B763" s="394"/>
      <c r="C763" s="5" t="str">
        <f t="shared" si="143"/>
        <v/>
      </c>
      <c r="D763" s="155">
        <f t="shared" si="149"/>
        <v>0</v>
      </c>
      <c r="F763" s="156">
        <f t="shared" si="150"/>
        <v>0</v>
      </c>
      <c r="G763" t="str">
        <f t="shared" si="151"/>
        <v/>
      </c>
      <c r="H763" t="b">
        <f t="shared" si="152"/>
        <v>0</v>
      </c>
      <c r="I763" s="283">
        <f t="shared" si="144"/>
        <v>0</v>
      </c>
      <c r="J763" s="1">
        <f t="shared" si="145"/>
        <v>0</v>
      </c>
      <c r="K763" s="157">
        <f t="shared" si="153"/>
        <v>0</v>
      </c>
      <c r="L763" s="149">
        <f t="shared" si="154"/>
        <v>0</v>
      </c>
      <c r="M763" s="150">
        <f t="shared" si="146"/>
        <v>100</v>
      </c>
      <c r="N763" s="149">
        <f t="shared" si="155"/>
        <v>90</v>
      </c>
      <c r="O763" s="149">
        <f t="shared" si="147"/>
        <v>180</v>
      </c>
      <c r="P763" s="149">
        <f t="shared" si="148"/>
        <v>1</v>
      </c>
    </row>
    <row r="764" spans="1:16" x14ac:dyDescent="0.25">
      <c r="A764" s="391"/>
      <c r="B764" s="394"/>
      <c r="C764" s="5" t="str">
        <f t="shared" si="143"/>
        <v/>
      </c>
      <c r="D764" s="155">
        <f t="shared" si="149"/>
        <v>0</v>
      </c>
      <c r="F764" s="156">
        <f t="shared" si="150"/>
        <v>0</v>
      </c>
      <c r="G764" t="str">
        <f t="shared" si="151"/>
        <v/>
      </c>
      <c r="H764" t="b">
        <f t="shared" si="152"/>
        <v>0</v>
      </c>
      <c r="I764" s="283">
        <f t="shared" si="144"/>
        <v>0</v>
      </c>
      <c r="J764" s="1">
        <f t="shared" si="145"/>
        <v>0</v>
      </c>
      <c r="K764" s="157">
        <f t="shared" si="153"/>
        <v>0</v>
      </c>
      <c r="L764" s="149">
        <f t="shared" si="154"/>
        <v>0</v>
      </c>
      <c r="M764" s="150">
        <f t="shared" si="146"/>
        <v>100</v>
      </c>
      <c r="N764" s="149">
        <f t="shared" si="155"/>
        <v>90</v>
      </c>
      <c r="O764" s="149">
        <f t="shared" si="147"/>
        <v>180</v>
      </c>
      <c r="P764" s="149">
        <f t="shared" si="148"/>
        <v>1</v>
      </c>
    </row>
    <row r="765" spans="1:16" x14ac:dyDescent="0.25">
      <c r="A765" s="391"/>
      <c r="B765" s="394"/>
      <c r="C765" s="5" t="str">
        <f t="shared" si="143"/>
        <v/>
      </c>
      <c r="D765" s="155">
        <f t="shared" si="149"/>
        <v>0</v>
      </c>
      <c r="F765" s="156">
        <f t="shared" si="150"/>
        <v>0</v>
      </c>
      <c r="G765" t="str">
        <f t="shared" si="151"/>
        <v/>
      </c>
      <c r="H765" t="b">
        <f t="shared" si="152"/>
        <v>0</v>
      </c>
      <c r="I765" s="283">
        <f t="shared" si="144"/>
        <v>0</v>
      </c>
      <c r="J765" s="1">
        <f t="shared" si="145"/>
        <v>0</v>
      </c>
      <c r="K765" s="157">
        <f t="shared" si="153"/>
        <v>0</v>
      </c>
      <c r="L765" s="149">
        <f t="shared" si="154"/>
        <v>0</v>
      </c>
      <c r="M765" s="150">
        <f t="shared" si="146"/>
        <v>100</v>
      </c>
      <c r="N765" s="149">
        <f t="shared" si="155"/>
        <v>90</v>
      </c>
      <c r="O765" s="149">
        <f t="shared" si="147"/>
        <v>180</v>
      </c>
      <c r="P765" s="149">
        <f t="shared" si="148"/>
        <v>1</v>
      </c>
    </row>
    <row r="766" spans="1:16" x14ac:dyDescent="0.25">
      <c r="A766" s="391"/>
      <c r="B766" s="394"/>
      <c r="C766" s="5" t="str">
        <f t="shared" si="143"/>
        <v/>
      </c>
      <c r="D766" s="155">
        <f t="shared" si="149"/>
        <v>0</v>
      </c>
      <c r="F766" s="156">
        <f t="shared" si="150"/>
        <v>0</v>
      </c>
      <c r="G766" t="str">
        <f t="shared" si="151"/>
        <v/>
      </c>
      <c r="H766" t="b">
        <f t="shared" si="152"/>
        <v>0</v>
      </c>
      <c r="I766" s="283">
        <f t="shared" si="144"/>
        <v>0</v>
      </c>
      <c r="J766" s="1">
        <f t="shared" si="145"/>
        <v>0</v>
      </c>
      <c r="K766" s="157">
        <f t="shared" si="153"/>
        <v>0</v>
      </c>
      <c r="L766" s="149">
        <f t="shared" si="154"/>
        <v>0</v>
      </c>
      <c r="M766" s="150">
        <f t="shared" si="146"/>
        <v>100</v>
      </c>
      <c r="N766" s="149">
        <f t="shared" si="155"/>
        <v>90</v>
      </c>
      <c r="O766" s="149">
        <f t="shared" si="147"/>
        <v>180</v>
      </c>
      <c r="P766" s="149">
        <f t="shared" si="148"/>
        <v>1</v>
      </c>
    </row>
    <row r="767" spans="1:16" x14ac:dyDescent="0.25">
      <c r="A767" s="391"/>
      <c r="B767" s="394"/>
      <c r="C767" s="5" t="str">
        <f t="shared" si="143"/>
        <v/>
      </c>
      <c r="D767" s="155">
        <f t="shared" si="149"/>
        <v>0</v>
      </c>
      <c r="F767" s="156">
        <f t="shared" si="150"/>
        <v>0</v>
      </c>
      <c r="G767" t="str">
        <f t="shared" si="151"/>
        <v/>
      </c>
      <c r="H767" t="b">
        <f t="shared" si="152"/>
        <v>0</v>
      </c>
      <c r="I767" s="283">
        <f t="shared" si="144"/>
        <v>0</v>
      </c>
      <c r="J767" s="1">
        <f t="shared" si="145"/>
        <v>0</v>
      </c>
      <c r="K767" s="157">
        <f t="shared" si="153"/>
        <v>0</v>
      </c>
      <c r="L767" s="149">
        <f t="shared" si="154"/>
        <v>0</v>
      </c>
      <c r="M767" s="150">
        <f t="shared" si="146"/>
        <v>100</v>
      </c>
      <c r="N767" s="149">
        <f t="shared" si="155"/>
        <v>90</v>
      </c>
      <c r="O767" s="149">
        <f t="shared" si="147"/>
        <v>180</v>
      </c>
      <c r="P767" s="149">
        <f t="shared" si="148"/>
        <v>1</v>
      </c>
    </row>
    <row r="768" spans="1:16" x14ac:dyDescent="0.25">
      <c r="A768" s="391"/>
      <c r="B768" s="394"/>
      <c r="C768" s="5" t="str">
        <f t="shared" si="143"/>
        <v/>
      </c>
      <c r="D768" s="155">
        <f t="shared" si="149"/>
        <v>0</v>
      </c>
      <c r="F768" s="156">
        <f t="shared" si="150"/>
        <v>0</v>
      </c>
      <c r="G768" t="str">
        <f t="shared" si="151"/>
        <v/>
      </c>
      <c r="H768" t="b">
        <f t="shared" si="152"/>
        <v>0</v>
      </c>
      <c r="I768" s="283">
        <f t="shared" si="144"/>
        <v>0</v>
      </c>
      <c r="J768" s="1">
        <f t="shared" si="145"/>
        <v>0</v>
      </c>
      <c r="K768" s="157">
        <f t="shared" si="153"/>
        <v>0</v>
      </c>
      <c r="L768" s="149">
        <f t="shared" si="154"/>
        <v>0</v>
      </c>
      <c r="M768" s="150">
        <f t="shared" si="146"/>
        <v>100</v>
      </c>
      <c r="N768" s="149">
        <f t="shared" si="155"/>
        <v>90</v>
      </c>
      <c r="O768" s="149">
        <f t="shared" si="147"/>
        <v>180</v>
      </c>
      <c r="P768" s="149">
        <f t="shared" si="148"/>
        <v>1</v>
      </c>
    </row>
    <row r="769" spans="1:16" x14ac:dyDescent="0.25">
      <c r="A769" s="391"/>
      <c r="B769" s="394"/>
      <c r="C769" s="5" t="str">
        <f t="shared" si="143"/>
        <v/>
      </c>
      <c r="D769" s="155">
        <f t="shared" si="149"/>
        <v>0</v>
      </c>
      <c r="F769" s="156">
        <f t="shared" si="150"/>
        <v>0</v>
      </c>
      <c r="G769" t="str">
        <f t="shared" si="151"/>
        <v/>
      </c>
      <c r="H769" t="b">
        <f t="shared" si="152"/>
        <v>0</v>
      </c>
      <c r="I769" s="283">
        <f t="shared" si="144"/>
        <v>0</v>
      </c>
      <c r="J769" s="1">
        <f t="shared" si="145"/>
        <v>0</v>
      </c>
      <c r="K769" s="157">
        <f t="shared" si="153"/>
        <v>0</v>
      </c>
      <c r="L769" s="149">
        <f t="shared" si="154"/>
        <v>0</v>
      </c>
      <c r="M769" s="150">
        <f t="shared" si="146"/>
        <v>100</v>
      </c>
      <c r="N769" s="149">
        <f t="shared" si="155"/>
        <v>90</v>
      </c>
      <c r="O769" s="149">
        <f t="shared" si="147"/>
        <v>180</v>
      </c>
      <c r="P769" s="149">
        <f t="shared" si="148"/>
        <v>1</v>
      </c>
    </row>
    <row r="770" spans="1:16" x14ac:dyDescent="0.25">
      <c r="A770" s="391"/>
      <c r="B770" s="394"/>
      <c r="C770" s="5" t="str">
        <f t="shared" si="143"/>
        <v/>
      </c>
      <c r="D770" s="155">
        <f t="shared" si="149"/>
        <v>0</v>
      </c>
      <c r="F770" s="156">
        <f t="shared" si="150"/>
        <v>0</v>
      </c>
      <c r="G770" t="str">
        <f t="shared" si="151"/>
        <v/>
      </c>
      <c r="H770" t="b">
        <f t="shared" si="152"/>
        <v>0</v>
      </c>
      <c r="I770" s="283">
        <f t="shared" si="144"/>
        <v>0</v>
      </c>
      <c r="J770" s="1">
        <f t="shared" si="145"/>
        <v>0</v>
      </c>
      <c r="K770" s="157">
        <f t="shared" si="153"/>
        <v>0</v>
      </c>
      <c r="L770" s="149">
        <f t="shared" si="154"/>
        <v>0</v>
      </c>
      <c r="M770" s="150">
        <f t="shared" si="146"/>
        <v>100</v>
      </c>
      <c r="N770" s="149">
        <f t="shared" si="155"/>
        <v>90</v>
      </c>
      <c r="O770" s="149">
        <f t="shared" si="147"/>
        <v>180</v>
      </c>
      <c r="P770" s="149">
        <f t="shared" si="148"/>
        <v>1</v>
      </c>
    </row>
    <row r="771" spans="1:16" x14ac:dyDescent="0.25">
      <c r="A771" s="391"/>
      <c r="B771" s="394"/>
      <c r="C771" s="5" t="str">
        <f t="shared" ref="C771:C834" si="156">IF(I771&gt;0,INDEX(DB,I771,2),"")</f>
        <v/>
      </c>
      <c r="D771" s="155">
        <f t="shared" si="149"/>
        <v>0</v>
      </c>
      <c r="F771" s="156">
        <f t="shared" si="150"/>
        <v>0</v>
      </c>
      <c r="G771" t="str">
        <f t="shared" si="151"/>
        <v/>
      </c>
      <c r="H771" t="b">
        <f t="shared" si="152"/>
        <v>0</v>
      </c>
      <c r="I771" s="283">
        <f t="shared" ref="I771:I834" si="157">IF(ISNA(MATCH(A771,AthleteNumbers,0)),0,MATCH(A771,AthleteNumbers,0))</f>
        <v>0</v>
      </c>
      <c r="J771" s="1">
        <f t="shared" ref="J771:J834" si="158">IF(I771&gt;0,INDEX(DB,$I771,6),0)</f>
        <v>0</v>
      </c>
      <c r="K771" s="157">
        <f t="shared" si="153"/>
        <v>0</v>
      </c>
      <c r="L771" s="149">
        <f t="shared" si="154"/>
        <v>0</v>
      </c>
      <c r="M771" s="150">
        <f t="shared" ref="M771:M834" si="159">IF(AND(L771&gt;O771,O771&gt;0),MinPoints,IF(AND(L771&lt;N771,O771&gt;0),100,+INT((O771-$L771)/P771)+MinPoints))</f>
        <v>100</v>
      </c>
      <c r="N771" s="149">
        <f t="shared" si="155"/>
        <v>90</v>
      </c>
      <c r="O771" s="149">
        <f t="shared" ref="O771:O834" si="160">IF($J771=0,$M$1,INDEX(IncEventData,$J771,(3*($K$1-1))+2))</f>
        <v>180</v>
      </c>
      <c r="P771" s="149">
        <f t="shared" ref="P771:P834" si="161">IF($J771=0,$O$1,INDEX(IncEventData,$J771,(3*($K$1-1))+3))</f>
        <v>1</v>
      </c>
    </row>
    <row r="772" spans="1:16" x14ac:dyDescent="0.25">
      <c r="A772" s="391"/>
      <c r="B772" s="394"/>
      <c r="C772" s="5" t="str">
        <f t="shared" si="156"/>
        <v/>
      </c>
      <c r="D772" s="155">
        <f t="shared" ref="D772:D835" si="162">IF(AND(H772,B772&lt;&gt;0,ISNUMBER(B772)),IF(ISERR(M772),0,M772),0)</f>
        <v>0</v>
      </c>
      <c r="F772" s="156">
        <f t="shared" ref="F772:F835" si="163">COUNTIF(A$3:A$1002,A772)</f>
        <v>0</v>
      </c>
      <c r="G772" t="str">
        <f t="shared" ref="G772:G835" si="164">IF(AND(H772,OR(D772&lt;=10,D772&gt;=90)),"CHECK","")</f>
        <v/>
      </c>
      <c r="H772" t="b">
        <f t="shared" ref="H772:H835" si="165">IF(AND(I772&gt;0,LEN(C772)&gt;0,B772&lt;&gt;0),TRUE,FALSE)</f>
        <v>0</v>
      </c>
      <c r="I772" s="283">
        <f t="shared" si="157"/>
        <v>0</v>
      </c>
      <c r="J772" s="1">
        <f t="shared" si="158"/>
        <v>0</v>
      </c>
      <c r="K772" s="157">
        <f t="shared" ref="K772:K835" si="166">IF(ISNUMBER(B772),ROUND(+B772,2),0)</f>
        <v>0</v>
      </c>
      <c r="L772" s="149">
        <f t="shared" ref="L772:L835" si="167">(INT(K772)*60)+(MOD(K772,1)*100)</f>
        <v>0</v>
      </c>
      <c r="M772" s="150">
        <f t="shared" si="159"/>
        <v>100</v>
      </c>
      <c r="N772" s="149">
        <f t="shared" si="155"/>
        <v>90</v>
      </c>
      <c r="O772" s="149">
        <f t="shared" si="160"/>
        <v>180</v>
      </c>
      <c r="P772" s="149">
        <f t="shared" si="161"/>
        <v>1</v>
      </c>
    </row>
    <row r="773" spans="1:16" x14ac:dyDescent="0.25">
      <c r="A773" s="391"/>
      <c r="B773" s="394"/>
      <c r="C773" s="5" t="str">
        <f t="shared" si="156"/>
        <v/>
      </c>
      <c r="D773" s="155">
        <f t="shared" si="162"/>
        <v>0</v>
      </c>
      <c r="F773" s="156">
        <f t="shared" si="163"/>
        <v>0</v>
      </c>
      <c r="G773" t="str">
        <f t="shared" si="164"/>
        <v/>
      </c>
      <c r="H773" t="b">
        <f t="shared" si="165"/>
        <v>0</v>
      </c>
      <c r="I773" s="283">
        <f t="shared" si="157"/>
        <v>0</v>
      </c>
      <c r="J773" s="1">
        <f t="shared" si="158"/>
        <v>0</v>
      </c>
      <c r="K773" s="157">
        <f t="shared" si="166"/>
        <v>0</v>
      </c>
      <c r="L773" s="149">
        <f t="shared" si="167"/>
        <v>0</v>
      </c>
      <c r="M773" s="150">
        <f t="shared" si="159"/>
        <v>100</v>
      </c>
      <c r="N773" s="149">
        <f t="shared" si="155"/>
        <v>90</v>
      </c>
      <c r="O773" s="149">
        <f t="shared" si="160"/>
        <v>180</v>
      </c>
      <c r="P773" s="149">
        <f t="shared" si="161"/>
        <v>1</v>
      </c>
    </row>
    <row r="774" spans="1:16" x14ac:dyDescent="0.25">
      <c r="A774" s="391"/>
      <c r="B774" s="394"/>
      <c r="C774" s="5" t="str">
        <f t="shared" si="156"/>
        <v/>
      </c>
      <c r="D774" s="155">
        <f t="shared" si="162"/>
        <v>0</v>
      </c>
      <c r="F774" s="156">
        <f t="shared" si="163"/>
        <v>0</v>
      </c>
      <c r="G774" t="str">
        <f t="shared" si="164"/>
        <v/>
      </c>
      <c r="H774" t="b">
        <f t="shared" si="165"/>
        <v>0</v>
      </c>
      <c r="I774" s="283">
        <f t="shared" si="157"/>
        <v>0</v>
      </c>
      <c r="J774" s="1">
        <f t="shared" si="158"/>
        <v>0</v>
      </c>
      <c r="K774" s="157">
        <f t="shared" si="166"/>
        <v>0</v>
      </c>
      <c r="L774" s="149">
        <f t="shared" si="167"/>
        <v>0</v>
      </c>
      <c r="M774" s="150">
        <f t="shared" si="159"/>
        <v>100</v>
      </c>
      <c r="N774" s="149">
        <f t="shared" ref="N774:N837" si="168">+O774-(P774*90)</f>
        <v>90</v>
      </c>
      <c r="O774" s="149">
        <f t="shared" si="160"/>
        <v>180</v>
      </c>
      <c r="P774" s="149">
        <f t="shared" si="161"/>
        <v>1</v>
      </c>
    </row>
    <row r="775" spans="1:16" x14ac:dyDescent="0.25">
      <c r="A775" s="391"/>
      <c r="B775" s="394"/>
      <c r="C775" s="5" t="str">
        <f t="shared" si="156"/>
        <v/>
      </c>
      <c r="D775" s="155">
        <f t="shared" si="162"/>
        <v>0</v>
      </c>
      <c r="F775" s="156">
        <f t="shared" si="163"/>
        <v>0</v>
      </c>
      <c r="G775" t="str">
        <f t="shared" si="164"/>
        <v/>
      </c>
      <c r="H775" t="b">
        <f t="shared" si="165"/>
        <v>0</v>
      </c>
      <c r="I775" s="283">
        <f t="shared" si="157"/>
        <v>0</v>
      </c>
      <c r="J775" s="1">
        <f t="shared" si="158"/>
        <v>0</v>
      </c>
      <c r="K775" s="157">
        <f t="shared" si="166"/>
        <v>0</v>
      </c>
      <c r="L775" s="149">
        <f t="shared" si="167"/>
        <v>0</v>
      </c>
      <c r="M775" s="150">
        <f t="shared" si="159"/>
        <v>100</v>
      </c>
      <c r="N775" s="149">
        <f t="shared" si="168"/>
        <v>90</v>
      </c>
      <c r="O775" s="149">
        <f t="shared" si="160"/>
        <v>180</v>
      </c>
      <c r="P775" s="149">
        <f t="shared" si="161"/>
        <v>1</v>
      </c>
    </row>
    <row r="776" spans="1:16" x14ac:dyDescent="0.25">
      <c r="A776" s="391"/>
      <c r="B776" s="394"/>
      <c r="C776" s="5" t="str">
        <f t="shared" si="156"/>
        <v/>
      </c>
      <c r="D776" s="155">
        <f t="shared" si="162"/>
        <v>0</v>
      </c>
      <c r="F776" s="156">
        <f t="shared" si="163"/>
        <v>0</v>
      </c>
      <c r="G776" t="str">
        <f t="shared" si="164"/>
        <v/>
      </c>
      <c r="H776" t="b">
        <f t="shared" si="165"/>
        <v>0</v>
      </c>
      <c r="I776" s="283">
        <f t="shared" si="157"/>
        <v>0</v>
      </c>
      <c r="J776" s="1">
        <f t="shared" si="158"/>
        <v>0</v>
      </c>
      <c r="K776" s="157">
        <f t="shared" si="166"/>
        <v>0</v>
      </c>
      <c r="L776" s="149">
        <f t="shared" si="167"/>
        <v>0</v>
      </c>
      <c r="M776" s="150">
        <f t="shared" si="159"/>
        <v>100</v>
      </c>
      <c r="N776" s="149">
        <f t="shared" si="168"/>
        <v>90</v>
      </c>
      <c r="O776" s="149">
        <f t="shared" si="160"/>
        <v>180</v>
      </c>
      <c r="P776" s="149">
        <f t="shared" si="161"/>
        <v>1</v>
      </c>
    </row>
    <row r="777" spans="1:16" x14ac:dyDescent="0.25">
      <c r="A777" s="391"/>
      <c r="B777" s="394"/>
      <c r="C777" s="5" t="str">
        <f t="shared" si="156"/>
        <v/>
      </c>
      <c r="D777" s="155">
        <f t="shared" si="162"/>
        <v>0</v>
      </c>
      <c r="F777" s="156">
        <f t="shared" si="163"/>
        <v>0</v>
      </c>
      <c r="G777" t="str">
        <f t="shared" si="164"/>
        <v/>
      </c>
      <c r="H777" t="b">
        <f t="shared" si="165"/>
        <v>0</v>
      </c>
      <c r="I777" s="283">
        <f t="shared" si="157"/>
        <v>0</v>
      </c>
      <c r="J777" s="1">
        <f t="shared" si="158"/>
        <v>0</v>
      </c>
      <c r="K777" s="157">
        <f t="shared" si="166"/>
        <v>0</v>
      </c>
      <c r="L777" s="149">
        <f t="shared" si="167"/>
        <v>0</v>
      </c>
      <c r="M777" s="150">
        <f t="shared" si="159"/>
        <v>100</v>
      </c>
      <c r="N777" s="149">
        <f t="shared" si="168"/>
        <v>90</v>
      </c>
      <c r="O777" s="149">
        <f t="shared" si="160"/>
        <v>180</v>
      </c>
      <c r="P777" s="149">
        <f t="shared" si="161"/>
        <v>1</v>
      </c>
    </row>
    <row r="778" spans="1:16" x14ac:dyDescent="0.25">
      <c r="A778" s="391"/>
      <c r="B778" s="394"/>
      <c r="C778" s="5" t="str">
        <f t="shared" si="156"/>
        <v/>
      </c>
      <c r="D778" s="155">
        <f t="shared" si="162"/>
        <v>0</v>
      </c>
      <c r="F778" s="156">
        <f t="shared" si="163"/>
        <v>0</v>
      </c>
      <c r="G778" t="str">
        <f t="shared" si="164"/>
        <v/>
      </c>
      <c r="H778" t="b">
        <f t="shared" si="165"/>
        <v>0</v>
      </c>
      <c r="I778" s="283">
        <f t="shared" si="157"/>
        <v>0</v>
      </c>
      <c r="J778" s="1">
        <f t="shared" si="158"/>
        <v>0</v>
      </c>
      <c r="K778" s="157">
        <f t="shared" si="166"/>
        <v>0</v>
      </c>
      <c r="L778" s="149">
        <f t="shared" si="167"/>
        <v>0</v>
      </c>
      <c r="M778" s="150">
        <f t="shared" si="159"/>
        <v>100</v>
      </c>
      <c r="N778" s="149">
        <f t="shared" si="168"/>
        <v>90</v>
      </c>
      <c r="O778" s="149">
        <f t="shared" si="160"/>
        <v>180</v>
      </c>
      <c r="P778" s="149">
        <f t="shared" si="161"/>
        <v>1</v>
      </c>
    </row>
    <row r="779" spans="1:16" x14ac:dyDescent="0.25">
      <c r="A779" s="391"/>
      <c r="B779" s="394"/>
      <c r="C779" s="5" t="str">
        <f t="shared" si="156"/>
        <v/>
      </c>
      <c r="D779" s="155">
        <f t="shared" si="162"/>
        <v>0</v>
      </c>
      <c r="F779" s="156">
        <f t="shared" si="163"/>
        <v>0</v>
      </c>
      <c r="G779" t="str">
        <f t="shared" si="164"/>
        <v/>
      </c>
      <c r="H779" t="b">
        <f t="shared" si="165"/>
        <v>0</v>
      </c>
      <c r="I779" s="283">
        <f t="shared" si="157"/>
        <v>0</v>
      </c>
      <c r="J779" s="1">
        <f t="shared" si="158"/>
        <v>0</v>
      </c>
      <c r="K779" s="157">
        <f t="shared" si="166"/>
        <v>0</v>
      </c>
      <c r="L779" s="149">
        <f t="shared" si="167"/>
        <v>0</v>
      </c>
      <c r="M779" s="150">
        <f t="shared" si="159"/>
        <v>100</v>
      </c>
      <c r="N779" s="149">
        <f t="shared" si="168"/>
        <v>90</v>
      </c>
      <c r="O779" s="149">
        <f t="shared" si="160"/>
        <v>180</v>
      </c>
      <c r="P779" s="149">
        <f t="shared" si="161"/>
        <v>1</v>
      </c>
    </row>
    <row r="780" spans="1:16" x14ac:dyDescent="0.25">
      <c r="A780" s="391"/>
      <c r="B780" s="394"/>
      <c r="C780" s="5" t="str">
        <f t="shared" si="156"/>
        <v/>
      </c>
      <c r="D780" s="155">
        <f t="shared" si="162"/>
        <v>0</v>
      </c>
      <c r="F780" s="156">
        <f t="shared" si="163"/>
        <v>0</v>
      </c>
      <c r="G780" t="str">
        <f t="shared" si="164"/>
        <v/>
      </c>
      <c r="H780" t="b">
        <f t="shared" si="165"/>
        <v>0</v>
      </c>
      <c r="I780" s="283">
        <f t="shared" si="157"/>
        <v>0</v>
      </c>
      <c r="J780" s="1">
        <f t="shared" si="158"/>
        <v>0</v>
      </c>
      <c r="K780" s="157">
        <f t="shared" si="166"/>
        <v>0</v>
      </c>
      <c r="L780" s="149">
        <f t="shared" si="167"/>
        <v>0</v>
      </c>
      <c r="M780" s="150">
        <f t="shared" si="159"/>
        <v>100</v>
      </c>
      <c r="N780" s="149">
        <f t="shared" si="168"/>
        <v>90</v>
      </c>
      <c r="O780" s="149">
        <f t="shared" si="160"/>
        <v>180</v>
      </c>
      <c r="P780" s="149">
        <f t="shared" si="161"/>
        <v>1</v>
      </c>
    </row>
    <row r="781" spans="1:16" x14ac:dyDescent="0.25">
      <c r="A781" s="391"/>
      <c r="B781" s="394"/>
      <c r="C781" s="5" t="str">
        <f t="shared" si="156"/>
        <v/>
      </c>
      <c r="D781" s="155">
        <f t="shared" si="162"/>
        <v>0</v>
      </c>
      <c r="F781" s="156">
        <f t="shared" si="163"/>
        <v>0</v>
      </c>
      <c r="G781" t="str">
        <f t="shared" si="164"/>
        <v/>
      </c>
      <c r="H781" t="b">
        <f t="shared" si="165"/>
        <v>0</v>
      </c>
      <c r="I781" s="283">
        <f t="shared" si="157"/>
        <v>0</v>
      </c>
      <c r="J781" s="1">
        <f t="shared" si="158"/>
        <v>0</v>
      </c>
      <c r="K781" s="157">
        <f t="shared" si="166"/>
        <v>0</v>
      </c>
      <c r="L781" s="149">
        <f t="shared" si="167"/>
        <v>0</v>
      </c>
      <c r="M781" s="150">
        <f t="shared" si="159"/>
        <v>100</v>
      </c>
      <c r="N781" s="149">
        <f t="shared" si="168"/>
        <v>90</v>
      </c>
      <c r="O781" s="149">
        <f t="shared" si="160"/>
        <v>180</v>
      </c>
      <c r="P781" s="149">
        <f t="shared" si="161"/>
        <v>1</v>
      </c>
    </row>
    <row r="782" spans="1:16" x14ac:dyDescent="0.25">
      <c r="A782" s="391"/>
      <c r="B782" s="394"/>
      <c r="C782" s="5" t="str">
        <f t="shared" si="156"/>
        <v/>
      </c>
      <c r="D782" s="155">
        <f t="shared" si="162"/>
        <v>0</v>
      </c>
      <c r="F782" s="156">
        <f t="shared" si="163"/>
        <v>0</v>
      </c>
      <c r="G782" t="str">
        <f t="shared" si="164"/>
        <v/>
      </c>
      <c r="H782" t="b">
        <f t="shared" si="165"/>
        <v>0</v>
      </c>
      <c r="I782" s="283">
        <f t="shared" si="157"/>
        <v>0</v>
      </c>
      <c r="J782" s="1">
        <f t="shared" si="158"/>
        <v>0</v>
      </c>
      <c r="K782" s="157">
        <f t="shared" si="166"/>
        <v>0</v>
      </c>
      <c r="L782" s="149">
        <f t="shared" si="167"/>
        <v>0</v>
      </c>
      <c r="M782" s="150">
        <f t="shared" si="159"/>
        <v>100</v>
      </c>
      <c r="N782" s="149">
        <f t="shared" si="168"/>
        <v>90</v>
      </c>
      <c r="O782" s="149">
        <f t="shared" si="160"/>
        <v>180</v>
      </c>
      <c r="P782" s="149">
        <f t="shared" si="161"/>
        <v>1</v>
      </c>
    </row>
    <row r="783" spans="1:16" x14ac:dyDescent="0.25">
      <c r="A783" s="391"/>
      <c r="B783" s="394"/>
      <c r="C783" s="5" t="str">
        <f t="shared" si="156"/>
        <v/>
      </c>
      <c r="D783" s="155">
        <f t="shared" si="162"/>
        <v>0</v>
      </c>
      <c r="F783" s="156">
        <f t="shared" si="163"/>
        <v>0</v>
      </c>
      <c r="G783" t="str">
        <f t="shared" si="164"/>
        <v/>
      </c>
      <c r="H783" t="b">
        <f t="shared" si="165"/>
        <v>0</v>
      </c>
      <c r="I783" s="283">
        <f t="shared" si="157"/>
        <v>0</v>
      </c>
      <c r="J783" s="1">
        <f t="shared" si="158"/>
        <v>0</v>
      </c>
      <c r="K783" s="157">
        <f t="shared" si="166"/>
        <v>0</v>
      </c>
      <c r="L783" s="149">
        <f t="shared" si="167"/>
        <v>0</v>
      </c>
      <c r="M783" s="150">
        <f t="shared" si="159"/>
        <v>100</v>
      </c>
      <c r="N783" s="149">
        <f t="shared" si="168"/>
        <v>90</v>
      </c>
      <c r="O783" s="149">
        <f t="shared" si="160"/>
        <v>180</v>
      </c>
      <c r="P783" s="149">
        <f t="shared" si="161"/>
        <v>1</v>
      </c>
    </row>
    <row r="784" spans="1:16" x14ac:dyDescent="0.25">
      <c r="A784" s="391"/>
      <c r="B784" s="394"/>
      <c r="C784" s="5" t="str">
        <f t="shared" si="156"/>
        <v/>
      </c>
      <c r="D784" s="155">
        <f t="shared" si="162"/>
        <v>0</v>
      </c>
      <c r="F784" s="156">
        <f t="shared" si="163"/>
        <v>0</v>
      </c>
      <c r="G784" t="str">
        <f t="shared" si="164"/>
        <v/>
      </c>
      <c r="H784" t="b">
        <f t="shared" si="165"/>
        <v>0</v>
      </c>
      <c r="I784" s="283">
        <f t="shared" si="157"/>
        <v>0</v>
      </c>
      <c r="J784" s="1">
        <f t="shared" si="158"/>
        <v>0</v>
      </c>
      <c r="K784" s="157">
        <f t="shared" si="166"/>
        <v>0</v>
      </c>
      <c r="L784" s="149">
        <f t="shared" si="167"/>
        <v>0</v>
      </c>
      <c r="M784" s="150">
        <f t="shared" si="159"/>
        <v>100</v>
      </c>
      <c r="N784" s="149">
        <f t="shared" si="168"/>
        <v>90</v>
      </c>
      <c r="O784" s="149">
        <f t="shared" si="160"/>
        <v>180</v>
      </c>
      <c r="P784" s="149">
        <f t="shared" si="161"/>
        <v>1</v>
      </c>
    </row>
    <row r="785" spans="1:16" x14ac:dyDescent="0.25">
      <c r="A785" s="391"/>
      <c r="B785" s="394"/>
      <c r="C785" s="5" t="str">
        <f t="shared" si="156"/>
        <v/>
      </c>
      <c r="D785" s="155">
        <f t="shared" si="162"/>
        <v>0</v>
      </c>
      <c r="F785" s="156">
        <f t="shared" si="163"/>
        <v>0</v>
      </c>
      <c r="G785" t="str">
        <f t="shared" si="164"/>
        <v/>
      </c>
      <c r="H785" t="b">
        <f t="shared" si="165"/>
        <v>0</v>
      </c>
      <c r="I785" s="283">
        <f t="shared" si="157"/>
        <v>0</v>
      </c>
      <c r="J785" s="1">
        <f t="shared" si="158"/>
        <v>0</v>
      </c>
      <c r="K785" s="157">
        <f t="shared" si="166"/>
        <v>0</v>
      </c>
      <c r="L785" s="149">
        <f t="shared" si="167"/>
        <v>0</v>
      </c>
      <c r="M785" s="150">
        <f t="shared" si="159"/>
        <v>100</v>
      </c>
      <c r="N785" s="149">
        <f t="shared" si="168"/>
        <v>90</v>
      </c>
      <c r="O785" s="149">
        <f t="shared" si="160"/>
        <v>180</v>
      </c>
      <c r="P785" s="149">
        <f t="shared" si="161"/>
        <v>1</v>
      </c>
    </row>
    <row r="786" spans="1:16" x14ac:dyDescent="0.25">
      <c r="A786" s="391"/>
      <c r="B786" s="394"/>
      <c r="C786" s="5" t="str">
        <f t="shared" si="156"/>
        <v/>
      </c>
      <c r="D786" s="155">
        <f t="shared" si="162"/>
        <v>0</v>
      </c>
      <c r="F786" s="156">
        <f t="shared" si="163"/>
        <v>0</v>
      </c>
      <c r="G786" t="str">
        <f t="shared" si="164"/>
        <v/>
      </c>
      <c r="H786" t="b">
        <f t="shared" si="165"/>
        <v>0</v>
      </c>
      <c r="I786" s="283">
        <f t="shared" si="157"/>
        <v>0</v>
      </c>
      <c r="J786" s="1">
        <f t="shared" si="158"/>
        <v>0</v>
      </c>
      <c r="K786" s="157">
        <f t="shared" si="166"/>
        <v>0</v>
      </c>
      <c r="L786" s="149">
        <f t="shared" si="167"/>
        <v>0</v>
      </c>
      <c r="M786" s="150">
        <f t="shared" si="159"/>
        <v>100</v>
      </c>
      <c r="N786" s="149">
        <f t="shared" si="168"/>
        <v>90</v>
      </c>
      <c r="O786" s="149">
        <f t="shared" si="160"/>
        <v>180</v>
      </c>
      <c r="P786" s="149">
        <f t="shared" si="161"/>
        <v>1</v>
      </c>
    </row>
    <row r="787" spans="1:16" x14ac:dyDescent="0.25">
      <c r="A787" s="391"/>
      <c r="B787" s="394"/>
      <c r="C787" s="5" t="str">
        <f t="shared" si="156"/>
        <v/>
      </c>
      <c r="D787" s="155">
        <f t="shared" si="162"/>
        <v>0</v>
      </c>
      <c r="F787" s="156">
        <f t="shared" si="163"/>
        <v>0</v>
      </c>
      <c r="G787" t="str">
        <f t="shared" si="164"/>
        <v/>
      </c>
      <c r="H787" t="b">
        <f t="shared" si="165"/>
        <v>0</v>
      </c>
      <c r="I787" s="283">
        <f t="shared" si="157"/>
        <v>0</v>
      </c>
      <c r="J787" s="1">
        <f t="shared" si="158"/>
        <v>0</v>
      </c>
      <c r="K787" s="157">
        <f t="shared" si="166"/>
        <v>0</v>
      </c>
      <c r="L787" s="149">
        <f t="shared" si="167"/>
        <v>0</v>
      </c>
      <c r="M787" s="150">
        <f t="shared" si="159"/>
        <v>100</v>
      </c>
      <c r="N787" s="149">
        <f t="shared" si="168"/>
        <v>90</v>
      </c>
      <c r="O787" s="149">
        <f t="shared" si="160"/>
        <v>180</v>
      </c>
      <c r="P787" s="149">
        <f t="shared" si="161"/>
        <v>1</v>
      </c>
    </row>
    <row r="788" spans="1:16" x14ac:dyDescent="0.25">
      <c r="A788" s="391"/>
      <c r="B788" s="394"/>
      <c r="C788" s="5" t="str">
        <f t="shared" si="156"/>
        <v/>
      </c>
      <c r="D788" s="155">
        <f t="shared" si="162"/>
        <v>0</v>
      </c>
      <c r="F788" s="156">
        <f t="shared" si="163"/>
        <v>0</v>
      </c>
      <c r="G788" t="str">
        <f t="shared" si="164"/>
        <v/>
      </c>
      <c r="H788" t="b">
        <f t="shared" si="165"/>
        <v>0</v>
      </c>
      <c r="I788" s="283">
        <f t="shared" si="157"/>
        <v>0</v>
      </c>
      <c r="J788" s="1">
        <f t="shared" si="158"/>
        <v>0</v>
      </c>
      <c r="K788" s="157">
        <f t="shared" si="166"/>
        <v>0</v>
      </c>
      <c r="L788" s="149">
        <f t="shared" si="167"/>
        <v>0</v>
      </c>
      <c r="M788" s="150">
        <f t="shared" si="159"/>
        <v>100</v>
      </c>
      <c r="N788" s="149">
        <f t="shared" si="168"/>
        <v>90</v>
      </c>
      <c r="O788" s="149">
        <f t="shared" si="160"/>
        <v>180</v>
      </c>
      <c r="P788" s="149">
        <f t="shared" si="161"/>
        <v>1</v>
      </c>
    </row>
    <row r="789" spans="1:16" x14ac:dyDescent="0.25">
      <c r="A789" s="391"/>
      <c r="B789" s="394"/>
      <c r="C789" s="5" t="str">
        <f t="shared" si="156"/>
        <v/>
      </c>
      <c r="D789" s="155">
        <f t="shared" si="162"/>
        <v>0</v>
      </c>
      <c r="F789" s="156">
        <f t="shared" si="163"/>
        <v>0</v>
      </c>
      <c r="G789" t="str">
        <f t="shared" si="164"/>
        <v/>
      </c>
      <c r="H789" t="b">
        <f t="shared" si="165"/>
        <v>0</v>
      </c>
      <c r="I789" s="283">
        <f t="shared" si="157"/>
        <v>0</v>
      </c>
      <c r="J789" s="1">
        <f t="shared" si="158"/>
        <v>0</v>
      </c>
      <c r="K789" s="157">
        <f t="shared" si="166"/>
        <v>0</v>
      </c>
      <c r="L789" s="149">
        <f t="shared" si="167"/>
        <v>0</v>
      </c>
      <c r="M789" s="150">
        <f t="shared" si="159"/>
        <v>100</v>
      </c>
      <c r="N789" s="149">
        <f t="shared" si="168"/>
        <v>90</v>
      </c>
      <c r="O789" s="149">
        <f t="shared" si="160"/>
        <v>180</v>
      </c>
      <c r="P789" s="149">
        <f t="shared" si="161"/>
        <v>1</v>
      </c>
    </row>
    <row r="790" spans="1:16" x14ac:dyDescent="0.25">
      <c r="A790" s="391"/>
      <c r="B790" s="394"/>
      <c r="C790" s="5" t="str">
        <f t="shared" si="156"/>
        <v/>
      </c>
      <c r="D790" s="155">
        <f t="shared" si="162"/>
        <v>0</v>
      </c>
      <c r="F790" s="156">
        <f t="shared" si="163"/>
        <v>0</v>
      </c>
      <c r="G790" t="str">
        <f t="shared" si="164"/>
        <v/>
      </c>
      <c r="H790" t="b">
        <f t="shared" si="165"/>
        <v>0</v>
      </c>
      <c r="I790" s="283">
        <f t="shared" si="157"/>
        <v>0</v>
      </c>
      <c r="J790" s="1">
        <f t="shared" si="158"/>
        <v>0</v>
      </c>
      <c r="K790" s="157">
        <f t="shared" si="166"/>
        <v>0</v>
      </c>
      <c r="L790" s="149">
        <f t="shared" si="167"/>
        <v>0</v>
      </c>
      <c r="M790" s="150">
        <f t="shared" si="159"/>
        <v>100</v>
      </c>
      <c r="N790" s="149">
        <f t="shared" si="168"/>
        <v>90</v>
      </c>
      <c r="O790" s="149">
        <f t="shared" si="160"/>
        <v>180</v>
      </c>
      <c r="P790" s="149">
        <f t="shared" si="161"/>
        <v>1</v>
      </c>
    </row>
    <row r="791" spans="1:16" x14ac:dyDescent="0.25">
      <c r="A791" s="391"/>
      <c r="B791" s="394"/>
      <c r="C791" s="5" t="str">
        <f t="shared" si="156"/>
        <v/>
      </c>
      <c r="D791" s="155">
        <f t="shared" si="162"/>
        <v>0</v>
      </c>
      <c r="F791" s="156">
        <f t="shared" si="163"/>
        <v>0</v>
      </c>
      <c r="G791" t="str">
        <f t="shared" si="164"/>
        <v/>
      </c>
      <c r="H791" t="b">
        <f t="shared" si="165"/>
        <v>0</v>
      </c>
      <c r="I791" s="283">
        <f t="shared" si="157"/>
        <v>0</v>
      </c>
      <c r="J791" s="1">
        <f t="shared" si="158"/>
        <v>0</v>
      </c>
      <c r="K791" s="157">
        <f t="shared" si="166"/>
        <v>0</v>
      </c>
      <c r="L791" s="149">
        <f t="shared" si="167"/>
        <v>0</v>
      </c>
      <c r="M791" s="150">
        <f t="shared" si="159"/>
        <v>100</v>
      </c>
      <c r="N791" s="149">
        <f t="shared" si="168"/>
        <v>90</v>
      </c>
      <c r="O791" s="149">
        <f t="shared" si="160"/>
        <v>180</v>
      </c>
      <c r="P791" s="149">
        <f t="shared" si="161"/>
        <v>1</v>
      </c>
    </row>
    <row r="792" spans="1:16" x14ac:dyDescent="0.25">
      <c r="A792" s="391"/>
      <c r="B792" s="394"/>
      <c r="C792" s="5" t="str">
        <f t="shared" si="156"/>
        <v/>
      </c>
      <c r="D792" s="155">
        <f t="shared" si="162"/>
        <v>0</v>
      </c>
      <c r="F792" s="156">
        <f t="shared" si="163"/>
        <v>0</v>
      </c>
      <c r="G792" t="str">
        <f t="shared" si="164"/>
        <v/>
      </c>
      <c r="H792" t="b">
        <f t="shared" si="165"/>
        <v>0</v>
      </c>
      <c r="I792" s="283">
        <f t="shared" si="157"/>
        <v>0</v>
      </c>
      <c r="J792" s="1">
        <f t="shared" si="158"/>
        <v>0</v>
      </c>
      <c r="K792" s="157">
        <f t="shared" si="166"/>
        <v>0</v>
      </c>
      <c r="L792" s="149">
        <f t="shared" si="167"/>
        <v>0</v>
      </c>
      <c r="M792" s="150">
        <f t="shared" si="159"/>
        <v>100</v>
      </c>
      <c r="N792" s="149">
        <f t="shared" si="168"/>
        <v>90</v>
      </c>
      <c r="O792" s="149">
        <f t="shared" si="160"/>
        <v>180</v>
      </c>
      <c r="P792" s="149">
        <f t="shared" si="161"/>
        <v>1</v>
      </c>
    </row>
    <row r="793" spans="1:16" x14ac:dyDescent="0.25">
      <c r="A793" s="391"/>
      <c r="B793" s="394"/>
      <c r="C793" s="5" t="str">
        <f t="shared" si="156"/>
        <v/>
      </c>
      <c r="D793" s="155">
        <f t="shared" si="162"/>
        <v>0</v>
      </c>
      <c r="F793" s="156">
        <f t="shared" si="163"/>
        <v>0</v>
      </c>
      <c r="G793" t="str">
        <f t="shared" si="164"/>
        <v/>
      </c>
      <c r="H793" t="b">
        <f t="shared" si="165"/>
        <v>0</v>
      </c>
      <c r="I793" s="283">
        <f t="shared" si="157"/>
        <v>0</v>
      </c>
      <c r="J793" s="1">
        <f t="shared" si="158"/>
        <v>0</v>
      </c>
      <c r="K793" s="157">
        <f t="shared" si="166"/>
        <v>0</v>
      </c>
      <c r="L793" s="149">
        <f t="shared" si="167"/>
        <v>0</v>
      </c>
      <c r="M793" s="150">
        <f t="shared" si="159"/>
        <v>100</v>
      </c>
      <c r="N793" s="149">
        <f t="shared" si="168"/>
        <v>90</v>
      </c>
      <c r="O793" s="149">
        <f t="shared" si="160"/>
        <v>180</v>
      </c>
      <c r="P793" s="149">
        <f t="shared" si="161"/>
        <v>1</v>
      </c>
    </row>
    <row r="794" spans="1:16" x14ac:dyDescent="0.25">
      <c r="A794" s="391"/>
      <c r="B794" s="394"/>
      <c r="C794" s="5" t="str">
        <f t="shared" si="156"/>
        <v/>
      </c>
      <c r="D794" s="155">
        <f t="shared" si="162"/>
        <v>0</v>
      </c>
      <c r="F794" s="156">
        <f t="shared" si="163"/>
        <v>0</v>
      </c>
      <c r="G794" t="str">
        <f t="shared" si="164"/>
        <v/>
      </c>
      <c r="H794" t="b">
        <f t="shared" si="165"/>
        <v>0</v>
      </c>
      <c r="I794" s="283">
        <f t="shared" si="157"/>
        <v>0</v>
      </c>
      <c r="J794" s="1">
        <f t="shared" si="158"/>
        <v>0</v>
      </c>
      <c r="K794" s="157">
        <f t="shared" si="166"/>
        <v>0</v>
      </c>
      <c r="L794" s="149">
        <f t="shared" si="167"/>
        <v>0</v>
      </c>
      <c r="M794" s="150">
        <f t="shared" si="159"/>
        <v>100</v>
      </c>
      <c r="N794" s="149">
        <f t="shared" si="168"/>
        <v>90</v>
      </c>
      <c r="O794" s="149">
        <f t="shared" si="160"/>
        <v>180</v>
      </c>
      <c r="P794" s="149">
        <f t="shared" si="161"/>
        <v>1</v>
      </c>
    </row>
    <row r="795" spans="1:16" x14ac:dyDescent="0.25">
      <c r="A795" s="391"/>
      <c r="B795" s="394"/>
      <c r="C795" s="5" t="str">
        <f t="shared" si="156"/>
        <v/>
      </c>
      <c r="D795" s="155">
        <f t="shared" si="162"/>
        <v>0</v>
      </c>
      <c r="F795" s="156">
        <f t="shared" si="163"/>
        <v>0</v>
      </c>
      <c r="G795" t="str">
        <f t="shared" si="164"/>
        <v/>
      </c>
      <c r="H795" t="b">
        <f t="shared" si="165"/>
        <v>0</v>
      </c>
      <c r="I795" s="283">
        <f t="shared" si="157"/>
        <v>0</v>
      </c>
      <c r="J795" s="1">
        <f t="shared" si="158"/>
        <v>0</v>
      </c>
      <c r="K795" s="157">
        <f t="shared" si="166"/>
        <v>0</v>
      </c>
      <c r="L795" s="149">
        <f t="shared" si="167"/>
        <v>0</v>
      </c>
      <c r="M795" s="150">
        <f t="shared" si="159"/>
        <v>100</v>
      </c>
      <c r="N795" s="149">
        <f t="shared" si="168"/>
        <v>90</v>
      </c>
      <c r="O795" s="149">
        <f t="shared" si="160"/>
        <v>180</v>
      </c>
      <c r="P795" s="149">
        <f t="shared" si="161"/>
        <v>1</v>
      </c>
    </row>
    <row r="796" spans="1:16" x14ac:dyDescent="0.25">
      <c r="A796" s="391"/>
      <c r="B796" s="394"/>
      <c r="C796" s="5" t="str">
        <f t="shared" si="156"/>
        <v/>
      </c>
      <c r="D796" s="155">
        <f t="shared" si="162"/>
        <v>0</v>
      </c>
      <c r="F796" s="156">
        <f t="shared" si="163"/>
        <v>0</v>
      </c>
      <c r="G796" t="str">
        <f t="shared" si="164"/>
        <v/>
      </c>
      <c r="H796" t="b">
        <f t="shared" si="165"/>
        <v>0</v>
      </c>
      <c r="I796" s="283">
        <f t="shared" si="157"/>
        <v>0</v>
      </c>
      <c r="J796" s="1">
        <f t="shared" si="158"/>
        <v>0</v>
      </c>
      <c r="K796" s="157">
        <f t="shared" si="166"/>
        <v>0</v>
      </c>
      <c r="L796" s="149">
        <f t="shared" si="167"/>
        <v>0</v>
      </c>
      <c r="M796" s="150">
        <f t="shared" si="159"/>
        <v>100</v>
      </c>
      <c r="N796" s="149">
        <f t="shared" si="168"/>
        <v>90</v>
      </c>
      <c r="O796" s="149">
        <f t="shared" si="160"/>
        <v>180</v>
      </c>
      <c r="P796" s="149">
        <f t="shared" si="161"/>
        <v>1</v>
      </c>
    </row>
    <row r="797" spans="1:16" x14ac:dyDescent="0.25">
      <c r="A797" s="391"/>
      <c r="B797" s="394"/>
      <c r="C797" s="5" t="str">
        <f t="shared" si="156"/>
        <v/>
      </c>
      <c r="D797" s="155">
        <f t="shared" si="162"/>
        <v>0</v>
      </c>
      <c r="F797" s="156">
        <f t="shared" si="163"/>
        <v>0</v>
      </c>
      <c r="G797" t="str">
        <f t="shared" si="164"/>
        <v/>
      </c>
      <c r="H797" t="b">
        <f t="shared" si="165"/>
        <v>0</v>
      </c>
      <c r="I797" s="283">
        <f t="shared" si="157"/>
        <v>0</v>
      </c>
      <c r="J797" s="1">
        <f t="shared" si="158"/>
        <v>0</v>
      </c>
      <c r="K797" s="157">
        <f t="shared" si="166"/>
        <v>0</v>
      </c>
      <c r="L797" s="149">
        <f t="shared" si="167"/>
        <v>0</v>
      </c>
      <c r="M797" s="150">
        <f t="shared" si="159"/>
        <v>100</v>
      </c>
      <c r="N797" s="149">
        <f t="shared" si="168"/>
        <v>90</v>
      </c>
      <c r="O797" s="149">
        <f t="shared" si="160"/>
        <v>180</v>
      </c>
      <c r="P797" s="149">
        <f t="shared" si="161"/>
        <v>1</v>
      </c>
    </row>
    <row r="798" spans="1:16" x14ac:dyDescent="0.25">
      <c r="A798" s="391"/>
      <c r="B798" s="394"/>
      <c r="C798" s="5" t="str">
        <f t="shared" si="156"/>
        <v/>
      </c>
      <c r="D798" s="155">
        <f t="shared" si="162"/>
        <v>0</v>
      </c>
      <c r="F798" s="156">
        <f t="shared" si="163"/>
        <v>0</v>
      </c>
      <c r="G798" t="str">
        <f t="shared" si="164"/>
        <v/>
      </c>
      <c r="H798" t="b">
        <f t="shared" si="165"/>
        <v>0</v>
      </c>
      <c r="I798" s="283">
        <f t="shared" si="157"/>
        <v>0</v>
      </c>
      <c r="J798" s="1">
        <f t="shared" si="158"/>
        <v>0</v>
      </c>
      <c r="K798" s="157">
        <f t="shared" si="166"/>
        <v>0</v>
      </c>
      <c r="L798" s="149">
        <f t="shared" si="167"/>
        <v>0</v>
      </c>
      <c r="M798" s="150">
        <f t="shared" si="159"/>
        <v>100</v>
      </c>
      <c r="N798" s="149">
        <f t="shared" si="168"/>
        <v>90</v>
      </c>
      <c r="O798" s="149">
        <f t="shared" si="160"/>
        <v>180</v>
      </c>
      <c r="P798" s="149">
        <f t="shared" si="161"/>
        <v>1</v>
      </c>
    </row>
    <row r="799" spans="1:16" x14ac:dyDescent="0.25">
      <c r="A799" s="391"/>
      <c r="B799" s="394"/>
      <c r="C799" s="5" t="str">
        <f t="shared" si="156"/>
        <v/>
      </c>
      <c r="D799" s="155">
        <f t="shared" si="162"/>
        <v>0</v>
      </c>
      <c r="F799" s="156">
        <f t="shared" si="163"/>
        <v>0</v>
      </c>
      <c r="G799" t="str">
        <f t="shared" si="164"/>
        <v/>
      </c>
      <c r="H799" t="b">
        <f t="shared" si="165"/>
        <v>0</v>
      </c>
      <c r="I799" s="283">
        <f t="shared" si="157"/>
        <v>0</v>
      </c>
      <c r="J799" s="1">
        <f t="shared" si="158"/>
        <v>0</v>
      </c>
      <c r="K799" s="157">
        <f t="shared" si="166"/>
        <v>0</v>
      </c>
      <c r="L799" s="149">
        <f t="shared" si="167"/>
        <v>0</v>
      </c>
      <c r="M799" s="150">
        <f t="shared" si="159"/>
        <v>100</v>
      </c>
      <c r="N799" s="149">
        <f t="shared" si="168"/>
        <v>90</v>
      </c>
      <c r="O799" s="149">
        <f t="shared" si="160"/>
        <v>180</v>
      </c>
      <c r="P799" s="149">
        <f t="shared" si="161"/>
        <v>1</v>
      </c>
    </row>
    <row r="800" spans="1:16" x14ac:dyDescent="0.25">
      <c r="A800" s="391"/>
      <c r="B800" s="394"/>
      <c r="C800" s="5" t="str">
        <f t="shared" si="156"/>
        <v/>
      </c>
      <c r="D800" s="155">
        <f t="shared" si="162"/>
        <v>0</v>
      </c>
      <c r="F800" s="156">
        <f t="shared" si="163"/>
        <v>0</v>
      </c>
      <c r="G800" t="str">
        <f t="shared" si="164"/>
        <v/>
      </c>
      <c r="H800" t="b">
        <f t="shared" si="165"/>
        <v>0</v>
      </c>
      <c r="I800" s="283">
        <f t="shared" si="157"/>
        <v>0</v>
      </c>
      <c r="J800" s="1">
        <f t="shared" si="158"/>
        <v>0</v>
      </c>
      <c r="K800" s="157">
        <f t="shared" si="166"/>
        <v>0</v>
      </c>
      <c r="L800" s="149">
        <f t="shared" si="167"/>
        <v>0</v>
      </c>
      <c r="M800" s="150">
        <f t="shared" si="159"/>
        <v>100</v>
      </c>
      <c r="N800" s="149">
        <f t="shared" si="168"/>
        <v>90</v>
      </c>
      <c r="O800" s="149">
        <f t="shared" si="160"/>
        <v>180</v>
      </c>
      <c r="P800" s="149">
        <f t="shared" si="161"/>
        <v>1</v>
      </c>
    </row>
    <row r="801" spans="1:16" x14ac:dyDescent="0.25">
      <c r="A801" s="391"/>
      <c r="B801" s="394"/>
      <c r="C801" s="5" t="str">
        <f t="shared" si="156"/>
        <v/>
      </c>
      <c r="D801" s="155">
        <f t="shared" si="162"/>
        <v>0</v>
      </c>
      <c r="F801" s="156">
        <f t="shared" si="163"/>
        <v>0</v>
      </c>
      <c r="G801" t="str">
        <f t="shared" si="164"/>
        <v/>
      </c>
      <c r="H801" t="b">
        <f t="shared" si="165"/>
        <v>0</v>
      </c>
      <c r="I801" s="283">
        <f t="shared" si="157"/>
        <v>0</v>
      </c>
      <c r="J801" s="1">
        <f t="shared" si="158"/>
        <v>0</v>
      </c>
      <c r="K801" s="157">
        <f t="shared" si="166"/>
        <v>0</v>
      </c>
      <c r="L801" s="149">
        <f t="shared" si="167"/>
        <v>0</v>
      </c>
      <c r="M801" s="150">
        <f t="shared" si="159"/>
        <v>100</v>
      </c>
      <c r="N801" s="149">
        <f t="shared" si="168"/>
        <v>90</v>
      </c>
      <c r="O801" s="149">
        <f t="shared" si="160"/>
        <v>180</v>
      </c>
      <c r="P801" s="149">
        <f t="shared" si="161"/>
        <v>1</v>
      </c>
    </row>
    <row r="802" spans="1:16" x14ac:dyDescent="0.25">
      <c r="A802" s="391"/>
      <c r="B802" s="394"/>
      <c r="C802" s="5" t="str">
        <f t="shared" si="156"/>
        <v/>
      </c>
      <c r="D802" s="155">
        <f t="shared" si="162"/>
        <v>0</v>
      </c>
      <c r="F802" s="156">
        <f t="shared" si="163"/>
        <v>0</v>
      </c>
      <c r="G802" t="str">
        <f t="shared" si="164"/>
        <v/>
      </c>
      <c r="H802" t="b">
        <f t="shared" si="165"/>
        <v>0</v>
      </c>
      <c r="I802" s="283">
        <f t="shared" si="157"/>
        <v>0</v>
      </c>
      <c r="J802" s="1">
        <f t="shared" si="158"/>
        <v>0</v>
      </c>
      <c r="K802" s="157">
        <f t="shared" si="166"/>
        <v>0</v>
      </c>
      <c r="L802" s="149">
        <f t="shared" si="167"/>
        <v>0</v>
      </c>
      <c r="M802" s="150">
        <f t="shared" si="159"/>
        <v>100</v>
      </c>
      <c r="N802" s="149">
        <f t="shared" si="168"/>
        <v>90</v>
      </c>
      <c r="O802" s="149">
        <f t="shared" si="160"/>
        <v>180</v>
      </c>
      <c r="P802" s="149">
        <f t="shared" si="161"/>
        <v>1</v>
      </c>
    </row>
    <row r="803" spans="1:16" x14ac:dyDescent="0.25">
      <c r="A803" s="391"/>
      <c r="B803" s="394"/>
      <c r="C803" s="5" t="str">
        <f t="shared" si="156"/>
        <v/>
      </c>
      <c r="D803" s="155">
        <f t="shared" si="162"/>
        <v>0</v>
      </c>
      <c r="F803" s="156">
        <f t="shared" si="163"/>
        <v>0</v>
      </c>
      <c r="G803" t="str">
        <f t="shared" si="164"/>
        <v/>
      </c>
      <c r="H803" t="b">
        <f t="shared" si="165"/>
        <v>0</v>
      </c>
      <c r="I803" s="283">
        <f t="shared" si="157"/>
        <v>0</v>
      </c>
      <c r="J803" s="1">
        <f t="shared" si="158"/>
        <v>0</v>
      </c>
      <c r="K803" s="157">
        <f t="shared" si="166"/>
        <v>0</v>
      </c>
      <c r="L803" s="149">
        <f t="shared" si="167"/>
        <v>0</v>
      </c>
      <c r="M803" s="150">
        <f t="shared" si="159"/>
        <v>100</v>
      </c>
      <c r="N803" s="149">
        <f t="shared" si="168"/>
        <v>90</v>
      </c>
      <c r="O803" s="149">
        <f t="shared" si="160"/>
        <v>180</v>
      </c>
      <c r="P803" s="149">
        <f t="shared" si="161"/>
        <v>1</v>
      </c>
    </row>
    <row r="804" spans="1:16" x14ac:dyDescent="0.25">
      <c r="A804" s="391"/>
      <c r="B804" s="394"/>
      <c r="C804" s="5" t="str">
        <f t="shared" si="156"/>
        <v/>
      </c>
      <c r="D804" s="155">
        <f t="shared" si="162"/>
        <v>0</v>
      </c>
      <c r="F804" s="156">
        <f t="shared" si="163"/>
        <v>0</v>
      </c>
      <c r="G804" t="str">
        <f t="shared" si="164"/>
        <v/>
      </c>
      <c r="H804" t="b">
        <f t="shared" si="165"/>
        <v>0</v>
      </c>
      <c r="I804" s="283">
        <f t="shared" si="157"/>
        <v>0</v>
      </c>
      <c r="J804" s="1">
        <f t="shared" si="158"/>
        <v>0</v>
      </c>
      <c r="K804" s="157">
        <f t="shared" si="166"/>
        <v>0</v>
      </c>
      <c r="L804" s="149">
        <f t="shared" si="167"/>
        <v>0</v>
      </c>
      <c r="M804" s="150">
        <f t="shared" si="159"/>
        <v>100</v>
      </c>
      <c r="N804" s="149">
        <f t="shared" si="168"/>
        <v>90</v>
      </c>
      <c r="O804" s="149">
        <f t="shared" si="160"/>
        <v>180</v>
      </c>
      <c r="P804" s="149">
        <f t="shared" si="161"/>
        <v>1</v>
      </c>
    </row>
    <row r="805" spans="1:16" x14ac:dyDescent="0.25">
      <c r="A805" s="391"/>
      <c r="B805" s="394"/>
      <c r="C805" s="5" t="str">
        <f t="shared" si="156"/>
        <v/>
      </c>
      <c r="D805" s="155">
        <f t="shared" si="162"/>
        <v>0</v>
      </c>
      <c r="F805" s="156">
        <f t="shared" si="163"/>
        <v>0</v>
      </c>
      <c r="G805" t="str">
        <f t="shared" si="164"/>
        <v/>
      </c>
      <c r="H805" t="b">
        <f t="shared" si="165"/>
        <v>0</v>
      </c>
      <c r="I805" s="283">
        <f t="shared" si="157"/>
        <v>0</v>
      </c>
      <c r="J805" s="1">
        <f t="shared" si="158"/>
        <v>0</v>
      </c>
      <c r="K805" s="157">
        <f t="shared" si="166"/>
        <v>0</v>
      </c>
      <c r="L805" s="149">
        <f t="shared" si="167"/>
        <v>0</v>
      </c>
      <c r="M805" s="150">
        <f t="shared" si="159"/>
        <v>100</v>
      </c>
      <c r="N805" s="149">
        <f t="shared" si="168"/>
        <v>90</v>
      </c>
      <c r="O805" s="149">
        <f t="shared" si="160"/>
        <v>180</v>
      </c>
      <c r="P805" s="149">
        <f t="shared" si="161"/>
        <v>1</v>
      </c>
    </row>
    <row r="806" spans="1:16" x14ac:dyDescent="0.25">
      <c r="A806" s="391"/>
      <c r="B806" s="394"/>
      <c r="C806" s="5" t="str">
        <f t="shared" si="156"/>
        <v/>
      </c>
      <c r="D806" s="155">
        <f t="shared" si="162"/>
        <v>0</v>
      </c>
      <c r="F806" s="156">
        <f t="shared" si="163"/>
        <v>0</v>
      </c>
      <c r="G806" t="str">
        <f t="shared" si="164"/>
        <v/>
      </c>
      <c r="H806" t="b">
        <f t="shared" si="165"/>
        <v>0</v>
      </c>
      <c r="I806" s="283">
        <f t="shared" si="157"/>
        <v>0</v>
      </c>
      <c r="J806" s="1">
        <f t="shared" si="158"/>
        <v>0</v>
      </c>
      <c r="K806" s="157">
        <f t="shared" si="166"/>
        <v>0</v>
      </c>
      <c r="L806" s="149">
        <f t="shared" si="167"/>
        <v>0</v>
      </c>
      <c r="M806" s="150">
        <f t="shared" si="159"/>
        <v>100</v>
      </c>
      <c r="N806" s="149">
        <f t="shared" si="168"/>
        <v>90</v>
      </c>
      <c r="O806" s="149">
        <f t="shared" si="160"/>
        <v>180</v>
      </c>
      <c r="P806" s="149">
        <f t="shared" si="161"/>
        <v>1</v>
      </c>
    </row>
    <row r="807" spans="1:16" x14ac:dyDescent="0.25">
      <c r="A807" s="391"/>
      <c r="B807" s="394"/>
      <c r="C807" s="5" t="str">
        <f t="shared" si="156"/>
        <v/>
      </c>
      <c r="D807" s="155">
        <f t="shared" si="162"/>
        <v>0</v>
      </c>
      <c r="F807" s="156">
        <f t="shared" si="163"/>
        <v>0</v>
      </c>
      <c r="G807" t="str">
        <f t="shared" si="164"/>
        <v/>
      </c>
      <c r="H807" t="b">
        <f t="shared" si="165"/>
        <v>0</v>
      </c>
      <c r="I807" s="283">
        <f t="shared" si="157"/>
        <v>0</v>
      </c>
      <c r="J807" s="1">
        <f t="shared" si="158"/>
        <v>0</v>
      </c>
      <c r="K807" s="157">
        <f t="shared" si="166"/>
        <v>0</v>
      </c>
      <c r="L807" s="149">
        <f t="shared" si="167"/>
        <v>0</v>
      </c>
      <c r="M807" s="150">
        <f t="shared" si="159"/>
        <v>100</v>
      </c>
      <c r="N807" s="149">
        <f t="shared" si="168"/>
        <v>90</v>
      </c>
      <c r="O807" s="149">
        <f t="shared" si="160"/>
        <v>180</v>
      </c>
      <c r="P807" s="149">
        <f t="shared" si="161"/>
        <v>1</v>
      </c>
    </row>
    <row r="808" spans="1:16" x14ac:dyDescent="0.25">
      <c r="A808" s="391"/>
      <c r="B808" s="394"/>
      <c r="C808" s="5" t="str">
        <f t="shared" si="156"/>
        <v/>
      </c>
      <c r="D808" s="155">
        <f t="shared" si="162"/>
        <v>0</v>
      </c>
      <c r="F808" s="156">
        <f t="shared" si="163"/>
        <v>0</v>
      </c>
      <c r="G808" t="str">
        <f t="shared" si="164"/>
        <v/>
      </c>
      <c r="H808" t="b">
        <f t="shared" si="165"/>
        <v>0</v>
      </c>
      <c r="I808" s="283">
        <f t="shared" si="157"/>
        <v>0</v>
      </c>
      <c r="J808" s="1">
        <f t="shared" si="158"/>
        <v>0</v>
      </c>
      <c r="K808" s="157">
        <f t="shared" si="166"/>
        <v>0</v>
      </c>
      <c r="L808" s="149">
        <f t="shared" si="167"/>
        <v>0</v>
      </c>
      <c r="M808" s="150">
        <f t="shared" si="159"/>
        <v>100</v>
      </c>
      <c r="N808" s="149">
        <f t="shared" si="168"/>
        <v>90</v>
      </c>
      <c r="O808" s="149">
        <f t="shared" si="160"/>
        <v>180</v>
      </c>
      <c r="P808" s="149">
        <f t="shared" si="161"/>
        <v>1</v>
      </c>
    </row>
    <row r="809" spans="1:16" x14ac:dyDescent="0.25">
      <c r="A809" s="391"/>
      <c r="B809" s="394"/>
      <c r="C809" s="5" t="str">
        <f t="shared" si="156"/>
        <v/>
      </c>
      <c r="D809" s="155">
        <f t="shared" si="162"/>
        <v>0</v>
      </c>
      <c r="F809" s="156">
        <f t="shared" si="163"/>
        <v>0</v>
      </c>
      <c r="G809" t="str">
        <f t="shared" si="164"/>
        <v/>
      </c>
      <c r="H809" t="b">
        <f t="shared" si="165"/>
        <v>0</v>
      </c>
      <c r="I809" s="283">
        <f t="shared" si="157"/>
        <v>0</v>
      </c>
      <c r="J809" s="1">
        <f t="shared" si="158"/>
        <v>0</v>
      </c>
      <c r="K809" s="157">
        <f t="shared" si="166"/>
        <v>0</v>
      </c>
      <c r="L809" s="149">
        <f t="shared" si="167"/>
        <v>0</v>
      </c>
      <c r="M809" s="150">
        <f t="shared" si="159"/>
        <v>100</v>
      </c>
      <c r="N809" s="149">
        <f t="shared" si="168"/>
        <v>90</v>
      </c>
      <c r="O809" s="149">
        <f t="shared" si="160"/>
        <v>180</v>
      </c>
      <c r="P809" s="149">
        <f t="shared" si="161"/>
        <v>1</v>
      </c>
    </row>
    <row r="810" spans="1:16" x14ac:dyDescent="0.25">
      <c r="A810" s="391"/>
      <c r="B810" s="394"/>
      <c r="C810" s="5" t="str">
        <f t="shared" si="156"/>
        <v/>
      </c>
      <c r="D810" s="155">
        <f t="shared" si="162"/>
        <v>0</v>
      </c>
      <c r="F810" s="156">
        <f t="shared" si="163"/>
        <v>0</v>
      </c>
      <c r="G810" t="str">
        <f t="shared" si="164"/>
        <v/>
      </c>
      <c r="H810" t="b">
        <f t="shared" si="165"/>
        <v>0</v>
      </c>
      <c r="I810" s="283">
        <f t="shared" si="157"/>
        <v>0</v>
      </c>
      <c r="J810" s="1">
        <f t="shared" si="158"/>
        <v>0</v>
      </c>
      <c r="K810" s="157">
        <f t="shared" si="166"/>
        <v>0</v>
      </c>
      <c r="L810" s="149">
        <f t="shared" si="167"/>
        <v>0</v>
      </c>
      <c r="M810" s="150">
        <f t="shared" si="159"/>
        <v>100</v>
      </c>
      <c r="N810" s="149">
        <f t="shared" si="168"/>
        <v>90</v>
      </c>
      <c r="O810" s="149">
        <f t="shared" si="160"/>
        <v>180</v>
      </c>
      <c r="P810" s="149">
        <f t="shared" si="161"/>
        <v>1</v>
      </c>
    </row>
    <row r="811" spans="1:16" x14ac:dyDescent="0.25">
      <c r="A811" s="391"/>
      <c r="B811" s="394"/>
      <c r="C811" s="5" t="str">
        <f t="shared" si="156"/>
        <v/>
      </c>
      <c r="D811" s="155">
        <f t="shared" si="162"/>
        <v>0</v>
      </c>
      <c r="F811" s="156">
        <f t="shared" si="163"/>
        <v>0</v>
      </c>
      <c r="G811" t="str">
        <f t="shared" si="164"/>
        <v/>
      </c>
      <c r="H811" t="b">
        <f t="shared" si="165"/>
        <v>0</v>
      </c>
      <c r="I811" s="283">
        <f t="shared" si="157"/>
        <v>0</v>
      </c>
      <c r="J811" s="1">
        <f t="shared" si="158"/>
        <v>0</v>
      </c>
      <c r="K811" s="157">
        <f t="shared" si="166"/>
        <v>0</v>
      </c>
      <c r="L811" s="149">
        <f t="shared" si="167"/>
        <v>0</v>
      </c>
      <c r="M811" s="150">
        <f t="shared" si="159"/>
        <v>100</v>
      </c>
      <c r="N811" s="149">
        <f t="shared" si="168"/>
        <v>90</v>
      </c>
      <c r="O811" s="149">
        <f t="shared" si="160"/>
        <v>180</v>
      </c>
      <c r="P811" s="149">
        <f t="shared" si="161"/>
        <v>1</v>
      </c>
    </row>
    <row r="812" spans="1:16" x14ac:dyDescent="0.25">
      <c r="A812" s="391"/>
      <c r="B812" s="394"/>
      <c r="C812" s="5" t="str">
        <f t="shared" si="156"/>
        <v/>
      </c>
      <c r="D812" s="155">
        <f t="shared" si="162"/>
        <v>0</v>
      </c>
      <c r="F812" s="156">
        <f t="shared" si="163"/>
        <v>0</v>
      </c>
      <c r="G812" t="str">
        <f t="shared" si="164"/>
        <v/>
      </c>
      <c r="H812" t="b">
        <f t="shared" si="165"/>
        <v>0</v>
      </c>
      <c r="I812" s="283">
        <f t="shared" si="157"/>
        <v>0</v>
      </c>
      <c r="J812" s="1">
        <f t="shared" si="158"/>
        <v>0</v>
      </c>
      <c r="K812" s="157">
        <f t="shared" si="166"/>
        <v>0</v>
      </c>
      <c r="L812" s="149">
        <f t="shared" si="167"/>
        <v>0</v>
      </c>
      <c r="M812" s="150">
        <f t="shared" si="159"/>
        <v>100</v>
      </c>
      <c r="N812" s="149">
        <f t="shared" si="168"/>
        <v>90</v>
      </c>
      <c r="O812" s="149">
        <f t="shared" si="160"/>
        <v>180</v>
      </c>
      <c r="P812" s="149">
        <f t="shared" si="161"/>
        <v>1</v>
      </c>
    </row>
    <row r="813" spans="1:16" x14ac:dyDescent="0.25">
      <c r="A813" s="391"/>
      <c r="B813" s="394"/>
      <c r="C813" s="5" t="str">
        <f t="shared" si="156"/>
        <v/>
      </c>
      <c r="D813" s="155">
        <f t="shared" si="162"/>
        <v>0</v>
      </c>
      <c r="F813" s="156">
        <f t="shared" si="163"/>
        <v>0</v>
      </c>
      <c r="G813" t="str">
        <f t="shared" si="164"/>
        <v/>
      </c>
      <c r="H813" t="b">
        <f t="shared" si="165"/>
        <v>0</v>
      </c>
      <c r="I813" s="283">
        <f t="shared" si="157"/>
        <v>0</v>
      </c>
      <c r="J813" s="1">
        <f t="shared" si="158"/>
        <v>0</v>
      </c>
      <c r="K813" s="157">
        <f t="shared" si="166"/>
        <v>0</v>
      </c>
      <c r="L813" s="149">
        <f t="shared" si="167"/>
        <v>0</v>
      </c>
      <c r="M813" s="150">
        <f t="shared" si="159"/>
        <v>100</v>
      </c>
      <c r="N813" s="149">
        <f t="shared" si="168"/>
        <v>90</v>
      </c>
      <c r="O813" s="149">
        <f t="shared" si="160"/>
        <v>180</v>
      </c>
      <c r="P813" s="149">
        <f t="shared" si="161"/>
        <v>1</v>
      </c>
    </row>
    <row r="814" spans="1:16" x14ac:dyDescent="0.25">
      <c r="A814" s="391"/>
      <c r="B814" s="394"/>
      <c r="C814" s="5" t="str">
        <f t="shared" si="156"/>
        <v/>
      </c>
      <c r="D814" s="155">
        <f t="shared" si="162"/>
        <v>0</v>
      </c>
      <c r="F814" s="156">
        <f t="shared" si="163"/>
        <v>0</v>
      </c>
      <c r="G814" t="str">
        <f t="shared" si="164"/>
        <v/>
      </c>
      <c r="H814" t="b">
        <f t="shared" si="165"/>
        <v>0</v>
      </c>
      <c r="I814" s="283">
        <f t="shared" si="157"/>
        <v>0</v>
      </c>
      <c r="J814" s="1">
        <f t="shared" si="158"/>
        <v>0</v>
      </c>
      <c r="K814" s="157">
        <f t="shared" si="166"/>
        <v>0</v>
      </c>
      <c r="L814" s="149">
        <f t="shared" si="167"/>
        <v>0</v>
      </c>
      <c r="M814" s="150">
        <f t="shared" si="159"/>
        <v>100</v>
      </c>
      <c r="N814" s="149">
        <f t="shared" si="168"/>
        <v>90</v>
      </c>
      <c r="O814" s="149">
        <f t="shared" si="160"/>
        <v>180</v>
      </c>
      <c r="P814" s="149">
        <f t="shared" si="161"/>
        <v>1</v>
      </c>
    </row>
    <row r="815" spans="1:16" x14ac:dyDescent="0.25">
      <c r="A815" s="391"/>
      <c r="B815" s="394"/>
      <c r="C815" s="5" t="str">
        <f t="shared" si="156"/>
        <v/>
      </c>
      <c r="D815" s="155">
        <f t="shared" si="162"/>
        <v>0</v>
      </c>
      <c r="F815" s="156">
        <f t="shared" si="163"/>
        <v>0</v>
      </c>
      <c r="G815" t="str">
        <f t="shared" si="164"/>
        <v/>
      </c>
      <c r="H815" t="b">
        <f t="shared" si="165"/>
        <v>0</v>
      </c>
      <c r="I815" s="283">
        <f t="shared" si="157"/>
        <v>0</v>
      </c>
      <c r="J815" s="1">
        <f t="shared" si="158"/>
        <v>0</v>
      </c>
      <c r="K815" s="157">
        <f t="shared" si="166"/>
        <v>0</v>
      </c>
      <c r="L815" s="149">
        <f t="shared" si="167"/>
        <v>0</v>
      </c>
      <c r="M815" s="150">
        <f t="shared" si="159"/>
        <v>100</v>
      </c>
      <c r="N815" s="149">
        <f t="shared" si="168"/>
        <v>90</v>
      </c>
      <c r="O815" s="149">
        <f t="shared" si="160"/>
        <v>180</v>
      </c>
      <c r="P815" s="149">
        <f t="shared" si="161"/>
        <v>1</v>
      </c>
    </row>
    <row r="816" spans="1:16" x14ac:dyDescent="0.25">
      <c r="A816" s="391"/>
      <c r="B816" s="394"/>
      <c r="C816" s="5" t="str">
        <f t="shared" si="156"/>
        <v/>
      </c>
      <c r="D816" s="155">
        <f t="shared" si="162"/>
        <v>0</v>
      </c>
      <c r="F816" s="156">
        <f t="shared" si="163"/>
        <v>0</v>
      </c>
      <c r="G816" t="str">
        <f t="shared" si="164"/>
        <v/>
      </c>
      <c r="H816" t="b">
        <f t="shared" si="165"/>
        <v>0</v>
      </c>
      <c r="I816" s="283">
        <f t="shared" si="157"/>
        <v>0</v>
      </c>
      <c r="J816" s="1">
        <f t="shared" si="158"/>
        <v>0</v>
      </c>
      <c r="K816" s="157">
        <f t="shared" si="166"/>
        <v>0</v>
      </c>
      <c r="L816" s="149">
        <f t="shared" si="167"/>
        <v>0</v>
      </c>
      <c r="M816" s="150">
        <f t="shared" si="159"/>
        <v>100</v>
      </c>
      <c r="N816" s="149">
        <f t="shared" si="168"/>
        <v>90</v>
      </c>
      <c r="O816" s="149">
        <f t="shared" si="160"/>
        <v>180</v>
      </c>
      <c r="P816" s="149">
        <f t="shared" si="161"/>
        <v>1</v>
      </c>
    </row>
    <row r="817" spans="1:16" x14ac:dyDescent="0.25">
      <c r="A817" s="391"/>
      <c r="B817" s="394"/>
      <c r="C817" s="5" t="str">
        <f t="shared" si="156"/>
        <v/>
      </c>
      <c r="D817" s="155">
        <f t="shared" si="162"/>
        <v>0</v>
      </c>
      <c r="F817" s="156">
        <f t="shared" si="163"/>
        <v>0</v>
      </c>
      <c r="G817" t="str">
        <f t="shared" si="164"/>
        <v/>
      </c>
      <c r="H817" t="b">
        <f t="shared" si="165"/>
        <v>0</v>
      </c>
      <c r="I817" s="283">
        <f t="shared" si="157"/>
        <v>0</v>
      </c>
      <c r="J817" s="1">
        <f t="shared" si="158"/>
        <v>0</v>
      </c>
      <c r="K817" s="157">
        <f t="shared" si="166"/>
        <v>0</v>
      </c>
      <c r="L817" s="149">
        <f t="shared" si="167"/>
        <v>0</v>
      </c>
      <c r="M817" s="150">
        <f t="shared" si="159"/>
        <v>100</v>
      </c>
      <c r="N817" s="149">
        <f t="shared" si="168"/>
        <v>90</v>
      </c>
      <c r="O817" s="149">
        <f t="shared" si="160"/>
        <v>180</v>
      </c>
      <c r="P817" s="149">
        <f t="shared" si="161"/>
        <v>1</v>
      </c>
    </row>
    <row r="818" spans="1:16" x14ac:dyDescent="0.25">
      <c r="A818" s="391"/>
      <c r="B818" s="394"/>
      <c r="C818" s="5" t="str">
        <f t="shared" si="156"/>
        <v/>
      </c>
      <c r="D818" s="155">
        <f t="shared" si="162"/>
        <v>0</v>
      </c>
      <c r="F818" s="156">
        <f t="shared" si="163"/>
        <v>0</v>
      </c>
      <c r="G818" t="str">
        <f t="shared" si="164"/>
        <v/>
      </c>
      <c r="H818" t="b">
        <f t="shared" si="165"/>
        <v>0</v>
      </c>
      <c r="I818" s="283">
        <f t="shared" si="157"/>
        <v>0</v>
      </c>
      <c r="J818" s="1">
        <f t="shared" si="158"/>
        <v>0</v>
      </c>
      <c r="K818" s="157">
        <f t="shared" si="166"/>
        <v>0</v>
      </c>
      <c r="L818" s="149">
        <f t="shared" si="167"/>
        <v>0</v>
      </c>
      <c r="M818" s="150">
        <f t="shared" si="159"/>
        <v>100</v>
      </c>
      <c r="N818" s="149">
        <f t="shared" si="168"/>
        <v>90</v>
      </c>
      <c r="O818" s="149">
        <f t="shared" si="160"/>
        <v>180</v>
      </c>
      <c r="P818" s="149">
        <f t="shared" si="161"/>
        <v>1</v>
      </c>
    </row>
    <row r="819" spans="1:16" x14ac:dyDescent="0.25">
      <c r="A819" s="391"/>
      <c r="B819" s="394"/>
      <c r="C819" s="5" t="str">
        <f t="shared" si="156"/>
        <v/>
      </c>
      <c r="D819" s="155">
        <f t="shared" si="162"/>
        <v>0</v>
      </c>
      <c r="F819" s="156">
        <f t="shared" si="163"/>
        <v>0</v>
      </c>
      <c r="G819" t="str">
        <f t="shared" si="164"/>
        <v/>
      </c>
      <c r="H819" t="b">
        <f t="shared" si="165"/>
        <v>0</v>
      </c>
      <c r="I819" s="283">
        <f t="shared" si="157"/>
        <v>0</v>
      </c>
      <c r="J819" s="1">
        <f t="shared" si="158"/>
        <v>0</v>
      </c>
      <c r="K819" s="157">
        <f t="shared" si="166"/>
        <v>0</v>
      </c>
      <c r="L819" s="149">
        <f t="shared" si="167"/>
        <v>0</v>
      </c>
      <c r="M819" s="150">
        <f t="shared" si="159"/>
        <v>100</v>
      </c>
      <c r="N819" s="149">
        <f t="shared" si="168"/>
        <v>90</v>
      </c>
      <c r="O819" s="149">
        <f t="shared" si="160"/>
        <v>180</v>
      </c>
      <c r="P819" s="149">
        <f t="shared" si="161"/>
        <v>1</v>
      </c>
    </row>
    <row r="820" spans="1:16" x14ac:dyDescent="0.25">
      <c r="A820" s="391"/>
      <c r="B820" s="394"/>
      <c r="C820" s="5" t="str">
        <f t="shared" si="156"/>
        <v/>
      </c>
      <c r="D820" s="155">
        <f t="shared" si="162"/>
        <v>0</v>
      </c>
      <c r="F820" s="156">
        <f t="shared" si="163"/>
        <v>0</v>
      </c>
      <c r="G820" t="str">
        <f t="shared" si="164"/>
        <v/>
      </c>
      <c r="H820" t="b">
        <f t="shared" si="165"/>
        <v>0</v>
      </c>
      <c r="I820" s="283">
        <f t="shared" si="157"/>
        <v>0</v>
      </c>
      <c r="J820" s="1">
        <f t="shared" si="158"/>
        <v>0</v>
      </c>
      <c r="K820" s="157">
        <f t="shared" si="166"/>
        <v>0</v>
      </c>
      <c r="L820" s="149">
        <f t="shared" si="167"/>
        <v>0</v>
      </c>
      <c r="M820" s="150">
        <f t="shared" si="159"/>
        <v>100</v>
      </c>
      <c r="N820" s="149">
        <f t="shared" si="168"/>
        <v>90</v>
      </c>
      <c r="O820" s="149">
        <f t="shared" si="160"/>
        <v>180</v>
      </c>
      <c r="P820" s="149">
        <f t="shared" si="161"/>
        <v>1</v>
      </c>
    </row>
    <row r="821" spans="1:16" x14ac:dyDescent="0.25">
      <c r="A821" s="391"/>
      <c r="B821" s="394"/>
      <c r="C821" s="5" t="str">
        <f t="shared" si="156"/>
        <v/>
      </c>
      <c r="D821" s="155">
        <f t="shared" si="162"/>
        <v>0</v>
      </c>
      <c r="F821" s="156">
        <f t="shared" si="163"/>
        <v>0</v>
      </c>
      <c r="G821" t="str">
        <f t="shared" si="164"/>
        <v/>
      </c>
      <c r="H821" t="b">
        <f t="shared" si="165"/>
        <v>0</v>
      </c>
      <c r="I821" s="283">
        <f t="shared" si="157"/>
        <v>0</v>
      </c>
      <c r="J821" s="1">
        <f t="shared" si="158"/>
        <v>0</v>
      </c>
      <c r="K821" s="157">
        <f t="shared" si="166"/>
        <v>0</v>
      </c>
      <c r="L821" s="149">
        <f t="shared" si="167"/>
        <v>0</v>
      </c>
      <c r="M821" s="150">
        <f t="shared" si="159"/>
        <v>100</v>
      </c>
      <c r="N821" s="149">
        <f t="shared" si="168"/>
        <v>90</v>
      </c>
      <c r="O821" s="149">
        <f t="shared" si="160"/>
        <v>180</v>
      </c>
      <c r="P821" s="149">
        <f t="shared" si="161"/>
        <v>1</v>
      </c>
    </row>
    <row r="822" spans="1:16" x14ac:dyDescent="0.25">
      <c r="A822" s="391"/>
      <c r="B822" s="394"/>
      <c r="C822" s="5" t="str">
        <f t="shared" si="156"/>
        <v/>
      </c>
      <c r="D822" s="155">
        <f t="shared" si="162"/>
        <v>0</v>
      </c>
      <c r="F822" s="156">
        <f t="shared" si="163"/>
        <v>0</v>
      </c>
      <c r="G822" t="str">
        <f t="shared" si="164"/>
        <v/>
      </c>
      <c r="H822" t="b">
        <f t="shared" si="165"/>
        <v>0</v>
      </c>
      <c r="I822" s="283">
        <f t="shared" si="157"/>
        <v>0</v>
      </c>
      <c r="J822" s="1">
        <f t="shared" si="158"/>
        <v>0</v>
      </c>
      <c r="K822" s="157">
        <f t="shared" si="166"/>
        <v>0</v>
      </c>
      <c r="L822" s="149">
        <f t="shared" si="167"/>
        <v>0</v>
      </c>
      <c r="M822" s="150">
        <f t="shared" si="159"/>
        <v>100</v>
      </c>
      <c r="N822" s="149">
        <f t="shared" si="168"/>
        <v>90</v>
      </c>
      <c r="O822" s="149">
        <f t="shared" si="160"/>
        <v>180</v>
      </c>
      <c r="P822" s="149">
        <f t="shared" si="161"/>
        <v>1</v>
      </c>
    </row>
    <row r="823" spans="1:16" x14ac:dyDescent="0.25">
      <c r="A823" s="391"/>
      <c r="B823" s="394"/>
      <c r="C823" s="5" t="str">
        <f t="shared" si="156"/>
        <v/>
      </c>
      <c r="D823" s="155">
        <f t="shared" si="162"/>
        <v>0</v>
      </c>
      <c r="F823" s="156">
        <f t="shared" si="163"/>
        <v>0</v>
      </c>
      <c r="G823" t="str">
        <f t="shared" si="164"/>
        <v/>
      </c>
      <c r="H823" t="b">
        <f t="shared" si="165"/>
        <v>0</v>
      </c>
      <c r="I823" s="283">
        <f t="shared" si="157"/>
        <v>0</v>
      </c>
      <c r="J823" s="1">
        <f t="shared" si="158"/>
        <v>0</v>
      </c>
      <c r="K823" s="157">
        <f t="shared" si="166"/>
        <v>0</v>
      </c>
      <c r="L823" s="149">
        <f t="shared" si="167"/>
        <v>0</v>
      </c>
      <c r="M823" s="150">
        <f t="shared" si="159"/>
        <v>100</v>
      </c>
      <c r="N823" s="149">
        <f t="shared" si="168"/>
        <v>90</v>
      </c>
      <c r="O823" s="149">
        <f t="shared" si="160"/>
        <v>180</v>
      </c>
      <c r="P823" s="149">
        <f t="shared" si="161"/>
        <v>1</v>
      </c>
    </row>
    <row r="824" spans="1:16" x14ac:dyDescent="0.25">
      <c r="A824" s="391"/>
      <c r="B824" s="394"/>
      <c r="C824" s="5" t="str">
        <f t="shared" si="156"/>
        <v/>
      </c>
      <c r="D824" s="155">
        <f t="shared" si="162"/>
        <v>0</v>
      </c>
      <c r="F824" s="156">
        <f t="shared" si="163"/>
        <v>0</v>
      </c>
      <c r="G824" t="str">
        <f t="shared" si="164"/>
        <v/>
      </c>
      <c r="H824" t="b">
        <f t="shared" si="165"/>
        <v>0</v>
      </c>
      <c r="I824" s="283">
        <f t="shared" si="157"/>
        <v>0</v>
      </c>
      <c r="J824" s="1">
        <f t="shared" si="158"/>
        <v>0</v>
      </c>
      <c r="K824" s="157">
        <f t="shared" si="166"/>
        <v>0</v>
      </c>
      <c r="L824" s="149">
        <f t="shared" si="167"/>
        <v>0</v>
      </c>
      <c r="M824" s="150">
        <f t="shared" si="159"/>
        <v>100</v>
      </c>
      <c r="N824" s="149">
        <f t="shared" si="168"/>
        <v>90</v>
      </c>
      <c r="O824" s="149">
        <f t="shared" si="160"/>
        <v>180</v>
      </c>
      <c r="P824" s="149">
        <f t="shared" si="161"/>
        <v>1</v>
      </c>
    </row>
    <row r="825" spans="1:16" x14ac:dyDescent="0.25">
      <c r="A825" s="391"/>
      <c r="B825" s="394"/>
      <c r="C825" s="5" t="str">
        <f t="shared" si="156"/>
        <v/>
      </c>
      <c r="D825" s="155">
        <f t="shared" si="162"/>
        <v>0</v>
      </c>
      <c r="F825" s="156">
        <f t="shared" si="163"/>
        <v>0</v>
      </c>
      <c r="G825" t="str">
        <f t="shared" si="164"/>
        <v/>
      </c>
      <c r="H825" t="b">
        <f t="shared" si="165"/>
        <v>0</v>
      </c>
      <c r="I825" s="283">
        <f t="shared" si="157"/>
        <v>0</v>
      </c>
      <c r="J825" s="1">
        <f t="shared" si="158"/>
        <v>0</v>
      </c>
      <c r="K825" s="157">
        <f t="shared" si="166"/>
        <v>0</v>
      </c>
      <c r="L825" s="149">
        <f t="shared" si="167"/>
        <v>0</v>
      </c>
      <c r="M825" s="150">
        <f t="shared" si="159"/>
        <v>100</v>
      </c>
      <c r="N825" s="149">
        <f t="shared" si="168"/>
        <v>90</v>
      </c>
      <c r="O825" s="149">
        <f t="shared" si="160"/>
        <v>180</v>
      </c>
      <c r="P825" s="149">
        <f t="shared" si="161"/>
        <v>1</v>
      </c>
    </row>
    <row r="826" spans="1:16" x14ac:dyDescent="0.25">
      <c r="A826" s="391"/>
      <c r="B826" s="394"/>
      <c r="C826" s="5" t="str">
        <f t="shared" si="156"/>
        <v/>
      </c>
      <c r="D826" s="155">
        <f t="shared" si="162"/>
        <v>0</v>
      </c>
      <c r="F826" s="156">
        <f t="shared" si="163"/>
        <v>0</v>
      </c>
      <c r="G826" t="str">
        <f t="shared" si="164"/>
        <v/>
      </c>
      <c r="H826" t="b">
        <f t="shared" si="165"/>
        <v>0</v>
      </c>
      <c r="I826" s="283">
        <f t="shared" si="157"/>
        <v>0</v>
      </c>
      <c r="J826" s="1">
        <f t="shared" si="158"/>
        <v>0</v>
      </c>
      <c r="K826" s="157">
        <f t="shared" si="166"/>
        <v>0</v>
      </c>
      <c r="L826" s="149">
        <f t="shared" si="167"/>
        <v>0</v>
      </c>
      <c r="M826" s="150">
        <f t="shared" si="159"/>
        <v>100</v>
      </c>
      <c r="N826" s="149">
        <f t="shared" si="168"/>
        <v>90</v>
      </c>
      <c r="O826" s="149">
        <f t="shared" si="160"/>
        <v>180</v>
      </c>
      <c r="P826" s="149">
        <f t="shared" si="161"/>
        <v>1</v>
      </c>
    </row>
    <row r="827" spans="1:16" x14ac:dyDescent="0.25">
      <c r="A827" s="391"/>
      <c r="B827" s="394"/>
      <c r="C827" s="5" t="str">
        <f t="shared" si="156"/>
        <v/>
      </c>
      <c r="D827" s="155">
        <f t="shared" si="162"/>
        <v>0</v>
      </c>
      <c r="F827" s="156">
        <f t="shared" si="163"/>
        <v>0</v>
      </c>
      <c r="G827" t="str">
        <f t="shared" si="164"/>
        <v/>
      </c>
      <c r="H827" t="b">
        <f t="shared" si="165"/>
        <v>0</v>
      </c>
      <c r="I827" s="283">
        <f t="shared" si="157"/>
        <v>0</v>
      </c>
      <c r="J827" s="1">
        <f t="shared" si="158"/>
        <v>0</v>
      </c>
      <c r="K827" s="157">
        <f t="shared" si="166"/>
        <v>0</v>
      </c>
      <c r="L827" s="149">
        <f t="shared" si="167"/>
        <v>0</v>
      </c>
      <c r="M827" s="150">
        <f t="shared" si="159"/>
        <v>100</v>
      </c>
      <c r="N827" s="149">
        <f t="shared" si="168"/>
        <v>90</v>
      </c>
      <c r="O827" s="149">
        <f t="shared" si="160"/>
        <v>180</v>
      </c>
      <c r="P827" s="149">
        <f t="shared" si="161"/>
        <v>1</v>
      </c>
    </row>
    <row r="828" spans="1:16" x14ac:dyDescent="0.25">
      <c r="A828" s="391"/>
      <c r="B828" s="394"/>
      <c r="C828" s="5" t="str">
        <f t="shared" si="156"/>
        <v/>
      </c>
      <c r="D828" s="155">
        <f t="shared" si="162"/>
        <v>0</v>
      </c>
      <c r="F828" s="156">
        <f t="shared" si="163"/>
        <v>0</v>
      </c>
      <c r="G828" t="str">
        <f t="shared" si="164"/>
        <v/>
      </c>
      <c r="H828" t="b">
        <f t="shared" si="165"/>
        <v>0</v>
      </c>
      <c r="I828" s="283">
        <f t="shared" si="157"/>
        <v>0</v>
      </c>
      <c r="J828" s="1">
        <f t="shared" si="158"/>
        <v>0</v>
      </c>
      <c r="K828" s="157">
        <f t="shared" si="166"/>
        <v>0</v>
      </c>
      <c r="L828" s="149">
        <f t="shared" si="167"/>
        <v>0</v>
      </c>
      <c r="M828" s="150">
        <f t="shared" si="159"/>
        <v>100</v>
      </c>
      <c r="N828" s="149">
        <f t="shared" si="168"/>
        <v>90</v>
      </c>
      <c r="O828" s="149">
        <f t="shared" si="160"/>
        <v>180</v>
      </c>
      <c r="P828" s="149">
        <f t="shared" si="161"/>
        <v>1</v>
      </c>
    </row>
    <row r="829" spans="1:16" x14ac:dyDescent="0.25">
      <c r="A829" s="391"/>
      <c r="B829" s="394"/>
      <c r="C829" s="5" t="str">
        <f t="shared" si="156"/>
        <v/>
      </c>
      <c r="D829" s="155">
        <f t="shared" si="162"/>
        <v>0</v>
      </c>
      <c r="F829" s="156">
        <f t="shared" si="163"/>
        <v>0</v>
      </c>
      <c r="G829" t="str">
        <f t="shared" si="164"/>
        <v/>
      </c>
      <c r="H829" t="b">
        <f t="shared" si="165"/>
        <v>0</v>
      </c>
      <c r="I829" s="283">
        <f t="shared" si="157"/>
        <v>0</v>
      </c>
      <c r="J829" s="1">
        <f t="shared" si="158"/>
        <v>0</v>
      </c>
      <c r="K829" s="157">
        <f t="shared" si="166"/>
        <v>0</v>
      </c>
      <c r="L829" s="149">
        <f t="shared" si="167"/>
        <v>0</v>
      </c>
      <c r="M829" s="150">
        <f t="shared" si="159"/>
        <v>100</v>
      </c>
      <c r="N829" s="149">
        <f t="shared" si="168"/>
        <v>90</v>
      </c>
      <c r="O829" s="149">
        <f t="shared" si="160"/>
        <v>180</v>
      </c>
      <c r="P829" s="149">
        <f t="shared" si="161"/>
        <v>1</v>
      </c>
    </row>
    <row r="830" spans="1:16" x14ac:dyDescent="0.25">
      <c r="A830" s="391"/>
      <c r="B830" s="394"/>
      <c r="C830" s="5" t="str">
        <f t="shared" si="156"/>
        <v/>
      </c>
      <c r="D830" s="155">
        <f t="shared" si="162"/>
        <v>0</v>
      </c>
      <c r="F830" s="156">
        <f t="shared" si="163"/>
        <v>0</v>
      </c>
      <c r="G830" t="str">
        <f t="shared" si="164"/>
        <v/>
      </c>
      <c r="H830" t="b">
        <f t="shared" si="165"/>
        <v>0</v>
      </c>
      <c r="I830" s="283">
        <f t="shared" si="157"/>
        <v>0</v>
      </c>
      <c r="J830" s="1">
        <f t="shared" si="158"/>
        <v>0</v>
      </c>
      <c r="K830" s="157">
        <f t="shared" si="166"/>
        <v>0</v>
      </c>
      <c r="L830" s="149">
        <f t="shared" si="167"/>
        <v>0</v>
      </c>
      <c r="M830" s="150">
        <f t="shared" si="159"/>
        <v>100</v>
      </c>
      <c r="N830" s="149">
        <f t="shared" si="168"/>
        <v>90</v>
      </c>
      <c r="O830" s="149">
        <f t="shared" si="160"/>
        <v>180</v>
      </c>
      <c r="P830" s="149">
        <f t="shared" si="161"/>
        <v>1</v>
      </c>
    </row>
    <row r="831" spans="1:16" x14ac:dyDescent="0.25">
      <c r="A831" s="391"/>
      <c r="B831" s="394"/>
      <c r="C831" s="5" t="str">
        <f t="shared" si="156"/>
        <v/>
      </c>
      <c r="D831" s="155">
        <f t="shared" si="162"/>
        <v>0</v>
      </c>
      <c r="F831" s="156">
        <f t="shared" si="163"/>
        <v>0</v>
      </c>
      <c r="G831" t="str">
        <f t="shared" si="164"/>
        <v/>
      </c>
      <c r="H831" t="b">
        <f t="shared" si="165"/>
        <v>0</v>
      </c>
      <c r="I831" s="283">
        <f t="shared" si="157"/>
        <v>0</v>
      </c>
      <c r="J831" s="1">
        <f t="shared" si="158"/>
        <v>0</v>
      </c>
      <c r="K831" s="157">
        <f t="shared" si="166"/>
        <v>0</v>
      </c>
      <c r="L831" s="149">
        <f t="shared" si="167"/>
        <v>0</v>
      </c>
      <c r="M831" s="150">
        <f t="shared" si="159"/>
        <v>100</v>
      </c>
      <c r="N831" s="149">
        <f t="shared" si="168"/>
        <v>90</v>
      </c>
      <c r="O831" s="149">
        <f t="shared" si="160"/>
        <v>180</v>
      </c>
      <c r="P831" s="149">
        <f t="shared" si="161"/>
        <v>1</v>
      </c>
    </row>
    <row r="832" spans="1:16" x14ac:dyDescent="0.25">
      <c r="A832" s="391"/>
      <c r="B832" s="394"/>
      <c r="C832" s="5" t="str">
        <f t="shared" si="156"/>
        <v/>
      </c>
      <c r="D832" s="155">
        <f t="shared" si="162"/>
        <v>0</v>
      </c>
      <c r="F832" s="156">
        <f t="shared" si="163"/>
        <v>0</v>
      </c>
      <c r="G832" t="str">
        <f t="shared" si="164"/>
        <v/>
      </c>
      <c r="H832" t="b">
        <f t="shared" si="165"/>
        <v>0</v>
      </c>
      <c r="I832" s="283">
        <f t="shared" si="157"/>
        <v>0</v>
      </c>
      <c r="J832" s="1">
        <f t="shared" si="158"/>
        <v>0</v>
      </c>
      <c r="K832" s="157">
        <f t="shared" si="166"/>
        <v>0</v>
      </c>
      <c r="L832" s="149">
        <f t="shared" si="167"/>
        <v>0</v>
      </c>
      <c r="M832" s="150">
        <f t="shared" si="159"/>
        <v>100</v>
      </c>
      <c r="N832" s="149">
        <f t="shared" si="168"/>
        <v>90</v>
      </c>
      <c r="O832" s="149">
        <f t="shared" si="160"/>
        <v>180</v>
      </c>
      <c r="P832" s="149">
        <f t="shared" si="161"/>
        <v>1</v>
      </c>
    </row>
    <row r="833" spans="1:16" x14ac:dyDescent="0.25">
      <c r="A833" s="391"/>
      <c r="B833" s="394"/>
      <c r="C833" s="5" t="str">
        <f t="shared" si="156"/>
        <v/>
      </c>
      <c r="D833" s="155">
        <f t="shared" si="162"/>
        <v>0</v>
      </c>
      <c r="F833" s="156">
        <f t="shared" si="163"/>
        <v>0</v>
      </c>
      <c r="G833" t="str">
        <f t="shared" si="164"/>
        <v/>
      </c>
      <c r="H833" t="b">
        <f t="shared" si="165"/>
        <v>0</v>
      </c>
      <c r="I833" s="283">
        <f t="shared" si="157"/>
        <v>0</v>
      </c>
      <c r="J833" s="1">
        <f t="shared" si="158"/>
        <v>0</v>
      </c>
      <c r="K833" s="157">
        <f t="shared" si="166"/>
        <v>0</v>
      </c>
      <c r="L833" s="149">
        <f t="shared" si="167"/>
        <v>0</v>
      </c>
      <c r="M833" s="150">
        <f t="shared" si="159"/>
        <v>100</v>
      </c>
      <c r="N833" s="149">
        <f t="shared" si="168"/>
        <v>90</v>
      </c>
      <c r="O833" s="149">
        <f t="shared" si="160"/>
        <v>180</v>
      </c>
      <c r="P833" s="149">
        <f t="shared" si="161"/>
        <v>1</v>
      </c>
    </row>
    <row r="834" spans="1:16" x14ac:dyDescent="0.25">
      <c r="A834" s="391"/>
      <c r="B834" s="394"/>
      <c r="C834" s="5" t="str">
        <f t="shared" si="156"/>
        <v/>
      </c>
      <c r="D834" s="155">
        <f t="shared" si="162"/>
        <v>0</v>
      </c>
      <c r="F834" s="156">
        <f t="shared" si="163"/>
        <v>0</v>
      </c>
      <c r="G834" t="str">
        <f t="shared" si="164"/>
        <v/>
      </c>
      <c r="H834" t="b">
        <f t="shared" si="165"/>
        <v>0</v>
      </c>
      <c r="I834" s="283">
        <f t="shared" si="157"/>
        <v>0</v>
      </c>
      <c r="J834" s="1">
        <f t="shared" si="158"/>
        <v>0</v>
      </c>
      <c r="K834" s="157">
        <f t="shared" si="166"/>
        <v>0</v>
      </c>
      <c r="L834" s="149">
        <f t="shared" si="167"/>
        <v>0</v>
      </c>
      <c r="M834" s="150">
        <f t="shared" si="159"/>
        <v>100</v>
      </c>
      <c r="N834" s="149">
        <f t="shared" si="168"/>
        <v>90</v>
      </c>
      <c r="O834" s="149">
        <f t="shared" si="160"/>
        <v>180</v>
      </c>
      <c r="P834" s="149">
        <f t="shared" si="161"/>
        <v>1</v>
      </c>
    </row>
    <row r="835" spans="1:16" x14ac:dyDescent="0.25">
      <c r="A835" s="391"/>
      <c r="B835" s="394"/>
      <c r="C835" s="5" t="str">
        <f t="shared" ref="C835:C898" si="169">IF(I835&gt;0,INDEX(DB,I835,2),"")</f>
        <v/>
      </c>
      <c r="D835" s="155">
        <f t="shared" si="162"/>
        <v>0</v>
      </c>
      <c r="F835" s="156">
        <f t="shared" si="163"/>
        <v>0</v>
      </c>
      <c r="G835" t="str">
        <f t="shared" si="164"/>
        <v/>
      </c>
      <c r="H835" t="b">
        <f t="shared" si="165"/>
        <v>0</v>
      </c>
      <c r="I835" s="283">
        <f t="shared" ref="I835:I898" si="170">IF(ISNA(MATCH(A835,AthleteNumbers,0)),0,MATCH(A835,AthleteNumbers,0))</f>
        <v>0</v>
      </c>
      <c r="J835" s="1">
        <f t="shared" ref="J835:J898" si="171">IF(I835&gt;0,INDEX(DB,$I835,6),0)</f>
        <v>0</v>
      </c>
      <c r="K835" s="157">
        <f t="shared" si="166"/>
        <v>0</v>
      </c>
      <c r="L835" s="149">
        <f t="shared" si="167"/>
        <v>0</v>
      </c>
      <c r="M835" s="150">
        <f t="shared" ref="M835:M898" si="172">IF(AND(L835&gt;O835,O835&gt;0),MinPoints,IF(AND(L835&lt;N835,O835&gt;0),100,+INT((O835-$L835)/P835)+MinPoints))</f>
        <v>100</v>
      </c>
      <c r="N835" s="149">
        <f t="shared" si="168"/>
        <v>90</v>
      </c>
      <c r="O835" s="149">
        <f t="shared" ref="O835:O898" si="173">IF($J835=0,$M$1,INDEX(IncEventData,$J835,(3*($K$1-1))+2))</f>
        <v>180</v>
      </c>
      <c r="P835" s="149">
        <f t="shared" ref="P835:P898" si="174">IF($J835=0,$O$1,INDEX(IncEventData,$J835,(3*($K$1-1))+3))</f>
        <v>1</v>
      </c>
    </row>
    <row r="836" spans="1:16" x14ac:dyDescent="0.25">
      <c r="A836" s="391"/>
      <c r="B836" s="394"/>
      <c r="C836" s="5" t="str">
        <f t="shared" si="169"/>
        <v/>
      </c>
      <c r="D836" s="155">
        <f t="shared" ref="D836:D899" si="175">IF(AND(H836,B836&lt;&gt;0,ISNUMBER(B836)),IF(ISERR(M836),0,M836),0)</f>
        <v>0</v>
      </c>
      <c r="F836" s="156">
        <f t="shared" ref="F836:F899" si="176">COUNTIF(A$3:A$1002,A836)</f>
        <v>0</v>
      </c>
      <c r="G836" t="str">
        <f t="shared" ref="G836:G899" si="177">IF(AND(H836,OR(D836&lt;=10,D836&gt;=90)),"CHECK","")</f>
        <v/>
      </c>
      <c r="H836" t="b">
        <f t="shared" ref="H836:H899" si="178">IF(AND(I836&gt;0,LEN(C836)&gt;0,B836&lt;&gt;0),TRUE,FALSE)</f>
        <v>0</v>
      </c>
      <c r="I836" s="283">
        <f t="shared" si="170"/>
        <v>0</v>
      </c>
      <c r="J836" s="1">
        <f t="shared" si="171"/>
        <v>0</v>
      </c>
      <c r="K836" s="157">
        <f t="shared" ref="K836:K899" si="179">IF(ISNUMBER(B836),ROUND(+B836,2),0)</f>
        <v>0</v>
      </c>
      <c r="L836" s="149">
        <f t="shared" ref="L836:L899" si="180">(INT(K836)*60)+(MOD(K836,1)*100)</f>
        <v>0</v>
      </c>
      <c r="M836" s="150">
        <f t="shared" si="172"/>
        <v>100</v>
      </c>
      <c r="N836" s="149">
        <f t="shared" si="168"/>
        <v>90</v>
      </c>
      <c r="O836" s="149">
        <f t="shared" si="173"/>
        <v>180</v>
      </c>
      <c r="P836" s="149">
        <f t="shared" si="174"/>
        <v>1</v>
      </c>
    </row>
    <row r="837" spans="1:16" x14ac:dyDescent="0.25">
      <c r="A837" s="391"/>
      <c r="B837" s="394"/>
      <c r="C837" s="5" t="str">
        <f t="shared" si="169"/>
        <v/>
      </c>
      <c r="D837" s="155">
        <f t="shared" si="175"/>
        <v>0</v>
      </c>
      <c r="F837" s="156">
        <f t="shared" si="176"/>
        <v>0</v>
      </c>
      <c r="G837" t="str">
        <f t="shared" si="177"/>
        <v/>
      </c>
      <c r="H837" t="b">
        <f t="shared" si="178"/>
        <v>0</v>
      </c>
      <c r="I837" s="283">
        <f t="shared" si="170"/>
        <v>0</v>
      </c>
      <c r="J837" s="1">
        <f t="shared" si="171"/>
        <v>0</v>
      </c>
      <c r="K837" s="157">
        <f t="shared" si="179"/>
        <v>0</v>
      </c>
      <c r="L837" s="149">
        <f t="shared" si="180"/>
        <v>0</v>
      </c>
      <c r="M837" s="150">
        <f t="shared" si="172"/>
        <v>100</v>
      </c>
      <c r="N837" s="149">
        <f t="shared" si="168"/>
        <v>90</v>
      </c>
      <c r="O837" s="149">
        <f t="shared" si="173"/>
        <v>180</v>
      </c>
      <c r="P837" s="149">
        <f t="shared" si="174"/>
        <v>1</v>
      </c>
    </row>
    <row r="838" spans="1:16" x14ac:dyDescent="0.25">
      <c r="A838" s="391"/>
      <c r="B838" s="394"/>
      <c r="C838" s="5" t="str">
        <f t="shared" si="169"/>
        <v/>
      </c>
      <c r="D838" s="155">
        <f t="shared" si="175"/>
        <v>0</v>
      </c>
      <c r="F838" s="156">
        <f t="shared" si="176"/>
        <v>0</v>
      </c>
      <c r="G838" t="str">
        <f t="shared" si="177"/>
        <v/>
      </c>
      <c r="H838" t="b">
        <f t="shared" si="178"/>
        <v>0</v>
      </c>
      <c r="I838" s="283">
        <f t="shared" si="170"/>
        <v>0</v>
      </c>
      <c r="J838" s="1">
        <f t="shared" si="171"/>
        <v>0</v>
      </c>
      <c r="K838" s="157">
        <f t="shared" si="179"/>
        <v>0</v>
      </c>
      <c r="L838" s="149">
        <f t="shared" si="180"/>
        <v>0</v>
      </c>
      <c r="M838" s="150">
        <f t="shared" si="172"/>
        <v>100</v>
      </c>
      <c r="N838" s="149">
        <f t="shared" ref="N838:N901" si="181">+O838-(P838*90)</f>
        <v>90</v>
      </c>
      <c r="O838" s="149">
        <f t="shared" si="173"/>
        <v>180</v>
      </c>
      <c r="P838" s="149">
        <f t="shared" si="174"/>
        <v>1</v>
      </c>
    </row>
    <row r="839" spans="1:16" x14ac:dyDescent="0.25">
      <c r="A839" s="391"/>
      <c r="B839" s="394"/>
      <c r="C839" s="5" t="str">
        <f t="shared" si="169"/>
        <v/>
      </c>
      <c r="D839" s="155">
        <f t="shared" si="175"/>
        <v>0</v>
      </c>
      <c r="F839" s="156">
        <f t="shared" si="176"/>
        <v>0</v>
      </c>
      <c r="G839" t="str">
        <f t="shared" si="177"/>
        <v/>
      </c>
      <c r="H839" t="b">
        <f t="shared" si="178"/>
        <v>0</v>
      </c>
      <c r="I839" s="283">
        <f t="shared" si="170"/>
        <v>0</v>
      </c>
      <c r="J839" s="1">
        <f t="shared" si="171"/>
        <v>0</v>
      </c>
      <c r="K839" s="157">
        <f t="shared" si="179"/>
        <v>0</v>
      </c>
      <c r="L839" s="149">
        <f t="shared" si="180"/>
        <v>0</v>
      </c>
      <c r="M839" s="150">
        <f t="shared" si="172"/>
        <v>100</v>
      </c>
      <c r="N839" s="149">
        <f t="shared" si="181"/>
        <v>90</v>
      </c>
      <c r="O839" s="149">
        <f t="shared" si="173"/>
        <v>180</v>
      </c>
      <c r="P839" s="149">
        <f t="shared" si="174"/>
        <v>1</v>
      </c>
    </row>
    <row r="840" spans="1:16" x14ac:dyDescent="0.25">
      <c r="A840" s="391"/>
      <c r="B840" s="394"/>
      <c r="C840" s="5" t="str">
        <f t="shared" si="169"/>
        <v/>
      </c>
      <c r="D840" s="155">
        <f t="shared" si="175"/>
        <v>0</v>
      </c>
      <c r="F840" s="156">
        <f t="shared" si="176"/>
        <v>0</v>
      </c>
      <c r="G840" t="str">
        <f t="shared" si="177"/>
        <v/>
      </c>
      <c r="H840" t="b">
        <f t="shared" si="178"/>
        <v>0</v>
      </c>
      <c r="I840" s="283">
        <f t="shared" si="170"/>
        <v>0</v>
      </c>
      <c r="J840" s="1">
        <f t="shared" si="171"/>
        <v>0</v>
      </c>
      <c r="K840" s="157">
        <f t="shared" si="179"/>
        <v>0</v>
      </c>
      <c r="L840" s="149">
        <f t="shared" si="180"/>
        <v>0</v>
      </c>
      <c r="M840" s="150">
        <f t="shared" si="172"/>
        <v>100</v>
      </c>
      <c r="N840" s="149">
        <f t="shared" si="181"/>
        <v>90</v>
      </c>
      <c r="O840" s="149">
        <f t="shared" si="173"/>
        <v>180</v>
      </c>
      <c r="P840" s="149">
        <f t="shared" si="174"/>
        <v>1</v>
      </c>
    </row>
    <row r="841" spans="1:16" x14ac:dyDescent="0.25">
      <c r="A841" s="391"/>
      <c r="B841" s="394"/>
      <c r="C841" s="5" t="str">
        <f t="shared" si="169"/>
        <v/>
      </c>
      <c r="D841" s="155">
        <f t="shared" si="175"/>
        <v>0</v>
      </c>
      <c r="F841" s="156">
        <f t="shared" si="176"/>
        <v>0</v>
      </c>
      <c r="G841" t="str">
        <f t="shared" si="177"/>
        <v/>
      </c>
      <c r="H841" t="b">
        <f t="shared" si="178"/>
        <v>0</v>
      </c>
      <c r="I841" s="283">
        <f t="shared" si="170"/>
        <v>0</v>
      </c>
      <c r="J841" s="1">
        <f t="shared" si="171"/>
        <v>0</v>
      </c>
      <c r="K841" s="157">
        <f t="shared" si="179"/>
        <v>0</v>
      </c>
      <c r="L841" s="149">
        <f t="shared" si="180"/>
        <v>0</v>
      </c>
      <c r="M841" s="150">
        <f t="shared" si="172"/>
        <v>100</v>
      </c>
      <c r="N841" s="149">
        <f t="shared" si="181"/>
        <v>90</v>
      </c>
      <c r="O841" s="149">
        <f t="shared" si="173"/>
        <v>180</v>
      </c>
      <c r="P841" s="149">
        <f t="shared" si="174"/>
        <v>1</v>
      </c>
    </row>
    <row r="842" spans="1:16" x14ac:dyDescent="0.25">
      <c r="A842" s="391"/>
      <c r="B842" s="394"/>
      <c r="C842" s="5" t="str">
        <f t="shared" si="169"/>
        <v/>
      </c>
      <c r="D842" s="155">
        <f t="shared" si="175"/>
        <v>0</v>
      </c>
      <c r="F842" s="156">
        <f t="shared" si="176"/>
        <v>0</v>
      </c>
      <c r="G842" t="str">
        <f t="shared" si="177"/>
        <v/>
      </c>
      <c r="H842" t="b">
        <f t="shared" si="178"/>
        <v>0</v>
      </c>
      <c r="I842" s="283">
        <f t="shared" si="170"/>
        <v>0</v>
      </c>
      <c r="J842" s="1">
        <f t="shared" si="171"/>
        <v>0</v>
      </c>
      <c r="K842" s="157">
        <f t="shared" si="179"/>
        <v>0</v>
      </c>
      <c r="L842" s="149">
        <f t="shared" si="180"/>
        <v>0</v>
      </c>
      <c r="M842" s="150">
        <f t="shared" si="172"/>
        <v>100</v>
      </c>
      <c r="N842" s="149">
        <f t="shared" si="181"/>
        <v>90</v>
      </c>
      <c r="O842" s="149">
        <f t="shared" si="173"/>
        <v>180</v>
      </c>
      <c r="P842" s="149">
        <f t="shared" si="174"/>
        <v>1</v>
      </c>
    </row>
    <row r="843" spans="1:16" x14ac:dyDescent="0.25">
      <c r="A843" s="391"/>
      <c r="B843" s="394"/>
      <c r="C843" s="5" t="str">
        <f t="shared" si="169"/>
        <v/>
      </c>
      <c r="D843" s="155">
        <f t="shared" si="175"/>
        <v>0</v>
      </c>
      <c r="F843" s="156">
        <f t="shared" si="176"/>
        <v>0</v>
      </c>
      <c r="G843" t="str">
        <f t="shared" si="177"/>
        <v/>
      </c>
      <c r="H843" t="b">
        <f t="shared" si="178"/>
        <v>0</v>
      </c>
      <c r="I843" s="283">
        <f t="shared" si="170"/>
        <v>0</v>
      </c>
      <c r="J843" s="1">
        <f t="shared" si="171"/>
        <v>0</v>
      </c>
      <c r="K843" s="157">
        <f t="shared" si="179"/>
        <v>0</v>
      </c>
      <c r="L843" s="149">
        <f t="shared" si="180"/>
        <v>0</v>
      </c>
      <c r="M843" s="150">
        <f t="shared" si="172"/>
        <v>100</v>
      </c>
      <c r="N843" s="149">
        <f t="shared" si="181"/>
        <v>90</v>
      </c>
      <c r="O843" s="149">
        <f t="shared" si="173"/>
        <v>180</v>
      </c>
      <c r="P843" s="149">
        <f t="shared" si="174"/>
        <v>1</v>
      </c>
    </row>
    <row r="844" spans="1:16" x14ac:dyDescent="0.25">
      <c r="A844" s="391"/>
      <c r="B844" s="394"/>
      <c r="C844" s="5" t="str">
        <f t="shared" si="169"/>
        <v/>
      </c>
      <c r="D844" s="155">
        <f t="shared" si="175"/>
        <v>0</v>
      </c>
      <c r="F844" s="156">
        <f t="shared" si="176"/>
        <v>0</v>
      </c>
      <c r="G844" t="str">
        <f t="shared" si="177"/>
        <v/>
      </c>
      <c r="H844" t="b">
        <f t="shared" si="178"/>
        <v>0</v>
      </c>
      <c r="I844" s="283">
        <f t="shared" si="170"/>
        <v>0</v>
      </c>
      <c r="J844" s="1">
        <f t="shared" si="171"/>
        <v>0</v>
      </c>
      <c r="K844" s="157">
        <f t="shared" si="179"/>
        <v>0</v>
      </c>
      <c r="L844" s="149">
        <f t="shared" si="180"/>
        <v>0</v>
      </c>
      <c r="M844" s="150">
        <f t="shared" si="172"/>
        <v>100</v>
      </c>
      <c r="N844" s="149">
        <f t="shared" si="181"/>
        <v>90</v>
      </c>
      <c r="O844" s="149">
        <f t="shared" si="173"/>
        <v>180</v>
      </c>
      <c r="P844" s="149">
        <f t="shared" si="174"/>
        <v>1</v>
      </c>
    </row>
    <row r="845" spans="1:16" x14ac:dyDescent="0.25">
      <c r="A845" s="391"/>
      <c r="B845" s="394"/>
      <c r="C845" s="5" t="str">
        <f t="shared" si="169"/>
        <v/>
      </c>
      <c r="D845" s="155">
        <f t="shared" si="175"/>
        <v>0</v>
      </c>
      <c r="F845" s="156">
        <f t="shared" si="176"/>
        <v>0</v>
      </c>
      <c r="G845" t="str">
        <f t="shared" si="177"/>
        <v/>
      </c>
      <c r="H845" t="b">
        <f t="shared" si="178"/>
        <v>0</v>
      </c>
      <c r="I845" s="283">
        <f t="shared" si="170"/>
        <v>0</v>
      </c>
      <c r="J845" s="1">
        <f t="shared" si="171"/>
        <v>0</v>
      </c>
      <c r="K845" s="157">
        <f t="shared" si="179"/>
        <v>0</v>
      </c>
      <c r="L845" s="149">
        <f t="shared" si="180"/>
        <v>0</v>
      </c>
      <c r="M845" s="150">
        <f t="shared" si="172"/>
        <v>100</v>
      </c>
      <c r="N845" s="149">
        <f t="shared" si="181"/>
        <v>90</v>
      </c>
      <c r="O845" s="149">
        <f t="shared" si="173"/>
        <v>180</v>
      </c>
      <c r="P845" s="149">
        <f t="shared" si="174"/>
        <v>1</v>
      </c>
    </row>
    <row r="846" spans="1:16" x14ac:dyDescent="0.25">
      <c r="A846" s="391"/>
      <c r="B846" s="394"/>
      <c r="C846" s="5" t="str">
        <f t="shared" si="169"/>
        <v/>
      </c>
      <c r="D846" s="155">
        <f t="shared" si="175"/>
        <v>0</v>
      </c>
      <c r="F846" s="156">
        <f t="shared" si="176"/>
        <v>0</v>
      </c>
      <c r="G846" t="str">
        <f t="shared" si="177"/>
        <v/>
      </c>
      <c r="H846" t="b">
        <f t="shared" si="178"/>
        <v>0</v>
      </c>
      <c r="I846" s="283">
        <f t="shared" si="170"/>
        <v>0</v>
      </c>
      <c r="J846" s="1">
        <f t="shared" si="171"/>
        <v>0</v>
      </c>
      <c r="K846" s="157">
        <f t="shared" si="179"/>
        <v>0</v>
      </c>
      <c r="L846" s="149">
        <f t="shared" si="180"/>
        <v>0</v>
      </c>
      <c r="M846" s="150">
        <f t="shared" si="172"/>
        <v>100</v>
      </c>
      <c r="N846" s="149">
        <f t="shared" si="181"/>
        <v>90</v>
      </c>
      <c r="O846" s="149">
        <f t="shared" si="173"/>
        <v>180</v>
      </c>
      <c r="P846" s="149">
        <f t="shared" si="174"/>
        <v>1</v>
      </c>
    </row>
    <row r="847" spans="1:16" x14ac:dyDescent="0.25">
      <c r="A847" s="391"/>
      <c r="B847" s="394"/>
      <c r="C847" s="5" t="str">
        <f t="shared" si="169"/>
        <v/>
      </c>
      <c r="D847" s="155">
        <f t="shared" si="175"/>
        <v>0</v>
      </c>
      <c r="F847" s="156">
        <f t="shared" si="176"/>
        <v>0</v>
      </c>
      <c r="G847" t="str">
        <f t="shared" si="177"/>
        <v/>
      </c>
      <c r="H847" t="b">
        <f t="shared" si="178"/>
        <v>0</v>
      </c>
      <c r="I847" s="283">
        <f t="shared" si="170"/>
        <v>0</v>
      </c>
      <c r="J847" s="1">
        <f t="shared" si="171"/>
        <v>0</v>
      </c>
      <c r="K847" s="157">
        <f t="shared" si="179"/>
        <v>0</v>
      </c>
      <c r="L847" s="149">
        <f t="shared" si="180"/>
        <v>0</v>
      </c>
      <c r="M847" s="150">
        <f t="shared" si="172"/>
        <v>100</v>
      </c>
      <c r="N847" s="149">
        <f t="shared" si="181"/>
        <v>90</v>
      </c>
      <c r="O847" s="149">
        <f t="shared" si="173"/>
        <v>180</v>
      </c>
      <c r="P847" s="149">
        <f t="shared" si="174"/>
        <v>1</v>
      </c>
    </row>
    <row r="848" spans="1:16" x14ac:dyDescent="0.25">
      <c r="A848" s="391"/>
      <c r="B848" s="394"/>
      <c r="C848" s="5" t="str">
        <f t="shared" si="169"/>
        <v/>
      </c>
      <c r="D848" s="155">
        <f t="shared" si="175"/>
        <v>0</v>
      </c>
      <c r="F848" s="156">
        <f t="shared" si="176"/>
        <v>0</v>
      </c>
      <c r="G848" t="str">
        <f t="shared" si="177"/>
        <v/>
      </c>
      <c r="H848" t="b">
        <f t="shared" si="178"/>
        <v>0</v>
      </c>
      <c r="I848" s="283">
        <f t="shared" si="170"/>
        <v>0</v>
      </c>
      <c r="J848" s="1">
        <f t="shared" si="171"/>
        <v>0</v>
      </c>
      <c r="K848" s="157">
        <f t="shared" si="179"/>
        <v>0</v>
      </c>
      <c r="L848" s="149">
        <f t="shared" si="180"/>
        <v>0</v>
      </c>
      <c r="M848" s="150">
        <f t="shared" si="172"/>
        <v>100</v>
      </c>
      <c r="N848" s="149">
        <f t="shared" si="181"/>
        <v>90</v>
      </c>
      <c r="O848" s="149">
        <f t="shared" si="173"/>
        <v>180</v>
      </c>
      <c r="P848" s="149">
        <f t="shared" si="174"/>
        <v>1</v>
      </c>
    </row>
    <row r="849" spans="1:16" x14ac:dyDescent="0.25">
      <c r="A849" s="391"/>
      <c r="B849" s="394"/>
      <c r="C849" s="5" t="str">
        <f t="shared" si="169"/>
        <v/>
      </c>
      <c r="D849" s="155">
        <f t="shared" si="175"/>
        <v>0</v>
      </c>
      <c r="F849" s="156">
        <f t="shared" si="176"/>
        <v>0</v>
      </c>
      <c r="G849" t="str">
        <f t="shared" si="177"/>
        <v/>
      </c>
      <c r="H849" t="b">
        <f t="shared" si="178"/>
        <v>0</v>
      </c>
      <c r="I849" s="283">
        <f t="shared" si="170"/>
        <v>0</v>
      </c>
      <c r="J849" s="1">
        <f t="shared" si="171"/>
        <v>0</v>
      </c>
      <c r="K849" s="157">
        <f t="shared" si="179"/>
        <v>0</v>
      </c>
      <c r="L849" s="149">
        <f t="shared" si="180"/>
        <v>0</v>
      </c>
      <c r="M849" s="150">
        <f t="shared" si="172"/>
        <v>100</v>
      </c>
      <c r="N849" s="149">
        <f t="shared" si="181"/>
        <v>90</v>
      </c>
      <c r="O849" s="149">
        <f t="shared" si="173"/>
        <v>180</v>
      </c>
      <c r="P849" s="149">
        <f t="shared" si="174"/>
        <v>1</v>
      </c>
    </row>
    <row r="850" spans="1:16" x14ac:dyDescent="0.25">
      <c r="A850" s="391"/>
      <c r="B850" s="394"/>
      <c r="C850" s="5" t="str">
        <f t="shared" si="169"/>
        <v/>
      </c>
      <c r="D850" s="155">
        <f t="shared" si="175"/>
        <v>0</v>
      </c>
      <c r="F850" s="156">
        <f t="shared" si="176"/>
        <v>0</v>
      </c>
      <c r="G850" t="str">
        <f t="shared" si="177"/>
        <v/>
      </c>
      <c r="H850" t="b">
        <f t="shared" si="178"/>
        <v>0</v>
      </c>
      <c r="I850" s="283">
        <f t="shared" si="170"/>
        <v>0</v>
      </c>
      <c r="J850" s="1">
        <f t="shared" si="171"/>
        <v>0</v>
      </c>
      <c r="K850" s="157">
        <f t="shared" si="179"/>
        <v>0</v>
      </c>
      <c r="L850" s="149">
        <f t="shared" si="180"/>
        <v>0</v>
      </c>
      <c r="M850" s="150">
        <f t="shared" si="172"/>
        <v>100</v>
      </c>
      <c r="N850" s="149">
        <f t="shared" si="181"/>
        <v>90</v>
      </c>
      <c r="O850" s="149">
        <f t="shared" si="173"/>
        <v>180</v>
      </c>
      <c r="P850" s="149">
        <f t="shared" si="174"/>
        <v>1</v>
      </c>
    </row>
    <row r="851" spans="1:16" x14ac:dyDescent="0.25">
      <c r="A851" s="391"/>
      <c r="B851" s="394"/>
      <c r="C851" s="5" t="str">
        <f t="shared" si="169"/>
        <v/>
      </c>
      <c r="D851" s="155">
        <f t="shared" si="175"/>
        <v>0</v>
      </c>
      <c r="F851" s="156">
        <f t="shared" si="176"/>
        <v>0</v>
      </c>
      <c r="G851" t="str">
        <f t="shared" si="177"/>
        <v/>
      </c>
      <c r="H851" t="b">
        <f t="shared" si="178"/>
        <v>0</v>
      </c>
      <c r="I851" s="283">
        <f t="shared" si="170"/>
        <v>0</v>
      </c>
      <c r="J851" s="1">
        <f t="shared" si="171"/>
        <v>0</v>
      </c>
      <c r="K851" s="157">
        <f t="shared" si="179"/>
        <v>0</v>
      </c>
      <c r="L851" s="149">
        <f t="shared" si="180"/>
        <v>0</v>
      </c>
      <c r="M851" s="150">
        <f t="shared" si="172"/>
        <v>100</v>
      </c>
      <c r="N851" s="149">
        <f t="shared" si="181"/>
        <v>90</v>
      </c>
      <c r="O851" s="149">
        <f t="shared" si="173"/>
        <v>180</v>
      </c>
      <c r="P851" s="149">
        <f t="shared" si="174"/>
        <v>1</v>
      </c>
    </row>
    <row r="852" spans="1:16" x14ac:dyDescent="0.25">
      <c r="A852" s="391"/>
      <c r="B852" s="394"/>
      <c r="C852" s="5" t="str">
        <f t="shared" si="169"/>
        <v/>
      </c>
      <c r="D852" s="155">
        <f t="shared" si="175"/>
        <v>0</v>
      </c>
      <c r="F852" s="156">
        <f t="shared" si="176"/>
        <v>0</v>
      </c>
      <c r="G852" t="str">
        <f t="shared" si="177"/>
        <v/>
      </c>
      <c r="H852" t="b">
        <f t="shared" si="178"/>
        <v>0</v>
      </c>
      <c r="I852" s="283">
        <f t="shared" si="170"/>
        <v>0</v>
      </c>
      <c r="J852" s="1">
        <f t="shared" si="171"/>
        <v>0</v>
      </c>
      <c r="K852" s="157">
        <f t="shared" si="179"/>
        <v>0</v>
      </c>
      <c r="L852" s="149">
        <f t="shared" si="180"/>
        <v>0</v>
      </c>
      <c r="M852" s="150">
        <f t="shared" si="172"/>
        <v>100</v>
      </c>
      <c r="N852" s="149">
        <f t="shared" si="181"/>
        <v>90</v>
      </c>
      <c r="O852" s="149">
        <f t="shared" si="173"/>
        <v>180</v>
      </c>
      <c r="P852" s="149">
        <f t="shared" si="174"/>
        <v>1</v>
      </c>
    </row>
    <row r="853" spans="1:16" x14ac:dyDescent="0.25">
      <c r="A853" s="391"/>
      <c r="B853" s="394"/>
      <c r="C853" s="5" t="str">
        <f t="shared" si="169"/>
        <v/>
      </c>
      <c r="D853" s="155">
        <f t="shared" si="175"/>
        <v>0</v>
      </c>
      <c r="F853" s="156">
        <f t="shared" si="176"/>
        <v>0</v>
      </c>
      <c r="G853" t="str">
        <f t="shared" si="177"/>
        <v/>
      </c>
      <c r="H853" t="b">
        <f t="shared" si="178"/>
        <v>0</v>
      </c>
      <c r="I853" s="283">
        <f t="shared" si="170"/>
        <v>0</v>
      </c>
      <c r="J853" s="1">
        <f t="shared" si="171"/>
        <v>0</v>
      </c>
      <c r="K853" s="157">
        <f t="shared" si="179"/>
        <v>0</v>
      </c>
      <c r="L853" s="149">
        <f t="shared" si="180"/>
        <v>0</v>
      </c>
      <c r="M853" s="150">
        <f t="shared" si="172"/>
        <v>100</v>
      </c>
      <c r="N853" s="149">
        <f t="shared" si="181"/>
        <v>90</v>
      </c>
      <c r="O853" s="149">
        <f t="shared" si="173"/>
        <v>180</v>
      </c>
      <c r="P853" s="149">
        <f t="shared" si="174"/>
        <v>1</v>
      </c>
    </row>
    <row r="854" spans="1:16" x14ac:dyDescent="0.25">
      <c r="A854" s="391"/>
      <c r="B854" s="394"/>
      <c r="C854" s="5" t="str">
        <f t="shared" si="169"/>
        <v/>
      </c>
      <c r="D854" s="155">
        <f t="shared" si="175"/>
        <v>0</v>
      </c>
      <c r="F854" s="156">
        <f t="shared" si="176"/>
        <v>0</v>
      </c>
      <c r="G854" t="str">
        <f t="shared" si="177"/>
        <v/>
      </c>
      <c r="H854" t="b">
        <f t="shared" si="178"/>
        <v>0</v>
      </c>
      <c r="I854" s="283">
        <f t="shared" si="170"/>
        <v>0</v>
      </c>
      <c r="J854" s="1">
        <f t="shared" si="171"/>
        <v>0</v>
      </c>
      <c r="K854" s="157">
        <f t="shared" si="179"/>
        <v>0</v>
      </c>
      <c r="L854" s="149">
        <f t="shared" si="180"/>
        <v>0</v>
      </c>
      <c r="M854" s="150">
        <f t="shared" si="172"/>
        <v>100</v>
      </c>
      <c r="N854" s="149">
        <f t="shared" si="181"/>
        <v>90</v>
      </c>
      <c r="O854" s="149">
        <f t="shared" si="173"/>
        <v>180</v>
      </c>
      <c r="P854" s="149">
        <f t="shared" si="174"/>
        <v>1</v>
      </c>
    </row>
    <row r="855" spans="1:16" x14ac:dyDescent="0.25">
      <c r="A855" s="391"/>
      <c r="B855" s="394"/>
      <c r="C855" s="5" t="str">
        <f t="shared" si="169"/>
        <v/>
      </c>
      <c r="D855" s="155">
        <f t="shared" si="175"/>
        <v>0</v>
      </c>
      <c r="F855" s="156">
        <f t="shared" si="176"/>
        <v>0</v>
      </c>
      <c r="G855" t="str">
        <f t="shared" si="177"/>
        <v/>
      </c>
      <c r="H855" t="b">
        <f t="shared" si="178"/>
        <v>0</v>
      </c>
      <c r="I855" s="283">
        <f t="shared" si="170"/>
        <v>0</v>
      </c>
      <c r="J855" s="1">
        <f t="shared" si="171"/>
        <v>0</v>
      </c>
      <c r="K855" s="157">
        <f t="shared" si="179"/>
        <v>0</v>
      </c>
      <c r="L855" s="149">
        <f t="shared" si="180"/>
        <v>0</v>
      </c>
      <c r="M855" s="150">
        <f t="shared" si="172"/>
        <v>100</v>
      </c>
      <c r="N855" s="149">
        <f t="shared" si="181"/>
        <v>90</v>
      </c>
      <c r="O855" s="149">
        <f t="shared" si="173"/>
        <v>180</v>
      </c>
      <c r="P855" s="149">
        <f t="shared" si="174"/>
        <v>1</v>
      </c>
    </row>
    <row r="856" spans="1:16" x14ac:dyDescent="0.25">
      <c r="A856" s="391"/>
      <c r="B856" s="394"/>
      <c r="C856" s="5" t="str">
        <f t="shared" si="169"/>
        <v/>
      </c>
      <c r="D856" s="155">
        <f t="shared" si="175"/>
        <v>0</v>
      </c>
      <c r="F856" s="156">
        <f t="shared" si="176"/>
        <v>0</v>
      </c>
      <c r="G856" t="str">
        <f t="shared" si="177"/>
        <v/>
      </c>
      <c r="H856" t="b">
        <f t="shared" si="178"/>
        <v>0</v>
      </c>
      <c r="I856" s="283">
        <f t="shared" si="170"/>
        <v>0</v>
      </c>
      <c r="J856" s="1">
        <f t="shared" si="171"/>
        <v>0</v>
      </c>
      <c r="K856" s="157">
        <f t="shared" si="179"/>
        <v>0</v>
      </c>
      <c r="L856" s="149">
        <f t="shared" si="180"/>
        <v>0</v>
      </c>
      <c r="M856" s="150">
        <f t="shared" si="172"/>
        <v>100</v>
      </c>
      <c r="N856" s="149">
        <f t="shared" si="181"/>
        <v>90</v>
      </c>
      <c r="O856" s="149">
        <f t="shared" si="173"/>
        <v>180</v>
      </c>
      <c r="P856" s="149">
        <f t="shared" si="174"/>
        <v>1</v>
      </c>
    </row>
    <row r="857" spans="1:16" x14ac:dyDescent="0.25">
      <c r="A857" s="391"/>
      <c r="B857" s="394"/>
      <c r="C857" s="5" t="str">
        <f t="shared" si="169"/>
        <v/>
      </c>
      <c r="D857" s="155">
        <f t="shared" si="175"/>
        <v>0</v>
      </c>
      <c r="F857" s="156">
        <f t="shared" si="176"/>
        <v>0</v>
      </c>
      <c r="G857" t="str">
        <f t="shared" si="177"/>
        <v/>
      </c>
      <c r="H857" t="b">
        <f t="shared" si="178"/>
        <v>0</v>
      </c>
      <c r="I857" s="283">
        <f t="shared" si="170"/>
        <v>0</v>
      </c>
      <c r="J857" s="1">
        <f t="shared" si="171"/>
        <v>0</v>
      </c>
      <c r="K857" s="157">
        <f t="shared" si="179"/>
        <v>0</v>
      </c>
      <c r="L857" s="149">
        <f t="shared" si="180"/>
        <v>0</v>
      </c>
      <c r="M857" s="150">
        <f t="shared" si="172"/>
        <v>100</v>
      </c>
      <c r="N857" s="149">
        <f t="shared" si="181"/>
        <v>90</v>
      </c>
      <c r="O857" s="149">
        <f t="shared" si="173"/>
        <v>180</v>
      </c>
      <c r="P857" s="149">
        <f t="shared" si="174"/>
        <v>1</v>
      </c>
    </row>
    <row r="858" spans="1:16" x14ac:dyDescent="0.25">
      <c r="A858" s="391"/>
      <c r="B858" s="394"/>
      <c r="C858" s="5" t="str">
        <f t="shared" si="169"/>
        <v/>
      </c>
      <c r="D858" s="155">
        <f t="shared" si="175"/>
        <v>0</v>
      </c>
      <c r="F858" s="156">
        <f t="shared" si="176"/>
        <v>0</v>
      </c>
      <c r="G858" t="str">
        <f t="shared" si="177"/>
        <v/>
      </c>
      <c r="H858" t="b">
        <f t="shared" si="178"/>
        <v>0</v>
      </c>
      <c r="I858" s="283">
        <f t="shared" si="170"/>
        <v>0</v>
      </c>
      <c r="J858" s="1">
        <f t="shared" si="171"/>
        <v>0</v>
      </c>
      <c r="K858" s="157">
        <f t="shared" si="179"/>
        <v>0</v>
      </c>
      <c r="L858" s="149">
        <f t="shared" si="180"/>
        <v>0</v>
      </c>
      <c r="M858" s="150">
        <f t="shared" si="172"/>
        <v>100</v>
      </c>
      <c r="N858" s="149">
        <f t="shared" si="181"/>
        <v>90</v>
      </c>
      <c r="O858" s="149">
        <f t="shared" si="173"/>
        <v>180</v>
      </c>
      <c r="P858" s="149">
        <f t="shared" si="174"/>
        <v>1</v>
      </c>
    </row>
    <row r="859" spans="1:16" x14ac:dyDescent="0.25">
      <c r="A859" s="391"/>
      <c r="B859" s="394"/>
      <c r="C859" s="5" t="str">
        <f t="shared" si="169"/>
        <v/>
      </c>
      <c r="D859" s="155">
        <f t="shared" si="175"/>
        <v>0</v>
      </c>
      <c r="F859" s="156">
        <f t="shared" si="176"/>
        <v>0</v>
      </c>
      <c r="G859" t="str">
        <f t="shared" si="177"/>
        <v/>
      </c>
      <c r="H859" t="b">
        <f t="shared" si="178"/>
        <v>0</v>
      </c>
      <c r="I859" s="283">
        <f t="shared" si="170"/>
        <v>0</v>
      </c>
      <c r="J859" s="1">
        <f t="shared" si="171"/>
        <v>0</v>
      </c>
      <c r="K859" s="157">
        <f t="shared" si="179"/>
        <v>0</v>
      </c>
      <c r="L859" s="149">
        <f t="shared" si="180"/>
        <v>0</v>
      </c>
      <c r="M859" s="150">
        <f t="shared" si="172"/>
        <v>100</v>
      </c>
      <c r="N859" s="149">
        <f t="shared" si="181"/>
        <v>90</v>
      </c>
      <c r="O859" s="149">
        <f t="shared" si="173"/>
        <v>180</v>
      </c>
      <c r="P859" s="149">
        <f t="shared" si="174"/>
        <v>1</v>
      </c>
    </row>
    <row r="860" spans="1:16" x14ac:dyDescent="0.25">
      <c r="A860" s="391"/>
      <c r="B860" s="394"/>
      <c r="C860" s="5" t="str">
        <f t="shared" si="169"/>
        <v/>
      </c>
      <c r="D860" s="155">
        <f t="shared" si="175"/>
        <v>0</v>
      </c>
      <c r="F860" s="156">
        <f t="shared" si="176"/>
        <v>0</v>
      </c>
      <c r="G860" t="str">
        <f t="shared" si="177"/>
        <v/>
      </c>
      <c r="H860" t="b">
        <f t="shared" si="178"/>
        <v>0</v>
      </c>
      <c r="I860" s="283">
        <f t="shared" si="170"/>
        <v>0</v>
      </c>
      <c r="J860" s="1">
        <f t="shared" si="171"/>
        <v>0</v>
      </c>
      <c r="K860" s="157">
        <f t="shared" si="179"/>
        <v>0</v>
      </c>
      <c r="L860" s="149">
        <f t="shared" si="180"/>
        <v>0</v>
      </c>
      <c r="M860" s="150">
        <f t="shared" si="172"/>
        <v>100</v>
      </c>
      <c r="N860" s="149">
        <f t="shared" si="181"/>
        <v>90</v>
      </c>
      <c r="O860" s="149">
        <f t="shared" si="173"/>
        <v>180</v>
      </c>
      <c r="P860" s="149">
        <f t="shared" si="174"/>
        <v>1</v>
      </c>
    </row>
    <row r="861" spans="1:16" x14ac:dyDescent="0.25">
      <c r="A861" s="391"/>
      <c r="B861" s="394"/>
      <c r="C861" s="5" t="str">
        <f t="shared" si="169"/>
        <v/>
      </c>
      <c r="D861" s="155">
        <f t="shared" si="175"/>
        <v>0</v>
      </c>
      <c r="F861" s="156">
        <f t="shared" si="176"/>
        <v>0</v>
      </c>
      <c r="G861" t="str">
        <f t="shared" si="177"/>
        <v/>
      </c>
      <c r="H861" t="b">
        <f t="shared" si="178"/>
        <v>0</v>
      </c>
      <c r="I861" s="283">
        <f t="shared" si="170"/>
        <v>0</v>
      </c>
      <c r="J861" s="1">
        <f t="shared" si="171"/>
        <v>0</v>
      </c>
      <c r="K861" s="157">
        <f t="shared" si="179"/>
        <v>0</v>
      </c>
      <c r="L861" s="149">
        <f t="shared" si="180"/>
        <v>0</v>
      </c>
      <c r="M861" s="150">
        <f t="shared" si="172"/>
        <v>100</v>
      </c>
      <c r="N861" s="149">
        <f t="shared" si="181"/>
        <v>90</v>
      </c>
      <c r="O861" s="149">
        <f t="shared" si="173"/>
        <v>180</v>
      </c>
      <c r="P861" s="149">
        <f t="shared" si="174"/>
        <v>1</v>
      </c>
    </row>
    <row r="862" spans="1:16" x14ac:dyDescent="0.25">
      <c r="A862" s="391"/>
      <c r="B862" s="394"/>
      <c r="C862" s="5" t="str">
        <f t="shared" si="169"/>
        <v/>
      </c>
      <c r="D862" s="155">
        <f t="shared" si="175"/>
        <v>0</v>
      </c>
      <c r="F862" s="156">
        <f t="shared" si="176"/>
        <v>0</v>
      </c>
      <c r="G862" t="str">
        <f t="shared" si="177"/>
        <v/>
      </c>
      <c r="H862" t="b">
        <f t="shared" si="178"/>
        <v>0</v>
      </c>
      <c r="I862" s="283">
        <f t="shared" si="170"/>
        <v>0</v>
      </c>
      <c r="J862" s="1">
        <f t="shared" si="171"/>
        <v>0</v>
      </c>
      <c r="K862" s="157">
        <f t="shared" si="179"/>
        <v>0</v>
      </c>
      <c r="L862" s="149">
        <f t="shared" si="180"/>
        <v>0</v>
      </c>
      <c r="M862" s="150">
        <f t="shared" si="172"/>
        <v>100</v>
      </c>
      <c r="N862" s="149">
        <f t="shared" si="181"/>
        <v>90</v>
      </c>
      <c r="O862" s="149">
        <f t="shared" si="173"/>
        <v>180</v>
      </c>
      <c r="P862" s="149">
        <f t="shared" si="174"/>
        <v>1</v>
      </c>
    </row>
    <row r="863" spans="1:16" x14ac:dyDescent="0.25">
      <c r="A863" s="391"/>
      <c r="B863" s="394"/>
      <c r="C863" s="5" t="str">
        <f t="shared" si="169"/>
        <v/>
      </c>
      <c r="D863" s="155">
        <f t="shared" si="175"/>
        <v>0</v>
      </c>
      <c r="F863" s="156">
        <f t="shared" si="176"/>
        <v>0</v>
      </c>
      <c r="G863" t="str">
        <f t="shared" si="177"/>
        <v/>
      </c>
      <c r="H863" t="b">
        <f t="shared" si="178"/>
        <v>0</v>
      </c>
      <c r="I863" s="283">
        <f t="shared" si="170"/>
        <v>0</v>
      </c>
      <c r="J863" s="1">
        <f t="shared" si="171"/>
        <v>0</v>
      </c>
      <c r="K863" s="157">
        <f t="shared" si="179"/>
        <v>0</v>
      </c>
      <c r="L863" s="149">
        <f t="shared" si="180"/>
        <v>0</v>
      </c>
      <c r="M863" s="150">
        <f t="shared" si="172"/>
        <v>100</v>
      </c>
      <c r="N863" s="149">
        <f t="shared" si="181"/>
        <v>90</v>
      </c>
      <c r="O863" s="149">
        <f t="shared" si="173"/>
        <v>180</v>
      </c>
      <c r="P863" s="149">
        <f t="shared" si="174"/>
        <v>1</v>
      </c>
    </row>
    <row r="864" spans="1:16" x14ac:dyDescent="0.25">
      <c r="A864" s="391"/>
      <c r="B864" s="394"/>
      <c r="C864" s="5" t="str">
        <f t="shared" si="169"/>
        <v/>
      </c>
      <c r="D864" s="155">
        <f t="shared" si="175"/>
        <v>0</v>
      </c>
      <c r="F864" s="156">
        <f t="shared" si="176"/>
        <v>0</v>
      </c>
      <c r="G864" t="str">
        <f t="shared" si="177"/>
        <v/>
      </c>
      <c r="H864" t="b">
        <f t="shared" si="178"/>
        <v>0</v>
      </c>
      <c r="I864" s="283">
        <f t="shared" si="170"/>
        <v>0</v>
      </c>
      <c r="J864" s="1">
        <f t="shared" si="171"/>
        <v>0</v>
      </c>
      <c r="K864" s="157">
        <f t="shared" si="179"/>
        <v>0</v>
      </c>
      <c r="L864" s="149">
        <f t="shared" si="180"/>
        <v>0</v>
      </c>
      <c r="M864" s="150">
        <f t="shared" si="172"/>
        <v>100</v>
      </c>
      <c r="N864" s="149">
        <f t="shared" si="181"/>
        <v>90</v>
      </c>
      <c r="O864" s="149">
        <f t="shared" si="173"/>
        <v>180</v>
      </c>
      <c r="P864" s="149">
        <f t="shared" si="174"/>
        <v>1</v>
      </c>
    </row>
    <row r="865" spans="1:16" x14ac:dyDescent="0.25">
      <c r="A865" s="391"/>
      <c r="B865" s="394"/>
      <c r="C865" s="5" t="str">
        <f t="shared" si="169"/>
        <v/>
      </c>
      <c r="D865" s="155">
        <f t="shared" si="175"/>
        <v>0</v>
      </c>
      <c r="F865" s="156">
        <f t="shared" si="176"/>
        <v>0</v>
      </c>
      <c r="G865" t="str">
        <f t="shared" si="177"/>
        <v/>
      </c>
      <c r="H865" t="b">
        <f t="shared" si="178"/>
        <v>0</v>
      </c>
      <c r="I865" s="283">
        <f t="shared" si="170"/>
        <v>0</v>
      </c>
      <c r="J865" s="1">
        <f t="shared" si="171"/>
        <v>0</v>
      </c>
      <c r="K865" s="157">
        <f t="shared" si="179"/>
        <v>0</v>
      </c>
      <c r="L865" s="149">
        <f t="shared" si="180"/>
        <v>0</v>
      </c>
      <c r="M865" s="150">
        <f t="shared" si="172"/>
        <v>100</v>
      </c>
      <c r="N865" s="149">
        <f t="shared" si="181"/>
        <v>90</v>
      </c>
      <c r="O865" s="149">
        <f t="shared" si="173"/>
        <v>180</v>
      </c>
      <c r="P865" s="149">
        <f t="shared" si="174"/>
        <v>1</v>
      </c>
    </row>
    <row r="866" spans="1:16" x14ac:dyDescent="0.25">
      <c r="A866" s="391"/>
      <c r="B866" s="394"/>
      <c r="C866" s="5" t="str">
        <f t="shared" si="169"/>
        <v/>
      </c>
      <c r="D866" s="155">
        <f t="shared" si="175"/>
        <v>0</v>
      </c>
      <c r="F866" s="156">
        <f t="shared" si="176"/>
        <v>0</v>
      </c>
      <c r="G866" t="str">
        <f t="shared" si="177"/>
        <v/>
      </c>
      <c r="H866" t="b">
        <f t="shared" si="178"/>
        <v>0</v>
      </c>
      <c r="I866" s="283">
        <f t="shared" si="170"/>
        <v>0</v>
      </c>
      <c r="J866" s="1">
        <f t="shared" si="171"/>
        <v>0</v>
      </c>
      <c r="K866" s="157">
        <f t="shared" si="179"/>
        <v>0</v>
      </c>
      <c r="L866" s="149">
        <f t="shared" si="180"/>
        <v>0</v>
      </c>
      <c r="M866" s="150">
        <f t="shared" si="172"/>
        <v>100</v>
      </c>
      <c r="N866" s="149">
        <f t="shared" si="181"/>
        <v>90</v>
      </c>
      <c r="O866" s="149">
        <f t="shared" si="173"/>
        <v>180</v>
      </c>
      <c r="P866" s="149">
        <f t="shared" si="174"/>
        <v>1</v>
      </c>
    </row>
    <row r="867" spans="1:16" x14ac:dyDescent="0.25">
      <c r="A867" s="391"/>
      <c r="B867" s="394"/>
      <c r="C867" s="5" t="str">
        <f t="shared" si="169"/>
        <v/>
      </c>
      <c r="D867" s="155">
        <f t="shared" si="175"/>
        <v>0</v>
      </c>
      <c r="F867" s="156">
        <f t="shared" si="176"/>
        <v>0</v>
      </c>
      <c r="G867" t="str">
        <f t="shared" si="177"/>
        <v/>
      </c>
      <c r="H867" t="b">
        <f t="shared" si="178"/>
        <v>0</v>
      </c>
      <c r="I867" s="283">
        <f t="shared" si="170"/>
        <v>0</v>
      </c>
      <c r="J867" s="1">
        <f t="shared" si="171"/>
        <v>0</v>
      </c>
      <c r="K867" s="157">
        <f t="shared" si="179"/>
        <v>0</v>
      </c>
      <c r="L867" s="149">
        <f t="shared" si="180"/>
        <v>0</v>
      </c>
      <c r="M867" s="150">
        <f t="shared" si="172"/>
        <v>100</v>
      </c>
      <c r="N867" s="149">
        <f t="shared" si="181"/>
        <v>90</v>
      </c>
      <c r="O867" s="149">
        <f t="shared" si="173"/>
        <v>180</v>
      </c>
      <c r="P867" s="149">
        <f t="shared" si="174"/>
        <v>1</v>
      </c>
    </row>
    <row r="868" spans="1:16" x14ac:dyDescent="0.25">
      <c r="A868" s="391"/>
      <c r="B868" s="394"/>
      <c r="C868" s="5" t="str">
        <f t="shared" si="169"/>
        <v/>
      </c>
      <c r="D868" s="155">
        <f t="shared" si="175"/>
        <v>0</v>
      </c>
      <c r="F868" s="156">
        <f t="shared" si="176"/>
        <v>0</v>
      </c>
      <c r="G868" t="str">
        <f t="shared" si="177"/>
        <v/>
      </c>
      <c r="H868" t="b">
        <f t="shared" si="178"/>
        <v>0</v>
      </c>
      <c r="I868" s="283">
        <f t="shared" si="170"/>
        <v>0</v>
      </c>
      <c r="J868" s="1">
        <f t="shared" si="171"/>
        <v>0</v>
      </c>
      <c r="K868" s="157">
        <f t="shared" si="179"/>
        <v>0</v>
      </c>
      <c r="L868" s="149">
        <f t="shared" si="180"/>
        <v>0</v>
      </c>
      <c r="M868" s="150">
        <f t="shared" si="172"/>
        <v>100</v>
      </c>
      <c r="N868" s="149">
        <f t="shared" si="181"/>
        <v>90</v>
      </c>
      <c r="O868" s="149">
        <f t="shared" si="173"/>
        <v>180</v>
      </c>
      <c r="P868" s="149">
        <f t="shared" si="174"/>
        <v>1</v>
      </c>
    </row>
    <row r="869" spans="1:16" x14ac:dyDescent="0.25">
      <c r="A869" s="391"/>
      <c r="B869" s="394"/>
      <c r="C869" s="5" t="str">
        <f t="shared" si="169"/>
        <v/>
      </c>
      <c r="D869" s="155">
        <f t="shared" si="175"/>
        <v>0</v>
      </c>
      <c r="F869" s="156">
        <f t="shared" si="176"/>
        <v>0</v>
      </c>
      <c r="G869" t="str">
        <f t="shared" si="177"/>
        <v/>
      </c>
      <c r="H869" t="b">
        <f t="shared" si="178"/>
        <v>0</v>
      </c>
      <c r="I869" s="283">
        <f t="shared" si="170"/>
        <v>0</v>
      </c>
      <c r="J869" s="1">
        <f t="shared" si="171"/>
        <v>0</v>
      </c>
      <c r="K869" s="157">
        <f t="shared" si="179"/>
        <v>0</v>
      </c>
      <c r="L869" s="149">
        <f t="shared" si="180"/>
        <v>0</v>
      </c>
      <c r="M869" s="150">
        <f t="shared" si="172"/>
        <v>100</v>
      </c>
      <c r="N869" s="149">
        <f t="shared" si="181"/>
        <v>90</v>
      </c>
      <c r="O869" s="149">
        <f t="shared" si="173"/>
        <v>180</v>
      </c>
      <c r="P869" s="149">
        <f t="shared" si="174"/>
        <v>1</v>
      </c>
    </row>
    <row r="870" spans="1:16" x14ac:dyDescent="0.25">
      <c r="A870" s="391"/>
      <c r="B870" s="394"/>
      <c r="C870" s="5" t="str">
        <f t="shared" si="169"/>
        <v/>
      </c>
      <c r="D870" s="155">
        <f t="shared" si="175"/>
        <v>0</v>
      </c>
      <c r="F870" s="156">
        <f t="shared" si="176"/>
        <v>0</v>
      </c>
      <c r="G870" t="str">
        <f t="shared" si="177"/>
        <v/>
      </c>
      <c r="H870" t="b">
        <f t="shared" si="178"/>
        <v>0</v>
      </c>
      <c r="I870" s="283">
        <f t="shared" si="170"/>
        <v>0</v>
      </c>
      <c r="J870" s="1">
        <f t="shared" si="171"/>
        <v>0</v>
      </c>
      <c r="K870" s="157">
        <f t="shared" si="179"/>
        <v>0</v>
      </c>
      <c r="L870" s="149">
        <f t="shared" si="180"/>
        <v>0</v>
      </c>
      <c r="M870" s="150">
        <f t="shared" si="172"/>
        <v>100</v>
      </c>
      <c r="N870" s="149">
        <f t="shared" si="181"/>
        <v>90</v>
      </c>
      <c r="O870" s="149">
        <f t="shared" si="173"/>
        <v>180</v>
      </c>
      <c r="P870" s="149">
        <f t="shared" si="174"/>
        <v>1</v>
      </c>
    </row>
    <row r="871" spans="1:16" x14ac:dyDescent="0.25">
      <c r="A871" s="391"/>
      <c r="B871" s="394"/>
      <c r="C871" s="5" t="str">
        <f t="shared" si="169"/>
        <v/>
      </c>
      <c r="D871" s="155">
        <f t="shared" si="175"/>
        <v>0</v>
      </c>
      <c r="F871" s="156">
        <f t="shared" si="176"/>
        <v>0</v>
      </c>
      <c r="G871" t="str">
        <f t="shared" si="177"/>
        <v/>
      </c>
      <c r="H871" t="b">
        <f t="shared" si="178"/>
        <v>0</v>
      </c>
      <c r="I871" s="283">
        <f t="shared" si="170"/>
        <v>0</v>
      </c>
      <c r="J871" s="1">
        <f t="shared" si="171"/>
        <v>0</v>
      </c>
      <c r="K871" s="157">
        <f t="shared" si="179"/>
        <v>0</v>
      </c>
      <c r="L871" s="149">
        <f t="shared" si="180"/>
        <v>0</v>
      </c>
      <c r="M871" s="150">
        <f t="shared" si="172"/>
        <v>100</v>
      </c>
      <c r="N871" s="149">
        <f t="shared" si="181"/>
        <v>90</v>
      </c>
      <c r="O871" s="149">
        <f t="shared" si="173"/>
        <v>180</v>
      </c>
      <c r="P871" s="149">
        <f t="shared" si="174"/>
        <v>1</v>
      </c>
    </row>
    <row r="872" spans="1:16" x14ac:dyDescent="0.25">
      <c r="A872" s="391"/>
      <c r="B872" s="394"/>
      <c r="C872" s="5" t="str">
        <f t="shared" si="169"/>
        <v/>
      </c>
      <c r="D872" s="155">
        <f t="shared" si="175"/>
        <v>0</v>
      </c>
      <c r="F872" s="156">
        <f t="shared" si="176"/>
        <v>0</v>
      </c>
      <c r="G872" t="str">
        <f t="shared" si="177"/>
        <v/>
      </c>
      <c r="H872" t="b">
        <f t="shared" si="178"/>
        <v>0</v>
      </c>
      <c r="I872" s="283">
        <f t="shared" si="170"/>
        <v>0</v>
      </c>
      <c r="J872" s="1">
        <f t="shared" si="171"/>
        <v>0</v>
      </c>
      <c r="K872" s="157">
        <f t="shared" si="179"/>
        <v>0</v>
      </c>
      <c r="L872" s="149">
        <f t="shared" si="180"/>
        <v>0</v>
      </c>
      <c r="M872" s="150">
        <f t="shared" si="172"/>
        <v>100</v>
      </c>
      <c r="N872" s="149">
        <f t="shared" si="181"/>
        <v>90</v>
      </c>
      <c r="O872" s="149">
        <f t="shared" si="173"/>
        <v>180</v>
      </c>
      <c r="P872" s="149">
        <f t="shared" si="174"/>
        <v>1</v>
      </c>
    </row>
    <row r="873" spans="1:16" x14ac:dyDescent="0.25">
      <c r="A873" s="391"/>
      <c r="B873" s="394"/>
      <c r="C873" s="5" t="str">
        <f t="shared" si="169"/>
        <v/>
      </c>
      <c r="D873" s="155">
        <f t="shared" si="175"/>
        <v>0</v>
      </c>
      <c r="F873" s="156">
        <f t="shared" si="176"/>
        <v>0</v>
      </c>
      <c r="G873" t="str">
        <f t="shared" si="177"/>
        <v/>
      </c>
      <c r="H873" t="b">
        <f t="shared" si="178"/>
        <v>0</v>
      </c>
      <c r="I873" s="283">
        <f t="shared" si="170"/>
        <v>0</v>
      </c>
      <c r="J873" s="1">
        <f t="shared" si="171"/>
        <v>0</v>
      </c>
      <c r="K873" s="157">
        <f t="shared" si="179"/>
        <v>0</v>
      </c>
      <c r="L873" s="149">
        <f t="shared" si="180"/>
        <v>0</v>
      </c>
      <c r="M873" s="150">
        <f t="shared" si="172"/>
        <v>100</v>
      </c>
      <c r="N873" s="149">
        <f t="shared" si="181"/>
        <v>90</v>
      </c>
      <c r="O873" s="149">
        <f t="shared" si="173"/>
        <v>180</v>
      </c>
      <c r="P873" s="149">
        <f t="shared" si="174"/>
        <v>1</v>
      </c>
    </row>
    <row r="874" spans="1:16" x14ac:dyDescent="0.25">
      <c r="A874" s="391"/>
      <c r="B874" s="394"/>
      <c r="C874" s="5" t="str">
        <f t="shared" si="169"/>
        <v/>
      </c>
      <c r="D874" s="155">
        <f t="shared" si="175"/>
        <v>0</v>
      </c>
      <c r="F874" s="156">
        <f t="shared" si="176"/>
        <v>0</v>
      </c>
      <c r="G874" t="str">
        <f t="shared" si="177"/>
        <v/>
      </c>
      <c r="H874" t="b">
        <f t="shared" si="178"/>
        <v>0</v>
      </c>
      <c r="I874" s="283">
        <f t="shared" si="170"/>
        <v>0</v>
      </c>
      <c r="J874" s="1">
        <f t="shared" si="171"/>
        <v>0</v>
      </c>
      <c r="K874" s="157">
        <f t="shared" si="179"/>
        <v>0</v>
      </c>
      <c r="L874" s="149">
        <f t="shared" si="180"/>
        <v>0</v>
      </c>
      <c r="M874" s="150">
        <f t="shared" si="172"/>
        <v>100</v>
      </c>
      <c r="N874" s="149">
        <f t="shared" si="181"/>
        <v>90</v>
      </c>
      <c r="O874" s="149">
        <f t="shared" si="173"/>
        <v>180</v>
      </c>
      <c r="P874" s="149">
        <f t="shared" si="174"/>
        <v>1</v>
      </c>
    </row>
    <row r="875" spans="1:16" x14ac:dyDescent="0.25">
      <c r="A875" s="391"/>
      <c r="B875" s="394"/>
      <c r="C875" s="5" t="str">
        <f t="shared" si="169"/>
        <v/>
      </c>
      <c r="D875" s="155">
        <f t="shared" si="175"/>
        <v>0</v>
      </c>
      <c r="F875" s="156">
        <f t="shared" si="176"/>
        <v>0</v>
      </c>
      <c r="G875" t="str">
        <f t="shared" si="177"/>
        <v/>
      </c>
      <c r="H875" t="b">
        <f t="shared" si="178"/>
        <v>0</v>
      </c>
      <c r="I875" s="283">
        <f t="shared" si="170"/>
        <v>0</v>
      </c>
      <c r="J875" s="1">
        <f t="shared" si="171"/>
        <v>0</v>
      </c>
      <c r="K875" s="157">
        <f t="shared" si="179"/>
        <v>0</v>
      </c>
      <c r="L875" s="149">
        <f t="shared" si="180"/>
        <v>0</v>
      </c>
      <c r="M875" s="150">
        <f t="shared" si="172"/>
        <v>100</v>
      </c>
      <c r="N875" s="149">
        <f t="shared" si="181"/>
        <v>90</v>
      </c>
      <c r="O875" s="149">
        <f t="shared" si="173"/>
        <v>180</v>
      </c>
      <c r="P875" s="149">
        <f t="shared" si="174"/>
        <v>1</v>
      </c>
    </row>
    <row r="876" spans="1:16" x14ac:dyDescent="0.25">
      <c r="A876" s="391"/>
      <c r="B876" s="394"/>
      <c r="C876" s="5" t="str">
        <f t="shared" si="169"/>
        <v/>
      </c>
      <c r="D876" s="155">
        <f t="shared" si="175"/>
        <v>0</v>
      </c>
      <c r="F876" s="156">
        <f t="shared" si="176"/>
        <v>0</v>
      </c>
      <c r="G876" t="str">
        <f t="shared" si="177"/>
        <v/>
      </c>
      <c r="H876" t="b">
        <f t="shared" si="178"/>
        <v>0</v>
      </c>
      <c r="I876" s="283">
        <f t="shared" si="170"/>
        <v>0</v>
      </c>
      <c r="J876" s="1">
        <f t="shared" si="171"/>
        <v>0</v>
      </c>
      <c r="K876" s="157">
        <f t="shared" si="179"/>
        <v>0</v>
      </c>
      <c r="L876" s="149">
        <f t="shared" si="180"/>
        <v>0</v>
      </c>
      <c r="M876" s="150">
        <f t="shared" si="172"/>
        <v>100</v>
      </c>
      <c r="N876" s="149">
        <f t="shared" si="181"/>
        <v>90</v>
      </c>
      <c r="O876" s="149">
        <f t="shared" si="173"/>
        <v>180</v>
      </c>
      <c r="P876" s="149">
        <f t="shared" si="174"/>
        <v>1</v>
      </c>
    </row>
    <row r="877" spans="1:16" x14ac:dyDescent="0.25">
      <c r="A877" s="391"/>
      <c r="B877" s="394"/>
      <c r="C877" s="5" t="str">
        <f t="shared" si="169"/>
        <v/>
      </c>
      <c r="D877" s="155">
        <f t="shared" si="175"/>
        <v>0</v>
      </c>
      <c r="F877" s="156">
        <f t="shared" si="176"/>
        <v>0</v>
      </c>
      <c r="G877" t="str">
        <f t="shared" si="177"/>
        <v/>
      </c>
      <c r="H877" t="b">
        <f t="shared" si="178"/>
        <v>0</v>
      </c>
      <c r="I877" s="283">
        <f t="shared" si="170"/>
        <v>0</v>
      </c>
      <c r="J877" s="1">
        <f t="shared" si="171"/>
        <v>0</v>
      </c>
      <c r="K877" s="157">
        <f t="shared" si="179"/>
        <v>0</v>
      </c>
      <c r="L877" s="149">
        <f t="shared" si="180"/>
        <v>0</v>
      </c>
      <c r="M877" s="150">
        <f t="shared" si="172"/>
        <v>100</v>
      </c>
      <c r="N877" s="149">
        <f t="shared" si="181"/>
        <v>90</v>
      </c>
      <c r="O877" s="149">
        <f t="shared" si="173"/>
        <v>180</v>
      </c>
      <c r="P877" s="149">
        <f t="shared" si="174"/>
        <v>1</v>
      </c>
    </row>
    <row r="878" spans="1:16" x14ac:dyDescent="0.25">
      <c r="A878" s="391"/>
      <c r="B878" s="394"/>
      <c r="C878" s="5" t="str">
        <f t="shared" si="169"/>
        <v/>
      </c>
      <c r="D878" s="155">
        <f t="shared" si="175"/>
        <v>0</v>
      </c>
      <c r="F878" s="156">
        <f t="shared" si="176"/>
        <v>0</v>
      </c>
      <c r="G878" t="str">
        <f t="shared" si="177"/>
        <v/>
      </c>
      <c r="H878" t="b">
        <f t="shared" si="178"/>
        <v>0</v>
      </c>
      <c r="I878" s="283">
        <f t="shared" si="170"/>
        <v>0</v>
      </c>
      <c r="J878" s="1">
        <f t="shared" si="171"/>
        <v>0</v>
      </c>
      <c r="K878" s="157">
        <f t="shared" si="179"/>
        <v>0</v>
      </c>
      <c r="L878" s="149">
        <f t="shared" si="180"/>
        <v>0</v>
      </c>
      <c r="M878" s="150">
        <f t="shared" si="172"/>
        <v>100</v>
      </c>
      <c r="N878" s="149">
        <f t="shared" si="181"/>
        <v>90</v>
      </c>
      <c r="O878" s="149">
        <f t="shared" si="173"/>
        <v>180</v>
      </c>
      <c r="P878" s="149">
        <f t="shared" si="174"/>
        <v>1</v>
      </c>
    </row>
    <row r="879" spans="1:16" x14ac:dyDescent="0.25">
      <c r="A879" s="391"/>
      <c r="B879" s="394"/>
      <c r="C879" s="5" t="str">
        <f t="shared" si="169"/>
        <v/>
      </c>
      <c r="D879" s="155">
        <f t="shared" si="175"/>
        <v>0</v>
      </c>
      <c r="F879" s="156">
        <f t="shared" si="176"/>
        <v>0</v>
      </c>
      <c r="G879" t="str">
        <f t="shared" si="177"/>
        <v/>
      </c>
      <c r="H879" t="b">
        <f t="shared" si="178"/>
        <v>0</v>
      </c>
      <c r="I879" s="283">
        <f t="shared" si="170"/>
        <v>0</v>
      </c>
      <c r="J879" s="1">
        <f t="shared" si="171"/>
        <v>0</v>
      </c>
      <c r="K879" s="157">
        <f t="shared" si="179"/>
        <v>0</v>
      </c>
      <c r="L879" s="149">
        <f t="shared" si="180"/>
        <v>0</v>
      </c>
      <c r="M879" s="150">
        <f t="shared" si="172"/>
        <v>100</v>
      </c>
      <c r="N879" s="149">
        <f t="shared" si="181"/>
        <v>90</v>
      </c>
      <c r="O879" s="149">
        <f t="shared" si="173"/>
        <v>180</v>
      </c>
      <c r="P879" s="149">
        <f t="shared" si="174"/>
        <v>1</v>
      </c>
    </row>
    <row r="880" spans="1:16" x14ac:dyDescent="0.25">
      <c r="A880" s="391"/>
      <c r="B880" s="394"/>
      <c r="C880" s="5" t="str">
        <f t="shared" si="169"/>
        <v/>
      </c>
      <c r="D880" s="155">
        <f t="shared" si="175"/>
        <v>0</v>
      </c>
      <c r="F880" s="156">
        <f t="shared" si="176"/>
        <v>0</v>
      </c>
      <c r="G880" t="str">
        <f t="shared" si="177"/>
        <v/>
      </c>
      <c r="H880" t="b">
        <f t="shared" si="178"/>
        <v>0</v>
      </c>
      <c r="I880" s="283">
        <f t="shared" si="170"/>
        <v>0</v>
      </c>
      <c r="J880" s="1">
        <f t="shared" si="171"/>
        <v>0</v>
      </c>
      <c r="K880" s="157">
        <f t="shared" si="179"/>
        <v>0</v>
      </c>
      <c r="L880" s="149">
        <f t="shared" si="180"/>
        <v>0</v>
      </c>
      <c r="M880" s="150">
        <f t="shared" si="172"/>
        <v>100</v>
      </c>
      <c r="N880" s="149">
        <f t="shared" si="181"/>
        <v>90</v>
      </c>
      <c r="O880" s="149">
        <f t="shared" si="173"/>
        <v>180</v>
      </c>
      <c r="P880" s="149">
        <f t="shared" si="174"/>
        <v>1</v>
      </c>
    </row>
    <row r="881" spans="1:16" x14ac:dyDescent="0.25">
      <c r="A881" s="391"/>
      <c r="B881" s="394"/>
      <c r="C881" s="5" t="str">
        <f t="shared" si="169"/>
        <v/>
      </c>
      <c r="D881" s="155">
        <f t="shared" si="175"/>
        <v>0</v>
      </c>
      <c r="F881" s="156">
        <f t="shared" si="176"/>
        <v>0</v>
      </c>
      <c r="G881" t="str">
        <f t="shared" si="177"/>
        <v/>
      </c>
      <c r="H881" t="b">
        <f t="shared" si="178"/>
        <v>0</v>
      </c>
      <c r="I881" s="283">
        <f t="shared" si="170"/>
        <v>0</v>
      </c>
      <c r="J881" s="1">
        <f t="shared" si="171"/>
        <v>0</v>
      </c>
      <c r="K881" s="157">
        <f t="shared" si="179"/>
        <v>0</v>
      </c>
      <c r="L881" s="149">
        <f t="shared" si="180"/>
        <v>0</v>
      </c>
      <c r="M881" s="150">
        <f t="shared" si="172"/>
        <v>100</v>
      </c>
      <c r="N881" s="149">
        <f t="shared" si="181"/>
        <v>90</v>
      </c>
      <c r="O881" s="149">
        <f t="shared" si="173"/>
        <v>180</v>
      </c>
      <c r="P881" s="149">
        <f t="shared" si="174"/>
        <v>1</v>
      </c>
    </row>
    <row r="882" spans="1:16" x14ac:dyDescent="0.25">
      <c r="A882" s="391"/>
      <c r="B882" s="394"/>
      <c r="C882" s="5" t="str">
        <f t="shared" si="169"/>
        <v/>
      </c>
      <c r="D882" s="155">
        <f t="shared" si="175"/>
        <v>0</v>
      </c>
      <c r="F882" s="156">
        <f t="shared" si="176"/>
        <v>0</v>
      </c>
      <c r="G882" t="str">
        <f t="shared" si="177"/>
        <v/>
      </c>
      <c r="H882" t="b">
        <f t="shared" si="178"/>
        <v>0</v>
      </c>
      <c r="I882" s="283">
        <f t="shared" si="170"/>
        <v>0</v>
      </c>
      <c r="J882" s="1">
        <f t="shared" si="171"/>
        <v>0</v>
      </c>
      <c r="K882" s="157">
        <f t="shared" si="179"/>
        <v>0</v>
      </c>
      <c r="L882" s="149">
        <f t="shared" si="180"/>
        <v>0</v>
      </c>
      <c r="M882" s="150">
        <f t="shared" si="172"/>
        <v>100</v>
      </c>
      <c r="N882" s="149">
        <f t="shared" si="181"/>
        <v>90</v>
      </c>
      <c r="O882" s="149">
        <f t="shared" si="173"/>
        <v>180</v>
      </c>
      <c r="P882" s="149">
        <f t="shared" si="174"/>
        <v>1</v>
      </c>
    </row>
    <row r="883" spans="1:16" x14ac:dyDescent="0.25">
      <c r="A883" s="391"/>
      <c r="B883" s="394"/>
      <c r="C883" s="5" t="str">
        <f t="shared" si="169"/>
        <v/>
      </c>
      <c r="D883" s="155">
        <f t="shared" si="175"/>
        <v>0</v>
      </c>
      <c r="F883" s="156">
        <f t="shared" si="176"/>
        <v>0</v>
      </c>
      <c r="G883" t="str">
        <f t="shared" si="177"/>
        <v/>
      </c>
      <c r="H883" t="b">
        <f t="shared" si="178"/>
        <v>0</v>
      </c>
      <c r="I883" s="283">
        <f t="shared" si="170"/>
        <v>0</v>
      </c>
      <c r="J883" s="1">
        <f t="shared" si="171"/>
        <v>0</v>
      </c>
      <c r="K883" s="157">
        <f t="shared" si="179"/>
        <v>0</v>
      </c>
      <c r="L883" s="149">
        <f t="shared" si="180"/>
        <v>0</v>
      </c>
      <c r="M883" s="150">
        <f t="shared" si="172"/>
        <v>100</v>
      </c>
      <c r="N883" s="149">
        <f t="shared" si="181"/>
        <v>90</v>
      </c>
      <c r="O883" s="149">
        <f t="shared" si="173"/>
        <v>180</v>
      </c>
      <c r="P883" s="149">
        <f t="shared" si="174"/>
        <v>1</v>
      </c>
    </row>
    <row r="884" spans="1:16" x14ac:dyDescent="0.25">
      <c r="A884" s="391"/>
      <c r="B884" s="394"/>
      <c r="C884" s="5" t="str">
        <f t="shared" si="169"/>
        <v/>
      </c>
      <c r="D884" s="155">
        <f t="shared" si="175"/>
        <v>0</v>
      </c>
      <c r="F884" s="156">
        <f t="shared" si="176"/>
        <v>0</v>
      </c>
      <c r="G884" t="str">
        <f t="shared" si="177"/>
        <v/>
      </c>
      <c r="H884" t="b">
        <f t="shared" si="178"/>
        <v>0</v>
      </c>
      <c r="I884" s="283">
        <f t="shared" si="170"/>
        <v>0</v>
      </c>
      <c r="J884" s="1">
        <f t="shared" si="171"/>
        <v>0</v>
      </c>
      <c r="K884" s="157">
        <f t="shared" si="179"/>
        <v>0</v>
      </c>
      <c r="L884" s="149">
        <f t="shared" si="180"/>
        <v>0</v>
      </c>
      <c r="M884" s="150">
        <f t="shared" si="172"/>
        <v>100</v>
      </c>
      <c r="N884" s="149">
        <f t="shared" si="181"/>
        <v>90</v>
      </c>
      <c r="O884" s="149">
        <f t="shared" si="173"/>
        <v>180</v>
      </c>
      <c r="P884" s="149">
        <f t="shared" si="174"/>
        <v>1</v>
      </c>
    </row>
    <row r="885" spans="1:16" x14ac:dyDescent="0.25">
      <c r="A885" s="391"/>
      <c r="B885" s="394"/>
      <c r="C885" s="5" t="str">
        <f t="shared" si="169"/>
        <v/>
      </c>
      <c r="D885" s="155">
        <f t="shared" si="175"/>
        <v>0</v>
      </c>
      <c r="F885" s="156">
        <f t="shared" si="176"/>
        <v>0</v>
      </c>
      <c r="G885" t="str">
        <f t="shared" si="177"/>
        <v/>
      </c>
      <c r="H885" t="b">
        <f t="shared" si="178"/>
        <v>0</v>
      </c>
      <c r="I885" s="283">
        <f t="shared" si="170"/>
        <v>0</v>
      </c>
      <c r="J885" s="1">
        <f t="shared" si="171"/>
        <v>0</v>
      </c>
      <c r="K885" s="157">
        <f t="shared" si="179"/>
        <v>0</v>
      </c>
      <c r="L885" s="149">
        <f t="shared" si="180"/>
        <v>0</v>
      </c>
      <c r="M885" s="150">
        <f t="shared" si="172"/>
        <v>100</v>
      </c>
      <c r="N885" s="149">
        <f t="shared" si="181"/>
        <v>90</v>
      </c>
      <c r="O885" s="149">
        <f t="shared" si="173"/>
        <v>180</v>
      </c>
      <c r="P885" s="149">
        <f t="shared" si="174"/>
        <v>1</v>
      </c>
    </row>
    <row r="886" spans="1:16" x14ac:dyDescent="0.25">
      <c r="A886" s="391"/>
      <c r="B886" s="394"/>
      <c r="C886" s="5" t="str">
        <f t="shared" si="169"/>
        <v/>
      </c>
      <c r="D886" s="155">
        <f t="shared" si="175"/>
        <v>0</v>
      </c>
      <c r="F886" s="156">
        <f t="shared" si="176"/>
        <v>0</v>
      </c>
      <c r="G886" t="str">
        <f t="shared" si="177"/>
        <v/>
      </c>
      <c r="H886" t="b">
        <f t="shared" si="178"/>
        <v>0</v>
      </c>
      <c r="I886" s="283">
        <f t="shared" si="170"/>
        <v>0</v>
      </c>
      <c r="J886" s="1">
        <f t="shared" si="171"/>
        <v>0</v>
      </c>
      <c r="K886" s="157">
        <f t="shared" si="179"/>
        <v>0</v>
      </c>
      <c r="L886" s="149">
        <f t="shared" si="180"/>
        <v>0</v>
      </c>
      <c r="M886" s="150">
        <f t="shared" si="172"/>
        <v>100</v>
      </c>
      <c r="N886" s="149">
        <f t="shared" si="181"/>
        <v>90</v>
      </c>
      <c r="O886" s="149">
        <f t="shared" si="173"/>
        <v>180</v>
      </c>
      <c r="P886" s="149">
        <f t="shared" si="174"/>
        <v>1</v>
      </c>
    </row>
    <row r="887" spans="1:16" x14ac:dyDescent="0.25">
      <c r="A887" s="391"/>
      <c r="B887" s="394"/>
      <c r="C887" s="5" t="str">
        <f t="shared" si="169"/>
        <v/>
      </c>
      <c r="D887" s="155">
        <f t="shared" si="175"/>
        <v>0</v>
      </c>
      <c r="F887" s="156">
        <f t="shared" si="176"/>
        <v>0</v>
      </c>
      <c r="G887" t="str">
        <f t="shared" si="177"/>
        <v/>
      </c>
      <c r="H887" t="b">
        <f t="shared" si="178"/>
        <v>0</v>
      </c>
      <c r="I887" s="283">
        <f t="shared" si="170"/>
        <v>0</v>
      </c>
      <c r="J887" s="1">
        <f t="shared" si="171"/>
        <v>0</v>
      </c>
      <c r="K887" s="157">
        <f t="shared" si="179"/>
        <v>0</v>
      </c>
      <c r="L887" s="149">
        <f t="shared" si="180"/>
        <v>0</v>
      </c>
      <c r="M887" s="150">
        <f t="shared" si="172"/>
        <v>100</v>
      </c>
      <c r="N887" s="149">
        <f t="shared" si="181"/>
        <v>90</v>
      </c>
      <c r="O887" s="149">
        <f t="shared" si="173"/>
        <v>180</v>
      </c>
      <c r="P887" s="149">
        <f t="shared" si="174"/>
        <v>1</v>
      </c>
    </row>
    <row r="888" spans="1:16" x14ac:dyDescent="0.25">
      <c r="A888" s="391"/>
      <c r="B888" s="394"/>
      <c r="C888" s="5" t="str">
        <f t="shared" si="169"/>
        <v/>
      </c>
      <c r="D888" s="155">
        <f t="shared" si="175"/>
        <v>0</v>
      </c>
      <c r="F888" s="156">
        <f t="shared" si="176"/>
        <v>0</v>
      </c>
      <c r="G888" t="str">
        <f t="shared" si="177"/>
        <v/>
      </c>
      <c r="H888" t="b">
        <f t="shared" si="178"/>
        <v>0</v>
      </c>
      <c r="I888" s="283">
        <f t="shared" si="170"/>
        <v>0</v>
      </c>
      <c r="J888" s="1">
        <f t="shared" si="171"/>
        <v>0</v>
      </c>
      <c r="K888" s="157">
        <f t="shared" si="179"/>
        <v>0</v>
      </c>
      <c r="L888" s="149">
        <f t="shared" si="180"/>
        <v>0</v>
      </c>
      <c r="M888" s="150">
        <f t="shared" si="172"/>
        <v>100</v>
      </c>
      <c r="N888" s="149">
        <f t="shared" si="181"/>
        <v>90</v>
      </c>
      <c r="O888" s="149">
        <f t="shared" si="173"/>
        <v>180</v>
      </c>
      <c r="P888" s="149">
        <f t="shared" si="174"/>
        <v>1</v>
      </c>
    </row>
    <row r="889" spans="1:16" x14ac:dyDescent="0.25">
      <c r="A889" s="391"/>
      <c r="B889" s="394"/>
      <c r="C889" s="5" t="str">
        <f t="shared" si="169"/>
        <v/>
      </c>
      <c r="D889" s="155">
        <f t="shared" si="175"/>
        <v>0</v>
      </c>
      <c r="F889" s="156">
        <f t="shared" si="176"/>
        <v>0</v>
      </c>
      <c r="G889" t="str">
        <f t="shared" si="177"/>
        <v/>
      </c>
      <c r="H889" t="b">
        <f t="shared" si="178"/>
        <v>0</v>
      </c>
      <c r="I889" s="283">
        <f t="shared" si="170"/>
        <v>0</v>
      </c>
      <c r="J889" s="1">
        <f t="shared" si="171"/>
        <v>0</v>
      </c>
      <c r="K889" s="157">
        <f t="shared" si="179"/>
        <v>0</v>
      </c>
      <c r="L889" s="149">
        <f t="shared" si="180"/>
        <v>0</v>
      </c>
      <c r="M889" s="150">
        <f t="shared" si="172"/>
        <v>100</v>
      </c>
      <c r="N889" s="149">
        <f t="shared" si="181"/>
        <v>90</v>
      </c>
      <c r="O889" s="149">
        <f t="shared" si="173"/>
        <v>180</v>
      </c>
      <c r="P889" s="149">
        <f t="shared" si="174"/>
        <v>1</v>
      </c>
    </row>
    <row r="890" spans="1:16" x14ac:dyDescent="0.25">
      <c r="A890" s="391"/>
      <c r="B890" s="394"/>
      <c r="C890" s="5" t="str">
        <f t="shared" si="169"/>
        <v/>
      </c>
      <c r="D890" s="155">
        <f t="shared" si="175"/>
        <v>0</v>
      </c>
      <c r="F890" s="156">
        <f t="shared" si="176"/>
        <v>0</v>
      </c>
      <c r="G890" t="str">
        <f t="shared" si="177"/>
        <v/>
      </c>
      <c r="H890" t="b">
        <f t="shared" si="178"/>
        <v>0</v>
      </c>
      <c r="I890" s="283">
        <f t="shared" si="170"/>
        <v>0</v>
      </c>
      <c r="J890" s="1">
        <f t="shared" si="171"/>
        <v>0</v>
      </c>
      <c r="K890" s="157">
        <f t="shared" si="179"/>
        <v>0</v>
      </c>
      <c r="L890" s="149">
        <f t="shared" si="180"/>
        <v>0</v>
      </c>
      <c r="M890" s="150">
        <f t="shared" si="172"/>
        <v>100</v>
      </c>
      <c r="N890" s="149">
        <f t="shared" si="181"/>
        <v>90</v>
      </c>
      <c r="O890" s="149">
        <f t="shared" si="173"/>
        <v>180</v>
      </c>
      <c r="P890" s="149">
        <f t="shared" si="174"/>
        <v>1</v>
      </c>
    </row>
    <row r="891" spans="1:16" x14ac:dyDescent="0.25">
      <c r="A891" s="391"/>
      <c r="B891" s="394"/>
      <c r="C891" s="5" t="str">
        <f t="shared" si="169"/>
        <v/>
      </c>
      <c r="D891" s="155">
        <f t="shared" si="175"/>
        <v>0</v>
      </c>
      <c r="F891" s="156">
        <f t="shared" si="176"/>
        <v>0</v>
      </c>
      <c r="G891" t="str">
        <f t="shared" si="177"/>
        <v/>
      </c>
      <c r="H891" t="b">
        <f t="shared" si="178"/>
        <v>0</v>
      </c>
      <c r="I891" s="283">
        <f t="shared" si="170"/>
        <v>0</v>
      </c>
      <c r="J891" s="1">
        <f t="shared" si="171"/>
        <v>0</v>
      </c>
      <c r="K891" s="157">
        <f t="shared" si="179"/>
        <v>0</v>
      </c>
      <c r="L891" s="149">
        <f t="shared" si="180"/>
        <v>0</v>
      </c>
      <c r="M891" s="150">
        <f t="shared" si="172"/>
        <v>100</v>
      </c>
      <c r="N891" s="149">
        <f t="shared" si="181"/>
        <v>90</v>
      </c>
      <c r="O891" s="149">
        <f t="shared" si="173"/>
        <v>180</v>
      </c>
      <c r="P891" s="149">
        <f t="shared" si="174"/>
        <v>1</v>
      </c>
    </row>
    <row r="892" spans="1:16" x14ac:dyDescent="0.25">
      <c r="A892" s="391"/>
      <c r="B892" s="394"/>
      <c r="C892" s="5" t="str">
        <f t="shared" si="169"/>
        <v/>
      </c>
      <c r="D892" s="155">
        <f t="shared" si="175"/>
        <v>0</v>
      </c>
      <c r="F892" s="156">
        <f t="shared" si="176"/>
        <v>0</v>
      </c>
      <c r="G892" t="str">
        <f t="shared" si="177"/>
        <v/>
      </c>
      <c r="H892" t="b">
        <f t="shared" si="178"/>
        <v>0</v>
      </c>
      <c r="I892" s="283">
        <f t="shared" si="170"/>
        <v>0</v>
      </c>
      <c r="J892" s="1">
        <f t="shared" si="171"/>
        <v>0</v>
      </c>
      <c r="K892" s="157">
        <f t="shared" si="179"/>
        <v>0</v>
      </c>
      <c r="L892" s="149">
        <f t="shared" si="180"/>
        <v>0</v>
      </c>
      <c r="M892" s="150">
        <f t="shared" si="172"/>
        <v>100</v>
      </c>
      <c r="N892" s="149">
        <f t="shared" si="181"/>
        <v>90</v>
      </c>
      <c r="O892" s="149">
        <f t="shared" si="173"/>
        <v>180</v>
      </c>
      <c r="P892" s="149">
        <f t="shared" si="174"/>
        <v>1</v>
      </c>
    </row>
    <row r="893" spans="1:16" x14ac:dyDescent="0.25">
      <c r="A893" s="391"/>
      <c r="B893" s="394"/>
      <c r="C893" s="5" t="str">
        <f t="shared" si="169"/>
        <v/>
      </c>
      <c r="D893" s="155">
        <f t="shared" si="175"/>
        <v>0</v>
      </c>
      <c r="F893" s="156">
        <f t="shared" si="176"/>
        <v>0</v>
      </c>
      <c r="G893" t="str">
        <f t="shared" si="177"/>
        <v/>
      </c>
      <c r="H893" t="b">
        <f t="shared" si="178"/>
        <v>0</v>
      </c>
      <c r="I893" s="283">
        <f t="shared" si="170"/>
        <v>0</v>
      </c>
      <c r="J893" s="1">
        <f t="shared" si="171"/>
        <v>0</v>
      </c>
      <c r="K893" s="157">
        <f t="shared" si="179"/>
        <v>0</v>
      </c>
      <c r="L893" s="149">
        <f t="shared" si="180"/>
        <v>0</v>
      </c>
      <c r="M893" s="150">
        <f t="shared" si="172"/>
        <v>100</v>
      </c>
      <c r="N893" s="149">
        <f t="shared" si="181"/>
        <v>90</v>
      </c>
      <c r="O893" s="149">
        <f t="shared" si="173"/>
        <v>180</v>
      </c>
      <c r="P893" s="149">
        <f t="shared" si="174"/>
        <v>1</v>
      </c>
    </row>
    <row r="894" spans="1:16" x14ac:dyDescent="0.25">
      <c r="A894" s="391"/>
      <c r="B894" s="394"/>
      <c r="C894" s="5" t="str">
        <f t="shared" si="169"/>
        <v/>
      </c>
      <c r="D894" s="155">
        <f t="shared" si="175"/>
        <v>0</v>
      </c>
      <c r="F894" s="156">
        <f t="shared" si="176"/>
        <v>0</v>
      </c>
      <c r="G894" t="str">
        <f t="shared" si="177"/>
        <v/>
      </c>
      <c r="H894" t="b">
        <f t="shared" si="178"/>
        <v>0</v>
      </c>
      <c r="I894" s="283">
        <f t="shared" si="170"/>
        <v>0</v>
      </c>
      <c r="J894" s="1">
        <f t="shared" si="171"/>
        <v>0</v>
      </c>
      <c r="K894" s="157">
        <f t="shared" si="179"/>
        <v>0</v>
      </c>
      <c r="L894" s="149">
        <f t="shared" si="180"/>
        <v>0</v>
      </c>
      <c r="M894" s="150">
        <f t="shared" si="172"/>
        <v>100</v>
      </c>
      <c r="N894" s="149">
        <f t="shared" si="181"/>
        <v>90</v>
      </c>
      <c r="O894" s="149">
        <f t="shared" si="173"/>
        <v>180</v>
      </c>
      <c r="P894" s="149">
        <f t="shared" si="174"/>
        <v>1</v>
      </c>
    </row>
    <row r="895" spans="1:16" x14ac:dyDescent="0.25">
      <c r="A895" s="391"/>
      <c r="B895" s="394"/>
      <c r="C895" s="5" t="str">
        <f t="shared" si="169"/>
        <v/>
      </c>
      <c r="D895" s="155">
        <f t="shared" si="175"/>
        <v>0</v>
      </c>
      <c r="F895" s="156">
        <f t="shared" si="176"/>
        <v>0</v>
      </c>
      <c r="G895" t="str">
        <f t="shared" si="177"/>
        <v/>
      </c>
      <c r="H895" t="b">
        <f t="shared" si="178"/>
        <v>0</v>
      </c>
      <c r="I895" s="283">
        <f t="shared" si="170"/>
        <v>0</v>
      </c>
      <c r="J895" s="1">
        <f t="shared" si="171"/>
        <v>0</v>
      </c>
      <c r="K895" s="157">
        <f t="shared" si="179"/>
        <v>0</v>
      </c>
      <c r="L895" s="149">
        <f t="shared" si="180"/>
        <v>0</v>
      </c>
      <c r="M895" s="150">
        <f t="shared" si="172"/>
        <v>100</v>
      </c>
      <c r="N895" s="149">
        <f t="shared" si="181"/>
        <v>90</v>
      </c>
      <c r="O895" s="149">
        <f t="shared" si="173"/>
        <v>180</v>
      </c>
      <c r="P895" s="149">
        <f t="shared" si="174"/>
        <v>1</v>
      </c>
    </row>
    <row r="896" spans="1:16" x14ac:dyDescent="0.25">
      <c r="A896" s="391"/>
      <c r="B896" s="394"/>
      <c r="C896" s="5" t="str">
        <f t="shared" si="169"/>
        <v/>
      </c>
      <c r="D896" s="155">
        <f t="shared" si="175"/>
        <v>0</v>
      </c>
      <c r="F896" s="156">
        <f t="shared" si="176"/>
        <v>0</v>
      </c>
      <c r="G896" t="str">
        <f t="shared" si="177"/>
        <v/>
      </c>
      <c r="H896" t="b">
        <f t="shared" si="178"/>
        <v>0</v>
      </c>
      <c r="I896" s="283">
        <f t="shared" si="170"/>
        <v>0</v>
      </c>
      <c r="J896" s="1">
        <f t="shared" si="171"/>
        <v>0</v>
      </c>
      <c r="K896" s="157">
        <f t="shared" si="179"/>
        <v>0</v>
      </c>
      <c r="L896" s="149">
        <f t="shared" si="180"/>
        <v>0</v>
      </c>
      <c r="M896" s="150">
        <f t="shared" si="172"/>
        <v>100</v>
      </c>
      <c r="N896" s="149">
        <f t="shared" si="181"/>
        <v>90</v>
      </c>
      <c r="O896" s="149">
        <f t="shared" si="173"/>
        <v>180</v>
      </c>
      <c r="P896" s="149">
        <f t="shared" si="174"/>
        <v>1</v>
      </c>
    </row>
    <row r="897" spans="1:16" x14ac:dyDescent="0.25">
      <c r="A897" s="391"/>
      <c r="B897" s="394"/>
      <c r="C897" s="5" t="str">
        <f t="shared" si="169"/>
        <v/>
      </c>
      <c r="D897" s="155">
        <f t="shared" si="175"/>
        <v>0</v>
      </c>
      <c r="F897" s="156">
        <f t="shared" si="176"/>
        <v>0</v>
      </c>
      <c r="G897" t="str">
        <f t="shared" si="177"/>
        <v/>
      </c>
      <c r="H897" t="b">
        <f t="shared" si="178"/>
        <v>0</v>
      </c>
      <c r="I897" s="283">
        <f t="shared" si="170"/>
        <v>0</v>
      </c>
      <c r="J897" s="1">
        <f t="shared" si="171"/>
        <v>0</v>
      </c>
      <c r="K897" s="157">
        <f t="shared" si="179"/>
        <v>0</v>
      </c>
      <c r="L897" s="149">
        <f t="shared" si="180"/>
        <v>0</v>
      </c>
      <c r="M897" s="150">
        <f t="shared" si="172"/>
        <v>100</v>
      </c>
      <c r="N897" s="149">
        <f t="shared" si="181"/>
        <v>90</v>
      </c>
      <c r="O897" s="149">
        <f t="shared" si="173"/>
        <v>180</v>
      </c>
      <c r="P897" s="149">
        <f t="shared" si="174"/>
        <v>1</v>
      </c>
    </row>
    <row r="898" spans="1:16" x14ac:dyDescent="0.25">
      <c r="A898" s="391"/>
      <c r="B898" s="394"/>
      <c r="C898" s="5" t="str">
        <f t="shared" si="169"/>
        <v/>
      </c>
      <c r="D898" s="155">
        <f t="shared" si="175"/>
        <v>0</v>
      </c>
      <c r="F898" s="156">
        <f t="shared" si="176"/>
        <v>0</v>
      </c>
      <c r="G898" t="str">
        <f t="shared" si="177"/>
        <v/>
      </c>
      <c r="H898" t="b">
        <f t="shared" si="178"/>
        <v>0</v>
      </c>
      <c r="I898" s="283">
        <f t="shared" si="170"/>
        <v>0</v>
      </c>
      <c r="J898" s="1">
        <f t="shared" si="171"/>
        <v>0</v>
      </c>
      <c r="K898" s="157">
        <f t="shared" si="179"/>
        <v>0</v>
      </c>
      <c r="L898" s="149">
        <f t="shared" si="180"/>
        <v>0</v>
      </c>
      <c r="M898" s="150">
        <f t="shared" si="172"/>
        <v>100</v>
      </c>
      <c r="N898" s="149">
        <f t="shared" si="181"/>
        <v>90</v>
      </c>
      <c r="O898" s="149">
        <f t="shared" si="173"/>
        <v>180</v>
      </c>
      <c r="P898" s="149">
        <f t="shared" si="174"/>
        <v>1</v>
      </c>
    </row>
    <row r="899" spans="1:16" x14ac:dyDescent="0.25">
      <c r="A899" s="391"/>
      <c r="B899" s="394"/>
      <c r="C899" s="5" t="str">
        <f t="shared" ref="C899:C962" si="182">IF(I899&gt;0,INDEX(DB,I899,2),"")</f>
        <v/>
      </c>
      <c r="D899" s="155">
        <f t="shared" si="175"/>
        <v>0</v>
      </c>
      <c r="F899" s="156">
        <f t="shared" si="176"/>
        <v>0</v>
      </c>
      <c r="G899" t="str">
        <f t="shared" si="177"/>
        <v/>
      </c>
      <c r="H899" t="b">
        <f t="shared" si="178"/>
        <v>0</v>
      </c>
      <c r="I899" s="283">
        <f t="shared" ref="I899:I962" si="183">IF(ISNA(MATCH(A899,AthleteNumbers,0)),0,MATCH(A899,AthleteNumbers,0))</f>
        <v>0</v>
      </c>
      <c r="J899" s="1">
        <f t="shared" ref="J899:J962" si="184">IF(I899&gt;0,INDEX(DB,$I899,6),0)</f>
        <v>0</v>
      </c>
      <c r="K899" s="157">
        <f t="shared" si="179"/>
        <v>0</v>
      </c>
      <c r="L899" s="149">
        <f t="shared" si="180"/>
        <v>0</v>
      </c>
      <c r="M899" s="150">
        <f t="shared" ref="M899:M962" si="185">IF(AND(L899&gt;O899,O899&gt;0),MinPoints,IF(AND(L899&lt;N899,O899&gt;0),100,+INT((O899-$L899)/P899)+MinPoints))</f>
        <v>100</v>
      </c>
      <c r="N899" s="149">
        <f t="shared" si="181"/>
        <v>90</v>
      </c>
      <c r="O899" s="149">
        <f t="shared" ref="O899:O962" si="186">IF($J899=0,$M$1,INDEX(IncEventData,$J899,(3*($K$1-1))+2))</f>
        <v>180</v>
      </c>
      <c r="P899" s="149">
        <f t="shared" ref="P899:P962" si="187">IF($J899=0,$O$1,INDEX(IncEventData,$J899,(3*($K$1-1))+3))</f>
        <v>1</v>
      </c>
    </row>
    <row r="900" spans="1:16" x14ac:dyDescent="0.25">
      <c r="A900" s="391"/>
      <c r="B900" s="394"/>
      <c r="C900" s="5" t="str">
        <f t="shared" si="182"/>
        <v/>
      </c>
      <c r="D900" s="155">
        <f t="shared" ref="D900:D963" si="188">IF(AND(H900,B900&lt;&gt;0,ISNUMBER(B900)),IF(ISERR(M900),0,M900),0)</f>
        <v>0</v>
      </c>
      <c r="F900" s="156">
        <f t="shared" ref="F900:F963" si="189">COUNTIF(A$3:A$1002,A900)</f>
        <v>0</v>
      </c>
      <c r="G900" t="str">
        <f t="shared" ref="G900:G963" si="190">IF(AND(H900,OR(D900&lt;=10,D900&gt;=90)),"CHECK","")</f>
        <v/>
      </c>
      <c r="H900" t="b">
        <f t="shared" ref="H900:H963" si="191">IF(AND(I900&gt;0,LEN(C900)&gt;0,B900&lt;&gt;0),TRUE,FALSE)</f>
        <v>0</v>
      </c>
      <c r="I900" s="283">
        <f t="shared" si="183"/>
        <v>0</v>
      </c>
      <c r="J900" s="1">
        <f t="shared" si="184"/>
        <v>0</v>
      </c>
      <c r="K900" s="157">
        <f t="shared" ref="K900:K963" si="192">IF(ISNUMBER(B900),ROUND(+B900,2),0)</f>
        <v>0</v>
      </c>
      <c r="L900" s="149">
        <f t="shared" ref="L900:L963" si="193">(INT(K900)*60)+(MOD(K900,1)*100)</f>
        <v>0</v>
      </c>
      <c r="M900" s="150">
        <f t="shared" si="185"/>
        <v>100</v>
      </c>
      <c r="N900" s="149">
        <f t="shared" si="181"/>
        <v>90</v>
      </c>
      <c r="O900" s="149">
        <f t="shared" si="186"/>
        <v>180</v>
      </c>
      <c r="P900" s="149">
        <f t="shared" si="187"/>
        <v>1</v>
      </c>
    </row>
    <row r="901" spans="1:16" x14ac:dyDescent="0.25">
      <c r="A901" s="391"/>
      <c r="B901" s="394"/>
      <c r="C901" s="5" t="str">
        <f t="shared" si="182"/>
        <v/>
      </c>
      <c r="D901" s="155">
        <f t="shared" si="188"/>
        <v>0</v>
      </c>
      <c r="F901" s="156">
        <f t="shared" si="189"/>
        <v>0</v>
      </c>
      <c r="G901" t="str">
        <f t="shared" si="190"/>
        <v/>
      </c>
      <c r="H901" t="b">
        <f t="shared" si="191"/>
        <v>0</v>
      </c>
      <c r="I901" s="283">
        <f t="shared" si="183"/>
        <v>0</v>
      </c>
      <c r="J901" s="1">
        <f t="shared" si="184"/>
        <v>0</v>
      </c>
      <c r="K901" s="157">
        <f t="shared" si="192"/>
        <v>0</v>
      </c>
      <c r="L901" s="149">
        <f t="shared" si="193"/>
        <v>0</v>
      </c>
      <c r="M901" s="150">
        <f t="shared" si="185"/>
        <v>100</v>
      </c>
      <c r="N901" s="149">
        <f t="shared" si="181"/>
        <v>90</v>
      </c>
      <c r="O901" s="149">
        <f t="shared" si="186"/>
        <v>180</v>
      </c>
      <c r="P901" s="149">
        <f t="shared" si="187"/>
        <v>1</v>
      </c>
    </row>
    <row r="902" spans="1:16" x14ac:dyDescent="0.25">
      <c r="A902" s="391"/>
      <c r="B902" s="394"/>
      <c r="C902" s="5" t="str">
        <f t="shared" si="182"/>
        <v/>
      </c>
      <c r="D902" s="155">
        <f t="shared" si="188"/>
        <v>0</v>
      </c>
      <c r="F902" s="156">
        <f t="shared" si="189"/>
        <v>0</v>
      </c>
      <c r="G902" t="str">
        <f t="shared" si="190"/>
        <v/>
      </c>
      <c r="H902" t="b">
        <f t="shared" si="191"/>
        <v>0</v>
      </c>
      <c r="I902" s="283">
        <f t="shared" si="183"/>
        <v>0</v>
      </c>
      <c r="J902" s="1">
        <f t="shared" si="184"/>
        <v>0</v>
      </c>
      <c r="K902" s="157">
        <f t="shared" si="192"/>
        <v>0</v>
      </c>
      <c r="L902" s="149">
        <f t="shared" si="193"/>
        <v>0</v>
      </c>
      <c r="M902" s="150">
        <f t="shared" si="185"/>
        <v>100</v>
      </c>
      <c r="N902" s="149">
        <f t="shared" ref="N902:N965" si="194">+O902-(P902*90)</f>
        <v>90</v>
      </c>
      <c r="O902" s="149">
        <f t="shared" si="186"/>
        <v>180</v>
      </c>
      <c r="P902" s="149">
        <f t="shared" si="187"/>
        <v>1</v>
      </c>
    </row>
    <row r="903" spans="1:16" x14ac:dyDescent="0.25">
      <c r="A903" s="391"/>
      <c r="B903" s="394"/>
      <c r="C903" s="5" t="str">
        <f t="shared" si="182"/>
        <v/>
      </c>
      <c r="D903" s="155">
        <f t="shared" si="188"/>
        <v>0</v>
      </c>
      <c r="F903" s="156">
        <f t="shared" si="189"/>
        <v>0</v>
      </c>
      <c r="G903" t="str">
        <f t="shared" si="190"/>
        <v/>
      </c>
      <c r="H903" t="b">
        <f t="shared" si="191"/>
        <v>0</v>
      </c>
      <c r="I903" s="283">
        <f t="shared" si="183"/>
        <v>0</v>
      </c>
      <c r="J903" s="1">
        <f t="shared" si="184"/>
        <v>0</v>
      </c>
      <c r="K903" s="157">
        <f t="shared" si="192"/>
        <v>0</v>
      </c>
      <c r="L903" s="149">
        <f t="shared" si="193"/>
        <v>0</v>
      </c>
      <c r="M903" s="150">
        <f t="shared" si="185"/>
        <v>100</v>
      </c>
      <c r="N903" s="149">
        <f t="shared" si="194"/>
        <v>90</v>
      </c>
      <c r="O903" s="149">
        <f t="shared" si="186"/>
        <v>180</v>
      </c>
      <c r="P903" s="149">
        <f t="shared" si="187"/>
        <v>1</v>
      </c>
    </row>
    <row r="904" spans="1:16" x14ac:dyDescent="0.25">
      <c r="A904" s="391"/>
      <c r="B904" s="394"/>
      <c r="C904" s="5" t="str">
        <f t="shared" si="182"/>
        <v/>
      </c>
      <c r="D904" s="155">
        <f t="shared" si="188"/>
        <v>0</v>
      </c>
      <c r="F904" s="156">
        <f t="shared" si="189"/>
        <v>0</v>
      </c>
      <c r="G904" t="str">
        <f t="shared" si="190"/>
        <v/>
      </c>
      <c r="H904" t="b">
        <f t="shared" si="191"/>
        <v>0</v>
      </c>
      <c r="I904" s="283">
        <f t="shared" si="183"/>
        <v>0</v>
      </c>
      <c r="J904" s="1">
        <f t="shared" si="184"/>
        <v>0</v>
      </c>
      <c r="K904" s="157">
        <f t="shared" si="192"/>
        <v>0</v>
      </c>
      <c r="L904" s="149">
        <f t="shared" si="193"/>
        <v>0</v>
      </c>
      <c r="M904" s="150">
        <f t="shared" si="185"/>
        <v>100</v>
      </c>
      <c r="N904" s="149">
        <f t="shared" si="194"/>
        <v>90</v>
      </c>
      <c r="O904" s="149">
        <f t="shared" si="186"/>
        <v>180</v>
      </c>
      <c r="P904" s="149">
        <f t="shared" si="187"/>
        <v>1</v>
      </c>
    </row>
    <row r="905" spans="1:16" x14ac:dyDescent="0.25">
      <c r="A905" s="391"/>
      <c r="B905" s="394"/>
      <c r="C905" s="5" t="str">
        <f t="shared" si="182"/>
        <v/>
      </c>
      <c r="D905" s="155">
        <f t="shared" si="188"/>
        <v>0</v>
      </c>
      <c r="F905" s="156">
        <f t="shared" si="189"/>
        <v>0</v>
      </c>
      <c r="G905" t="str">
        <f t="shared" si="190"/>
        <v/>
      </c>
      <c r="H905" t="b">
        <f t="shared" si="191"/>
        <v>0</v>
      </c>
      <c r="I905" s="283">
        <f t="shared" si="183"/>
        <v>0</v>
      </c>
      <c r="J905" s="1">
        <f t="shared" si="184"/>
        <v>0</v>
      </c>
      <c r="K905" s="157">
        <f t="shared" si="192"/>
        <v>0</v>
      </c>
      <c r="L905" s="149">
        <f t="shared" si="193"/>
        <v>0</v>
      </c>
      <c r="M905" s="150">
        <f t="shared" si="185"/>
        <v>100</v>
      </c>
      <c r="N905" s="149">
        <f t="shared" si="194"/>
        <v>90</v>
      </c>
      <c r="O905" s="149">
        <f t="shared" si="186"/>
        <v>180</v>
      </c>
      <c r="P905" s="149">
        <f t="shared" si="187"/>
        <v>1</v>
      </c>
    </row>
    <row r="906" spans="1:16" x14ac:dyDescent="0.25">
      <c r="A906" s="391"/>
      <c r="B906" s="394"/>
      <c r="C906" s="5" t="str">
        <f t="shared" si="182"/>
        <v/>
      </c>
      <c r="D906" s="155">
        <f t="shared" si="188"/>
        <v>0</v>
      </c>
      <c r="F906" s="156">
        <f t="shared" si="189"/>
        <v>0</v>
      </c>
      <c r="G906" t="str">
        <f t="shared" si="190"/>
        <v/>
      </c>
      <c r="H906" t="b">
        <f t="shared" si="191"/>
        <v>0</v>
      </c>
      <c r="I906" s="283">
        <f t="shared" si="183"/>
        <v>0</v>
      </c>
      <c r="J906" s="1">
        <f t="shared" si="184"/>
        <v>0</v>
      </c>
      <c r="K906" s="157">
        <f t="shared" si="192"/>
        <v>0</v>
      </c>
      <c r="L906" s="149">
        <f t="shared" si="193"/>
        <v>0</v>
      </c>
      <c r="M906" s="150">
        <f t="shared" si="185"/>
        <v>100</v>
      </c>
      <c r="N906" s="149">
        <f t="shared" si="194"/>
        <v>90</v>
      </c>
      <c r="O906" s="149">
        <f t="shared" si="186"/>
        <v>180</v>
      </c>
      <c r="P906" s="149">
        <f t="shared" si="187"/>
        <v>1</v>
      </c>
    </row>
    <row r="907" spans="1:16" x14ac:dyDescent="0.25">
      <c r="A907" s="391"/>
      <c r="B907" s="394"/>
      <c r="C907" s="5" t="str">
        <f t="shared" si="182"/>
        <v/>
      </c>
      <c r="D907" s="155">
        <f t="shared" si="188"/>
        <v>0</v>
      </c>
      <c r="F907" s="156">
        <f t="shared" si="189"/>
        <v>0</v>
      </c>
      <c r="G907" t="str">
        <f t="shared" si="190"/>
        <v/>
      </c>
      <c r="H907" t="b">
        <f t="shared" si="191"/>
        <v>0</v>
      </c>
      <c r="I907" s="283">
        <f t="shared" si="183"/>
        <v>0</v>
      </c>
      <c r="J907" s="1">
        <f t="shared" si="184"/>
        <v>0</v>
      </c>
      <c r="K907" s="157">
        <f t="shared" si="192"/>
        <v>0</v>
      </c>
      <c r="L907" s="149">
        <f t="shared" si="193"/>
        <v>0</v>
      </c>
      <c r="M907" s="150">
        <f t="shared" si="185"/>
        <v>100</v>
      </c>
      <c r="N907" s="149">
        <f t="shared" si="194"/>
        <v>90</v>
      </c>
      <c r="O907" s="149">
        <f t="shared" si="186"/>
        <v>180</v>
      </c>
      <c r="P907" s="149">
        <f t="shared" si="187"/>
        <v>1</v>
      </c>
    </row>
    <row r="908" spans="1:16" x14ac:dyDescent="0.25">
      <c r="A908" s="391"/>
      <c r="B908" s="394"/>
      <c r="C908" s="5" t="str">
        <f t="shared" si="182"/>
        <v/>
      </c>
      <c r="D908" s="155">
        <f t="shared" si="188"/>
        <v>0</v>
      </c>
      <c r="F908" s="156">
        <f t="shared" si="189"/>
        <v>0</v>
      </c>
      <c r="G908" t="str">
        <f t="shared" si="190"/>
        <v/>
      </c>
      <c r="H908" t="b">
        <f t="shared" si="191"/>
        <v>0</v>
      </c>
      <c r="I908" s="283">
        <f t="shared" si="183"/>
        <v>0</v>
      </c>
      <c r="J908" s="1">
        <f t="shared" si="184"/>
        <v>0</v>
      </c>
      <c r="K908" s="157">
        <f t="shared" si="192"/>
        <v>0</v>
      </c>
      <c r="L908" s="149">
        <f t="shared" si="193"/>
        <v>0</v>
      </c>
      <c r="M908" s="150">
        <f t="shared" si="185"/>
        <v>100</v>
      </c>
      <c r="N908" s="149">
        <f t="shared" si="194"/>
        <v>90</v>
      </c>
      <c r="O908" s="149">
        <f t="shared" si="186"/>
        <v>180</v>
      </c>
      <c r="P908" s="149">
        <f t="shared" si="187"/>
        <v>1</v>
      </c>
    </row>
    <row r="909" spans="1:16" x14ac:dyDescent="0.25">
      <c r="A909" s="391"/>
      <c r="B909" s="394"/>
      <c r="C909" s="5" t="str">
        <f t="shared" si="182"/>
        <v/>
      </c>
      <c r="D909" s="155">
        <f t="shared" si="188"/>
        <v>0</v>
      </c>
      <c r="F909" s="156">
        <f t="shared" si="189"/>
        <v>0</v>
      </c>
      <c r="G909" t="str">
        <f t="shared" si="190"/>
        <v/>
      </c>
      <c r="H909" t="b">
        <f t="shared" si="191"/>
        <v>0</v>
      </c>
      <c r="I909" s="283">
        <f t="shared" si="183"/>
        <v>0</v>
      </c>
      <c r="J909" s="1">
        <f t="shared" si="184"/>
        <v>0</v>
      </c>
      <c r="K909" s="157">
        <f t="shared" si="192"/>
        <v>0</v>
      </c>
      <c r="L909" s="149">
        <f t="shared" si="193"/>
        <v>0</v>
      </c>
      <c r="M909" s="150">
        <f t="shared" si="185"/>
        <v>100</v>
      </c>
      <c r="N909" s="149">
        <f t="shared" si="194"/>
        <v>90</v>
      </c>
      <c r="O909" s="149">
        <f t="shared" si="186"/>
        <v>180</v>
      </c>
      <c r="P909" s="149">
        <f t="shared" si="187"/>
        <v>1</v>
      </c>
    </row>
    <row r="910" spans="1:16" x14ac:dyDescent="0.25">
      <c r="A910" s="391"/>
      <c r="B910" s="394"/>
      <c r="C910" s="5" t="str">
        <f t="shared" si="182"/>
        <v/>
      </c>
      <c r="D910" s="155">
        <f t="shared" si="188"/>
        <v>0</v>
      </c>
      <c r="F910" s="156">
        <f t="shared" si="189"/>
        <v>0</v>
      </c>
      <c r="G910" t="str">
        <f t="shared" si="190"/>
        <v/>
      </c>
      <c r="H910" t="b">
        <f t="shared" si="191"/>
        <v>0</v>
      </c>
      <c r="I910" s="283">
        <f t="shared" si="183"/>
        <v>0</v>
      </c>
      <c r="J910" s="1">
        <f t="shared" si="184"/>
        <v>0</v>
      </c>
      <c r="K910" s="157">
        <f t="shared" si="192"/>
        <v>0</v>
      </c>
      <c r="L910" s="149">
        <f t="shared" si="193"/>
        <v>0</v>
      </c>
      <c r="M910" s="150">
        <f t="shared" si="185"/>
        <v>100</v>
      </c>
      <c r="N910" s="149">
        <f t="shared" si="194"/>
        <v>90</v>
      </c>
      <c r="O910" s="149">
        <f t="shared" si="186"/>
        <v>180</v>
      </c>
      <c r="P910" s="149">
        <f t="shared" si="187"/>
        <v>1</v>
      </c>
    </row>
    <row r="911" spans="1:16" x14ac:dyDescent="0.25">
      <c r="A911" s="391"/>
      <c r="B911" s="394"/>
      <c r="C911" s="5" t="str">
        <f t="shared" si="182"/>
        <v/>
      </c>
      <c r="D911" s="155">
        <f t="shared" si="188"/>
        <v>0</v>
      </c>
      <c r="F911" s="156">
        <f t="shared" si="189"/>
        <v>0</v>
      </c>
      <c r="G911" t="str">
        <f t="shared" si="190"/>
        <v/>
      </c>
      <c r="H911" t="b">
        <f t="shared" si="191"/>
        <v>0</v>
      </c>
      <c r="I911" s="283">
        <f t="shared" si="183"/>
        <v>0</v>
      </c>
      <c r="J911" s="1">
        <f t="shared" si="184"/>
        <v>0</v>
      </c>
      <c r="K911" s="157">
        <f t="shared" si="192"/>
        <v>0</v>
      </c>
      <c r="L911" s="149">
        <f t="shared" si="193"/>
        <v>0</v>
      </c>
      <c r="M911" s="150">
        <f t="shared" si="185"/>
        <v>100</v>
      </c>
      <c r="N911" s="149">
        <f t="shared" si="194"/>
        <v>90</v>
      </c>
      <c r="O911" s="149">
        <f t="shared" si="186"/>
        <v>180</v>
      </c>
      <c r="P911" s="149">
        <f t="shared" si="187"/>
        <v>1</v>
      </c>
    </row>
    <row r="912" spans="1:16" x14ac:dyDescent="0.25">
      <c r="A912" s="391"/>
      <c r="B912" s="394"/>
      <c r="C912" s="5" t="str">
        <f t="shared" si="182"/>
        <v/>
      </c>
      <c r="D912" s="155">
        <f t="shared" si="188"/>
        <v>0</v>
      </c>
      <c r="F912" s="156">
        <f t="shared" si="189"/>
        <v>0</v>
      </c>
      <c r="G912" t="str">
        <f t="shared" si="190"/>
        <v/>
      </c>
      <c r="H912" t="b">
        <f t="shared" si="191"/>
        <v>0</v>
      </c>
      <c r="I912" s="283">
        <f t="shared" si="183"/>
        <v>0</v>
      </c>
      <c r="J912" s="1">
        <f t="shared" si="184"/>
        <v>0</v>
      </c>
      <c r="K912" s="157">
        <f t="shared" si="192"/>
        <v>0</v>
      </c>
      <c r="L912" s="149">
        <f t="shared" si="193"/>
        <v>0</v>
      </c>
      <c r="M912" s="150">
        <f t="shared" si="185"/>
        <v>100</v>
      </c>
      <c r="N912" s="149">
        <f t="shared" si="194"/>
        <v>90</v>
      </c>
      <c r="O912" s="149">
        <f t="shared" si="186"/>
        <v>180</v>
      </c>
      <c r="P912" s="149">
        <f t="shared" si="187"/>
        <v>1</v>
      </c>
    </row>
    <row r="913" spans="1:16" x14ac:dyDescent="0.25">
      <c r="A913" s="391"/>
      <c r="B913" s="394"/>
      <c r="C913" s="5" t="str">
        <f t="shared" si="182"/>
        <v/>
      </c>
      <c r="D913" s="155">
        <f t="shared" si="188"/>
        <v>0</v>
      </c>
      <c r="F913" s="156">
        <f t="shared" si="189"/>
        <v>0</v>
      </c>
      <c r="G913" t="str">
        <f t="shared" si="190"/>
        <v/>
      </c>
      <c r="H913" t="b">
        <f t="shared" si="191"/>
        <v>0</v>
      </c>
      <c r="I913" s="283">
        <f t="shared" si="183"/>
        <v>0</v>
      </c>
      <c r="J913" s="1">
        <f t="shared" si="184"/>
        <v>0</v>
      </c>
      <c r="K913" s="157">
        <f t="shared" si="192"/>
        <v>0</v>
      </c>
      <c r="L913" s="149">
        <f t="shared" si="193"/>
        <v>0</v>
      </c>
      <c r="M913" s="150">
        <f t="shared" si="185"/>
        <v>100</v>
      </c>
      <c r="N913" s="149">
        <f t="shared" si="194"/>
        <v>90</v>
      </c>
      <c r="O913" s="149">
        <f t="shared" si="186"/>
        <v>180</v>
      </c>
      <c r="P913" s="149">
        <f t="shared" si="187"/>
        <v>1</v>
      </c>
    </row>
    <row r="914" spans="1:16" x14ac:dyDescent="0.25">
      <c r="A914" s="391"/>
      <c r="B914" s="394"/>
      <c r="C914" s="5" t="str">
        <f t="shared" si="182"/>
        <v/>
      </c>
      <c r="D914" s="155">
        <f t="shared" si="188"/>
        <v>0</v>
      </c>
      <c r="F914" s="156">
        <f t="shared" si="189"/>
        <v>0</v>
      </c>
      <c r="G914" t="str">
        <f t="shared" si="190"/>
        <v/>
      </c>
      <c r="H914" t="b">
        <f t="shared" si="191"/>
        <v>0</v>
      </c>
      <c r="I914" s="283">
        <f t="shared" si="183"/>
        <v>0</v>
      </c>
      <c r="J914" s="1">
        <f t="shared" si="184"/>
        <v>0</v>
      </c>
      <c r="K914" s="157">
        <f t="shared" si="192"/>
        <v>0</v>
      </c>
      <c r="L914" s="149">
        <f t="shared" si="193"/>
        <v>0</v>
      </c>
      <c r="M914" s="150">
        <f t="shared" si="185"/>
        <v>100</v>
      </c>
      <c r="N914" s="149">
        <f t="shared" si="194"/>
        <v>90</v>
      </c>
      <c r="O914" s="149">
        <f t="shared" si="186"/>
        <v>180</v>
      </c>
      <c r="P914" s="149">
        <f t="shared" si="187"/>
        <v>1</v>
      </c>
    </row>
    <row r="915" spans="1:16" x14ac:dyDescent="0.25">
      <c r="A915" s="391"/>
      <c r="B915" s="394"/>
      <c r="C915" s="5" t="str">
        <f t="shared" si="182"/>
        <v/>
      </c>
      <c r="D915" s="155">
        <f t="shared" si="188"/>
        <v>0</v>
      </c>
      <c r="F915" s="156">
        <f t="shared" si="189"/>
        <v>0</v>
      </c>
      <c r="G915" t="str">
        <f t="shared" si="190"/>
        <v/>
      </c>
      <c r="H915" t="b">
        <f t="shared" si="191"/>
        <v>0</v>
      </c>
      <c r="I915" s="283">
        <f t="shared" si="183"/>
        <v>0</v>
      </c>
      <c r="J915" s="1">
        <f t="shared" si="184"/>
        <v>0</v>
      </c>
      <c r="K915" s="157">
        <f t="shared" si="192"/>
        <v>0</v>
      </c>
      <c r="L915" s="149">
        <f t="shared" si="193"/>
        <v>0</v>
      </c>
      <c r="M915" s="150">
        <f t="shared" si="185"/>
        <v>100</v>
      </c>
      <c r="N915" s="149">
        <f t="shared" si="194"/>
        <v>90</v>
      </c>
      <c r="O915" s="149">
        <f t="shared" si="186"/>
        <v>180</v>
      </c>
      <c r="P915" s="149">
        <f t="shared" si="187"/>
        <v>1</v>
      </c>
    </row>
    <row r="916" spans="1:16" x14ac:dyDescent="0.25">
      <c r="A916" s="391"/>
      <c r="B916" s="394"/>
      <c r="C916" s="5" t="str">
        <f t="shared" si="182"/>
        <v/>
      </c>
      <c r="D916" s="155">
        <f t="shared" si="188"/>
        <v>0</v>
      </c>
      <c r="F916" s="156">
        <f t="shared" si="189"/>
        <v>0</v>
      </c>
      <c r="G916" t="str">
        <f t="shared" si="190"/>
        <v/>
      </c>
      <c r="H916" t="b">
        <f t="shared" si="191"/>
        <v>0</v>
      </c>
      <c r="I916" s="283">
        <f t="shared" si="183"/>
        <v>0</v>
      </c>
      <c r="J916" s="1">
        <f t="shared" si="184"/>
        <v>0</v>
      </c>
      <c r="K916" s="157">
        <f t="shared" si="192"/>
        <v>0</v>
      </c>
      <c r="L916" s="149">
        <f t="shared" si="193"/>
        <v>0</v>
      </c>
      <c r="M916" s="150">
        <f t="shared" si="185"/>
        <v>100</v>
      </c>
      <c r="N916" s="149">
        <f t="shared" si="194"/>
        <v>90</v>
      </c>
      <c r="O916" s="149">
        <f t="shared" si="186"/>
        <v>180</v>
      </c>
      <c r="P916" s="149">
        <f t="shared" si="187"/>
        <v>1</v>
      </c>
    </row>
    <row r="917" spans="1:16" x14ac:dyDescent="0.25">
      <c r="A917" s="391"/>
      <c r="B917" s="394"/>
      <c r="C917" s="5" t="str">
        <f t="shared" si="182"/>
        <v/>
      </c>
      <c r="D917" s="155">
        <f t="shared" si="188"/>
        <v>0</v>
      </c>
      <c r="F917" s="156">
        <f t="shared" si="189"/>
        <v>0</v>
      </c>
      <c r="G917" t="str">
        <f t="shared" si="190"/>
        <v/>
      </c>
      <c r="H917" t="b">
        <f t="shared" si="191"/>
        <v>0</v>
      </c>
      <c r="I917" s="283">
        <f t="shared" si="183"/>
        <v>0</v>
      </c>
      <c r="J917" s="1">
        <f t="shared" si="184"/>
        <v>0</v>
      </c>
      <c r="K917" s="157">
        <f t="shared" si="192"/>
        <v>0</v>
      </c>
      <c r="L917" s="149">
        <f t="shared" si="193"/>
        <v>0</v>
      </c>
      <c r="M917" s="150">
        <f t="shared" si="185"/>
        <v>100</v>
      </c>
      <c r="N917" s="149">
        <f t="shared" si="194"/>
        <v>90</v>
      </c>
      <c r="O917" s="149">
        <f t="shared" si="186"/>
        <v>180</v>
      </c>
      <c r="P917" s="149">
        <f t="shared" si="187"/>
        <v>1</v>
      </c>
    </row>
    <row r="918" spans="1:16" x14ac:dyDescent="0.25">
      <c r="A918" s="391"/>
      <c r="B918" s="394"/>
      <c r="C918" s="5" t="str">
        <f t="shared" si="182"/>
        <v/>
      </c>
      <c r="D918" s="155">
        <f t="shared" si="188"/>
        <v>0</v>
      </c>
      <c r="F918" s="156">
        <f t="shared" si="189"/>
        <v>0</v>
      </c>
      <c r="G918" t="str">
        <f t="shared" si="190"/>
        <v/>
      </c>
      <c r="H918" t="b">
        <f t="shared" si="191"/>
        <v>0</v>
      </c>
      <c r="I918" s="283">
        <f t="shared" si="183"/>
        <v>0</v>
      </c>
      <c r="J918" s="1">
        <f t="shared" si="184"/>
        <v>0</v>
      </c>
      <c r="K918" s="157">
        <f t="shared" si="192"/>
        <v>0</v>
      </c>
      <c r="L918" s="149">
        <f t="shared" si="193"/>
        <v>0</v>
      </c>
      <c r="M918" s="150">
        <f t="shared" si="185"/>
        <v>100</v>
      </c>
      <c r="N918" s="149">
        <f t="shared" si="194"/>
        <v>90</v>
      </c>
      <c r="O918" s="149">
        <f t="shared" si="186"/>
        <v>180</v>
      </c>
      <c r="P918" s="149">
        <f t="shared" si="187"/>
        <v>1</v>
      </c>
    </row>
    <row r="919" spans="1:16" x14ac:dyDescent="0.25">
      <c r="A919" s="391"/>
      <c r="B919" s="394"/>
      <c r="C919" s="5" t="str">
        <f t="shared" si="182"/>
        <v/>
      </c>
      <c r="D919" s="155">
        <f t="shared" si="188"/>
        <v>0</v>
      </c>
      <c r="F919" s="156">
        <f t="shared" si="189"/>
        <v>0</v>
      </c>
      <c r="G919" t="str">
        <f t="shared" si="190"/>
        <v/>
      </c>
      <c r="H919" t="b">
        <f t="shared" si="191"/>
        <v>0</v>
      </c>
      <c r="I919" s="283">
        <f t="shared" si="183"/>
        <v>0</v>
      </c>
      <c r="J919" s="1">
        <f t="shared" si="184"/>
        <v>0</v>
      </c>
      <c r="K919" s="157">
        <f t="shared" si="192"/>
        <v>0</v>
      </c>
      <c r="L919" s="149">
        <f t="shared" si="193"/>
        <v>0</v>
      </c>
      <c r="M919" s="150">
        <f t="shared" si="185"/>
        <v>100</v>
      </c>
      <c r="N919" s="149">
        <f t="shared" si="194"/>
        <v>90</v>
      </c>
      <c r="O919" s="149">
        <f t="shared" si="186"/>
        <v>180</v>
      </c>
      <c r="P919" s="149">
        <f t="shared" si="187"/>
        <v>1</v>
      </c>
    </row>
    <row r="920" spans="1:16" x14ac:dyDescent="0.25">
      <c r="A920" s="391"/>
      <c r="B920" s="394"/>
      <c r="C920" s="5" t="str">
        <f t="shared" si="182"/>
        <v/>
      </c>
      <c r="D920" s="155">
        <f t="shared" si="188"/>
        <v>0</v>
      </c>
      <c r="F920" s="156">
        <f t="shared" si="189"/>
        <v>0</v>
      </c>
      <c r="G920" t="str">
        <f t="shared" si="190"/>
        <v/>
      </c>
      <c r="H920" t="b">
        <f t="shared" si="191"/>
        <v>0</v>
      </c>
      <c r="I920" s="283">
        <f t="shared" si="183"/>
        <v>0</v>
      </c>
      <c r="J920" s="1">
        <f t="shared" si="184"/>
        <v>0</v>
      </c>
      <c r="K920" s="157">
        <f t="shared" si="192"/>
        <v>0</v>
      </c>
      <c r="L920" s="149">
        <f t="shared" si="193"/>
        <v>0</v>
      </c>
      <c r="M920" s="150">
        <f t="shared" si="185"/>
        <v>100</v>
      </c>
      <c r="N920" s="149">
        <f t="shared" si="194"/>
        <v>90</v>
      </c>
      <c r="O920" s="149">
        <f t="shared" si="186"/>
        <v>180</v>
      </c>
      <c r="P920" s="149">
        <f t="shared" si="187"/>
        <v>1</v>
      </c>
    </row>
    <row r="921" spans="1:16" x14ac:dyDescent="0.25">
      <c r="A921" s="391"/>
      <c r="B921" s="394"/>
      <c r="C921" s="5" t="str">
        <f t="shared" si="182"/>
        <v/>
      </c>
      <c r="D921" s="155">
        <f t="shared" si="188"/>
        <v>0</v>
      </c>
      <c r="F921" s="156">
        <f t="shared" si="189"/>
        <v>0</v>
      </c>
      <c r="G921" t="str">
        <f t="shared" si="190"/>
        <v/>
      </c>
      <c r="H921" t="b">
        <f t="shared" si="191"/>
        <v>0</v>
      </c>
      <c r="I921" s="283">
        <f t="shared" si="183"/>
        <v>0</v>
      </c>
      <c r="J921" s="1">
        <f t="shared" si="184"/>
        <v>0</v>
      </c>
      <c r="K921" s="157">
        <f t="shared" si="192"/>
        <v>0</v>
      </c>
      <c r="L921" s="149">
        <f t="shared" si="193"/>
        <v>0</v>
      </c>
      <c r="M921" s="150">
        <f t="shared" si="185"/>
        <v>100</v>
      </c>
      <c r="N921" s="149">
        <f t="shared" si="194"/>
        <v>90</v>
      </c>
      <c r="O921" s="149">
        <f t="shared" si="186"/>
        <v>180</v>
      </c>
      <c r="P921" s="149">
        <f t="shared" si="187"/>
        <v>1</v>
      </c>
    </row>
    <row r="922" spans="1:16" x14ac:dyDescent="0.25">
      <c r="A922" s="391"/>
      <c r="B922" s="394"/>
      <c r="C922" s="5" t="str">
        <f t="shared" si="182"/>
        <v/>
      </c>
      <c r="D922" s="155">
        <f t="shared" si="188"/>
        <v>0</v>
      </c>
      <c r="F922" s="156">
        <f t="shared" si="189"/>
        <v>0</v>
      </c>
      <c r="G922" t="str">
        <f t="shared" si="190"/>
        <v/>
      </c>
      <c r="H922" t="b">
        <f t="shared" si="191"/>
        <v>0</v>
      </c>
      <c r="I922" s="283">
        <f t="shared" si="183"/>
        <v>0</v>
      </c>
      <c r="J922" s="1">
        <f t="shared" si="184"/>
        <v>0</v>
      </c>
      <c r="K922" s="157">
        <f t="shared" si="192"/>
        <v>0</v>
      </c>
      <c r="L922" s="149">
        <f t="shared" si="193"/>
        <v>0</v>
      </c>
      <c r="M922" s="150">
        <f t="shared" si="185"/>
        <v>100</v>
      </c>
      <c r="N922" s="149">
        <f t="shared" si="194"/>
        <v>90</v>
      </c>
      <c r="O922" s="149">
        <f t="shared" si="186"/>
        <v>180</v>
      </c>
      <c r="P922" s="149">
        <f t="shared" si="187"/>
        <v>1</v>
      </c>
    </row>
    <row r="923" spans="1:16" x14ac:dyDescent="0.25">
      <c r="A923" s="391"/>
      <c r="B923" s="394"/>
      <c r="C923" s="5" t="str">
        <f t="shared" si="182"/>
        <v/>
      </c>
      <c r="D923" s="155">
        <f t="shared" si="188"/>
        <v>0</v>
      </c>
      <c r="F923" s="156">
        <f t="shared" si="189"/>
        <v>0</v>
      </c>
      <c r="G923" t="str">
        <f t="shared" si="190"/>
        <v/>
      </c>
      <c r="H923" t="b">
        <f t="shared" si="191"/>
        <v>0</v>
      </c>
      <c r="I923" s="283">
        <f t="shared" si="183"/>
        <v>0</v>
      </c>
      <c r="J923" s="1">
        <f t="shared" si="184"/>
        <v>0</v>
      </c>
      <c r="K923" s="157">
        <f t="shared" si="192"/>
        <v>0</v>
      </c>
      <c r="L923" s="149">
        <f t="shared" si="193"/>
        <v>0</v>
      </c>
      <c r="M923" s="150">
        <f t="shared" si="185"/>
        <v>100</v>
      </c>
      <c r="N923" s="149">
        <f t="shared" si="194"/>
        <v>90</v>
      </c>
      <c r="O923" s="149">
        <f t="shared" si="186"/>
        <v>180</v>
      </c>
      <c r="P923" s="149">
        <f t="shared" si="187"/>
        <v>1</v>
      </c>
    </row>
    <row r="924" spans="1:16" x14ac:dyDescent="0.25">
      <c r="A924" s="391"/>
      <c r="B924" s="394"/>
      <c r="C924" s="5" t="str">
        <f t="shared" si="182"/>
        <v/>
      </c>
      <c r="D924" s="155">
        <f t="shared" si="188"/>
        <v>0</v>
      </c>
      <c r="F924" s="156">
        <f t="shared" si="189"/>
        <v>0</v>
      </c>
      <c r="G924" t="str">
        <f t="shared" si="190"/>
        <v/>
      </c>
      <c r="H924" t="b">
        <f t="shared" si="191"/>
        <v>0</v>
      </c>
      <c r="I924" s="283">
        <f t="shared" si="183"/>
        <v>0</v>
      </c>
      <c r="J924" s="1">
        <f t="shared" si="184"/>
        <v>0</v>
      </c>
      <c r="K924" s="157">
        <f t="shared" si="192"/>
        <v>0</v>
      </c>
      <c r="L924" s="149">
        <f t="shared" si="193"/>
        <v>0</v>
      </c>
      <c r="M924" s="150">
        <f t="shared" si="185"/>
        <v>100</v>
      </c>
      <c r="N924" s="149">
        <f t="shared" si="194"/>
        <v>90</v>
      </c>
      <c r="O924" s="149">
        <f t="shared" si="186"/>
        <v>180</v>
      </c>
      <c r="P924" s="149">
        <f t="shared" si="187"/>
        <v>1</v>
      </c>
    </row>
    <row r="925" spans="1:16" x14ac:dyDescent="0.25">
      <c r="A925" s="391"/>
      <c r="B925" s="394"/>
      <c r="C925" s="5" t="str">
        <f t="shared" si="182"/>
        <v/>
      </c>
      <c r="D925" s="155">
        <f t="shared" si="188"/>
        <v>0</v>
      </c>
      <c r="F925" s="156">
        <f t="shared" si="189"/>
        <v>0</v>
      </c>
      <c r="G925" t="str">
        <f t="shared" si="190"/>
        <v/>
      </c>
      <c r="H925" t="b">
        <f t="shared" si="191"/>
        <v>0</v>
      </c>
      <c r="I925" s="283">
        <f t="shared" si="183"/>
        <v>0</v>
      </c>
      <c r="J925" s="1">
        <f t="shared" si="184"/>
        <v>0</v>
      </c>
      <c r="K925" s="157">
        <f t="shared" si="192"/>
        <v>0</v>
      </c>
      <c r="L925" s="149">
        <f t="shared" si="193"/>
        <v>0</v>
      </c>
      <c r="M925" s="150">
        <f t="shared" si="185"/>
        <v>100</v>
      </c>
      <c r="N925" s="149">
        <f t="shared" si="194"/>
        <v>90</v>
      </c>
      <c r="O925" s="149">
        <f t="shared" si="186"/>
        <v>180</v>
      </c>
      <c r="P925" s="149">
        <f t="shared" si="187"/>
        <v>1</v>
      </c>
    </row>
    <row r="926" spans="1:16" x14ac:dyDescent="0.25">
      <c r="A926" s="391"/>
      <c r="B926" s="394"/>
      <c r="C926" s="5" t="str">
        <f t="shared" si="182"/>
        <v/>
      </c>
      <c r="D926" s="155">
        <f t="shared" si="188"/>
        <v>0</v>
      </c>
      <c r="F926" s="156">
        <f t="shared" si="189"/>
        <v>0</v>
      </c>
      <c r="G926" t="str">
        <f t="shared" si="190"/>
        <v/>
      </c>
      <c r="H926" t="b">
        <f t="shared" si="191"/>
        <v>0</v>
      </c>
      <c r="I926" s="283">
        <f t="shared" si="183"/>
        <v>0</v>
      </c>
      <c r="J926" s="1">
        <f t="shared" si="184"/>
        <v>0</v>
      </c>
      <c r="K926" s="157">
        <f t="shared" si="192"/>
        <v>0</v>
      </c>
      <c r="L926" s="149">
        <f t="shared" si="193"/>
        <v>0</v>
      </c>
      <c r="M926" s="150">
        <f t="shared" si="185"/>
        <v>100</v>
      </c>
      <c r="N926" s="149">
        <f t="shared" si="194"/>
        <v>90</v>
      </c>
      <c r="O926" s="149">
        <f t="shared" si="186"/>
        <v>180</v>
      </c>
      <c r="P926" s="149">
        <f t="shared" si="187"/>
        <v>1</v>
      </c>
    </row>
    <row r="927" spans="1:16" x14ac:dyDescent="0.25">
      <c r="A927" s="391"/>
      <c r="B927" s="394"/>
      <c r="C927" s="5" t="str">
        <f t="shared" si="182"/>
        <v/>
      </c>
      <c r="D927" s="155">
        <f t="shared" si="188"/>
        <v>0</v>
      </c>
      <c r="F927" s="156">
        <f t="shared" si="189"/>
        <v>0</v>
      </c>
      <c r="G927" t="str">
        <f t="shared" si="190"/>
        <v/>
      </c>
      <c r="H927" t="b">
        <f t="shared" si="191"/>
        <v>0</v>
      </c>
      <c r="I927" s="283">
        <f t="shared" si="183"/>
        <v>0</v>
      </c>
      <c r="J927" s="1">
        <f t="shared" si="184"/>
        <v>0</v>
      </c>
      <c r="K927" s="157">
        <f t="shared" si="192"/>
        <v>0</v>
      </c>
      <c r="L927" s="149">
        <f t="shared" si="193"/>
        <v>0</v>
      </c>
      <c r="M927" s="150">
        <f t="shared" si="185"/>
        <v>100</v>
      </c>
      <c r="N927" s="149">
        <f t="shared" si="194"/>
        <v>90</v>
      </c>
      <c r="O927" s="149">
        <f t="shared" si="186"/>
        <v>180</v>
      </c>
      <c r="P927" s="149">
        <f t="shared" si="187"/>
        <v>1</v>
      </c>
    </row>
    <row r="928" spans="1:16" x14ac:dyDescent="0.25">
      <c r="A928" s="391"/>
      <c r="B928" s="394"/>
      <c r="C928" s="5" t="str">
        <f t="shared" si="182"/>
        <v/>
      </c>
      <c r="D928" s="155">
        <f t="shared" si="188"/>
        <v>0</v>
      </c>
      <c r="F928" s="156">
        <f t="shared" si="189"/>
        <v>0</v>
      </c>
      <c r="G928" t="str">
        <f t="shared" si="190"/>
        <v/>
      </c>
      <c r="H928" t="b">
        <f t="shared" si="191"/>
        <v>0</v>
      </c>
      <c r="I928" s="283">
        <f t="shared" si="183"/>
        <v>0</v>
      </c>
      <c r="J928" s="1">
        <f t="shared" si="184"/>
        <v>0</v>
      </c>
      <c r="K928" s="157">
        <f t="shared" si="192"/>
        <v>0</v>
      </c>
      <c r="L928" s="149">
        <f t="shared" si="193"/>
        <v>0</v>
      </c>
      <c r="M928" s="150">
        <f t="shared" si="185"/>
        <v>100</v>
      </c>
      <c r="N928" s="149">
        <f t="shared" si="194"/>
        <v>90</v>
      </c>
      <c r="O928" s="149">
        <f t="shared" si="186"/>
        <v>180</v>
      </c>
      <c r="P928" s="149">
        <f t="shared" si="187"/>
        <v>1</v>
      </c>
    </row>
    <row r="929" spans="1:16" x14ac:dyDescent="0.25">
      <c r="A929" s="391"/>
      <c r="B929" s="394"/>
      <c r="C929" s="5" t="str">
        <f t="shared" si="182"/>
        <v/>
      </c>
      <c r="D929" s="155">
        <f t="shared" si="188"/>
        <v>0</v>
      </c>
      <c r="F929" s="156">
        <f t="shared" si="189"/>
        <v>0</v>
      </c>
      <c r="G929" t="str">
        <f t="shared" si="190"/>
        <v/>
      </c>
      <c r="H929" t="b">
        <f t="shared" si="191"/>
        <v>0</v>
      </c>
      <c r="I929" s="283">
        <f t="shared" si="183"/>
        <v>0</v>
      </c>
      <c r="J929" s="1">
        <f t="shared" si="184"/>
        <v>0</v>
      </c>
      <c r="K929" s="157">
        <f t="shared" si="192"/>
        <v>0</v>
      </c>
      <c r="L929" s="149">
        <f t="shared" si="193"/>
        <v>0</v>
      </c>
      <c r="M929" s="150">
        <f t="shared" si="185"/>
        <v>100</v>
      </c>
      <c r="N929" s="149">
        <f t="shared" si="194"/>
        <v>90</v>
      </c>
      <c r="O929" s="149">
        <f t="shared" si="186"/>
        <v>180</v>
      </c>
      <c r="P929" s="149">
        <f t="shared" si="187"/>
        <v>1</v>
      </c>
    </row>
    <row r="930" spans="1:16" x14ac:dyDescent="0.25">
      <c r="A930" s="391"/>
      <c r="B930" s="394"/>
      <c r="C930" s="5" t="str">
        <f t="shared" si="182"/>
        <v/>
      </c>
      <c r="D930" s="155">
        <f t="shared" si="188"/>
        <v>0</v>
      </c>
      <c r="F930" s="156">
        <f t="shared" si="189"/>
        <v>0</v>
      </c>
      <c r="G930" t="str">
        <f t="shared" si="190"/>
        <v/>
      </c>
      <c r="H930" t="b">
        <f t="shared" si="191"/>
        <v>0</v>
      </c>
      <c r="I930" s="283">
        <f t="shared" si="183"/>
        <v>0</v>
      </c>
      <c r="J930" s="1">
        <f t="shared" si="184"/>
        <v>0</v>
      </c>
      <c r="K930" s="157">
        <f t="shared" si="192"/>
        <v>0</v>
      </c>
      <c r="L930" s="149">
        <f t="shared" si="193"/>
        <v>0</v>
      </c>
      <c r="M930" s="150">
        <f t="shared" si="185"/>
        <v>100</v>
      </c>
      <c r="N930" s="149">
        <f t="shared" si="194"/>
        <v>90</v>
      </c>
      <c r="O930" s="149">
        <f t="shared" si="186"/>
        <v>180</v>
      </c>
      <c r="P930" s="149">
        <f t="shared" si="187"/>
        <v>1</v>
      </c>
    </row>
    <row r="931" spans="1:16" x14ac:dyDescent="0.25">
      <c r="A931" s="391"/>
      <c r="B931" s="394"/>
      <c r="C931" s="5" t="str">
        <f t="shared" si="182"/>
        <v/>
      </c>
      <c r="D931" s="155">
        <f t="shared" si="188"/>
        <v>0</v>
      </c>
      <c r="F931" s="156">
        <f t="shared" si="189"/>
        <v>0</v>
      </c>
      <c r="G931" t="str">
        <f t="shared" si="190"/>
        <v/>
      </c>
      <c r="H931" t="b">
        <f t="shared" si="191"/>
        <v>0</v>
      </c>
      <c r="I931" s="283">
        <f t="shared" si="183"/>
        <v>0</v>
      </c>
      <c r="J931" s="1">
        <f t="shared" si="184"/>
        <v>0</v>
      </c>
      <c r="K931" s="157">
        <f t="shared" si="192"/>
        <v>0</v>
      </c>
      <c r="L931" s="149">
        <f t="shared" si="193"/>
        <v>0</v>
      </c>
      <c r="M931" s="150">
        <f t="shared" si="185"/>
        <v>100</v>
      </c>
      <c r="N931" s="149">
        <f t="shared" si="194"/>
        <v>90</v>
      </c>
      <c r="O931" s="149">
        <f t="shared" si="186"/>
        <v>180</v>
      </c>
      <c r="P931" s="149">
        <f t="shared" si="187"/>
        <v>1</v>
      </c>
    </row>
    <row r="932" spans="1:16" x14ac:dyDescent="0.25">
      <c r="A932" s="391"/>
      <c r="B932" s="394"/>
      <c r="C932" s="5" t="str">
        <f t="shared" si="182"/>
        <v/>
      </c>
      <c r="D932" s="155">
        <f t="shared" si="188"/>
        <v>0</v>
      </c>
      <c r="F932" s="156">
        <f t="shared" si="189"/>
        <v>0</v>
      </c>
      <c r="G932" t="str">
        <f t="shared" si="190"/>
        <v/>
      </c>
      <c r="H932" t="b">
        <f t="shared" si="191"/>
        <v>0</v>
      </c>
      <c r="I932" s="283">
        <f t="shared" si="183"/>
        <v>0</v>
      </c>
      <c r="J932" s="1">
        <f t="shared" si="184"/>
        <v>0</v>
      </c>
      <c r="K932" s="157">
        <f t="shared" si="192"/>
        <v>0</v>
      </c>
      <c r="L932" s="149">
        <f t="shared" si="193"/>
        <v>0</v>
      </c>
      <c r="M932" s="150">
        <f t="shared" si="185"/>
        <v>100</v>
      </c>
      <c r="N932" s="149">
        <f t="shared" si="194"/>
        <v>90</v>
      </c>
      <c r="O932" s="149">
        <f t="shared" si="186"/>
        <v>180</v>
      </c>
      <c r="P932" s="149">
        <f t="shared" si="187"/>
        <v>1</v>
      </c>
    </row>
    <row r="933" spans="1:16" x14ac:dyDescent="0.25">
      <c r="A933" s="391"/>
      <c r="B933" s="394"/>
      <c r="C933" s="5" t="str">
        <f t="shared" si="182"/>
        <v/>
      </c>
      <c r="D933" s="155">
        <f t="shared" si="188"/>
        <v>0</v>
      </c>
      <c r="F933" s="156">
        <f t="shared" si="189"/>
        <v>0</v>
      </c>
      <c r="G933" t="str">
        <f t="shared" si="190"/>
        <v/>
      </c>
      <c r="H933" t="b">
        <f t="shared" si="191"/>
        <v>0</v>
      </c>
      <c r="I933" s="283">
        <f t="shared" si="183"/>
        <v>0</v>
      </c>
      <c r="J933" s="1">
        <f t="shared" si="184"/>
        <v>0</v>
      </c>
      <c r="K933" s="157">
        <f t="shared" si="192"/>
        <v>0</v>
      </c>
      <c r="L933" s="149">
        <f t="shared" si="193"/>
        <v>0</v>
      </c>
      <c r="M933" s="150">
        <f t="shared" si="185"/>
        <v>100</v>
      </c>
      <c r="N933" s="149">
        <f t="shared" si="194"/>
        <v>90</v>
      </c>
      <c r="O933" s="149">
        <f t="shared" si="186"/>
        <v>180</v>
      </c>
      <c r="P933" s="149">
        <f t="shared" si="187"/>
        <v>1</v>
      </c>
    </row>
    <row r="934" spans="1:16" x14ac:dyDescent="0.25">
      <c r="A934" s="391"/>
      <c r="B934" s="394"/>
      <c r="C934" s="5" t="str">
        <f t="shared" si="182"/>
        <v/>
      </c>
      <c r="D934" s="155">
        <f t="shared" si="188"/>
        <v>0</v>
      </c>
      <c r="F934" s="156">
        <f t="shared" si="189"/>
        <v>0</v>
      </c>
      <c r="G934" t="str">
        <f t="shared" si="190"/>
        <v/>
      </c>
      <c r="H934" t="b">
        <f t="shared" si="191"/>
        <v>0</v>
      </c>
      <c r="I934" s="283">
        <f t="shared" si="183"/>
        <v>0</v>
      </c>
      <c r="J934" s="1">
        <f t="shared" si="184"/>
        <v>0</v>
      </c>
      <c r="K934" s="157">
        <f t="shared" si="192"/>
        <v>0</v>
      </c>
      <c r="L934" s="149">
        <f t="shared" si="193"/>
        <v>0</v>
      </c>
      <c r="M934" s="150">
        <f t="shared" si="185"/>
        <v>100</v>
      </c>
      <c r="N934" s="149">
        <f t="shared" si="194"/>
        <v>90</v>
      </c>
      <c r="O934" s="149">
        <f t="shared" si="186"/>
        <v>180</v>
      </c>
      <c r="P934" s="149">
        <f t="shared" si="187"/>
        <v>1</v>
      </c>
    </row>
    <row r="935" spans="1:16" x14ac:dyDescent="0.25">
      <c r="A935" s="391"/>
      <c r="B935" s="394"/>
      <c r="C935" s="5" t="str">
        <f t="shared" si="182"/>
        <v/>
      </c>
      <c r="D935" s="155">
        <f t="shared" si="188"/>
        <v>0</v>
      </c>
      <c r="F935" s="156">
        <f t="shared" si="189"/>
        <v>0</v>
      </c>
      <c r="G935" t="str">
        <f t="shared" si="190"/>
        <v/>
      </c>
      <c r="H935" t="b">
        <f t="shared" si="191"/>
        <v>0</v>
      </c>
      <c r="I935" s="283">
        <f t="shared" si="183"/>
        <v>0</v>
      </c>
      <c r="J935" s="1">
        <f t="shared" si="184"/>
        <v>0</v>
      </c>
      <c r="K935" s="157">
        <f t="shared" si="192"/>
        <v>0</v>
      </c>
      <c r="L935" s="149">
        <f t="shared" si="193"/>
        <v>0</v>
      </c>
      <c r="M935" s="150">
        <f t="shared" si="185"/>
        <v>100</v>
      </c>
      <c r="N935" s="149">
        <f t="shared" si="194"/>
        <v>90</v>
      </c>
      <c r="O935" s="149">
        <f t="shared" si="186"/>
        <v>180</v>
      </c>
      <c r="P935" s="149">
        <f t="shared" si="187"/>
        <v>1</v>
      </c>
    </row>
    <row r="936" spans="1:16" x14ac:dyDescent="0.25">
      <c r="A936" s="391"/>
      <c r="B936" s="394"/>
      <c r="C936" s="5" t="str">
        <f t="shared" si="182"/>
        <v/>
      </c>
      <c r="D936" s="155">
        <f t="shared" si="188"/>
        <v>0</v>
      </c>
      <c r="F936" s="156">
        <f t="shared" si="189"/>
        <v>0</v>
      </c>
      <c r="G936" t="str">
        <f t="shared" si="190"/>
        <v/>
      </c>
      <c r="H936" t="b">
        <f t="shared" si="191"/>
        <v>0</v>
      </c>
      <c r="I936" s="283">
        <f t="shared" si="183"/>
        <v>0</v>
      </c>
      <c r="J936" s="1">
        <f t="shared" si="184"/>
        <v>0</v>
      </c>
      <c r="K936" s="157">
        <f t="shared" si="192"/>
        <v>0</v>
      </c>
      <c r="L936" s="149">
        <f t="shared" si="193"/>
        <v>0</v>
      </c>
      <c r="M936" s="150">
        <f t="shared" si="185"/>
        <v>100</v>
      </c>
      <c r="N936" s="149">
        <f t="shared" si="194"/>
        <v>90</v>
      </c>
      <c r="O936" s="149">
        <f t="shared" si="186"/>
        <v>180</v>
      </c>
      <c r="P936" s="149">
        <f t="shared" si="187"/>
        <v>1</v>
      </c>
    </row>
    <row r="937" spans="1:16" x14ac:dyDescent="0.25">
      <c r="A937" s="391"/>
      <c r="B937" s="394"/>
      <c r="C937" s="5" t="str">
        <f t="shared" si="182"/>
        <v/>
      </c>
      <c r="D937" s="155">
        <f t="shared" si="188"/>
        <v>0</v>
      </c>
      <c r="F937" s="156">
        <f t="shared" si="189"/>
        <v>0</v>
      </c>
      <c r="G937" t="str">
        <f t="shared" si="190"/>
        <v/>
      </c>
      <c r="H937" t="b">
        <f t="shared" si="191"/>
        <v>0</v>
      </c>
      <c r="I937" s="283">
        <f t="shared" si="183"/>
        <v>0</v>
      </c>
      <c r="J937" s="1">
        <f t="shared" si="184"/>
        <v>0</v>
      </c>
      <c r="K937" s="157">
        <f t="shared" si="192"/>
        <v>0</v>
      </c>
      <c r="L937" s="149">
        <f t="shared" si="193"/>
        <v>0</v>
      </c>
      <c r="M937" s="150">
        <f t="shared" si="185"/>
        <v>100</v>
      </c>
      <c r="N937" s="149">
        <f t="shared" si="194"/>
        <v>90</v>
      </c>
      <c r="O937" s="149">
        <f t="shared" si="186"/>
        <v>180</v>
      </c>
      <c r="P937" s="149">
        <f t="shared" si="187"/>
        <v>1</v>
      </c>
    </row>
    <row r="938" spans="1:16" x14ac:dyDescent="0.25">
      <c r="A938" s="391"/>
      <c r="B938" s="394"/>
      <c r="C938" s="5" t="str">
        <f t="shared" si="182"/>
        <v/>
      </c>
      <c r="D938" s="155">
        <f t="shared" si="188"/>
        <v>0</v>
      </c>
      <c r="F938" s="156">
        <f t="shared" si="189"/>
        <v>0</v>
      </c>
      <c r="G938" t="str">
        <f t="shared" si="190"/>
        <v/>
      </c>
      <c r="H938" t="b">
        <f t="shared" si="191"/>
        <v>0</v>
      </c>
      <c r="I938" s="283">
        <f t="shared" si="183"/>
        <v>0</v>
      </c>
      <c r="J938" s="1">
        <f t="shared" si="184"/>
        <v>0</v>
      </c>
      <c r="K938" s="157">
        <f t="shared" si="192"/>
        <v>0</v>
      </c>
      <c r="L938" s="149">
        <f t="shared" si="193"/>
        <v>0</v>
      </c>
      <c r="M938" s="150">
        <f t="shared" si="185"/>
        <v>100</v>
      </c>
      <c r="N938" s="149">
        <f t="shared" si="194"/>
        <v>90</v>
      </c>
      <c r="O938" s="149">
        <f t="shared" si="186"/>
        <v>180</v>
      </c>
      <c r="P938" s="149">
        <f t="shared" si="187"/>
        <v>1</v>
      </c>
    </row>
    <row r="939" spans="1:16" x14ac:dyDescent="0.25">
      <c r="A939" s="391"/>
      <c r="B939" s="394"/>
      <c r="C939" s="5" t="str">
        <f t="shared" si="182"/>
        <v/>
      </c>
      <c r="D939" s="155">
        <f t="shared" si="188"/>
        <v>0</v>
      </c>
      <c r="F939" s="156">
        <f t="shared" si="189"/>
        <v>0</v>
      </c>
      <c r="G939" t="str">
        <f t="shared" si="190"/>
        <v/>
      </c>
      <c r="H939" t="b">
        <f t="shared" si="191"/>
        <v>0</v>
      </c>
      <c r="I939" s="283">
        <f t="shared" si="183"/>
        <v>0</v>
      </c>
      <c r="J939" s="1">
        <f t="shared" si="184"/>
        <v>0</v>
      </c>
      <c r="K939" s="157">
        <f t="shared" si="192"/>
        <v>0</v>
      </c>
      <c r="L939" s="149">
        <f t="shared" si="193"/>
        <v>0</v>
      </c>
      <c r="M939" s="150">
        <f t="shared" si="185"/>
        <v>100</v>
      </c>
      <c r="N939" s="149">
        <f t="shared" si="194"/>
        <v>90</v>
      </c>
      <c r="O939" s="149">
        <f t="shared" si="186"/>
        <v>180</v>
      </c>
      <c r="P939" s="149">
        <f t="shared" si="187"/>
        <v>1</v>
      </c>
    </row>
    <row r="940" spans="1:16" x14ac:dyDescent="0.25">
      <c r="A940" s="391"/>
      <c r="B940" s="394"/>
      <c r="C940" s="5" t="str">
        <f t="shared" si="182"/>
        <v/>
      </c>
      <c r="D940" s="155">
        <f t="shared" si="188"/>
        <v>0</v>
      </c>
      <c r="F940" s="156">
        <f t="shared" si="189"/>
        <v>0</v>
      </c>
      <c r="G940" t="str">
        <f t="shared" si="190"/>
        <v/>
      </c>
      <c r="H940" t="b">
        <f t="shared" si="191"/>
        <v>0</v>
      </c>
      <c r="I940" s="283">
        <f t="shared" si="183"/>
        <v>0</v>
      </c>
      <c r="J940" s="1">
        <f t="shared" si="184"/>
        <v>0</v>
      </c>
      <c r="K940" s="157">
        <f t="shared" si="192"/>
        <v>0</v>
      </c>
      <c r="L940" s="149">
        <f t="shared" si="193"/>
        <v>0</v>
      </c>
      <c r="M940" s="150">
        <f t="shared" si="185"/>
        <v>100</v>
      </c>
      <c r="N940" s="149">
        <f t="shared" si="194"/>
        <v>90</v>
      </c>
      <c r="O940" s="149">
        <f t="shared" si="186"/>
        <v>180</v>
      </c>
      <c r="P940" s="149">
        <f t="shared" si="187"/>
        <v>1</v>
      </c>
    </row>
    <row r="941" spans="1:16" x14ac:dyDescent="0.25">
      <c r="A941" s="391"/>
      <c r="B941" s="394"/>
      <c r="C941" s="5" t="str">
        <f t="shared" si="182"/>
        <v/>
      </c>
      <c r="D941" s="155">
        <f t="shared" si="188"/>
        <v>0</v>
      </c>
      <c r="F941" s="156">
        <f t="shared" si="189"/>
        <v>0</v>
      </c>
      <c r="G941" t="str">
        <f t="shared" si="190"/>
        <v/>
      </c>
      <c r="H941" t="b">
        <f t="shared" si="191"/>
        <v>0</v>
      </c>
      <c r="I941" s="283">
        <f t="shared" si="183"/>
        <v>0</v>
      </c>
      <c r="J941" s="1">
        <f t="shared" si="184"/>
        <v>0</v>
      </c>
      <c r="K941" s="157">
        <f t="shared" si="192"/>
        <v>0</v>
      </c>
      <c r="L941" s="149">
        <f t="shared" si="193"/>
        <v>0</v>
      </c>
      <c r="M941" s="150">
        <f t="shared" si="185"/>
        <v>100</v>
      </c>
      <c r="N941" s="149">
        <f t="shared" si="194"/>
        <v>90</v>
      </c>
      <c r="O941" s="149">
        <f t="shared" si="186"/>
        <v>180</v>
      </c>
      <c r="P941" s="149">
        <f t="shared" si="187"/>
        <v>1</v>
      </c>
    </row>
    <row r="942" spans="1:16" x14ac:dyDescent="0.25">
      <c r="A942" s="391"/>
      <c r="B942" s="394"/>
      <c r="C942" s="5" t="str">
        <f t="shared" si="182"/>
        <v/>
      </c>
      <c r="D942" s="155">
        <f t="shared" si="188"/>
        <v>0</v>
      </c>
      <c r="F942" s="156">
        <f t="shared" si="189"/>
        <v>0</v>
      </c>
      <c r="G942" t="str">
        <f t="shared" si="190"/>
        <v/>
      </c>
      <c r="H942" t="b">
        <f t="shared" si="191"/>
        <v>0</v>
      </c>
      <c r="I942" s="283">
        <f t="shared" si="183"/>
        <v>0</v>
      </c>
      <c r="J942" s="1">
        <f t="shared" si="184"/>
        <v>0</v>
      </c>
      <c r="K942" s="157">
        <f t="shared" si="192"/>
        <v>0</v>
      </c>
      <c r="L942" s="149">
        <f t="shared" si="193"/>
        <v>0</v>
      </c>
      <c r="M942" s="150">
        <f t="shared" si="185"/>
        <v>100</v>
      </c>
      <c r="N942" s="149">
        <f t="shared" si="194"/>
        <v>90</v>
      </c>
      <c r="O942" s="149">
        <f t="shared" si="186"/>
        <v>180</v>
      </c>
      <c r="P942" s="149">
        <f t="shared" si="187"/>
        <v>1</v>
      </c>
    </row>
    <row r="943" spans="1:16" x14ac:dyDescent="0.25">
      <c r="A943" s="391"/>
      <c r="B943" s="394"/>
      <c r="C943" s="5" t="str">
        <f t="shared" si="182"/>
        <v/>
      </c>
      <c r="D943" s="155">
        <f t="shared" si="188"/>
        <v>0</v>
      </c>
      <c r="F943" s="156">
        <f t="shared" si="189"/>
        <v>0</v>
      </c>
      <c r="G943" t="str">
        <f t="shared" si="190"/>
        <v/>
      </c>
      <c r="H943" t="b">
        <f t="shared" si="191"/>
        <v>0</v>
      </c>
      <c r="I943" s="283">
        <f t="shared" si="183"/>
        <v>0</v>
      </c>
      <c r="J943" s="1">
        <f t="shared" si="184"/>
        <v>0</v>
      </c>
      <c r="K943" s="157">
        <f t="shared" si="192"/>
        <v>0</v>
      </c>
      <c r="L943" s="149">
        <f t="shared" si="193"/>
        <v>0</v>
      </c>
      <c r="M943" s="150">
        <f t="shared" si="185"/>
        <v>100</v>
      </c>
      <c r="N943" s="149">
        <f t="shared" si="194"/>
        <v>90</v>
      </c>
      <c r="O943" s="149">
        <f t="shared" si="186"/>
        <v>180</v>
      </c>
      <c r="P943" s="149">
        <f t="shared" si="187"/>
        <v>1</v>
      </c>
    </row>
    <row r="944" spans="1:16" x14ac:dyDescent="0.25">
      <c r="A944" s="391"/>
      <c r="B944" s="394"/>
      <c r="C944" s="5" t="str">
        <f t="shared" si="182"/>
        <v/>
      </c>
      <c r="D944" s="155">
        <f t="shared" si="188"/>
        <v>0</v>
      </c>
      <c r="F944" s="156">
        <f t="shared" si="189"/>
        <v>0</v>
      </c>
      <c r="G944" t="str">
        <f t="shared" si="190"/>
        <v/>
      </c>
      <c r="H944" t="b">
        <f t="shared" si="191"/>
        <v>0</v>
      </c>
      <c r="I944" s="283">
        <f t="shared" si="183"/>
        <v>0</v>
      </c>
      <c r="J944" s="1">
        <f t="shared" si="184"/>
        <v>0</v>
      </c>
      <c r="K944" s="157">
        <f t="shared" si="192"/>
        <v>0</v>
      </c>
      <c r="L944" s="149">
        <f t="shared" si="193"/>
        <v>0</v>
      </c>
      <c r="M944" s="150">
        <f t="shared" si="185"/>
        <v>100</v>
      </c>
      <c r="N944" s="149">
        <f t="shared" si="194"/>
        <v>90</v>
      </c>
      <c r="O944" s="149">
        <f t="shared" si="186"/>
        <v>180</v>
      </c>
      <c r="P944" s="149">
        <f t="shared" si="187"/>
        <v>1</v>
      </c>
    </row>
    <row r="945" spans="1:16" x14ac:dyDescent="0.25">
      <c r="A945" s="391"/>
      <c r="B945" s="394"/>
      <c r="C945" s="5" t="str">
        <f t="shared" si="182"/>
        <v/>
      </c>
      <c r="D945" s="155">
        <f t="shared" si="188"/>
        <v>0</v>
      </c>
      <c r="F945" s="156">
        <f t="shared" si="189"/>
        <v>0</v>
      </c>
      <c r="G945" t="str">
        <f t="shared" si="190"/>
        <v/>
      </c>
      <c r="H945" t="b">
        <f t="shared" si="191"/>
        <v>0</v>
      </c>
      <c r="I945" s="283">
        <f t="shared" si="183"/>
        <v>0</v>
      </c>
      <c r="J945" s="1">
        <f t="shared" si="184"/>
        <v>0</v>
      </c>
      <c r="K945" s="157">
        <f t="shared" si="192"/>
        <v>0</v>
      </c>
      <c r="L945" s="149">
        <f t="shared" si="193"/>
        <v>0</v>
      </c>
      <c r="M945" s="150">
        <f t="shared" si="185"/>
        <v>100</v>
      </c>
      <c r="N945" s="149">
        <f t="shared" si="194"/>
        <v>90</v>
      </c>
      <c r="O945" s="149">
        <f t="shared" si="186"/>
        <v>180</v>
      </c>
      <c r="P945" s="149">
        <f t="shared" si="187"/>
        <v>1</v>
      </c>
    </row>
    <row r="946" spans="1:16" x14ac:dyDescent="0.25">
      <c r="A946" s="391"/>
      <c r="B946" s="394"/>
      <c r="C946" s="5" t="str">
        <f t="shared" si="182"/>
        <v/>
      </c>
      <c r="D946" s="155">
        <f t="shared" si="188"/>
        <v>0</v>
      </c>
      <c r="F946" s="156">
        <f t="shared" si="189"/>
        <v>0</v>
      </c>
      <c r="G946" t="str">
        <f t="shared" si="190"/>
        <v/>
      </c>
      <c r="H946" t="b">
        <f t="shared" si="191"/>
        <v>0</v>
      </c>
      <c r="I946" s="283">
        <f t="shared" si="183"/>
        <v>0</v>
      </c>
      <c r="J946" s="1">
        <f t="shared" si="184"/>
        <v>0</v>
      </c>
      <c r="K946" s="157">
        <f t="shared" si="192"/>
        <v>0</v>
      </c>
      <c r="L946" s="149">
        <f t="shared" si="193"/>
        <v>0</v>
      </c>
      <c r="M946" s="150">
        <f t="shared" si="185"/>
        <v>100</v>
      </c>
      <c r="N946" s="149">
        <f t="shared" si="194"/>
        <v>90</v>
      </c>
      <c r="O946" s="149">
        <f t="shared" si="186"/>
        <v>180</v>
      </c>
      <c r="P946" s="149">
        <f t="shared" si="187"/>
        <v>1</v>
      </c>
    </row>
    <row r="947" spans="1:16" x14ac:dyDescent="0.25">
      <c r="A947" s="391"/>
      <c r="B947" s="394"/>
      <c r="C947" s="5" t="str">
        <f t="shared" si="182"/>
        <v/>
      </c>
      <c r="D947" s="155">
        <f t="shared" si="188"/>
        <v>0</v>
      </c>
      <c r="F947" s="156">
        <f t="shared" si="189"/>
        <v>0</v>
      </c>
      <c r="G947" t="str">
        <f t="shared" si="190"/>
        <v/>
      </c>
      <c r="H947" t="b">
        <f t="shared" si="191"/>
        <v>0</v>
      </c>
      <c r="I947" s="283">
        <f t="shared" si="183"/>
        <v>0</v>
      </c>
      <c r="J947" s="1">
        <f t="shared" si="184"/>
        <v>0</v>
      </c>
      <c r="K947" s="157">
        <f t="shared" si="192"/>
        <v>0</v>
      </c>
      <c r="L947" s="149">
        <f t="shared" si="193"/>
        <v>0</v>
      </c>
      <c r="M947" s="150">
        <f t="shared" si="185"/>
        <v>100</v>
      </c>
      <c r="N947" s="149">
        <f t="shared" si="194"/>
        <v>90</v>
      </c>
      <c r="O947" s="149">
        <f t="shared" si="186"/>
        <v>180</v>
      </c>
      <c r="P947" s="149">
        <f t="shared" si="187"/>
        <v>1</v>
      </c>
    </row>
    <row r="948" spans="1:16" x14ac:dyDescent="0.25">
      <c r="A948" s="391"/>
      <c r="B948" s="394"/>
      <c r="C948" s="5" t="str">
        <f t="shared" si="182"/>
        <v/>
      </c>
      <c r="D948" s="155">
        <f t="shared" si="188"/>
        <v>0</v>
      </c>
      <c r="F948" s="156">
        <f t="shared" si="189"/>
        <v>0</v>
      </c>
      <c r="G948" t="str">
        <f t="shared" si="190"/>
        <v/>
      </c>
      <c r="H948" t="b">
        <f t="shared" si="191"/>
        <v>0</v>
      </c>
      <c r="I948" s="283">
        <f t="shared" si="183"/>
        <v>0</v>
      </c>
      <c r="J948" s="1">
        <f t="shared" si="184"/>
        <v>0</v>
      </c>
      <c r="K948" s="157">
        <f t="shared" si="192"/>
        <v>0</v>
      </c>
      <c r="L948" s="149">
        <f t="shared" si="193"/>
        <v>0</v>
      </c>
      <c r="M948" s="150">
        <f t="shared" si="185"/>
        <v>100</v>
      </c>
      <c r="N948" s="149">
        <f t="shared" si="194"/>
        <v>90</v>
      </c>
      <c r="O948" s="149">
        <f t="shared" si="186"/>
        <v>180</v>
      </c>
      <c r="P948" s="149">
        <f t="shared" si="187"/>
        <v>1</v>
      </c>
    </row>
    <row r="949" spans="1:16" x14ac:dyDescent="0.25">
      <c r="A949" s="391"/>
      <c r="B949" s="394"/>
      <c r="C949" s="5" t="str">
        <f t="shared" si="182"/>
        <v/>
      </c>
      <c r="D949" s="155">
        <f t="shared" si="188"/>
        <v>0</v>
      </c>
      <c r="F949" s="156">
        <f t="shared" si="189"/>
        <v>0</v>
      </c>
      <c r="G949" t="str">
        <f t="shared" si="190"/>
        <v/>
      </c>
      <c r="H949" t="b">
        <f t="shared" si="191"/>
        <v>0</v>
      </c>
      <c r="I949" s="283">
        <f t="shared" si="183"/>
        <v>0</v>
      </c>
      <c r="J949" s="1">
        <f t="shared" si="184"/>
        <v>0</v>
      </c>
      <c r="K949" s="157">
        <f t="shared" si="192"/>
        <v>0</v>
      </c>
      <c r="L949" s="149">
        <f t="shared" si="193"/>
        <v>0</v>
      </c>
      <c r="M949" s="150">
        <f t="shared" si="185"/>
        <v>100</v>
      </c>
      <c r="N949" s="149">
        <f t="shared" si="194"/>
        <v>90</v>
      </c>
      <c r="O949" s="149">
        <f t="shared" si="186"/>
        <v>180</v>
      </c>
      <c r="P949" s="149">
        <f t="shared" si="187"/>
        <v>1</v>
      </c>
    </row>
    <row r="950" spans="1:16" x14ac:dyDescent="0.25">
      <c r="A950" s="391"/>
      <c r="B950" s="394"/>
      <c r="C950" s="5" t="str">
        <f t="shared" si="182"/>
        <v/>
      </c>
      <c r="D950" s="155">
        <f t="shared" si="188"/>
        <v>0</v>
      </c>
      <c r="F950" s="156">
        <f t="shared" si="189"/>
        <v>0</v>
      </c>
      <c r="G950" t="str">
        <f t="shared" si="190"/>
        <v/>
      </c>
      <c r="H950" t="b">
        <f t="shared" si="191"/>
        <v>0</v>
      </c>
      <c r="I950" s="283">
        <f t="shared" si="183"/>
        <v>0</v>
      </c>
      <c r="J950" s="1">
        <f t="shared" si="184"/>
        <v>0</v>
      </c>
      <c r="K950" s="157">
        <f t="shared" si="192"/>
        <v>0</v>
      </c>
      <c r="L950" s="149">
        <f t="shared" si="193"/>
        <v>0</v>
      </c>
      <c r="M950" s="150">
        <f t="shared" si="185"/>
        <v>100</v>
      </c>
      <c r="N950" s="149">
        <f t="shared" si="194"/>
        <v>90</v>
      </c>
      <c r="O950" s="149">
        <f t="shared" si="186"/>
        <v>180</v>
      </c>
      <c r="P950" s="149">
        <f t="shared" si="187"/>
        <v>1</v>
      </c>
    </row>
    <row r="951" spans="1:16" x14ac:dyDescent="0.25">
      <c r="A951" s="391"/>
      <c r="B951" s="394"/>
      <c r="C951" s="5" t="str">
        <f t="shared" si="182"/>
        <v/>
      </c>
      <c r="D951" s="155">
        <f t="shared" si="188"/>
        <v>0</v>
      </c>
      <c r="F951" s="156">
        <f t="shared" si="189"/>
        <v>0</v>
      </c>
      <c r="G951" t="str">
        <f t="shared" si="190"/>
        <v/>
      </c>
      <c r="H951" t="b">
        <f t="shared" si="191"/>
        <v>0</v>
      </c>
      <c r="I951" s="283">
        <f t="shared" si="183"/>
        <v>0</v>
      </c>
      <c r="J951" s="1">
        <f t="shared" si="184"/>
        <v>0</v>
      </c>
      <c r="K951" s="157">
        <f t="shared" si="192"/>
        <v>0</v>
      </c>
      <c r="L951" s="149">
        <f t="shared" si="193"/>
        <v>0</v>
      </c>
      <c r="M951" s="150">
        <f t="shared" si="185"/>
        <v>100</v>
      </c>
      <c r="N951" s="149">
        <f t="shared" si="194"/>
        <v>90</v>
      </c>
      <c r="O951" s="149">
        <f t="shared" si="186"/>
        <v>180</v>
      </c>
      <c r="P951" s="149">
        <f t="shared" si="187"/>
        <v>1</v>
      </c>
    </row>
    <row r="952" spans="1:16" x14ac:dyDescent="0.25">
      <c r="A952" s="391"/>
      <c r="B952" s="394"/>
      <c r="C952" s="5" t="str">
        <f t="shared" si="182"/>
        <v/>
      </c>
      <c r="D952" s="155">
        <f t="shared" si="188"/>
        <v>0</v>
      </c>
      <c r="F952" s="156">
        <f t="shared" si="189"/>
        <v>0</v>
      </c>
      <c r="G952" t="str">
        <f t="shared" si="190"/>
        <v/>
      </c>
      <c r="H952" t="b">
        <f t="shared" si="191"/>
        <v>0</v>
      </c>
      <c r="I952" s="283">
        <f t="shared" si="183"/>
        <v>0</v>
      </c>
      <c r="J952" s="1">
        <f t="shared" si="184"/>
        <v>0</v>
      </c>
      <c r="K952" s="157">
        <f t="shared" si="192"/>
        <v>0</v>
      </c>
      <c r="L952" s="149">
        <f t="shared" si="193"/>
        <v>0</v>
      </c>
      <c r="M952" s="150">
        <f t="shared" si="185"/>
        <v>100</v>
      </c>
      <c r="N952" s="149">
        <f t="shared" si="194"/>
        <v>90</v>
      </c>
      <c r="O952" s="149">
        <f t="shared" si="186"/>
        <v>180</v>
      </c>
      <c r="P952" s="149">
        <f t="shared" si="187"/>
        <v>1</v>
      </c>
    </row>
    <row r="953" spans="1:16" x14ac:dyDescent="0.25">
      <c r="A953" s="391"/>
      <c r="B953" s="394"/>
      <c r="C953" s="5" t="str">
        <f t="shared" si="182"/>
        <v/>
      </c>
      <c r="D953" s="155">
        <f t="shared" si="188"/>
        <v>0</v>
      </c>
      <c r="F953" s="156">
        <f t="shared" si="189"/>
        <v>0</v>
      </c>
      <c r="G953" t="str">
        <f t="shared" si="190"/>
        <v/>
      </c>
      <c r="H953" t="b">
        <f t="shared" si="191"/>
        <v>0</v>
      </c>
      <c r="I953" s="283">
        <f t="shared" si="183"/>
        <v>0</v>
      </c>
      <c r="J953" s="1">
        <f t="shared" si="184"/>
        <v>0</v>
      </c>
      <c r="K953" s="157">
        <f t="shared" si="192"/>
        <v>0</v>
      </c>
      <c r="L953" s="149">
        <f t="shared" si="193"/>
        <v>0</v>
      </c>
      <c r="M953" s="150">
        <f t="shared" si="185"/>
        <v>100</v>
      </c>
      <c r="N953" s="149">
        <f t="shared" si="194"/>
        <v>90</v>
      </c>
      <c r="O953" s="149">
        <f t="shared" si="186"/>
        <v>180</v>
      </c>
      <c r="P953" s="149">
        <f t="shared" si="187"/>
        <v>1</v>
      </c>
    </row>
    <row r="954" spans="1:16" x14ac:dyDescent="0.25">
      <c r="A954" s="391"/>
      <c r="B954" s="394"/>
      <c r="C954" s="5" t="str">
        <f t="shared" si="182"/>
        <v/>
      </c>
      <c r="D954" s="155">
        <f t="shared" si="188"/>
        <v>0</v>
      </c>
      <c r="F954" s="156">
        <f t="shared" si="189"/>
        <v>0</v>
      </c>
      <c r="G954" t="str">
        <f t="shared" si="190"/>
        <v/>
      </c>
      <c r="H954" t="b">
        <f t="shared" si="191"/>
        <v>0</v>
      </c>
      <c r="I954" s="283">
        <f t="shared" si="183"/>
        <v>0</v>
      </c>
      <c r="J954" s="1">
        <f t="shared" si="184"/>
        <v>0</v>
      </c>
      <c r="K954" s="157">
        <f t="shared" si="192"/>
        <v>0</v>
      </c>
      <c r="L954" s="149">
        <f t="shared" si="193"/>
        <v>0</v>
      </c>
      <c r="M954" s="150">
        <f t="shared" si="185"/>
        <v>100</v>
      </c>
      <c r="N954" s="149">
        <f t="shared" si="194"/>
        <v>90</v>
      </c>
      <c r="O954" s="149">
        <f t="shared" si="186"/>
        <v>180</v>
      </c>
      <c r="P954" s="149">
        <f t="shared" si="187"/>
        <v>1</v>
      </c>
    </row>
    <row r="955" spans="1:16" x14ac:dyDescent="0.25">
      <c r="A955" s="391"/>
      <c r="B955" s="394"/>
      <c r="C955" s="5" t="str">
        <f t="shared" si="182"/>
        <v/>
      </c>
      <c r="D955" s="155">
        <f t="shared" si="188"/>
        <v>0</v>
      </c>
      <c r="F955" s="156">
        <f t="shared" si="189"/>
        <v>0</v>
      </c>
      <c r="G955" t="str">
        <f t="shared" si="190"/>
        <v/>
      </c>
      <c r="H955" t="b">
        <f t="shared" si="191"/>
        <v>0</v>
      </c>
      <c r="I955" s="283">
        <f t="shared" si="183"/>
        <v>0</v>
      </c>
      <c r="J955" s="1">
        <f t="shared" si="184"/>
        <v>0</v>
      </c>
      <c r="K955" s="157">
        <f t="shared" si="192"/>
        <v>0</v>
      </c>
      <c r="L955" s="149">
        <f t="shared" si="193"/>
        <v>0</v>
      </c>
      <c r="M955" s="150">
        <f t="shared" si="185"/>
        <v>100</v>
      </c>
      <c r="N955" s="149">
        <f t="shared" si="194"/>
        <v>90</v>
      </c>
      <c r="O955" s="149">
        <f t="shared" si="186"/>
        <v>180</v>
      </c>
      <c r="P955" s="149">
        <f t="shared" si="187"/>
        <v>1</v>
      </c>
    </row>
    <row r="956" spans="1:16" x14ac:dyDescent="0.25">
      <c r="A956" s="391"/>
      <c r="B956" s="394"/>
      <c r="C956" s="5" t="str">
        <f t="shared" si="182"/>
        <v/>
      </c>
      <c r="D956" s="155">
        <f t="shared" si="188"/>
        <v>0</v>
      </c>
      <c r="F956" s="156">
        <f t="shared" si="189"/>
        <v>0</v>
      </c>
      <c r="G956" t="str">
        <f t="shared" si="190"/>
        <v/>
      </c>
      <c r="H956" t="b">
        <f t="shared" si="191"/>
        <v>0</v>
      </c>
      <c r="I956" s="283">
        <f t="shared" si="183"/>
        <v>0</v>
      </c>
      <c r="J956" s="1">
        <f t="shared" si="184"/>
        <v>0</v>
      </c>
      <c r="K956" s="157">
        <f t="shared" si="192"/>
        <v>0</v>
      </c>
      <c r="L956" s="149">
        <f t="shared" si="193"/>
        <v>0</v>
      </c>
      <c r="M956" s="150">
        <f t="shared" si="185"/>
        <v>100</v>
      </c>
      <c r="N956" s="149">
        <f t="shared" si="194"/>
        <v>90</v>
      </c>
      <c r="O956" s="149">
        <f t="shared" si="186"/>
        <v>180</v>
      </c>
      <c r="P956" s="149">
        <f t="shared" si="187"/>
        <v>1</v>
      </c>
    </row>
    <row r="957" spans="1:16" x14ac:dyDescent="0.25">
      <c r="A957" s="391"/>
      <c r="B957" s="394"/>
      <c r="C957" s="5" t="str">
        <f t="shared" si="182"/>
        <v/>
      </c>
      <c r="D957" s="155">
        <f t="shared" si="188"/>
        <v>0</v>
      </c>
      <c r="F957" s="156">
        <f t="shared" si="189"/>
        <v>0</v>
      </c>
      <c r="G957" t="str">
        <f t="shared" si="190"/>
        <v/>
      </c>
      <c r="H957" t="b">
        <f t="shared" si="191"/>
        <v>0</v>
      </c>
      <c r="I957" s="283">
        <f t="shared" si="183"/>
        <v>0</v>
      </c>
      <c r="J957" s="1">
        <f t="shared" si="184"/>
        <v>0</v>
      </c>
      <c r="K957" s="157">
        <f t="shared" si="192"/>
        <v>0</v>
      </c>
      <c r="L957" s="149">
        <f t="shared" si="193"/>
        <v>0</v>
      </c>
      <c r="M957" s="150">
        <f t="shared" si="185"/>
        <v>100</v>
      </c>
      <c r="N957" s="149">
        <f t="shared" si="194"/>
        <v>90</v>
      </c>
      <c r="O957" s="149">
        <f t="shared" si="186"/>
        <v>180</v>
      </c>
      <c r="P957" s="149">
        <f t="shared" si="187"/>
        <v>1</v>
      </c>
    </row>
    <row r="958" spans="1:16" x14ac:dyDescent="0.25">
      <c r="A958" s="391"/>
      <c r="B958" s="394"/>
      <c r="C958" s="5" t="str">
        <f t="shared" si="182"/>
        <v/>
      </c>
      <c r="D958" s="155">
        <f t="shared" si="188"/>
        <v>0</v>
      </c>
      <c r="F958" s="156">
        <f t="shared" si="189"/>
        <v>0</v>
      </c>
      <c r="G958" t="str">
        <f t="shared" si="190"/>
        <v/>
      </c>
      <c r="H958" t="b">
        <f t="shared" si="191"/>
        <v>0</v>
      </c>
      <c r="I958" s="283">
        <f t="shared" si="183"/>
        <v>0</v>
      </c>
      <c r="J958" s="1">
        <f t="shared" si="184"/>
        <v>0</v>
      </c>
      <c r="K958" s="157">
        <f t="shared" si="192"/>
        <v>0</v>
      </c>
      <c r="L958" s="149">
        <f t="shared" si="193"/>
        <v>0</v>
      </c>
      <c r="M958" s="150">
        <f t="shared" si="185"/>
        <v>100</v>
      </c>
      <c r="N958" s="149">
        <f t="shared" si="194"/>
        <v>90</v>
      </c>
      <c r="O958" s="149">
        <f t="shared" si="186"/>
        <v>180</v>
      </c>
      <c r="P958" s="149">
        <f t="shared" si="187"/>
        <v>1</v>
      </c>
    </row>
    <row r="959" spans="1:16" x14ac:dyDescent="0.25">
      <c r="A959" s="391"/>
      <c r="B959" s="394"/>
      <c r="C959" s="5" t="str">
        <f t="shared" si="182"/>
        <v/>
      </c>
      <c r="D959" s="155">
        <f t="shared" si="188"/>
        <v>0</v>
      </c>
      <c r="F959" s="156">
        <f t="shared" si="189"/>
        <v>0</v>
      </c>
      <c r="G959" t="str">
        <f t="shared" si="190"/>
        <v/>
      </c>
      <c r="H959" t="b">
        <f t="shared" si="191"/>
        <v>0</v>
      </c>
      <c r="I959" s="283">
        <f t="shared" si="183"/>
        <v>0</v>
      </c>
      <c r="J959" s="1">
        <f t="shared" si="184"/>
        <v>0</v>
      </c>
      <c r="K959" s="157">
        <f t="shared" si="192"/>
        <v>0</v>
      </c>
      <c r="L959" s="149">
        <f t="shared" si="193"/>
        <v>0</v>
      </c>
      <c r="M959" s="150">
        <f t="shared" si="185"/>
        <v>100</v>
      </c>
      <c r="N959" s="149">
        <f t="shared" si="194"/>
        <v>90</v>
      </c>
      <c r="O959" s="149">
        <f t="shared" si="186"/>
        <v>180</v>
      </c>
      <c r="P959" s="149">
        <f t="shared" si="187"/>
        <v>1</v>
      </c>
    </row>
    <row r="960" spans="1:16" x14ac:dyDescent="0.25">
      <c r="A960" s="391"/>
      <c r="B960" s="394"/>
      <c r="C960" s="5" t="str">
        <f t="shared" si="182"/>
        <v/>
      </c>
      <c r="D960" s="155">
        <f t="shared" si="188"/>
        <v>0</v>
      </c>
      <c r="F960" s="156">
        <f t="shared" si="189"/>
        <v>0</v>
      </c>
      <c r="G960" t="str">
        <f t="shared" si="190"/>
        <v/>
      </c>
      <c r="H960" t="b">
        <f t="shared" si="191"/>
        <v>0</v>
      </c>
      <c r="I960" s="283">
        <f t="shared" si="183"/>
        <v>0</v>
      </c>
      <c r="J960" s="1">
        <f t="shared" si="184"/>
        <v>0</v>
      </c>
      <c r="K960" s="157">
        <f t="shared" si="192"/>
        <v>0</v>
      </c>
      <c r="L960" s="149">
        <f t="shared" si="193"/>
        <v>0</v>
      </c>
      <c r="M960" s="150">
        <f t="shared" si="185"/>
        <v>100</v>
      </c>
      <c r="N960" s="149">
        <f t="shared" si="194"/>
        <v>90</v>
      </c>
      <c r="O960" s="149">
        <f t="shared" si="186"/>
        <v>180</v>
      </c>
      <c r="P960" s="149">
        <f t="shared" si="187"/>
        <v>1</v>
      </c>
    </row>
    <row r="961" spans="1:16" x14ac:dyDescent="0.25">
      <c r="A961" s="391"/>
      <c r="B961" s="394"/>
      <c r="C961" s="5" t="str">
        <f t="shared" si="182"/>
        <v/>
      </c>
      <c r="D961" s="155">
        <f t="shared" si="188"/>
        <v>0</v>
      </c>
      <c r="F961" s="156">
        <f t="shared" si="189"/>
        <v>0</v>
      </c>
      <c r="G961" t="str">
        <f t="shared" si="190"/>
        <v/>
      </c>
      <c r="H961" t="b">
        <f t="shared" si="191"/>
        <v>0</v>
      </c>
      <c r="I961" s="283">
        <f t="shared" si="183"/>
        <v>0</v>
      </c>
      <c r="J961" s="1">
        <f t="shared" si="184"/>
        <v>0</v>
      </c>
      <c r="K961" s="157">
        <f t="shared" si="192"/>
        <v>0</v>
      </c>
      <c r="L961" s="149">
        <f t="shared" si="193"/>
        <v>0</v>
      </c>
      <c r="M961" s="150">
        <f t="shared" si="185"/>
        <v>100</v>
      </c>
      <c r="N961" s="149">
        <f t="shared" si="194"/>
        <v>90</v>
      </c>
      <c r="O961" s="149">
        <f t="shared" si="186"/>
        <v>180</v>
      </c>
      <c r="P961" s="149">
        <f t="shared" si="187"/>
        <v>1</v>
      </c>
    </row>
    <row r="962" spans="1:16" x14ac:dyDescent="0.25">
      <c r="A962" s="391"/>
      <c r="B962" s="394"/>
      <c r="C962" s="5" t="str">
        <f t="shared" si="182"/>
        <v/>
      </c>
      <c r="D962" s="155">
        <f t="shared" si="188"/>
        <v>0</v>
      </c>
      <c r="F962" s="156">
        <f t="shared" si="189"/>
        <v>0</v>
      </c>
      <c r="G962" t="str">
        <f t="shared" si="190"/>
        <v/>
      </c>
      <c r="H962" t="b">
        <f t="shared" si="191"/>
        <v>0</v>
      </c>
      <c r="I962" s="283">
        <f t="shared" si="183"/>
        <v>0</v>
      </c>
      <c r="J962" s="1">
        <f t="shared" si="184"/>
        <v>0</v>
      </c>
      <c r="K962" s="157">
        <f t="shared" si="192"/>
        <v>0</v>
      </c>
      <c r="L962" s="149">
        <f t="shared" si="193"/>
        <v>0</v>
      </c>
      <c r="M962" s="150">
        <f t="shared" si="185"/>
        <v>100</v>
      </c>
      <c r="N962" s="149">
        <f t="shared" si="194"/>
        <v>90</v>
      </c>
      <c r="O962" s="149">
        <f t="shared" si="186"/>
        <v>180</v>
      </c>
      <c r="P962" s="149">
        <f t="shared" si="187"/>
        <v>1</v>
      </c>
    </row>
    <row r="963" spans="1:16" x14ac:dyDescent="0.25">
      <c r="A963" s="391"/>
      <c r="B963" s="394"/>
      <c r="C963" s="5" t="str">
        <f t="shared" ref="C963:C1002" si="195">IF(I963&gt;0,INDEX(DB,I963,2),"")</f>
        <v/>
      </c>
      <c r="D963" s="155">
        <f t="shared" si="188"/>
        <v>0</v>
      </c>
      <c r="F963" s="156">
        <f t="shared" si="189"/>
        <v>0</v>
      </c>
      <c r="G963" t="str">
        <f t="shared" si="190"/>
        <v/>
      </c>
      <c r="H963" t="b">
        <f t="shared" si="191"/>
        <v>0</v>
      </c>
      <c r="I963" s="283">
        <f t="shared" ref="I963:I1001" si="196">IF(ISNA(MATCH(A963,AthleteNumbers,0)),0,MATCH(A963,AthleteNumbers,0))</f>
        <v>0</v>
      </c>
      <c r="J963" s="1">
        <f t="shared" ref="J963:J1001" si="197">IF(I963&gt;0,INDEX(DB,$I963,6),0)</f>
        <v>0</v>
      </c>
      <c r="K963" s="157">
        <f t="shared" si="192"/>
        <v>0</v>
      </c>
      <c r="L963" s="149">
        <f t="shared" si="193"/>
        <v>0</v>
      </c>
      <c r="M963" s="150">
        <f t="shared" ref="M963:M1001" si="198">IF(AND(L963&gt;O963,O963&gt;0),MinPoints,IF(AND(L963&lt;N963,O963&gt;0),100,+INT((O963-$L963)/P963)+MinPoints))</f>
        <v>100</v>
      </c>
      <c r="N963" s="149">
        <f t="shared" si="194"/>
        <v>90</v>
      </c>
      <c r="O963" s="149">
        <f t="shared" ref="O963:O1001" si="199">IF($J963=0,$M$1,INDEX(IncEventData,$J963,(3*($K$1-1))+2))</f>
        <v>180</v>
      </c>
      <c r="P963" s="149">
        <f t="shared" ref="P963:P1001" si="200">IF($J963=0,$O$1,INDEX(IncEventData,$J963,(3*($K$1-1))+3))</f>
        <v>1</v>
      </c>
    </row>
    <row r="964" spans="1:16" x14ac:dyDescent="0.25">
      <c r="A964" s="391"/>
      <c r="B964" s="394"/>
      <c r="C964" s="5" t="str">
        <f t="shared" si="195"/>
        <v/>
      </c>
      <c r="D964" s="155">
        <f t="shared" ref="D964:D1002" si="201">IF(AND(H964,B964&lt;&gt;0,ISNUMBER(B964)),IF(ISERR(M964),0,M964),0)</f>
        <v>0</v>
      </c>
      <c r="F964" s="156">
        <f t="shared" ref="F964:F1001" si="202">COUNTIF(A$3:A$1002,A964)</f>
        <v>0</v>
      </c>
      <c r="G964" t="str">
        <f t="shared" ref="G964:G1001" si="203">IF(AND(H964,OR(D964&lt;=10,D964&gt;=90)),"CHECK","")</f>
        <v/>
      </c>
      <c r="H964" t="b">
        <f t="shared" ref="H964:H1001" si="204">IF(AND(I964&gt;0,LEN(C964)&gt;0,B964&lt;&gt;0),TRUE,FALSE)</f>
        <v>0</v>
      </c>
      <c r="I964" s="283">
        <f t="shared" si="196"/>
        <v>0</v>
      </c>
      <c r="J964" s="1">
        <f t="shared" si="197"/>
        <v>0</v>
      </c>
      <c r="K964" s="157">
        <f t="shared" ref="K964:K1001" si="205">IF(ISNUMBER(B964),ROUND(+B964,2),0)</f>
        <v>0</v>
      </c>
      <c r="L964" s="149">
        <f t="shared" ref="L964:L1001" si="206">(INT(K964)*60)+(MOD(K964,1)*100)</f>
        <v>0</v>
      </c>
      <c r="M964" s="150">
        <f t="shared" si="198"/>
        <v>100</v>
      </c>
      <c r="N964" s="149">
        <f t="shared" si="194"/>
        <v>90</v>
      </c>
      <c r="O964" s="149">
        <f t="shared" si="199"/>
        <v>180</v>
      </c>
      <c r="P964" s="149">
        <f t="shared" si="200"/>
        <v>1</v>
      </c>
    </row>
    <row r="965" spans="1:16" x14ac:dyDescent="0.25">
      <c r="A965" s="391"/>
      <c r="B965" s="394"/>
      <c r="C965" s="5" t="str">
        <f t="shared" si="195"/>
        <v/>
      </c>
      <c r="D965" s="155">
        <f t="shared" si="201"/>
        <v>0</v>
      </c>
      <c r="F965" s="156">
        <f t="shared" si="202"/>
        <v>0</v>
      </c>
      <c r="G965" t="str">
        <f t="shared" si="203"/>
        <v/>
      </c>
      <c r="H965" t="b">
        <f t="shared" si="204"/>
        <v>0</v>
      </c>
      <c r="I965" s="283">
        <f t="shared" si="196"/>
        <v>0</v>
      </c>
      <c r="J965" s="1">
        <f t="shared" si="197"/>
        <v>0</v>
      </c>
      <c r="K965" s="157">
        <f t="shared" si="205"/>
        <v>0</v>
      </c>
      <c r="L965" s="149">
        <f t="shared" si="206"/>
        <v>0</v>
      </c>
      <c r="M965" s="150">
        <f t="shared" si="198"/>
        <v>100</v>
      </c>
      <c r="N965" s="149">
        <f t="shared" si="194"/>
        <v>90</v>
      </c>
      <c r="O965" s="149">
        <f t="shared" si="199"/>
        <v>180</v>
      </c>
      <c r="P965" s="149">
        <f t="shared" si="200"/>
        <v>1</v>
      </c>
    </row>
    <row r="966" spans="1:16" x14ac:dyDescent="0.25">
      <c r="A966" s="391"/>
      <c r="B966" s="394"/>
      <c r="C966" s="5" t="str">
        <f t="shared" si="195"/>
        <v/>
      </c>
      <c r="D966" s="155">
        <f t="shared" si="201"/>
        <v>0</v>
      </c>
      <c r="F966" s="156">
        <f t="shared" si="202"/>
        <v>0</v>
      </c>
      <c r="G966" t="str">
        <f t="shared" si="203"/>
        <v/>
      </c>
      <c r="H966" t="b">
        <f t="shared" si="204"/>
        <v>0</v>
      </c>
      <c r="I966" s="283">
        <f t="shared" si="196"/>
        <v>0</v>
      </c>
      <c r="J966" s="1">
        <f t="shared" si="197"/>
        <v>0</v>
      </c>
      <c r="K966" s="157">
        <f t="shared" si="205"/>
        <v>0</v>
      </c>
      <c r="L966" s="149">
        <f t="shared" si="206"/>
        <v>0</v>
      </c>
      <c r="M966" s="150">
        <f t="shared" si="198"/>
        <v>100</v>
      </c>
      <c r="N966" s="149">
        <f t="shared" ref="N966:N1001" si="207">+O966-(P966*90)</f>
        <v>90</v>
      </c>
      <c r="O966" s="149">
        <f t="shared" si="199"/>
        <v>180</v>
      </c>
      <c r="P966" s="149">
        <f t="shared" si="200"/>
        <v>1</v>
      </c>
    </row>
    <row r="967" spans="1:16" x14ac:dyDescent="0.25">
      <c r="A967" s="391"/>
      <c r="B967" s="394"/>
      <c r="C967" s="5" t="str">
        <f t="shared" si="195"/>
        <v/>
      </c>
      <c r="D967" s="155">
        <f t="shared" si="201"/>
        <v>0</v>
      </c>
      <c r="F967" s="156">
        <f t="shared" si="202"/>
        <v>0</v>
      </c>
      <c r="G967" t="str">
        <f t="shared" si="203"/>
        <v/>
      </c>
      <c r="H967" t="b">
        <f t="shared" si="204"/>
        <v>0</v>
      </c>
      <c r="I967" s="283">
        <f t="shared" si="196"/>
        <v>0</v>
      </c>
      <c r="J967" s="1">
        <f t="shared" si="197"/>
        <v>0</v>
      </c>
      <c r="K967" s="157">
        <f t="shared" si="205"/>
        <v>0</v>
      </c>
      <c r="L967" s="149">
        <f t="shared" si="206"/>
        <v>0</v>
      </c>
      <c r="M967" s="150">
        <f t="shared" si="198"/>
        <v>100</v>
      </c>
      <c r="N967" s="149">
        <f t="shared" si="207"/>
        <v>90</v>
      </c>
      <c r="O967" s="149">
        <f t="shared" si="199"/>
        <v>180</v>
      </c>
      <c r="P967" s="149">
        <f t="shared" si="200"/>
        <v>1</v>
      </c>
    </row>
    <row r="968" spans="1:16" x14ac:dyDescent="0.25">
      <c r="A968" s="391"/>
      <c r="B968" s="394"/>
      <c r="C968" s="5" t="str">
        <f t="shared" si="195"/>
        <v/>
      </c>
      <c r="D968" s="155">
        <f t="shared" si="201"/>
        <v>0</v>
      </c>
      <c r="F968" s="156">
        <f t="shared" si="202"/>
        <v>0</v>
      </c>
      <c r="G968" t="str">
        <f t="shared" si="203"/>
        <v/>
      </c>
      <c r="H968" t="b">
        <f t="shared" si="204"/>
        <v>0</v>
      </c>
      <c r="I968" s="283">
        <f t="shared" si="196"/>
        <v>0</v>
      </c>
      <c r="J968" s="1">
        <f t="shared" si="197"/>
        <v>0</v>
      </c>
      <c r="K968" s="157">
        <f t="shared" si="205"/>
        <v>0</v>
      </c>
      <c r="L968" s="149">
        <f t="shared" si="206"/>
        <v>0</v>
      </c>
      <c r="M968" s="150">
        <f t="shared" si="198"/>
        <v>100</v>
      </c>
      <c r="N968" s="149">
        <f t="shared" si="207"/>
        <v>90</v>
      </c>
      <c r="O968" s="149">
        <f t="shared" si="199"/>
        <v>180</v>
      </c>
      <c r="P968" s="149">
        <f t="shared" si="200"/>
        <v>1</v>
      </c>
    </row>
    <row r="969" spans="1:16" x14ac:dyDescent="0.25">
      <c r="A969" s="391"/>
      <c r="B969" s="394"/>
      <c r="C969" s="5" t="str">
        <f t="shared" si="195"/>
        <v/>
      </c>
      <c r="D969" s="155">
        <f t="shared" si="201"/>
        <v>0</v>
      </c>
      <c r="F969" s="156">
        <f t="shared" si="202"/>
        <v>0</v>
      </c>
      <c r="G969" t="str">
        <f t="shared" si="203"/>
        <v/>
      </c>
      <c r="H969" t="b">
        <f t="shared" si="204"/>
        <v>0</v>
      </c>
      <c r="I969" s="283">
        <f t="shared" si="196"/>
        <v>0</v>
      </c>
      <c r="J969" s="1">
        <f t="shared" si="197"/>
        <v>0</v>
      </c>
      <c r="K969" s="157">
        <f t="shared" si="205"/>
        <v>0</v>
      </c>
      <c r="L969" s="149">
        <f t="shared" si="206"/>
        <v>0</v>
      </c>
      <c r="M969" s="150">
        <f t="shared" si="198"/>
        <v>100</v>
      </c>
      <c r="N969" s="149">
        <f t="shared" si="207"/>
        <v>90</v>
      </c>
      <c r="O969" s="149">
        <f t="shared" si="199"/>
        <v>180</v>
      </c>
      <c r="P969" s="149">
        <f t="shared" si="200"/>
        <v>1</v>
      </c>
    </row>
    <row r="970" spans="1:16" x14ac:dyDescent="0.25">
      <c r="A970" s="391"/>
      <c r="B970" s="394"/>
      <c r="C970" s="5" t="str">
        <f t="shared" si="195"/>
        <v/>
      </c>
      <c r="D970" s="155">
        <f t="shared" si="201"/>
        <v>0</v>
      </c>
      <c r="F970" s="156">
        <f t="shared" si="202"/>
        <v>0</v>
      </c>
      <c r="G970" t="str">
        <f t="shared" si="203"/>
        <v/>
      </c>
      <c r="H970" t="b">
        <f t="shared" si="204"/>
        <v>0</v>
      </c>
      <c r="I970" s="283">
        <f t="shared" si="196"/>
        <v>0</v>
      </c>
      <c r="J970" s="1">
        <f t="shared" si="197"/>
        <v>0</v>
      </c>
      <c r="K970" s="157">
        <f t="shared" si="205"/>
        <v>0</v>
      </c>
      <c r="L970" s="149">
        <f t="shared" si="206"/>
        <v>0</v>
      </c>
      <c r="M970" s="150">
        <f t="shared" si="198"/>
        <v>100</v>
      </c>
      <c r="N970" s="149">
        <f t="shared" si="207"/>
        <v>90</v>
      </c>
      <c r="O970" s="149">
        <f t="shared" si="199"/>
        <v>180</v>
      </c>
      <c r="P970" s="149">
        <f t="shared" si="200"/>
        <v>1</v>
      </c>
    </row>
    <row r="971" spans="1:16" x14ac:dyDescent="0.25">
      <c r="A971" s="391"/>
      <c r="B971" s="394"/>
      <c r="C971" s="5" t="str">
        <f t="shared" si="195"/>
        <v/>
      </c>
      <c r="D971" s="155">
        <f t="shared" si="201"/>
        <v>0</v>
      </c>
      <c r="F971" s="156">
        <f t="shared" si="202"/>
        <v>0</v>
      </c>
      <c r="G971" t="str">
        <f t="shared" si="203"/>
        <v/>
      </c>
      <c r="H971" t="b">
        <f t="shared" si="204"/>
        <v>0</v>
      </c>
      <c r="I971" s="283">
        <f t="shared" si="196"/>
        <v>0</v>
      </c>
      <c r="J971" s="1">
        <f t="shared" si="197"/>
        <v>0</v>
      </c>
      <c r="K971" s="157">
        <f t="shared" si="205"/>
        <v>0</v>
      </c>
      <c r="L971" s="149">
        <f t="shared" si="206"/>
        <v>0</v>
      </c>
      <c r="M971" s="150">
        <f t="shared" si="198"/>
        <v>100</v>
      </c>
      <c r="N971" s="149">
        <f t="shared" si="207"/>
        <v>90</v>
      </c>
      <c r="O971" s="149">
        <f t="shared" si="199"/>
        <v>180</v>
      </c>
      <c r="P971" s="149">
        <f t="shared" si="200"/>
        <v>1</v>
      </c>
    </row>
    <row r="972" spans="1:16" x14ac:dyDescent="0.25">
      <c r="A972" s="391"/>
      <c r="B972" s="394"/>
      <c r="C972" s="5" t="str">
        <f t="shared" si="195"/>
        <v/>
      </c>
      <c r="D972" s="155">
        <f t="shared" si="201"/>
        <v>0</v>
      </c>
      <c r="F972" s="156">
        <f t="shared" si="202"/>
        <v>0</v>
      </c>
      <c r="G972" t="str">
        <f t="shared" si="203"/>
        <v/>
      </c>
      <c r="H972" t="b">
        <f t="shared" si="204"/>
        <v>0</v>
      </c>
      <c r="I972" s="283">
        <f t="shared" si="196"/>
        <v>0</v>
      </c>
      <c r="J972" s="1">
        <f t="shared" si="197"/>
        <v>0</v>
      </c>
      <c r="K972" s="157">
        <f t="shared" si="205"/>
        <v>0</v>
      </c>
      <c r="L972" s="149">
        <f t="shared" si="206"/>
        <v>0</v>
      </c>
      <c r="M972" s="150">
        <f t="shared" si="198"/>
        <v>100</v>
      </c>
      <c r="N972" s="149">
        <f t="shared" si="207"/>
        <v>90</v>
      </c>
      <c r="O972" s="149">
        <f t="shared" si="199"/>
        <v>180</v>
      </c>
      <c r="P972" s="149">
        <f t="shared" si="200"/>
        <v>1</v>
      </c>
    </row>
    <row r="973" spans="1:16" x14ac:dyDescent="0.25">
      <c r="A973" s="391"/>
      <c r="B973" s="394"/>
      <c r="C973" s="5" t="str">
        <f t="shared" si="195"/>
        <v/>
      </c>
      <c r="D973" s="155">
        <f t="shared" si="201"/>
        <v>0</v>
      </c>
      <c r="F973" s="156">
        <f t="shared" si="202"/>
        <v>0</v>
      </c>
      <c r="G973" t="str">
        <f t="shared" si="203"/>
        <v/>
      </c>
      <c r="H973" t="b">
        <f t="shared" si="204"/>
        <v>0</v>
      </c>
      <c r="I973" s="283">
        <f t="shared" si="196"/>
        <v>0</v>
      </c>
      <c r="J973" s="1">
        <f t="shared" si="197"/>
        <v>0</v>
      </c>
      <c r="K973" s="157">
        <f t="shared" si="205"/>
        <v>0</v>
      </c>
      <c r="L973" s="149">
        <f t="shared" si="206"/>
        <v>0</v>
      </c>
      <c r="M973" s="150">
        <f t="shared" si="198"/>
        <v>100</v>
      </c>
      <c r="N973" s="149">
        <f t="shared" si="207"/>
        <v>90</v>
      </c>
      <c r="O973" s="149">
        <f t="shared" si="199"/>
        <v>180</v>
      </c>
      <c r="P973" s="149">
        <f t="shared" si="200"/>
        <v>1</v>
      </c>
    </row>
    <row r="974" spans="1:16" x14ac:dyDescent="0.25">
      <c r="A974" s="391"/>
      <c r="B974" s="394"/>
      <c r="C974" s="5" t="str">
        <f t="shared" si="195"/>
        <v/>
      </c>
      <c r="D974" s="155">
        <f t="shared" si="201"/>
        <v>0</v>
      </c>
      <c r="F974" s="156">
        <f t="shared" si="202"/>
        <v>0</v>
      </c>
      <c r="G974" t="str">
        <f t="shared" si="203"/>
        <v/>
      </c>
      <c r="H974" t="b">
        <f t="shared" si="204"/>
        <v>0</v>
      </c>
      <c r="I974" s="283">
        <f t="shared" si="196"/>
        <v>0</v>
      </c>
      <c r="J974" s="1">
        <f t="shared" si="197"/>
        <v>0</v>
      </c>
      <c r="K974" s="157">
        <f t="shared" si="205"/>
        <v>0</v>
      </c>
      <c r="L974" s="149">
        <f t="shared" si="206"/>
        <v>0</v>
      </c>
      <c r="M974" s="150">
        <f t="shared" si="198"/>
        <v>100</v>
      </c>
      <c r="N974" s="149">
        <f t="shared" si="207"/>
        <v>90</v>
      </c>
      <c r="O974" s="149">
        <f t="shared" si="199"/>
        <v>180</v>
      </c>
      <c r="P974" s="149">
        <f t="shared" si="200"/>
        <v>1</v>
      </c>
    </row>
    <row r="975" spans="1:16" x14ac:dyDescent="0.25">
      <c r="A975" s="391"/>
      <c r="B975" s="394"/>
      <c r="C975" s="5" t="str">
        <f t="shared" si="195"/>
        <v/>
      </c>
      <c r="D975" s="155">
        <f t="shared" si="201"/>
        <v>0</v>
      </c>
      <c r="F975" s="156">
        <f t="shared" si="202"/>
        <v>0</v>
      </c>
      <c r="G975" t="str">
        <f t="shared" si="203"/>
        <v/>
      </c>
      <c r="H975" t="b">
        <f t="shared" si="204"/>
        <v>0</v>
      </c>
      <c r="I975" s="283">
        <f t="shared" si="196"/>
        <v>0</v>
      </c>
      <c r="J975" s="1">
        <f t="shared" si="197"/>
        <v>0</v>
      </c>
      <c r="K975" s="157">
        <f t="shared" si="205"/>
        <v>0</v>
      </c>
      <c r="L975" s="149">
        <f t="shared" si="206"/>
        <v>0</v>
      </c>
      <c r="M975" s="150">
        <f t="shared" si="198"/>
        <v>100</v>
      </c>
      <c r="N975" s="149">
        <f t="shared" si="207"/>
        <v>90</v>
      </c>
      <c r="O975" s="149">
        <f t="shared" si="199"/>
        <v>180</v>
      </c>
      <c r="P975" s="149">
        <f t="shared" si="200"/>
        <v>1</v>
      </c>
    </row>
    <row r="976" spans="1:16" x14ac:dyDescent="0.25">
      <c r="A976" s="391"/>
      <c r="B976" s="394"/>
      <c r="C976" s="5" t="str">
        <f t="shared" si="195"/>
        <v/>
      </c>
      <c r="D976" s="155">
        <f t="shared" si="201"/>
        <v>0</v>
      </c>
      <c r="F976" s="156">
        <f t="shared" si="202"/>
        <v>0</v>
      </c>
      <c r="G976" t="str">
        <f t="shared" si="203"/>
        <v/>
      </c>
      <c r="H976" t="b">
        <f t="shared" si="204"/>
        <v>0</v>
      </c>
      <c r="I976" s="283">
        <f t="shared" si="196"/>
        <v>0</v>
      </c>
      <c r="J976" s="1">
        <f t="shared" si="197"/>
        <v>0</v>
      </c>
      <c r="K976" s="157">
        <f t="shared" si="205"/>
        <v>0</v>
      </c>
      <c r="L976" s="149">
        <f t="shared" si="206"/>
        <v>0</v>
      </c>
      <c r="M976" s="150">
        <f t="shared" si="198"/>
        <v>100</v>
      </c>
      <c r="N976" s="149">
        <f t="shared" si="207"/>
        <v>90</v>
      </c>
      <c r="O976" s="149">
        <f t="shared" si="199"/>
        <v>180</v>
      </c>
      <c r="P976" s="149">
        <f t="shared" si="200"/>
        <v>1</v>
      </c>
    </row>
    <row r="977" spans="1:16" x14ac:dyDescent="0.25">
      <c r="A977" s="391"/>
      <c r="B977" s="394"/>
      <c r="C977" s="5" t="str">
        <f t="shared" si="195"/>
        <v/>
      </c>
      <c r="D977" s="155">
        <f t="shared" si="201"/>
        <v>0</v>
      </c>
      <c r="F977" s="156">
        <f t="shared" si="202"/>
        <v>0</v>
      </c>
      <c r="G977" t="str">
        <f t="shared" si="203"/>
        <v/>
      </c>
      <c r="H977" t="b">
        <f t="shared" si="204"/>
        <v>0</v>
      </c>
      <c r="I977" s="283">
        <f t="shared" si="196"/>
        <v>0</v>
      </c>
      <c r="J977" s="1">
        <f t="shared" si="197"/>
        <v>0</v>
      </c>
      <c r="K977" s="157">
        <f t="shared" si="205"/>
        <v>0</v>
      </c>
      <c r="L977" s="149">
        <f t="shared" si="206"/>
        <v>0</v>
      </c>
      <c r="M977" s="150">
        <f t="shared" si="198"/>
        <v>100</v>
      </c>
      <c r="N977" s="149">
        <f t="shared" si="207"/>
        <v>90</v>
      </c>
      <c r="O977" s="149">
        <f t="shared" si="199"/>
        <v>180</v>
      </c>
      <c r="P977" s="149">
        <f t="shared" si="200"/>
        <v>1</v>
      </c>
    </row>
    <row r="978" spans="1:16" x14ac:dyDescent="0.25">
      <c r="A978" s="391"/>
      <c r="B978" s="394"/>
      <c r="C978" s="5" t="str">
        <f t="shared" si="195"/>
        <v/>
      </c>
      <c r="D978" s="155">
        <f t="shared" si="201"/>
        <v>0</v>
      </c>
      <c r="F978" s="156">
        <f t="shared" si="202"/>
        <v>0</v>
      </c>
      <c r="G978" t="str">
        <f t="shared" si="203"/>
        <v/>
      </c>
      <c r="H978" t="b">
        <f t="shared" si="204"/>
        <v>0</v>
      </c>
      <c r="I978" s="283">
        <f t="shared" si="196"/>
        <v>0</v>
      </c>
      <c r="J978" s="1">
        <f t="shared" si="197"/>
        <v>0</v>
      </c>
      <c r="K978" s="157">
        <f t="shared" si="205"/>
        <v>0</v>
      </c>
      <c r="L978" s="149">
        <f t="shared" si="206"/>
        <v>0</v>
      </c>
      <c r="M978" s="150">
        <f t="shared" si="198"/>
        <v>100</v>
      </c>
      <c r="N978" s="149">
        <f t="shared" si="207"/>
        <v>90</v>
      </c>
      <c r="O978" s="149">
        <f t="shared" si="199"/>
        <v>180</v>
      </c>
      <c r="P978" s="149">
        <f t="shared" si="200"/>
        <v>1</v>
      </c>
    </row>
    <row r="979" spans="1:16" x14ac:dyDescent="0.25">
      <c r="A979" s="391"/>
      <c r="B979" s="394"/>
      <c r="C979" s="5" t="str">
        <f t="shared" si="195"/>
        <v/>
      </c>
      <c r="D979" s="155">
        <f t="shared" si="201"/>
        <v>0</v>
      </c>
      <c r="F979" s="156">
        <f t="shared" si="202"/>
        <v>0</v>
      </c>
      <c r="G979" t="str">
        <f t="shared" si="203"/>
        <v/>
      </c>
      <c r="H979" t="b">
        <f t="shared" si="204"/>
        <v>0</v>
      </c>
      <c r="I979" s="283">
        <f t="shared" si="196"/>
        <v>0</v>
      </c>
      <c r="J979" s="1">
        <f t="shared" si="197"/>
        <v>0</v>
      </c>
      <c r="K979" s="157">
        <f t="shared" si="205"/>
        <v>0</v>
      </c>
      <c r="L979" s="149">
        <f t="shared" si="206"/>
        <v>0</v>
      </c>
      <c r="M979" s="150">
        <f t="shared" si="198"/>
        <v>100</v>
      </c>
      <c r="N979" s="149">
        <f t="shared" si="207"/>
        <v>90</v>
      </c>
      <c r="O979" s="149">
        <f t="shared" si="199"/>
        <v>180</v>
      </c>
      <c r="P979" s="149">
        <f t="shared" si="200"/>
        <v>1</v>
      </c>
    </row>
    <row r="980" spans="1:16" x14ac:dyDescent="0.25">
      <c r="A980" s="391"/>
      <c r="B980" s="394"/>
      <c r="C980" s="5" t="str">
        <f t="shared" si="195"/>
        <v/>
      </c>
      <c r="D980" s="155">
        <f t="shared" si="201"/>
        <v>0</v>
      </c>
      <c r="F980" s="156">
        <f t="shared" si="202"/>
        <v>0</v>
      </c>
      <c r="G980" t="str">
        <f t="shared" si="203"/>
        <v/>
      </c>
      <c r="H980" t="b">
        <f t="shared" si="204"/>
        <v>0</v>
      </c>
      <c r="I980" s="283">
        <f t="shared" si="196"/>
        <v>0</v>
      </c>
      <c r="J980" s="1">
        <f t="shared" si="197"/>
        <v>0</v>
      </c>
      <c r="K980" s="157">
        <f t="shared" si="205"/>
        <v>0</v>
      </c>
      <c r="L980" s="149">
        <f t="shared" si="206"/>
        <v>0</v>
      </c>
      <c r="M980" s="150">
        <f t="shared" si="198"/>
        <v>100</v>
      </c>
      <c r="N980" s="149">
        <f t="shared" si="207"/>
        <v>90</v>
      </c>
      <c r="O980" s="149">
        <f t="shared" si="199"/>
        <v>180</v>
      </c>
      <c r="P980" s="149">
        <f t="shared" si="200"/>
        <v>1</v>
      </c>
    </row>
    <row r="981" spans="1:16" x14ac:dyDescent="0.25">
      <c r="A981" s="391"/>
      <c r="B981" s="394"/>
      <c r="C981" s="5" t="str">
        <f t="shared" si="195"/>
        <v/>
      </c>
      <c r="D981" s="155">
        <f t="shared" si="201"/>
        <v>0</v>
      </c>
      <c r="F981" s="156">
        <f t="shared" si="202"/>
        <v>0</v>
      </c>
      <c r="G981" t="str">
        <f t="shared" si="203"/>
        <v/>
      </c>
      <c r="H981" t="b">
        <f t="shared" si="204"/>
        <v>0</v>
      </c>
      <c r="I981" s="283">
        <f t="shared" si="196"/>
        <v>0</v>
      </c>
      <c r="J981" s="1">
        <f t="shared" si="197"/>
        <v>0</v>
      </c>
      <c r="K981" s="157">
        <f t="shared" si="205"/>
        <v>0</v>
      </c>
      <c r="L981" s="149">
        <f t="shared" si="206"/>
        <v>0</v>
      </c>
      <c r="M981" s="150">
        <f t="shared" si="198"/>
        <v>100</v>
      </c>
      <c r="N981" s="149">
        <f t="shared" si="207"/>
        <v>90</v>
      </c>
      <c r="O981" s="149">
        <f t="shared" si="199"/>
        <v>180</v>
      </c>
      <c r="P981" s="149">
        <f t="shared" si="200"/>
        <v>1</v>
      </c>
    </row>
    <row r="982" spans="1:16" x14ac:dyDescent="0.25">
      <c r="A982" s="391"/>
      <c r="B982" s="394"/>
      <c r="C982" s="5" t="str">
        <f t="shared" si="195"/>
        <v/>
      </c>
      <c r="D982" s="155">
        <f t="shared" si="201"/>
        <v>0</v>
      </c>
      <c r="F982" s="156">
        <f t="shared" si="202"/>
        <v>0</v>
      </c>
      <c r="G982" t="str">
        <f t="shared" si="203"/>
        <v/>
      </c>
      <c r="H982" t="b">
        <f t="shared" si="204"/>
        <v>0</v>
      </c>
      <c r="I982" s="283">
        <f t="shared" si="196"/>
        <v>0</v>
      </c>
      <c r="J982" s="1">
        <f t="shared" si="197"/>
        <v>0</v>
      </c>
      <c r="K982" s="157">
        <f t="shared" si="205"/>
        <v>0</v>
      </c>
      <c r="L982" s="149">
        <f t="shared" si="206"/>
        <v>0</v>
      </c>
      <c r="M982" s="150">
        <f t="shared" si="198"/>
        <v>100</v>
      </c>
      <c r="N982" s="149">
        <f t="shared" si="207"/>
        <v>90</v>
      </c>
      <c r="O982" s="149">
        <f t="shared" si="199"/>
        <v>180</v>
      </c>
      <c r="P982" s="149">
        <f t="shared" si="200"/>
        <v>1</v>
      </c>
    </row>
    <row r="983" spans="1:16" x14ac:dyDescent="0.25">
      <c r="A983" s="391"/>
      <c r="B983" s="394"/>
      <c r="C983" s="5" t="str">
        <f t="shared" si="195"/>
        <v/>
      </c>
      <c r="D983" s="155">
        <f t="shared" si="201"/>
        <v>0</v>
      </c>
      <c r="F983" s="156">
        <f t="shared" si="202"/>
        <v>0</v>
      </c>
      <c r="G983" t="str">
        <f t="shared" si="203"/>
        <v/>
      </c>
      <c r="H983" t="b">
        <f t="shared" si="204"/>
        <v>0</v>
      </c>
      <c r="I983" s="283">
        <f t="shared" si="196"/>
        <v>0</v>
      </c>
      <c r="J983" s="1">
        <f t="shared" si="197"/>
        <v>0</v>
      </c>
      <c r="K983" s="157">
        <f t="shared" si="205"/>
        <v>0</v>
      </c>
      <c r="L983" s="149">
        <f t="shared" si="206"/>
        <v>0</v>
      </c>
      <c r="M983" s="150">
        <f t="shared" si="198"/>
        <v>100</v>
      </c>
      <c r="N983" s="149">
        <f t="shared" si="207"/>
        <v>90</v>
      </c>
      <c r="O983" s="149">
        <f t="shared" si="199"/>
        <v>180</v>
      </c>
      <c r="P983" s="149">
        <f t="shared" si="200"/>
        <v>1</v>
      </c>
    </row>
    <row r="984" spans="1:16" x14ac:dyDescent="0.25">
      <c r="A984" s="391"/>
      <c r="B984" s="394"/>
      <c r="C984" s="5" t="str">
        <f t="shared" si="195"/>
        <v/>
      </c>
      <c r="D984" s="155">
        <f t="shared" si="201"/>
        <v>0</v>
      </c>
      <c r="F984" s="156">
        <f t="shared" si="202"/>
        <v>0</v>
      </c>
      <c r="G984" t="str">
        <f t="shared" si="203"/>
        <v/>
      </c>
      <c r="H984" t="b">
        <f t="shared" si="204"/>
        <v>0</v>
      </c>
      <c r="I984" s="283">
        <f t="shared" si="196"/>
        <v>0</v>
      </c>
      <c r="J984" s="1">
        <f t="shared" si="197"/>
        <v>0</v>
      </c>
      <c r="K984" s="157">
        <f t="shared" si="205"/>
        <v>0</v>
      </c>
      <c r="L984" s="149">
        <f t="shared" si="206"/>
        <v>0</v>
      </c>
      <c r="M984" s="150">
        <f t="shared" si="198"/>
        <v>100</v>
      </c>
      <c r="N984" s="149">
        <f t="shared" si="207"/>
        <v>90</v>
      </c>
      <c r="O984" s="149">
        <f t="shared" si="199"/>
        <v>180</v>
      </c>
      <c r="P984" s="149">
        <f t="shared" si="200"/>
        <v>1</v>
      </c>
    </row>
    <row r="985" spans="1:16" x14ac:dyDescent="0.25">
      <c r="A985" s="391"/>
      <c r="B985" s="394"/>
      <c r="C985" s="5" t="str">
        <f t="shared" si="195"/>
        <v/>
      </c>
      <c r="D985" s="155">
        <f t="shared" si="201"/>
        <v>0</v>
      </c>
      <c r="F985" s="156">
        <f t="shared" si="202"/>
        <v>0</v>
      </c>
      <c r="G985" t="str">
        <f t="shared" si="203"/>
        <v/>
      </c>
      <c r="H985" t="b">
        <f t="shared" si="204"/>
        <v>0</v>
      </c>
      <c r="I985" s="283">
        <f t="shared" si="196"/>
        <v>0</v>
      </c>
      <c r="J985" s="1">
        <f t="shared" si="197"/>
        <v>0</v>
      </c>
      <c r="K985" s="157">
        <f t="shared" si="205"/>
        <v>0</v>
      </c>
      <c r="L985" s="149">
        <f t="shared" si="206"/>
        <v>0</v>
      </c>
      <c r="M985" s="150">
        <f t="shared" si="198"/>
        <v>100</v>
      </c>
      <c r="N985" s="149">
        <f t="shared" si="207"/>
        <v>90</v>
      </c>
      <c r="O985" s="149">
        <f t="shared" si="199"/>
        <v>180</v>
      </c>
      <c r="P985" s="149">
        <f t="shared" si="200"/>
        <v>1</v>
      </c>
    </row>
    <row r="986" spans="1:16" x14ac:dyDescent="0.25">
      <c r="A986" s="391"/>
      <c r="B986" s="394"/>
      <c r="C986" s="5" t="str">
        <f t="shared" si="195"/>
        <v/>
      </c>
      <c r="D986" s="155">
        <f t="shared" si="201"/>
        <v>0</v>
      </c>
      <c r="F986" s="156">
        <f t="shared" si="202"/>
        <v>0</v>
      </c>
      <c r="G986" t="str">
        <f t="shared" si="203"/>
        <v/>
      </c>
      <c r="H986" t="b">
        <f t="shared" si="204"/>
        <v>0</v>
      </c>
      <c r="I986" s="283">
        <f t="shared" si="196"/>
        <v>0</v>
      </c>
      <c r="J986" s="1">
        <f t="shared" si="197"/>
        <v>0</v>
      </c>
      <c r="K986" s="157">
        <f t="shared" si="205"/>
        <v>0</v>
      </c>
      <c r="L986" s="149">
        <f t="shared" si="206"/>
        <v>0</v>
      </c>
      <c r="M986" s="150">
        <f t="shared" si="198"/>
        <v>100</v>
      </c>
      <c r="N986" s="149">
        <f t="shared" si="207"/>
        <v>90</v>
      </c>
      <c r="O986" s="149">
        <f t="shared" si="199"/>
        <v>180</v>
      </c>
      <c r="P986" s="149">
        <f t="shared" si="200"/>
        <v>1</v>
      </c>
    </row>
    <row r="987" spans="1:16" x14ac:dyDescent="0.25">
      <c r="A987" s="391"/>
      <c r="B987" s="394"/>
      <c r="C987" s="5" t="str">
        <f t="shared" si="195"/>
        <v/>
      </c>
      <c r="D987" s="155">
        <f t="shared" si="201"/>
        <v>0</v>
      </c>
      <c r="F987" s="156">
        <f t="shared" si="202"/>
        <v>0</v>
      </c>
      <c r="G987" t="str">
        <f t="shared" si="203"/>
        <v/>
      </c>
      <c r="H987" t="b">
        <f t="shared" si="204"/>
        <v>0</v>
      </c>
      <c r="I987" s="283">
        <f t="shared" si="196"/>
        <v>0</v>
      </c>
      <c r="J987" s="1">
        <f t="shared" si="197"/>
        <v>0</v>
      </c>
      <c r="K987" s="157">
        <f t="shared" si="205"/>
        <v>0</v>
      </c>
      <c r="L987" s="149">
        <f t="shared" si="206"/>
        <v>0</v>
      </c>
      <c r="M987" s="150">
        <f t="shared" si="198"/>
        <v>100</v>
      </c>
      <c r="N987" s="149">
        <f t="shared" si="207"/>
        <v>90</v>
      </c>
      <c r="O987" s="149">
        <f t="shared" si="199"/>
        <v>180</v>
      </c>
      <c r="P987" s="149">
        <f t="shared" si="200"/>
        <v>1</v>
      </c>
    </row>
    <row r="988" spans="1:16" x14ac:dyDescent="0.25">
      <c r="A988" s="391"/>
      <c r="B988" s="394"/>
      <c r="C988" s="5" t="str">
        <f t="shared" si="195"/>
        <v/>
      </c>
      <c r="D988" s="155">
        <f t="shared" si="201"/>
        <v>0</v>
      </c>
      <c r="F988" s="156">
        <f t="shared" si="202"/>
        <v>0</v>
      </c>
      <c r="G988" t="str">
        <f t="shared" si="203"/>
        <v/>
      </c>
      <c r="H988" t="b">
        <f t="shared" si="204"/>
        <v>0</v>
      </c>
      <c r="I988" s="283">
        <f t="shared" si="196"/>
        <v>0</v>
      </c>
      <c r="J988" s="1">
        <f t="shared" si="197"/>
        <v>0</v>
      </c>
      <c r="K988" s="157">
        <f t="shared" si="205"/>
        <v>0</v>
      </c>
      <c r="L988" s="149">
        <f t="shared" si="206"/>
        <v>0</v>
      </c>
      <c r="M988" s="150">
        <f t="shared" si="198"/>
        <v>100</v>
      </c>
      <c r="N988" s="149">
        <f t="shared" si="207"/>
        <v>90</v>
      </c>
      <c r="O988" s="149">
        <f t="shared" si="199"/>
        <v>180</v>
      </c>
      <c r="P988" s="149">
        <f t="shared" si="200"/>
        <v>1</v>
      </c>
    </row>
    <row r="989" spans="1:16" x14ac:dyDescent="0.25">
      <c r="A989" s="391"/>
      <c r="B989" s="394"/>
      <c r="C989" s="5" t="str">
        <f t="shared" si="195"/>
        <v/>
      </c>
      <c r="D989" s="155">
        <f t="shared" si="201"/>
        <v>0</v>
      </c>
      <c r="F989" s="156">
        <f t="shared" si="202"/>
        <v>0</v>
      </c>
      <c r="G989" t="str">
        <f t="shared" si="203"/>
        <v/>
      </c>
      <c r="H989" t="b">
        <f t="shared" si="204"/>
        <v>0</v>
      </c>
      <c r="I989" s="283">
        <f t="shared" si="196"/>
        <v>0</v>
      </c>
      <c r="J989" s="1">
        <f t="shared" si="197"/>
        <v>0</v>
      </c>
      <c r="K989" s="157">
        <f t="shared" si="205"/>
        <v>0</v>
      </c>
      <c r="L989" s="149">
        <f t="shared" si="206"/>
        <v>0</v>
      </c>
      <c r="M989" s="150">
        <f t="shared" si="198"/>
        <v>100</v>
      </c>
      <c r="N989" s="149">
        <f t="shared" si="207"/>
        <v>90</v>
      </c>
      <c r="O989" s="149">
        <f t="shared" si="199"/>
        <v>180</v>
      </c>
      <c r="P989" s="149">
        <f t="shared" si="200"/>
        <v>1</v>
      </c>
    </row>
    <row r="990" spans="1:16" x14ac:dyDescent="0.25">
      <c r="A990" s="391"/>
      <c r="B990" s="394"/>
      <c r="C990" s="5" t="str">
        <f t="shared" si="195"/>
        <v/>
      </c>
      <c r="D990" s="155">
        <f t="shared" si="201"/>
        <v>0</v>
      </c>
      <c r="F990" s="156">
        <f t="shared" si="202"/>
        <v>0</v>
      </c>
      <c r="G990" t="str">
        <f t="shared" si="203"/>
        <v/>
      </c>
      <c r="H990" t="b">
        <f t="shared" si="204"/>
        <v>0</v>
      </c>
      <c r="I990" s="283">
        <f t="shared" si="196"/>
        <v>0</v>
      </c>
      <c r="J990" s="1">
        <f t="shared" si="197"/>
        <v>0</v>
      </c>
      <c r="K990" s="157">
        <f t="shared" si="205"/>
        <v>0</v>
      </c>
      <c r="L990" s="149">
        <f t="shared" si="206"/>
        <v>0</v>
      </c>
      <c r="M990" s="150">
        <f t="shared" si="198"/>
        <v>100</v>
      </c>
      <c r="N990" s="149">
        <f t="shared" si="207"/>
        <v>90</v>
      </c>
      <c r="O990" s="149">
        <f t="shared" si="199"/>
        <v>180</v>
      </c>
      <c r="P990" s="149">
        <f t="shared" si="200"/>
        <v>1</v>
      </c>
    </row>
    <row r="991" spans="1:16" x14ac:dyDescent="0.25">
      <c r="A991" s="391"/>
      <c r="B991" s="394"/>
      <c r="C991" s="5" t="str">
        <f t="shared" si="195"/>
        <v/>
      </c>
      <c r="D991" s="155">
        <f t="shared" si="201"/>
        <v>0</v>
      </c>
      <c r="F991" s="156">
        <f t="shared" si="202"/>
        <v>0</v>
      </c>
      <c r="G991" t="str">
        <f t="shared" si="203"/>
        <v/>
      </c>
      <c r="H991" t="b">
        <f t="shared" si="204"/>
        <v>0</v>
      </c>
      <c r="I991" s="283">
        <f t="shared" si="196"/>
        <v>0</v>
      </c>
      <c r="J991" s="1">
        <f t="shared" si="197"/>
        <v>0</v>
      </c>
      <c r="K991" s="157">
        <f t="shared" si="205"/>
        <v>0</v>
      </c>
      <c r="L991" s="149">
        <f t="shared" si="206"/>
        <v>0</v>
      </c>
      <c r="M991" s="150">
        <f t="shared" si="198"/>
        <v>100</v>
      </c>
      <c r="N991" s="149">
        <f t="shared" si="207"/>
        <v>90</v>
      </c>
      <c r="O991" s="149">
        <f t="shared" si="199"/>
        <v>180</v>
      </c>
      <c r="P991" s="149">
        <f t="shared" si="200"/>
        <v>1</v>
      </c>
    </row>
    <row r="992" spans="1:16" x14ac:dyDescent="0.25">
      <c r="A992" s="391"/>
      <c r="B992" s="394"/>
      <c r="C992" s="5" t="str">
        <f t="shared" si="195"/>
        <v/>
      </c>
      <c r="D992" s="155">
        <f t="shared" si="201"/>
        <v>0</v>
      </c>
      <c r="F992" s="156">
        <f t="shared" si="202"/>
        <v>0</v>
      </c>
      <c r="G992" t="str">
        <f t="shared" si="203"/>
        <v/>
      </c>
      <c r="H992" t="b">
        <f t="shared" si="204"/>
        <v>0</v>
      </c>
      <c r="I992" s="283">
        <f t="shared" si="196"/>
        <v>0</v>
      </c>
      <c r="J992" s="1">
        <f t="shared" si="197"/>
        <v>0</v>
      </c>
      <c r="K992" s="157">
        <f t="shared" si="205"/>
        <v>0</v>
      </c>
      <c r="L992" s="149">
        <f t="shared" si="206"/>
        <v>0</v>
      </c>
      <c r="M992" s="150">
        <f t="shared" si="198"/>
        <v>100</v>
      </c>
      <c r="N992" s="149">
        <f t="shared" si="207"/>
        <v>90</v>
      </c>
      <c r="O992" s="149">
        <f t="shared" si="199"/>
        <v>180</v>
      </c>
      <c r="P992" s="149">
        <f t="shared" si="200"/>
        <v>1</v>
      </c>
    </row>
    <row r="993" spans="1:17" x14ac:dyDescent="0.25">
      <c r="A993" s="391"/>
      <c r="B993" s="394"/>
      <c r="C993" s="5" t="str">
        <f t="shared" si="195"/>
        <v/>
      </c>
      <c r="D993" s="155">
        <f t="shared" si="201"/>
        <v>0</v>
      </c>
      <c r="F993" s="156">
        <f t="shared" si="202"/>
        <v>0</v>
      </c>
      <c r="G993" t="str">
        <f t="shared" si="203"/>
        <v/>
      </c>
      <c r="H993" t="b">
        <f t="shared" si="204"/>
        <v>0</v>
      </c>
      <c r="I993" s="283">
        <f t="shared" si="196"/>
        <v>0</v>
      </c>
      <c r="J993" s="1">
        <f t="shared" si="197"/>
        <v>0</v>
      </c>
      <c r="K993" s="157">
        <f t="shared" si="205"/>
        <v>0</v>
      </c>
      <c r="L993" s="149">
        <f t="shared" si="206"/>
        <v>0</v>
      </c>
      <c r="M993" s="150">
        <f t="shared" si="198"/>
        <v>100</v>
      </c>
      <c r="N993" s="149">
        <f t="shared" si="207"/>
        <v>90</v>
      </c>
      <c r="O993" s="149">
        <f t="shared" si="199"/>
        <v>180</v>
      </c>
      <c r="P993" s="149">
        <f t="shared" si="200"/>
        <v>1</v>
      </c>
    </row>
    <row r="994" spans="1:17" x14ac:dyDescent="0.25">
      <c r="A994" s="391"/>
      <c r="B994" s="394"/>
      <c r="C994" s="5" t="str">
        <f t="shared" si="195"/>
        <v/>
      </c>
      <c r="D994" s="155">
        <f t="shared" si="201"/>
        <v>0</v>
      </c>
      <c r="F994" s="156">
        <f t="shared" si="202"/>
        <v>0</v>
      </c>
      <c r="G994" t="str">
        <f t="shared" si="203"/>
        <v/>
      </c>
      <c r="H994" t="b">
        <f t="shared" si="204"/>
        <v>0</v>
      </c>
      <c r="I994" s="283">
        <f t="shared" si="196"/>
        <v>0</v>
      </c>
      <c r="J994" s="1">
        <f t="shared" si="197"/>
        <v>0</v>
      </c>
      <c r="K994" s="157">
        <f t="shared" si="205"/>
        <v>0</v>
      </c>
      <c r="L994" s="149">
        <f t="shared" si="206"/>
        <v>0</v>
      </c>
      <c r="M994" s="150">
        <f t="shared" si="198"/>
        <v>100</v>
      </c>
      <c r="N994" s="149">
        <f t="shared" si="207"/>
        <v>90</v>
      </c>
      <c r="O994" s="149">
        <f t="shared" si="199"/>
        <v>180</v>
      </c>
      <c r="P994" s="149">
        <f t="shared" si="200"/>
        <v>1</v>
      </c>
    </row>
    <row r="995" spans="1:17" x14ac:dyDescent="0.25">
      <c r="A995" s="391"/>
      <c r="B995" s="394"/>
      <c r="C995" s="5" t="str">
        <f t="shared" si="195"/>
        <v/>
      </c>
      <c r="D995" s="155">
        <f t="shared" si="201"/>
        <v>0</v>
      </c>
      <c r="F995" s="156">
        <f t="shared" si="202"/>
        <v>0</v>
      </c>
      <c r="G995" t="str">
        <f t="shared" si="203"/>
        <v/>
      </c>
      <c r="H995" t="b">
        <f t="shared" si="204"/>
        <v>0</v>
      </c>
      <c r="I995" s="283">
        <f t="shared" si="196"/>
        <v>0</v>
      </c>
      <c r="J995" s="1">
        <f t="shared" si="197"/>
        <v>0</v>
      </c>
      <c r="K995" s="157">
        <f t="shared" si="205"/>
        <v>0</v>
      </c>
      <c r="L995" s="149">
        <f t="shared" si="206"/>
        <v>0</v>
      </c>
      <c r="M995" s="150">
        <f t="shared" si="198"/>
        <v>100</v>
      </c>
      <c r="N995" s="149">
        <f t="shared" si="207"/>
        <v>90</v>
      </c>
      <c r="O995" s="149">
        <f t="shared" si="199"/>
        <v>180</v>
      </c>
      <c r="P995" s="149">
        <f t="shared" si="200"/>
        <v>1</v>
      </c>
    </row>
    <row r="996" spans="1:17" x14ac:dyDescent="0.25">
      <c r="A996" s="391"/>
      <c r="B996" s="394"/>
      <c r="C996" s="5" t="str">
        <f t="shared" si="195"/>
        <v/>
      </c>
      <c r="D996" s="155">
        <f t="shared" si="201"/>
        <v>0</v>
      </c>
      <c r="F996" s="156">
        <f t="shared" si="202"/>
        <v>0</v>
      </c>
      <c r="G996" t="str">
        <f t="shared" si="203"/>
        <v/>
      </c>
      <c r="H996" t="b">
        <f t="shared" si="204"/>
        <v>0</v>
      </c>
      <c r="I996" s="283">
        <f t="shared" si="196"/>
        <v>0</v>
      </c>
      <c r="J996" s="1">
        <f t="shared" si="197"/>
        <v>0</v>
      </c>
      <c r="K996" s="157">
        <f t="shared" si="205"/>
        <v>0</v>
      </c>
      <c r="L996" s="149">
        <f t="shared" si="206"/>
        <v>0</v>
      </c>
      <c r="M996" s="150">
        <f t="shared" si="198"/>
        <v>100</v>
      </c>
      <c r="N996" s="149">
        <f t="shared" si="207"/>
        <v>90</v>
      </c>
      <c r="O996" s="149">
        <f t="shared" si="199"/>
        <v>180</v>
      </c>
      <c r="P996" s="149">
        <f t="shared" si="200"/>
        <v>1</v>
      </c>
    </row>
    <row r="997" spans="1:17" x14ac:dyDescent="0.25">
      <c r="A997" s="391"/>
      <c r="B997" s="394"/>
      <c r="C997" s="5" t="str">
        <f t="shared" si="195"/>
        <v/>
      </c>
      <c r="D997" s="155">
        <f t="shared" si="201"/>
        <v>0</v>
      </c>
      <c r="F997" s="156">
        <f t="shared" si="202"/>
        <v>0</v>
      </c>
      <c r="G997" t="str">
        <f t="shared" si="203"/>
        <v/>
      </c>
      <c r="H997" t="b">
        <f t="shared" si="204"/>
        <v>0</v>
      </c>
      <c r="I997" s="283">
        <f t="shared" si="196"/>
        <v>0</v>
      </c>
      <c r="J997" s="1">
        <f t="shared" si="197"/>
        <v>0</v>
      </c>
      <c r="K997" s="157">
        <f t="shared" si="205"/>
        <v>0</v>
      </c>
      <c r="L997" s="149">
        <f t="shared" si="206"/>
        <v>0</v>
      </c>
      <c r="M997" s="150">
        <f t="shared" si="198"/>
        <v>100</v>
      </c>
      <c r="N997" s="149">
        <f t="shared" si="207"/>
        <v>90</v>
      </c>
      <c r="O997" s="149">
        <f t="shared" si="199"/>
        <v>180</v>
      </c>
      <c r="P997" s="149">
        <f t="shared" si="200"/>
        <v>1</v>
      </c>
    </row>
    <row r="998" spans="1:17" x14ac:dyDescent="0.25">
      <c r="A998" s="391"/>
      <c r="B998" s="394"/>
      <c r="C998" s="5" t="str">
        <f t="shared" si="195"/>
        <v/>
      </c>
      <c r="D998" s="155">
        <f t="shared" si="201"/>
        <v>0</v>
      </c>
      <c r="F998" s="156">
        <f t="shared" si="202"/>
        <v>0</v>
      </c>
      <c r="G998" t="str">
        <f t="shared" si="203"/>
        <v/>
      </c>
      <c r="H998" t="b">
        <f t="shared" si="204"/>
        <v>0</v>
      </c>
      <c r="I998" s="283">
        <f t="shared" si="196"/>
        <v>0</v>
      </c>
      <c r="J998" s="1">
        <f t="shared" si="197"/>
        <v>0</v>
      </c>
      <c r="K998" s="157">
        <f t="shared" si="205"/>
        <v>0</v>
      </c>
      <c r="L998" s="149">
        <f t="shared" si="206"/>
        <v>0</v>
      </c>
      <c r="M998" s="150">
        <f t="shared" si="198"/>
        <v>100</v>
      </c>
      <c r="N998" s="149">
        <f t="shared" si="207"/>
        <v>90</v>
      </c>
      <c r="O998" s="149">
        <f t="shared" si="199"/>
        <v>180</v>
      </c>
      <c r="P998" s="149">
        <f t="shared" si="200"/>
        <v>1</v>
      </c>
    </row>
    <row r="999" spans="1:17" x14ac:dyDescent="0.25">
      <c r="A999" s="391"/>
      <c r="B999" s="394"/>
      <c r="C999" s="5" t="str">
        <f t="shared" si="195"/>
        <v/>
      </c>
      <c r="D999" s="155">
        <f t="shared" si="201"/>
        <v>0</v>
      </c>
      <c r="F999" s="156">
        <f t="shared" si="202"/>
        <v>0</v>
      </c>
      <c r="G999" t="str">
        <f t="shared" si="203"/>
        <v/>
      </c>
      <c r="H999" t="b">
        <f t="shared" si="204"/>
        <v>0</v>
      </c>
      <c r="I999" s="283">
        <f t="shared" si="196"/>
        <v>0</v>
      </c>
      <c r="J999" s="1">
        <f t="shared" si="197"/>
        <v>0</v>
      </c>
      <c r="K999" s="157">
        <f t="shared" si="205"/>
        <v>0</v>
      </c>
      <c r="L999" s="149">
        <f t="shared" si="206"/>
        <v>0</v>
      </c>
      <c r="M999" s="150">
        <f t="shared" si="198"/>
        <v>100</v>
      </c>
      <c r="N999" s="149">
        <f t="shared" si="207"/>
        <v>90</v>
      </c>
      <c r="O999" s="149">
        <f t="shared" si="199"/>
        <v>180</v>
      </c>
      <c r="P999" s="149">
        <f t="shared" si="200"/>
        <v>1</v>
      </c>
    </row>
    <row r="1000" spans="1:17" x14ac:dyDescent="0.25">
      <c r="A1000" s="391"/>
      <c r="B1000" s="394"/>
      <c r="C1000" s="5" t="str">
        <f t="shared" si="195"/>
        <v/>
      </c>
      <c r="D1000" s="155">
        <f t="shared" si="201"/>
        <v>0</v>
      </c>
      <c r="F1000" s="156">
        <f t="shared" si="202"/>
        <v>0</v>
      </c>
      <c r="G1000" t="str">
        <f t="shared" si="203"/>
        <v/>
      </c>
      <c r="H1000" t="b">
        <f t="shared" si="204"/>
        <v>0</v>
      </c>
      <c r="I1000" s="283">
        <f t="shared" si="196"/>
        <v>0</v>
      </c>
      <c r="J1000" s="1">
        <f t="shared" si="197"/>
        <v>0</v>
      </c>
      <c r="K1000" s="157">
        <f t="shared" si="205"/>
        <v>0</v>
      </c>
      <c r="L1000" s="149">
        <f t="shared" si="206"/>
        <v>0</v>
      </c>
      <c r="M1000" s="150">
        <f t="shared" si="198"/>
        <v>100</v>
      </c>
      <c r="N1000" s="149">
        <f t="shared" si="207"/>
        <v>90</v>
      </c>
      <c r="O1000" s="149">
        <f t="shared" si="199"/>
        <v>180</v>
      </c>
      <c r="P1000" s="149">
        <f t="shared" si="200"/>
        <v>1</v>
      </c>
    </row>
    <row r="1001" spans="1:17" x14ac:dyDescent="0.25">
      <c r="A1001" s="391"/>
      <c r="B1001" s="394"/>
      <c r="C1001" s="5" t="str">
        <f t="shared" si="195"/>
        <v/>
      </c>
      <c r="D1001" s="155">
        <f t="shared" si="201"/>
        <v>0</v>
      </c>
      <c r="F1001" s="156">
        <f t="shared" si="202"/>
        <v>0</v>
      </c>
      <c r="G1001" t="str">
        <f t="shared" si="203"/>
        <v/>
      </c>
      <c r="H1001" t="b">
        <f t="shared" si="204"/>
        <v>0</v>
      </c>
      <c r="I1001" s="283">
        <f t="shared" si="196"/>
        <v>0</v>
      </c>
      <c r="J1001" s="1">
        <f t="shared" si="197"/>
        <v>0</v>
      </c>
      <c r="K1001" s="157">
        <f t="shared" si="205"/>
        <v>0</v>
      </c>
      <c r="L1001" s="149">
        <f t="shared" si="206"/>
        <v>0</v>
      </c>
      <c r="M1001" s="150">
        <f t="shared" si="198"/>
        <v>100</v>
      </c>
      <c r="N1001" s="149">
        <f t="shared" si="207"/>
        <v>90</v>
      </c>
      <c r="O1001" s="149">
        <f t="shared" si="199"/>
        <v>180</v>
      </c>
      <c r="P1001" s="149">
        <f t="shared" si="200"/>
        <v>1</v>
      </c>
    </row>
    <row r="1002" spans="1:17" x14ac:dyDescent="0.25">
      <c r="A1002" s="395"/>
      <c r="B1002" s="396"/>
      <c r="C1002" s="5" t="str">
        <f t="shared" si="195"/>
        <v/>
      </c>
      <c r="D1002" s="388">
        <f t="shared" si="201"/>
        <v>0</v>
      </c>
      <c r="L1002" s="149"/>
      <c r="O1002" s="149"/>
      <c r="P1002" s="149"/>
      <c r="Q1002" s="149"/>
    </row>
  </sheetData>
  <sheetProtection sheet="1"/>
  <mergeCells count="1">
    <mergeCell ref="A1:B1"/>
  </mergeCells>
  <conditionalFormatting sqref="A3:B44 D4:D44">
    <cfRule type="expression" dxfId="47" priority="15" stopIfTrue="1">
      <formula>AND($F3&lt;=1,$G3="",$H3=TRUE)</formula>
    </cfRule>
    <cfRule type="expression" dxfId="46" priority="16" stopIfTrue="1">
      <formula>$F3&gt;1</formula>
    </cfRule>
    <cfRule type="expression" dxfId="45" priority="17" stopIfTrue="1">
      <formula>$G3="CHECK"</formula>
    </cfRule>
  </conditionalFormatting>
  <conditionalFormatting sqref="D3">
    <cfRule type="expression" dxfId="44" priority="12" stopIfTrue="1">
      <formula>AND($F3&lt;=1,$G3="",$H3=TRUE)</formula>
    </cfRule>
    <cfRule type="expression" dxfId="43" priority="13" stopIfTrue="1">
      <formula>$F3&gt;1</formula>
    </cfRule>
    <cfRule type="expression" dxfId="42" priority="14" stopIfTrue="1">
      <formula>$G3="CHECK"</formula>
    </cfRule>
  </conditionalFormatting>
  <conditionalFormatting sqref="C4:C1002">
    <cfRule type="expression" dxfId="41" priority="1" stopIfTrue="1">
      <formula>AND($F4&lt;=1,$G4="",$H4=TRUE)</formula>
    </cfRule>
    <cfRule type="expression" dxfId="40" priority="2" stopIfTrue="1">
      <formula>$F4&gt;1</formula>
    </cfRule>
    <cfRule type="expression" dxfId="39" priority="3" stopIfTrue="1">
      <formula>$G4="CHECK"</formula>
    </cfRule>
  </conditionalFormatting>
  <conditionalFormatting sqref="C3">
    <cfRule type="expression" dxfId="38" priority="4" stopIfTrue="1">
      <formula>AND($F3&lt;=1,$G3="",$H3=TRUE)</formula>
    </cfRule>
    <cfRule type="expression" dxfId="37" priority="5" stopIfTrue="1">
      <formula>$F3&gt;1</formula>
    </cfRule>
    <cfRule type="expression" dxfId="36" priority="6" stopIfTrue="1">
      <formula>$G3="CHECK"</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R1002"/>
  <sheetViews>
    <sheetView workbookViewId="0">
      <pane ySplit="2" topLeftCell="A103" activePane="bottomLeft" state="frozen"/>
      <selection activeCell="A3" sqref="A3"/>
      <selection pane="bottomLeft" activeCell="B125" sqref="B125"/>
    </sheetView>
  </sheetViews>
  <sheetFormatPr defaultRowHeight="15" x14ac:dyDescent="0.25"/>
  <cols>
    <col min="1" max="1" width="10.7109375" bestFit="1" customWidth="1"/>
    <col min="2" max="2" width="12.42578125" customWidth="1"/>
    <col min="3" max="3" width="21.7109375" customWidth="1"/>
    <col min="4" max="4" width="13.85546875" style="1" customWidth="1"/>
    <col min="5" max="5" width="2.5703125" customWidth="1"/>
    <col min="6" max="6" width="9.140625" style="1" customWidth="1"/>
    <col min="8" max="9" width="9.140625" hidden="1" customWidth="1"/>
    <col min="10" max="10" width="9.140625" style="1" hidden="1" customWidth="1"/>
    <col min="11" max="14" width="9.140625" hidden="1" customWidth="1"/>
    <col min="15" max="15" width="9.5703125" hidden="1" customWidth="1"/>
    <col min="16" max="18" width="9.140625" hidden="1" customWidth="1"/>
  </cols>
  <sheetData>
    <row r="1" spans="1:18" ht="28.5" x14ac:dyDescent="0.25">
      <c r="A1" s="446" t="str">
        <f>"Event:"</f>
        <v>Event:</v>
      </c>
      <c r="B1" s="446"/>
      <c r="C1" s="151" t="str">
        <f>+INDEX(EventNames,1,K1)</f>
        <v>SLJ</v>
      </c>
      <c r="F1" s="338">
        <f>IF(TotalAthletes,COUNTIF(D3:D1002,"&gt;0")/TotalAthletes,0)</f>
        <v>0.93129770992366412</v>
      </c>
      <c r="J1" s="18" t="s">
        <v>93</v>
      </c>
      <c r="K1" s="153">
        <v>3</v>
      </c>
      <c r="L1" s="18" t="s">
        <v>38</v>
      </c>
      <c r="M1" s="154">
        <f>INDEX(ScoreValues,2,$K$1)</f>
        <v>1.02</v>
      </c>
      <c r="N1" s="18" t="s">
        <v>39</v>
      </c>
      <c r="O1" s="154">
        <f>INDEX(ScoreValues,4,$K$1)</f>
        <v>0.02</v>
      </c>
      <c r="P1" s="18"/>
      <c r="Q1" s="18" t="s">
        <v>63</v>
      </c>
      <c r="R1" s="154">
        <f>INDEX(ScoreValues,3,$K$1)</f>
        <v>2.8200000000000016</v>
      </c>
    </row>
    <row r="2" spans="1:18" ht="30" x14ac:dyDescent="0.25">
      <c r="A2" s="20" t="s">
        <v>11</v>
      </c>
      <c r="B2" s="158" t="s">
        <v>96</v>
      </c>
      <c r="C2" s="22" t="s">
        <v>1</v>
      </c>
      <c r="D2" s="25" t="s">
        <v>13</v>
      </c>
      <c r="F2" s="23" t="s">
        <v>15</v>
      </c>
      <c r="G2" s="24" t="s">
        <v>16</v>
      </c>
      <c r="H2" s="24" t="s">
        <v>17</v>
      </c>
      <c r="I2" s="162" t="s">
        <v>99</v>
      </c>
      <c r="J2" s="1" t="s">
        <v>29</v>
      </c>
      <c r="K2" s="1" t="s">
        <v>199</v>
      </c>
      <c r="L2" s="1" t="s">
        <v>81</v>
      </c>
      <c r="M2" s="1" t="s">
        <v>13</v>
      </c>
      <c r="N2" s="152" t="s">
        <v>63</v>
      </c>
      <c r="O2" s="152" t="s">
        <v>38</v>
      </c>
      <c r="P2" s="152" t="s">
        <v>39</v>
      </c>
    </row>
    <row r="3" spans="1:18" x14ac:dyDescent="0.25">
      <c r="A3" s="391" t="s">
        <v>326</v>
      </c>
      <c r="B3" s="393">
        <v>1.75</v>
      </c>
      <c r="C3" s="5" t="str">
        <f t="shared" ref="C3:C66" si="0">IF(I3&gt;0,INDEX(DB,I3,2),"")</f>
        <v>Othurd</v>
      </c>
      <c r="D3" s="155">
        <f>IF(AND(H3,B3&lt;&gt;0,ISNUMBER(B3)),IF(ISERR(M3),0,M3),0)</f>
        <v>46</v>
      </c>
      <c r="F3" s="156">
        <f>COUNTIF(A$3:A$1002,A3)</f>
        <v>1</v>
      </c>
      <c r="G3" t="str">
        <f>IF(AND(H3,OR(D3&lt;=10,D3&gt;=90)),"CHECK","")</f>
        <v/>
      </c>
      <c r="H3" t="b">
        <f>IF(AND(I3&gt;0,LEN(C3)&gt;0,B3&lt;&gt;0),TRUE,FALSE)</f>
        <v>1</v>
      </c>
      <c r="I3" s="283">
        <f t="shared" ref="I3:I66" si="1">IF(ISNA(MATCH(A3,AthleteNumbers,0)),0,MATCH(A3,AthleteNumbers,0))</f>
        <v>111</v>
      </c>
      <c r="J3" s="1">
        <f t="shared" ref="J3:J66" si="2">IF(I3&gt;0,INDEX(DB,$I3,6),0)</f>
        <v>0</v>
      </c>
      <c r="K3" s="157">
        <f>IF(ISNUMBER(B3),ROUND(+B3,2),0)</f>
        <v>1.75</v>
      </c>
      <c r="L3" s="148">
        <f>+K3</f>
        <v>1.75</v>
      </c>
      <c r="M3" s="150">
        <f>IF(L3&lt;O3,MinPoints,IF(AND(L3&gt;N3,O3&gt;0),100,+INT(($L3-O3)/P3)+MinPoints))</f>
        <v>46</v>
      </c>
      <c r="N3" s="149">
        <f>+O3+(P3*90)</f>
        <v>2.8200000000000003</v>
      </c>
      <c r="O3" s="149">
        <f t="shared" ref="O3:O66" si="3">IF($J3=0,$M$1,INDEX(IncEventData,$J3,(3*($K$1-1))+2))</f>
        <v>1.02</v>
      </c>
      <c r="P3" s="149">
        <f t="shared" ref="P3:P66" si="4">IF($J3=0,$O$1,INDEX(IncEventData,$J3,(3*($K$1-1))+3))</f>
        <v>0.02</v>
      </c>
    </row>
    <row r="4" spans="1:18" x14ac:dyDescent="0.25">
      <c r="A4" s="391" t="s">
        <v>328</v>
      </c>
      <c r="B4" s="393">
        <v>1.86</v>
      </c>
      <c r="C4" s="5" t="str">
        <f t="shared" si="0"/>
        <v>Nicholas Hamilton</v>
      </c>
      <c r="D4" s="155">
        <f t="shared" ref="D4:D67" si="5">IF(AND(H4,B4&lt;&gt;0,ISNUMBER(B4)),IF(ISERR(M4),0,M4),0)</f>
        <v>52</v>
      </c>
      <c r="F4" s="156">
        <f t="shared" ref="F4:F67" si="6">COUNTIF(A$3:A$1002,A4)</f>
        <v>1</v>
      </c>
      <c r="G4" t="str">
        <f t="shared" ref="G4:G67" si="7">IF(AND(H4,OR(D4&lt;=10,D4&gt;=90)),"CHECK","")</f>
        <v/>
      </c>
      <c r="H4" t="b">
        <f t="shared" ref="H4:H67" si="8">IF(AND(I4&gt;0,LEN(C4)&gt;0,B4&lt;&gt;0),TRUE,FALSE)</f>
        <v>1</v>
      </c>
      <c r="I4" s="283">
        <f t="shared" si="1"/>
        <v>112</v>
      </c>
      <c r="J4" s="1">
        <f t="shared" si="2"/>
        <v>0</v>
      </c>
      <c r="K4" s="157">
        <f t="shared" ref="K4:K67" si="9">IF(ISNUMBER(B4),ROUND(+B4,2),0)</f>
        <v>1.86</v>
      </c>
      <c r="L4" s="148">
        <f t="shared" ref="L4:L67" si="10">+K4</f>
        <v>1.86</v>
      </c>
      <c r="M4" s="150">
        <f t="shared" ref="M4:M67" si="11">IF(L4&lt;O4,MinPoints,IF(AND(L4&gt;N4,O4&gt;0),100,+INT(($L4-O4)/P4)+MinPoints))</f>
        <v>52</v>
      </c>
      <c r="N4" s="149">
        <f t="shared" ref="N4:N67" si="12">+O4+(P4*90)</f>
        <v>2.8200000000000003</v>
      </c>
      <c r="O4" s="149">
        <f t="shared" si="3"/>
        <v>1.02</v>
      </c>
      <c r="P4" s="149">
        <f t="shared" si="4"/>
        <v>0.02</v>
      </c>
    </row>
    <row r="5" spans="1:18" x14ac:dyDescent="0.25">
      <c r="A5" s="391" t="s">
        <v>329</v>
      </c>
      <c r="B5" s="393">
        <v>1.73</v>
      </c>
      <c r="C5" s="5" t="str">
        <f t="shared" si="0"/>
        <v>Lamar</v>
      </c>
      <c r="D5" s="155">
        <f t="shared" si="5"/>
        <v>45</v>
      </c>
      <c r="F5" s="156">
        <f t="shared" si="6"/>
        <v>1</v>
      </c>
      <c r="G5" t="str">
        <f t="shared" si="7"/>
        <v/>
      </c>
      <c r="H5" t="b">
        <f t="shared" si="8"/>
        <v>1</v>
      </c>
      <c r="I5" s="283">
        <f t="shared" si="1"/>
        <v>113</v>
      </c>
      <c r="J5" s="1">
        <f t="shared" si="2"/>
        <v>0</v>
      </c>
      <c r="K5" s="157">
        <f t="shared" si="9"/>
        <v>1.73</v>
      </c>
      <c r="L5" s="148">
        <f t="shared" si="10"/>
        <v>1.73</v>
      </c>
      <c r="M5" s="150">
        <f t="shared" si="11"/>
        <v>45</v>
      </c>
      <c r="N5" s="149">
        <f t="shared" si="12"/>
        <v>2.8200000000000003</v>
      </c>
      <c r="O5" s="149">
        <f t="shared" si="3"/>
        <v>1.02</v>
      </c>
      <c r="P5" s="149">
        <f t="shared" si="4"/>
        <v>0.02</v>
      </c>
    </row>
    <row r="6" spans="1:18" x14ac:dyDescent="0.25">
      <c r="A6" s="391" t="s">
        <v>330</v>
      </c>
      <c r="B6" s="393">
        <v>1.8</v>
      </c>
      <c r="C6" s="5" t="str">
        <f t="shared" si="0"/>
        <v>Dwayne</v>
      </c>
      <c r="D6" s="155">
        <f t="shared" si="5"/>
        <v>49</v>
      </c>
      <c r="F6" s="156">
        <f t="shared" si="6"/>
        <v>1</v>
      </c>
      <c r="G6" t="str">
        <f t="shared" si="7"/>
        <v/>
      </c>
      <c r="H6" t="b">
        <f t="shared" si="8"/>
        <v>1</v>
      </c>
      <c r="I6" s="283">
        <f t="shared" si="1"/>
        <v>114</v>
      </c>
      <c r="J6" s="1">
        <f t="shared" si="2"/>
        <v>0</v>
      </c>
      <c r="K6" s="157">
        <f t="shared" si="9"/>
        <v>1.8</v>
      </c>
      <c r="L6" s="148">
        <f t="shared" si="10"/>
        <v>1.8</v>
      </c>
      <c r="M6" s="150">
        <f t="shared" si="11"/>
        <v>49</v>
      </c>
      <c r="N6" s="149">
        <f t="shared" si="12"/>
        <v>2.8200000000000003</v>
      </c>
      <c r="O6" s="149">
        <f t="shared" si="3"/>
        <v>1.02</v>
      </c>
      <c r="P6" s="149">
        <f t="shared" si="4"/>
        <v>0.02</v>
      </c>
    </row>
    <row r="7" spans="1:18" x14ac:dyDescent="0.25">
      <c r="A7" s="391" t="s">
        <v>331</v>
      </c>
      <c r="B7" s="393">
        <v>1.62</v>
      </c>
      <c r="C7" s="5" t="str">
        <f t="shared" si="0"/>
        <v>John</v>
      </c>
      <c r="D7" s="155">
        <f t="shared" si="5"/>
        <v>40</v>
      </c>
      <c r="F7" s="156">
        <f t="shared" si="6"/>
        <v>1</v>
      </c>
      <c r="G7" t="str">
        <f t="shared" si="7"/>
        <v/>
      </c>
      <c r="H7" t="b">
        <f t="shared" si="8"/>
        <v>1</v>
      </c>
      <c r="I7" s="283">
        <f t="shared" si="1"/>
        <v>115</v>
      </c>
      <c r="J7" s="1">
        <f t="shared" si="2"/>
        <v>0</v>
      </c>
      <c r="K7" s="157">
        <f t="shared" si="9"/>
        <v>1.62</v>
      </c>
      <c r="L7" s="148">
        <f t="shared" si="10"/>
        <v>1.62</v>
      </c>
      <c r="M7" s="150">
        <f t="shared" si="11"/>
        <v>40</v>
      </c>
      <c r="N7" s="149">
        <f t="shared" si="12"/>
        <v>2.8200000000000003</v>
      </c>
      <c r="O7" s="149">
        <f t="shared" si="3"/>
        <v>1.02</v>
      </c>
      <c r="P7" s="149">
        <f t="shared" si="4"/>
        <v>0.02</v>
      </c>
    </row>
    <row r="8" spans="1:18" x14ac:dyDescent="0.25">
      <c r="A8" s="391" t="s">
        <v>332</v>
      </c>
      <c r="B8" s="393">
        <v>1.65</v>
      </c>
      <c r="C8" s="5" t="str">
        <f t="shared" si="0"/>
        <v>Keziah</v>
      </c>
      <c r="D8" s="155">
        <f t="shared" si="5"/>
        <v>41</v>
      </c>
      <c r="F8" s="156">
        <f t="shared" si="6"/>
        <v>1</v>
      </c>
      <c r="G8" t="str">
        <f t="shared" si="7"/>
        <v/>
      </c>
      <c r="H8" t="b">
        <f t="shared" si="8"/>
        <v>1</v>
      </c>
      <c r="I8" s="283">
        <f t="shared" si="1"/>
        <v>116</v>
      </c>
      <c r="J8" s="1">
        <f t="shared" si="2"/>
        <v>0</v>
      </c>
      <c r="K8" s="157">
        <f t="shared" si="9"/>
        <v>1.65</v>
      </c>
      <c r="L8" s="148">
        <f t="shared" si="10"/>
        <v>1.65</v>
      </c>
      <c r="M8" s="150">
        <f t="shared" si="11"/>
        <v>41</v>
      </c>
      <c r="N8" s="149">
        <f t="shared" si="12"/>
        <v>2.8200000000000003</v>
      </c>
      <c r="O8" s="149">
        <f t="shared" si="3"/>
        <v>1.02</v>
      </c>
      <c r="P8" s="149">
        <f t="shared" si="4"/>
        <v>0.02</v>
      </c>
    </row>
    <row r="9" spans="1:18" x14ac:dyDescent="0.25">
      <c r="A9" s="391" t="s">
        <v>333</v>
      </c>
      <c r="B9" s="393">
        <v>1.95</v>
      </c>
      <c r="C9" s="5" t="str">
        <f t="shared" si="0"/>
        <v>Onysha</v>
      </c>
      <c r="D9" s="155">
        <f t="shared" si="5"/>
        <v>56</v>
      </c>
      <c r="F9" s="156">
        <f t="shared" si="6"/>
        <v>1</v>
      </c>
      <c r="G9" t="str">
        <f t="shared" si="7"/>
        <v/>
      </c>
      <c r="H9" t="b">
        <f t="shared" si="8"/>
        <v>1</v>
      </c>
      <c r="I9" s="283">
        <f t="shared" si="1"/>
        <v>117</v>
      </c>
      <c r="J9" s="1">
        <f t="shared" si="2"/>
        <v>0</v>
      </c>
      <c r="K9" s="157">
        <f t="shared" si="9"/>
        <v>1.95</v>
      </c>
      <c r="L9" s="148">
        <f t="shared" si="10"/>
        <v>1.95</v>
      </c>
      <c r="M9" s="150">
        <f t="shared" si="11"/>
        <v>56</v>
      </c>
      <c r="N9" s="149">
        <f t="shared" si="12"/>
        <v>2.8200000000000003</v>
      </c>
      <c r="O9" s="149">
        <f t="shared" si="3"/>
        <v>1.02</v>
      </c>
      <c r="P9" s="149">
        <f t="shared" si="4"/>
        <v>0.02</v>
      </c>
    </row>
    <row r="10" spans="1:18" x14ac:dyDescent="0.25">
      <c r="A10" s="391" t="s">
        <v>334</v>
      </c>
      <c r="B10" s="393">
        <v>1.7</v>
      </c>
      <c r="C10" s="5" t="str">
        <f t="shared" si="0"/>
        <v>Melisia</v>
      </c>
      <c r="D10" s="155">
        <f t="shared" si="5"/>
        <v>44</v>
      </c>
      <c r="F10" s="156">
        <f t="shared" si="6"/>
        <v>1</v>
      </c>
      <c r="G10" t="str">
        <f t="shared" si="7"/>
        <v/>
      </c>
      <c r="H10" t="b">
        <f t="shared" si="8"/>
        <v>1</v>
      </c>
      <c r="I10" s="283">
        <f t="shared" si="1"/>
        <v>118</v>
      </c>
      <c r="J10" s="1">
        <f t="shared" si="2"/>
        <v>0</v>
      </c>
      <c r="K10" s="157">
        <f t="shared" si="9"/>
        <v>1.7</v>
      </c>
      <c r="L10" s="148">
        <f t="shared" si="10"/>
        <v>1.7</v>
      </c>
      <c r="M10" s="150">
        <f t="shared" si="11"/>
        <v>44</v>
      </c>
      <c r="N10" s="149">
        <f t="shared" si="12"/>
        <v>2.8200000000000003</v>
      </c>
      <c r="O10" s="149">
        <f t="shared" si="3"/>
        <v>1.02</v>
      </c>
      <c r="P10" s="149">
        <f t="shared" si="4"/>
        <v>0.02</v>
      </c>
    </row>
    <row r="11" spans="1:18" x14ac:dyDescent="0.25">
      <c r="A11" s="391" t="s">
        <v>335</v>
      </c>
      <c r="B11" s="393">
        <v>1.9</v>
      </c>
      <c r="C11" s="5" t="str">
        <f t="shared" si="0"/>
        <v>Keshrine</v>
      </c>
      <c r="D11" s="155">
        <f t="shared" si="5"/>
        <v>54</v>
      </c>
      <c r="F11" s="156">
        <f t="shared" si="6"/>
        <v>1</v>
      </c>
      <c r="G11" t="str">
        <f t="shared" si="7"/>
        <v/>
      </c>
      <c r="H11" t="b">
        <f t="shared" si="8"/>
        <v>1</v>
      </c>
      <c r="I11" s="283">
        <f t="shared" si="1"/>
        <v>119</v>
      </c>
      <c r="J11" s="1">
        <f t="shared" si="2"/>
        <v>0</v>
      </c>
      <c r="K11" s="157">
        <f t="shared" si="9"/>
        <v>1.9</v>
      </c>
      <c r="L11" s="148">
        <f t="shared" si="10"/>
        <v>1.9</v>
      </c>
      <c r="M11" s="150">
        <f t="shared" si="11"/>
        <v>54</v>
      </c>
      <c r="N11" s="149">
        <f t="shared" si="12"/>
        <v>2.8200000000000003</v>
      </c>
      <c r="O11" s="149">
        <f t="shared" si="3"/>
        <v>1.02</v>
      </c>
      <c r="P11" s="149">
        <f t="shared" si="4"/>
        <v>0.02</v>
      </c>
    </row>
    <row r="12" spans="1:18" x14ac:dyDescent="0.25">
      <c r="A12" s="391" t="s">
        <v>336</v>
      </c>
      <c r="B12" s="393">
        <v>1.67</v>
      </c>
      <c r="C12" s="5" t="str">
        <f t="shared" si="0"/>
        <v>Simone</v>
      </c>
      <c r="D12" s="155">
        <f t="shared" si="5"/>
        <v>42</v>
      </c>
      <c r="F12" s="156">
        <f t="shared" si="6"/>
        <v>1</v>
      </c>
      <c r="G12" t="str">
        <f t="shared" si="7"/>
        <v/>
      </c>
      <c r="H12" t="b">
        <f t="shared" si="8"/>
        <v>1</v>
      </c>
      <c r="I12" s="283">
        <f t="shared" si="1"/>
        <v>120</v>
      </c>
      <c r="J12" s="1">
        <f t="shared" si="2"/>
        <v>0</v>
      </c>
      <c r="K12" s="157">
        <f t="shared" si="9"/>
        <v>1.67</v>
      </c>
      <c r="L12" s="148">
        <f t="shared" si="10"/>
        <v>1.67</v>
      </c>
      <c r="M12" s="150">
        <f t="shared" si="11"/>
        <v>42</v>
      </c>
      <c r="N12" s="149">
        <f t="shared" si="12"/>
        <v>2.8200000000000003</v>
      </c>
      <c r="O12" s="149">
        <f t="shared" si="3"/>
        <v>1.02</v>
      </c>
      <c r="P12" s="149">
        <f t="shared" si="4"/>
        <v>0.02</v>
      </c>
    </row>
    <row r="13" spans="1:18" x14ac:dyDescent="0.25">
      <c r="A13" s="391" t="s">
        <v>337</v>
      </c>
      <c r="B13" s="393">
        <v>1.72</v>
      </c>
      <c r="C13" s="5" t="str">
        <f t="shared" si="0"/>
        <v>Yusuf</v>
      </c>
      <c r="D13" s="155">
        <f t="shared" si="5"/>
        <v>45</v>
      </c>
      <c r="F13" s="156">
        <f t="shared" si="6"/>
        <v>1</v>
      </c>
      <c r="G13" t="str">
        <f t="shared" si="7"/>
        <v/>
      </c>
      <c r="H13" t="b">
        <f t="shared" si="8"/>
        <v>1</v>
      </c>
      <c r="I13" s="283">
        <f t="shared" si="1"/>
        <v>121</v>
      </c>
      <c r="J13" s="1">
        <f t="shared" si="2"/>
        <v>0</v>
      </c>
      <c r="K13" s="157">
        <f t="shared" si="9"/>
        <v>1.72</v>
      </c>
      <c r="L13" s="148">
        <f t="shared" si="10"/>
        <v>1.72</v>
      </c>
      <c r="M13" s="150">
        <f t="shared" si="11"/>
        <v>45</v>
      </c>
      <c r="N13" s="149">
        <f t="shared" si="12"/>
        <v>2.8200000000000003</v>
      </c>
      <c r="O13" s="149">
        <f t="shared" si="3"/>
        <v>1.02</v>
      </c>
      <c r="P13" s="149">
        <f t="shared" si="4"/>
        <v>0.02</v>
      </c>
    </row>
    <row r="14" spans="1:18" x14ac:dyDescent="0.25">
      <c r="A14" s="391" t="s">
        <v>339</v>
      </c>
      <c r="B14" s="393">
        <v>1.52</v>
      </c>
      <c r="C14" s="5" t="str">
        <f t="shared" si="0"/>
        <v>Alec Jackson</v>
      </c>
      <c r="D14" s="155">
        <f t="shared" si="5"/>
        <v>35</v>
      </c>
      <c r="F14" s="156">
        <f t="shared" si="6"/>
        <v>1</v>
      </c>
      <c r="G14" t="str">
        <f t="shared" si="7"/>
        <v/>
      </c>
      <c r="H14" t="b">
        <f t="shared" si="8"/>
        <v>1</v>
      </c>
      <c r="I14" s="283">
        <f t="shared" si="1"/>
        <v>122</v>
      </c>
      <c r="J14" s="1">
        <f t="shared" si="2"/>
        <v>0</v>
      </c>
      <c r="K14" s="157">
        <f t="shared" si="9"/>
        <v>1.52</v>
      </c>
      <c r="L14" s="148">
        <f t="shared" si="10"/>
        <v>1.52</v>
      </c>
      <c r="M14" s="150">
        <f t="shared" si="11"/>
        <v>35</v>
      </c>
      <c r="N14" s="149">
        <f t="shared" si="12"/>
        <v>2.8200000000000003</v>
      </c>
      <c r="O14" s="149">
        <f t="shared" si="3"/>
        <v>1.02</v>
      </c>
      <c r="P14" s="149">
        <f t="shared" si="4"/>
        <v>0.02</v>
      </c>
    </row>
    <row r="15" spans="1:18" x14ac:dyDescent="0.25">
      <c r="A15" s="391" t="s">
        <v>340</v>
      </c>
      <c r="B15" s="393">
        <v>1.5</v>
      </c>
      <c r="C15" s="5" t="str">
        <f t="shared" si="0"/>
        <v>Humza</v>
      </c>
      <c r="D15" s="155">
        <f t="shared" si="5"/>
        <v>34</v>
      </c>
      <c r="F15" s="156">
        <f t="shared" si="6"/>
        <v>1</v>
      </c>
      <c r="G15" t="str">
        <f t="shared" si="7"/>
        <v/>
      </c>
      <c r="H15" t="b">
        <f t="shared" si="8"/>
        <v>1</v>
      </c>
      <c r="I15" s="283">
        <f t="shared" si="1"/>
        <v>123</v>
      </c>
      <c r="J15" s="1">
        <f t="shared" si="2"/>
        <v>0</v>
      </c>
      <c r="K15" s="157">
        <f t="shared" si="9"/>
        <v>1.5</v>
      </c>
      <c r="L15" s="148">
        <f t="shared" si="10"/>
        <v>1.5</v>
      </c>
      <c r="M15" s="150">
        <f t="shared" si="11"/>
        <v>34</v>
      </c>
      <c r="N15" s="149">
        <f t="shared" si="12"/>
        <v>2.8200000000000003</v>
      </c>
      <c r="O15" s="149">
        <f t="shared" si="3"/>
        <v>1.02</v>
      </c>
      <c r="P15" s="149">
        <f t="shared" si="4"/>
        <v>0.02</v>
      </c>
    </row>
    <row r="16" spans="1:18" x14ac:dyDescent="0.25">
      <c r="A16" s="391" t="s">
        <v>341</v>
      </c>
      <c r="B16" s="393">
        <v>1.45</v>
      </c>
      <c r="C16" s="5" t="str">
        <f t="shared" si="0"/>
        <v>William</v>
      </c>
      <c r="D16" s="155">
        <f t="shared" si="5"/>
        <v>31</v>
      </c>
      <c r="F16" s="156">
        <f t="shared" si="6"/>
        <v>1</v>
      </c>
      <c r="G16" t="str">
        <f t="shared" si="7"/>
        <v/>
      </c>
      <c r="H16" t="b">
        <f t="shared" si="8"/>
        <v>1</v>
      </c>
      <c r="I16" s="283">
        <f t="shared" si="1"/>
        <v>124</v>
      </c>
      <c r="J16" s="1">
        <f t="shared" si="2"/>
        <v>0</v>
      </c>
      <c r="K16" s="157">
        <f t="shared" si="9"/>
        <v>1.45</v>
      </c>
      <c r="L16" s="148">
        <f t="shared" si="10"/>
        <v>1.45</v>
      </c>
      <c r="M16" s="150">
        <f t="shared" si="11"/>
        <v>31</v>
      </c>
      <c r="N16" s="149">
        <f t="shared" si="12"/>
        <v>2.8200000000000003</v>
      </c>
      <c r="O16" s="149">
        <f t="shared" si="3"/>
        <v>1.02</v>
      </c>
      <c r="P16" s="149">
        <f t="shared" si="4"/>
        <v>0.02</v>
      </c>
    </row>
    <row r="17" spans="1:16" x14ac:dyDescent="0.25">
      <c r="A17" s="391" t="s">
        <v>342</v>
      </c>
      <c r="B17" s="393">
        <v>1.55</v>
      </c>
      <c r="C17" s="5" t="str">
        <f t="shared" si="0"/>
        <v>Asher</v>
      </c>
      <c r="D17" s="155">
        <f t="shared" si="5"/>
        <v>36</v>
      </c>
      <c r="F17" s="156">
        <f t="shared" si="6"/>
        <v>1</v>
      </c>
      <c r="G17" t="str">
        <f t="shared" si="7"/>
        <v/>
      </c>
      <c r="H17" t="b">
        <f t="shared" si="8"/>
        <v>1</v>
      </c>
      <c r="I17" s="283">
        <f t="shared" si="1"/>
        <v>125</v>
      </c>
      <c r="J17" s="1">
        <f t="shared" si="2"/>
        <v>0</v>
      </c>
      <c r="K17" s="157">
        <f t="shared" si="9"/>
        <v>1.55</v>
      </c>
      <c r="L17" s="148">
        <f t="shared" si="10"/>
        <v>1.55</v>
      </c>
      <c r="M17" s="150">
        <f t="shared" si="11"/>
        <v>36</v>
      </c>
      <c r="N17" s="149">
        <f t="shared" si="12"/>
        <v>2.8200000000000003</v>
      </c>
      <c r="O17" s="149">
        <f t="shared" si="3"/>
        <v>1.02</v>
      </c>
      <c r="P17" s="149">
        <f t="shared" si="4"/>
        <v>0.02</v>
      </c>
    </row>
    <row r="18" spans="1:16" x14ac:dyDescent="0.25">
      <c r="A18" s="391" t="s">
        <v>343</v>
      </c>
      <c r="B18" s="393">
        <v>1.66</v>
      </c>
      <c r="C18" s="5" t="str">
        <f t="shared" si="0"/>
        <v>Shania</v>
      </c>
      <c r="D18" s="155">
        <f t="shared" si="5"/>
        <v>42</v>
      </c>
      <c r="F18" s="156">
        <f t="shared" si="6"/>
        <v>1</v>
      </c>
      <c r="G18" t="str">
        <f t="shared" si="7"/>
        <v/>
      </c>
      <c r="H18" t="b">
        <f t="shared" si="8"/>
        <v>1</v>
      </c>
      <c r="I18" s="283">
        <f t="shared" si="1"/>
        <v>126</v>
      </c>
      <c r="J18" s="1">
        <f t="shared" si="2"/>
        <v>0</v>
      </c>
      <c r="K18" s="157">
        <f t="shared" si="9"/>
        <v>1.66</v>
      </c>
      <c r="L18" s="148">
        <f t="shared" si="10"/>
        <v>1.66</v>
      </c>
      <c r="M18" s="150">
        <f t="shared" si="11"/>
        <v>42</v>
      </c>
      <c r="N18" s="149">
        <f t="shared" si="12"/>
        <v>2.8200000000000003</v>
      </c>
      <c r="O18" s="149">
        <f t="shared" si="3"/>
        <v>1.02</v>
      </c>
      <c r="P18" s="149">
        <f t="shared" si="4"/>
        <v>0.02</v>
      </c>
    </row>
    <row r="19" spans="1:16" x14ac:dyDescent="0.25">
      <c r="A19" s="391" t="s">
        <v>344</v>
      </c>
      <c r="B19" s="393">
        <v>1.54</v>
      </c>
      <c r="C19" s="5" t="str">
        <f t="shared" si="0"/>
        <v>Hanna</v>
      </c>
      <c r="D19" s="155">
        <f t="shared" si="5"/>
        <v>36</v>
      </c>
      <c r="F19" s="156">
        <f t="shared" si="6"/>
        <v>1</v>
      </c>
      <c r="G19" t="str">
        <f t="shared" si="7"/>
        <v/>
      </c>
      <c r="H19" t="b">
        <f t="shared" si="8"/>
        <v>1</v>
      </c>
      <c r="I19" s="283">
        <f t="shared" si="1"/>
        <v>127</v>
      </c>
      <c r="J19" s="1">
        <f t="shared" si="2"/>
        <v>0</v>
      </c>
      <c r="K19" s="157">
        <f t="shared" si="9"/>
        <v>1.54</v>
      </c>
      <c r="L19" s="148">
        <f t="shared" si="10"/>
        <v>1.54</v>
      </c>
      <c r="M19" s="150">
        <f t="shared" si="11"/>
        <v>36</v>
      </c>
      <c r="N19" s="149">
        <f t="shared" si="12"/>
        <v>2.8200000000000003</v>
      </c>
      <c r="O19" s="149">
        <f t="shared" si="3"/>
        <v>1.02</v>
      </c>
      <c r="P19" s="149">
        <f t="shared" si="4"/>
        <v>0.02</v>
      </c>
    </row>
    <row r="20" spans="1:16" x14ac:dyDescent="0.25">
      <c r="A20" s="391" t="s">
        <v>345</v>
      </c>
      <c r="B20" s="393">
        <v>1.55</v>
      </c>
      <c r="C20" s="5" t="str">
        <f t="shared" si="0"/>
        <v>Chante Dumont</v>
      </c>
      <c r="D20" s="155">
        <f t="shared" si="5"/>
        <v>36</v>
      </c>
      <c r="F20" s="156">
        <f t="shared" si="6"/>
        <v>1</v>
      </c>
      <c r="G20" t="str">
        <f t="shared" si="7"/>
        <v/>
      </c>
      <c r="H20" t="b">
        <f t="shared" si="8"/>
        <v>1</v>
      </c>
      <c r="I20" s="283">
        <f t="shared" si="1"/>
        <v>128</v>
      </c>
      <c r="J20" s="1">
        <f t="shared" si="2"/>
        <v>0</v>
      </c>
      <c r="K20" s="157">
        <f t="shared" si="9"/>
        <v>1.55</v>
      </c>
      <c r="L20" s="148">
        <f t="shared" si="10"/>
        <v>1.55</v>
      </c>
      <c r="M20" s="150">
        <f t="shared" si="11"/>
        <v>36</v>
      </c>
      <c r="N20" s="149">
        <f t="shared" si="12"/>
        <v>2.8200000000000003</v>
      </c>
      <c r="O20" s="149">
        <f t="shared" si="3"/>
        <v>1.02</v>
      </c>
      <c r="P20" s="149">
        <f t="shared" si="4"/>
        <v>0.02</v>
      </c>
    </row>
    <row r="21" spans="1:16" x14ac:dyDescent="0.25">
      <c r="A21" s="391" t="s">
        <v>346</v>
      </c>
      <c r="B21" s="393">
        <v>1.72</v>
      </c>
      <c r="C21" s="5" t="str">
        <f t="shared" si="0"/>
        <v>May</v>
      </c>
      <c r="D21" s="155">
        <f t="shared" si="5"/>
        <v>45</v>
      </c>
      <c r="F21" s="156">
        <f t="shared" si="6"/>
        <v>1</v>
      </c>
      <c r="G21" t="str">
        <f t="shared" si="7"/>
        <v/>
      </c>
      <c r="H21" t="b">
        <f t="shared" si="8"/>
        <v>1</v>
      </c>
      <c r="I21" s="283">
        <f t="shared" si="1"/>
        <v>129</v>
      </c>
      <c r="J21" s="1">
        <f t="shared" si="2"/>
        <v>0</v>
      </c>
      <c r="K21" s="157">
        <f t="shared" si="9"/>
        <v>1.72</v>
      </c>
      <c r="L21" s="148">
        <f t="shared" si="10"/>
        <v>1.72</v>
      </c>
      <c r="M21" s="150">
        <f t="shared" si="11"/>
        <v>45</v>
      </c>
      <c r="N21" s="149">
        <f t="shared" si="12"/>
        <v>2.8200000000000003</v>
      </c>
      <c r="O21" s="149">
        <f t="shared" si="3"/>
        <v>1.02</v>
      </c>
      <c r="P21" s="149">
        <f t="shared" si="4"/>
        <v>0.02</v>
      </c>
    </row>
    <row r="22" spans="1:16" x14ac:dyDescent="0.25">
      <c r="A22" s="391" t="s">
        <v>347</v>
      </c>
      <c r="B22" s="393">
        <v>1.5</v>
      </c>
      <c r="C22" s="5" t="str">
        <f t="shared" si="0"/>
        <v>Amy</v>
      </c>
      <c r="D22" s="155">
        <f t="shared" si="5"/>
        <v>34</v>
      </c>
      <c r="F22" s="156">
        <f t="shared" si="6"/>
        <v>1</v>
      </c>
      <c r="G22" t="str">
        <f t="shared" si="7"/>
        <v/>
      </c>
      <c r="H22" t="b">
        <f t="shared" si="8"/>
        <v>1</v>
      </c>
      <c r="I22" s="283">
        <f t="shared" si="1"/>
        <v>130</v>
      </c>
      <c r="J22" s="1">
        <f t="shared" si="2"/>
        <v>0</v>
      </c>
      <c r="K22" s="157">
        <f t="shared" si="9"/>
        <v>1.5</v>
      </c>
      <c r="L22" s="148">
        <f t="shared" si="10"/>
        <v>1.5</v>
      </c>
      <c r="M22" s="150">
        <f t="shared" si="11"/>
        <v>34</v>
      </c>
      <c r="N22" s="149">
        <f t="shared" si="12"/>
        <v>2.8200000000000003</v>
      </c>
      <c r="O22" s="149">
        <f t="shared" si="3"/>
        <v>1.02</v>
      </c>
      <c r="P22" s="149">
        <f t="shared" si="4"/>
        <v>0.02</v>
      </c>
    </row>
    <row r="23" spans="1:16" x14ac:dyDescent="0.25">
      <c r="A23" s="391" t="s">
        <v>293</v>
      </c>
      <c r="B23" s="393">
        <v>1.7</v>
      </c>
      <c r="C23" s="5" t="str">
        <f t="shared" si="0"/>
        <v>Kemario</v>
      </c>
      <c r="D23" s="155">
        <f t="shared" si="5"/>
        <v>44</v>
      </c>
      <c r="F23" s="156">
        <f t="shared" si="6"/>
        <v>1</v>
      </c>
      <c r="G23" t="str">
        <f t="shared" si="7"/>
        <v/>
      </c>
      <c r="H23" t="b">
        <f t="shared" si="8"/>
        <v>1</v>
      </c>
      <c r="I23" s="283">
        <f t="shared" si="1"/>
        <v>91</v>
      </c>
      <c r="J23" s="1">
        <f t="shared" si="2"/>
        <v>0</v>
      </c>
      <c r="K23" s="157">
        <f t="shared" si="9"/>
        <v>1.7</v>
      </c>
      <c r="L23" s="148">
        <f t="shared" si="10"/>
        <v>1.7</v>
      </c>
      <c r="M23" s="150">
        <f t="shared" si="11"/>
        <v>44</v>
      </c>
      <c r="N23" s="149">
        <f t="shared" si="12"/>
        <v>2.8200000000000003</v>
      </c>
      <c r="O23" s="149">
        <f t="shared" si="3"/>
        <v>1.02</v>
      </c>
      <c r="P23" s="149">
        <f t="shared" si="4"/>
        <v>0.02</v>
      </c>
    </row>
    <row r="24" spans="1:16" x14ac:dyDescent="0.25">
      <c r="A24" s="391" t="s">
        <v>295</v>
      </c>
      <c r="B24" s="393">
        <v>1.2</v>
      </c>
      <c r="C24" s="5" t="str">
        <f t="shared" si="0"/>
        <v>Jakub</v>
      </c>
      <c r="D24" s="155">
        <f t="shared" si="5"/>
        <v>19</v>
      </c>
      <c r="F24" s="156">
        <f t="shared" si="6"/>
        <v>1</v>
      </c>
      <c r="G24" t="str">
        <f t="shared" si="7"/>
        <v/>
      </c>
      <c r="H24" t="b">
        <f t="shared" si="8"/>
        <v>1</v>
      </c>
      <c r="I24" s="283">
        <f t="shared" si="1"/>
        <v>92</v>
      </c>
      <c r="J24" s="1">
        <f t="shared" si="2"/>
        <v>0</v>
      </c>
      <c r="K24" s="157">
        <f t="shared" si="9"/>
        <v>1.2</v>
      </c>
      <c r="L24" s="148">
        <f t="shared" si="10"/>
        <v>1.2</v>
      </c>
      <c r="M24" s="150">
        <f t="shared" si="11"/>
        <v>19</v>
      </c>
      <c r="N24" s="149">
        <f t="shared" si="12"/>
        <v>2.8200000000000003</v>
      </c>
      <c r="O24" s="149">
        <f t="shared" si="3"/>
        <v>1.02</v>
      </c>
      <c r="P24" s="149">
        <f t="shared" si="4"/>
        <v>0.02</v>
      </c>
    </row>
    <row r="25" spans="1:16" x14ac:dyDescent="0.25">
      <c r="A25" s="391" t="s">
        <v>296</v>
      </c>
      <c r="B25" s="393">
        <v>1.5</v>
      </c>
      <c r="C25" s="5" t="str">
        <f t="shared" si="0"/>
        <v>Timoth</v>
      </c>
      <c r="D25" s="155">
        <f t="shared" si="5"/>
        <v>34</v>
      </c>
      <c r="F25" s="156">
        <f t="shared" si="6"/>
        <v>1</v>
      </c>
      <c r="G25" t="str">
        <f t="shared" si="7"/>
        <v/>
      </c>
      <c r="H25" t="b">
        <f t="shared" si="8"/>
        <v>1</v>
      </c>
      <c r="I25" s="283">
        <f t="shared" si="1"/>
        <v>93</v>
      </c>
      <c r="J25" s="1">
        <f t="shared" si="2"/>
        <v>0</v>
      </c>
      <c r="K25" s="157">
        <f t="shared" si="9"/>
        <v>1.5</v>
      </c>
      <c r="L25" s="148">
        <f t="shared" si="10"/>
        <v>1.5</v>
      </c>
      <c r="M25" s="150">
        <f t="shared" si="11"/>
        <v>34</v>
      </c>
      <c r="N25" s="149">
        <f t="shared" si="12"/>
        <v>2.8200000000000003</v>
      </c>
      <c r="O25" s="149">
        <f t="shared" si="3"/>
        <v>1.02</v>
      </c>
      <c r="P25" s="149">
        <f t="shared" si="4"/>
        <v>0.02</v>
      </c>
    </row>
    <row r="26" spans="1:16" x14ac:dyDescent="0.25">
      <c r="A26" s="391" t="s">
        <v>297</v>
      </c>
      <c r="B26" s="393">
        <v>1.48</v>
      </c>
      <c r="C26" s="5" t="str">
        <f t="shared" si="0"/>
        <v>Michael S</v>
      </c>
      <c r="D26" s="155">
        <f t="shared" si="5"/>
        <v>33</v>
      </c>
      <c r="F26" s="156">
        <f t="shared" si="6"/>
        <v>1</v>
      </c>
      <c r="G26" t="str">
        <f t="shared" si="7"/>
        <v/>
      </c>
      <c r="H26" t="b">
        <f t="shared" si="8"/>
        <v>1</v>
      </c>
      <c r="I26" s="283">
        <f t="shared" si="1"/>
        <v>94</v>
      </c>
      <c r="J26" s="1">
        <f t="shared" si="2"/>
        <v>0</v>
      </c>
      <c r="K26" s="157">
        <f t="shared" si="9"/>
        <v>1.48</v>
      </c>
      <c r="L26" s="148">
        <f t="shared" si="10"/>
        <v>1.48</v>
      </c>
      <c r="M26" s="150">
        <f t="shared" si="11"/>
        <v>33</v>
      </c>
      <c r="N26" s="149">
        <f t="shared" si="12"/>
        <v>2.8200000000000003</v>
      </c>
      <c r="O26" s="149">
        <f t="shared" si="3"/>
        <v>1.02</v>
      </c>
      <c r="P26" s="149">
        <f t="shared" si="4"/>
        <v>0.02</v>
      </c>
    </row>
    <row r="27" spans="1:16" x14ac:dyDescent="0.25">
      <c r="A27" s="391" t="s">
        <v>298</v>
      </c>
      <c r="B27" s="393">
        <v>1.54</v>
      </c>
      <c r="C27" s="5" t="str">
        <f t="shared" si="0"/>
        <v>Denzel</v>
      </c>
      <c r="D27" s="155">
        <f t="shared" si="5"/>
        <v>36</v>
      </c>
      <c r="F27" s="156">
        <f t="shared" si="6"/>
        <v>1</v>
      </c>
      <c r="G27" t="str">
        <f t="shared" si="7"/>
        <v/>
      </c>
      <c r="H27" t="b">
        <f t="shared" si="8"/>
        <v>1</v>
      </c>
      <c r="I27" s="283">
        <f t="shared" si="1"/>
        <v>95</v>
      </c>
      <c r="J27" s="1">
        <f t="shared" si="2"/>
        <v>0</v>
      </c>
      <c r="K27" s="157">
        <f t="shared" si="9"/>
        <v>1.54</v>
      </c>
      <c r="L27" s="148">
        <f t="shared" si="10"/>
        <v>1.54</v>
      </c>
      <c r="M27" s="150">
        <f t="shared" si="11"/>
        <v>36</v>
      </c>
      <c r="N27" s="149">
        <f t="shared" si="12"/>
        <v>2.8200000000000003</v>
      </c>
      <c r="O27" s="149">
        <f t="shared" si="3"/>
        <v>1.02</v>
      </c>
      <c r="P27" s="149">
        <f t="shared" si="4"/>
        <v>0.02</v>
      </c>
    </row>
    <row r="28" spans="1:16" x14ac:dyDescent="0.25">
      <c r="A28" s="391" t="s">
        <v>299</v>
      </c>
      <c r="B28" s="393">
        <v>1.42</v>
      </c>
      <c r="C28" s="5" t="str">
        <f t="shared" si="0"/>
        <v>Allanah</v>
      </c>
      <c r="D28" s="155">
        <f t="shared" si="5"/>
        <v>30</v>
      </c>
      <c r="F28" s="156">
        <f t="shared" si="6"/>
        <v>1</v>
      </c>
      <c r="G28" t="str">
        <f t="shared" si="7"/>
        <v/>
      </c>
      <c r="H28" t="b">
        <f t="shared" si="8"/>
        <v>1</v>
      </c>
      <c r="I28" s="283">
        <f t="shared" si="1"/>
        <v>96</v>
      </c>
      <c r="J28" s="1">
        <f t="shared" si="2"/>
        <v>0</v>
      </c>
      <c r="K28" s="157">
        <f t="shared" si="9"/>
        <v>1.42</v>
      </c>
      <c r="L28" s="148">
        <f t="shared" si="10"/>
        <v>1.42</v>
      </c>
      <c r="M28" s="150">
        <f t="shared" si="11"/>
        <v>30</v>
      </c>
      <c r="N28" s="149">
        <f t="shared" si="12"/>
        <v>2.8200000000000003</v>
      </c>
      <c r="O28" s="149">
        <f t="shared" si="3"/>
        <v>1.02</v>
      </c>
      <c r="P28" s="149">
        <f t="shared" si="4"/>
        <v>0.02</v>
      </c>
    </row>
    <row r="29" spans="1:16" x14ac:dyDescent="0.25">
      <c r="A29" s="391" t="s">
        <v>300</v>
      </c>
      <c r="B29" s="393">
        <v>1.4</v>
      </c>
      <c r="C29" s="5" t="str">
        <f t="shared" si="0"/>
        <v>Monica</v>
      </c>
      <c r="D29" s="155">
        <f t="shared" si="5"/>
        <v>29</v>
      </c>
      <c r="F29" s="156">
        <f t="shared" si="6"/>
        <v>1</v>
      </c>
      <c r="G29" t="str">
        <f t="shared" si="7"/>
        <v/>
      </c>
      <c r="H29" t="b">
        <f t="shared" si="8"/>
        <v>1</v>
      </c>
      <c r="I29" s="283">
        <f t="shared" si="1"/>
        <v>97</v>
      </c>
      <c r="J29" s="1">
        <f t="shared" si="2"/>
        <v>0</v>
      </c>
      <c r="K29" s="157">
        <f t="shared" si="9"/>
        <v>1.4</v>
      </c>
      <c r="L29" s="148">
        <f t="shared" si="10"/>
        <v>1.4</v>
      </c>
      <c r="M29" s="150">
        <f t="shared" si="11"/>
        <v>29</v>
      </c>
      <c r="N29" s="149">
        <f t="shared" si="12"/>
        <v>2.8200000000000003</v>
      </c>
      <c r="O29" s="149">
        <f t="shared" si="3"/>
        <v>1.02</v>
      </c>
      <c r="P29" s="149">
        <f t="shared" si="4"/>
        <v>0.02</v>
      </c>
    </row>
    <row r="30" spans="1:16" x14ac:dyDescent="0.25">
      <c r="A30" s="391" t="s">
        <v>301</v>
      </c>
      <c r="B30" s="393">
        <v>1.1000000000000001</v>
      </c>
      <c r="C30" s="5" t="str">
        <f t="shared" si="0"/>
        <v>Jenny</v>
      </c>
      <c r="D30" s="155">
        <f t="shared" si="5"/>
        <v>14</v>
      </c>
      <c r="F30" s="156">
        <f t="shared" si="6"/>
        <v>1</v>
      </c>
      <c r="G30" t="str">
        <f t="shared" si="7"/>
        <v/>
      </c>
      <c r="H30" t="b">
        <f t="shared" si="8"/>
        <v>1</v>
      </c>
      <c r="I30" s="283">
        <f t="shared" si="1"/>
        <v>98</v>
      </c>
      <c r="J30" s="1">
        <f t="shared" si="2"/>
        <v>0</v>
      </c>
      <c r="K30" s="157">
        <f t="shared" si="9"/>
        <v>1.1000000000000001</v>
      </c>
      <c r="L30" s="148">
        <f t="shared" si="10"/>
        <v>1.1000000000000001</v>
      </c>
      <c r="M30" s="150">
        <f t="shared" si="11"/>
        <v>14</v>
      </c>
      <c r="N30" s="149">
        <f t="shared" si="12"/>
        <v>2.8200000000000003</v>
      </c>
      <c r="O30" s="149">
        <f t="shared" si="3"/>
        <v>1.02</v>
      </c>
      <c r="P30" s="149">
        <f t="shared" si="4"/>
        <v>0.02</v>
      </c>
    </row>
    <row r="31" spans="1:16" x14ac:dyDescent="0.25">
      <c r="A31" s="391" t="s">
        <v>302</v>
      </c>
      <c r="B31" s="393">
        <v>1</v>
      </c>
      <c r="C31" s="5" t="str">
        <f t="shared" si="0"/>
        <v>Katherine</v>
      </c>
      <c r="D31" s="155">
        <f t="shared" si="5"/>
        <v>10</v>
      </c>
      <c r="F31" s="156">
        <f t="shared" si="6"/>
        <v>1</v>
      </c>
      <c r="G31" t="str">
        <f t="shared" si="7"/>
        <v>CHECK</v>
      </c>
      <c r="H31" t="b">
        <f t="shared" si="8"/>
        <v>1</v>
      </c>
      <c r="I31" s="283">
        <f t="shared" si="1"/>
        <v>99</v>
      </c>
      <c r="J31" s="1">
        <f t="shared" si="2"/>
        <v>0</v>
      </c>
      <c r="K31" s="157">
        <f t="shared" si="9"/>
        <v>1</v>
      </c>
      <c r="L31" s="148">
        <f t="shared" si="10"/>
        <v>1</v>
      </c>
      <c r="M31" s="150">
        <f t="shared" si="11"/>
        <v>10</v>
      </c>
      <c r="N31" s="149">
        <f t="shared" si="12"/>
        <v>2.8200000000000003</v>
      </c>
      <c r="O31" s="149">
        <f t="shared" si="3"/>
        <v>1.02</v>
      </c>
      <c r="P31" s="149">
        <f t="shared" si="4"/>
        <v>0.02</v>
      </c>
    </row>
    <row r="32" spans="1:16" x14ac:dyDescent="0.25">
      <c r="A32" s="391" t="s">
        <v>303</v>
      </c>
      <c r="B32" s="393">
        <v>1.3</v>
      </c>
      <c r="C32" s="5" t="str">
        <f t="shared" si="0"/>
        <v>Chloe</v>
      </c>
      <c r="D32" s="155">
        <f t="shared" si="5"/>
        <v>24</v>
      </c>
      <c r="F32" s="156">
        <f t="shared" si="6"/>
        <v>1</v>
      </c>
      <c r="G32" t="str">
        <f t="shared" si="7"/>
        <v/>
      </c>
      <c r="H32" t="b">
        <f t="shared" si="8"/>
        <v>1</v>
      </c>
      <c r="I32" s="283">
        <f t="shared" si="1"/>
        <v>100</v>
      </c>
      <c r="J32" s="1">
        <f t="shared" si="2"/>
        <v>0</v>
      </c>
      <c r="K32" s="157">
        <f t="shared" si="9"/>
        <v>1.3</v>
      </c>
      <c r="L32" s="148">
        <f t="shared" si="10"/>
        <v>1.3</v>
      </c>
      <c r="M32" s="150">
        <f t="shared" si="11"/>
        <v>24</v>
      </c>
      <c r="N32" s="149">
        <f t="shared" si="12"/>
        <v>2.8200000000000003</v>
      </c>
      <c r="O32" s="149">
        <f t="shared" si="3"/>
        <v>1.02</v>
      </c>
      <c r="P32" s="149">
        <f t="shared" si="4"/>
        <v>0.02</v>
      </c>
    </row>
    <row r="33" spans="1:16" x14ac:dyDescent="0.25">
      <c r="A33" s="391" t="s">
        <v>304</v>
      </c>
      <c r="B33" s="393">
        <v>1.38</v>
      </c>
      <c r="C33" s="5" t="str">
        <f t="shared" si="0"/>
        <v>Reece Lewis</v>
      </c>
      <c r="D33" s="155">
        <f t="shared" si="5"/>
        <v>28</v>
      </c>
      <c r="F33" s="156">
        <f t="shared" si="6"/>
        <v>1</v>
      </c>
      <c r="G33" t="str">
        <f t="shared" si="7"/>
        <v/>
      </c>
      <c r="H33" t="b">
        <f t="shared" si="8"/>
        <v>1</v>
      </c>
      <c r="I33" s="283">
        <f t="shared" si="1"/>
        <v>101</v>
      </c>
      <c r="J33" s="1">
        <f t="shared" si="2"/>
        <v>0</v>
      </c>
      <c r="K33" s="157">
        <f t="shared" si="9"/>
        <v>1.38</v>
      </c>
      <c r="L33" s="148">
        <f t="shared" si="10"/>
        <v>1.38</v>
      </c>
      <c r="M33" s="150">
        <f t="shared" si="11"/>
        <v>28</v>
      </c>
      <c r="N33" s="149">
        <f t="shared" si="12"/>
        <v>2.8200000000000003</v>
      </c>
      <c r="O33" s="149">
        <f t="shared" si="3"/>
        <v>1.02</v>
      </c>
      <c r="P33" s="149">
        <f t="shared" si="4"/>
        <v>0.02</v>
      </c>
    </row>
    <row r="34" spans="1:16" x14ac:dyDescent="0.25">
      <c r="A34" s="391" t="s">
        <v>317</v>
      </c>
      <c r="B34" s="393">
        <v>1.26</v>
      </c>
      <c r="C34" s="5" t="str">
        <f t="shared" si="0"/>
        <v>Malik</v>
      </c>
      <c r="D34" s="155">
        <f t="shared" si="5"/>
        <v>22</v>
      </c>
      <c r="F34" s="156">
        <f t="shared" si="6"/>
        <v>1</v>
      </c>
      <c r="G34" t="str">
        <f t="shared" si="7"/>
        <v/>
      </c>
      <c r="H34" t="b">
        <f t="shared" si="8"/>
        <v>1</v>
      </c>
      <c r="I34" s="283">
        <f t="shared" si="1"/>
        <v>102</v>
      </c>
      <c r="J34" s="1">
        <f t="shared" si="2"/>
        <v>0</v>
      </c>
      <c r="K34" s="157">
        <f t="shared" si="9"/>
        <v>1.26</v>
      </c>
      <c r="L34" s="148">
        <f t="shared" si="10"/>
        <v>1.26</v>
      </c>
      <c r="M34" s="150">
        <f t="shared" si="11"/>
        <v>22</v>
      </c>
      <c r="N34" s="149">
        <f t="shared" si="12"/>
        <v>2.8200000000000003</v>
      </c>
      <c r="O34" s="149">
        <f t="shared" si="3"/>
        <v>1.02</v>
      </c>
      <c r="P34" s="149">
        <f t="shared" si="4"/>
        <v>0.02</v>
      </c>
    </row>
    <row r="35" spans="1:16" x14ac:dyDescent="0.25">
      <c r="A35" s="391" t="s">
        <v>318</v>
      </c>
      <c r="B35" s="393">
        <v>1.42</v>
      </c>
      <c r="C35" s="5" t="str">
        <f t="shared" si="0"/>
        <v>Harry</v>
      </c>
      <c r="D35" s="155">
        <f t="shared" si="5"/>
        <v>30</v>
      </c>
      <c r="F35" s="156">
        <f t="shared" si="6"/>
        <v>1</v>
      </c>
      <c r="G35" t="str">
        <f t="shared" si="7"/>
        <v/>
      </c>
      <c r="H35" t="b">
        <f t="shared" si="8"/>
        <v>1</v>
      </c>
      <c r="I35" s="283">
        <f t="shared" si="1"/>
        <v>103</v>
      </c>
      <c r="J35" s="1">
        <f t="shared" si="2"/>
        <v>0</v>
      </c>
      <c r="K35" s="157">
        <f t="shared" si="9"/>
        <v>1.42</v>
      </c>
      <c r="L35" s="148">
        <f t="shared" si="10"/>
        <v>1.42</v>
      </c>
      <c r="M35" s="150">
        <f t="shared" si="11"/>
        <v>30</v>
      </c>
      <c r="N35" s="149">
        <f t="shared" si="12"/>
        <v>2.8200000000000003</v>
      </c>
      <c r="O35" s="149">
        <f t="shared" si="3"/>
        <v>1.02</v>
      </c>
      <c r="P35" s="149">
        <f t="shared" si="4"/>
        <v>0.02</v>
      </c>
    </row>
    <row r="36" spans="1:16" x14ac:dyDescent="0.25">
      <c r="A36" s="391" t="s">
        <v>319</v>
      </c>
      <c r="B36" s="393">
        <v>1.44</v>
      </c>
      <c r="C36" s="5" t="str">
        <f t="shared" si="0"/>
        <v>Mason</v>
      </c>
      <c r="D36" s="155">
        <f t="shared" si="5"/>
        <v>31</v>
      </c>
      <c r="F36" s="156">
        <f t="shared" si="6"/>
        <v>1</v>
      </c>
      <c r="G36" t="str">
        <f t="shared" si="7"/>
        <v/>
      </c>
      <c r="H36" t="b">
        <f t="shared" si="8"/>
        <v>1</v>
      </c>
      <c r="I36" s="283">
        <f t="shared" si="1"/>
        <v>104</v>
      </c>
      <c r="J36" s="1">
        <f t="shared" si="2"/>
        <v>0</v>
      </c>
      <c r="K36" s="157">
        <f t="shared" si="9"/>
        <v>1.44</v>
      </c>
      <c r="L36" s="148">
        <f t="shared" si="10"/>
        <v>1.44</v>
      </c>
      <c r="M36" s="150">
        <f t="shared" si="11"/>
        <v>31</v>
      </c>
      <c r="N36" s="149">
        <f t="shared" si="12"/>
        <v>2.8200000000000003</v>
      </c>
      <c r="O36" s="149">
        <f t="shared" si="3"/>
        <v>1.02</v>
      </c>
      <c r="P36" s="149">
        <f t="shared" si="4"/>
        <v>0.02</v>
      </c>
    </row>
    <row r="37" spans="1:16" x14ac:dyDescent="0.25">
      <c r="A37" s="391" t="s">
        <v>320</v>
      </c>
      <c r="B37" s="393">
        <v>1.42</v>
      </c>
      <c r="C37" s="5" t="str">
        <f t="shared" si="0"/>
        <v>Levi</v>
      </c>
      <c r="D37" s="155">
        <f t="shared" si="5"/>
        <v>30</v>
      </c>
      <c r="F37" s="156">
        <f t="shared" si="6"/>
        <v>1</v>
      </c>
      <c r="G37" t="str">
        <f t="shared" si="7"/>
        <v/>
      </c>
      <c r="H37" t="b">
        <f t="shared" si="8"/>
        <v>1</v>
      </c>
      <c r="I37" s="283">
        <f t="shared" si="1"/>
        <v>105</v>
      </c>
      <c r="J37" s="1">
        <f t="shared" si="2"/>
        <v>0</v>
      </c>
      <c r="K37" s="157">
        <f t="shared" si="9"/>
        <v>1.42</v>
      </c>
      <c r="L37" s="148">
        <f t="shared" si="10"/>
        <v>1.42</v>
      </c>
      <c r="M37" s="150">
        <f t="shared" si="11"/>
        <v>30</v>
      </c>
      <c r="N37" s="149">
        <f t="shared" si="12"/>
        <v>2.8200000000000003</v>
      </c>
      <c r="O37" s="149">
        <f t="shared" si="3"/>
        <v>1.02</v>
      </c>
      <c r="P37" s="149">
        <f t="shared" si="4"/>
        <v>0.02</v>
      </c>
    </row>
    <row r="38" spans="1:16" x14ac:dyDescent="0.25">
      <c r="A38" s="391" t="s">
        <v>321</v>
      </c>
      <c r="B38" s="393">
        <v>1.2</v>
      </c>
      <c r="C38" s="5" t="str">
        <f t="shared" si="0"/>
        <v>Emily</v>
      </c>
      <c r="D38" s="155">
        <f t="shared" si="5"/>
        <v>19</v>
      </c>
      <c r="F38" s="156">
        <f t="shared" si="6"/>
        <v>1</v>
      </c>
      <c r="G38" t="str">
        <f t="shared" si="7"/>
        <v/>
      </c>
      <c r="H38" t="b">
        <f t="shared" si="8"/>
        <v>1</v>
      </c>
      <c r="I38" s="283">
        <f t="shared" si="1"/>
        <v>106</v>
      </c>
      <c r="J38" s="1">
        <f t="shared" si="2"/>
        <v>0</v>
      </c>
      <c r="K38" s="157">
        <f t="shared" si="9"/>
        <v>1.2</v>
      </c>
      <c r="L38" s="148">
        <f t="shared" si="10"/>
        <v>1.2</v>
      </c>
      <c r="M38" s="150">
        <f t="shared" si="11"/>
        <v>19</v>
      </c>
      <c r="N38" s="149">
        <f t="shared" si="12"/>
        <v>2.8200000000000003</v>
      </c>
      <c r="O38" s="149">
        <f t="shared" si="3"/>
        <v>1.02</v>
      </c>
      <c r="P38" s="149">
        <f t="shared" si="4"/>
        <v>0.02</v>
      </c>
    </row>
    <row r="39" spans="1:16" x14ac:dyDescent="0.25">
      <c r="A39" s="391" t="s">
        <v>322</v>
      </c>
      <c r="B39" s="393">
        <v>1.58</v>
      </c>
      <c r="C39" s="5" t="str">
        <f t="shared" si="0"/>
        <v>Rayelle</v>
      </c>
      <c r="D39" s="155">
        <f t="shared" si="5"/>
        <v>38</v>
      </c>
      <c r="F39" s="156">
        <f t="shared" si="6"/>
        <v>1</v>
      </c>
      <c r="G39" t="str">
        <f t="shared" si="7"/>
        <v/>
      </c>
      <c r="H39" t="b">
        <f t="shared" si="8"/>
        <v>1</v>
      </c>
      <c r="I39" s="283">
        <f t="shared" si="1"/>
        <v>107</v>
      </c>
      <c r="J39" s="1">
        <f t="shared" si="2"/>
        <v>0</v>
      </c>
      <c r="K39" s="157">
        <f t="shared" si="9"/>
        <v>1.58</v>
      </c>
      <c r="L39" s="148">
        <f t="shared" si="10"/>
        <v>1.58</v>
      </c>
      <c r="M39" s="150">
        <f t="shared" si="11"/>
        <v>38</v>
      </c>
      <c r="N39" s="149">
        <f t="shared" si="12"/>
        <v>2.8200000000000003</v>
      </c>
      <c r="O39" s="149">
        <f t="shared" si="3"/>
        <v>1.02</v>
      </c>
      <c r="P39" s="149">
        <f t="shared" si="4"/>
        <v>0.02</v>
      </c>
    </row>
    <row r="40" spans="1:16" x14ac:dyDescent="0.25">
      <c r="A40" s="391" t="s">
        <v>323</v>
      </c>
      <c r="B40" s="393">
        <v>1.37</v>
      </c>
      <c r="C40" s="5" t="str">
        <f t="shared" si="0"/>
        <v>Safa</v>
      </c>
      <c r="D40" s="155">
        <f t="shared" si="5"/>
        <v>27</v>
      </c>
      <c r="F40" s="156">
        <f t="shared" si="6"/>
        <v>1</v>
      </c>
      <c r="G40" t="str">
        <f t="shared" si="7"/>
        <v/>
      </c>
      <c r="H40" t="b">
        <f t="shared" si="8"/>
        <v>1</v>
      </c>
      <c r="I40" s="283">
        <f t="shared" si="1"/>
        <v>108</v>
      </c>
      <c r="J40" s="1">
        <f t="shared" si="2"/>
        <v>0</v>
      </c>
      <c r="K40" s="157">
        <f t="shared" si="9"/>
        <v>1.37</v>
      </c>
      <c r="L40" s="148">
        <f t="shared" si="10"/>
        <v>1.37</v>
      </c>
      <c r="M40" s="150">
        <f t="shared" si="11"/>
        <v>27</v>
      </c>
      <c r="N40" s="149">
        <f t="shared" si="12"/>
        <v>2.8200000000000003</v>
      </c>
      <c r="O40" s="149">
        <f t="shared" si="3"/>
        <v>1.02</v>
      </c>
      <c r="P40" s="149">
        <f t="shared" si="4"/>
        <v>0.02</v>
      </c>
    </row>
    <row r="41" spans="1:16" x14ac:dyDescent="0.25">
      <c r="A41" s="391" t="s">
        <v>324</v>
      </c>
      <c r="B41" s="393">
        <v>1.1000000000000001</v>
      </c>
      <c r="C41" s="5" t="str">
        <f t="shared" si="0"/>
        <v>Fakiha</v>
      </c>
      <c r="D41" s="155">
        <f t="shared" si="5"/>
        <v>14</v>
      </c>
      <c r="F41" s="156">
        <f t="shared" si="6"/>
        <v>1</v>
      </c>
      <c r="G41" t="str">
        <f t="shared" si="7"/>
        <v/>
      </c>
      <c r="H41" t="b">
        <f t="shared" si="8"/>
        <v>1</v>
      </c>
      <c r="I41" s="283">
        <f t="shared" si="1"/>
        <v>109</v>
      </c>
      <c r="J41" s="1">
        <f t="shared" si="2"/>
        <v>0</v>
      </c>
      <c r="K41" s="157">
        <f t="shared" si="9"/>
        <v>1.1000000000000001</v>
      </c>
      <c r="L41" s="148">
        <f t="shared" si="10"/>
        <v>1.1000000000000001</v>
      </c>
      <c r="M41" s="150">
        <f t="shared" si="11"/>
        <v>14</v>
      </c>
      <c r="N41" s="149">
        <f t="shared" si="12"/>
        <v>2.8200000000000003</v>
      </c>
      <c r="O41" s="149">
        <f t="shared" si="3"/>
        <v>1.02</v>
      </c>
      <c r="P41" s="149">
        <f t="shared" si="4"/>
        <v>0.02</v>
      </c>
    </row>
    <row r="42" spans="1:16" x14ac:dyDescent="0.25">
      <c r="A42" s="391" t="s">
        <v>325</v>
      </c>
      <c r="B42" s="393">
        <v>1.5</v>
      </c>
      <c r="C42" s="5" t="str">
        <f t="shared" si="0"/>
        <v>Hannah</v>
      </c>
      <c r="D42" s="155">
        <f t="shared" si="5"/>
        <v>34</v>
      </c>
      <c r="F42" s="156">
        <f t="shared" si="6"/>
        <v>1</v>
      </c>
      <c r="G42" t="str">
        <f t="shared" si="7"/>
        <v/>
      </c>
      <c r="H42" t="b">
        <f t="shared" si="8"/>
        <v>1</v>
      </c>
      <c r="I42" s="283">
        <f t="shared" si="1"/>
        <v>110</v>
      </c>
      <c r="J42" s="1">
        <f t="shared" si="2"/>
        <v>0</v>
      </c>
      <c r="K42" s="157">
        <f t="shared" si="9"/>
        <v>1.5</v>
      </c>
      <c r="L42" s="148">
        <f t="shared" si="10"/>
        <v>1.5</v>
      </c>
      <c r="M42" s="150">
        <f t="shared" si="11"/>
        <v>34</v>
      </c>
      <c r="N42" s="149">
        <f t="shared" si="12"/>
        <v>2.8200000000000003</v>
      </c>
      <c r="O42" s="149">
        <f t="shared" si="3"/>
        <v>1.02</v>
      </c>
      <c r="P42" s="149">
        <f t="shared" si="4"/>
        <v>0.02</v>
      </c>
    </row>
    <row r="43" spans="1:16" x14ac:dyDescent="0.25">
      <c r="A43" s="391" t="s">
        <v>249</v>
      </c>
      <c r="B43" s="393">
        <v>1.72</v>
      </c>
      <c r="C43" s="5" t="str">
        <f t="shared" si="0"/>
        <v>Tomas</v>
      </c>
      <c r="D43" s="155">
        <f t="shared" si="5"/>
        <v>45</v>
      </c>
      <c r="F43" s="156">
        <f t="shared" si="6"/>
        <v>1</v>
      </c>
      <c r="G43" t="str">
        <f t="shared" si="7"/>
        <v/>
      </c>
      <c r="H43" t="b">
        <f t="shared" si="8"/>
        <v>1</v>
      </c>
      <c r="I43" s="283">
        <f t="shared" si="1"/>
        <v>51</v>
      </c>
      <c r="J43" s="1">
        <f t="shared" si="2"/>
        <v>0</v>
      </c>
      <c r="K43" s="157">
        <f t="shared" si="9"/>
        <v>1.72</v>
      </c>
      <c r="L43" s="148">
        <f t="shared" si="10"/>
        <v>1.72</v>
      </c>
      <c r="M43" s="150">
        <f t="shared" si="11"/>
        <v>45</v>
      </c>
      <c r="N43" s="149">
        <f t="shared" si="12"/>
        <v>2.8200000000000003</v>
      </c>
      <c r="O43" s="149">
        <f t="shared" si="3"/>
        <v>1.02</v>
      </c>
      <c r="P43" s="149">
        <f t="shared" si="4"/>
        <v>0.02</v>
      </c>
    </row>
    <row r="44" spans="1:16" x14ac:dyDescent="0.25">
      <c r="A44" s="391" t="s">
        <v>251</v>
      </c>
      <c r="B44" s="393">
        <v>1.58</v>
      </c>
      <c r="C44" s="5" t="str">
        <f t="shared" si="0"/>
        <v>Bradley</v>
      </c>
      <c r="D44" s="155">
        <f t="shared" si="5"/>
        <v>38</v>
      </c>
      <c r="F44" s="156">
        <f t="shared" si="6"/>
        <v>1</v>
      </c>
      <c r="G44" t="str">
        <f t="shared" si="7"/>
        <v/>
      </c>
      <c r="H44" t="b">
        <f t="shared" si="8"/>
        <v>1</v>
      </c>
      <c r="I44" s="283">
        <f t="shared" si="1"/>
        <v>52</v>
      </c>
      <c r="J44" s="1">
        <f t="shared" si="2"/>
        <v>0</v>
      </c>
      <c r="K44" s="157">
        <f t="shared" si="9"/>
        <v>1.58</v>
      </c>
      <c r="L44" s="148">
        <f t="shared" si="10"/>
        <v>1.58</v>
      </c>
      <c r="M44" s="150">
        <f t="shared" si="11"/>
        <v>38</v>
      </c>
      <c r="N44" s="149">
        <f t="shared" si="12"/>
        <v>2.8200000000000003</v>
      </c>
      <c r="O44" s="149">
        <f t="shared" si="3"/>
        <v>1.02</v>
      </c>
      <c r="P44" s="149">
        <f t="shared" si="4"/>
        <v>0.02</v>
      </c>
    </row>
    <row r="45" spans="1:16" x14ac:dyDescent="0.25">
      <c r="A45" s="391" t="s">
        <v>252</v>
      </c>
      <c r="B45" s="394">
        <v>1.78</v>
      </c>
      <c r="C45" s="5" t="str">
        <f t="shared" si="0"/>
        <v>Tshin</v>
      </c>
      <c r="D45" s="155">
        <f t="shared" si="5"/>
        <v>48</v>
      </c>
      <c r="F45" s="156">
        <f t="shared" si="6"/>
        <v>1</v>
      </c>
      <c r="G45" t="str">
        <f t="shared" si="7"/>
        <v/>
      </c>
      <c r="H45" t="b">
        <f t="shared" si="8"/>
        <v>1</v>
      </c>
      <c r="I45" s="283">
        <f t="shared" si="1"/>
        <v>53</v>
      </c>
      <c r="J45" s="1">
        <f t="shared" si="2"/>
        <v>0</v>
      </c>
      <c r="K45" s="157">
        <f t="shared" si="9"/>
        <v>1.78</v>
      </c>
      <c r="L45" s="148">
        <f t="shared" si="10"/>
        <v>1.78</v>
      </c>
      <c r="M45" s="150">
        <f t="shared" si="11"/>
        <v>48</v>
      </c>
      <c r="N45" s="149">
        <f t="shared" si="12"/>
        <v>2.8200000000000003</v>
      </c>
      <c r="O45" s="149">
        <f t="shared" si="3"/>
        <v>1.02</v>
      </c>
      <c r="P45" s="149">
        <f t="shared" si="4"/>
        <v>0.02</v>
      </c>
    </row>
    <row r="46" spans="1:16" x14ac:dyDescent="0.25">
      <c r="A46" s="391" t="s">
        <v>253</v>
      </c>
      <c r="B46" s="394">
        <v>1.34</v>
      </c>
      <c r="C46" s="5" t="str">
        <f t="shared" si="0"/>
        <v>Jaheim</v>
      </c>
      <c r="D46" s="155">
        <f t="shared" si="5"/>
        <v>26</v>
      </c>
      <c r="F46" s="156">
        <f t="shared" si="6"/>
        <v>1</v>
      </c>
      <c r="G46" t="str">
        <f t="shared" si="7"/>
        <v/>
      </c>
      <c r="H46" t="b">
        <f t="shared" si="8"/>
        <v>1</v>
      </c>
      <c r="I46" s="283">
        <f t="shared" si="1"/>
        <v>54</v>
      </c>
      <c r="J46" s="1">
        <f t="shared" si="2"/>
        <v>0</v>
      </c>
      <c r="K46" s="157">
        <f t="shared" si="9"/>
        <v>1.34</v>
      </c>
      <c r="L46" s="148">
        <f t="shared" si="10"/>
        <v>1.34</v>
      </c>
      <c r="M46" s="150">
        <f t="shared" si="11"/>
        <v>26</v>
      </c>
      <c r="N46" s="149">
        <f t="shared" si="12"/>
        <v>2.8200000000000003</v>
      </c>
      <c r="O46" s="149">
        <f t="shared" si="3"/>
        <v>1.02</v>
      </c>
      <c r="P46" s="149">
        <f t="shared" si="4"/>
        <v>0.02</v>
      </c>
    </row>
    <row r="47" spans="1:16" x14ac:dyDescent="0.25">
      <c r="A47" s="391" t="s">
        <v>255</v>
      </c>
      <c r="B47" s="394">
        <v>1.34</v>
      </c>
      <c r="C47" s="5" t="str">
        <f t="shared" si="0"/>
        <v>Jalaya</v>
      </c>
      <c r="D47" s="155">
        <f t="shared" si="5"/>
        <v>26</v>
      </c>
      <c r="F47" s="156">
        <f t="shared" si="6"/>
        <v>1</v>
      </c>
      <c r="G47" t="str">
        <f t="shared" si="7"/>
        <v/>
      </c>
      <c r="H47" t="b">
        <f t="shared" si="8"/>
        <v>1</v>
      </c>
      <c r="I47" s="283">
        <f t="shared" si="1"/>
        <v>56</v>
      </c>
      <c r="J47" s="1">
        <f t="shared" si="2"/>
        <v>0</v>
      </c>
      <c r="K47" s="157">
        <f t="shared" si="9"/>
        <v>1.34</v>
      </c>
      <c r="L47" s="148">
        <f t="shared" si="10"/>
        <v>1.34</v>
      </c>
      <c r="M47" s="150">
        <f t="shared" si="11"/>
        <v>26</v>
      </c>
      <c r="N47" s="149">
        <f t="shared" si="12"/>
        <v>2.8200000000000003</v>
      </c>
      <c r="O47" s="149">
        <f t="shared" si="3"/>
        <v>1.02</v>
      </c>
      <c r="P47" s="149">
        <f t="shared" si="4"/>
        <v>0.02</v>
      </c>
    </row>
    <row r="48" spans="1:16" x14ac:dyDescent="0.25">
      <c r="A48" s="391" t="s">
        <v>256</v>
      </c>
      <c r="B48" s="394">
        <v>1.6</v>
      </c>
      <c r="C48" s="5" t="str">
        <f t="shared" si="0"/>
        <v>Gloria</v>
      </c>
      <c r="D48" s="155">
        <f t="shared" si="5"/>
        <v>39</v>
      </c>
      <c r="F48" s="156">
        <f t="shared" si="6"/>
        <v>1</v>
      </c>
      <c r="G48" t="str">
        <f t="shared" si="7"/>
        <v/>
      </c>
      <c r="H48" t="b">
        <f t="shared" si="8"/>
        <v>1</v>
      </c>
      <c r="I48" s="283">
        <f t="shared" si="1"/>
        <v>57</v>
      </c>
      <c r="J48" s="1">
        <f t="shared" si="2"/>
        <v>0</v>
      </c>
      <c r="K48" s="157">
        <f t="shared" si="9"/>
        <v>1.6</v>
      </c>
      <c r="L48" s="148">
        <f t="shared" si="10"/>
        <v>1.6</v>
      </c>
      <c r="M48" s="150">
        <f t="shared" si="11"/>
        <v>39</v>
      </c>
      <c r="N48" s="149">
        <f t="shared" si="12"/>
        <v>2.8200000000000003</v>
      </c>
      <c r="O48" s="149">
        <f t="shared" si="3"/>
        <v>1.02</v>
      </c>
      <c r="P48" s="149">
        <f t="shared" si="4"/>
        <v>0.02</v>
      </c>
    </row>
    <row r="49" spans="1:16" x14ac:dyDescent="0.25">
      <c r="A49" s="391" t="s">
        <v>257</v>
      </c>
      <c r="B49" s="394">
        <v>1.7</v>
      </c>
      <c r="C49" s="5" t="str">
        <f t="shared" si="0"/>
        <v>Nana</v>
      </c>
      <c r="D49" s="155">
        <f t="shared" si="5"/>
        <v>44</v>
      </c>
      <c r="F49" s="156">
        <f t="shared" si="6"/>
        <v>1</v>
      </c>
      <c r="G49" t="str">
        <f t="shared" si="7"/>
        <v/>
      </c>
      <c r="H49" t="b">
        <f t="shared" si="8"/>
        <v>1</v>
      </c>
      <c r="I49" s="283">
        <f t="shared" si="1"/>
        <v>58</v>
      </c>
      <c r="J49" s="1">
        <f t="shared" si="2"/>
        <v>0</v>
      </c>
      <c r="K49" s="157">
        <f t="shared" si="9"/>
        <v>1.7</v>
      </c>
      <c r="L49" s="148">
        <f t="shared" si="10"/>
        <v>1.7</v>
      </c>
      <c r="M49" s="150">
        <f t="shared" si="11"/>
        <v>44</v>
      </c>
      <c r="N49" s="149">
        <f t="shared" si="12"/>
        <v>2.8200000000000003</v>
      </c>
      <c r="O49" s="149">
        <f t="shared" si="3"/>
        <v>1.02</v>
      </c>
      <c r="P49" s="149">
        <f t="shared" si="4"/>
        <v>0.02</v>
      </c>
    </row>
    <row r="50" spans="1:16" x14ac:dyDescent="0.25">
      <c r="A50" s="391" t="s">
        <v>258</v>
      </c>
      <c r="B50" s="394">
        <v>1.6</v>
      </c>
      <c r="C50" s="5" t="str">
        <f t="shared" si="0"/>
        <v>Talita</v>
      </c>
      <c r="D50" s="155">
        <f t="shared" si="5"/>
        <v>39</v>
      </c>
      <c r="F50" s="156">
        <f t="shared" si="6"/>
        <v>1</v>
      </c>
      <c r="G50" t="str">
        <f t="shared" si="7"/>
        <v/>
      </c>
      <c r="H50" t="b">
        <f t="shared" si="8"/>
        <v>1</v>
      </c>
      <c r="I50" s="283">
        <f t="shared" si="1"/>
        <v>59</v>
      </c>
      <c r="J50" s="1">
        <f t="shared" si="2"/>
        <v>0</v>
      </c>
      <c r="K50" s="157">
        <f t="shared" si="9"/>
        <v>1.6</v>
      </c>
      <c r="L50" s="148">
        <f t="shared" si="10"/>
        <v>1.6</v>
      </c>
      <c r="M50" s="150">
        <f t="shared" si="11"/>
        <v>39</v>
      </c>
      <c r="N50" s="149">
        <f t="shared" si="12"/>
        <v>2.8200000000000003</v>
      </c>
      <c r="O50" s="149">
        <f t="shared" si="3"/>
        <v>1.02</v>
      </c>
      <c r="P50" s="149">
        <f t="shared" si="4"/>
        <v>0.02</v>
      </c>
    </row>
    <row r="51" spans="1:16" x14ac:dyDescent="0.25">
      <c r="A51" s="391" t="s">
        <v>260</v>
      </c>
      <c r="B51" s="394">
        <v>1.48</v>
      </c>
      <c r="C51" s="5" t="str">
        <f t="shared" si="0"/>
        <v>Tom</v>
      </c>
      <c r="D51" s="155">
        <f t="shared" si="5"/>
        <v>33</v>
      </c>
      <c r="F51" s="156">
        <f t="shared" si="6"/>
        <v>1</v>
      </c>
      <c r="G51" t="str">
        <f t="shared" si="7"/>
        <v/>
      </c>
      <c r="H51" t="b">
        <f t="shared" si="8"/>
        <v>1</v>
      </c>
      <c r="I51" s="283">
        <f t="shared" si="1"/>
        <v>61</v>
      </c>
      <c r="J51" s="1">
        <f t="shared" si="2"/>
        <v>0</v>
      </c>
      <c r="K51" s="157">
        <f t="shared" si="9"/>
        <v>1.48</v>
      </c>
      <c r="L51" s="148">
        <f t="shared" si="10"/>
        <v>1.48</v>
      </c>
      <c r="M51" s="150">
        <f t="shared" si="11"/>
        <v>33</v>
      </c>
      <c r="N51" s="149">
        <f t="shared" si="12"/>
        <v>2.8200000000000003</v>
      </c>
      <c r="O51" s="149">
        <f t="shared" si="3"/>
        <v>1.02</v>
      </c>
      <c r="P51" s="149">
        <f t="shared" si="4"/>
        <v>0.02</v>
      </c>
    </row>
    <row r="52" spans="1:16" x14ac:dyDescent="0.25">
      <c r="A52" s="391" t="s">
        <v>262</v>
      </c>
      <c r="B52" s="394">
        <v>1.8</v>
      </c>
      <c r="C52" s="5" t="str">
        <f t="shared" si="0"/>
        <v>Nathan</v>
      </c>
      <c r="D52" s="155">
        <f t="shared" si="5"/>
        <v>49</v>
      </c>
      <c r="F52" s="156">
        <f t="shared" si="6"/>
        <v>1</v>
      </c>
      <c r="G52" t="str">
        <f t="shared" si="7"/>
        <v/>
      </c>
      <c r="H52" t="b">
        <f t="shared" si="8"/>
        <v>1</v>
      </c>
      <c r="I52" s="283">
        <f t="shared" si="1"/>
        <v>62</v>
      </c>
      <c r="J52" s="1">
        <f t="shared" si="2"/>
        <v>0</v>
      </c>
      <c r="K52" s="157">
        <f t="shared" si="9"/>
        <v>1.8</v>
      </c>
      <c r="L52" s="148">
        <f t="shared" si="10"/>
        <v>1.8</v>
      </c>
      <c r="M52" s="150">
        <f t="shared" si="11"/>
        <v>49</v>
      </c>
      <c r="N52" s="149">
        <f t="shared" si="12"/>
        <v>2.8200000000000003</v>
      </c>
      <c r="O52" s="149">
        <f t="shared" si="3"/>
        <v>1.02</v>
      </c>
      <c r="P52" s="149">
        <f t="shared" si="4"/>
        <v>0.02</v>
      </c>
    </row>
    <row r="53" spans="1:16" x14ac:dyDescent="0.25">
      <c r="A53" s="391" t="s">
        <v>263</v>
      </c>
      <c r="B53" s="394">
        <v>1.7</v>
      </c>
      <c r="C53" s="5" t="str">
        <f t="shared" si="0"/>
        <v>George</v>
      </c>
      <c r="D53" s="155">
        <f t="shared" si="5"/>
        <v>44</v>
      </c>
      <c r="F53" s="156">
        <f t="shared" si="6"/>
        <v>1</v>
      </c>
      <c r="G53" t="str">
        <f t="shared" si="7"/>
        <v/>
      </c>
      <c r="H53" t="b">
        <f t="shared" si="8"/>
        <v>1</v>
      </c>
      <c r="I53" s="283">
        <f t="shared" si="1"/>
        <v>63</v>
      </c>
      <c r="J53" s="1">
        <f t="shared" si="2"/>
        <v>0</v>
      </c>
      <c r="K53" s="157">
        <f t="shared" si="9"/>
        <v>1.7</v>
      </c>
      <c r="L53" s="148">
        <f t="shared" si="10"/>
        <v>1.7</v>
      </c>
      <c r="M53" s="150">
        <f t="shared" si="11"/>
        <v>44</v>
      </c>
      <c r="N53" s="149">
        <f t="shared" si="12"/>
        <v>2.8200000000000003</v>
      </c>
      <c r="O53" s="149">
        <f t="shared" si="3"/>
        <v>1.02</v>
      </c>
      <c r="P53" s="149">
        <f t="shared" si="4"/>
        <v>0.02</v>
      </c>
    </row>
    <row r="54" spans="1:16" x14ac:dyDescent="0.25">
      <c r="A54" s="391" t="s">
        <v>264</v>
      </c>
      <c r="B54" s="394">
        <v>1.7</v>
      </c>
      <c r="C54" s="5" t="str">
        <f t="shared" si="0"/>
        <v>Reece</v>
      </c>
      <c r="D54" s="155">
        <f t="shared" si="5"/>
        <v>44</v>
      </c>
      <c r="F54" s="156">
        <f t="shared" si="6"/>
        <v>1</v>
      </c>
      <c r="G54" t="str">
        <f t="shared" si="7"/>
        <v/>
      </c>
      <c r="H54" t="b">
        <f t="shared" si="8"/>
        <v>1</v>
      </c>
      <c r="I54" s="283">
        <f t="shared" si="1"/>
        <v>64</v>
      </c>
      <c r="J54" s="1">
        <f t="shared" si="2"/>
        <v>0</v>
      </c>
      <c r="K54" s="157">
        <f t="shared" si="9"/>
        <v>1.7</v>
      </c>
      <c r="L54" s="148">
        <f t="shared" si="10"/>
        <v>1.7</v>
      </c>
      <c r="M54" s="150">
        <f t="shared" si="11"/>
        <v>44</v>
      </c>
      <c r="N54" s="149">
        <f t="shared" si="12"/>
        <v>2.8200000000000003</v>
      </c>
      <c r="O54" s="149">
        <f t="shared" si="3"/>
        <v>1.02</v>
      </c>
      <c r="P54" s="149">
        <f t="shared" si="4"/>
        <v>0.02</v>
      </c>
    </row>
    <row r="55" spans="1:16" x14ac:dyDescent="0.25">
      <c r="A55" s="391" t="s">
        <v>265</v>
      </c>
      <c r="B55" s="394">
        <v>1.82</v>
      </c>
      <c r="C55" s="5" t="str">
        <f t="shared" si="0"/>
        <v>Paul</v>
      </c>
      <c r="D55" s="155">
        <f t="shared" si="5"/>
        <v>50</v>
      </c>
      <c r="F55" s="156">
        <f t="shared" si="6"/>
        <v>1</v>
      </c>
      <c r="G55" t="str">
        <f t="shared" si="7"/>
        <v/>
      </c>
      <c r="H55" t="b">
        <f t="shared" si="8"/>
        <v>1</v>
      </c>
      <c r="I55" s="283">
        <f t="shared" si="1"/>
        <v>65</v>
      </c>
      <c r="J55" s="1">
        <f t="shared" si="2"/>
        <v>0</v>
      </c>
      <c r="K55" s="157">
        <f t="shared" si="9"/>
        <v>1.82</v>
      </c>
      <c r="L55" s="148">
        <f t="shared" si="10"/>
        <v>1.82</v>
      </c>
      <c r="M55" s="150">
        <f t="shared" si="11"/>
        <v>50</v>
      </c>
      <c r="N55" s="149">
        <f t="shared" si="12"/>
        <v>2.8200000000000003</v>
      </c>
      <c r="O55" s="149">
        <f t="shared" si="3"/>
        <v>1.02</v>
      </c>
      <c r="P55" s="149">
        <f t="shared" si="4"/>
        <v>0.02</v>
      </c>
    </row>
    <row r="56" spans="1:16" x14ac:dyDescent="0.25">
      <c r="A56" s="391" t="s">
        <v>266</v>
      </c>
      <c r="B56" s="394">
        <v>1.75</v>
      </c>
      <c r="C56" s="5" t="str">
        <f t="shared" si="0"/>
        <v>Thalia</v>
      </c>
      <c r="D56" s="155">
        <f t="shared" si="5"/>
        <v>46</v>
      </c>
      <c r="F56" s="156">
        <f t="shared" si="6"/>
        <v>1</v>
      </c>
      <c r="G56" t="str">
        <f t="shared" si="7"/>
        <v/>
      </c>
      <c r="H56" t="b">
        <f t="shared" si="8"/>
        <v>1</v>
      </c>
      <c r="I56" s="283">
        <f t="shared" si="1"/>
        <v>66</v>
      </c>
      <c r="J56" s="1">
        <f t="shared" si="2"/>
        <v>0</v>
      </c>
      <c r="K56" s="157">
        <f t="shared" si="9"/>
        <v>1.75</v>
      </c>
      <c r="L56" s="148">
        <f t="shared" si="10"/>
        <v>1.75</v>
      </c>
      <c r="M56" s="150">
        <f t="shared" si="11"/>
        <v>46</v>
      </c>
      <c r="N56" s="149">
        <f t="shared" si="12"/>
        <v>2.8200000000000003</v>
      </c>
      <c r="O56" s="149">
        <f t="shared" si="3"/>
        <v>1.02</v>
      </c>
      <c r="P56" s="149">
        <f t="shared" si="4"/>
        <v>0.02</v>
      </c>
    </row>
    <row r="57" spans="1:16" x14ac:dyDescent="0.25">
      <c r="A57" s="391" t="s">
        <v>267</v>
      </c>
      <c r="B57" s="394">
        <v>1.5</v>
      </c>
      <c r="C57" s="5" t="str">
        <f t="shared" si="0"/>
        <v>Asia</v>
      </c>
      <c r="D57" s="155">
        <f t="shared" si="5"/>
        <v>34</v>
      </c>
      <c r="F57" s="156">
        <f t="shared" si="6"/>
        <v>1</v>
      </c>
      <c r="G57" t="str">
        <f t="shared" si="7"/>
        <v/>
      </c>
      <c r="H57" t="b">
        <f t="shared" si="8"/>
        <v>1</v>
      </c>
      <c r="I57" s="283">
        <f t="shared" si="1"/>
        <v>67</v>
      </c>
      <c r="J57" s="1">
        <f t="shared" si="2"/>
        <v>0</v>
      </c>
      <c r="K57" s="157">
        <f t="shared" si="9"/>
        <v>1.5</v>
      </c>
      <c r="L57" s="148">
        <f t="shared" si="10"/>
        <v>1.5</v>
      </c>
      <c r="M57" s="150">
        <f t="shared" si="11"/>
        <v>34</v>
      </c>
      <c r="N57" s="149">
        <f t="shared" si="12"/>
        <v>2.8200000000000003</v>
      </c>
      <c r="O57" s="149">
        <f t="shared" si="3"/>
        <v>1.02</v>
      </c>
      <c r="P57" s="149">
        <f t="shared" si="4"/>
        <v>0.02</v>
      </c>
    </row>
    <row r="58" spans="1:16" x14ac:dyDescent="0.25">
      <c r="A58" s="391" t="s">
        <v>268</v>
      </c>
      <c r="B58" s="394">
        <v>1.7</v>
      </c>
      <c r="C58" s="5" t="str">
        <f t="shared" si="0"/>
        <v>Amelia</v>
      </c>
      <c r="D58" s="155">
        <f t="shared" si="5"/>
        <v>44</v>
      </c>
      <c r="F58" s="156">
        <f t="shared" si="6"/>
        <v>1</v>
      </c>
      <c r="G58" t="str">
        <f t="shared" si="7"/>
        <v/>
      </c>
      <c r="H58" t="b">
        <f t="shared" si="8"/>
        <v>1</v>
      </c>
      <c r="I58" s="283">
        <f t="shared" si="1"/>
        <v>68</v>
      </c>
      <c r="J58" s="1">
        <f t="shared" si="2"/>
        <v>0</v>
      </c>
      <c r="K58" s="157">
        <f t="shared" si="9"/>
        <v>1.7</v>
      </c>
      <c r="L58" s="148">
        <f t="shared" si="10"/>
        <v>1.7</v>
      </c>
      <c r="M58" s="150">
        <f t="shared" si="11"/>
        <v>44</v>
      </c>
      <c r="N58" s="149">
        <f t="shared" si="12"/>
        <v>2.8200000000000003</v>
      </c>
      <c r="O58" s="149">
        <f t="shared" si="3"/>
        <v>1.02</v>
      </c>
      <c r="P58" s="149">
        <f t="shared" si="4"/>
        <v>0.02</v>
      </c>
    </row>
    <row r="59" spans="1:16" x14ac:dyDescent="0.25">
      <c r="A59" s="391" t="s">
        <v>269</v>
      </c>
      <c r="B59" s="394">
        <v>1.56</v>
      </c>
      <c r="C59" s="5" t="str">
        <f t="shared" si="0"/>
        <v>Anna</v>
      </c>
      <c r="D59" s="155">
        <f t="shared" si="5"/>
        <v>37</v>
      </c>
      <c r="F59" s="156">
        <f t="shared" si="6"/>
        <v>1</v>
      </c>
      <c r="G59" t="str">
        <f t="shared" si="7"/>
        <v/>
      </c>
      <c r="H59" t="b">
        <f t="shared" si="8"/>
        <v>1</v>
      </c>
      <c r="I59" s="283">
        <f t="shared" si="1"/>
        <v>69</v>
      </c>
      <c r="J59" s="1">
        <f t="shared" si="2"/>
        <v>0</v>
      </c>
      <c r="K59" s="157">
        <f t="shared" si="9"/>
        <v>1.56</v>
      </c>
      <c r="L59" s="148">
        <f t="shared" si="10"/>
        <v>1.56</v>
      </c>
      <c r="M59" s="150">
        <f t="shared" si="11"/>
        <v>37</v>
      </c>
      <c r="N59" s="149">
        <f t="shared" si="12"/>
        <v>2.8200000000000003</v>
      </c>
      <c r="O59" s="149">
        <f t="shared" si="3"/>
        <v>1.02</v>
      </c>
      <c r="P59" s="149">
        <f t="shared" si="4"/>
        <v>0.02</v>
      </c>
    </row>
    <row r="60" spans="1:16" x14ac:dyDescent="0.25">
      <c r="A60" s="391" t="s">
        <v>270</v>
      </c>
      <c r="B60" s="394">
        <v>1.6</v>
      </c>
      <c r="C60" s="5" t="str">
        <f t="shared" si="0"/>
        <v>Renee</v>
      </c>
      <c r="D60" s="155">
        <f t="shared" si="5"/>
        <v>39</v>
      </c>
      <c r="F60" s="156">
        <f t="shared" si="6"/>
        <v>1</v>
      </c>
      <c r="G60" t="str">
        <f t="shared" si="7"/>
        <v/>
      </c>
      <c r="H60" t="b">
        <f t="shared" si="8"/>
        <v>1</v>
      </c>
      <c r="I60" s="283">
        <f t="shared" si="1"/>
        <v>70</v>
      </c>
      <c r="J60" s="1">
        <f t="shared" si="2"/>
        <v>0</v>
      </c>
      <c r="K60" s="157">
        <f t="shared" si="9"/>
        <v>1.6</v>
      </c>
      <c r="L60" s="148">
        <f t="shared" si="10"/>
        <v>1.6</v>
      </c>
      <c r="M60" s="150">
        <f t="shared" si="11"/>
        <v>39</v>
      </c>
      <c r="N60" s="149">
        <f t="shared" si="12"/>
        <v>2.8200000000000003</v>
      </c>
      <c r="O60" s="149">
        <f t="shared" si="3"/>
        <v>1.02</v>
      </c>
      <c r="P60" s="149">
        <f t="shared" si="4"/>
        <v>0.02</v>
      </c>
    </row>
    <row r="61" spans="1:16" x14ac:dyDescent="0.25">
      <c r="A61" s="391" t="s">
        <v>271</v>
      </c>
      <c r="B61" s="394">
        <v>1.82</v>
      </c>
      <c r="C61" s="5" t="str">
        <f t="shared" si="0"/>
        <v>Soufiauc</v>
      </c>
      <c r="D61" s="155">
        <f t="shared" si="5"/>
        <v>50</v>
      </c>
      <c r="F61" s="156">
        <f t="shared" si="6"/>
        <v>1</v>
      </c>
      <c r="G61" t="str">
        <f t="shared" si="7"/>
        <v/>
      </c>
      <c r="H61" t="b">
        <f t="shared" si="8"/>
        <v>1</v>
      </c>
      <c r="I61" s="283">
        <f t="shared" si="1"/>
        <v>71</v>
      </c>
      <c r="J61" s="1">
        <f t="shared" si="2"/>
        <v>0</v>
      </c>
      <c r="K61" s="157">
        <f t="shared" si="9"/>
        <v>1.82</v>
      </c>
      <c r="L61" s="148">
        <f t="shared" si="10"/>
        <v>1.82</v>
      </c>
      <c r="M61" s="150">
        <f t="shared" si="11"/>
        <v>50</v>
      </c>
      <c r="N61" s="149">
        <f t="shared" si="12"/>
        <v>2.8200000000000003</v>
      </c>
      <c r="O61" s="149">
        <f t="shared" si="3"/>
        <v>1.02</v>
      </c>
      <c r="P61" s="149">
        <f t="shared" si="4"/>
        <v>0.02</v>
      </c>
    </row>
    <row r="62" spans="1:16" x14ac:dyDescent="0.25">
      <c r="A62" s="391" t="s">
        <v>273</v>
      </c>
      <c r="B62" s="394">
        <v>1.79</v>
      </c>
      <c r="C62" s="5" t="str">
        <f t="shared" si="0"/>
        <v>Layth</v>
      </c>
      <c r="D62" s="155">
        <f t="shared" si="5"/>
        <v>48</v>
      </c>
      <c r="F62" s="156">
        <f t="shared" si="6"/>
        <v>1</v>
      </c>
      <c r="G62" t="str">
        <f t="shared" si="7"/>
        <v/>
      </c>
      <c r="H62" t="b">
        <f t="shared" si="8"/>
        <v>1</v>
      </c>
      <c r="I62" s="283">
        <f t="shared" si="1"/>
        <v>72</v>
      </c>
      <c r="J62" s="1">
        <f t="shared" si="2"/>
        <v>0</v>
      </c>
      <c r="K62" s="157">
        <f t="shared" si="9"/>
        <v>1.79</v>
      </c>
      <c r="L62" s="148">
        <f t="shared" si="10"/>
        <v>1.79</v>
      </c>
      <c r="M62" s="150">
        <f t="shared" si="11"/>
        <v>48</v>
      </c>
      <c r="N62" s="149">
        <f t="shared" si="12"/>
        <v>2.8200000000000003</v>
      </c>
      <c r="O62" s="149">
        <f t="shared" si="3"/>
        <v>1.02</v>
      </c>
      <c r="P62" s="149">
        <f t="shared" si="4"/>
        <v>0.02</v>
      </c>
    </row>
    <row r="63" spans="1:16" x14ac:dyDescent="0.25">
      <c r="A63" s="391" t="s">
        <v>274</v>
      </c>
      <c r="B63" s="394">
        <v>1.7</v>
      </c>
      <c r="C63" s="5" t="str">
        <f t="shared" si="0"/>
        <v>Mohammed</v>
      </c>
      <c r="D63" s="155">
        <f t="shared" si="5"/>
        <v>44</v>
      </c>
      <c r="F63" s="156">
        <f t="shared" si="6"/>
        <v>1</v>
      </c>
      <c r="G63" t="str">
        <f t="shared" si="7"/>
        <v/>
      </c>
      <c r="H63" t="b">
        <f t="shared" si="8"/>
        <v>1</v>
      </c>
      <c r="I63" s="283">
        <f t="shared" si="1"/>
        <v>73</v>
      </c>
      <c r="J63" s="1">
        <f t="shared" si="2"/>
        <v>0</v>
      </c>
      <c r="K63" s="157">
        <f t="shared" si="9"/>
        <v>1.7</v>
      </c>
      <c r="L63" s="148">
        <f t="shared" si="10"/>
        <v>1.7</v>
      </c>
      <c r="M63" s="150">
        <f t="shared" si="11"/>
        <v>44</v>
      </c>
      <c r="N63" s="149">
        <f t="shared" si="12"/>
        <v>2.8200000000000003</v>
      </c>
      <c r="O63" s="149">
        <f t="shared" si="3"/>
        <v>1.02</v>
      </c>
      <c r="P63" s="149">
        <f t="shared" si="4"/>
        <v>0.02</v>
      </c>
    </row>
    <row r="64" spans="1:16" x14ac:dyDescent="0.25">
      <c r="A64" s="391" t="s">
        <v>275</v>
      </c>
      <c r="B64" s="394">
        <v>1.74</v>
      </c>
      <c r="C64" s="5" t="str">
        <f t="shared" si="0"/>
        <v>Raja</v>
      </c>
      <c r="D64" s="155">
        <f t="shared" si="5"/>
        <v>46</v>
      </c>
      <c r="F64" s="156">
        <f t="shared" si="6"/>
        <v>1</v>
      </c>
      <c r="G64" t="str">
        <f t="shared" si="7"/>
        <v/>
      </c>
      <c r="H64" t="b">
        <f t="shared" si="8"/>
        <v>1</v>
      </c>
      <c r="I64" s="283">
        <f t="shared" si="1"/>
        <v>74</v>
      </c>
      <c r="J64" s="1">
        <f t="shared" si="2"/>
        <v>0</v>
      </c>
      <c r="K64" s="157">
        <f t="shared" si="9"/>
        <v>1.74</v>
      </c>
      <c r="L64" s="148">
        <f t="shared" si="10"/>
        <v>1.74</v>
      </c>
      <c r="M64" s="150">
        <f t="shared" si="11"/>
        <v>46</v>
      </c>
      <c r="N64" s="149">
        <f t="shared" si="12"/>
        <v>2.8200000000000003</v>
      </c>
      <c r="O64" s="149">
        <f t="shared" si="3"/>
        <v>1.02</v>
      </c>
      <c r="P64" s="149">
        <f t="shared" si="4"/>
        <v>0.02</v>
      </c>
    </row>
    <row r="65" spans="1:16" x14ac:dyDescent="0.25">
      <c r="A65" s="391" t="s">
        <v>276</v>
      </c>
      <c r="B65" s="394">
        <v>1.7</v>
      </c>
      <c r="C65" s="5" t="str">
        <f t="shared" si="0"/>
        <v>Youcab</v>
      </c>
      <c r="D65" s="155">
        <f t="shared" si="5"/>
        <v>44</v>
      </c>
      <c r="F65" s="156">
        <f t="shared" si="6"/>
        <v>1</v>
      </c>
      <c r="G65" t="str">
        <f t="shared" si="7"/>
        <v/>
      </c>
      <c r="H65" t="b">
        <f t="shared" si="8"/>
        <v>1</v>
      </c>
      <c r="I65" s="283">
        <f t="shared" si="1"/>
        <v>75</v>
      </c>
      <c r="J65" s="1">
        <f t="shared" si="2"/>
        <v>0</v>
      </c>
      <c r="K65" s="157">
        <f t="shared" si="9"/>
        <v>1.7</v>
      </c>
      <c r="L65" s="148">
        <f t="shared" si="10"/>
        <v>1.7</v>
      </c>
      <c r="M65" s="150">
        <f t="shared" si="11"/>
        <v>44</v>
      </c>
      <c r="N65" s="149">
        <f t="shared" si="12"/>
        <v>2.8200000000000003</v>
      </c>
      <c r="O65" s="149">
        <f t="shared" si="3"/>
        <v>1.02</v>
      </c>
      <c r="P65" s="149">
        <f t="shared" si="4"/>
        <v>0.02</v>
      </c>
    </row>
    <row r="66" spans="1:16" x14ac:dyDescent="0.25">
      <c r="A66" s="391" t="s">
        <v>277</v>
      </c>
      <c r="B66" s="394">
        <v>1.72</v>
      </c>
      <c r="C66" s="5" t="str">
        <f t="shared" si="0"/>
        <v>Safa</v>
      </c>
      <c r="D66" s="155">
        <f t="shared" si="5"/>
        <v>45</v>
      </c>
      <c r="F66" s="156">
        <f t="shared" si="6"/>
        <v>1</v>
      </c>
      <c r="G66" t="str">
        <f t="shared" si="7"/>
        <v/>
      </c>
      <c r="H66" t="b">
        <f t="shared" si="8"/>
        <v>1</v>
      </c>
      <c r="I66" s="283">
        <f t="shared" si="1"/>
        <v>76</v>
      </c>
      <c r="J66" s="1">
        <f t="shared" si="2"/>
        <v>0</v>
      </c>
      <c r="K66" s="157">
        <f t="shared" si="9"/>
        <v>1.72</v>
      </c>
      <c r="L66" s="148">
        <f t="shared" si="10"/>
        <v>1.72</v>
      </c>
      <c r="M66" s="150">
        <f t="shared" si="11"/>
        <v>45</v>
      </c>
      <c r="N66" s="149">
        <f t="shared" si="12"/>
        <v>2.8200000000000003</v>
      </c>
      <c r="O66" s="149">
        <f t="shared" si="3"/>
        <v>1.02</v>
      </c>
      <c r="P66" s="149">
        <f t="shared" si="4"/>
        <v>0.02</v>
      </c>
    </row>
    <row r="67" spans="1:16" x14ac:dyDescent="0.25">
      <c r="A67" s="391" t="s">
        <v>278</v>
      </c>
      <c r="B67" s="394">
        <v>1.57</v>
      </c>
      <c r="C67" s="5" t="str">
        <f t="shared" ref="C67:C130" si="13">IF(I67&gt;0,INDEX(DB,I67,2),"")</f>
        <v>Mishi</v>
      </c>
      <c r="D67" s="155">
        <f t="shared" si="5"/>
        <v>37</v>
      </c>
      <c r="F67" s="156">
        <f t="shared" si="6"/>
        <v>1</v>
      </c>
      <c r="G67" t="str">
        <f t="shared" si="7"/>
        <v/>
      </c>
      <c r="H67" t="b">
        <f t="shared" si="8"/>
        <v>1</v>
      </c>
      <c r="I67" s="283">
        <f t="shared" ref="I67:I130" si="14">IF(ISNA(MATCH(A67,AthleteNumbers,0)),0,MATCH(A67,AthleteNumbers,0))</f>
        <v>77</v>
      </c>
      <c r="J67" s="1">
        <f t="shared" ref="J67:J130" si="15">IF(I67&gt;0,INDEX(DB,$I67,6),0)</f>
        <v>0</v>
      </c>
      <c r="K67" s="157">
        <f t="shared" si="9"/>
        <v>1.57</v>
      </c>
      <c r="L67" s="148">
        <f t="shared" si="10"/>
        <v>1.57</v>
      </c>
      <c r="M67" s="150">
        <f t="shared" si="11"/>
        <v>37</v>
      </c>
      <c r="N67" s="149">
        <f t="shared" si="12"/>
        <v>2.8200000000000003</v>
      </c>
      <c r="O67" s="149">
        <f t="shared" ref="O67:O130" si="16">IF($J67=0,$M$1,INDEX(IncEventData,$J67,(3*($K$1-1))+2))</f>
        <v>1.02</v>
      </c>
      <c r="P67" s="149">
        <f t="shared" ref="P67:P130" si="17">IF($J67=0,$O$1,INDEX(IncEventData,$J67,(3*($K$1-1))+3))</f>
        <v>0.02</v>
      </c>
    </row>
    <row r="68" spans="1:16" x14ac:dyDescent="0.25">
      <c r="A68" s="391" t="s">
        <v>279</v>
      </c>
      <c r="B68" s="394">
        <v>1.7</v>
      </c>
      <c r="C68" s="5" t="str">
        <f t="shared" si="13"/>
        <v>Laiba</v>
      </c>
      <c r="D68" s="155">
        <f t="shared" ref="D68:D131" si="18">IF(AND(H68,B68&lt;&gt;0,ISNUMBER(B68)),IF(ISERR(M68),0,M68),0)</f>
        <v>44</v>
      </c>
      <c r="F68" s="156">
        <f t="shared" ref="F68:F131" si="19">COUNTIF(A$3:A$1002,A68)</f>
        <v>1</v>
      </c>
      <c r="G68" t="str">
        <f t="shared" ref="G68:G131" si="20">IF(AND(H68,OR(D68&lt;=10,D68&gt;=90)),"CHECK","")</f>
        <v/>
      </c>
      <c r="H68" t="b">
        <f t="shared" ref="H68:H131" si="21">IF(AND(I68&gt;0,LEN(C68)&gt;0,B68&lt;&gt;0),TRUE,FALSE)</f>
        <v>1</v>
      </c>
      <c r="I68" s="283">
        <f t="shared" si="14"/>
        <v>78</v>
      </c>
      <c r="J68" s="1">
        <f t="shared" si="15"/>
        <v>0</v>
      </c>
      <c r="K68" s="157">
        <f t="shared" ref="K68:K131" si="22">IF(ISNUMBER(B68),ROUND(+B68,2),0)</f>
        <v>1.7</v>
      </c>
      <c r="L68" s="148">
        <f t="shared" ref="L68:L131" si="23">+K68</f>
        <v>1.7</v>
      </c>
      <c r="M68" s="150">
        <f t="shared" ref="M68:M131" si="24">IF(L68&lt;O68,MinPoints,IF(AND(L68&gt;N68,O68&gt;0),100,+INT(($L68-O68)/P68)+MinPoints))</f>
        <v>44</v>
      </c>
      <c r="N68" s="149">
        <f t="shared" ref="N68:N131" si="25">+O68+(P68*90)</f>
        <v>2.8200000000000003</v>
      </c>
      <c r="O68" s="149">
        <f t="shared" si="16"/>
        <v>1.02</v>
      </c>
      <c r="P68" s="149">
        <f t="shared" si="17"/>
        <v>0.02</v>
      </c>
    </row>
    <row r="69" spans="1:16" x14ac:dyDescent="0.25">
      <c r="A69" s="391" t="s">
        <v>280</v>
      </c>
      <c r="B69" s="394">
        <v>1.84</v>
      </c>
      <c r="C69" s="5" t="str">
        <f t="shared" si="13"/>
        <v>Sarah</v>
      </c>
      <c r="D69" s="155">
        <f t="shared" si="18"/>
        <v>51</v>
      </c>
      <c r="F69" s="156">
        <f t="shared" si="19"/>
        <v>1</v>
      </c>
      <c r="G69" t="str">
        <f t="shared" si="20"/>
        <v/>
      </c>
      <c r="H69" t="b">
        <f t="shared" si="21"/>
        <v>1</v>
      </c>
      <c r="I69" s="283">
        <f t="shared" si="14"/>
        <v>79</v>
      </c>
      <c r="J69" s="1">
        <f t="shared" si="15"/>
        <v>0</v>
      </c>
      <c r="K69" s="157">
        <f t="shared" si="22"/>
        <v>1.84</v>
      </c>
      <c r="L69" s="148">
        <f t="shared" si="23"/>
        <v>1.84</v>
      </c>
      <c r="M69" s="150">
        <f t="shared" si="24"/>
        <v>51</v>
      </c>
      <c r="N69" s="149">
        <f t="shared" si="25"/>
        <v>2.8200000000000003</v>
      </c>
      <c r="O69" s="149">
        <f t="shared" si="16"/>
        <v>1.02</v>
      </c>
      <c r="P69" s="149">
        <f t="shared" si="17"/>
        <v>0.02</v>
      </c>
    </row>
    <row r="70" spans="1:16" x14ac:dyDescent="0.25">
      <c r="A70" s="391" t="s">
        <v>281</v>
      </c>
      <c r="B70" s="394">
        <v>1.7</v>
      </c>
      <c r="C70" s="5" t="str">
        <f t="shared" si="13"/>
        <v>Huda</v>
      </c>
      <c r="D70" s="155">
        <f t="shared" si="18"/>
        <v>44</v>
      </c>
      <c r="F70" s="156">
        <f t="shared" si="19"/>
        <v>1</v>
      </c>
      <c r="G70" t="str">
        <f t="shared" si="20"/>
        <v/>
      </c>
      <c r="H70" t="b">
        <f t="shared" si="21"/>
        <v>1</v>
      </c>
      <c r="I70" s="283">
        <f t="shared" si="14"/>
        <v>80</v>
      </c>
      <c r="J70" s="1">
        <f t="shared" si="15"/>
        <v>0</v>
      </c>
      <c r="K70" s="157">
        <f t="shared" si="22"/>
        <v>1.7</v>
      </c>
      <c r="L70" s="148">
        <f t="shared" si="23"/>
        <v>1.7</v>
      </c>
      <c r="M70" s="150">
        <f t="shared" si="24"/>
        <v>44</v>
      </c>
      <c r="N70" s="149">
        <f t="shared" si="25"/>
        <v>2.8200000000000003</v>
      </c>
      <c r="O70" s="149">
        <f t="shared" si="16"/>
        <v>1.02</v>
      </c>
      <c r="P70" s="149">
        <f t="shared" si="17"/>
        <v>0.02</v>
      </c>
    </row>
    <row r="71" spans="1:16" x14ac:dyDescent="0.25">
      <c r="A71" s="391" t="s">
        <v>282</v>
      </c>
      <c r="B71" s="394">
        <v>1.79</v>
      </c>
      <c r="C71" s="5" t="str">
        <f t="shared" si="13"/>
        <v>Cameroon</v>
      </c>
      <c r="D71" s="155">
        <f t="shared" si="18"/>
        <v>48</v>
      </c>
      <c r="F71" s="156">
        <f t="shared" si="19"/>
        <v>1</v>
      </c>
      <c r="G71" t="str">
        <f t="shared" si="20"/>
        <v/>
      </c>
      <c r="H71" t="b">
        <f t="shared" si="21"/>
        <v>1</v>
      </c>
      <c r="I71" s="283">
        <f t="shared" si="14"/>
        <v>81</v>
      </c>
      <c r="J71" s="1">
        <f t="shared" si="15"/>
        <v>0</v>
      </c>
      <c r="K71" s="157">
        <f t="shared" si="22"/>
        <v>1.79</v>
      </c>
      <c r="L71" s="148">
        <f t="shared" si="23"/>
        <v>1.79</v>
      </c>
      <c r="M71" s="150">
        <f t="shared" si="24"/>
        <v>48</v>
      </c>
      <c r="N71" s="149">
        <f t="shared" si="25"/>
        <v>2.8200000000000003</v>
      </c>
      <c r="O71" s="149">
        <f t="shared" si="16"/>
        <v>1.02</v>
      </c>
      <c r="P71" s="149">
        <f t="shared" si="17"/>
        <v>0.02</v>
      </c>
    </row>
    <row r="72" spans="1:16" x14ac:dyDescent="0.25">
      <c r="A72" s="391" t="s">
        <v>284</v>
      </c>
      <c r="B72" s="394">
        <v>1.73</v>
      </c>
      <c r="C72" s="5" t="str">
        <f t="shared" si="13"/>
        <v>Jack</v>
      </c>
      <c r="D72" s="155">
        <f t="shared" si="18"/>
        <v>45</v>
      </c>
      <c r="F72" s="156">
        <f t="shared" si="19"/>
        <v>1</v>
      </c>
      <c r="G72" t="str">
        <f t="shared" si="20"/>
        <v/>
      </c>
      <c r="H72" t="b">
        <f t="shared" si="21"/>
        <v>1</v>
      </c>
      <c r="I72" s="283">
        <f t="shared" si="14"/>
        <v>82</v>
      </c>
      <c r="J72" s="1">
        <f t="shared" si="15"/>
        <v>0</v>
      </c>
      <c r="K72" s="157">
        <f t="shared" si="22"/>
        <v>1.73</v>
      </c>
      <c r="L72" s="148">
        <f t="shared" si="23"/>
        <v>1.73</v>
      </c>
      <c r="M72" s="150">
        <f t="shared" si="24"/>
        <v>45</v>
      </c>
      <c r="N72" s="149">
        <f t="shared" si="25"/>
        <v>2.8200000000000003</v>
      </c>
      <c r="O72" s="149">
        <f t="shared" si="16"/>
        <v>1.02</v>
      </c>
      <c r="P72" s="149">
        <f t="shared" si="17"/>
        <v>0.02</v>
      </c>
    </row>
    <row r="73" spans="1:16" x14ac:dyDescent="0.25">
      <c r="A73" s="391" t="s">
        <v>285</v>
      </c>
      <c r="B73" s="394">
        <v>1.84</v>
      </c>
      <c r="C73" s="5" t="str">
        <f t="shared" si="13"/>
        <v>Sammy</v>
      </c>
      <c r="D73" s="155">
        <f t="shared" si="18"/>
        <v>51</v>
      </c>
      <c r="F73" s="156">
        <f t="shared" si="19"/>
        <v>1</v>
      </c>
      <c r="G73" t="str">
        <f t="shared" si="20"/>
        <v/>
      </c>
      <c r="H73" t="b">
        <f t="shared" si="21"/>
        <v>1</v>
      </c>
      <c r="I73" s="283">
        <f t="shared" si="14"/>
        <v>83</v>
      </c>
      <c r="J73" s="1">
        <f t="shared" si="15"/>
        <v>0</v>
      </c>
      <c r="K73" s="157">
        <f t="shared" si="22"/>
        <v>1.84</v>
      </c>
      <c r="L73" s="148">
        <f t="shared" si="23"/>
        <v>1.84</v>
      </c>
      <c r="M73" s="150">
        <f t="shared" si="24"/>
        <v>51</v>
      </c>
      <c r="N73" s="149">
        <f t="shared" si="25"/>
        <v>2.8200000000000003</v>
      </c>
      <c r="O73" s="149">
        <f t="shared" si="16"/>
        <v>1.02</v>
      </c>
      <c r="P73" s="149">
        <f t="shared" si="17"/>
        <v>0.02</v>
      </c>
    </row>
    <row r="74" spans="1:16" x14ac:dyDescent="0.25">
      <c r="A74" s="391" t="s">
        <v>286</v>
      </c>
      <c r="B74" s="394">
        <v>1.91</v>
      </c>
      <c r="C74" s="5" t="str">
        <f t="shared" si="13"/>
        <v>Nicholas</v>
      </c>
      <c r="D74" s="155">
        <f t="shared" si="18"/>
        <v>54</v>
      </c>
      <c r="F74" s="156">
        <f t="shared" si="19"/>
        <v>1</v>
      </c>
      <c r="G74" t="str">
        <f t="shared" si="20"/>
        <v/>
      </c>
      <c r="H74" t="b">
        <f t="shared" si="21"/>
        <v>1</v>
      </c>
      <c r="I74" s="283">
        <f t="shared" si="14"/>
        <v>84</v>
      </c>
      <c r="J74" s="1">
        <f t="shared" si="15"/>
        <v>0</v>
      </c>
      <c r="K74" s="157">
        <f t="shared" si="22"/>
        <v>1.91</v>
      </c>
      <c r="L74" s="148">
        <f t="shared" si="23"/>
        <v>1.91</v>
      </c>
      <c r="M74" s="150">
        <f t="shared" si="24"/>
        <v>54</v>
      </c>
      <c r="N74" s="149">
        <f t="shared" si="25"/>
        <v>2.8200000000000003</v>
      </c>
      <c r="O74" s="149">
        <f t="shared" si="16"/>
        <v>1.02</v>
      </c>
      <c r="P74" s="149">
        <f t="shared" si="17"/>
        <v>0.02</v>
      </c>
    </row>
    <row r="75" spans="1:16" x14ac:dyDescent="0.25">
      <c r="A75" s="391" t="s">
        <v>287</v>
      </c>
      <c r="B75" s="394">
        <v>1.78</v>
      </c>
      <c r="C75" s="5" t="str">
        <f t="shared" si="13"/>
        <v>Cael</v>
      </c>
      <c r="D75" s="155">
        <f t="shared" si="18"/>
        <v>48</v>
      </c>
      <c r="F75" s="156">
        <f t="shared" si="19"/>
        <v>1</v>
      </c>
      <c r="G75" t="str">
        <f t="shared" si="20"/>
        <v/>
      </c>
      <c r="H75" t="b">
        <f t="shared" si="21"/>
        <v>1</v>
      </c>
      <c r="I75" s="283">
        <f t="shared" si="14"/>
        <v>85</v>
      </c>
      <c r="J75" s="1">
        <f t="shared" si="15"/>
        <v>0</v>
      </c>
      <c r="K75" s="157">
        <f t="shared" si="22"/>
        <v>1.78</v>
      </c>
      <c r="L75" s="148">
        <f t="shared" si="23"/>
        <v>1.78</v>
      </c>
      <c r="M75" s="150">
        <f t="shared" si="24"/>
        <v>48</v>
      </c>
      <c r="N75" s="149">
        <f t="shared" si="25"/>
        <v>2.8200000000000003</v>
      </c>
      <c r="O75" s="149">
        <f t="shared" si="16"/>
        <v>1.02</v>
      </c>
      <c r="P75" s="149">
        <f t="shared" si="17"/>
        <v>0.02</v>
      </c>
    </row>
    <row r="76" spans="1:16" x14ac:dyDescent="0.25">
      <c r="A76" s="391" t="s">
        <v>288</v>
      </c>
      <c r="B76" s="394">
        <v>1.82</v>
      </c>
      <c r="C76" s="5" t="str">
        <f t="shared" si="13"/>
        <v>Milli</v>
      </c>
      <c r="D76" s="155">
        <f t="shared" si="18"/>
        <v>50</v>
      </c>
      <c r="F76" s="156">
        <f t="shared" si="19"/>
        <v>1</v>
      </c>
      <c r="G76" t="str">
        <f t="shared" si="20"/>
        <v/>
      </c>
      <c r="H76" t="b">
        <f t="shared" si="21"/>
        <v>1</v>
      </c>
      <c r="I76" s="283">
        <f t="shared" si="14"/>
        <v>86</v>
      </c>
      <c r="J76" s="1">
        <f t="shared" si="15"/>
        <v>0</v>
      </c>
      <c r="K76" s="157">
        <f t="shared" si="22"/>
        <v>1.82</v>
      </c>
      <c r="L76" s="148">
        <f t="shared" si="23"/>
        <v>1.82</v>
      </c>
      <c r="M76" s="150">
        <f t="shared" si="24"/>
        <v>50</v>
      </c>
      <c r="N76" s="149">
        <f t="shared" si="25"/>
        <v>2.8200000000000003</v>
      </c>
      <c r="O76" s="149">
        <f t="shared" si="16"/>
        <v>1.02</v>
      </c>
      <c r="P76" s="149">
        <f t="shared" si="17"/>
        <v>0.02</v>
      </c>
    </row>
    <row r="77" spans="1:16" x14ac:dyDescent="0.25">
      <c r="A77" s="391" t="s">
        <v>289</v>
      </c>
      <c r="B77" s="394">
        <v>1.97</v>
      </c>
      <c r="C77" s="5" t="str">
        <f t="shared" si="13"/>
        <v>Mikala</v>
      </c>
      <c r="D77" s="155">
        <f t="shared" si="18"/>
        <v>57</v>
      </c>
      <c r="F77" s="156">
        <f t="shared" si="19"/>
        <v>1</v>
      </c>
      <c r="G77" t="str">
        <f t="shared" si="20"/>
        <v/>
      </c>
      <c r="H77" t="b">
        <f t="shared" si="21"/>
        <v>1</v>
      </c>
      <c r="I77" s="283">
        <f t="shared" si="14"/>
        <v>87</v>
      </c>
      <c r="J77" s="1">
        <f t="shared" si="15"/>
        <v>0</v>
      </c>
      <c r="K77" s="157">
        <f t="shared" si="22"/>
        <v>1.97</v>
      </c>
      <c r="L77" s="148">
        <f t="shared" si="23"/>
        <v>1.97</v>
      </c>
      <c r="M77" s="150">
        <f t="shared" si="24"/>
        <v>57</v>
      </c>
      <c r="N77" s="149">
        <f t="shared" si="25"/>
        <v>2.8200000000000003</v>
      </c>
      <c r="O77" s="149">
        <f t="shared" si="16"/>
        <v>1.02</v>
      </c>
      <c r="P77" s="149">
        <f t="shared" si="17"/>
        <v>0.02</v>
      </c>
    </row>
    <row r="78" spans="1:16" x14ac:dyDescent="0.25">
      <c r="A78" s="391" t="s">
        <v>290</v>
      </c>
      <c r="B78" s="394">
        <v>1.68</v>
      </c>
      <c r="C78" s="5" t="str">
        <f t="shared" si="13"/>
        <v>Saffa</v>
      </c>
      <c r="D78" s="155">
        <f t="shared" si="18"/>
        <v>43</v>
      </c>
      <c r="F78" s="156">
        <f t="shared" si="19"/>
        <v>1</v>
      </c>
      <c r="G78" t="str">
        <f t="shared" si="20"/>
        <v/>
      </c>
      <c r="H78" t="b">
        <f t="shared" si="21"/>
        <v>1</v>
      </c>
      <c r="I78" s="283">
        <f t="shared" si="14"/>
        <v>88</v>
      </c>
      <c r="J78" s="1">
        <f t="shared" si="15"/>
        <v>0</v>
      </c>
      <c r="K78" s="157">
        <f t="shared" si="22"/>
        <v>1.68</v>
      </c>
      <c r="L78" s="148">
        <f t="shared" si="23"/>
        <v>1.68</v>
      </c>
      <c r="M78" s="150">
        <f t="shared" si="24"/>
        <v>43</v>
      </c>
      <c r="N78" s="149">
        <f t="shared" si="25"/>
        <v>2.8200000000000003</v>
      </c>
      <c r="O78" s="149">
        <f t="shared" si="16"/>
        <v>1.02</v>
      </c>
      <c r="P78" s="149">
        <f t="shared" si="17"/>
        <v>0.02</v>
      </c>
    </row>
    <row r="79" spans="1:16" x14ac:dyDescent="0.25">
      <c r="A79" s="391" t="s">
        <v>291</v>
      </c>
      <c r="B79" s="394">
        <v>1.7</v>
      </c>
      <c r="C79" s="5" t="str">
        <f t="shared" si="13"/>
        <v>Jemima</v>
      </c>
      <c r="D79" s="155">
        <f t="shared" si="18"/>
        <v>44</v>
      </c>
      <c r="F79" s="156">
        <f t="shared" si="19"/>
        <v>1</v>
      </c>
      <c r="G79" t="str">
        <f t="shared" si="20"/>
        <v/>
      </c>
      <c r="H79" t="b">
        <f t="shared" si="21"/>
        <v>1</v>
      </c>
      <c r="I79" s="283">
        <f t="shared" si="14"/>
        <v>89</v>
      </c>
      <c r="J79" s="1">
        <f t="shared" si="15"/>
        <v>0</v>
      </c>
      <c r="K79" s="157">
        <f t="shared" si="22"/>
        <v>1.7</v>
      </c>
      <c r="L79" s="148">
        <f t="shared" si="23"/>
        <v>1.7</v>
      </c>
      <c r="M79" s="150">
        <f t="shared" si="24"/>
        <v>44</v>
      </c>
      <c r="N79" s="149">
        <f t="shared" si="25"/>
        <v>2.8200000000000003</v>
      </c>
      <c r="O79" s="149">
        <f t="shared" si="16"/>
        <v>1.02</v>
      </c>
      <c r="P79" s="149">
        <f t="shared" si="17"/>
        <v>0.02</v>
      </c>
    </row>
    <row r="80" spans="1:16" x14ac:dyDescent="0.25">
      <c r="A80" s="391" t="s">
        <v>471</v>
      </c>
      <c r="B80" s="394">
        <v>1.82</v>
      </c>
      <c r="C80" s="5" t="str">
        <f t="shared" si="13"/>
        <v>Natalie</v>
      </c>
      <c r="D80" s="155">
        <f t="shared" si="18"/>
        <v>50</v>
      </c>
      <c r="F80" s="156">
        <f t="shared" si="19"/>
        <v>1</v>
      </c>
      <c r="G80" t="str">
        <f t="shared" si="20"/>
        <v/>
      </c>
      <c r="H80" t="b">
        <f t="shared" si="21"/>
        <v>1</v>
      </c>
      <c r="I80" s="283">
        <f t="shared" si="14"/>
        <v>131</v>
      </c>
      <c r="J80" s="1">
        <f t="shared" si="15"/>
        <v>0</v>
      </c>
      <c r="K80" s="157">
        <f t="shared" si="22"/>
        <v>1.82</v>
      </c>
      <c r="L80" s="148">
        <f t="shared" si="23"/>
        <v>1.82</v>
      </c>
      <c r="M80" s="150">
        <f t="shared" si="24"/>
        <v>50</v>
      </c>
      <c r="N80" s="149">
        <f t="shared" si="25"/>
        <v>2.8200000000000003</v>
      </c>
      <c r="O80" s="149">
        <f t="shared" si="16"/>
        <v>1.02</v>
      </c>
      <c r="P80" s="149">
        <f t="shared" si="17"/>
        <v>0.02</v>
      </c>
    </row>
    <row r="81" spans="1:16" x14ac:dyDescent="0.25">
      <c r="A81" s="391" t="s">
        <v>227</v>
      </c>
      <c r="B81" s="394">
        <v>1.86</v>
      </c>
      <c r="C81" s="5" t="str">
        <f t="shared" si="13"/>
        <v>Alec</v>
      </c>
      <c r="D81" s="155">
        <f t="shared" si="18"/>
        <v>52</v>
      </c>
      <c r="F81" s="156">
        <f t="shared" si="19"/>
        <v>1</v>
      </c>
      <c r="G81" t="str">
        <f t="shared" si="20"/>
        <v/>
      </c>
      <c r="H81" t="b">
        <f t="shared" si="21"/>
        <v>1</v>
      </c>
      <c r="I81" s="283">
        <f t="shared" si="14"/>
        <v>31</v>
      </c>
      <c r="J81" s="1">
        <f t="shared" si="15"/>
        <v>0</v>
      </c>
      <c r="K81" s="157">
        <f t="shared" si="22"/>
        <v>1.86</v>
      </c>
      <c r="L81" s="148">
        <f t="shared" si="23"/>
        <v>1.86</v>
      </c>
      <c r="M81" s="150">
        <f t="shared" si="24"/>
        <v>52</v>
      </c>
      <c r="N81" s="149">
        <f t="shared" si="25"/>
        <v>2.8200000000000003</v>
      </c>
      <c r="O81" s="149">
        <f t="shared" si="16"/>
        <v>1.02</v>
      </c>
      <c r="P81" s="149">
        <f t="shared" si="17"/>
        <v>0.02</v>
      </c>
    </row>
    <row r="82" spans="1:16" x14ac:dyDescent="0.25">
      <c r="A82" s="391" t="s">
        <v>229</v>
      </c>
      <c r="B82" s="394">
        <v>1.99</v>
      </c>
      <c r="C82" s="5" t="str">
        <f t="shared" si="13"/>
        <v>Myles</v>
      </c>
      <c r="D82" s="155">
        <f t="shared" si="18"/>
        <v>58</v>
      </c>
      <c r="F82" s="156">
        <f t="shared" si="19"/>
        <v>1</v>
      </c>
      <c r="G82" t="str">
        <f t="shared" si="20"/>
        <v/>
      </c>
      <c r="H82" t="b">
        <f t="shared" si="21"/>
        <v>1</v>
      </c>
      <c r="I82" s="283">
        <f t="shared" si="14"/>
        <v>32</v>
      </c>
      <c r="J82" s="1">
        <f t="shared" si="15"/>
        <v>0</v>
      </c>
      <c r="K82" s="157">
        <f t="shared" si="22"/>
        <v>1.99</v>
      </c>
      <c r="L82" s="148">
        <f t="shared" si="23"/>
        <v>1.99</v>
      </c>
      <c r="M82" s="150">
        <f t="shared" si="24"/>
        <v>58</v>
      </c>
      <c r="N82" s="149">
        <f t="shared" si="25"/>
        <v>2.8200000000000003</v>
      </c>
      <c r="O82" s="149">
        <f t="shared" si="16"/>
        <v>1.02</v>
      </c>
      <c r="P82" s="149">
        <f t="shared" si="17"/>
        <v>0.02</v>
      </c>
    </row>
    <row r="83" spans="1:16" x14ac:dyDescent="0.25">
      <c r="A83" s="391" t="s">
        <v>230</v>
      </c>
      <c r="B83" s="394">
        <v>1.96</v>
      </c>
      <c r="C83" s="5" t="str">
        <f t="shared" si="13"/>
        <v>Barnaby</v>
      </c>
      <c r="D83" s="155">
        <f t="shared" si="18"/>
        <v>57</v>
      </c>
      <c r="F83" s="156">
        <f t="shared" si="19"/>
        <v>1</v>
      </c>
      <c r="G83" t="str">
        <f t="shared" si="20"/>
        <v/>
      </c>
      <c r="H83" t="b">
        <f t="shared" si="21"/>
        <v>1</v>
      </c>
      <c r="I83" s="283">
        <f t="shared" si="14"/>
        <v>33</v>
      </c>
      <c r="J83" s="1">
        <f t="shared" si="15"/>
        <v>0</v>
      </c>
      <c r="K83" s="157">
        <f t="shared" si="22"/>
        <v>1.96</v>
      </c>
      <c r="L83" s="148">
        <f t="shared" si="23"/>
        <v>1.96</v>
      </c>
      <c r="M83" s="150">
        <f t="shared" si="24"/>
        <v>57</v>
      </c>
      <c r="N83" s="149">
        <f t="shared" si="25"/>
        <v>2.8200000000000003</v>
      </c>
      <c r="O83" s="149">
        <f t="shared" si="16"/>
        <v>1.02</v>
      </c>
      <c r="P83" s="149">
        <f t="shared" si="17"/>
        <v>0.02</v>
      </c>
    </row>
    <row r="84" spans="1:16" x14ac:dyDescent="0.25">
      <c r="A84" s="391" t="s">
        <v>231</v>
      </c>
      <c r="B84" s="394">
        <v>2.0499999999999998</v>
      </c>
      <c r="C84" s="5" t="str">
        <f t="shared" si="13"/>
        <v>Ruben</v>
      </c>
      <c r="D84" s="155">
        <f t="shared" si="18"/>
        <v>61</v>
      </c>
      <c r="F84" s="156">
        <f t="shared" si="19"/>
        <v>1</v>
      </c>
      <c r="G84" t="str">
        <f t="shared" si="20"/>
        <v/>
      </c>
      <c r="H84" t="b">
        <f t="shared" si="21"/>
        <v>1</v>
      </c>
      <c r="I84" s="283">
        <f t="shared" si="14"/>
        <v>34</v>
      </c>
      <c r="J84" s="1">
        <f t="shared" si="15"/>
        <v>0</v>
      </c>
      <c r="K84" s="157">
        <f t="shared" si="22"/>
        <v>2.0499999999999998</v>
      </c>
      <c r="L84" s="148">
        <f t="shared" si="23"/>
        <v>2.0499999999999998</v>
      </c>
      <c r="M84" s="150">
        <f t="shared" si="24"/>
        <v>61</v>
      </c>
      <c r="N84" s="149">
        <f t="shared" si="25"/>
        <v>2.8200000000000003</v>
      </c>
      <c r="O84" s="149">
        <f t="shared" si="16"/>
        <v>1.02</v>
      </c>
      <c r="P84" s="149">
        <f t="shared" si="17"/>
        <v>0.02</v>
      </c>
    </row>
    <row r="85" spans="1:16" x14ac:dyDescent="0.25">
      <c r="A85" s="391" t="s">
        <v>232</v>
      </c>
      <c r="B85" s="394">
        <v>2.02</v>
      </c>
      <c r="C85" s="5" t="str">
        <f t="shared" si="13"/>
        <v>Haile</v>
      </c>
      <c r="D85" s="155">
        <f t="shared" si="18"/>
        <v>60</v>
      </c>
      <c r="F85" s="156">
        <f t="shared" si="19"/>
        <v>1</v>
      </c>
      <c r="G85" t="str">
        <f t="shared" si="20"/>
        <v/>
      </c>
      <c r="H85" t="b">
        <f t="shared" si="21"/>
        <v>1</v>
      </c>
      <c r="I85" s="283">
        <f t="shared" si="14"/>
        <v>35</v>
      </c>
      <c r="J85" s="1">
        <f t="shared" si="15"/>
        <v>0</v>
      </c>
      <c r="K85" s="157">
        <f t="shared" si="22"/>
        <v>2.02</v>
      </c>
      <c r="L85" s="148">
        <f t="shared" si="23"/>
        <v>2.02</v>
      </c>
      <c r="M85" s="150">
        <f t="shared" si="24"/>
        <v>60</v>
      </c>
      <c r="N85" s="149">
        <f t="shared" si="25"/>
        <v>2.8200000000000003</v>
      </c>
      <c r="O85" s="149">
        <f t="shared" si="16"/>
        <v>1.02</v>
      </c>
      <c r="P85" s="149">
        <f t="shared" si="17"/>
        <v>0.02</v>
      </c>
    </row>
    <row r="86" spans="1:16" x14ac:dyDescent="0.25">
      <c r="A86" s="391" t="s">
        <v>233</v>
      </c>
      <c r="B86" s="394">
        <v>2.04</v>
      </c>
      <c r="C86" s="5" t="str">
        <f t="shared" si="13"/>
        <v>Sophia</v>
      </c>
      <c r="D86" s="155">
        <f t="shared" si="18"/>
        <v>61</v>
      </c>
      <c r="F86" s="156">
        <f t="shared" si="19"/>
        <v>1</v>
      </c>
      <c r="G86" t="str">
        <f t="shared" si="20"/>
        <v/>
      </c>
      <c r="H86" t="b">
        <f t="shared" si="21"/>
        <v>1</v>
      </c>
      <c r="I86" s="283">
        <f t="shared" si="14"/>
        <v>36</v>
      </c>
      <c r="J86" s="1">
        <f t="shared" si="15"/>
        <v>0</v>
      </c>
      <c r="K86" s="157">
        <f t="shared" si="22"/>
        <v>2.04</v>
      </c>
      <c r="L86" s="148">
        <f t="shared" si="23"/>
        <v>2.04</v>
      </c>
      <c r="M86" s="150">
        <f t="shared" si="24"/>
        <v>61</v>
      </c>
      <c r="N86" s="149">
        <f t="shared" si="25"/>
        <v>2.8200000000000003</v>
      </c>
      <c r="O86" s="149">
        <f t="shared" si="16"/>
        <v>1.02</v>
      </c>
      <c r="P86" s="149">
        <f t="shared" si="17"/>
        <v>0.02</v>
      </c>
    </row>
    <row r="87" spans="1:16" x14ac:dyDescent="0.25">
      <c r="A87" s="391" t="s">
        <v>234</v>
      </c>
      <c r="B87" s="394">
        <v>1.9</v>
      </c>
      <c r="C87" s="5" t="str">
        <f t="shared" si="13"/>
        <v>Lotte</v>
      </c>
      <c r="D87" s="155">
        <f t="shared" si="18"/>
        <v>54</v>
      </c>
      <c r="F87" s="156">
        <f t="shared" si="19"/>
        <v>1</v>
      </c>
      <c r="G87" t="str">
        <f t="shared" si="20"/>
        <v/>
      </c>
      <c r="H87" t="b">
        <f t="shared" si="21"/>
        <v>1</v>
      </c>
      <c r="I87" s="283">
        <f t="shared" si="14"/>
        <v>37</v>
      </c>
      <c r="J87" s="1">
        <f t="shared" si="15"/>
        <v>0</v>
      </c>
      <c r="K87" s="157">
        <f t="shared" si="22"/>
        <v>1.9</v>
      </c>
      <c r="L87" s="148">
        <f t="shared" si="23"/>
        <v>1.9</v>
      </c>
      <c r="M87" s="150">
        <f t="shared" si="24"/>
        <v>54</v>
      </c>
      <c r="N87" s="149">
        <f t="shared" si="25"/>
        <v>2.8200000000000003</v>
      </c>
      <c r="O87" s="149">
        <f t="shared" si="16"/>
        <v>1.02</v>
      </c>
      <c r="P87" s="149">
        <f t="shared" si="17"/>
        <v>0.02</v>
      </c>
    </row>
    <row r="88" spans="1:16" x14ac:dyDescent="0.25">
      <c r="A88" s="391" t="s">
        <v>235</v>
      </c>
      <c r="B88" s="394">
        <v>1.82</v>
      </c>
      <c r="C88" s="5" t="str">
        <f t="shared" si="13"/>
        <v>Sophie</v>
      </c>
      <c r="D88" s="155">
        <f t="shared" si="18"/>
        <v>50</v>
      </c>
      <c r="F88" s="156">
        <f t="shared" si="19"/>
        <v>1</v>
      </c>
      <c r="G88" t="str">
        <f t="shared" si="20"/>
        <v/>
      </c>
      <c r="H88" t="b">
        <f t="shared" si="21"/>
        <v>1</v>
      </c>
      <c r="I88" s="283">
        <f t="shared" si="14"/>
        <v>38</v>
      </c>
      <c r="J88" s="1">
        <f t="shared" si="15"/>
        <v>0</v>
      </c>
      <c r="K88" s="157">
        <f t="shared" si="22"/>
        <v>1.82</v>
      </c>
      <c r="L88" s="148">
        <f t="shared" si="23"/>
        <v>1.82</v>
      </c>
      <c r="M88" s="150">
        <f t="shared" si="24"/>
        <v>50</v>
      </c>
      <c r="N88" s="149">
        <f t="shared" si="25"/>
        <v>2.8200000000000003</v>
      </c>
      <c r="O88" s="149">
        <f t="shared" si="16"/>
        <v>1.02</v>
      </c>
      <c r="P88" s="149">
        <f t="shared" si="17"/>
        <v>0.02</v>
      </c>
    </row>
    <row r="89" spans="1:16" x14ac:dyDescent="0.25">
      <c r="A89" s="391" t="s">
        <v>236</v>
      </c>
      <c r="B89" s="394">
        <v>1.86</v>
      </c>
      <c r="C89" s="5" t="str">
        <f t="shared" si="13"/>
        <v>Rhianna</v>
      </c>
      <c r="D89" s="155">
        <f t="shared" si="18"/>
        <v>52</v>
      </c>
      <c r="F89" s="156">
        <f t="shared" si="19"/>
        <v>1</v>
      </c>
      <c r="G89" t="str">
        <f t="shared" si="20"/>
        <v/>
      </c>
      <c r="H89" t="b">
        <f t="shared" si="21"/>
        <v>1</v>
      </c>
      <c r="I89" s="283">
        <f t="shared" si="14"/>
        <v>39</v>
      </c>
      <c r="J89" s="1">
        <f t="shared" si="15"/>
        <v>0</v>
      </c>
      <c r="K89" s="157">
        <f t="shared" si="22"/>
        <v>1.86</v>
      </c>
      <c r="L89" s="148">
        <f t="shared" si="23"/>
        <v>1.86</v>
      </c>
      <c r="M89" s="150">
        <f t="shared" si="24"/>
        <v>52</v>
      </c>
      <c r="N89" s="149">
        <f t="shared" si="25"/>
        <v>2.8200000000000003</v>
      </c>
      <c r="O89" s="149">
        <f t="shared" si="16"/>
        <v>1.02</v>
      </c>
      <c r="P89" s="149">
        <f t="shared" si="17"/>
        <v>0.02</v>
      </c>
    </row>
    <row r="90" spans="1:16" x14ac:dyDescent="0.25">
      <c r="A90" s="391" t="s">
        <v>237</v>
      </c>
      <c r="B90" s="394">
        <v>1.84</v>
      </c>
      <c r="C90" s="5" t="str">
        <f t="shared" si="13"/>
        <v>Shannon</v>
      </c>
      <c r="D90" s="155">
        <f t="shared" si="18"/>
        <v>51</v>
      </c>
      <c r="F90" s="156">
        <f t="shared" si="19"/>
        <v>1</v>
      </c>
      <c r="G90" t="str">
        <f t="shared" si="20"/>
        <v/>
      </c>
      <c r="H90" t="b">
        <f t="shared" si="21"/>
        <v>1</v>
      </c>
      <c r="I90" s="283">
        <f t="shared" si="14"/>
        <v>40</v>
      </c>
      <c r="J90" s="1">
        <f t="shared" si="15"/>
        <v>0</v>
      </c>
      <c r="K90" s="157">
        <f t="shared" si="22"/>
        <v>1.84</v>
      </c>
      <c r="L90" s="148">
        <f t="shared" si="23"/>
        <v>1.84</v>
      </c>
      <c r="M90" s="150">
        <f t="shared" si="24"/>
        <v>51</v>
      </c>
      <c r="N90" s="149">
        <f t="shared" si="25"/>
        <v>2.8200000000000003</v>
      </c>
      <c r="O90" s="149">
        <f t="shared" si="16"/>
        <v>1.02</v>
      </c>
      <c r="P90" s="149">
        <f t="shared" si="17"/>
        <v>0.02</v>
      </c>
    </row>
    <row r="91" spans="1:16" x14ac:dyDescent="0.25">
      <c r="A91" s="391" t="s">
        <v>238</v>
      </c>
      <c r="B91" s="394">
        <v>1.6</v>
      </c>
      <c r="C91" s="5" t="str">
        <f t="shared" si="13"/>
        <v>Hazqil</v>
      </c>
      <c r="D91" s="155">
        <f t="shared" si="18"/>
        <v>39</v>
      </c>
      <c r="F91" s="156">
        <f t="shared" si="19"/>
        <v>1</v>
      </c>
      <c r="G91" t="str">
        <f t="shared" si="20"/>
        <v/>
      </c>
      <c r="H91" t="b">
        <f t="shared" si="21"/>
        <v>1</v>
      </c>
      <c r="I91" s="283">
        <f t="shared" si="14"/>
        <v>41</v>
      </c>
      <c r="J91" s="1">
        <f t="shared" si="15"/>
        <v>0</v>
      </c>
      <c r="K91" s="157">
        <f t="shared" si="22"/>
        <v>1.6</v>
      </c>
      <c r="L91" s="148">
        <f t="shared" si="23"/>
        <v>1.6</v>
      </c>
      <c r="M91" s="150">
        <f t="shared" si="24"/>
        <v>39</v>
      </c>
      <c r="N91" s="149">
        <f t="shared" si="25"/>
        <v>2.8200000000000003</v>
      </c>
      <c r="O91" s="149">
        <f t="shared" si="16"/>
        <v>1.02</v>
      </c>
      <c r="P91" s="149">
        <f t="shared" si="17"/>
        <v>0.02</v>
      </c>
    </row>
    <row r="92" spans="1:16" x14ac:dyDescent="0.25">
      <c r="A92" s="391" t="s">
        <v>239</v>
      </c>
      <c r="B92" s="394">
        <v>1.8</v>
      </c>
      <c r="C92" s="5" t="str">
        <f t="shared" si="13"/>
        <v>Kassam</v>
      </c>
      <c r="D92" s="155">
        <f t="shared" si="18"/>
        <v>49</v>
      </c>
      <c r="F92" s="156">
        <f t="shared" si="19"/>
        <v>1</v>
      </c>
      <c r="G92" t="str">
        <f t="shared" si="20"/>
        <v/>
      </c>
      <c r="H92" t="b">
        <f t="shared" si="21"/>
        <v>1</v>
      </c>
      <c r="I92" s="283">
        <f t="shared" si="14"/>
        <v>42</v>
      </c>
      <c r="J92" s="1">
        <f t="shared" si="15"/>
        <v>0</v>
      </c>
      <c r="K92" s="157">
        <f t="shared" si="22"/>
        <v>1.8</v>
      </c>
      <c r="L92" s="148">
        <f t="shared" si="23"/>
        <v>1.8</v>
      </c>
      <c r="M92" s="150">
        <f t="shared" si="24"/>
        <v>49</v>
      </c>
      <c r="N92" s="149">
        <f t="shared" si="25"/>
        <v>2.8200000000000003</v>
      </c>
      <c r="O92" s="149">
        <f t="shared" si="16"/>
        <v>1.02</v>
      </c>
      <c r="P92" s="149">
        <f t="shared" si="17"/>
        <v>0.02</v>
      </c>
    </row>
    <row r="93" spans="1:16" x14ac:dyDescent="0.25">
      <c r="A93" s="391" t="s">
        <v>240</v>
      </c>
      <c r="B93" s="394">
        <v>1.82</v>
      </c>
      <c r="C93" s="5" t="str">
        <f t="shared" si="13"/>
        <v>Joseph</v>
      </c>
      <c r="D93" s="155">
        <f t="shared" si="18"/>
        <v>50</v>
      </c>
      <c r="F93" s="156">
        <f t="shared" si="19"/>
        <v>1</v>
      </c>
      <c r="G93" t="str">
        <f t="shared" si="20"/>
        <v/>
      </c>
      <c r="H93" t="b">
        <f t="shared" si="21"/>
        <v>1</v>
      </c>
      <c r="I93" s="283">
        <f t="shared" si="14"/>
        <v>43</v>
      </c>
      <c r="J93" s="1">
        <f t="shared" si="15"/>
        <v>0</v>
      </c>
      <c r="K93" s="157">
        <f t="shared" si="22"/>
        <v>1.82</v>
      </c>
      <c r="L93" s="148">
        <f t="shared" si="23"/>
        <v>1.82</v>
      </c>
      <c r="M93" s="150">
        <f t="shared" si="24"/>
        <v>50</v>
      </c>
      <c r="N93" s="149">
        <f t="shared" si="25"/>
        <v>2.8200000000000003</v>
      </c>
      <c r="O93" s="149">
        <f t="shared" si="16"/>
        <v>1.02</v>
      </c>
      <c r="P93" s="149">
        <f t="shared" si="17"/>
        <v>0.02</v>
      </c>
    </row>
    <row r="94" spans="1:16" x14ac:dyDescent="0.25">
      <c r="A94" s="391" t="s">
        <v>241</v>
      </c>
      <c r="B94" s="394">
        <v>1.68</v>
      </c>
      <c r="C94" s="5" t="str">
        <f t="shared" si="13"/>
        <v>Luke</v>
      </c>
      <c r="D94" s="155">
        <f t="shared" si="18"/>
        <v>43</v>
      </c>
      <c r="F94" s="156">
        <f t="shared" si="19"/>
        <v>1</v>
      </c>
      <c r="G94" t="str">
        <f t="shared" si="20"/>
        <v/>
      </c>
      <c r="H94" t="b">
        <f t="shared" si="21"/>
        <v>1</v>
      </c>
      <c r="I94" s="283">
        <f t="shared" si="14"/>
        <v>44</v>
      </c>
      <c r="J94" s="1">
        <f t="shared" si="15"/>
        <v>0</v>
      </c>
      <c r="K94" s="157">
        <f t="shared" si="22"/>
        <v>1.68</v>
      </c>
      <c r="L94" s="148">
        <f t="shared" si="23"/>
        <v>1.68</v>
      </c>
      <c r="M94" s="150">
        <f t="shared" si="24"/>
        <v>43</v>
      </c>
      <c r="N94" s="149">
        <f t="shared" si="25"/>
        <v>2.8200000000000003</v>
      </c>
      <c r="O94" s="149">
        <f t="shared" si="16"/>
        <v>1.02</v>
      </c>
      <c r="P94" s="149">
        <f t="shared" si="17"/>
        <v>0.02</v>
      </c>
    </row>
    <row r="95" spans="1:16" x14ac:dyDescent="0.25">
      <c r="A95" s="391" t="s">
        <v>243</v>
      </c>
      <c r="B95" s="394">
        <v>1.69</v>
      </c>
      <c r="C95" s="5" t="str">
        <f t="shared" si="13"/>
        <v>Zenia</v>
      </c>
      <c r="D95" s="155">
        <f t="shared" si="18"/>
        <v>43</v>
      </c>
      <c r="F95" s="156">
        <f t="shared" si="19"/>
        <v>1</v>
      </c>
      <c r="G95" t="str">
        <f t="shared" si="20"/>
        <v/>
      </c>
      <c r="H95" t="b">
        <f t="shared" si="21"/>
        <v>1</v>
      </c>
      <c r="I95" s="283">
        <f t="shared" si="14"/>
        <v>46</v>
      </c>
      <c r="J95" s="1">
        <f t="shared" si="15"/>
        <v>0</v>
      </c>
      <c r="K95" s="157">
        <f t="shared" si="22"/>
        <v>1.69</v>
      </c>
      <c r="L95" s="148">
        <f t="shared" si="23"/>
        <v>1.69</v>
      </c>
      <c r="M95" s="150">
        <f t="shared" si="24"/>
        <v>43</v>
      </c>
      <c r="N95" s="149">
        <f t="shared" si="25"/>
        <v>2.8200000000000003</v>
      </c>
      <c r="O95" s="149">
        <f t="shared" si="16"/>
        <v>1.02</v>
      </c>
      <c r="P95" s="149">
        <f t="shared" si="17"/>
        <v>0.02</v>
      </c>
    </row>
    <row r="96" spans="1:16" x14ac:dyDescent="0.25">
      <c r="A96" s="391" t="s">
        <v>244</v>
      </c>
      <c r="B96" s="394">
        <v>1.66</v>
      </c>
      <c r="C96" s="5" t="str">
        <f t="shared" si="13"/>
        <v>Daisy</v>
      </c>
      <c r="D96" s="155">
        <f t="shared" si="18"/>
        <v>42</v>
      </c>
      <c r="F96" s="156">
        <f t="shared" si="19"/>
        <v>1</v>
      </c>
      <c r="G96" t="str">
        <f t="shared" si="20"/>
        <v/>
      </c>
      <c r="H96" t="b">
        <f t="shared" si="21"/>
        <v>1</v>
      </c>
      <c r="I96" s="283">
        <f t="shared" si="14"/>
        <v>47</v>
      </c>
      <c r="J96" s="1">
        <f t="shared" si="15"/>
        <v>0</v>
      </c>
      <c r="K96" s="157">
        <f t="shared" si="22"/>
        <v>1.66</v>
      </c>
      <c r="L96" s="148">
        <f t="shared" si="23"/>
        <v>1.66</v>
      </c>
      <c r="M96" s="150">
        <f t="shared" si="24"/>
        <v>42</v>
      </c>
      <c r="N96" s="149">
        <f t="shared" si="25"/>
        <v>2.8200000000000003</v>
      </c>
      <c r="O96" s="149">
        <f t="shared" si="16"/>
        <v>1.02</v>
      </c>
      <c r="P96" s="149">
        <f t="shared" si="17"/>
        <v>0.02</v>
      </c>
    </row>
    <row r="97" spans="1:16" x14ac:dyDescent="0.25">
      <c r="A97" s="391" t="s">
        <v>245</v>
      </c>
      <c r="B97" s="394">
        <v>1.72</v>
      </c>
      <c r="C97" s="5" t="str">
        <f t="shared" si="13"/>
        <v>Beau</v>
      </c>
      <c r="D97" s="155">
        <f t="shared" si="18"/>
        <v>45</v>
      </c>
      <c r="F97" s="156">
        <f t="shared" si="19"/>
        <v>1</v>
      </c>
      <c r="G97" t="str">
        <f t="shared" si="20"/>
        <v/>
      </c>
      <c r="H97" t="b">
        <f t="shared" si="21"/>
        <v>1</v>
      </c>
      <c r="I97" s="283">
        <f t="shared" si="14"/>
        <v>48</v>
      </c>
      <c r="J97" s="1">
        <f t="shared" si="15"/>
        <v>0</v>
      </c>
      <c r="K97" s="157">
        <f t="shared" si="22"/>
        <v>1.72</v>
      </c>
      <c r="L97" s="148">
        <f t="shared" si="23"/>
        <v>1.72</v>
      </c>
      <c r="M97" s="150">
        <f t="shared" si="24"/>
        <v>45</v>
      </c>
      <c r="N97" s="149">
        <f t="shared" si="25"/>
        <v>2.8200000000000003</v>
      </c>
      <c r="O97" s="149">
        <f t="shared" si="16"/>
        <v>1.02</v>
      </c>
      <c r="P97" s="149">
        <f t="shared" si="17"/>
        <v>0.02</v>
      </c>
    </row>
    <row r="98" spans="1:16" x14ac:dyDescent="0.25">
      <c r="A98" s="391" t="s">
        <v>246</v>
      </c>
      <c r="B98" s="394">
        <v>2.1</v>
      </c>
      <c r="C98" s="5" t="str">
        <f t="shared" si="13"/>
        <v>Jessica</v>
      </c>
      <c r="D98" s="155">
        <f t="shared" si="18"/>
        <v>64</v>
      </c>
      <c r="F98" s="156">
        <f t="shared" si="19"/>
        <v>1</v>
      </c>
      <c r="G98" t="str">
        <f t="shared" si="20"/>
        <v/>
      </c>
      <c r="H98" t="b">
        <f t="shared" si="21"/>
        <v>1</v>
      </c>
      <c r="I98" s="283">
        <f t="shared" si="14"/>
        <v>49</v>
      </c>
      <c r="J98" s="1">
        <f t="shared" si="15"/>
        <v>0</v>
      </c>
      <c r="K98" s="157">
        <f t="shared" si="22"/>
        <v>2.1</v>
      </c>
      <c r="L98" s="148">
        <f t="shared" si="23"/>
        <v>2.1</v>
      </c>
      <c r="M98" s="150">
        <f t="shared" si="24"/>
        <v>64</v>
      </c>
      <c r="N98" s="149">
        <f t="shared" si="25"/>
        <v>2.8200000000000003</v>
      </c>
      <c r="O98" s="149">
        <f t="shared" si="16"/>
        <v>1.02</v>
      </c>
      <c r="P98" s="149">
        <f t="shared" si="17"/>
        <v>0.02</v>
      </c>
    </row>
    <row r="99" spans="1:16" x14ac:dyDescent="0.25">
      <c r="A99" s="391" t="s">
        <v>305</v>
      </c>
      <c r="B99" s="394">
        <v>1.5</v>
      </c>
      <c r="C99" s="5" t="str">
        <f t="shared" si="13"/>
        <v>Michael Espinosa</v>
      </c>
      <c r="D99" s="155">
        <f t="shared" si="18"/>
        <v>34</v>
      </c>
      <c r="F99" s="156">
        <f t="shared" si="19"/>
        <v>1</v>
      </c>
      <c r="G99" t="str">
        <f t="shared" si="20"/>
        <v/>
      </c>
      <c r="H99" t="b">
        <f t="shared" si="21"/>
        <v>1</v>
      </c>
      <c r="I99" s="283">
        <f t="shared" si="14"/>
        <v>1</v>
      </c>
      <c r="J99" s="1">
        <f t="shared" si="15"/>
        <v>0</v>
      </c>
      <c r="K99" s="157">
        <f t="shared" si="22"/>
        <v>1.5</v>
      </c>
      <c r="L99" s="148">
        <f t="shared" si="23"/>
        <v>1.5</v>
      </c>
      <c r="M99" s="150">
        <f t="shared" si="24"/>
        <v>34</v>
      </c>
      <c r="N99" s="149">
        <f t="shared" si="25"/>
        <v>2.8200000000000003</v>
      </c>
      <c r="O99" s="149">
        <f t="shared" si="16"/>
        <v>1.02</v>
      </c>
      <c r="P99" s="149">
        <f t="shared" si="17"/>
        <v>0.02</v>
      </c>
    </row>
    <row r="100" spans="1:16" x14ac:dyDescent="0.25">
      <c r="A100" s="391" t="s">
        <v>307</v>
      </c>
      <c r="B100" s="394">
        <v>1.62</v>
      </c>
      <c r="C100" s="5" t="str">
        <f t="shared" si="13"/>
        <v>Kamaal Daniels</v>
      </c>
      <c r="D100" s="155">
        <f t="shared" si="18"/>
        <v>40</v>
      </c>
      <c r="F100" s="156">
        <f t="shared" si="19"/>
        <v>1</v>
      </c>
      <c r="G100" t="str">
        <f t="shared" si="20"/>
        <v/>
      </c>
      <c r="H100" t="b">
        <f t="shared" si="21"/>
        <v>1</v>
      </c>
      <c r="I100" s="283">
        <f t="shared" si="14"/>
        <v>2</v>
      </c>
      <c r="J100" s="1">
        <f t="shared" si="15"/>
        <v>0</v>
      </c>
      <c r="K100" s="157">
        <f t="shared" si="22"/>
        <v>1.62</v>
      </c>
      <c r="L100" s="148">
        <f t="shared" si="23"/>
        <v>1.62</v>
      </c>
      <c r="M100" s="150">
        <f t="shared" si="24"/>
        <v>40</v>
      </c>
      <c r="N100" s="149">
        <f t="shared" si="25"/>
        <v>2.8200000000000003</v>
      </c>
      <c r="O100" s="149">
        <f t="shared" si="16"/>
        <v>1.02</v>
      </c>
      <c r="P100" s="149">
        <f t="shared" si="17"/>
        <v>0.02</v>
      </c>
    </row>
    <row r="101" spans="1:16" x14ac:dyDescent="0.25">
      <c r="A101" s="391" t="s">
        <v>308</v>
      </c>
      <c r="B101" s="394">
        <v>1.1000000000000001</v>
      </c>
      <c r="C101" s="5" t="str">
        <f t="shared" si="13"/>
        <v>Gideon Gyimah</v>
      </c>
      <c r="D101" s="155">
        <f t="shared" si="18"/>
        <v>14</v>
      </c>
      <c r="F101" s="156">
        <f t="shared" si="19"/>
        <v>1</v>
      </c>
      <c r="G101" t="str">
        <f t="shared" si="20"/>
        <v/>
      </c>
      <c r="H101" t="b">
        <f t="shared" si="21"/>
        <v>1</v>
      </c>
      <c r="I101" s="283">
        <f t="shared" si="14"/>
        <v>3</v>
      </c>
      <c r="J101" s="1">
        <f t="shared" si="15"/>
        <v>0</v>
      </c>
      <c r="K101" s="157">
        <f t="shared" si="22"/>
        <v>1.1000000000000001</v>
      </c>
      <c r="L101" s="148">
        <f t="shared" si="23"/>
        <v>1.1000000000000001</v>
      </c>
      <c r="M101" s="150">
        <f t="shared" si="24"/>
        <v>14</v>
      </c>
      <c r="N101" s="149">
        <f t="shared" si="25"/>
        <v>2.8200000000000003</v>
      </c>
      <c r="O101" s="149">
        <f t="shared" si="16"/>
        <v>1.02</v>
      </c>
      <c r="P101" s="149">
        <f t="shared" si="17"/>
        <v>0.02</v>
      </c>
    </row>
    <row r="102" spans="1:16" x14ac:dyDescent="0.25">
      <c r="A102" s="391" t="s">
        <v>309</v>
      </c>
      <c r="B102" s="394">
        <v>1.6</v>
      </c>
      <c r="C102" s="5" t="str">
        <f t="shared" si="13"/>
        <v>Shaeon Campbell</v>
      </c>
      <c r="D102" s="155">
        <f t="shared" si="18"/>
        <v>39</v>
      </c>
      <c r="F102" s="156">
        <f t="shared" si="19"/>
        <v>1</v>
      </c>
      <c r="G102" t="str">
        <f t="shared" si="20"/>
        <v/>
      </c>
      <c r="H102" t="b">
        <f t="shared" si="21"/>
        <v>1</v>
      </c>
      <c r="I102" s="283">
        <f t="shared" si="14"/>
        <v>4</v>
      </c>
      <c r="J102" s="1">
        <f t="shared" si="15"/>
        <v>0</v>
      </c>
      <c r="K102" s="157">
        <f t="shared" si="22"/>
        <v>1.6</v>
      </c>
      <c r="L102" s="148">
        <f t="shared" si="23"/>
        <v>1.6</v>
      </c>
      <c r="M102" s="150">
        <f t="shared" si="24"/>
        <v>39</v>
      </c>
      <c r="N102" s="149">
        <f t="shared" si="25"/>
        <v>2.8200000000000003</v>
      </c>
      <c r="O102" s="149">
        <f t="shared" si="16"/>
        <v>1.02</v>
      </c>
      <c r="P102" s="149">
        <f t="shared" si="17"/>
        <v>0.02</v>
      </c>
    </row>
    <row r="103" spans="1:16" x14ac:dyDescent="0.25">
      <c r="A103" s="391" t="s">
        <v>212</v>
      </c>
      <c r="B103" s="394">
        <v>1.3</v>
      </c>
      <c r="C103" s="5" t="str">
        <f t="shared" si="13"/>
        <v>Mia Jennings</v>
      </c>
      <c r="D103" s="155">
        <f t="shared" si="18"/>
        <v>24</v>
      </c>
      <c r="F103" s="156">
        <f t="shared" si="19"/>
        <v>1</v>
      </c>
      <c r="G103" t="str">
        <f t="shared" si="20"/>
        <v/>
      </c>
      <c r="H103" t="b">
        <f t="shared" si="21"/>
        <v>1</v>
      </c>
      <c r="I103" s="283">
        <f t="shared" si="14"/>
        <v>18</v>
      </c>
      <c r="J103" s="1">
        <f t="shared" si="15"/>
        <v>0</v>
      </c>
      <c r="K103" s="157">
        <f t="shared" si="22"/>
        <v>1.3</v>
      </c>
      <c r="L103" s="148">
        <f t="shared" si="23"/>
        <v>1.3</v>
      </c>
      <c r="M103" s="150">
        <f t="shared" si="24"/>
        <v>24</v>
      </c>
      <c r="N103" s="149">
        <f t="shared" si="25"/>
        <v>2.8200000000000003</v>
      </c>
      <c r="O103" s="149">
        <f t="shared" si="16"/>
        <v>1.02</v>
      </c>
      <c r="P103" s="149">
        <f t="shared" si="17"/>
        <v>0.02</v>
      </c>
    </row>
    <row r="104" spans="1:16" x14ac:dyDescent="0.25">
      <c r="A104" s="391" t="s">
        <v>311</v>
      </c>
      <c r="B104" s="394">
        <v>1.54</v>
      </c>
      <c r="C104" s="5" t="str">
        <f t="shared" si="13"/>
        <v>Kamilah Oke</v>
      </c>
      <c r="D104" s="155">
        <f t="shared" si="18"/>
        <v>36</v>
      </c>
      <c r="F104" s="156">
        <f t="shared" si="19"/>
        <v>1</v>
      </c>
      <c r="G104" t="str">
        <f t="shared" si="20"/>
        <v/>
      </c>
      <c r="H104" t="b">
        <f t="shared" si="21"/>
        <v>1</v>
      </c>
      <c r="I104" s="283">
        <f t="shared" si="14"/>
        <v>6</v>
      </c>
      <c r="J104" s="1">
        <f t="shared" si="15"/>
        <v>0</v>
      </c>
      <c r="K104" s="157">
        <f t="shared" si="22"/>
        <v>1.54</v>
      </c>
      <c r="L104" s="148">
        <f t="shared" si="23"/>
        <v>1.54</v>
      </c>
      <c r="M104" s="150">
        <f t="shared" si="24"/>
        <v>36</v>
      </c>
      <c r="N104" s="149">
        <f t="shared" si="25"/>
        <v>2.8200000000000003</v>
      </c>
      <c r="O104" s="149">
        <f t="shared" si="16"/>
        <v>1.02</v>
      </c>
      <c r="P104" s="149">
        <f t="shared" si="17"/>
        <v>0.02</v>
      </c>
    </row>
    <row r="105" spans="1:16" x14ac:dyDescent="0.25">
      <c r="A105" s="391" t="s">
        <v>312</v>
      </c>
      <c r="B105" s="394">
        <v>1.38</v>
      </c>
      <c r="C105" s="5" t="str">
        <f t="shared" si="13"/>
        <v>Sairah Rahman</v>
      </c>
      <c r="D105" s="155">
        <f t="shared" si="18"/>
        <v>28</v>
      </c>
      <c r="F105" s="156">
        <f t="shared" si="19"/>
        <v>1</v>
      </c>
      <c r="G105" t="str">
        <f t="shared" si="20"/>
        <v/>
      </c>
      <c r="H105" t="b">
        <f t="shared" si="21"/>
        <v>1</v>
      </c>
      <c r="I105" s="283">
        <f t="shared" si="14"/>
        <v>7</v>
      </c>
      <c r="J105" s="1">
        <f t="shared" si="15"/>
        <v>0</v>
      </c>
      <c r="K105" s="157">
        <f t="shared" si="22"/>
        <v>1.38</v>
      </c>
      <c r="L105" s="148">
        <f t="shared" si="23"/>
        <v>1.38</v>
      </c>
      <c r="M105" s="150">
        <f t="shared" si="24"/>
        <v>28</v>
      </c>
      <c r="N105" s="149">
        <f t="shared" si="25"/>
        <v>2.8200000000000003</v>
      </c>
      <c r="O105" s="149">
        <f t="shared" si="16"/>
        <v>1.02</v>
      </c>
      <c r="P105" s="149">
        <f t="shared" si="17"/>
        <v>0.02</v>
      </c>
    </row>
    <row r="106" spans="1:16" x14ac:dyDescent="0.25">
      <c r="A106" s="391" t="s">
        <v>313</v>
      </c>
      <c r="B106" s="394">
        <v>1.34</v>
      </c>
      <c r="C106" s="5" t="str">
        <f t="shared" si="13"/>
        <v>Eleece Humphreys</v>
      </c>
      <c r="D106" s="155">
        <f t="shared" si="18"/>
        <v>26</v>
      </c>
      <c r="F106" s="156">
        <f t="shared" si="19"/>
        <v>1</v>
      </c>
      <c r="G106" t="str">
        <f t="shared" si="20"/>
        <v/>
      </c>
      <c r="H106" t="b">
        <f t="shared" si="21"/>
        <v>1</v>
      </c>
      <c r="I106" s="283">
        <f t="shared" si="14"/>
        <v>8</v>
      </c>
      <c r="J106" s="1">
        <f t="shared" si="15"/>
        <v>0</v>
      </c>
      <c r="K106" s="157">
        <f t="shared" si="22"/>
        <v>1.34</v>
      </c>
      <c r="L106" s="148">
        <f t="shared" si="23"/>
        <v>1.34</v>
      </c>
      <c r="M106" s="150">
        <f t="shared" si="24"/>
        <v>26</v>
      </c>
      <c r="N106" s="149">
        <f t="shared" si="25"/>
        <v>2.8200000000000003</v>
      </c>
      <c r="O106" s="149">
        <f t="shared" si="16"/>
        <v>1.02</v>
      </c>
      <c r="P106" s="149">
        <f t="shared" si="17"/>
        <v>0.02</v>
      </c>
    </row>
    <row r="107" spans="1:16" x14ac:dyDescent="0.25">
      <c r="A107" s="391" t="s">
        <v>314</v>
      </c>
      <c r="B107" s="394">
        <v>1.66</v>
      </c>
      <c r="C107" s="5" t="str">
        <f t="shared" si="13"/>
        <v>Destiny Williams</v>
      </c>
      <c r="D107" s="155">
        <f t="shared" si="18"/>
        <v>42</v>
      </c>
      <c r="F107" s="156">
        <f t="shared" si="19"/>
        <v>1</v>
      </c>
      <c r="G107" t="str">
        <f t="shared" si="20"/>
        <v/>
      </c>
      <c r="H107" t="b">
        <f t="shared" si="21"/>
        <v>1</v>
      </c>
      <c r="I107" s="283">
        <f t="shared" si="14"/>
        <v>9</v>
      </c>
      <c r="J107" s="1">
        <f t="shared" si="15"/>
        <v>0</v>
      </c>
      <c r="K107" s="157">
        <f t="shared" si="22"/>
        <v>1.66</v>
      </c>
      <c r="L107" s="148">
        <f t="shared" si="23"/>
        <v>1.66</v>
      </c>
      <c r="M107" s="150">
        <f t="shared" si="24"/>
        <v>42</v>
      </c>
      <c r="N107" s="149">
        <f t="shared" si="25"/>
        <v>2.8200000000000003</v>
      </c>
      <c r="O107" s="149">
        <f t="shared" si="16"/>
        <v>1.02</v>
      </c>
      <c r="P107" s="149">
        <f t="shared" si="17"/>
        <v>0.02</v>
      </c>
    </row>
    <row r="108" spans="1:16" x14ac:dyDescent="0.25">
      <c r="A108" s="391" t="s">
        <v>315</v>
      </c>
      <c r="B108" s="394">
        <v>1.68</v>
      </c>
      <c r="C108" s="5" t="str">
        <f t="shared" si="13"/>
        <v>Chantae Williams</v>
      </c>
      <c r="D108" s="155">
        <f t="shared" si="18"/>
        <v>43</v>
      </c>
      <c r="F108" s="156">
        <f t="shared" si="19"/>
        <v>1</v>
      </c>
      <c r="G108" t="str">
        <f t="shared" si="20"/>
        <v/>
      </c>
      <c r="H108" t="b">
        <f t="shared" si="21"/>
        <v>1</v>
      </c>
      <c r="I108" s="283">
        <f t="shared" si="14"/>
        <v>10</v>
      </c>
      <c r="J108" s="1">
        <f t="shared" si="15"/>
        <v>0</v>
      </c>
      <c r="K108" s="157">
        <f t="shared" si="22"/>
        <v>1.68</v>
      </c>
      <c r="L108" s="148">
        <f t="shared" si="23"/>
        <v>1.68</v>
      </c>
      <c r="M108" s="150">
        <f t="shared" si="24"/>
        <v>43</v>
      </c>
      <c r="N108" s="149">
        <f t="shared" si="25"/>
        <v>2.8200000000000003</v>
      </c>
      <c r="O108" s="149">
        <f t="shared" si="16"/>
        <v>1.02</v>
      </c>
      <c r="P108" s="149">
        <f t="shared" si="17"/>
        <v>0.02</v>
      </c>
    </row>
    <row r="109" spans="1:16" x14ac:dyDescent="0.25">
      <c r="A109" s="391" t="s">
        <v>205</v>
      </c>
      <c r="B109" s="394">
        <v>1.56</v>
      </c>
      <c r="C109" s="5" t="str">
        <f t="shared" si="13"/>
        <v>Frankie Reed</v>
      </c>
      <c r="D109" s="155">
        <f t="shared" si="18"/>
        <v>37</v>
      </c>
      <c r="F109" s="156">
        <f t="shared" si="19"/>
        <v>1</v>
      </c>
      <c r="G109" t="str">
        <f t="shared" si="20"/>
        <v/>
      </c>
      <c r="H109" t="b">
        <f t="shared" si="21"/>
        <v>1</v>
      </c>
      <c r="I109" s="283">
        <f t="shared" si="14"/>
        <v>11</v>
      </c>
      <c r="J109" s="1">
        <f t="shared" si="15"/>
        <v>0</v>
      </c>
      <c r="K109" s="157">
        <f t="shared" si="22"/>
        <v>1.56</v>
      </c>
      <c r="L109" s="148">
        <f t="shared" si="23"/>
        <v>1.56</v>
      </c>
      <c r="M109" s="150">
        <f t="shared" si="24"/>
        <v>37</v>
      </c>
      <c r="N109" s="149">
        <f t="shared" si="25"/>
        <v>2.8200000000000003</v>
      </c>
      <c r="O109" s="149">
        <f t="shared" si="16"/>
        <v>1.02</v>
      </c>
      <c r="P109" s="149">
        <f t="shared" si="17"/>
        <v>0.02</v>
      </c>
    </row>
    <row r="110" spans="1:16" x14ac:dyDescent="0.25">
      <c r="A110" s="391" t="s">
        <v>206</v>
      </c>
      <c r="B110" s="394">
        <v>1.38</v>
      </c>
      <c r="C110" s="5" t="str">
        <f t="shared" si="13"/>
        <v>Evan Mathis</v>
      </c>
      <c r="D110" s="155">
        <f t="shared" si="18"/>
        <v>28</v>
      </c>
      <c r="F110" s="156">
        <f t="shared" si="19"/>
        <v>1</v>
      </c>
      <c r="G110" t="str">
        <f t="shared" si="20"/>
        <v/>
      </c>
      <c r="H110" t="b">
        <f t="shared" si="21"/>
        <v>1</v>
      </c>
      <c r="I110" s="283">
        <f t="shared" si="14"/>
        <v>12</v>
      </c>
      <c r="J110" s="1">
        <f t="shared" si="15"/>
        <v>0</v>
      </c>
      <c r="K110" s="157">
        <f t="shared" si="22"/>
        <v>1.38</v>
      </c>
      <c r="L110" s="148">
        <f t="shared" si="23"/>
        <v>1.38</v>
      </c>
      <c r="M110" s="150">
        <f t="shared" si="24"/>
        <v>28</v>
      </c>
      <c r="N110" s="149">
        <f t="shared" si="25"/>
        <v>2.8200000000000003</v>
      </c>
      <c r="O110" s="149">
        <f t="shared" si="16"/>
        <v>1.02</v>
      </c>
      <c r="P110" s="149">
        <f t="shared" si="17"/>
        <v>0.02</v>
      </c>
    </row>
    <row r="111" spans="1:16" x14ac:dyDescent="0.25">
      <c r="A111" s="391" t="s">
        <v>207</v>
      </c>
      <c r="B111" s="394">
        <v>1.53</v>
      </c>
      <c r="C111" s="5" t="str">
        <f t="shared" si="13"/>
        <v>Jamal Muguluma</v>
      </c>
      <c r="D111" s="155">
        <f t="shared" si="18"/>
        <v>35</v>
      </c>
      <c r="F111" s="156">
        <f t="shared" si="19"/>
        <v>1</v>
      </c>
      <c r="G111" t="str">
        <f t="shared" si="20"/>
        <v/>
      </c>
      <c r="H111" t="b">
        <f t="shared" si="21"/>
        <v>1</v>
      </c>
      <c r="I111" s="283">
        <f t="shared" si="14"/>
        <v>13</v>
      </c>
      <c r="J111" s="1">
        <f t="shared" si="15"/>
        <v>0</v>
      </c>
      <c r="K111" s="157">
        <f t="shared" si="22"/>
        <v>1.53</v>
      </c>
      <c r="L111" s="148">
        <f t="shared" si="23"/>
        <v>1.53</v>
      </c>
      <c r="M111" s="150">
        <f t="shared" si="24"/>
        <v>35</v>
      </c>
      <c r="N111" s="149">
        <f t="shared" si="25"/>
        <v>2.8200000000000003</v>
      </c>
      <c r="O111" s="149">
        <f t="shared" si="16"/>
        <v>1.02</v>
      </c>
      <c r="P111" s="149">
        <f t="shared" si="17"/>
        <v>0.02</v>
      </c>
    </row>
    <row r="112" spans="1:16" x14ac:dyDescent="0.25">
      <c r="A112" s="391" t="s">
        <v>208</v>
      </c>
      <c r="B112" s="394">
        <v>1.55</v>
      </c>
      <c r="C112" s="5" t="str">
        <f t="shared" si="13"/>
        <v>Jermaine Sammy</v>
      </c>
      <c r="D112" s="155">
        <f t="shared" si="18"/>
        <v>36</v>
      </c>
      <c r="F112" s="156">
        <f t="shared" si="19"/>
        <v>1</v>
      </c>
      <c r="G112" t="str">
        <f t="shared" si="20"/>
        <v/>
      </c>
      <c r="H112" t="b">
        <f t="shared" si="21"/>
        <v>1</v>
      </c>
      <c r="I112" s="283">
        <f t="shared" si="14"/>
        <v>14</v>
      </c>
      <c r="J112" s="1">
        <f t="shared" si="15"/>
        <v>0</v>
      </c>
      <c r="K112" s="157">
        <f t="shared" si="22"/>
        <v>1.55</v>
      </c>
      <c r="L112" s="148">
        <f t="shared" si="23"/>
        <v>1.55</v>
      </c>
      <c r="M112" s="150">
        <f t="shared" si="24"/>
        <v>36</v>
      </c>
      <c r="N112" s="149">
        <f t="shared" si="25"/>
        <v>2.8200000000000003</v>
      </c>
      <c r="O112" s="149">
        <f t="shared" si="16"/>
        <v>1.02</v>
      </c>
      <c r="P112" s="149">
        <f t="shared" si="17"/>
        <v>0.02</v>
      </c>
    </row>
    <row r="113" spans="1:16" x14ac:dyDescent="0.25">
      <c r="A113" s="391" t="s">
        <v>213</v>
      </c>
      <c r="B113" s="394">
        <v>1.9</v>
      </c>
      <c r="C113" s="5" t="str">
        <f t="shared" si="13"/>
        <v>Layla Clews</v>
      </c>
      <c r="D113" s="155">
        <f t="shared" si="18"/>
        <v>54</v>
      </c>
      <c r="F113" s="156">
        <f t="shared" si="19"/>
        <v>1</v>
      </c>
      <c r="G113" t="str">
        <f t="shared" si="20"/>
        <v/>
      </c>
      <c r="H113" t="b">
        <f t="shared" si="21"/>
        <v>1</v>
      </c>
      <c r="I113" s="283">
        <f t="shared" si="14"/>
        <v>19</v>
      </c>
      <c r="J113" s="1">
        <f t="shared" si="15"/>
        <v>0</v>
      </c>
      <c r="K113" s="157">
        <f t="shared" si="22"/>
        <v>1.9</v>
      </c>
      <c r="L113" s="148">
        <f t="shared" si="23"/>
        <v>1.9</v>
      </c>
      <c r="M113" s="150">
        <f t="shared" si="24"/>
        <v>54</v>
      </c>
      <c r="N113" s="149">
        <f t="shared" si="25"/>
        <v>2.8200000000000003</v>
      </c>
      <c r="O113" s="149">
        <f t="shared" si="16"/>
        <v>1.02</v>
      </c>
      <c r="P113" s="149">
        <f t="shared" si="17"/>
        <v>0.02</v>
      </c>
    </row>
    <row r="114" spans="1:16" x14ac:dyDescent="0.25">
      <c r="A114" s="391" t="s">
        <v>211</v>
      </c>
      <c r="B114" s="394">
        <v>1.3</v>
      </c>
      <c r="C114" s="5" t="str">
        <f t="shared" si="13"/>
        <v>Dounia Bekkoucke</v>
      </c>
      <c r="D114" s="155">
        <f t="shared" si="18"/>
        <v>24</v>
      </c>
      <c r="F114" s="156">
        <f t="shared" si="19"/>
        <v>1</v>
      </c>
      <c r="G114" t="str">
        <f t="shared" si="20"/>
        <v/>
      </c>
      <c r="H114" t="b">
        <f t="shared" si="21"/>
        <v>1</v>
      </c>
      <c r="I114" s="283">
        <f t="shared" si="14"/>
        <v>17</v>
      </c>
      <c r="J114" s="1">
        <f t="shared" si="15"/>
        <v>0</v>
      </c>
      <c r="K114" s="157">
        <f t="shared" si="22"/>
        <v>1.3</v>
      </c>
      <c r="L114" s="148">
        <f t="shared" si="23"/>
        <v>1.3</v>
      </c>
      <c r="M114" s="150">
        <f t="shared" si="24"/>
        <v>24</v>
      </c>
      <c r="N114" s="149">
        <f t="shared" si="25"/>
        <v>2.8200000000000003</v>
      </c>
      <c r="O114" s="149">
        <f t="shared" si="16"/>
        <v>1.02</v>
      </c>
      <c r="P114" s="149">
        <f t="shared" si="17"/>
        <v>0.02</v>
      </c>
    </row>
    <row r="115" spans="1:16" x14ac:dyDescent="0.25">
      <c r="A115" s="391" t="s">
        <v>216</v>
      </c>
      <c r="B115" s="394">
        <v>1.36</v>
      </c>
      <c r="C115" s="5" t="str">
        <f t="shared" si="13"/>
        <v>Tom</v>
      </c>
      <c r="D115" s="155">
        <f t="shared" si="18"/>
        <v>27</v>
      </c>
      <c r="F115" s="156">
        <f t="shared" si="19"/>
        <v>1</v>
      </c>
      <c r="G115" t="str">
        <f t="shared" si="20"/>
        <v/>
      </c>
      <c r="H115" t="b">
        <f t="shared" si="21"/>
        <v>1</v>
      </c>
      <c r="I115" s="283">
        <f t="shared" si="14"/>
        <v>21</v>
      </c>
      <c r="J115" s="1">
        <f t="shared" si="15"/>
        <v>0</v>
      </c>
      <c r="K115" s="157">
        <f t="shared" si="22"/>
        <v>1.36</v>
      </c>
      <c r="L115" s="148">
        <f t="shared" si="23"/>
        <v>1.36</v>
      </c>
      <c r="M115" s="150">
        <f t="shared" si="24"/>
        <v>27</v>
      </c>
      <c r="N115" s="149">
        <f t="shared" si="25"/>
        <v>2.8200000000000003</v>
      </c>
      <c r="O115" s="149">
        <f t="shared" si="16"/>
        <v>1.02</v>
      </c>
      <c r="P115" s="149">
        <f t="shared" si="17"/>
        <v>0.02</v>
      </c>
    </row>
    <row r="116" spans="1:16" x14ac:dyDescent="0.25">
      <c r="A116" s="391" t="s">
        <v>217</v>
      </c>
      <c r="B116" s="394">
        <v>1.62</v>
      </c>
      <c r="C116" s="5" t="str">
        <f t="shared" si="13"/>
        <v>Matis</v>
      </c>
      <c r="D116" s="155">
        <f t="shared" si="18"/>
        <v>40</v>
      </c>
      <c r="F116" s="156">
        <f t="shared" si="19"/>
        <v>1</v>
      </c>
      <c r="G116" t="str">
        <f t="shared" si="20"/>
        <v/>
      </c>
      <c r="H116" t="b">
        <f t="shared" si="21"/>
        <v>1</v>
      </c>
      <c r="I116" s="283">
        <f t="shared" si="14"/>
        <v>22</v>
      </c>
      <c r="J116" s="1">
        <f t="shared" si="15"/>
        <v>0</v>
      </c>
      <c r="K116" s="157">
        <f t="shared" si="22"/>
        <v>1.62</v>
      </c>
      <c r="L116" s="148">
        <f t="shared" si="23"/>
        <v>1.62</v>
      </c>
      <c r="M116" s="150">
        <f t="shared" si="24"/>
        <v>40</v>
      </c>
      <c r="N116" s="149">
        <f t="shared" si="25"/>
        <v>2.8200000000000003</v>
      </c>
      <c r="O116" s="149">
        <f t="shared" si="16"/>
        <v>1.02</v>
      </c>
      <c r="P116" s="149">
        <f t="shared" si="17"/>
        <v>0.02</v>
      </c>
    </row>
    <row r="117" spans="1:16" x14ac:dyDescent="0.25">
      <c r="A117" s="391" t="s">
        <v>218</v>
      </c>
      <c r="B117" s="394">
        <v>1.5</v>
      </c>
      <c r="C117" s="5" t="str">
        <f t="shared" si="13"/>
        <v>Sam</v>
      </c>
      <c r="D117" s="155">
        <f t="shared" si="18"/>
        <v>34</v>
      </c>
      <c r="F117" s="156">
        <f t="shared" si="19"/>
        <v>1</v>
      </c>
      <c r="G117" t="str">
        <f t="shared" si="20"/>
        <v/>
      </c>
      <c r="H117" t="b">
        <f t="shared" si="21"/>
        <v>1</v>
      </c>
      <c r="I117" s="283">
        <f t="shared" si="14"/>
        <v>23</v>
      </c>
      <c r="J117" s="1">
        <f t="shared" si="15"/>
        <v>0</v>
      </c>
      <c r="K117" s="157">
        <f t="shared" si="22"/>
        <v>1.5</v>
      </c>
      <c r="L117" s="148">
        <f t="shared" si="23"/>
        <v>1.5</v>
      </c>
      <c r="M117" s="150">
        <f t="shared" si="24"/>
        <v>34</v>
      </c>
      <c r="N117" s="149">
        <f t="shared" si="25"/>
        <v>2.8200000000000003</v>
      </c>
      <c r="O117" s="149">
        <f t="shared" si="16"/>
        <v>1.02</v>
      </c>
      <c r="P117" s="149">
        <f t="shared" si="17"/>
        <v>0.02</v>
      </c>
    </row>
    <row r="118" spans="1:16" x14ac:dyDescent="0.25">
      <c r="A118" s="391" t="s">
        <v>219</v>
      </c>
      <c r="B118" s="394">
        <v>1.6</v>
      </c>
      <c r="C118" s="5" t="str">
        <f t="shared" si="13"/>
        <v>Theo</v>
      </c>
      <c r="D118" s="155">
        <f t="shared" si="18"/>
        <v>39</v>
      </c>
      <c r="F118" s="156">
        <f t="shared" si="19"/>
        <v>1</v>
      </c>
      <c r="G118" t="str">
        <f t="shared" si="20"/>
        <v/>
      </c>
      <c r="H118" t="b">
        <f t="shared" si="21"/>
        <v>1</v>
      </c>
      <c r="I118" s="283">
        <f t="shared" si="14"/>
        <v>24</v>
      </c>
      <c r="J118" s="1">
        <f t="shared" si="15"/>
        <v>0</v>
      </c>
      <c r="K118" s="157">
        <f t="shared" si="22"/>
        <v>1.6</v>
      </c>
      <c r="L118" s="148">
        <f t="shared" si="23"/>
        <v>1.6</v>
      </c>
      <c r="M118" s="150">
        <f t="shared" si="24"/>
        <v>39</v>
      </c>
      <c r="N118" s="149">
        <f t="shared" si="25"/>
        <v>2.8200000000000003</v>
      </c>
      <c r="O118" s="149">
        <f t="shared" si="16"/>
        <v>1.02</v>
      </c>
      <c r="P118" s="149">
        <f t="shared" si="17"/>
        <v>0.02</v>
      </c>
    </row>
    <row r="119" spans="1:16" x14ac:dyDescent="0.25">
      <c r="A119" s="391" t="s">
        <v>220</v>
      </c>
      <c r="B119" s="394">
        <v>1.7</v>
      </c>
      <c r="C119" s="5" t="str">
        <f t="shared" si="13"/>
        <v>lucas</v>
      </c>
      <c r="D119" s="155">
        <f t="shared" si="18"/>
        <v>44</v>
      </c>
      <c r="F119" s="156">
        <f t="shared" si="19"/>
        <v>1</v>
      </c>
      <c r="G119" t="str">
        <f t="shared" si="20"/>
        <v/>
      </c>
      <c r="H119" t="b">
        <f t="shared" si="21"/>
        <v>1</v>
      </c>
      <c r="I119" s="283">
        <f t="shared" si="14"/>
        <v>25</v>
      </c>
      <c r="J119" s="1">
        <f t="shared" si="15"/>
        <v>0</v>
      </c>
      <c r="K119" s="157">
        <f t="shared" si="22"/>
        <v>1.7</v>
      </c>
      <c r="L119" s="148">
        <f t="shared" si="23"/>
        <v>1.7</v>
      </c>
      <c r="M119" s="150">
        <f t="shared" si="24"/>
        <v>44</v>
      </c>
      <c r="N119" s="149">
        <f t="shared" si="25"/>
        <v>2.8200000000000003</v>
      </c>
      <c r="O119" s="149">
        <f t="shared" si="16"/>
        <v>1.02</v>
      </c>
      <c r="P119" s="149">
        <f t="shared" si="17"/>
        <v>0.02</v>
      </c>
    </row>
    <row r="120" spans="1:16" x14ac:dyDescent="0.25">
      <c r="A120" s="391" t="s">
        <v>221</v>
      </c>
      <c r="B120" s="394">
        <v>1.55</v>
      </c>
      <c r="C120" s="5" t="str">
        <f t="shared" si="13"/>
        <v>Maddie</v>
      </c>
      <c r="D120" s="155">
        <f t="shared" si="18"/>
        <v>36</v>
      </c>
      <c r="F120" s="156">
        <f t="shared" si="19"/>
        <v>1</v>
      </c>
      <c r="G120" t="str">
        <f t="shared" si="20"/>
        <v/>
      </c>
      <c r="H120" t="b">
        <f t="shared" si="21"/>
        <v>1</v>
      </c>
      <c r="I120" s="283">
        <f t="shared" si="14"/>
        <v>26</v>
      </c>
      <c r="J120" s="1">
        <f t="shared" si="15"/>
        <v>0</v>
      </c>
      <c r="K120" s="157">
        <f t="shared" si="22"/>
        <v>1.55</v>
      </c>
      <c r="L120" s="148">
        <f t="shared" si="23"/>
        <v>1.55</v>
      </c>
      <c r="M120" s="150">
        <f t="shared" si="24"/>
        <v>36</v>
      </c>
      <c r="N120" s="149">
        <f t="shared" si="25"/>
        <v>2.8200000000000003</v>
      </c>
      <c r="O120" s="149">
        <f t="shared" si="16"/>
        <v>1.02</v>
      </c>
      <c r="P120" s="149">
        <f t="shared" si="17"/>
        <v>0.02</v>
      </c>
    </row>
    <row r="121" spans="1:16" x14ac:dyDescent="0.25">
      <c r="A121" s="391" t="s">
        <v>222</v>
      </c>
      <c r="B121" s="394">
        <v>1.55</v>
      </c>
      <c r="C121" s="5" t="str">
        <f t="shared" si="13"/>
        <v>Kaia</v>
      </c>
      <c r="D121" s="155">
        <f t="shared" si="18"/>
        <v>36</v>
      </c>
      <c r="F121" s="156">
        <f t="shared" si="19"/>
        <v>1</v>
      </c>
      <c r="G121" t="str">
        <f t="shared" si="20"/>
        <v/>
      </c>
      <c r="H121" t="b">
        <f t="shared" si="21"/>
        <v>1</v>
      </c>
      <c r="I121" s="283">
        <f t="shared" si="14"/>
        <v>27</v>
      </c>
      <c r="J121" s="1">
        <f t="shared" si="15"/>
        <v>0</v>
      </c>
      <c r="K121" s="157">
        <f t="shared" si="22"/>
        <v>1.55</v>
      </c>
      <c r="L121" s="148">
        <f t="shared" si="23"/>
        <v>1.55</v>
      </c>
      <c r="M121" s="150">
        <f t="shared" si="24"/>
        <v>36</v>
      </c>
      <c r="N121" s="149">
        <f t="shared" si="25"/>
        <v>2.8200000000000003</v>
      </c>
      <c r="O121" s="149">
        <f t="shared" si="16"/>
        <v>1.02</v>
      </c>
      <c r="P121" s="149">
        <f t="shared" si="17"/>
        <v>0.02</v>
      </c>
    </row>
    <row r="122" spans="1:16" x14ac:dyDescent="0.25">
      <c r="A122" s="391" t="s">
        <v>223</v>
      </c>
      <c r="B122" s="394">
        <v>1.8</v>
      </c>
      <c r="C122" s="5" t="str">
        <f t="shared" si="13"/>
        <v>India</v>
      </c>
      <c r="D122" s="155">
        <f t="shared" si="18"/>
        <v>49</v>
      </c>
      <c r="F122" s="156">
        <f t="shared" si="19"/>
        <v>1</v>
      </c>
      <c r="G122" t="str">
        <f t="shared" si="20"/>
        <v/>
      </c>
      <c r="H122" t="b">
        <f t="shared" si="21"/>
        <v>1</v>
      </c>
      <c r="I122" s="283">
        <f t="shared" si="14"/>
        <v>28</v>
      </c>
      <c r="J122" s="1">
        <f t="shared" si="15"/>
        <v>0</v>
      </c>
      <c r="K122" s="157">
        <f t="shared" si="22"/>
        <v>1.8</v>
      </c>
      <c r="L122" s="148">
        <f t="shared" si="23"/>
        <v>1.8</v>
      </c>
      <c r="M122" s="150">
        <f t="shared" si="24"/>
        <v>49</v>
      </c>
      <c r="N122" s="149">
        <f t="shared" si="25"/>
        <v>2.8200000000000003</v>
      </c>
      <c r="O122" s="149">
        <f t="shared" si="16"/>
        <v>1.02</v>
      </c>
      <c r="P122" s="149">
        <f t="shared" si="17"/>
        <v>0.02</v>
      </c>
    </row>
    <row r="123" spans="1:16" x14ac:dyDescent="0.25">
      <c r="A123" s="391" t="s">
        <v>224</v>
      </c>
      <c r="B123" s="394">
        <v>1.4</v>
      </c>
      <c r="C123" s="5" t="str">
        <f t="shared" si="13"/>
        <v>Claudia</v>
      </c>
      <c r="D123" s="155">
        <f t="shared" si="18"/>
        <v>29</v>
      </c>
      <c r="F123" s="156">
        <f t="shared" si="19"/>
        <v>1</v>
      </c>
      <c r="G123" t="str">
        <f t="shared" si="20"/>
        <v/>
      </c>
      <c r="H123" t="b">
        <f t="shared" si="21"/>
        <v>1</v>
      </c>
      <c r="I123" s="283">
        <f t="shared" si="14"/>
        <v>29</v>
      </c>
      <c r="J123" s="1">
        <f t="shared" si="15"/>
        <v>0</v>
      </c>
      <c r="K123" s="157">
        <f t="shared" si="22"/>
        <v>1.4</v>
      </c>
      <c r="L123" s="148">
        <f t="shared" si="23"/>
        <v>1.4</v>
      </c>
      <c r="M123" s="150">
        <f t="shared" si="24"/>
        <v>29</v>
      </c>
      <c r="N123" s="149">
        <f t="shared" si="25"/>
        <v>2.8200000000000003</v>
      </c>
      <c r="O123" s="149">
        <f t="shared" si="16"/>
        <v>1.02</v>
      </c>
      <c r="P123" s="149">
        <f t="shared" si="17"/>
        <v>0.02</v>
      </c>
    </row>
    <row r="124" spans="1:16" x14ac:dyDescent="0.25">
      <c r="A124" s="391" t="s">
        <v>225</v>
      </c>
      <c r="B124" s="394">
        <v>1.4</v>
      </c>
      <c r="C124" s="5" t="str">
        <f t="shared" si="13"/>
        <v>Isabel</v>
      </c>
      <c r="D124" s="155">
        <f t="shared" si="18"/>
        <v>29</v>
      </c>
      <c r="F124" s="156">
        <f t="shared" si="19"/>
        <v>1</v>
      </c>
      <c r="G124" t="str">
        <f t="shared" si="20"/>
        <v/>
      </c>
      <c r="H124" t="b">
        <f t="shared" si="21"/>
        <v>1</v>
      </c>
      <c r="I124" s="283">
        <f t="shared" si="14"/>
        <v>30</v>
      </c>
      <c r="J124" s="1">
        <f t="shared" si="15"/>
        <v>0</v>
      </c>
      <c r="K124" s="157">
        <f t="shared" si="22"/>
        <v>1.4</v>
      </c>
      <c r="L124" s="148">
        <f t="shared" si="23"/>
        <v>1.4</v>
      </c>
      <c r="M124" s="150">
        <f t="shared" si="24"/>
        <v>29</v>
      </c>
      <c r="N124" s="149">
        <f t="shared" si="25"/>
        <v>2.8200000000000003</v>
      </c>
      <c r="O124" s="149">
        <f t="shared" si="16"/>
        <v>1.02</v>
      </c>
      <c r="P124" s="149">
        <f t="shared" si="17"/>
        <v>0.02</v>
      </c>
    </row>
    <row r="125" spans="1:16" x14ac:dyDescent="0.25">
      <c r="A125" s="391"/>
      <c r="B125" s="394"/>
      <c r="C125" s="5" t="str">
        <f t="shared" si="13"/>
        <v/>
      </c>
      <c r="D125" s="155">
        <f t="shared" si="18"/>
        <v>0</v>
      </c>
      <c r="F125" s="156">
        <f t="shared" si="19"/>
        <v>0</v>
      </c>
      <c r="G125" t="str">
        <f t="shared" si="20"/>
        <v/>
      </c>
      <c r="H125" t="b">
        <f t="shared" si="21"/>
        <v>0</v>
      </c>
      <c r="I125" s="283">
        <f t="shared" si="14"/>
        <v>0</v>
      </c>
      <c r="J125" s="1">
        <f t="shared" si="15"/>
        <v>0</v>
      </c>
      <c r="K125" s="157">
        <f t="shared" si="22"/>
        <v>0</v>
      </c>
      <c r="L125" s="148">
        <f t="shared" si="23"/>
        <v>0</v>
      </c>
      <c r="M125" s="150">
        <f t="shared" si="24"/>
        <v>10</v>
      </c>
      <c r="N125" s="149">
        <f t="shared" si="25"/>
        <v>2.8200000000000003</v>
      </c>
      <c r="O125" s="149">
        <f t="shared" si="16"/>
        <v>1.02</v>
      </c>
      <c r="P125" s="149">
        <f t="shared" si="17"/>
        <v>0.02</v>
      </c>
    </row>
    <row r="126" spans="1:16" x14ac:dyDescent="0.25">
      <c r="A126" s="391"/>
      <c r="B126" s="394"/>
      <c r="C126" s="5" t="str">
        <f t="shared" si="13"/>
        <v/>
      </c>
      <c r="D126" s="155">
        <f t="shared" si="18"/>
        <v>0</v>
      </c>
      <c r="F126" s="156">
        <f t="shared" si="19"/>
        <v>0</v>
      </c>
      <c r="G126" t="str">
        <f t="shared" si="20"/>
        <v/>
      </c>
      <c r="H126" t="b">
        <f t="shared" si="21"/>
        <v>0</v>
      </c>
      <c r="I126" s="283">
        <f t="shared" si="14"/>
        <v>0</v>
      </c>
      <c r="J126" s="1">
        <f t="shared" si="15"/>
        <v>0</v>
      </c>
      <c r="K126" s="157">
        <f t="shared" si="22"/>
        <v>0</v>
      </c>
      <c r="L126" s="148">
        <f t="shared" si="23"/>
        <v>0</v>
      </c>
      <c r="M126" s="150">
        <f t="shared" si="24"/>
        <v>10</v>
      </c>
      <c r="N126" s="149">
        <f t="shared" si="25"/>
        <v>2.8200000000000003</v>
      </c>
      <c r="O126" s="149">
        <f t="shared" si="16"/>
        <v>1.02</v>
      </c>
      <c r="P126" s="149">
        <f t="shared" si="17"/>
        <v>0.02</v>
      </c>
    </row>
    <row r="127" spans="1:16" x14ac:dyDescent="0.25">
      <c r="A127" s="391"/>
      <c r="B127" s="394"/>
      <c r="C127" s="5" t="str">
        <f t="shared" si="13"/>
        <v/>
      </c>
      <c r="D127" s="155">
        <f t="shared" si="18"/>
        <v>0</v>
      </c>
      <c r="F127" s="156">
        <f t="shared" si="19"/>
        <v>0</v>
      </c>
      <c r="G127" t="str">
        <f t="shared" si="20"/>
        <v/>
      </c>
      <c r="H127" t="b">
        <f t="shared" si="21"/>
        <v>0</v>
      </c>
      <c r="I127" s="283">
        <f t="shared" si="14"/>
        <v>0</v>
      </c>
      <c r="J127" s="1">
        <f t="shared" si="15"/>
        <v>0</v>
      </c>
      <c r="K127" s="157">
        <f t="shared" si="22"/>
        <v>0</v>
      </c>
      <c r="L127" s="148">
        <f t="shared" si="23"/>
        <v>0</v>
      </c>
      <c r="M127" s="150">
        <f t="shared" si="24"/>
        <v>10</v>
      </c>
      <c r="N127" s="149">
        <f t="shared" si="25"/>
        <v>2.8200000000000003</v>
      </c>
      <c r="O127" s="149">
        <f t="shared" si="16"/>
        <v>1.02</v>
      </c>
      <c r="P127" s="149">
        <f t="shared" si="17"/>
        <v>0.02</v>
      </c>
    </row>
    <row r="128" spans="1:16" x14ac:dyDescent="0.25">
      <c r="A128" s="391"/>
      <c r="B128" s="394"/>
      <c r="C128" s="5" t="str">
        <f t="shared" si="13"/>
        <v/>
      </c>
      <c r="D128" s="155">
        <f t="shared" si="18"/>
        <v>0</v>
      </c>
      <c r="F128" s="156">
        <f t="shared" si="19"/>
        <v>0</v>
      </c>
      <c r="G128" t="str">
        <f t="shared" si="20"/>
        <v/>
      </c>
      <c r="H128" t="b">
        <f t="shared" si="21"/>
        <v>0</v>
      </c>
      <c r="I128" s="283">
        <f t="shared" si="14"/>
        <v>0</v>
      </c>
      <c r="J128" s="1">
        <f t="shared" si="15"/>
        <v>0</v>
      </c>
      <c r="K128" s="157">
        <f t="shared" si="22"/>
        <v>0</v>
      </c>
      <c r="L128" s="148">
        <f t="shared" si="23"/>
        <v>0</v>
      </c>
      <c r="M128" s="150">
        <f t="shared" si="24"/>
        <v>10</v>
      </c>
      <c r="N128" s="149">
        <f t="shared" si="25"/>
        <v>2.8200000000000003</v>
      </c>
      <c r="O128" s="149">
        <f t="shared" si="16"/>
        <v>1.02</v>
      </c>
      <c r="P128" s="149">
        <f t="shared" si="17"/>
        <v>0.02</v>
      </c>
    </row>
    <row r="129" spans="1:16" x14ac:dyDescent="0.25">
      <c r="A129" s="391"/>
      <c r="B129" s="394"/>
      <c r="C129" s="5" t="str">
        <f t="shared" si="13"/>
        <v/>
      </c>
      <c r="D129" s="155">
        <f t="shared" si="18"/>
        <v>0</v>
      </c>
      <c r="F129" s="156">
        <f t="shared" si="19"/>
        <v>0</v>
      </c>
      <c r="G129" t="str">
        <f t="shared" si="20"/>
        <v/>
      </c>
      <c r="H129" t="b">
        <f t="shared" si="21"/>
        <v>0</v>
      </c>
      <c r="I129" s="283">
        <f t="shared" si="14"/>
        <v>0</v>
      </c>
      <c r="J129" s="1">
        <f t="shared" si="15"/>
        <v>0</v>
      </c>
      <c r="K129" s="157">
        <f t="shared" si="22"/>
        <v>0</v>
      </c>
      <c r="L129" s="148">
        <f t="shared" si="23"/>
        <v>0</v>
      </c>
      <c r="M129" s="150">
        <f t="shared" si="24"/>
        <v>10</v>
      </c>
      <c r="N129" s="149">
        <f t="shared" si="25"/>
        <v>2.8200000000000003</v>
      </c>
      <c r="O129" s="149">
        <f t="shared" si="16"/>
        <v>1.02</v>
      </c>
      <c r="P129" s="149">
        <f t="shared" si="17"/>
        <v>0.02</v>
      </c>
    </row>
    <row r="130" spans="1:16" x14ac:dyDescent="0.25">
      <c r="A130" s="391"/>
      <c r="B130" s="394"/>
      <c r="C130" s="5" t="str">
        <f t="shared" si="13"/>
        <v/>
      </c>
      <c r="D130" s="155">
        <f t="shared" si="18"/>
        <v>0</v>
      </c>
      <c r="F130" s="156">
        <f t="shared" si="19"/>
        <v>0</v>
      </c>
      <c r="G130" t="str">
        <f t="shared" si="20"/>
        <v/>
      </c>
      <c r="H130" t="b">
        <f t="shared" si="21"/>
        <v>0</v>
      </c>
      <c r="I130" s="283">
        <f t="shared" si="14"/>
        <v>0</v>
      </c>
      <c r="J130" s="1">
        <f t="shared" si="15"/>
        <v>0</v>
      </c>
      <c r="K130" s="157">
        <f t="shared" si="22"/>
        <v>0</v>
      </c>
      <c r="L130" s="148">
        <f t="shared" si="23"/>
        <v>0</v>
      </c>
      <c r="M130" s="150">
        <f t="shared" si="24"/>
        <v>10</v>
      </c>
      <c r="N130" s="149">
        <f t="shared" si="25"/>
        <v>2.8200000000000003</v>
      </c>
      <c r="O130" s="149">
        <f t="shared" si="16"/>
        <v>1.02</v>
      </c>
      <c r="P130" s="149">
        <f t="shared" si="17"/>
        <v>0.02</v>
      </c>
    </row>
    <row r="131" spans="1:16" x14ac:dyDescent="0.25">
      <c r="A131" s="391"/>
      <c r="B131" s="394"/>
      <c r="C131" s="5" t="str">
        <f t="shared" ref="C131:C194" si="26">IF(I131&gt;0,INDEX(DB,I131,2),"")</f>
        <v/>
      </c>
      <c r="D131" s="155">
        <f t="shared" si="18"/>
        <v>0</v>
      </c>
      <c r="F131" s="156">
        <f t="shared" si="19"/>
        <v>0</v>
      </c>
      <c r="G131" t="str">
        <f t="shared" si="20"/>
        <v/>
      </c>
      <c r="H131" t="b">
        <f t="shared" si="21"/>
        <v>0</v>
      </c>
      <c r="I131" s="283">
        <f t="shared" ref="I131:I194" si="27">IF(ISNA(MATCH(A131,AthleteNumbers,0)),0,MATCH(A131,AthleteNumbers,0))</f>
        <v>0</v>
      </c>
      <c r="J131" s="1">
        <f t="shared" ref="J131:J194" si="28">IF(I131&gt;0,INDEX(DB,$I131,6),0)</f>
        <v>0</v>
      </c>
      <c r="K131" s="157">
        <f t="shared" si="22"/>
        <v>0</v>
      </c>
      <c r="L131" s="148">
        <f t="shared" si="23"/>
        <v>0</v>
      </c>
      <c r="M131" s="150">
        <f t="shared" si="24"/>
        <v>10</v>
      </c>
      <c r="N131" s="149">
        <f t="shared" si="25"/>
        <v>2.8200000000000003</v>
      </c>
      <c r="O131" s="149">
        <f t="shared" ref="O131:O194" si="29">IF($J131=0,$M$1,INDEX(IncEventData,$J131,(3*($K$1-1))+2))</f>
        <v>1.02</v>
      </c>
      <c r="P131" s="149">
        <f t="shared" ref="P131:P194" si="30">IF($J131=0,$O$1,INDEX(IncEventData,$J131,(3*($K$1-1))+3))</f>
        <v>0.02</v>
      </c>
    </row>
    <row r="132" spans="1:16" x14ac:dyDescent="0.25">
      <c r="A132" s="391"/>
      <c r="B132" s="394"/>
      <c r="C132" s="5" t="str">
        <f t="shared" si="26"/>
        <v/>
      </c>
      <c r="D132" s="155">
        <f t="shared" ref="D132:D195" si="31">IF(AND(H132,B132&lt;&gt;0,ISNUMBER(B132)),IF(ISERR(M132),0,M132),0)</f>
        <v>0</v>
      </c>
      <c r="F132" s="156">
        <f t="shared" ref="F132:F195" si="32">COUNTIF(A$3:A$1002,A132)</f>
        <v>0</v>
      </c>
      <c r="G132" t="str">
        <f t="shared" ref="G132:G195" si="33">IF(AND(H132,OR(D132&lt;=10,D132&gt;=90)),"CHECK","")</f>
        <v/>
      </c>
      <c r="H132" t="b">
        <f t="shared" ref="H132:H195" si="34">IF(AND(I132&gt;0,LEN(C132)&gt;0,B132&lt;&gt;0),TRUE,FALSE)</f>
        <v>0</v>
      </c>
      <c r="I132" s="283">
        <f t="shared" si="27"/>
        <v>0</v>
      </c>
      <c r="J132" s="1">
        <f t="shared" si="28"/>
        <v>0</v>
      </c>
      <c r="K132" s="157">
        <f t="shared" ref="K132:K195" si="35">IF(ISNUMBER(B132),ROUND(+B132,2),0)</f>
        <v>0</v>
      </c>
      <c r="L132" s="148">
        <f t="shared" ref="L132:L195" si="36">+K132</f>
        <v>0</v>
      </c>
      <c r="M132" s="150">
        <f t="shared" ref="M132:M195" si="37">IF(L132&lt;O132,MinPoints,IF(AND(L132&gt;N132,O132&gt;0),100,+INT(($L132-O132)/P132)+MinPoints))</f>
        <v>10</v>
      </c>
      <c r="N132" s="149">
        <f t="shared" ref="N132:N195" si="38">+O132+(P132*90)</f>
        <v>2.8200000000000003</v>
      </c>
      <c r="O132" s="149">
        <f t="shared" si="29"/>
        <v>1.02</v>
      </c>
      <c r="P132" s="149">
        <f t="shared" si="30"/>
        <v>0.02</v>
      </c>
    </row>
    <row r="133" spans="1:16" x14ac:dyDescent="0.25">
      <c r="A133" s="391"/>
      <c r="B133" s="394"/>
      <c r="C133" s="5" t="str">
        <f t="shared" si="26"/>
        <v/>
      </c>
      <c r="D133" s="155">
        <f t="shared" si="31"/>
        <v>0</v>
      </c>
      <c r="F133" s="156">
        <f t="shared" si="32"/>
        <v>0</v>
      </c>
      <c r="G133" t="str">
        <f t="shared" si="33"/>
        <v/>
      </c>
      <c r="H133" t="b">
        <f t="shared" si="34"/>
        <v>0</v>
      </c>
      <c r="I133" s="283">
        <f t="shared" si="27"/>
        <v>0</v>
      </c>
      <c r="J133" s="1">
        <f t="shared" si="28"/>
        <v>0</v>
      </c>
      <c r="K133" s="157">
        <f t="shared" si="35"/>
        <v>0</v>
      </c>
      <c r="L133" s="148">
        <f t="shared" si="36"/>
        <v>0</v>
      </c>
      <c r="M133" s="150">
        <f t="shared" si="37"/>
        <v>10</v>
      </c>
      <c r="N133" s="149">
        <f t="shared" si="38"/>
        <v>2.8200000000000003</v>
      </c>
      <c r="O133" s="149">
        <f t="shared" si="29"/>
        <v>1.02</v>
      </c>
      <c r="P133" s="149">
        <f t="shared" si="30"/>
        <v>0.02</v>
      </c>
    </row>
    <row r="134" spans="1:16" x14ac:dyDescent="0.25">
      <c r="A134" s="391"/>
      <c r="B134" s="394"/>
      <c r="C134" s="5" t="str">
        <f t="shared" si="26"/>
        <v/>
      </c>
      <c r="D134" s="155">
        <f t="shared" si="31"/>
        <v>0</v>
      </c>
      <c r="F134" s="156">
        <f t="shared" si="32"/>
        <v>0</v>
      </c>
      <c r="G134" t="str">
        <f t="shared" si="33"/>
        <v/>
      </c>
      <c r="H134" t="b">
        <f t="shared" si="34"/>
        <v>0</v>
      </c>
      <c r="I134" s="283">
        <f t="shared" si="27"/>
        <v>0</v>
      </c>
      <c r="J134" s="1">
        <f t="shared" si="28"/>
        <v>0</v>
      </c>
      <c r="K134" s="157">
        <f t="shared" si="35"/>
        <v>0</v>
      </c>
      <c r="L134" s="148">
        <f t="shared" si="36"/>
        <v>0</v>
      </c>
      <c r="M134" s="150">
        <f t="shared" si="37"/>
        <v>10</v>
      </c>
      <c r="N134" s="149">
        <f t="shared" si="38"/>
        <v>2.8200000000000003</v>
      </c>
      <c r="O134" s="149">
        <f t="shared" si="29"/>
        <v>1.02</v>
      </c>
      <c r="P134" s="149">
        <f t="shared" si="30"/>
        <v>0.02</v>
      </c>
    </row>
    <row r="135" spans="1:16" x14ac:dyDescent="0.25">
      <c r="A135" s="391"/>
      <c r="B135" s="394"/>
      <c r="C135" s="5" t="str">
        <f t="shared" si="26"/>
        <v/>
      </c>
      <c r="D135" s="155">
        <f t="shared" si="31"/>
        <v>0</v>
      </c>
      <c r="F135" s="156">
        <f t="shared" si="32"/>
        <v>0</v>
      </c>
      <c r="G135" t="str">
        <f t="shared" si="33"/>
        <v/>
      </c>
      <c r="H135" t="b">
        <f t="shared" si="34"/>
        <v>0</v>
      </c>
      <c r="I135" s="283">
        <f t="shared" si="27"/>
        <v>0</v>
      </c>
      <c r="J135" s="1">
        <f t="shared" si="28"/>
        <v>0</v>
      </c>
      <c r="K135" s="157">
        <f t="shared" si="35"/>
        <v>0</v>
      </c>
      <c r="L135" s="148">
        <f t="shared" si="36"/>
        <v>0</v>
      </c>
      <c r="M135" s="150">
        <f t="shared" si="37"/>
        <v>10</v>
      </c>
      <c r="N135" s="149">
        <f t="shared" si="38"/>
        <v>2.8200000000000003</v>
      </c>
      <c r="O135" s="149">
        <f t="shared" si="29"/>
        <v>1.02</v>
      </c>
      <c r="P135" s="149">
        <f t="shared" si="30"/>
        <v>0.02</v>
      </c>
    </row>
    <row r="136" spans="1:16" x14ac:dyDescent="0.25">
      <c r="A136" s="391"/>
      <c r="B136" s="394"/>
      <c r="C136" s="5" t="str">
        <f t="shared" si="26"/>
        <v/>
      </c>
      <c r="D136" s="155">
        <f t="shared" si="31"/>
        <v>0</v>
      </c>
      <c r="F136" s="156">
        <f t="shared" si="32"/>
        <v>0</v>
      </c>
      <c r="G136" t="str">
        <f t="shared" si="33"/>
        <v/>
      </c>
      <c r="H136" t="b">
        <f t="shared" si="34"/>
        <v>0</v>
      </c>
      <c r="I136" s="283">
        <f t="shared" si="27"/>
        <v>0</v>
      </c>
      <c r="J136" s="1">
        <f t="shared" si="28"/>
        <v>0</v>
      </c>
      <c r="K136" s="157">
        <f t="shared" si="35"/>
        <v>0</v>
      </c>
      <c r="L136" s="148">
        <f t="shared" si="36"/>
        <v>0</v>
      </c>
      <c r="M136" s="150">
        <f t="shared" si="37"/>
        <v>10</v>
      </c>
      <c r="N136" s="149">
        <f t="shared" si="38"/>
        <v>2.8200000000000003</v>
      </c>
      <c r="O136" s="149">
        <f t="shared" si="29"/>
        <v>1.02</v>
      </c>
      <c r="P136" s="149">
        <f t="shared" si="30"/>
        <v>0.02</v>
      </c>
    </row>
    <row r="137" spans="1:16" x14ac:dyDescent="0.25">
      <c r="A137" s="391"/>
      <c r="B137" s="394"/>
      <c r="C137" s="5" t="str">
        <f t="shared" si="26"/>
        <v/>
      </c>
      <c r="D137" s="155">
        <f t="shared" si="31"/>
        <v>0</v>
      </c>
      <c r="F137" s="156">
        <f t="shared" si="32"/>
        <v>0</v>
      </c>
      <c r="G137" t="str">
        <f t="shared" si="33"/>
        <v/>
      </c>
      <c r="H137" t="b">
        <f t="shared" si="34"/>
        <v>0</v>
      </c>
      <c r="I137" s="283">
        <f t="shared" si="27"/>
        <v>0</v>
      </c>
      <c r="J137" s="1">
        <f t="shared" si="28"/>
        <v>0</v>
      </c>
      <c r="K137" s="157">
        <f t="shared" si="35"/>
        <v>0</v>
      </c>
      <c r="L137" s="148">
        <f t="shared" si="36"/>
        <v>0</v>
      </c>
      <c r="M137" s="150">
        <f t="shared" si="37"/>
        <v>10</v>
      </c>
      <c r="N137" s="149">
        <f t="shared" si="38"/>
        <v>2.8200000000000003</v>
      </c>
      <c r="O137" s="149">
        <f t="shared" si="29"/>
        <v>1.02</v>
      </c>
      <c r="P137" s="149">
        <f t="shared" si="30"/>
        <v>0.02</v>
      </c>
    </row>
    <row r="138" spans="1:16" x14ac:dyDescent="0.25">
      <c r="A138" s="391"/>
      <c r="B138" s="394"/>
      <c r="C138" s="5" t="str">
        <f t="shared" si="26"/>
        <v/>
      </c>
      <c r="D138" s="155">
        <f t="shared" si="31"/>
        <v>0</v>
      </c>
      <c r="F138" s="156">
        <f t="shared" si="32"/>
        <v>0</v>
      </c>
      <c r="G138" t="str">
        <f t="shared" si="33"/>
        <v/>
      </c>
      <c r="H138" t="b">
        <f t="shared" si="34"/>
        <v>0</v>
      </c>
      <c r="I138" s="283">
        <f t="shared" si="27"/>
        <v>0</v>
      </c>
      <c r="J138" s="1">
        <f t="shared" si="28"/>
        <v>0</v>
      </c>
      <c r="K138" s="157">
        <f t="shared" si="35"/>
        <v>0</v>
      </c>
      <c r="L138" s="148">
        <f t="shared" si="36"/>
        <v>0</v>
      </c>
      <c r="M138" s="150">
        <f t="shared" si="37"/>
        <v>10</v>
      </c>
      <c r="N138" s="149">
        <f t="shared" si="38"/>
        <v>2.8200000000000003</v>
      </c>
      <c r="O138" s="149">
        <f t="shared" si="29"/>
        <v>1.02</v>
      </c>
      <c r="P138" s="149">
        <f t="shared" si="30"/>
        <v>0.02</v>
      </c>
    </row>
    <row r="139" spans="1:16" x14ac:dyDescent="0.25">
      <c r="A139" s="391"/>
      <c r="B139" s="394"/>
      <c r="C139" s="5" t="str">
        <f t="shared" si="26"/>
        <v/>
      </c>
      <c r="D139" s="155">
        <f t="shared" si="31"/>
        <v>0</v>
      </c>
      <c r="F139" s="156">
        <f t="shared" si="32"/>
        <v>0</v>
      </c>
      <c r="G139" t="str">
        <f t="shared" si="33"/>
        <v/>
      </c>
      <c r="H139" t="b">
        <f t="shared" si="34"/>
        <v>0</v>
      </c>
      <c r="I139" s="283">
        <f t="shared" si="27"/>
        <v>0</v>
      </c>
      <c r="J139" s="1">
        <f t="shared" si="28"/>
        <v>0</v>
      </c>
      <c r="K139" s="157">
        <f t="shared" si="35"/>
        <v>0</v>
      </c>
      <c r="L139" s="148">
        <f t="shared" si="36"/>
        <v>0</v>
      </c>
      <c r="M139" s="150">
        <f t="shared" si="37"/>
        <v>10</v>
      </c>
      <c r="N139" s="149">
        <f t="shared" si="38"/>
        <v>2.8200000000000003</v>
      </c>
      <c r="O139" s="149">
        <f t="shared" si="29"/>
        <v>1.02</v>
      </c>
      <c r="P139" s="149">
        <f t="shared" si="30"/>
        <v>0.02</v>
      </c>
    </row>
    <row r="140" spans="1:16" x14ac:dyDescent="0.25">
      <c r="A140" s="391"/>
      <c r="B140" s="394"/>
      <c r="C140" s="5" t="str">
        <f t="shared" si="26"/>
        <v/>
      </c>
      <c r="D140" s="155">
        <f t="shared" si="31"/>
        <v>0</v>
      </c>
      <c r="F140" s="156">
        <f t="shared" si="32"/>
        <v>0</v>
      </c>
      <c r="G140" t="str">
        <f t="shared" si="33"/>
        <v/>
      </c>
      <c r="H140" t="b">
        <f t="shared" si="34"/>
        <v>0</v>
      </c>
      <c r="I140" s="283">
        <f t="shared" si="27"/>
        <v>0</v>
      </c>
      <c r="J140" s="1">
        <f t="shared" si="28"/>
        <v>0</v>
      </c>
      <c r="K140" s="157">
        <f t="shared" si="35"/>
        <v>0</v>
      </c>
      <c r="L140" s="148">
        <f t="shared" si="36"/>
        <v>0</v>
      </c>
      <c r="M140" s="150">
        <f t="shared" si="37"/>
        <v>10</v>
      </c>
      <c r="N140" s="149">
        <f t="shared" si="38"/>
        <v>2.8200000000000003</v>
      </c>
      <c r="O140" s="149">
        <f t="shared" si="29"/>
        <v>1.02</v>
      </c>
      <c r="P140" s="149">
        <f t="shared" si="30"/>
        <v>0.02</v>
      </c>
    </row>
    <row r="141" spans="1:16" x14ac:dyDescent="0.25">
      <c r="A141" s="391"/>
      <c r="B141" s="394"/>
      <c r="C141" s="5" t="str">
        <f t="shared" si="26"/>
        <v/>
      </c>
      <c r="D141" s="155">
        <f t="shared" si="31"/>
        <v>0</v>
      </c>
      <c r="F141" s="156">
        <f t="shared" si="32"/>
        <v>0</v>
      </c>
      <c r="G141" t="str">
        <f t="shared" si="33"/>
        <v/>
      </c>
      <c r="H141" t="b">
        <f t="shared" si="34"/>
        <v>0</v>
      </c>
      <c r="I141" s="283">
        <f t="shared" si="27"/>
        <v>0</v>
      </c>
      <c r="J141" s="1">
        <f t="shared" si="28"/>
        <v>0</v>
      </c>
      <c r="K141" s="157">
        <f t="shared" si="35"/>
        <v>0</v>
      </c>
      <c r="L141" s="148">
        <f t="shared" si="36"/>
        <v>0</v>
      </c>
      <c r="M141" s="150">
        <f t="shared" si="37"/>
        <v>10</v>
      </c>
      <c r="N141" s="149">
        <f t="shared" si="38"/>
        <v>2.8200000000000003</v>
      </c>
      <c r="O141" s="149">
        <f t="shared" si="29"/>
        <v>1.02</v>
      </c>
      <c r="P141" s="149">
        <f t="shared" si="30"/>
        <v>0.02</v>
      </c>
    </row>
    <row r="142" spans="1:16" x14ac:dyDescent="0.25">
      <c r="A142" s="391"/>
      <c r="B142" s="394"/>
      <c r="C142" s="5" t="str">
        <f t="shared" si="26"/>
        <v/>
      </c>
      <c r="D142" s="155">
        <f t="shared" si="31"/>
        <v>0</v>
      </c>
      <c r="F142" s="156">
        <f t="shared" si="32"/>
        <v>0</v>
      </c>
      <c r="G142" t="str">
        <f t="shared" si="33"/>
        <v/>
      </c>
      <c r="H142" t="b">
        <f t="shared" si="34"/>
        <v>0</v>
      </c>
      <c r="I142" s="283">
        <f t="shared" si="27"/>
        <v>0</v>
      </c>
      <c r="J142" s="1">
        <f t="shared" si="28"/>
        <v>0</v>
      </c>
      <c r="K142" s="157">
        <f t="shared" si="35"/>
        <v>0</v>
      </c>
      <c r="L142" s="148">
        <f t="shared" si="36"/>
        <v>0</v>
      </c>
      <c r="M142" s="150">
        <f t="shared" si="37"/>
        <v>10</v>
      </c>
      <c r="N142" s="149">
        <f t="shared" si="38"/>
        <v>2.8200000000000003</v>
      </c>
      <c r="O142" s="149">
        <f t="shared" si="29"/>
        <v>1.02</v>
      </c>
      <c r="P142" s="149">
        <f t="shared" si="30"/>
        <v>0.02</v>
      </c>
    </row>
    <row r="143" spans="1:16" x14ac:dyDescent="0.25">
      <c r="A143" s="391"/>
      <c r="B143" s="394"/>
      <c r="C143" s="5" t="str">
        <f t="shared" si="26"/>
        <v/>
      </c>
      <c r="D143" s="155">
        <f t="shared" si="31"/>
        <v>0</v>
      </c>
      <c r="F143" s="156">
        <f t="shared" si="32"/>
        <v>0</v>
      </c>
      <c r="G143" t="str">
        <f t="shared" si="33"/>
        <v/>
      </c>
      <c r="H143" t="b">
        <f t="shared" si="34"/>
        <v>0</v>
      </c>
      <c r="I143" s="283">
        <f t="shared" si="27"/>
        <v>0</v>
      </c>
      <c r="J143" s="1">
        <f t="shared" si="28"/>
        <v>0</v>
      </c>
      <c r="K143" s="157">
        <f t="shared" si="35"/>
        <v>0</v>
      </c>
      <c r="L143" s="148">
        <f t="shared" si="36"/>
        <v>0</v>
      </c>
      <c r="M143" s="150">
        <f t="shared" si="37"/>
        <v>10</v>
      </c>
      <c r="N143" s="149">
        <f t="shared" si="38"/>
        <v>2.8200000000000003</v>
      </c>
      <c r="O143" s="149">
        <f t="shared" si="29"/>
        <v>1.02</v>
      </c>
      <c r="P143" s="149">
        <f t="shared" si="30"/>
        <v>0.02</v>
      </c>
    </row>
    <row r="144" spans="1:16" x14ac:dyDescent="0.25">
      <c r="A144" s="391"/>
      <c r="B144" s="394"/>
      <c r="C144" s="5" t="str">
        <f t="shared" si="26"/>
        <v/>
      </c>
      <c r="D144" s="155">
        <f t="shared" si="31"/>
        <v>0</v>
      </c>
      <c r="F144" s="156">
        <f t="shared" si="32"/>
        <v>0</v>
      </c>
      <c r="G144" t="str">
        <f t="shared" si="33"/>
        <v/>
      </c>
      <c r="H144" t="b">
        <f t="shared" si="34"/>
        <v>0</v>
      </c>
      <c r="I144" s="283">
        <f t="shared" si="27"/>
        <v>0</v>
      </c>
      <c r="J144" s="1">
        <f t="shared" si="28"/>
        <v>0</v>
      </c>
      <c r="K144" s="157">
        <f t="shared" si="35"/>
        <v>0</v>
      </c>
      <c r="L144" s="148">
        <f t="shared" si="36"/>
        <v>0</v>
      </c>
      <c r="M144" s="150">
        <f t="shared" si="37"/>
        <v>10</v>
      </c>
      <c r="N144" s="149">
        <f t="shared" si="38"/>
        <v>2.8200000000000003</v>
      </c>
      <c r="O144" s="149">
        <f t="shared" si="29"/>
        <v>1.02</v>
      </c>
      <c r="P144" s="149">
        <f t="shared" si="30"/>
        <v>0.02</v>
      </c>
    </row>
    <row r="145" spans="1:16" x14ac:dyDescent="0.25">
      <c r="A145" s="391"/>
      <c r="B145" s="394"/>
      <c r="C145" s="5" t="str">
        <f t="shared" si="26"/>
        <v/>
      </c>
      <c r="D145" s="155">
        <f t="shared" si="31"/>
        <v>0</v>
      </c>
      <c r="F145" s="156">
        <f t="shared" si="32"/>
        <v>0</v>
      </c>
      <c r="G145" t="str">
        <f t="shared" si="33"/>
        <v/>
      </c>
      <c r="H145" t="b">
        <f t="shared" si="34"/>
        <v>0</v>
      </c>
      <c r="I145" s="283">
        <f t="shared" si="27"/>
        <v>0</v>
      </c>
      <c r="J145" s="1">
        <f t="shared" si="28"/>
        <v>0</v>
      </c>
      <c r="K145" s="157">
        <f t="shared" si="35"/>
        <v>0</v>
      </c>
      <c r="L145" s="148">
        <f t="shared" si="36"/>
        <v>0</v>
      </c>
      <c r="M145" s="150">
        <f t="shared" si="37"/>
        <v>10</v>
      </c>
      <c r="N145" s="149">
        <f t="shared" si="38"/>
        <v>2.8200000000000003</v>
      </c>
      <c r="O145" s="149">
        <f t="shared" si="29"/>
        <v>1.02</v>
      </c>
      <c r="P145" s="149">
        <f t="shared" si="30"/>
        <v>0.02</v>
      </c>
    </row>
    <row r="146" spans="1:16" x14ac:dyDescent="0.25">
      <c r="A146" s="391"/>
      <c r="B146" s="394"/>
      <c r="C146" s="5" t="str">
        <f t="shared" si="26"/>
        <v/>
      </c>
      <c r="D146" s="155">
        <f t="shared" si="31"/>
        <v>0</v>
      </c>
      <c r="F146" s="156">
        <f t="shared" si="32"/>
        <v>0</v>
      </c>
      <c r="G146" t="str">
        <f t="shared" si="33"/>
        <v/>
      </c>
      <c r="H146" t="b">
        <f t="shared" si="34"/>
        <v>0</v>
      </c>
      <c r="I146" s="283">
        <f t="shared" si="27"/>
        <v>0</v>
      </c>
      <c r="J146" s="1">
        <f t="shared" si="28"/>
        <v>0</v>
      </c>
      <c r="K146" s="157">
        <f t="shared" si="35"/>
        <v>0</v>
      </c>
      <c r="L146" s="148">
        <f t="shared" si="36"/>
        <v>0</v>
      </c>
      <c r="M146" s="150">
        <f t="shared" si="37"/>
        <v>10</v>
      </c>
      <c r="N146" s="149">
        <f t="shared" si="38"/>
        <v>2.8200000000000003</v>
      </c>
      <c r="O146" s="149">
        <f t="shared" si="29"/>
        <v>1.02</v>
      </c>
      <c r="P146" s="149">
        <f t="shared" si="30"/>
        <v>0.02</v>
      </c>
    </row>
    <row r="147" spans="1:16" x14ac:dyDescent="0.25">
      <c r="A147" s="391"/>
      <c r="B147" s="394"/>
      <c r="C147" s="5" t="str">
        <f t="shared" si="26"/>
        <v/>
      </c>
      <c r="D147" s="155">
        <f t="shared" si="31"/>
        <v>0</v>
      </c>
      <c r="F147" s="156">
        <f t="shared" si="32"/>
        <v>0</v>
      </c>
      <c r="G147" t="str">
        <f t="shared" si="33"/>
        <v/>
      </c>
      <c r="H147" t="b">
        <f t="shared" si="34"/>
        <v>0</v>
      </c>
      <c r="I147" s="283">
        <f t="shared" si="27"/>
        <v>0</v>
      </c>
      <c r="J147" s="1">
        <f t="shared" si="28"/>
        <v>0</v>
      </c>
      <c r="K147" s="157">
        <f t="shared" si="35"/>
        <v>0</v>
      </c>
      <c r="L147" s="148">
        <f t="shared" si="36"/>
        <v>0</v>
      </c>
      <c r="M147" s="150">
        <f t="shared" si="37"/>
        <v>10</v>
      </c>
      <c r="N147" s="149">
        <f t="shared" si="38"/>
        <v>2.8200000000000003</v>
      </c>
      <c r="O147" s="149">
        <f t="shared" si="29"/>
        <v>1.02</v>
      </c>
      <c r="P147" s="149">
        <f t="shared" si="30"/>
        <v>0.02</v>
      </c>
    </row>
    <row r="148" spans="1:16" x14ac:dyDescent="0.25">
      <c r="A148" s="391"/>
      <c r="B148" s="394"/>
      <c r="C148" s="5" t="str">
        <f t="shared" si="26"/>
        <v/>
      </c>
      <c r="D148" s="155">
        <f t="shared" si="31"/>
        <v>0</v>
      </c>
      <c r="F148" s="156">
        <f t="shared" si="32"/>
        <v>0</v>
      </c>
      <c r="G148" t="str">
        <f t="shared" si="33"/>
        <v/>
      </c>
      <c r="H148" t="b">
        <f t="shared" si="34"/>
        <v>0</v>
      </c>
      <c r="I148" s="283">
        <f t="shared" si="27"/>
        <v>0</v>
      </c>
      <c r="J148" s="1">
        <f t="shared" si="28"/>
        <v>0</v>
      </c>
      <c r="K148" s="157">
        <f t="shared" si="35"/>
        <v>0</v>
      </c>
      <c r="L148" s="148">
        <f t="shared" si="36"/>
        <v>0</v>
      </c>
      <c r="M148" s="150">
        <f t="shared" si="37"/>
        <v>10</v>
      </c>
      <c r="N148" s="149">
        <f t="shared" si="38"/>
        <v>2.8200000000000003</v>
      </c>
      <c r="O148" s="149">
        <f t="shared" si="29"/>
        <v>1.02</v>
      </c>
      <c r="P148" s="149">
        <f t="shared" si="30"/>
        <v>0.02</v>
      </c>
    </row>
    <row r="149" spans="1:16" x14ac:dyDescent="0.25">
      <c r="A149" s="391"/>
      <c r="B149" s="394"/>
      <c r="C149" s="5" t="str">
        <f t="shared" si="26"/>
        <v/>
      </c>
      <c r="D149" s="155">
        <f t="shared" si="31"/>
        <v>0</v>
      </c>
      <c r="F149" s="156">
        <f t="shared" si="32"/>
        <v>0</v>
      </c>
      <c r="G149" t="str">
        <f t="shared" si="33"/>
        <v/>
      </c>
      <c r="H149" t="b">
        <f t="shared" si="34"/>
        <v>0</v>
      </c>
      <c r="I149" s="283">
        <f t="shared" si="27"/>
        <v>0</v>
      </c>
      <c r="J149" s="1">
        <f t="shared" si="28"/>
        <v>0</v>
      </c>
      <c r="K149" s="157">
        <f t="shared" si="35"/>
        <v>0</v>
      </c>
      <c r="L149" s="148">
        <f t="shared" si="36"/>
        <v>0</v>
      </c>
      <c r="M149" s="150">
        <f t="shared" si="37"/>
        <v>10</v>
      </c>
      <c r="N149" s="149">
        <f t="shared" si="38"/>
        <v>2.8200000000000003</v>
      </c>
      <c r="O149" s="149">
        <f t="shared" si="29"/>
        <v>1.02</v>
      </c>
      <c r="P149" s="149">
        <f t="shared" si="30"/>
        <v>0.02</v>
      </c>
    </row>
    <row r="150" spans="1:16" x14ac:dyDescent="0.25">
      <c r="A150" s="391"/>
      <c r="B150" s="394"/>
      <c r="C150" s="5" t="str">
        <f t="shared" si="26"/>
        <v/>
      </c>
      <c r="D150" s="155">
        <f t="shared" si="31"/>
        <v>0</v>
      </c>
      <c r="F150" s="156">
        <f t="shared" si="32"/>
        <v>0</v>
      </c>
      <c r="G150" t="str">
        <f t="shared" si="33"/>
        <v/>
      </c>
      <c r="H150" t="b">
        <f t="shared" si="34"/>
        <v>0</v>
      </c>
      <c r="I150" s="283">
        <f t="shared" si="27"/>
        <v>0</v>
      </c>
      <c r="J150" s="1">
        <f t="shared" si="28"/>
        <v>0</v>
      </c>
      <c r="K150" s="157">
        <f t="shared" si="35"/>
        <v>0</v>
      </c>
      <c r="L150" s="148">
        <f t="shared" si="36"/>
        <v>0</v>
      </c>
      <c r="M150" s="150">
        <f t="shared" si="37"/>
        <v>10</v>
      </c>
      <c r="N150" s="149">
        <f t="shared" si="38"/>
        <v>2.8200000000000003</v>
      </c>
      <c r="O150" s="149">
        <f t="shared" si="29"/>
        <v>1.02</v>
      </c>
      <c r="P150" s="149">
        <f t="shared" si="30"/>
        <v>0.02</v>
      </c>
    </row>
    <row r="151" spans="1:16" x14ac:dyDescent="0.25">
      <c r="A151" s="391"/>
      <c r="B151" s="394"/>
      <c r="C151" s="5" t="str">
        <f t="shared" si="26"/>
        <v/>
      </c>
      <c r="D151" s="155">
        <f t="shared" si="31"/>
        <v>0</v>
      </c>
      <c r="F151" s="156">
        <f t="shared" si="32"/>
        <v>0</v>
      </c>
      <c r="G151" t="str">
        <f t="shared" si="33"/>
        <v/>
      </c>
      <c r="H151" t="b">
        <f t="shared" si="34"/>
        <v>0</v>
      </c>
      <c r="I151" s="283">
        <f t="shared" si="27"/>
        <v>0</v>
      </c>
      <c r="J151" s="1">
        <f t="shared" si="28"/>
        <v>0</v>
      </c>
      <c r="K151" s="157">
        <f t="shared" si="35"/>
        <v>0</v>
      </c>
      <c r="L151" s="148">
        <f t="shared" si="36"/>
        <v>0</v>
      </c>
      <c r="M151" s="150">
        <f t="shared" si="37"/>
        <v>10</v>
      </c>
      <c r="N151" s="149">
        <f t="shared" si="38"/>
        <v>2.8200000000000003</v>
      </c>
      <c r="O151" s="149">
        <f t="shared" si="29"/>
        <v>1.02</v>
      </c>
      <c r="P151" s="149">
        <f t="shared" si="30"/>
        <v>0.02</v>
      </c>
    </row>
    <row r="152" spans="1:16" x14ac:dyDescent="0.25">
      <c r="A152" s="391"/>
      <c r="B152" s="394"/>
      <c r="C152" s="5" t="str">
        <f t="shared" si="26"/>
        <v/>
      </c>
      <c r="D152" s="155">
        <f t="shared" si="31"/>
        <v>0</v>
      </c>
      <c r="F152" s="156">
        <f t="shared" si="32"/>
        <v>0</v>
      </c>
      <c r="G152" t="str">
        <f t="shared" si="33"/>
        <v/>
      </c>
      <c r="H152" t="b">
        <f t="shared" si="34"/>
        <v>0</v>
      </c>
      <c r="I152" s="283">
        <f t="shared" si="27"/>
        <v>0</v>
      </c>
      <c r="J152" s="1">
        <f t="shared" si="28"/>
        <v>0</v>
      </c>
      <c r="K152" s="157">
        <f t="shared" si="35"/>
        <v>0</v>
      </c>
      <c r="L152" s="148">
        <f t="shared" si="36"/>
        <v>0</v>
      </c>
      <c r="M152" s="150">
        <f t="shared" si="37"/>
        <v>10</v>
      </c>
      <c r="N152" s="149">
        <f t="shared" si="38"/>
        <v>2.8200000000000003</v>
      </c>
      <c r="O152" s="149">
        <f t="shared" si="29"/>
        <v>1.02</v>
      </c>
      <c r="P152" s="149">
        <f t="shared" si="30"/>
        <v>0.02</v>
      </c>
    </row>
    <row r="153" spans="1:16" x14ac:dyDescent="0.25">
      <c r="A153" s="391"/>
      <c r="B153" s="394"/>
      <c r="C153" s="5" t="str">
        <f t="shared" si="26"/>
        <v/>
      </c>
      <c r="D153" s="155">
        <f t="shared" si="31"/>
        <v>0</v>
      </c>
      <c r="F153" s="156">
        <f t="shared" si="32"/>
        <v>0</v>
      </c>
      <c r="G153" t="str">
        <f t="shared" si="33"/>
        <v/>
      </c>
      <c r="H153" t="b">
        <f t="shared" si="34"/>
        <v>0</v>
      </c>
      <c r="I153" s="283">
        <f t="shared" si="27"/>
        <v>0</v>
      </c>
      <c r="J153" s="1">
        <f t="shared" si="28"/>
        <v>0</v>
      </c>
      <c r="K153" s="157">
        <f t="shared" si="35"/>
        <v>0</v>
      </c>
      <c r="L153" s="148">
        <f t="shared" si="36"/>
        <v>0</v>
      </c>
      <c r="M153" s="150">
        <f t="shared" si="37"/>
        <v>10</v>
      </c>
      <c r="N153" s="149">
        <f t="shared" si="38"/>
        <v>2.8200000000000003</v>
      </c>
      <c r="O153" s="149">
        <f t="shared" si="29"/>
        <v>1.02</v>
      </c>
      <c r="P153" s="149">
        <f t="shared" si="30"/>
        <v>0.02</v>
      </c>
    </row>
    <row r="154" spans="1:16" x14ac:dyDescent="0.25">
      <c r="A154" s="391"/>
      <c r="B154" s="394"/>
      <c r="C154" s="5" t="str">
        <f t="shared" si="26"/>
        <v/>
      </c>
      <c r="D154" s="155">
        <f t="shared" si="31"/>
        <v>0</v>
      </c>
      <c r="F154" s="156">
        <f t="shared" si="32"/>
        <v>0</v>
      </c>
      <c r="G154" t="str">
        <f t="shared" si="33"/>
        <v/>
      </c>
      <c r="H154" t="b">
        <f t="shared" si="34"/>
        <v>0</v>
      </c>
      <c r="I154" s="283">
        <f t="shared" si="27"/>
        <v>0</v>
      </c>
      <c r="J154" s="1">
        <f t="shared" si="28"/>
        <v>0</v>
      </c>
      <c r="K154" s="157">
        <f t="shared" si="35"/>
        <v>0</v>
      </c>
      <c r="L154" s="148">
        <f t="shared" si="36"/>
        <v>0</v>
      </c>
      <c r="M154" s="150">
        <f t="shared" si="37"/>
        <v>10</v>
      </c>
      <c r="N154" s="149">
        <f t="shared" si="38"/>
        <v>2.8200000000000003</v>
      </c>
      <c r="O154" s="149">
        <f t="shared" si="29"/>
        <v>1.02</v>
      </c>
      <c r="P154" s="149">
        <f t="shared" si="30"/>
        <v>0.02</v>
      </c>
    </row>
    <row r="155" spans="1:16" x14ac:dyDescent="0.25">
      <c r="A155" s="391"/>
      <c r="B155" s="394"/>
      <c r="C155" s="5" t="str">
        <f t="shared" si="26"/>
        <v/>
      </c>
      <c r="D155" s="155">
        <f t="shared" si="31"/>
        <v>0</v>
      </c>
      <c r="F155" s="156">
        <f t="shared" si="32"/>
        <v>0</v>
      </c>
      <c r="G155" t="str">
        <f t="shared" si="33"/>
        <v/>
      </c>
      <c r="H155" t="b">
        <f t="shared" si="34"/>
        <v>0</v>
      </c>
      <c r="I155" s="283">
        <f t="shared" si="27"/>
        <v>0</v>
      </c>
      <c r="J155" s="1">
        <f t="shared" si="28"/>
        <v>0</v>
      </c>
      <c r="K155" s="157">
        <f t="shared" si="35"/>
        <v>0</v>
      </c>
      <c r="L155" s="148">
        <f t="shared" si="36"/>
        <v>0</v>
      </c>
      <c r="M155" s="150">
        <f t="shared" si="37"/>
        <v>10</v>
      </c>
      <c r="N155" s="149">
        <f t="shared" si="38"/>
        <v>2.8200000000000003</v>
      </c>
      <c r="O155" s="149">
        <f t="shared" si="29"/>
        <v>1.02</v>
      </c>
      <c r="P155" s="149">
        <f t="shared" si="30"/>
        <v>0.02</v>
      </c>
    </row>
    <row r="156" spans="1:16" x14ac:dyDescent="0.25">
      <c r="A156" s="391"/>
      <c r="B156" s="394"/>
      <c r="C156" s="5" t="str">
        <f t="shared" si="26"/>
        <v/>
      </c>
      <c r="D156" s="155">
        <f t="shared" si="31"/>
        <v>0</v>
      </c>
      <c r="F156" s="156">
        <f t="shared" si="32"/>
        <v>0</v>
      </c>
      <c r="G156" t="str">
        <f t="shared" si="33"/>
        <v/>
      </c>
      <c r="H156" t="b">
        <f t="shared" si="34"/>
        <v>0</v>
      </c>
      <c r="I156" s="283">
        <f t="shared" si="27"/>
        <v>0</v>
      </c>
      <c r="J156" s="1">
        <f t="shared" si="28"/>
        <v>0</v>
      </c>
      <c r="K156" s="157">
        <f t="shared" si="35"/>
        <v>0</v>
      </c>
      <c r="L156" s="148">
        <f t="shared" si="36"/>
        <v>0</v>
      </c>
      <c r="M156" s="150">
        <f t="shared" si="37"/>
        <v>10</v>
      </c>
      <c r="N156" s="149">
        <f t="shared" si="38"/>
        <v>2.8200000000000003</v>
      </c>
      <c r="O156" s="149">
        <f t="shared" si="29"/>
        <v>1.02</v>
      </c>
      <c r="P156" s="149">
        <f t="shared" si="30"/>
        <v>0.02</v>
      </c>
    </row>
    <row r="157" spans="1:16" x14ac:dyDescent="0.25">
      <c r="A157" s="391"/>
      <c r="B157" s="394"/>
      <c r="C157" s="5" t="str">
        <f t="shared" si="26"/>
        <v/>
      </c>
      <c r="D157" s="155">
        <f t="shared" si="31"/>
        <v>0</v>
      </c>
      <c r="F157" s="156">
        <f t="shared" si="32"/>
        <v>0</v>
      </c>
      <c r="G157" t="str">
        <f t="shared" si="33"/>
        <v/>
      </c>
      <c r="H157" t="b">
        <f t="shared" si="34"/>
        <v>0</v>
      </c>
      <c r="I157" s="283">
        <f t="shared" si="27"/>
        <v>0</v>
      </c>
      <c r="J157" s="1">
        <f t="shared" si="28"/>
        <v>0</v>
      </c>
      <c r="K157" s="157">
        <f t="shared" si="35"/>
        <v>0</v>
      </c>
      <c r="L157" s="148">
        <f t="shared" si="36"/>
        <v>0</v>
      </c>
      <c r="M157" s="150">
        <f t="shared" si="37"/>
        <v>10</v>
      </c>
      <c r="N157" s="149">
        <f t="shared" si="38"/>
        <v>2.8200000000000003</v>
      </c>
      <c r="O157" s="149">
        <f t="shared" si="29"/>
        <v>1.02</v>
      </c>
      <c r="P157" s="149">
        <f t="shared" si="30"/>
        <v>0.02</v>
      </c>
    </row>
    <row r="158" spans="1:16" x14ac:dyDescent="0.25">
      <c r="A158" s="391"/>
      <c r="B158" s="394"/>
      <c r="C158" s="5" t="str">
        <f t="shared" si="26"/>
        <v/>
      </c>
      <c r="D158" s="155">
        <f t="shared" si="31"/>
        <v>0</v>
      </c>
      <c r="F158" s="156">
        <f t="shared" si="32"/>
        <v>0</v>
      </c>
      <c r="G158" t="str">
        <f t="shared" si="33"/>
        <v/>
      </c>
      <c r="H158" t="b">
        <f t="shared" si="34"/>
        <v>0</v>
      </c>
      <c r="I158" s="283">
        <f t="shared" si="27"/>
        <v>0</v>
      </c>
      <c r="J158" s="1">
        <f t="shared" si="28"/>
        <v>0</v>
      </c>
      <c r="K158" s="157">
        <f t="shared" si="35"/>
        <v>0</v>
      </c>
      <c r="L158" s="148">
        <f t="shared" si="36"/>
        <v>0</v>
      </c>
      <c r="M158" s="150">
        <f t="shared" si="37"/>
        <v>10</v>
      </c>
      <c r="N158" s="149">
        <f t="shared" si="38"/>
        <v>2.8200000000000003</v>
      </c>
      <c r="O158" s="149">
        <f t="shared" si="29"/>
        <v>1.02</v>
      </c>
      <c r="P158" s="149">
        <f t="shared" si="30"/>
        <v>0.02</v>
      </c>
    </row>
    <row r="159" spans="1:16" x14ac:dyDescent="0.25">
      <c r="A159" s="391"/>
      <c r="B159" s="394"/>
      <c r="C159" s="5" t="str">
        <f t="shared" si="26"/>
        <v/>
      </c>
      <c r="D159" s="155">
        <f t="shared" si="31"/>
        <v>0</v>
      </c>
      <c r="F159" s="156">
        <f t="shared" si="32"/>
        <v>0</v>
      </c>
      <c r="G159" t="str">
        <f t="shared" si="33"/>
        <v/>
      </c>
      <c r="H159" t="b">
        <f t="shared" si="34"/>
        <v>0</v>
      </c>
      <c r="I159" s="283">
        <f t="shared" si="27"/>
        <v>0</v>
      </c>
      <c r="J159" s="1">
        <f t="shared" si="28"/>
        <v>0</v>
      </c>
      <c r="K159" s="157">
        <f t="shared" si="35"/>
        <v>0</v>
      </c>
      <c r="L159" s="148">
        <f t="shared" si="36"/>
        <v>0</v>
      </c>
      <c r="M159" s="150">
        <f t="shared" si="37"/>
        <v>10</v>
      </c>
      <c r="N159" s="149">
        <f t="shared" si="38"/>
        <v>2.8200000000000003</v>
      </c>
      <c r="O159" s="149">
        <f t="shared" si="29"/>
        <v>1.02</v>
      </c>
      <c r="P159" s="149">
        <f t="shared" si="30"/>
        <v>0.02</v>
      </c>
    </row>
    <row r="160" spans="1:16" x14ac:dyDescent="0.25">
      <c r="A160" s="391"/>
      <c r="B160" s="394"/>
      <c r="C160" s="5" t="str">
        <f t="shared" si="26"/>
        <v/>
      </c>
      <c r="D160" s="155">
        <f t="shared" si="31"/>
        <v>0</v>
      </c>
      <c r="F160" s="156">
        <f t="shared" si="32"/>
        <v>0</v>
      </c>
      <c r="G160" t="str">
        <f t="shared" si="33"/>
        <v/>
      </c>
      <c r="H160" t="b">
        <f t="shared" si="34"/>
        <v>0</v>
      </c>
      <c r="I160" s="283">
        <f t="shared" si="27"/>
        <v>0</v>
      </c>
      <c r="J160" s="1">
        <f t="shared" si="28"/>
        <v>0</v>
      </c>
      <c r="K160" s="157">
        <f t="shared" si="35"/>
        <v>0</v>
      </c>
      <c r="L160" s="148">
        <f t="shared" si="36"/>
        <v>0</v>
      </c>
      <c r="M160" s="150">
        <f t="shared" si="37"/>
        <v>10</v>
      </c>
      <c r="N160" s="149">
        <f t="shared" si="38"/>
        <v>2.8200000000000003</v>
      </c>
      <c r="O160" s="149">
        <f t="shared" si="29"/>
        <v>1.02</v>
      </c>
      <c r="P160" s="149">
        <f t="shared" si="30"/>
        <v>0.02</v>
      </c>
    </row>
    <row r="161" spans="1:16" x14ac:dyDescent="0.25">
      <c r="A161" s="391"/>
      <c r="B161" s="394"/>
      <c r="C161" s="5" t="str">
        <f t="shared" si="26"/>
        <v/>
      </c>
      <c r="D161" s="155">
        <f t="shared" si="31"/>
        <v>0</v>
      </c>
      <c r="F161" s="156">
        <f t="shared" si="32"/>
        <v>0</v>
      </c>
      <c r="G161" t="str">
        <f t="shared" si="33"/>
        <v/>
      </c>
      <c r="H161" t="b">
        <f t="shared" si="34"/>
        <v>0</v>
      </c>
      <c r="I161" s="283">
        <f t="shared" si="27"/>
        <v>0</v>
      </c>
      <c r="J161" s="1">
        <f t="shared" si="28"/>
        <v>0</v>
      </c>
      <c r="K161" s="157">
        <f t="shared" si="35"/>
        <v>0</v>
      </c>
      <c r="L161" s="148">
        <f t="shared" si="36"/>
        <v>0</v>
      </c>
      <c r="M161" s="150">
        <f t="shared" si="37"/>
        <v>10</v>
      </c>
      <c r="N161" s="149">
        <f t="shared" si="38"/>
        <v>2.8200000000000003</v>
      </c>
      <c r="O161" s="149">
        <f t="shared" si="29"/>
        <v>1.02</v>
      </c>
      <c r="P161" s="149">
        <f t="shared" si="30"/>
        <v>0.02</v>
      </c>
    </row>
    <row r="162" spans="1:16" x14ac:dyDescent="0.25">
      <c r="A162" s="391"/>
      <c r="B162" s="394"/>
      <c r="C162" s="5" t="str">
        <f t="shared" si="26"/>
        <v/>
      </c>
      <c r="D162" s="155">
        <f t="shared" si="31"/>
        <v>0</v>
      </c>
      <c r="F162" s="156">
        <f t="shared" si="32"/>
        <v>0</v>
      </c>
      <c r="G162" t="str">
        <f t="shared" si="33"/>
        <v/>
      </c>
      <c r="H162" t="b">
        <f t="shared" si="34"/>
        <v>0</v>
      </c>
      <c r="I162" s="283">
        <f t="shared" si="27"/>
        <v>0</v>
      </c>
      <c r="J162" s="1">
        <f t="shared" si="28"/>
        <v>0</v>
      </c>
      <c r="K162" s="157">
        <f t="shared" si="35"/>
        <v>0</v>
      </c>
      <c r="L162" s="148">
        <f t="shared" si="36"/>
        <v>0</v>
      </c>
      <c r="M162" s="150">
        <f t="shared" si="37"/>
        <v>10</v>
      </c>
      <c r="N162" s="149">
        <f t="shared" si="38"/>
        <v>2.8200000000000003</v>
      </c>
      <c r="O162" s="149">
        <f t="shared" si="29"/>
        <v>1.02</v>
      </c>
      <c r="P162" s="149">
        <f t="shared" si="30"/>
        <v>0.02</v>
      </c>
    </row>
    <row r="163" spans="1:16" x14ac:dyDescent="0.25">
      <c r="A163" s="391"/>
      <c r="B163" s="394"/>
      <c r="C163" s="5" t="str">
        <f t="shared" si="26"/>
        <v/>
      </c>
      <c r="D163" s="155">
        <f t="shared" si="31"/>
        <v>0</v>
      </c>
      <c r="F163" s="156">
        <f t="shared" si="32"/>
        <v>0</v>
      </c>
      <c r="G163" t="str">
        <f t="shared" si="33"/>
        <v/>
      </c>
      <c r="H163" t="b">
        <f t="shared" si="34"/>
        <v>0</v>
      </c>
      <c r="I163" s="283">
        <f t="shared" si="27"/>
        <v>0</v>
      </c>
      <c r="J163" s="1">
        <f t="shared" si="28"/>
        <v>0</v>
      </c>
      <c r="K163" s="157">
        <f t="shared" si="35"/>
        <v>0</v>
      </c>
      <c r="L163" s="148">
        <f t="shared" si="36"/>
        <v>0</v>
      </c>
      <c r="M163" s="150">
        <f t="shared" si="37"/>
        <v>10</v>
      </c>
      <c r="N163" s="149">
        <f t="shared" si="38"/>
        <v>2.8200000000000003</v>
      </c>
      <c r="O163" s="149">
        <f t="shared" si="29"/>
        <v>1.02</v>
      </c>
      <c r="P163" s="149">
        <f t="shared" si="30"/>
        <v>0.02</v>
      </c>
    </row>
    <row r="164" spans="1:16" x14ac:dyDescent="0.25">
      <c r="A164" s="391"/>
      <c r="B164" s="394"/>
      <c r="C164" s="5" t="str">
        <f t="shared" si="26"/>
        <v/>
      </c>
      <c r="D164" s="155">
        <f t="shared" si="31"/>
        <v>0</v>
      </c>
      <c r="F164" s="156">
        <f t="shared" si="32"/>
        <v>0</v>
      </c>
      <c r="G164" t="str">
        <f t="shared" si="33"/>
        <v/>
      </c>
      <c r="H164" t="b">
        <f t="shared" si="34"/>
        <v>0</v>
      </c>
      <c r="I164" s="283">
        <f t="shared" si="27"/>
        <v>0</v>
      </c>
      <c r="J164" s="1">
        <f t="shared" si="28"/>
        <v>0</v>
      </c>
      <c r="K164" s="157">
        <f t="shared" si="35"/>
        <v>0</v>
      </c>
      <c r="L164" s="148">
        <f t="shared" si="36"/>
        <v>0</v>
      </c>
      <c r="M164" s="150">
        <f t="shared" si="37"/>
        <v>10</v>
      </c>
      <c r="N164" s="149">
        <f t="shared" si="38"/>
        <v>2.8200000000000003</v>
      </c>
      <c r="O164" s="149">
        <f t="shared" si="29"/>
        <v>1.02</v>
      </c>
      <c r="P164" s="149">
        <f t="shared" si="30"/>
        <v>0.02</v>
      </c>
    </row>
    <row r="165" spans="1:16" x14ac:dyDescent="0.25">
      <c r="A165" s="391"/>
      <c r="B165" s="394"/>
      <c r="C165" s="5" t="str">
        <f t="shared" si="26"/>
        <v/>
      </c>
      <c r="D165" s="155">
        <f t="shared" si="31"/>
        <v>0</v>
      </c>
      <c r="F165" s="156">
        <f t="shared" si="32"/>
        <v>0</v>
      </c>
      <c r="G165" t="str">
        <f t="shared" si="33"/>
        <v/>
      </c>
      <c r="H165" t="b">
        <f t="shared" si="34"/>
        <v>0</v>
      </c>
      <c r="I165" s="283">
        <f t="shared" si="27"/>
        <v>0</v>
      </c>
      <c r="J165" s="1">
        <f t="shared" si="28"/>
        <v>0</v>
      </c>
      <c r="K165" s="157">
        <f t="shared" si="35"/>
        <v>0</v>
      </c>
      <c r="L165" s="148">
        <f t="shared" si="36"/>
        <v>0</v>
      </c>
      <c r="M165" s="150">
        <f t="shared" si="37"/>
        <v>10</v>
      </c>
      <c r="N165" s="149">
        <f t="shared" si="38"/>
        <v>2.8200000000000003</v>
      </c>
      <c r="O165" s="149">
        <f t="shared" si="29"/>
        <v>1.02</v>
      </c>
      <c r="P165" s="149">
        <f t="shared" si="30"/>
        <v>0.02</v>
      </c>
    </row>
    <row r="166" spans="1:16" x14ac:dyDescent="0.25">
      <c r="A166" s="391"/>
      <c r="B166" s="394"/>
      <c r="C166" s="5" t="str">
        <f t="shared" si="26"/>
        <v/>
      </c>
      <c r="D166" s="155">
        <f t="shared" si="31"/>
        <v>0</v>
      </c>
      <c r="F166" s="156">
        <f t="shared" si="32"/>
        <v>0</v>
      </c>
      <c r="G166" t="str">
        <f t="shared" si="33"/>
        <v/>
      </c>
      <c r="H166" t="b">
        <f t="shared" si="34"/>
        <v>0</v>
      </c>
      <c r="I166" s="283">
        <f t="shared" si="27"/>
        <v>0</v>
      </c>
      <c r="J166" s="1">
        <f t="shared" si="28"/>
        <v>0</v>
      </c>
      <c r="K166" s="157">
        <f t="shared" si="35"/>
        <v>0</v>
      </c>
      <c r="L166" s="148">
        <f t="shared" si="36"/>
        <v>0</v>
      </c>
      <c r="M166" s="150">
        <f t="shared" si="37"/>
        <v>10</v>
      </c>
      <c r="N166" s="149">
        <f t="shared" si="38"/>
        <v>2.8200000000000003</v>
      </c>
      <c r="O166" s="149">
        <f t="shared" si="29"/>
        <v>1.02</v>
      </c>
      <c r="P166" s="149">
        <f t="shared" si="30"/>
        <v>0.02</v>
      </c>
    </row>
    <row r="167" spans="1:16" x14ac:dyDescent="0.25">
      <c r="A167" s="391"/>
      <c r="B167" s="394"/>
      <c r="C167" s="5" t="str">
        <f t="shared" si="26"/>
        <v/>
      </c>
      <c r="D167" s="155">
        <f t="shared" si="31"/>
        <v>0</v>
      </c>
      <c r="F167" s="156">
        <f t="shared" si="32"/>
        <v>0</v>
      </c>
      <c r="G167" t="str">
        <f t="shared" si="33"/>
        <v/>
      </c>
      <c r="H167" t="b">
        <f t="shared" si="34"/>
        <v>0</v>
      </c>
      <c r="I167" s="283">
        <f t="shared" si="27"/>
        <v>0</v>
      </c>
      <c r="J167" s="1">
        <f t="shared" si="28"/>
        <v>0</v>
      </c>
      <c r="K167" s="157">
        <f t="shared" si="35"/>
        <v>0</v>
      </c>
      <c r="L167" s="148">
        <f t="shared" si="36"/>
        <v>0</v>
      </c>
      <c r="M167" s="150">
        <f t="shared" si="37"/>
        <v>10</v>
      </c>
      <c r="N167" s="149">
        <f t="shared" si="38"/>
        <v>2.8200000000000003</v>
      </c>
      <c r="O167" s="149">
        <f t="shared" si="29"/>
        <v>1.02</v>
      </c>
      <c r="P167" s="149">
        <f t="shared" si="30"/>
        <v>0.02</v>
      </c>
    </row>
    <row r="168" spans="1:16" x14ac:dyDescent="0.25">
      <c r="A168" s="391"/>
      <c r="B168" s="394"/>
      <c r="C168" s="5" t="str">
        <f t="shared" si="26"/>
        <v/>
      </c>
      <c r="D168" s="155">
        <f t="shared" si="31"/>
        <v>0</v>
      </c>
      <c r="F168" s="156">
        <f t="shared" si="32"/>
        <v>0</v>
      </c>
      <c r="G168" t="str">
        <f t="shared" si="33"/>
        <v/>
      </c>
      <c r="H168" t="b">
        <f t="shared" si="34"/>
        <v>0</v>
      </c>
      <c r="I168" s="283">
        <f t="shared" si="27"/>
        <v>0</v>
      </c>
      <c r="J168" s="1">
        <f t="shared" si="28"/>
        <v>0</v>
      </c>
      <c r="K168" s="157">
        <f t="shared" si="35"/>
        <v>0</v>
      </c>
      <c r="L168" s="148">
        <f t="shared" si="36"/>
        <v>0</v>
      </c>
      <c r="M168" s="150">
        <f t="shared" si="37"/>
        <v>10</v>
      </c>
      <c r="N168" s="149">
        <f t="shared" si="38"/>
        <v>2.8200000000000003</v>
      </c>
      <c r="O168" s="149">
        <f t="shared" si="29"/>
        <v>1.02</v>
      </c>
      <c r="P168" s="149">
        <f t="shared" si="30"/>
        <v>0.02</v>
      </c>
    </row>
    <row r="169" spans="1:16" x14ac:dyDescent="0.25">
      <c r="A169" s="391"/>
      <c r="B169" s="394"/>
      <c r="C169" s="5" t="str">
        <f t="shared" si="26"/>
        <v/>
      </c>
      <c r="D169" s="155">
        <f t="shared" si="31"/>
        <v>0</v>
      </c>
      <c r="F169" s="156">
        <f t="shared" si="32"/>
        <v>0</v>
      </c>
      <c r="G169" t="str">
        <f t="shared" si="33"/>
        <v/>
      </c>
      <c r="H169" t="b">
        <f t="shared" si="34"/>
        <v>0</v>
      </c>
      <c r="I169" s="283">
        <f t="shared" si="27"/>
        <v>0</v>
      </c>
      <c r="J169" s="1">
        <f t="shared" si="28"/>
        <v>0</v>
      </c>
      <c r="K169" s="157">
        <f t="shared" si="35"/>
        <v>0</v>
      </c>
      <c r="L169" s="148">
        <f t="shared" si="36"/>
        <v>0</v>
      </c>
      <c r="M169" s="150">
        <f t="shared" si="37"/>
        <v>10</v>
      </c>
      <c r="N169" s="149">
        <f t="shared" si="38"/>
        <v>2.8200000000000003</v>
      </c>
      <c r="O169" s="149">
        <f t="shared" si="29"/>
        <v>1.02</v>
      </c>
      <c r="P169" s="149">
        <f t="shared" si="30"/>
        <v>0.02</v>
      </c>
    </row>
    <row r="170" spans="1:16" x14ac:dyDescent="0.25">
      <c r="A170" s="391"/>
      <c r="B170" s="394"/>
      <c r="C170" s="5" t="str">
        <f t="shared" si="26"/>
        <v/>
      </c>
      <c r="D170" s="155">
        <f t="shared" si="31"/>
        <v>0</v>
      </c>
      <c r="F170" s="156">
        <f t="shared" si="32"/>
        <v>0</v>
      </c>
      <c r="G170" t="str">
        <f t="shared" si="33"/>
        <v/>
      </c>
      <c r="H170" t="b">
        <f t="shared" si="34"/>
        <v>0</v>
      </c>
      <c r="I170" s="283">
        <f t="shared" si="27"/>
        <v>0</v>
      </c>
      <c r="J170" s="1">
        <f t="shared" si="28"/>
        <v>0</v>
      </c>
      <c r="K170" s="157">
        <f t="shared" si="35"/>
        <v>0</v>
      </c>
      <c r="L170" s="148">
        <f t="shared" si="36"/>
        <v>0</v>
      </c>
      <c r="M170" s="150">
        <f t="shared" si="37"/>
        <v>10</v>
      </c>
      <c r="N170" s="149">
        <f t="shared" si="38"/>
        <v>2.8200000000000003</v>
      </c>
      <c r="O170" s="149">
        <f t="shared" si="29"/>
        <v>1.02</v>
      </c>
      <c r="P170" s="149">
        <f t="shared" si="30"/>
        <v>0.02</v>
      </c>
    </row>
    <row r="171" spans="1:16" x14ac:dyDescent="0.25">
      <c r="A171" s="391"/>
      <c r="B171" s="394"/>
      <c r="C171" s="5" t="str">
        <f t="shared" si="26"/>
        <v/>
      </c>
      <c r="D171" s="155">
        <f t="shared" si="31"/>
        <v>0</v>
      </c>
      <c r="F171" s="156">
        <f t="shared" si="32"/>
        <v>0</v>
      </c>
      <c r="G171" t="str">
        <f t="shared" si="33"/>
        <v/>
      </c>
      <c r="H171" t="b">
        <f t="shared" si="34"/>
        <v>0</v>
      </c>
      <c r="I171" s="283">
        <f t="shared" si="27"/>
        <v>0</v>
      </c>
      <c r="J171" s="1">
        <f t="shared" si="28"/>
        <v>0</v>
      </c>
      <c r="K171" s="157">
        <f t="shared" si="35"/>
        <v>0</v>
      </c>
      <c r="L171" s="148">
        <f t="shared" si="36"/>
        <v>0</v>
      </c>
      <c r="M171" s="150">
        <f t="shared" si="37"/>
        <v>10</v>
      </c>
      <c r="N171" s="149">
        <f t="shared" si="38"/>
        <v>2.8200000000000003</v>
      </c>
      <c r="O171" s="149">
        <f t="shared" si="29"/>
        <v>1.02</v>
      </c>
      <c r="P171" s="149">
        <f t="shared" si="30"/>
        <v>0.02</v>
      </c>
    </row>
    <row r="172" spans="1:16" x14ac:dyDescent="0.25">
      <c r="A172" s="391"/>
      <c r="B172" s="394"/>
      <c r="C172" s="5" t="str">
        <f t="shared" si="26"/>
        <v/>
      </c>
      <c r="D172" s="155">
        <f t="shared" si="31"/>
        <v>0</v>
      </c>
      <c r="F172" s="156">
        <f t="shared" si="32"/>
        <v>0</v>
      </c>
      <c r="G172" t="str">
        <f t="shared" si="33"/>
        <v/>
      </c>
      <c r="H172" t="b">
        <f t="shared" si="34"/>
        <v>0</v>
      </c>
      <c r="I172" s="283">
        <f t="shared" si="27"/>
        <v>0</v>
      </c>
      <c r="J172" s="1">
        <f t="shared" si="28"/>
        <v>0</v>
      </c>
      <c r="K172" s="157">
        <f t="shared" si="35"/>
        <v>0</v>
      </c>
      <c r="L172" s="148">
        <f t="shared" si="36"/>
        <v>0</v>
      </c>
      <c r="M172" s="150">
        <f t="shared" si="37"/>
        <v>10</v>
      </c>
      <c r="N172" s="149">
        <f t="shared" si="38"/>
        <v>2.8200000000000003</v>
      </c>
      <c r="O172" s="149">
        <f t="shared" si="29"/>
        <v>1.02</v>
      </c>
      <c r="P172" s="149">
        <f t="shared" si="30"/>
        <v>0.02</v>
      </c>
    </row>
    <row r="173" spans="1:16" x14ac:dyDescent="0.25">
      <c r="A173" s="391"/>
      <c r="B173" s="394"/>
      <c r="C173" s="5" t="str">
        <f t="shared" si="26"/>
        <v/>
      </c>
      <c r="D173" s="155">
        <f t="shared" si="31"/>
        <v>0</v>
      </c>
      <c r="F173" s="156">
        <f t="shared" si="32"/>
        <v>0</v>
      </c>
      <c r="G173" t="str">
        <f t="shared" si="33"/>
        <v/>
      </c>
      <c r="H173" t="b">
        <f t="shared" si="34"/>
        <v>0</v>
      </c>
      <c r="I173" s="283">
        <f t="shared" si="27"/>
        <v>0</v>
      </c>
      <c r="J173" s="1">
        <f t="shared" si="28"/>
        <v>0</v>
      </c>
      <c r="K173" s="157">
        <f t="shared" si="35"/>
        <v>0</v>
      </c>
      <c r="L173" s="148">
        <f t="shared" si="36"/>
        <v>0</v>
      </c>
      <c r="M173" s="150">
        <f t="shared" si="37"/>
        <v>10</v>
      </c>
      <c r="N173" s="149">
        <f t="shared" si="38"/>
        <v>2.8200000000000003</v>
      </c>
      <c r="O173" s="149">
        <f t="shared" si="29"/>
        <v>1.02</v>
      </c>
      <c r="P173" s="149">
        <f t="shared" si="30"/>
        <v>0.02</v>
      </c>
    </row>
    <row r="174" spans="1:16" x14ac:dyDescent="0.25">
      <c r="A174" s="391"/>
      <c r="B174" s="394"/>
      <c r="C174" s="5" t="str">
        <f t="shared" si="26"/>
        <v/>
      </c>
      <c r="D174" s="155">
        <f t="shared" si="31"/>
        <v>0</v>
      </c>
      <c r="F174" s="156">
        <f t="shared" si="32"/>
        <v>0</v>
      </c>
      <c r="G174" t="str">
        <f t="shared" si="33"/>
        <v/>
      </c>
      <c r="H174" t="b">
        <f t="shared" si="34"/>
        <v>0</v>
      </c>
      <c r="I174" s="283">
        <f t="shared" si="27"/>
        <v>0</v>
      </c>
      <c r="J174" s="1">
        <f t="shared" si="28"/>
        <v>0</v>
      </c>
      <c r="K174" s="157">
        <f t="shared" si="35"/>
        <v>0</v>
      </c>
      <c r="L174" s="148">
        <f t="shared" si="36"/>
        <v>0</v>
      </c>
      <c r="M174" s="150">
        <f t="shared" si="37"/>
        <v>10</v>
      </c>
      <c r="N174" s="149">
        <f t="shared" si="38"/>
        <v>2.8200000000000003</v>
      </c>
      <c r="O174" s="149">
        <f t="shared" si="29"/>
        <v>1.02</v>
      </c>
      <c r="P174" s="149">
        <f t="shared" si="30"/>
        <v>0.02</v>
      </c>
    </row>
    <row r="175" spans="1:16" x14ac:dyDescent="0.25">
      <c r="A175" s="391"/>
      <c r="B175" s="394"/>
      <c r="C175" s="5" t="str">
        <f t="shared" si="26"/>
        <v/>
      </c>
      <c r="D175" s="155">
        <f t="shared" si="31"/>
        <v>0</v>
      </c>
      <c r="F175" s="156">
        <f t="shared" si="32"/>
        <v>0</v>
      </c>
      <c r="G175" t="str">
        <f t="shared" si="33"/>
        <v/>
      </c>
      <c r="H175" t="b">
        <f t="shared" si="34"/>
        <v>0</v>
      </c>
      <c r="I175" s="283">
        <f t="shared" si="27"/>
        <v>0</v>
      </c>
      <c r="J175" s="1">
        <f t="shared" si="28"/>
        <v>0</v>
      </c>
      <c r="K175" s="157">
        <f t="shared" si="35"/>
        <v>0</v>
      </c>
      <c r="L175" s="148">
        <f t="shared" si="36"/>
        <v>0</v>
      </c>
      <c r="M175" s="150">
        <f t="shared" si="37"/>
        <v>10</v>
      </c>
      <c r="N175" s="149">
        <f t="shared" si="38"/>
        <v>2.8200000000000003</v>
      </c>
      <c r="O175" s="149">
        <f t="shared" si="29"/>
        <v>1.02</v>
      </c>
      <c r="P175" s="149">
        <f t="shared" si="30"/>
        <v>0.02</v>
      </c>
    </row>
    <row r="176" spans="1:16" x14ac:dyDescent="0.25">
      <c r="A176" s="391"/>
      <c r="B176" s="394"/>
      <c r="C176" s="5" t="str">
        <f t="shared" si="26"/>
        <v/>
      </c>
      <c r="D176" s="155">
        <f t="shared" si="31"/>
        <v>0</v>
      </c>
      <c r="F176" s="156">
        <f t="shared" si="32"/>
        <v>0</v>
      </c>
      <c r="G176" t="str">
        <f t="shared" si="33"/>
        <v/>
      </c>
      <c r="H176" t="b">
        <f t="shared" si="34"/>
        <v>0</v>
      </c>
      <c r="I176" s="283">
        <f t="shared" si="27"/>
        <v>0</v>
      </c>
      <c r="J176" s="1">
        <f t="shared" si="28"/>
        <v>0</v>
      </c>
      <c r="K176" s="157">
        <f t="shared" si="35"/>
        <v>0</v>
      </c>
      <c r="L176" s="148">
        <f t="shared" si="36"/>
        <v>0</v>
      </c>
      <c r="M176" s="150">
        <f t="shared" si="37"/>
        <v>10</v>
      </c>
      <c r="N176" s="149">
        <f t="shared" si="38"/>
        <v>2.8200000000000003</v>
      </c>
      <c r="O176" s="149">
        <f t="shared" si="29"/>
        <v>1.02</v>
      </c>
      <c r="P176" s="149">
        <f t="shared" si="30"/>
        <v>0.02</v>
      </c>
    </row>
    <row r="177" spans="1:16" x14ac:dyDescent="0.25">
      <c r="A177" s="391"/>
      <c r="B177" s="394"/>
      <c r="C177" s="5" t="str">
        <f t="shared" si="26"/>
        <v/>
      </c>
      <c r="D177" s="155">
        <f t="shared" si="31"/>
        <v>0</v>
      </c>
      <c r="F177" s="156">
        <f t="shared" si="32"/>
        <v>0</v>
      </c>
      <c r="G177" t="str">
        <f t="shared" si="33"/>
        <v/>
      </c>
      <c r="H177" t="b">
        <f t="shared" si="34"/>
        <v>0</v>
      </c>
      <c r="I177" s="283">
        <f t="shared" si="27"/>
        <v>0</v>
      </c>
      <c r="J177" s="1">
        <f t="shared" si="28"/>
        <v>0</v>
      </c>
      <c r="K177" s="157">
        <f t="shared" si="35"/>
        <v>0</v>
      </c>
      <c r="L177" s="148">
        <f t="shared" si="36"/>
        <v>0</v>
      </c>
      <c r="M177" s="150">
        <f t="shared" si="37"/>
        <v>10</v>
      </c>
      <c r="N177" s="149">
        <f t="shared" si="38"/>
        <v>2.8200000000000003</v>
      </c>
      <c r="O177" s="149">
        <f t="shared" si="29"/>
        <v>1.02</v>
      </c>
      <c r="P177" s="149">
        <f t="shared" si="30"/>
        <v>0.02</v>
      </c>
    </row>
    <row r="178" spans="1:16" x14ac:dyDescent="0.25">
      <c r="A178" s="391"/>
      <c r="B178" s="394"/>
      <c r="C178" s="5" t="str">
        <f t="shared" si="26"/>
        <v/>
      </c>
      <c r="D178" s="155">
        <f t="shared" si="31"/>
        <v>0</v>
      </c>
      <c r="F178" s="156">
        <f t="shared" si="32"/>
        <v>0</v>
      </c>
      <c r="G178" t="str">
        <f t="shared" si="33"/>
        <v/>
      </c>
      <c r="H178" t="b">
        <f t="shared" si="34"/>
        <v>0</v>
      </c>
      <c r="I178" s="283">
        <f t="shared" si="27"/>
        <v>0</v>
      </c>
      <c r="J178" s="1">
        <f t="shared" si="28"/>
        <v>0</v>
      </c>
      <c r="K178" s="157">
        <f t="shared" si="35"/>
        <v>0</v>
      </c>
      <c r="L178" s="148">
        <f t="shared" si="36"/>
        <v>0</v>
      </c>
      <c r="M178" s="150">
        <f t="shared" si="37"/>
        <v>10</v>
      </c>
      <c r="N178" s="149">
        <f t="shared" si="38"/>
        <v>2.8200000000000003</v>
      </c>
      <c r="O178" s="149">
        <f t="shared" si="29"/>
        <v>1.02</v>
      </c>
      <c r="P178" s="149">
        <f t="shared" si="30"/>
        <v>0.02</v>
      </c>
    </row>
    <row r="179" spans="1:16" x14ac:dyDescent="0.25">
      <c r="A179" s="391"/>
      <c r="B179" s="394"/>
      <c r="C179" s="5" t="str">
        <f t="shared" si="26"/>
        <v/>
      </c>
      <c r="D179" s="155">
        <f t="shared" si="31"/>
        <v>0</v>
      </c>
      <c r="F179" s="156">
        <f t="shared" si="32"/>
        <v>0</v>
      </c>
      <c r="G179" t="str">
        <f t="shared" si="33"/>
        <v/>
      </c>
      <c r="H179" t="b">
        <f t="shared" si="34"/>
        <v>0</v>
      </c>
      <c r="I179" s="283">
        <f t="shared" si="27"/>
        <v>0</v>
      </c>
      <c r="J179" s="1">
        <f t="shared" si="28"/>
        <v>0</v>
      </c>
      <c r="K179" s="157">
        <f t="shared" si="35"/>
        <v>0</v>
      </c>
      <c r="L179" s="148">
        <f t="shared" si="36"/>
        <v>0</v>
      </c>
      <c r="M179" s="150">
        <f t="shared" si="37"/>
        <v>10</v>
      </c>
      <c r="N179" s="149">
        <f t="shared" si="38"/>
        <v>2.8200000000000003</v>
      </c>
      <c r="O179" s="149">
        <f t="shared" si="29"/>
        <v>1.02</v>
      </c>
      <c r="P179" s="149">
        <f t="shared" si="30"/>
        <v>0.02</v>
      </c>
    </row>
    <row r="180" spans="1:16" x14ac:dyDescent="0.25">
      <c r="A180" s="391"/>
      <c r="B180" s="394"/>
      <c r="C180" s="5" t="str">
        <f t="shared" si="26"/>
        <v/>
      </c>
      <c r="D180" s="155">
        <f t="shared" si="31"/>
        <v>0</v>
      </c>
      <c r="F180" s="156">
        <f t="shared" si="32"/>
        <v>0</v>
      </c>
      <c r="G180" t="str">
        <f t="shared" si="33"/>
        <v/>
      </c>
      <c r="H180" t="b">
        <f t="shared" si="34"/>
        <v>0</v>
      </c>
      <c r="I180" s="283">
        <f t="shared" si="27"/>
        <v>0</v>
      </c>
      <c r="J180" s="1">
        <f t="shared" si="28"/>
        <v>0</v>
      </c>
      <c r="K180" s="157">
        <f t="shared" si="35"/>
        <v>0</v>
      </c>
      <c r="L180" s="148">
        <f t="shared" si="36"/>
        <v>0</v>
      </c>
      <c r="M180" s="150">
        <f t="shared" si="37"/>
        <v>10</v>
      </c>
      <c r="N180" s="149">
        <f t="shared" si="38"/>
        <v>2.8200000000000003</v>
      </c>
      <c r="O180" s="149">
        <f t="shared" si="29"/>
        <v>1.02</v>
      </c>
      <c r="P180" s="149">
        <f t="shared" si="30"/>
        <v>0.02</v>
      </c>
    </row>
    <row r="181" spans="1:16" x14ac:dyDescent="0.25">
      <c r="A181" s="391"/>
      <c r="B181" s="394"/>
      <c r="C181" s="5" t="str">
        <f t="shared" si="26"/>
        <v/>
      </c>
      <c r="D181" s="155">
        <f t="shared" si="31"/>
        <v>0</v>
      </c>
      <c r="F181" s="156">
        <f t="shared" si="32"/>
        <v>0</v>
      </c>
      <c r="G181" t="str">
        <f t="shared" si="33"/>
        <v/>
      </c>
      <c r="H181" t="b">
        <f t="shared" si="34"/>
        <v>0</v>
      </c>
      <c r="I181" s="283">
        <f t="shared" si="27"/>
        <v>0</v>
      </c>
      <c r="J181" s="1">
        <f t="shared" si="28"/>
        <v>0</v>
      </c>
      <c r="K181" s="157">
        <f t="shared" si="35"/>
        <v>0</v>
      </c>
      <c r="L181" s="148">
        <f t="shared" si="36"/>
        <v>0</v>
      </c>
      <c r="M181" s="150">
        <f t="shared" si="37"/>
        <v>10</v>
      </c>
      <c r="N181" s="149">
        <f t="shared" si="38"/>
        <v>2.8200000000000003</v>
      </c>
      <c r="O181" s="149">
        <f t="shared" si="29"/>
        <v>1.02</v>
      </c>
      <c r="P181" s="149">
        <f t="shared" si="30"/>
        <v>0.02</v>
      </c>
    </row>
    <row r="182" spans="1:16" x14ac:dyDescent="0.25">
      <c r="A182" s="391"/>
      <c r="B182" s="394"/>
      <c r="C182" s="5" t="str">
        <f t="shared" si="26"/>
        <v/>
      </c>
      <c r="D182" s="155">
        <f t="shared" si="31"/>
        <v>0</v>
      </c>
      <c r="F182" s="156">
        <f t="shared" si="32"/>
        <v>0</v>
      </c>
      <c r="G182" t="str">
        <f t="shared" si="33"/>
        <v/>
      </c>
      <c r="H182" t="b">
        <f t="shared" si="34"/>
        <v>0</v>
      </c>
      <c r="I182" s="283">
        <f t="shared" si="27"/>
        <v>0</v>
      </c>
      <c r="J182" s="1">
        <f t="shared" si="28"/>
        <v>0</v>
      </c>
      <c r="K182" s="157">
        <f t="shared" si="35"/>
        <v>0</v>
      </c>
      <c r="L182" s="148">
        <f t="shared" si="36"/>
        <v>0</v>
      </c>
      <c r="M182" s="150">
        <f t="shared" si="37"/>
        <v>10</v>
      </c>
      <c r="N182" s="149">
        <f t="shared" si="38"/>
        <v>2.8200000000000003</v>
      </c>
      <c r="O182" s="149">
        <f t="shared" si="29"/>
        <v>1.02</v>
      </c>
      <c r="P182" s="149">
        <f t="shared" si="30"/>
        <v>0.02</v>
      </c>
    </row>
    <row r="183" spans="1:16" x14ac:dyDescent="0.25">
      <c r="A183" s="391"/>
      <c r="B183" s="394"/>
      <c r="C183" s="5" t="str">
        <f t="shared" si="26"/>
        <v/>
      </c>
      <c r="D183" s="155">
        <f t="shared" si="31"/>
        <v>0</v>
      </c>
      <c r="F183" s="156">
        <f t="shared" si="32"/>
        <v>0</v>
      </c>
      <c r="G183" t="str">
        <f t="shared" si="33"/>
        <v/>
      </c>
      <c r="H183" t="b">
        <f t="shared" si="34"/>
        <v>0</v>
      </c>
      <c r="I183" s="283">
        <f t="shared" si="27"/>
        <v>0</v>
      </c>
      <c r="J183" s="1">
        <f t="shared" si="28"/>
        <v>0</v>
      </c>
      <c r="K183" s="157">
        <f t="shared" si="35"/>
        <v>0</v>
      </c>
      <c r="L183" s="148">
        <f t="shared" si="36"/>
        <v>0</v>
      </c>
      <c r="M183" s="150">
        <f t="shared" si="37"/>
        <v>10</v>
      </c>
      <c r="N183" s="149">
        <f t="shared" si="38"/>
        <v>2.8200000000000003</v>
      </c>
      <c r="O183" s="149">
        <f t="shared" si="29"/>
        <v>1.02</v>
      </c>
      <c r="P183" s="149">
        <f t="shared" si="30"/>
        <v>0.02</v>
      </c>
    </row>
    <row r="184" spans="1:16" x14ac:dyDescent="0.25">
      <c r="A184" s="391"/>
      <c r="B184" s="394"/>
      <c r="C184" s="5" t="str">
        <f t="shared" si="26"/>
        <v/>
      </c>
      <c r="D184" s="155">
        <f t="shared" si="31"/>
        <v>0</v>
      </c>
      <c r="F184" s="156">
        <f t="shared" si="32"/>
        <v>0</v>
      </c>
      <c r="G184" t="str">
        <f t="shared" si="33"/>
        <v/>
      </c>
      <c r="H184" t="b">
        <f t="shared" si="34"/>
        <v>0</v>
      </c>
      <c r="I184" s="283">
        <f t="shared" si="27"/>
        <v>0</v>
      </c>
      <c r="J184" s="1">
        <f t="shared" si="28"/>
        <v>0</v>
      </c>
      <c r="K184" s="157">
        <f t="shared" si="35"/>
        <v>0</v>
      </c>
      <c r="L184" s="148">
        <f t="shared" si="36"/>
        <v>0</v>
      </c>
      <c r="M184" s="150">
        <f t="shared" si="37"/>
        <v>10</v>
      </c>
      <c r="N184" s="149">
        <f t="shared" si="38"/>
        <v>2.8200000000000003</v>
      </c>
      <c r="O184" s="149">
        <f t="shared" si="29"/>
        <v>1.02</v>
      </c>
      <c r="P184" s="149">
        <f t="shared" si="30"/>
        <v>0.02</v>
      </c>
    </row>
    <row r="185" spans="1:16" x14ac:dyDescent="0.25">
      <c r="A185" s="391"/>
      <c r="B185" s="394"/>
      <c r="C185" s="5" t="str">
        <f t="shared" si="26"/>
        <v/>
      </c>
      <c r="D185" s="155">
        <f t="shared" si="31"/>
        <v>0</v>
      </c>
      <c r="F185" s="156">
        <f t="shared" si="32"/>
        <v>0</v>
      </c>
      <c r="G185" t="str">
        <f t="shared" si="33"/>
        <v/>
      </c>
      <c r="H185" t="b">
        <f t="shared" si="34"/>
        <v>0</v>
      </c>
      <c r="I185" s="283">
        <f t="shared" si="27"/>
        <v>0</v>
      </c>
      <c r="J185" s="1">
        <f t="shared" si="28"/>
        <v>0</v>
      </c>
      <c r="K185" s="157">
        <f t="shared" si="35"/>
        <v>0</v>
      </c>
      <c r="L185" s="148">
        <f t="shared" si="36"/>
        <v>0</v>
      </c>
      <c r="M185" s="150">
        <f t="shared" si="37"/>
        <v>10</v>
      </c>
      <c r="N185" s="149">
        <f t="shared" si="38"/>
        <v>2.8200000000000003</v>
      </c>
      <c r="O185" s="149">
        <f t="shared" si="29"/>
        <v>1.02</v>
      </c>
      <c r="P185" s="149">
        <f t="shared" si="30"/>
        <v>0.02</v>
      </c>
    </row>
    <row r="186" spans="1:16" x14ac:dyDescent="0.25">
      <c r="A186" s="391"/>
      <c r="B186" s="394"/>
      <c r="C186" s="5" t="str">
        <f t="shared" si="26"/>
        <v/>
      </c>
      <c r="D186" s="155">
        <f t="shared" si="31"/>
        <v>0</v>
      </c>
      <c r="F186" s="156">
        <f t="shared" si="32"/>
        <v>0</v>
      </c>
      <c r="G186" t="str">
        <f t="shared" si="33"/>
        <v/>
      </c>
      <c r="H186" t="b">
        <f t="shared" si="34"/>
        <v>0</v>
      </c>
      <c r="I186" s="283">
        <f t="shared" si="27"/>
        <v>0</v>
      </c>
      <c r="J186" s="1">
        <f t="shared" si="28"/>
        <v>0</v>
      </c>
      <c r="K186" s="157">
        <f t="shared" si="35"/>
        <v>0</v>
      </c>
      <c r="L186" s="148">
        <f t="shared" si="36"/>
        <v>0</v>
      </c>
      <c r="M186" s="150">
        <f t="shared" si="37"/>
        <v>10</v>
      </c>
      <c r="N186" s="149">
        <f t="shared" si="38"/>
        <v>2.8200000000000003</v>
      </c>
      <c r="O186" s="149">
        <f t="shared" si="29"/>
        <v>1.02</v>
      </c>
      <c r="P186" s="149">
        <f t="shared" si="30"/>
        <v>0.02</v>
      </c>
    </row>
    <row r="187" spans="1:16" x14ac:dyDescent="0.25">
      <c r="A187" s="391"/>
      <c r="B187" s="394"/>
      <c r="C187" s="5" t="str">
        <f t="shared" si="26"/>
        <v/>
      </c>
      <c r="D187" s="155">
        <f t="shared" si="31"/>
        <v>0</v>
      </c>
      <c r="F187" s="156">
        <f t="shared" si="32"/>
        <v>0</v>
      </c>
      <c r="G187" t="str">
        <f t="shared" si="33"/>
        <v/>
      </c>
      <c r="H187" t="b">
        <f t="shared" si="34"/>
        <v>0</v>
      </c>
      <c r="I187" s="283">
        <f t="shared" si="27"/>
        <v>0</v>
      </c>
      <c r="J187" s="1">
        <f t="shared" si="28"/>
        <v>0</v>
      </c>
      <c r="K187" s="157">
        <f t="shared" si="35"/>
        <v>0</v>
      </c>
      <c r="L187" s="148">
        <f t="shared" si="36"/>
        <v>0</v>
      </c>
      <c r="M187" s="150">
        <f t="shared" si="37"/>
        <v>10</v>
      </c>
      <c r="N187" s="149">
        <f t="shared" si="38"/>
        <v>2.8200000000000003</v>
      </c>
      <c r="O187" s="149">
        <f t="shared" si="29"/>
        <v>1.02</v>
      </c>
      <c r="P187" s="149">
        <f t="shared" si="30"/>
        <v>0.02</v>
      </c>
    </row>
    <row r="188" spans="1:16" x14ac:dyDescent="0.25">
      <c r="A188" s="391"/>
      <c r="B188" s="394"/>
      <c r="C188" s="5" t="str">
        <f t="shared" si="26"/>
        <v/>
      </c>
      <c r="D188" s="155">
        <f t="shared" si="31"/>
        <v>0</v>
      </c>
      <c r="F188" s="156">
        <f t="shared" si="32"/>
        <v>0</v>
      </c>
      <c r="G188" t="str">
        <f t="shared" si="33"/>
        <v/>
      </c>
      <c r="H188" t="b">
        <f t="shared" si="34"/>
        <v>0</v>
      </c>
      <c r="I188" s="283">
        <f t="shared" si="27"/>
        <v>0</v>
      </c>
      <c r="J188" s="1">
        <f t="shared" si="28"/>
        <v>0</v>
      </c>
      <c r="K188" s="157">
        <f t="shared" si="35"/>
        <v>0</v>
      </c>
      <c r="L188" s="148">
        <f t="shared" si="36"/>
        <v>0</v>
      </c>
      <c r="M188" s="150">
        <f t="shared" si="37"/>
        <v>10</v>
      </c>
      <c r="N188" s="149">
        <f t="shared" si="38"/>
        <v>2.8200000000000003</v>
      </c>
      <c r="O188" s="149">
        <f t="shared" si="29"/>
        <v>1.02</v>
      </c>
      <c r="P188" s="149">
        <f t="shared" si="30"/>
        <v>0.02</v>
      </c>
    </row>
    <row r="189" spans="1:16" x14ac:dyDescent="0.25">
      <c r="A189" s="391"/>
      <c r="B189" s="394"/>
      <c r="C189" s="5" t="str">
        <f t="shared" si="26"/>
        <v/>
      </c>
      <c r="D189" s="155">
        <f t="shared" si="31"/>
        <v>0</v>
      </c>
      <c r="F189" s="156">
        <f t="shared" si="32"/>
        <v>0</v>
      </c>
      <c r="G189" t="str">
        <f t="shared" si="33"/>
        <v/>
      </c>
      <c r="H189" t="b">
        <f t="shared" si="34"/>
        <v>0</v>
      </c>
      <c r="I189" s="283">
        <f t="shared" si="27"/>
        <v>0</v>
      </c>
      <c r="J189" s="1">
        <f t="shared" si="28"/>
        <v>0</v>
      </c>
      <c r="K189" s="157">
        <f t="shared" si="35"/>
        <v>0</v>
      </c>
      <c r="L189" s="148">
        <f t="shared" si="36"/>
        <v>0</v>
      </c>
      <c r="M189" s="150">
        <f t="shared" si="37"/>
        <v>10</v>
      </c>
      <c r="N189" s="149">
        <f t="shared" si="38"/>
        <v>2.8200000000000003</v>
      </c>
      <c r="O189" s="149">
        <f t="shared" si="29"/>
        <v>1.02</v>
      </c>
      <c r="P189" s="149">
        <f t="shared" si="30"/>
        <v>0.02</v>
      </c>
    </row>
    <row r="190" spans="1:16" x14ac:dyDescent="0.25">
      <c r="A190" s="391"/>
      <c r="B190" s="394"/>
      <c r="C190" s="5" t="str">
        <f t="shared" si="26"/>
        <v/>
      </c>
      <c r="D190" s="155">
        <f t="shared" si="31"/>
        <v>0</v>
      </c>
      <c r="F190" s="156">
        <f t="shared" si="32"/>
        <v>0</v>
      </c>
      <c r="G190" t="str">
        <f t="shared" si="33"/>
        <v/>
      </c>
      <c r="H190" t="b">
        <f t="shared" si="34"/>
        <v>0</v>
      </c>
      <c r="I190" s="283">
        <f t="shared" si="27"/>
        <v>0</v>
      </c>
      <c r="J190" s="1">
        <f t="shared" si="28"/>
        <v>0</v>
      </c>
      <c r="K190" s="157">
        <f t="shared" si="35"/>
        <v>0</v>
      </c>
      <c r="L190" s="148">
        <f t="shared" si="36"/>
        <v>0</v>
      </c>
      <c r="M190" s="150">
        <f t="shared" si="37"/>
        <v>10</v>
      </c>
      <c r="N190" s="149">
        <f t="shared" si="38"/>
        <v>2.8200000000000003</v>
      </c>
      <c r="O190" s="149">
        <f t="shared" si="29"/>
        <v>1.02</v>
      </c>
      <c r="P190" s="149">
        <f t="shared" si="30"/>
        <v>0.02</v>
      </c>
    </row>
    <row r="191" spans="1:16" x14ac:dyDescent="0.25">
      <c r="A191" s="391"/>
      <c r="B191" s="394"/>
      <c r="C191" s="5" t="str">
        <f t="shared" si="26"/>
        <v/>
      </c>
      <c r="D191" s="155">
        <f t="shared" si="31"/>
        <v>0</v>
      </c>
      <c r="F191" s="156">
        <f t="shared" si="32"/>
        <v>0</v>
      </c>
      <c r="G191" t="str">
        <f t="shared" si="33"/>
        <v/>
      </c>
      <c r="H191" t="b">
        <f t="shared" si="34"/>
        <v>0</v>
      </c>
      <c r="I191" s="283">
        <f t="shared" si="27"/>
        <v>0</v>
      </c>
      <c r="J191" s="1">
        <f t="shared" si="28"/>
        <v>0</v>
      </c>
      <c r="K191" s="157">
        <f t="shared" si="35"/>
        <v>0</v>
      </c>
      <c r="L191" s="148">
        <f t="shared" si="36"/>
        <v>0</v>
      </c>
      <c r="M191" s="150">
        <f t="shared" si="37"/>
        <v>10</v>
      </c>
      <c r="N191" s="149">
        <f t="shared" si="38"/>
        <v>2.8200000000000003</v>
      </c>
      <c r="O191" s="149">
        <f t="shared" si="29"/>
        <v>1.02</v>
      </c>
      <c r="P191" s="149">
        <f t="shared" si="30"/>
        <v>0.02</v>
      </c>
    </row>
    <row r="192" spans="1:16" x14ac:dyDescent="0.25">
      <c r="A192" s="391"/>
      <c r="B192" s="394"/>
      <c r="C192" s="5" t="str">
        <f t="shared" si="26"/>
        <v/>
      </c>
      <c r="D192" s="155">
        <f t="shared" si="31"/>
        <v>0</v>
      </c>
      <c r="F192" s="156">
        <f t="shared" si="32"/>
        <v>0</v>
      </c>
      <c r="G192" t="str">
        <f t="shared" si="33"/>
        <v/>
      </c>
      <c r="H192" t="b">
        <f t="shared" si="34"/>
        <v>0</v>
      </c>
      <c r="I192" s="283">
        <f t="shared" si="27"/>
        <v>0</v>
      </c>
      <c r="J192" s="1">
        <f t="shared" si="28"/>
        <v>0</v>
      </c>
      <c r="K192" s="157">
        <f t="shared" si="35"/>
        <v>0</v>
      </c>
      <c r="L192" s="148">
        <f t="shared" si="36"/>
        <v>0</v>
      </c>
      <c r="M192" s="150">
        <f t="shared" si="37"/>
        <v>10</v>
      </c>
      <c r="N192" s="149">
        <f t="shared" si="38"/>
        <v>2.8200000000000003</v>
      </c>
      <c r="O192" s="149">
        <f t="shared" si="29"/>
        <v>1.02</v>
      </c>
      <c r="P192" s="149">
        <f t="shared" si="30"/>
        <v>0.02</v>
      </c>
    </row>
    <row r="193" spans="1:16" x14ac:dyDescent="0.25">
      <c r="A193" s="391"/>
      <c r="B193" s="394"/>
      <c r="C193" s="5" t="str">
        <f t="shared" si="26"/>
        <v/>
      </c>
      <c r="D193" s="155">
        <f t="shared" si="31"/>
        <v>0</v>
      </c>
      <c r="F193" s="156">
        <f t="shared" si="32"/>
        <v>0</v>
      </c>
      <c r="G193" t="str">
        <f t="shared" si="33"/>
        <v/>
      </c>
      <c r="H193" t="b">
        <f t="shared" si="34"/>
        <v>0</v>
      </c>
      <c r="I193" s="283">
        <f t="shared" si="27"/>
        <v>0</v>
      </c>
      <c r="J193" s="1">
        <f t="shared" si="28"/>
        <v>0</v>
      </c>
      <c r="K193" s="157">
        <f t="shared" si="35"/>
        <v>0</v>
      </c>
      <c r="L193" s="148">
        <f t="shared" si="36"/>
        <v>0</v>
      </c>
      <c r="M193" s="150">
        <f t="shared" si="37"/>
        <v>10</v>
      </c>
      <c r="N193" s="149">
        <f t="shared" si="38"/>
        <v>2.8200000000000003</v>
      </c>
      <c r="O193" s="149">
        <f t="shared" si="29"/>
        <v>1.02</v>
      </c>
      <c r="P193" s="149">
        <f t="shared" si="30"/>
        <v>0.02</v>
      </c>
    </row>
    <row r="194" spans="1:16" x14ac:dyDescent="0.25">
      <c r="A194" s="391"/>
      <c r="B194" s="394"/>
      <c r="C194" s="5" t="str">
        <f t="shared" si="26"/>
        <v/>
      </c>
      <c r="D194" s="155">
        <f t="shared" si="31"/>
        <v>0</v>
      </c>
      <c r="F194" s="156">
        <f t="shared" si="32"/>
        <v>0</v>
      </c>
      <c r="G194" t="str">
        <f t="shared" si="33"/>
        <v/>
      </c>
      <c r="H194" t="b">
        <f t="shared" si="34"/>
        <v>0</v>
      </c>
      <c r="I194" s="283">
        <f t="shared" si="27"/>
        <v>0</v>
      </c>
      <c r="J194" s="1">
        <f t="shared" si="28"/>
        <v>0</v>
      </c>
      <c r="K194" s="157">
        <f t="shared" si="35"/>
        <v>0</v>
      </c>
      <c r="L194" s="148">
        <f t="shared" si="36"/>
        <v>0</v>
      </c>
      <c r="M194" s="150">
        <f t="shared" si="37"/>
        <v>10</v>
      </c>
      <c r="N194" s="149">
        <f t="shared" si="38"/>
        <v>2.8200000000000003</v>
      </c>
      <c r="O194" s="149">
        <f t="shared" si="29"/>
        <v>1.02</v>
      </c>
      <c r="P194" s="149">
        <f t="shared" si="30"/>
        <v>0.02</v>
      </c>
    </row>
    <row r="195" spans="1:16" x14ac:dyDescent="0.25">
      <c r="A195" s="391"/>
      <c r="B195" s="394"/>
      <c r="C195" s="5" t="str">
        <f t="shared" ref="C195:C258" si="39">IF(I195&gt;0,INDEX(DB,I195,2),"")</f>
        <v/>
      </c>
      <c r="D195" s="155">
        <f t="shared" si="31"/>
        <v>0</v>
      </c>
      <c r="F195" s="156">
        <f t="shared" si="32"/>
        <v>0</v>
      </c>
      <c r="G195" t="str">
        <f t="shared" si="33"/>
        <v/>
      </c>
      <c r="H195" t="b">
        <f t="shared" si="34"/>
        <v>0</v>
      </c>
      <c r="I195" s="283">
        <f t="shared" ref="I195:I258" si="40">IF(ISNA(MATCH(A195,AthleteNumbers,0)),0,MATCH(A195,AthleteNumbers,0))</f>
        <v>0</v>
      </c>
      <c r="J195" s="1">
        <f t="shared" ref="J195:J258" si="41">IF(I195&gt;0,INDEX(DB,$I195,6),0)</f>
        <v>0</v>
      </c>
      <c r="K195" s="157">
        <f t="shared" si="35"/>
        <v>0</v>
      </c>
      <c r="L195" s="148">
        <f t="shared" si="36"/>
        <v>0</v>
      </c>
      <c r="M195" s="150">
        <f t="shared" si="37"/>
        <v>10</v>
      </c>
      <c r="N195" s="149">
        <f t="shared" si="38"/>
        <v>2.8200000000000003</v>
      </c>
      <c r="O195" s="149">
        <f t="shared" ref="O195:O258" si="42">IF($J195=0,$M$1,INDEX(IncEventData,$J195,(3*($K$1-1))+2))</f>
        <v>1.02</v>
      </c>
      <c r="P195" s="149">
        <f t="shared" ref="P195:P258" si="43">IF($J195=0,$O$1,INDEX(IncEventData,$J195,(3*($K$1-1))+3))</f>
        <v>0.02</v>
      </c>
    </row>
    <row r="196" spans="1:16" x14ac:dyDescent="0.25">
      <c r="A196" s="391"/>
      <c r="B196" s="394"/>
      <c r="C196" s="5" t="str">
        <f t="shared" si="39"/>
        <v/>
      </c>
      <c r="D196" s="155">
        <f t="shared" ref="D196:D259" si="44">IF(AND(H196,B196&lt;&gt;0,ISNUMBER(B196)),IF(ISERR(M196),0,M196),0)</f>
        <v>0</v>
      </c>
      <c r="F196" s="156">
        <f t="shared" ref="F196:F259" si="45">COUNTIF(A$3:A$1002,A196)</f>
        <v>0</v>
      </c>
      <c r="G196" t="str">
        <f t="shared" ref="G196:G259" si="46">IF(AND(H196,OR(D196&lt;=10,D196&gt;=90)),"CHECK","")</f>
        <v/>
      </c>
      <c r="H196" t="b">
        <f t="shared" ref="H196:H259" si="47">IF(AND(I196&gt;0,LEN(C196)&gt;0,B196&lt;&gt;0),TRUE,FALSE)</f>
        <v>0</v>
      </c>
      <c r="I196" s="283">
        <f t="shared" si="40"/>
        <v>0</v>
      </c>
      <c r="J196" s="1">
        <f t="shared" si="41"/>
        <v>0</v>
      </c>
      <c r="K196" s="157">
        <f t="shared" ref="K196:K259" si="48">IF(ISNUMBER(B196),ROUND(+B196,2),0)</f>
        <v>0</v>
      </c>
      <c r="L196" s="148">
        <f t="shared" ref="L196:L259" si="49">+K196</f>
        <v>0</v>
      </c>
      <c r="M196" s="150">
        <f t="shared" ref="M196:M259" si="50">IF(L196&lt;O196,MinPoints,IF(AND(L196&gt;N196,O196&gt;0),100,+INT(($L196-O196)/P196)+MinPoints))</f>
        <v>10</v>
      </c>
      <c r="N196" s="149">
        <f t="shared" ref="N196:N259" si="51">+O196+(P196*90)</f>
        <v>2.8200000000000003</v>
      </c>
      <c r="O196" s="149">
        <f t="shared" si="42"/>
        <v>1.02</v>
      </c>
      <c r="P196" s="149">
        <f t="shared" si="43"/>
        <v>0.02</v>
      </c>
    </row>
    <row r="197" spans="1:16" x14ac:dyDescent="0.25">
      <c r="A197" s="391"/>
      <c r="B197" s="394"/>
      <c r="C197" s="5" t="str">
        <f t="shared" si="39"/>
        <v/>
      </c>
      <c r="D197" s="155">
        <f t="shared" si="44"/>
        <v>0</v>
      </c>
      <c r="F197" s="156">
        <f t="shared" si="45"/>
        <v>0</v>
      </c>
      <c r="G197" t="str">
        <f t="shared" si="46"/>
        <v/>
      </c>
      <c r="H197" t="b">
        <f t="shared" si="47"/>
        <v>0</v>
      </c>
      <c r="I197" s="283">
        <f t="shared" si="40"/>
        <v>0</v>
      </c>
      <c r="J197" s="1">
        <f t="shared" si="41"/>
        <v>0</v>
      </c>
      <c r="K197" s="157">
        <f t="shared" si="48"/>
        <v>0</v>
      </c>
      <c r="L197" s="148">
        <f t="shared" si="49"/>
        <v>0</v>
      </c>
      <c r="M197" s="150">
        <f t="shared" si="50"/>
        <v>10</v>
      </c>
      <c r="N197" s="149">
        <f t="shared" si="51"/>
        <v>2.8200000000000003</v>
      </c>
      <c r="O197" s="149">
        <f t="shared" si="42"/>
        <v>1.02</v>
      </c>
      <c r="P197" s="149">
        <f t="shared" si="43"/>
        <v>0.02</v>
      </c>
    </row>
    <row r="198" spans="1:16" x14ac:dyDescent="0.25">
      <c r="A198" s="391"/>
      <c r="B198" s="394"/>
      <c r="C198" s="5" t="str">
        <f t="shared" si="39"/>
        <v/>
      </c>
      <c r="D198" s="155">
        <f t="shared" si="44"/>
        <v>0</v>
      </c>
      <c r="F198" s="156">
        <f t="shared" si="45"/>
        <v>0</v>
      </c>
      <c r="G198" t="str">
        <f t="shared" si="46"/>
        <v/>
      </c>
      <c r="H198" t="b">
        <f t="shared" si="47"/>
        <v>0</v>
      </c>
      <c r="I198" s="283">
        <f t="shared" si="40"/>
        <v>0</v>
      </c>
      <c r="J198" s="1">
        <f t="shared" si="41"/>
        <v>0</v>
      </c>
      <c r="K198" s="157">
        <f t="shared" si="48"/>
        <v>0</v>
      </c>
      <c r="L198" s="148">
        <f t="shared" si="49"/>
        <v>0</v>
      </c>
      <c r="M198" s="150">
        <f t="shared" si="50"/>
        <v>10</v>
      </c>
      <c r="N198" s="149">
        <f t="shared" si="51"/>
        <v>2.8200000000000003</v>
      </c>
      <c r="O198" s="149">
        <f t="shared" si="42"/>
        <v>1.02</v>
      </c>
      <c r="P198" s="149">
        <f t="shared" si="43"/>
        <v>0.02</v>
      </c>
    </row>
    <row r="199" spans="1:16" x14ac:dyDescent="0.25">
      <c r="A199" s="391"/>
      <c r="B199" s="394"/>
      <c r="C199" s="5" t="str">
        <f t="shared" si="39"/>
        <v/>
      </c>
      <c r="D199" s="155">
        <f t="shared" si="44"/>
        <v>0</v>
      </c>
      <c r="F199" s="156">
        <f t="shared" si="45"/>
        <v>0</v>
      </c>
      <c r="G199" t="str">
        <f t="shared" si="46"/>
        <v/>
      </c>
      <c r="H199" t="b">
        <f t="shared" si="47"/>
        <v>0</v>
      </c>
      <c r="I199" s="283">
        <f t="shared" si="40"/>
        <v>0</v>
      </c>
      <c r="J199" s="1">
        <f t="shared" si="41"/>
        <v>0</v>
      </c>
      <c r="K199" s="157">
        <f t="shared" si="48"/>
        <v>0</v>
      </c>
      <c r="L199" s="148">
        <f t="shared" si="49"/>
        <v>0</v>
      </c>
      <c r="M199" s="150">
        <f t="shared" si="50"/>
        <v>10</v>
      </c>
      <c r="N199" s="149">
        <f t="shared" si="51"/>
        <v>2.8200000000000003</v>
      </c>
      <c r="O199" s="149">
        <f t="shared" si="42"/>
        <v>1.02</v>
      </c>
      <c r="P199" s="149">
        <f t="shared" si="43"/>
        <v>0.02</v>
      </c>
    </row>
    <row r="200" spans="1:16" x14ac:dyDescent="0.25">
      <c r="A200" s="391"/>
      <c r="B200" s="394"/>
      <c r="C200" s="5" t="str">
        <f t="shared" si="39"/>
        <v/>
      </c>
      <c r="D200" s="155">
        <f t="shared" si="44"/>
        <v>0</v>
      </c>
      <c r="F200" s="156">
        <f t="shared" si="45"/>
        <v>0</v>
      </c>
      <c r="G200" t="str">
        <f t="shared" si="46"/>
        <v/>
      </c>
      <c r="H200" t="b">
        <f t="shared" si="47"/>
        <v>0</v>
      </c>
      <c r="I200" s="283">
        <f t="shared" si="40"/>
        <v>0</v>
      </c>
      <c r="J200" s="1">
        <f t="shared" si="41"/>
        <v>0</v>
      </c>
      <c r="K200" s="157">
        <f t="shared" si="48"/>
        <v>0</v>
      </c>
      <c r="L200" s="148">
        <f t="shared" si="49"/>
        <v>0</v>
      </c>
      <c r="M200" s="150">
        <f t="shared" si="50"/>
        <v>10</v>
      </c>
      <c r="N200" s="149">
        <f t="shared" si="51"/>
        <v>2.8200000000000003</v>
      </c>
      <c r="O200" s="149">
        <f t="shared" si="42"/>
        <v>1.02</v>
      </c>
      <c r="P200" s="149">
        <f t="shared" si="43"/>
        <v>0.02</v>
      </c>
    </row>
    <row r="201" spans="1:16" x14ac:dyDescent="0.25">
      <c r="A201" s="391"/>
      <c r="B201" s="394"/>
      <c r="C201" s="5" t="str">
        <f t="shared" si="39"/>
        <v/>
      </c>
      <c r="D201" s="155">
        <f t="shared" si="44"/>
        <v>0</v>
      </c>
      <c r="F201" s="156">
        <f t="shared" si="45"/>
        <v>0</v>
      </c>
      <c r="G201" t="str">
        <f t="shared" si="46"/>
        <v/>
      </c>
      <c r="H201" t="b">
        <f t="shared" si="47"/>
        <v>0</v>
      </c>
      <c r="I201" s="283">
        <f t="shared" si="40"/>
        <v>0</v>
      </c>
      <c r="J201" s="1">
        <f t="shared" si="41"/>
        <v>0</v>
      </c>
      <c r="K201" s="157">
        <f t="shared" si="48"/>
        <v>0</v>
      </c>
      <c r="L201" s="148">
        <f t="shared" si="49"/>
        <v>0</v>
      </c>
      <c r="M201" s="150">
        <f t="shared" si="50"/>
        <v>10</v>
      </c>
      <c r="N201" s="149">
        <f t="shared" si="51"/>
        <v>2.8200000000000003</v>
      </c>
      <c r="O201" s="149">
        <f t="shared" si="42"/>
        <v>1.02</v>
      </c>
      <c r="P201" s="149">
        <f t="shared" si="43"/>
        <v>0.02</v>
      </c>
    </row>
    <row r="202" spans="1:16" x14ac:dyDescent="0.25">
      <c r="A202" s="391"/>
      <c r="B202" s="394"/>
      <c r="C202" s="5" t="str">
        <f t="shared" si="39"/>
        <v/>
      </c>
      <c r="D202" s="155">
        <f t="shared" si="44"/>
        <v>0</v>
      </c>
      <c r="F202" s="156">
        <f t="shared" si="45"/>
        <v>0</v>
      </c>
      <c r="G202" t="str">
        <f t="shared" si="46"/>
        <v/>
      </c>
      <c r="H202" t="b">
        <f t="shared" si="47"/>
        <v>0</v>
      </c>
      <c r="I202" s="283">
        <f t="shared" si="40"/>
        <v>0</v>
      </c>
      <c r="J202" s="1">
        <f t="shared" si="41"/>
        <v>0</v>
      </c>
      <c r="K202" s="157">
        <f t="shared" si="48"/>
        <v>0</v>
      </c>
      <c r="L202" s="148">
        <f t="shared" si="49"/>
        <v>0</v>
      </c>
      <c r="M202" s="150">
        <f t="shared" si="50"/>
        <v>10</v>
      </c>
      <c r="N202" s="149">
        <f t="shared" si="51"/>
        <v>2.8200000000000003</v>
      </c>
      <c r="O202" s="149">
        <f t="shared" si="42"/>
        <v>1.02</v>
      </c>
      <c r="P202" s="149">
        <f t="shared" si="43"/>
        <v>0.02</v>
      </c>
    </row>
    <row r="203" spans="1:16" x14ac:dyDescent="0.25">
      <c r="A203" s="391"/>
      <c r="B203" s="394"/>
      <c r="C203" s="5" t="str">
        <f t="shared" si="39"/>
        <v/>
      </c>
      <c r="D203" s="155">
        <f t="shared" si="44"/>
        <v>0</v>
      </c>
      <c r="F203" s="156">
        <f t="shared" si="45"/>
        <v>0</v>
      </c>
      <c r="G203" t="str">
        <f t="shared" si="46"/>
        <v/>
      </c>
      <c r="H203" t="b">
        <f t="shared" si="47"/>
        <v>0</v>
      </c>
      <c r="I203" s="283">
        <f t="shared" si="40"/>
        <v>0</v>
      </c>
      <c r="J203" s="1">
        <f t="shared" si="41"/>
        <v>0</v>
      </c>
      <c r="K203" s="157">
        <f t="shared" si="48"/>
        <v>0</v>
      </c>
      <c r="L203" s="148">
        <f t="shared" si="49"/>
        <v>0</v>
      </c>
      <c r="M203" s="150">
        <f t="shared" si="50"/>
        <v>10</v>
      </c>
      <c r="N203" s="149">
        <f t="shared" si="51"/>
        <v>2.8200000000000003</v>
      </c>
      <c r="O203" s="149">
        <f t="shared" si="42"/>
        <v>1.02</v>
      </c>
      <c r="P203" s="149">
        <f t="shared" si="43"/>
        <v>0.02</v>
      </c>
    </row>
    <row r="204" spans="1:16" x14ac:dyDescent="0.25">
      <c r="A204" s="391"/>
      <c r="B204" s="394"/>
      <c r="C204" s="5" t="str">
        <f t="shared" si="39"/>
        <v/>
      </c>
      <c r="D204" s="155">
        <f t="shared" si="44"/>
        <v>0</v>
      </c>
      <c r="F204" s="156">
        <f t="shared" si="45"/>
        <v>0</v>
      </c>
      <c r="G204" t="str">
        <f t="shared" si="46"/>
        <v/>
      </c>
      <c r="H204" t="b">
        <f t="shared" si="47"/>
        <v>0</v>
      </c>
      <c r="I204" s="283">
        <f t="shared" si="40"/>
        <v>0</v>
      </c>
      <c r="J204" s="1">
        <f t="shared" si="41"/>
        <v>0</v>
      </c>
      <c r="K204" s="157">
        <f t="shared" si="48"/>
        <v>0</v>
      </c>
      <c r="L204" s="148">
        <f t="shared" si="49"/>
        <v>0</v>
      </c>
      <c r="M204" s="150">
        <f t="shared" si="50"/>
        <v>10</v>
      </c>
      <c r="N204" s="149">
        <f t="shared" si="51"/>
        <v>2.8200000000000003</v>
      </c>
      <c r="O204" s="149">
        <f t="shared" si="42"/>
        <v>1.02</v>
      </c>
      <c r="P204" s="149">
        <f t="shared" si="43"/>
        <v>0.02</v>
      </c>
    </row>
    <row r="205" spans="1:16" x14ac:dyDescent="0.25">
      <c r="A205" s="391"/>
      <c r="B205" s="394"/>
      <c r="C205" s="5" t="str">
        <f t="shared" si="39"/>
        <v/>
      </c>
      <c r="D205" s="155">
        <f t="shared" si="44"/>
        <v>0</v>
      </c>
      <c r="F205" s="156">
        <f t="shared" si="45"/>
        <v>0</v>
      </c>
      <c r="G205" t="str">
        <f t="shared" si="46"/>
        <v/>
      </c>
      <c r="H205" t="b">
        <f t="shared" si="47"/>
        <v>0</v>
      </c>
      <c r="I205" s="283">
        <f t="shared" si="40"/>
        <v>0</v>
      </c>
      <c r="J205" s="1">
        <f t="shared" si="41"/>
        <v>0</v>
      </c>
      <c r="K205" s="157">
        <f t="shared" si="48"/>
        <v>0</v>
      </c>
      <c r="L205" s="148">
        <f t="shared" si="49"/>
        <v>0</v>
      </c>
      <c r="M205" s="150">
        <f t="shared" si="50"/>
        <v>10</v>
      </c>
      <c r="N205" s="149">
        <f t="shared" si="51"/>
        <v>2.8200000000000003</v>
      </c>
      <c r="O205" s="149">
        <f t="shared" si="42"/>
        <v>1.02</v>
      </c>
      <c r="P205" s="149">
        <f t="shared" si="43"/>
        <v>0.02</v>
      </c>
    </row>
    <row r="206" spans="1:16" x14ac:dyDescent="0.25">
      <c r="A206" s="391"/>
      <c r="B206" s="394"/>
      <c r="C206" s="5" t="str">
        <f t="shared" si="39"/>
        <v/>
      </c>
      <c r="D206" s="155">
        <f t="shared" si="44"/>
        <v>0</v>
      </c>
      <c r="F206" s="156">
        <f t="shared" si="45"/>
        <v>0</v>
      </c>
      <c r="G206" t="str">
        <f t="shared" si="46"/>
        <v/>
      </c>
      <c r="H206" t="b">
        <f t="shared" si="47"/>
        <v>0</v>
      </c>
      <c r="I206" s="283">
        <f t="shared" si="40"/>
        <v>0</v>
      </c>
      <c r="J206" s="1">
        <f t="shared" si="41"/>
        <v>0</v>
      </c>
      <c r="K206" s="157">
        <f t="shared" si="48"/>
        <v>0</v>
      </c>
      <c r="L206" s="148">
        <f t="shared" si="49"/>
        <v>0</v>
      </c>
      <c r="M206" s="150">
        <f t="shared" si="50"/>
        <v>10</v>
      </c>
      <c r="N206" s="149">
        <f t="shared" si="51"/>
        <v>2.8200000000000003</v>
      </c>
      <c r="O206" s="149">
        <f t="shared" si="42"/>
        <v>1.02</v>
      </c>
      <c r="P206" s="149">
        <f t="shared" si="43"/>
        <v>0.02</v>
      </c>
    </row>
    <row r="207" spans="1:16" x14ac:dyDescent="0.25">
      <c r="A207" s="391"/>
      <c r="B207" s="394"/>
      <c r="C207" s="5" t="str">
        <f t="shared" si="39"/>
        <v/>
      </c>
      <c r="D207" s="155">
        <f t="shared" si="44"/>
        <v>0</v>
      </c>
      <c r="F207" s="156">
        <f t="shared" si="45"/>
        <v>0</v>
      </c>
      <c r="G207" t="str">
        <f t="shared" si="46"/>
        <v/>
      </c>
      <c r="H207" t="b">
        <f t="shared" si="47"/>
        <v>0</v>
      </c>
      <c r="I207" s="283">
        <f t="shared" si="40"/>
        <v>0</v>
      </c>
      <c r="J207" s="1">
        <f t="shared" si="41"/>
        <v>0</v>
      </c>
      <c r="K207" s="157">
        <f t="shared" si="48"/>
        <v>0</v>
      </c>
      <c r="L207" s="148">
        <f t="shared" si="49"/>
        <v>0</v>
      </c>
      <c r="M207" s="150">
        <f t="shared" si="50"/>
        <v>10</v>
      </c>
      <c r="N207" s="149">
        <f t="shared" si="51"/>
        <v>2.8200000000000003</v>
      </c>
      <c r="O207" s="149">
        <f t="shared" si="42"/>
        <v>1.02</v>
      </c>
      <c r="P207" s="149">
        <f t="shared" si="43"/>
        <v>0.02</v>
      </c>
    </row>
    <row r="208" spans="1:16" x14ac:dyDescent="0.25">
      <c r="A208" s="391"/>
      <c r="B208" s="394"/>
      <c r="C208" s="5" t="str">
        <f t="shared" si="39"/>
        <v/>
      </c>
      <c r="D208" s="155">
        <f t="shared" si="44"/>
        <v>0</v>
      </c>
      <c r="F208" s="156">
        <f t="shared" si="45"/>
        <v>0</v>
      </c>
      <c r="G208" t="str">
        <f t="shared" si="46"/>
        <v/>
      </c>
      <c r="H208" t="b">
        <f t="shared" si="47"/>
        <v>0</v>
      </c>
      <c r="I208" s="283">
        <f t="shared" si="40"/>
        <v>0</v>
      </c>
      <c r="J208" s="1">
        <f t="shared" si="41"/>
        <v>0</v>
      </c>
      <c r="K208" s="157">
        <f t="shared" si="48"/>
        <v>0</v>
      </c>
      <c r="L208" s="148">
        <f t="shared" si="49"/>
        <v>0</v>
      </c>
      <c r="M208" s="150">
        <f t="shared" si="50"/>
        <v>10</v>
      </c>
      <c r="N208" s="149">
        <f t="shared" si="51"/>
        <v>2.8200000000000003</v>
      </c>
      <c r="O208" s="149">
        <f t="shared" si="42"/>
        <v>1.02</v>
      </c>
      <c r="P208" s="149">
        <f t="shared" si="43"/>
        <v>0.02</v>
      </c>
    </row>
    <row r="209" spans="1:16" x14ac:dyDescent="0.25">
      <c r="A209" s="391"/>
      <c r="B209" s="394"/>
      <c r="C209" s="5" t="str">
        <f t="shared" si="39"/>
        <v/>
      </c>
      <c r="D209" s="155">
        <f t="shared" si="44"/>
        <v>0</v>
      </c>
      <c r="F209" s="156">
        <f t="shared" si="45"/>
        <v>0</v>
      </c>
      <c r="G209" t="str">
        <f t="shared" si="46"/>
        <v/>
      </c>
      <c r="H209" t="b">
        <f t="shared" si="47"/>
        <v>0</v>
      </c>
      <c r="I209" s="283">
        <f t="shared" si="40"/>
        <v>0</v>
      </c>
      <c r="J209" s="1">
        <f t="shared" si="41"/>
        <v>0</v>
      </c>
      <c r="K209" s="157">
        <f t="shared" si="48"/>
        <v>0</v>
      </c>
      <c r="L209" s="148">
        <f t="shared" si="49"/>
        <v>0</v>
      </c>
      <c r="M209" s="150">
        <f t="shared" si="50"/>
        <v>10</v>
      </c>
      <c r="N209" s="149">
        <f t="shared" si="51"/>
        <v>2.8200000000000003</v>
      </c>
      <c r="O209" s="149">
        <f t="shared" si="42"/>
        <v>1.02</v>
      </c>
      <c r="P209" s="149">
        <f t="shared" si="43"/>
        <v>0.02</v>
      </c>
    </row>
    <row r="210" spans="1:16" x14ac:dyDescent="0.25">
      <c r="A210" s="391"/>
      <c r="B210" s="394"/>
      <c r="C210" s="5" t="str">
        <f t="shared" si="39"/>
        <v/>
      </c>
      <c r="D210" s="155">
        <f t="shared" si="44"/>
        <v>0</v>
      </c>
      <c r="F210" s="156">
        <f t="shared" si="45"/>
        <v>0</v>
      </c>
      <c r="G210" t="str">
        <f t="shared" si="46"/>
        <v/>
      </c>
      <c r="H210" t="b">
        <f t="shared" si="47"/>
        <v>0</v>
      </c>
      <c r="I210" s="283">
        <f t="shared" si="40"/>
        <v>0</v>
      </c>
      <c r="J210" s="1">
        <f t="shared" si="41"/>
        <v>0</v>
      </c>
      <c r="K210" s="157">
        <f t="shared" si="48"/>
        <v>0</v>
      </c>
      <c r="L210" s="148">
        <f t="shared" si="49"/>
        <v>0</v>
      </c>
      <c r="M210" s="150">
        <f t="shared" si="50"/>
        <v>10</v>
      </c>
      <c r="N210" s="149">
        <f t="shared" si="51"/>
        <v>2.8200000000000003</v>
      </c>
      <c r="O210" s="149">
        <f t="shared" si="42"/>
        <v>1.02</v>
      </c>
      <c r="P210" s="149">
        <f t="shared" si="43"/>
        <v>0.02</v>
      </c>
    </row>
    <row r="211" spans="1:16" x14ac:dyDescent="0.25">
      <c r="A211" s="391"/>
      <c r="B211" s="394"/>
      <c r="C211" s="5" t="str">
        <f t="shared" si="39"/>
        <v/>
      </c>
      <c r="D211" s="155">
        <f t="shared" si="44"/>
        <v>0</v>
      </c>
      <c r="F211" s="156">
        <f t="shared" si="45"/>
        <v>0</v>
      </c>
      <c r="G211" t="str">
        <f t="shared" si="46"/>
        <v/>
      </c>
      <c r="H211" t="b">
        <f t="shared" si="47"/>
        <v>0</v>
      </c>
      <c r="I211" s="283">
        <f t="shared" si="40"/>
        <v>0</v>
      </c>
      <c r="J211" s="1">
        <f t="shared" si="41"/>
        <v>0</v>
      </c>
      <c r="K211" s="157">
        <f t="shared" si="48"/>
        <v>0</v>
      </c>
      <c r="L211" s="148">
        <f t="shared" si="49"/>
        <v>0</v>
      </c>
      <c r="M211" s="150">
        <f t="shared" si="50"/>
        <v>10</v>
      </c>
      <c r="N211" s="149">
        <f t="shared" si="51"/>
        <v>2.8200000000000003</v>
      </c>
      <c r="O211" s="149">
        <f t="shared" si="42"/>
        <v>1.02</v>
      </c>
      <c r="P211" s="149">
        <f t="shared" si="43"/>
        <v>0.02</v>
      </c>
    </row>
    <row r="212" spans="1:16" x14ac:dyDescent="0.25">
      <c r="A212" s="391"/>
      <c r="B212" s="394"/>
      <c r="C212" s="5" t="str">
        <f t="shared" si="39"/>
        <v/>
      </c>
      <c r="D212" s="155">
        <f t="shared" si="44"/>
        <v>0</v>
      </c>
      <c r="F212" s="156">
        <f t="shared" si="45"/>
        <v>0</v>
      </c>
      <c r="G212" t="str">
        <f t="shared" si="46"/>
        <v/>
      </c>
      <c r="H212" t="b">
        <f t="shared" si="47"/>
        <v>0</v>
      </c>
      <c r="I212" s="283">
        <f t="shared" si="40"/>
        <v>0</v>
      </c>
      <c r="J212" s="1">
        <f t="shared" si="41"/>
        <v>0</v>
      </c>
      <c r="K212" s="157">
        <f t="shared" si="48"/>
        <v>0</v>
      </c>
      <c r="L212" s="148">
        <f t="shared" si="49"/>
        <v>0</v>
      </c>
      <c r="M212" s="150">
        <f t="shared" si="50"/>
        <v>10</v>
      </c>
      <c r="N212" s="149">
        <f t="shared" si="51"/>
        <v>2.8200000000000003</v>
      </c>
      <c r="O212" s="149">
        <f t="shared" si="42"/>
        <v>1.02</v>
      </c>
      <c r="P212" s="149">
        <f t="shared" si="43"/>
        <v>0.02</v>
      </c>
    </row>
    <row r="213" spans="1:16" x14ac:dyDescent="0.25">
      <c r="A213" s="391"/>
      <c r="B213" s="394"/>
      <c r="C213" s="5" t="str">
        <f t="shared" si="39"/>
        <v/>
      </c>
      <c r="D213" s="155">
        <f t="shared" si="44"/>
        <v>0</v>
      </c>
      <c r="F213" s="156">
        <f t="shared" si="45"/>
        <v>0</v>
      </c>
      <c r="G213" t="str">
        <f t="shared" si="46"/>
        <v/>
      </c>
      <c r="H213" t="b">
        <f t="shared" si="47"/>
        <v>0</v>
      </c>
      <c r="I213" s="283">
        <f t="shared" si="40"/>
        <v>0</v>
      </c>
      <c r="J213" s="1">
        <f t="shared" si="41"/>
        <v>0</v>
      </c>
      <c r="K213" s="157">
        <f t="shared" si="48"/>
        <v>0</v>
      </c>
      <c r="L213" s="148">
        <f t="shared" si="49"/>
        <v>0</v>
      </c>
      <c r="M213" s="150">
        <f t="shared" si="50"/>
        <v>10</v>
      </c>
      <c r="N213" s="149">
        <f t="shared" si="51"/>
        <v>2.8200000000000003</v>
      </c>
      <c r="O213" s="149">
        <f t="shared" si="42"/>
        <v>1.02</v>
      </c>
      <c r="P213" s="149">
        <f t="shared" si="43"/>
        <v>0.02</v>
      </c>
    </row>
    <row r="214" spans="1:16" x14ac:dyDescent="0.25">
      <c r="A214" s="391"/>
      <c r="B214" s="394"/>
      <c r="C214" s="5" t="str">
        <f t="shared" si="39"/>
        <v/>
      </c>
      <c r="D214" s="155">
        <f t="shared" si="44"/>
        <v>0</v>
      </c>
      <c r="F214" s="156">
        <f t="shared" si="45"/>
        <v>0</v>
      </c>
      <c r="G214" t="str">
        <f t="shared" si="46"/>
        <v/>
      </c>
      <c r="H214" t="b">
        <f t="shared" si="47"/>
        <v>0</v>
      </c>
      <c r="I214" s="283">
        <f t="shared" si="40"/>
        <v>0</v>
      </c>
      <c r="J214" s="1">
        <f t="shared" si="41"/>
        <v>0</v>
      </c>
      <c r="K214" s="157">
        <f t="shared" si="48"/>
        <v>0</v>
      </c>
      <c r="L214" s="148">
        <f t="shared" si="49"/>
        <v>0</v>
      </c>
      <c r="M214" s="150">
        <f t="shared" si="50"/>
        <v>10</v>
      </c>
      <c r="N214" s="149">
        <f t="shared" si="51"/>
        <v>2.8200000000000003</v>
      </c>
      <c r="O214" s="149">
        <f t="shared" si="42"/>
        <v>1.02</v>
      </c>
      <c r="P214" s="149">
        <f t="shared" si="43"/>
        <v>0.02</v>
      </c>
    </row>
    <row r="215" spans="1:16" x14ac:dyDescent="0.25">
      <c r="A215" s="391"/>
      <c r="B215" s="394"/>
      <c r="C215" s="5" t="str">
        <f t="shared" si="39"/>
        <v/>
      </c>
      <c r="D215" s="155">
        <f t="shared" si="44"/>
        <v>0</v>
      </c>
      <c r="F215" s="156">
        <f t="shared" si="45"/>
        <v>0</v>
      </c>
      <c r="G215" t="str">
        <f t="shared" si="46"/>
        <v/>
      </c>
      <c r="H215" t="b">
        <f t="shared" si="47"/>
        <v>0</v>
      </c>
      <c r="I215" s="283">
        <f t="shared" si="40"/>
        <v>0</v>
      </c>
      <c r="J215" s="1">
        <f t="shared" si="41"/>
        <v>0</v>
      </c>
      <c r="K215" s="157">
        <f t="shared" si="48"/>
        <v>0</v>
      </c>
      <c r="L215" s="148">
        <f t="shared" si="49"/>
        <v>0</v>
      </c>
      <c r="M215" s="150">
        <f t="shared" si="50"/>
        <v>10</v>
      </c>
      <c r="N215" s="149">
        <f t="shared" si="51"/>
        <v>2.8200000000000003</v>
      </c>
      <c r="O215" s="149">
        <f t="shared" si="42"/>
        <v>1.02</v>
      </c>
      <c r="P215" s="149">
        <f t="shared" si="43"/>
        <v>0.02</v>
      </c>
    </row>
    <row r="216" spans="1:16" x14ac:dyDescent="0.25">
      <c r="A216" s="391"/>
      <c r="B216" s="394"/>
      <c r="C216" s="5" t="str">
        <f t="shared" si="39"/>
        <v/>
      </c>
      <c r="D216" s="155">
        <f t="shared" si="44"/>
        <v>0</v>
      </c>
      <c r="F216" s="156">
        <f t="shared" si="45"/>
        <v>0</v>
      </c>
      <c r="G216" t="str">
        <f t="shared" si="46"/>
        <v/>
      </c>
      <c r="H216" t="b">
        <f t="shared" si="47"/>
        <v>0</v>
      </c>
      <c r="I216" s="283">
        <f t="shared" si="40"/>
        <v>0</v>
      </c>
      <c r="J216" s="1">
        <f t="shared" si="41"/>
        <v>0</v>
      </c>
      <c r="K216" s="157">
        <f t="shared" si="48"/>
        <v>0</v>
      </c>
      <c r="L216" s="148">
        <f t="shared" si="49"/>
        <v>0</v>
      </c>
      <c r="M216" s="150">
        <f t="shared" si="50"/>
        <v>10</v>
      </c>
      <c r="N216" s="149">
        <f t="shared" si="51"/>
        <v>2.8200000000000003</v>
      </c>
      <c r="O216" s="149">
        <f t="shared" si="42"/>
        <v>1.02</v>
      </c>
      <c r="P216" s="149">
        <f t="shared" si="43"/>
        <v>0.02</v>
      </c>
    </row>
    <row r="217" spans="1:16" x14ac:dyDescent="0.25">
      <c r="A217" s="391"/>
      <c r="B217" s="394"/>
      <c r="C217" s="5" t="str">
        <f t="shared" si="39"/>
        <v/>
      </c>
      <c r="D217" s="155">
        <f t="shared" si="44"/>
        <v>0</v>
      </c>
      <c r="F217" s="156">
        <f t="shared" si="45"/>
        <v>0</v>
      </c>
      <c r="G217" t="str">
        <f t="shared" si="46"/>
        <v/>
      </c>
      <c r="H217" t="b">
        <f t="shared" si="47"/>
        <v>0</v>
      </c>
      <c r="I217" s="283">
        <f t="shared" si="40"/>
        <v>0</v>
      </c>
      <c r="J217" s="1">
        <f t="shared" si="41"/>
        <v>0</v>
      </c>
      <c r="K217" s="157">
        <f t="shared" si="48"/>
        <v>0</v>
      </c>
      <c r="L217" s="148">
        <f t="shared" si="49"/>
        <v>0</v>
      </c>
      <c r="M217" s="150">
        <f t="shared" si="50"/>
        <v>10</v>
      </c>
      <c r="N217" s="149">
        <f t="shared" si="51"/>
        <v>2.8200000000000003</v>
      </c>
      <c r="O217" s="149">
        <f t="shared" si="42"/>
        <v>1.02</v>
      </c>
      <c r="P217" s="149">
        <f t="shared" si="43"/>
        <v>0.02</v>
      </c>
    </row>
    <row r="218" spans="1:16" x14ac:dyDescent="0.25">
      <c r="A218" s="391"/>
      <c r="B218" s="394"/>
      <c r="C218" s="5" t="str">
        <f t="shared" si="39"/>
        <v/>
      </c>
      <c r="D218" s="155">
        <f t="shared" si="44"/>
        <v>0</v>
      </c>
      <c r="F218" s="156">
        <f t="shared" si="45"/>
        <v>0</v>
      </c>
      <c r="G218" t="str">
        <f t="shared" si="46"/>
        <v/>
      </c>
      <c r="H218" t="b">
        <f t="shared" si="47"/>
        <v>0</v>
      </c>
      <c r="I218" s="283">
        <f t="shared" si="40"/>
        <v>0</v>
      </c>
      <c r="J218" s="1">
        <f t="shared" si="41"/>
        <v>0</v>
      </c>
      <c r="K218" s="157">
        <f t="shared" si="48"/>
        <v>0</v>
      </c>
      <c r="L218" s="148">
        <f t="shared" si="49"/>
        <v>0</v>
      </c>
      <c r="M218" s="150">
        <f t="shared" si="50"/>
        <v>10</v>
      </c>
      <c r="N218" s="149">
        <f t="shared" si="51"/>
        <v>2.8200000000000003</v>
      </c>
      <c r="O218" s="149">
        <f t="shared" si="42"/>
        <v>1.02</v>
      </c>
      <c r="P218" s="149">
        <f t="shared" si="43"/>
        <v>0.02</v>
      </c>
    </row>
    <row r="219" spans="1:16" x14ac:dyDescent="0.25">
      <c r="A219" s="391"/>
      <c r="B219" s="394"/>
      <c r="C219" s="5" t="str">
        <f t="shared" si="39"/>
        <v/>
      </c>
      <c r="D219" s="155">
        <f t="shared" si="44"/>
        <v>0</v>
      </c>
      <c r="F219" s="156">
        <f t="shared" si="45"/>
        <v>0</v>
      </c>
      <c r="G219" t="str">
        <f t="shared" si="46"/>
        <v/>
      </c>
      <c r="H219" t="b">
        <f t="shared" si="47"/>
        <v>0</v>
      </c>
      <c r="I219" s="283">
        <f t="shared" si="40"/>
        <v>0</v>
      </c>
      <c r="J219" s="1">
        <f t="shared" si="41"/>
        <v>0</v>
      </c>
      <c r="K219" s="157">
        <f t="shared" si="48"/>
        <v>0</v>
      </c>
      <c r="L219" s="148">
        <f t="shared" si="49"/>
        <v>0</v>
      </c>
      <c r="M219" s="150">
        <f t="shared" si="50"/>
        <v>10</v>
      </c>
      <c r="N219" s="149">
        <f t="shared" si="51"/>
        <v>2.8200000000000003</v>
      </c>
      <c r="O219" s="149">
        <f t="shared" si="42"/>
        <v>1.02</v>
      </c>
      <c r="P219" s="149">
        <f t="shared" si="43"/>
        <v>0.02</v>
      </c>
    </row>
    <row r="220" spans="1:16" x14ac:dyDescent="0.25">
      <c r="A220" s="391"/>
      <c r="B220" s="394"/>
      <c r="C220" s="5" t="str">
        <f t="shared" si="39"/>
        <v/>
      </c>
      <c r="D220" s="155">
        <f t="shared" si="44"/>
        <v>0</v>
      </c>
      <c r="F220" s="156">
        <f t="shared" si="45"/>
        <v>0</v>
      </c>
      <c r="G220" t="str">
        <f t="shared" si="46"/>
        <v/>
      </c>
      <c r="H220" t="b">
        <f t="shared" si="47"/>
        <v>0</v>
      </c>
      <c r="I220" s="283">
        <f t="shared" si="40"/>
        <v>0</v>
      </c>
      <c r="J220" s="1">
        <f t="shared" si="41"/>
        <v>0</v>
      </c>
      <c r="K220" s="157">
        <f t="shared" si="48"/>
        <v>0</v>
      </c>
      <c r="L220" s="148">
        <f t="shared" si="49"/>
        <v>0</v>
      </c>
      <c r="M220" s="150">
        <f t="shared" si="50"/>
        <v>10</v>
      </c>
      <c r="N220" s="149">
        <f t="shared" si="51"/>
        <v>2.8200000000000003</v>
      </c>
      <c r="O220" s="149">
        <f t="shared" si="42"/>
        <v>1.02</v>
      </c>
      <c r="P220" s="149">
        <f t="shared" si="43"/>
        <v>0.02</v>
      </c>
    </row>
    <row r="221" spans="1:16" x14ac:dyDescent="0.25">
      <c r="A221" s="391"/>
      <c r="B221" s="394"/>
      <c r="C221" s="5" t="str">
        <f t="shared" si="39"/>
        <v/>
      </c>
      <c r="D221" s="155">
        <f t="shared" si="44"/>
        <v>0</v>
      </c>
      <c r="F221" s="156">
        <f t="shared" si="45"/>
        <v>0</v>
      </c>
      <c r="G221" t="str">
        <f t="shared" si="46"/>
        <v/>
      </c>
      <c r="H221" t="b">
        <f t="shared" si="47"/>
        <v>0</v>
      </c>
      <c r="I221" s="283">
        <f t="shared" si="40"/>
        <v>0</v>
      </c>
      <c r="J221" s="1">
        <f t="shared" si="41"/>
        <v>0</v>
      </c>
      <c r="K221" s="157">
        <f t="shared" si="48"/>
        <v>0</v>
      </c>
      <c r="L221" s="148">
        <f t="shared" si="49"/>
        <v>0</v>
      </c>
      <c r="M221" s="150">
        <f t="shared" si="50"/>
        <v>10</v>
      </c>
      <c r="N221" s="149">
        <f t="shared" si="51"/>
        <v>2.8200000000000003</v>
      </c>
      <c r="O221" s="149">
        <f t="shared" si="42"/>
        <v>1.02</v>
      </c>
      <c r="P221" s="149">
        <f t="shared" si="43"/>
        <v>0.02</v>
      </c>
    </row>
    <row r="222" spans="1:16" x14ac:dyDescent="0.25">
      <c r="A222" s="391"/>
      <c r="B222" s="394"/>
      <c r="C222" s="5" t="str">
        <f t="shared" si="39"/>
        <v/>
      </c>
      <c r="D222" s="155">
        <f t="shared" si="44"/>
        <v>0</v>
      </c>
      <c r="F222" s="156">
        <f t="shared" si="45"/>
        <v>0</v>
      </c>
      <c r="G222" t="str">
        <f t="shared" si="46"/>
        <v/>
      </c>
      <c r="H222" t="b">
        <f t="shared" si="47"/>
        <v>0</v>
      </c>
      <c r="I222" s="283">
        <f t="shared" si="40"/>
        <v>0</v>
      </c>
      <c r="J222" s="1">
        <f t="shared" si="41"/>
        <v>0</v>
      </c>
      <c r="K222" s="157">
        <f t="shared" si="48"/>
        <v>0</v>
      </c>
      <c r="L222" s="148">
        <f t="shared" si="49"/>
        <v>0</v>
      </c>
      <c r="M222" s="150">
        <f t="shared" si="50"/>
        <v>10</v>
      </c>
      <c r="N222" s="149">
        <f t="shared" si="51"/>
        <v>2.8200000000000003</v>
      </c>
      <c r="O222" s="149">
        <f t="shared" si="42"/>
        <v>1.02</v>
      </c>
      <c r="P222" s="149">
        <f t="shared" si="43"/>
        <v>0.02</v>
      </c>
    </row>
    <row r="223" spans="1:16" x14ac:dyDescent="0.25">
      <c r="A223" s="391"/>
      <c r="B223" s="394"/>
      <c r="C223" s="5" t="str">
        <f t="shared" si="39"/>
        <v/>
      </c>
      <c r="D223" s="155">
        <f t="shared" si="44"/>
        <v>0</v>
      </c>
      <c r="F223" s="156">
        <f t="shared" si="45"/>
        <v>0</v>
      </c>
      <c r="G223" t="str">
        <f t="shared" si="46"/>
        <v/>
      </c>
      <c r="H223" t="b">
        <f t="shared" si="47"/>
        <v>0</v>
      </c>
      <c r="I223" s="283">
        <f t="shared" si="40"/>
        <v>0</v>
      </c>
      <c r="J223" s="1">
        <f t="shared" si="41"/>
        <v>0</v>
      </c>
      <c r="K223" s="157">
        <f t="shared" si="48"/>
        <v>0</v>
      </c>
      <c r="L223" s="148">
        <f t="shared" si="49"/>
        <v>0</v>
      </c>
      <c r="M223" s="150">
        <f t="shared" si="50"/>
        <v>10</v>
      </c>
      <c r="N223" s="149">
        <f t="shared" si="51"/>
        <v>2.8200000000000003</v>
      </c>
      <c r="O223" s="149">
        <f t="shared" si="42"/>
        <v>1.02</v>
      </c>
      <c r="P223" s="149">
        <f t="shared" si="43"/>
        <v>0.02</v>
      </c>
    </row>
    <row r="224" spans="1:16" x14ac:dyDescent="0.25">
      <c r="A224" s="391"/>
      <c r="B224" s="394"/>
      <c r="C224" s="5" t="str">
        <f t="shared" si="39"/>
        <v/>
      </c>
      <c r="D224" s="155">
        <f t="shared" si="44"/>
        <v>0</v>
      </c>
      <c r="F224" s="156">
        <f t="shared" si="45"/>
        <v>0</v>
      </c>
      <c r="G224" t="str">
        <f t="shared" si="46"/>
        <v/>
      </c>
      <c r="H224" t="b">
        <f t="shared" si="47"/>
        <v>0</v>
      </c>
      <c r="I224" s="283">
        <f t="shared" si="40"/>
        <v>0</v>
      </c>
      <c r="J224" s="1">
        <f t="shared" si="41"/>
        <v>0</v>
      </c>
      <c r="K224" s="157">
        <f t="shared" si="48"/>
        <v>0</v>
      </c>
      <c r="L224" s="148">
        <f t="shared" si="49"/>
        <v>0</v>
      </c>
      <c r="M224" s="150">
        <f t="shared" si="50"/>
        <v>10</v>
      </c>
      <c r="N224" s="149">
        <f t="shared" si="51"/>
        <v>2.8200000000000003</v>
      </c>
      <c r="O224" s="149">
        <f t="shared" si="42"/>
        <v>1.02</v>
      </c>
      <c r="P224" s="149">
        <f t="shared" si="43"/>
        <v>0.02</v>
      </c>
    </row>
    <row r="225" spans="1:16" x14ac:dyDescent="0.25">
      <c r="A225" s="391"/>
      <c r="B225" s="394"/>
      <c r="C225" s="5" t="str">
        <f t="shared" si="39"/>
        <v/>
      </c>
      <c r="D225" s="155">
        <f t="shared" si="44"/>
        <v>0</v>
      </c>
      <c r="F225" s="156">
        <f t="shared" si="45"/>
        <v>0</v>
      </c>
      <c r="G225" t="str">
        <f t="shared" si="46"/>
        <v/>
      </c>
      <c r="H225" t="b">
        <f t="shared" si="47"/>
        <v>0</v>
      </c>
      <c r="I225" s="283">
        <f t="shared" si="40"/>
        <v>0</v>
      </c>
      <c r="J225" s="1">
        <f t="shared" si="41"/>
        <v>0</v>
      </c>
      <c r="K225" s="157">
        <f t="shared" si="48"/>
        <v>0</v>
      </c>
      <c r="L225" s="148">
        <f t="shared" si="49"/>
        <v>0</v>
      </c>
      <c r="M225" s="150">
        <f t="shared" si="50"/>
        <v>10</v>
      </c>
      <c r="N225" s="149">
        <f t="shared" si="51"/>
        <v>2.8200000000000003</v>
      </c>
      <c r="O225" s="149">
        <f t="shared" si="42"/>
        <v>1.02</v>
      </c>
      <c r="P225" s="149">
        <f t="shared" si="43"/>
        <v>0.02</v>
      </c>
    </row>
    <row r="226" spans="1:16" x14ac:dyDescent="0.25">
      <c r="A226" s="391"/>
      <c r="B226" s="394"/>
      <c r="C226" s="5" t="str">
        <f t="shared" si="39"/>
        <v/>
      </c>
      <c r="D226" s="155">
        <f t="shared" si="44"/>
        <v>0</v>
      </c>
      <c r="F226" s="156">
        <f t="shared" si="45"/>
        <v>0</v>
      </c>
      <c r="G226" t="str">
        <f t="shared" si="46"/>
        <v/>
      </c>
      <c r="H226" t="b">
        <f t="shared" si="47"/>
        <v>0</v>
      </c>
      <c r="I226" s="283">
        <f t="shared" si="40"/>
        <v>0</v>
      </c>
      <c r="J226" s="1">
        <f t="shared" si="41"/>
        <v>0</v>
      </c>
      <c r="K226" s="157">
        <f t="shared" si="48"/>
        <v>0</v>
      </c>
      <c r="L226" s="148">
        <f t="shared" si="49"/>
        <v>0</v>
      </c>
      <c r="M226" s="150">
        <f t="shared" si="50"/>
        <v>10</v>
      </c>
      <c r="N226" s="149">
        <f t="shared" si="51"/>
        <v>2.8200000000000003</v>
      </c>
      <c r="O226" s="149">
        <f t="shared" si="42"/>
        <v>1.02</v>
      </c>
      <c r="P226" s="149">
        <f t="shared" si="43"/>
        <v>0.02</v>
      </c>
    </row>
    <row r="227" spans="1:16" x14ac:dyDescent="0.25">
      <c r="A227" s="391"/>
      <c r="B227" s="394"/>
      <c r="C227" s="5" t="str">
        <f t="shared" si="39"/>
        <v/>
      </c>
      <c r="D227" s="155">
        <f t="shared" si="44"/>
        <v>0</v>
      </c>
      <c r="F227" s="156">
        <f t="shared" si="45"/>
        <v>0</v>
      </c>
      <c r="G227" t="str">
        <f t="shared" si="46"/>
        <v/>
      </c>
      <c r="H227" t="b">
        <f t="shared" si="47"/>
        <v>0</v>
      </c>
      <c r="I227" s="283">
        <f t="shared" si="40"/>
        <v>0</v>
      </c>
      <c r="J227" s="1">
        <f t="shared" si="41"/>
        <v>0</v>
      </c>
      <c r="K227" s="157">
        <f t="shared" si="48"/>
        <v>0</v>
      </c>
      <c r="L227" s="148">
        <f t="shared" si="49"/>
        <v>0</v>
      </c>
      <c r="M227" s="150">
        <f t="shared" si="50"/>
        <v>10</v>
      </c>
      <c r="N227" s="149">
        <f t="shared" si="51"/>
        <v>2.8200000000000003</v>
      </c>
      <c r="O227" s="149">
        <f t="shared" si="42"/>
        <v>1.02</v>
      </c>
      <c r="P227" s="149">
        <f t="shared" si="43"/>
        <v>0.02</v>
      </c>
    </row>
    <row r="228" spans="1:16" x14ac:dyDescent="0.25">
      <c r="A228" s="391"/>
      <c r="B228" s="394"/>
      <c r="C228" s="5" t="str">
        <f t="shared" si="39"/>
        <v/>
      </c>
      <c r="D228" s="155">
        <f t="shared" si="44"/>
        <v>0</v>
      </c>
      <c r="F228" s="156">
        <f t="shared" si="45"/>
        <v>0</v>
      </c>
      <c r="G228" t="str">
        <f t="shared" si="46"/>
        <v/>
      </c>
      <c r="H228" t="b">
        <f t="shared" si="47"/>
        <v>0</v>
      </c>
      <c r="I228" s="283">
        <f t="shared" si="40"/>
        <v>0</v>
      </c>
      <c r="J228" s="1">
        <f t="shared" si="41"/>
        <v>0</v>
      </c>
      <c r="K228" s="157">
        <f t="shared" si="48"/>
        <v>0</v>
      </c>
      <c r="L228" s="148">
        <f t="shared" si="49"/>
        <v>0</v>
      </c>
      <c r="M228" s="150">
        <f t="shared" si="50"/>
        <v>10</v>
      </c>
      <c r="N228" s="149">
        <f t="shared" si="51"/>
        <v>2.8200000000000003</v>
      </c>
      <c r="O228" s="149">
        <f t="shared" si="42"/>
        <v>1.02</v>
      </c>
      <c r="P228" s="149">
        <f t="shared" si="43"/>
        <v>0.02</v>
      </c>
    </row>
    <row r="229" spans="1:16" x14ac:dyDescent="0.25">
      <c r="A229" s="391"/>
      <c r="B229" s="394"/>
      <c r="C229" s="5" t="str">
        <f t="shared" si="39"/>
        <v/>
      </c>
      <c r="D229" s="155">
        <f t="shared" si="44"/>
        <v>0</v>
      </c>
      <c r="F229" s="156">
        <f t="shared" si="45"/>
        <v>0</v>
      </c>
      <c r="G229" t="str">
        <f t="shared" si="46"/>
        <v/>
      </c>
      <c r="H229" t="b">
        <f t="shared" si="47"/>
        <v>0</v>
      </c>
      <c r="I229" s="283">
        <f t="shared" si="40"/>
        <v>0</v>
      </c>
      <c r="J229" s="1">
        <f t="shared" si="41"/>
        <v>0</v>
      </c>
      <c r="K229" s="157">
        <f t="shared" si="48"/>
        <v>0</v>
      </c>
      <c r="L229" s="148">
        <f t="shared" si="49"/>
        <v>0</v>
      </c>
      <c r="M229" s="150">
        <f t="shared" si="50"/>
        <v>10</v>
      </c>
      <c r="N229" s="149">
        <f t="shared" si="51"/>
        <v>2.8200000000000003</v>
      </c>
      <c r="O229" s="149">
        <f t="shared" si="42"/>
        <v>1.02</v>
      </c>
      <c r="P229" s="149">
        <f t="shared" si="43"/>
        <v>0.02</v>
      </c>
    </row>
    <row r="230" spans="1:16" x14ac:dyDescent="0.25">
      <c r="A230" s="391"/>
      <c r="B230" s="394"/>
      <c r="C230" s="5" t="str">
        <f t="shared" si="39"/>
        <v/>
      </c>
      <c r="D230" s="155">
        <f t="shared" si="44"/>
        <v>0</v>
      </c>
      <c r="F230" s="156">
        <f t="shared" si="45"/>
        <v>0</v>
      </c>
      <c r="G230" t="str">
        <f t="shared" si="46"/>
        <v/>
      </c>
      <c r="H230" t="b">
        <f t="shared" si="47"/>
        <v>0</v>
      </c>
      <c r="I230" s="283">
        <f t="shared" si="40"/>
        <v>0</v>
      </c>
      <c r="J230" s="1">
        <f t="shared" si="41"/>
        <v>0</v>
      </c>
      <c r="K230" s="157">
        <f t="shared" si="48"/>
        <v>0</v>
      </c>
      <c r="L230" s="148">
        <f t="shared" si="49"/>
        <v>0</v>
      </c>
      <c r="M230" s="150">
        <f t="shared" si="50"/>
        <v>10</v>
      </c>
      <c r="N230" s="149">
        <f t="shared" si="51"/>
        <v>2.8200000000000003</v>
      </c>
      <c r="O230" s="149">
        <f t="shared" si="42"/>
        <v>1.02</v>
      </c>
      <c r="P230" s="149">
        <f t="shared" si="43"/>
        <v>0.02</v>
      </c>
    </row>
    <row r="231" spans="1:16" x14ac:dyDescent="0.25">
      <c r="A231" s="391"/>
      <c r="B231" s="394"/>
      <c r="C231" s="5" t="str">
        <f t="shared" si="39"/>
        <v/>
      </c>
      <c r="D231" s="155">
        <f t="shared" si="44"/>
        <v>0</v>
      </c>
      <c r="F231" s="156">
        <f t="shared" si="45"/>
        <v>0</v>
      </c>
      <c r="G231" t="str">
        <f t="shared" si="46"/>
        <v/>
      </c>
      <c r="H231" t="b">
        <f t="shared" si="47"/>
        <v>0</v>
      </c>
      <c r="I231" s="283">
        <f t="shared" si="40"/>
        <v>0</v>
      </c>
      <c r="J231" s="1">
        <f t="shared" si="41"/>
        <v>0</v>
      </c>
      <c r="K231" s="157">
        <f t="shared" si="48"/>
        <v>0</v>
      </c>
      <c r="L231" s="148">
        <f t="shared" si="49"/>
        <v>0</v>
      </c>
      <c r="M231" s="150">
        <f t="shared" si="50"/>
        <v>10</v>
      </c>
      <c r="N231" s="149">
        <f t="shared" si="51"/>
        <v>2.8200000000000003</v>
      </c>
      <c r="O231" s="149">
        <f t="shared" si="42"/>
        <v>1.02</v>
      </c>
      <c r="P231" s="149">
        <f t="shared" si="43"/>
        <v>0.02</v>
      </c>
    </row>
    <row r="232" spans="1:16" x14ac:dyDescent="0.25">
      <c r="A232" s="391"/>
      <c r="B232" s="394"/>
      <c r="C232" s="5" t="str">
        <f t="shared" si="39"/>
        <v/>
      </c>
      <c r="D232" s="155">
        <f t="shared" si="44"/>
        <v>0</v>
      </c>
      <c r="F232" s="156">
        <f t="shared" si="45"/>
        <v>0</v>
      </c>
      <c r="G232" t="str">
        <f t="shared" si="46"/>
        <v/>
      </c>
      <c r="H232" t="b">
        <f t="shared" si="47"/>
        <v>0</v>
      </c>
      <c r="I232" s="283">
        <f t="shared" si="40"/>
        <v>0</v>
      </c>
      <c r="J232" s="1">
        <f t="shared" si="41"/>
        <v>0</v>
      </c>
      <c r="K232" s="157">
        <f t="shared" si="48"/>
        <v>0</v>
      </c>
      <c r="L232" s="148">
        <f t="shared" si="49"/>
        <v>0</v>
      </c>
      <c r="M232" s="150">
        <f t="shared" si="50"/>
        <v>10</v>
      </c>
      <c r="N232" s="149">
        <f t="shared" si="51"/>
        <v>2.8200000000000003</v>
      </c>
      <c r="O232" s="149">
        <f t="shared" si="42"/>
        <v>1.02</v>
      </c>
      <c r="P232" s="149">
        <f t="shared" si="43"/>
        <v>0.02</v>
      </c>
    </row>
    <row r="233" spans="1:16" x14ac:dyDescent="0.25">
      <c r="A233" s="391"/>
      <c r="B233" s="394"/>
      <c r="C233" s="5" t="str">
        <f t="shared" si="39"/>
        <v/>
      </c>
      <c r="D233" s="155">
        <f t="shared" si="44"/>
        <v>0</v>
      </c>
      <c r="F233" s="156">
        <f t="shared" si="45"/>
        <v>0</v>
      </c>
      <c r="G233" t="str">
        <f t="shared" si="46"/>
        <v/>
      </c>
      <c r="H233" t="b">
        <f t="shared" si="47"/>
        <v>0</v>
      </c>
      <c r="I233" s="283">
        <f t="shared" si="40"/>
        <v>0</v>
      </c>
      <c r="J233" s="1">
        <f t="shared" si="41"/>
        <v>0</v>
      </c>
      <c r="K233" s="157">
        <f t="shared" si="48"/>
        <v>0</v>
      </c>
      <c r="L233" s="148">
        <f t="shared" si="49"/>
        <v>0</v>
      </c>
      <c r="M233" s="150">
        <f t="shared" si="50"/>
        <v>10</v>
      </c>
      <c r="N233" s="149">
        <f t="shared" si="51"/>
        <v>2.8200000000000003</v>
      </c>
      <c r="O233" s="149">
        <f t="shared" si="42"/>
        <v>1.02</v>
      </c>
      <c r="P233" s="149">
        <f t="shared" si="43"/>
        <v>0.02</v>
      </c>
    </row>
    <row r="234" spans="1:16" x14ac:dyDescent="0.25">
      <c r="A234" s="391"/>
      <c r="B234" s="394"/>
      <c r="C234" s="5" t="str">
        <f t="shared" si="39"/>
        <v/>
      </c>
      <c r="D234" s="155">
        <f t="shared" si="44"/>
        <v>0</v>
      </c>
      <c r="F234" s="156">
        <f t="shared" si="45"/>
        <v>0</v>
      </c>
      <c r="G234" t="str">
        <f t="shared" si="46"/>
        <v/>
      </c>
      <c r="H234" t="b">
        <f t="shared" si="47"/>
        <v>0</v>
      </c>
      <c r="I234" s="283">
        <f t="shared" si="40"/>
        <v>0</v>
      </c>
      <c r="J234" s="1">
        <f t="shared" si="41"/>
        <v>0</v>
      </c>
      <c r="K234" s="157">
        <f t="shared" si="48"/>
        <v>0</v>
      </c>
      <c r="L234" s="148">
        <f t="shared" si="49"/>
        <v>0</v>
      </c>
      <c r="M234" s="150">
        <f t="shared" si="50"/>
        <v>10</v>
      </c>
      <c r="N234" s="149">
        <f t="shared" si="51"/>
        <v>2.8200000000000003</v>
      </c>
      <c r="O234" s="149">
        <f t="shared" si="42"/>
        <v>1.02</v>
      </c>
      <c r="P234" s="149">
        <f t="shared" si="43"/>
        <v>0.02</v>
      </c>
    </row>
    <row r="235" spans="1:16" x14ac:dyDescent="0.25">
      <c r="A235" s="391"/>
      <c r="B235" s="394"/>
      <c r="C235" s="5" t="str">
        <f t="shared" si="39"/>
        <v/>
      </c>
      <c r="D235" s="155">
        <f t="shared" si="44"/>
        <v>0</v>
      </c>
      <c r="F235" s="156">
        <f t="shared" si="45"/>
        <v>0</v>
      </c>
      <c r="G235" t="str">
        <f t="shared" si="46"/>
        <v/>
      </c>
      <c r="H235" t="b">
        <f t="shared" si="47"/>
        <v>0</v>
      </c>
      <c r="I235" s="283">
        <f t="shared" si="40"/>
        <v>0</v>
      </c>
      <c r="J235" s="1">
        <f t="shared" si="41"/>
        <v>0</v>
      </c>
      <c r="K235" s="157">
        <f t="shared" si="48"/>
        <v>0</v>
      </c>
      <c r="L235" s="148">
        <f t="shared" si="49"/>
        <v>0</v>
      </c>
      <c r="M235" s="150">
        <f t="shared" si="50"/>
        <v>10</v>
      </c>
      <c r="N235" s="149">
        <f t="shared" si="51"/>
        <v>2.8200000000000003</v>
      </c>
      <c r="O235" s="149">
        <f t="shared" si="42"/>
        <v>1.02</v>
      </c>
      <c r="P235" s="149">
        <f t="shared" si="43"/>
        <v>0.02</v>
      </c>
    </row>
    <row r="236" spans="1:16" x14ac:dyDescent="0.25">
      <c r="A236" s="391"/>
      <c r="B236" s="394"/>
      <c r="C236" s="5" t="str">
        <f t="shared" si="39"/>
        <v/>
      </c>
      <c r="D236" s="155">
        <f t="shared" si="44"/>
        <v>0</v>
      </c>
      <c r="F236" s="156">
        <f t="shared" si="45"/>
        <v>0</v>
      </c>
      <c r="G236" t="str">
        <f t="shared" si="46"/>
        <v/>
      </c>
      <c r="H236" t="b">
        <f t="shared" si="47"/>
        <v>0</v>
      </c>
      <c r="I236" s="283">
        <f t="shared" si="40"/>
        <v>0</v>
      </c>
      <c r="J236" s="1">
        <f t="shared" si="41"/>
        <v>0</v>
      </c>
      <c r="K236" s="157">
        <f t="shared" si="48"/>
        <v>0</v>
      </c>
      <c r="L236" s="148">
        <f t="shared" si="49"/>
        <v>0</v>
      </c>
      <c r="M236" s="150">
        <f t="shared" si="50"/>
        <v>10</v>
      </c>
      <c r="N236" s="149">
        <f t="shared" si="51"/>
        <v>2.8200000000000003</v>
      </c>
      <c r="O236" s="149">
        <f t="shared" si="42"/>
        <v>1.02</v>
      </c>
      <c r="P236" s="149">
        <f t="shared" si="43"/>
        <v>0.02</v>
      </c>
    </row>
    <row r="237" spans="1:16" x14ac:dyDescent="0.25">
      <c r="A237" s="391"/>
      <c r="B237" s="394"/>
      <c r="C237" s="5" t="str">
        <f t="shared" si="39"/>
        <v/>
      </c>
      <c r="D237" s="155">
        <f t="shared" si="44"/>
        <v>0</v>
      </c>
      <c r="F237" s="156">
        <f t="shared" si="45"/>
        <v>0</v>
      </c>
      <c r="G237" t="str">
        <f t="shared" si="46"/>
        <v/>
      </c>
      <c r="H237" t="b">
        <f t="shared" si="47"/>
        <v>0</v>
      </c>
      <c r="I237" s="283">
        <f t="shared" si="40"/>
        <v>0</v>
      </c>
      <c r="J237" s="1">
        <f t="shared" si="41"/>
        <v>0</v>
      </c>
      <c r="K237" s="157">
        <f t="shared" si="48"/>
        <v>0</v>
      </c>
      <c r="L237" s="148">
        <f t="shared" si="49"/>
        <v>0</v>
      </c>
      <c r="M237" s="150">
        <f t="shared" si="50"/>
        <v>10</v>
      </c>
      <c r="N237" s="149">
        <f t="shared" si="51"/>
        <v>2.8200000000000003</v>
      </c>
      <c r="O237" s="149">
        <f t="shared" si="42"/>
        <v>1.02</v>
      </c>
      <c r="P237" s="149">
        <f t="shared" si="43"/>
        <v>0.02</v>
      </c>
    </row>
    <row r="238" spans="1:16" x14ac:dyDescent="0.25">
      <c r="A238" s="391"/>
      <c r="B238" s="394"/>
      <c r="C238" s="5" t="str">
        <f t="shared" si="39"/>
        <v/>
      </c>
      <c r="D238" s="155">
        <f t="shared" si="44"/>
        <v>0</v>
      </c>
      <c r="F238" s="156">
        <f t="shared" si="45"/>
        <v>0</v>
      </c>
      <c r="G238" t="str">
        <f t="shared" si="46"/>
        <v/>
      </c>
      <c r="H238" t="b">
        <f t="shared" si="47"/>
        <v>0</v>
      </c>
      <c r="I238" s="283">
        <f t="shared" si="40"/>
        <v>0</v>
      </c>
      <c r="J238" s="1">
        <f t="shared" si="41"/>
        <v>0</v>
      </c>
      <c r="K238" s="157">
        <f t="shared" si="48"/>
        <v>0</v>
      </c>
      <c r="L238" s="148">
        <f t="shared" si="49"/>
        <v>0</v>
      </c>
      <c r="M238" s="150">
        <f t="shared" si="50"/>
        <v>10</v>
      </c>
      <c r="N238" s="149">
        <f t="shared" si="51"/>
        <v>2.8200000000000003</v>
      </c>
      <c r="O238" s="149">
        <f t="shared" si="42"/>
        <v>1.02</v>
      </c>
      <c r="P238" s="149">
        <f t="shared" si="43"/>
        <v>0.02</v>
      </c>
    </row>
    <row r="239" spans="1:16" x14ac:dyDescent="0.25">
      <c r="A239" s="391"/>
      <c r="B239" s="394"/>
      <c r="C239" s="5" t="str">
        <f t="shared" si="39"/>
        <v/>
      </c>
      <c r="D239" s="155">
        <f t="shared" si="44"/>
        <v>0</v>
      </c>
      <c r="F239" s="156">
        <f t="shared" si="45"/>
        <v>0</v>
      </c>
      <c r="G239" t="str">
        <f t="shared" si="46"/>
        <v/>
      </c>
      <c r="H239" t="b">
        <f t="shared" si="47"/>
        <v>0</v>
      </c>
      <c r="I239" s="283">
        <f t="shared" si="40"/>
        <v>0</v>
      </c>
      <c r="J239" s="1">
        <f t="shared" si="41"/>
        <v>0</v>
      </c>
      <c r="K239" s="157">
        <f t="shared" si="48"/>
        <v>0</v>
      </c>
      <c r="L239" s="148">
        <f t="shared" si="49"/>
        <v>0</v>
      </c>
      <c r="M239" s="150">
        <f t="shared" si="50"/>
        <v>10</v>
      </c>
      <c r="N239" s="149">
        <f t="shared" si="51"/>
        <v>2.8200000000000003</v>
      </c>
      <c r="O239" s="149">
        <f t="shared" si="42"/>
        <v>1.02</v>
      </c>
      <c r="P239" s="149">
        <f t="shared" si="43"/>
        <v>0.02</v>
      </c>
    </row>
    <row r="240" spans="1:16" x14ac:dyDescent="0.25">
      <c r="A240" s="391"/>
      <c r="B240" s="394"/>
      <c r="C240" s="5" t="str">
        <f t="shared" si="39"/>
        <v/>
      </c>
      <c r="D240" s="155">
        <f t="shared" si="44"/>
        <v>0</v>
      </c>
      <c r="F240" s="156">
        <f t="shared" si="45"/>
        <v>0</v>
      </c>
      <c r="G240" t="str">
        <f t="shared" si="46"/>
        <v/>
      </c>
      <c r="H240" t="b">
        <f t="shared" si="47"/>
        <v>0</v>
      </c>
      <c r="I240" s="283">
        <f t="shared" si="40"/>
        <v>0</v>
      </c>
      <c r="J240" s="1">
        <f t="shared" si="41"/>
        <v>0</v>
      </c>
      <c r="K240" s="157">
        <f t="shared" si="48"/>
        <v>0</v>
      </c>
      <c r="L240" s="148">
        <f t="shared" si="49"/>
        <v>0</v>
      </c>
      <c r="M240" s="150">
        <f t="shared" si="50"/>
        <v>10</v>
      </c>
      <c r="N240" s="149">
        <f t="shared" si="51"/>
        <v>2.8200000000000003</v>
      </c>
      <c r="O240" s="149">
        <f t="shared" si="42"/>
        <v>1.02</v>
      </c>
      <c r="P240" s="149">
        <f t="shared" si="43"/>
        <v>0.02</v>
      </c>
    </row>
    <row r="241" spans="1:16" x14ac:dyDescent="0.25">
      <c r="A241" s="391"/>
      <c r="B241" s="394"/>
      <c r="C241" s="5" t="str">
        <f t="shared" si="39"/>
        <v/>
      </c>
      <c r="D241" s="155">
        <f t="shared" si="44"/>
        <v>0</v>
      </c>
      <c r="F241" s="156">
        <f t="shared" si="45"/>
        <v>0</v>
      </c>
      <c r="G241" t="str">
        <f t="shared" si="46"/>
        <v/>
      </c>
      <c r="H241" t="b">
        <f t="shared" si="47"/>
        <v>0</v>
      </c>
      <c r="I241" s="283">
        <f t="shared" si="40"/>
        <v>0</v>
      </c>
      <c r="J241" s="1">
        <f t="shared" si="41"/>
        <v>0</v>
      </c>
      <c r="K241" s="157">
        <f t="shared" si="48"/>
        <v>0</v>
      </c>
      <c r="L241" s="148">
        <f t="shared" si="49"/>
        <v>0</v>
      </c>
      <c r="M241" s="150">
        <f t="shared" si="50"/>
        <v>10</v>
      </c>
      <c r="N241" s="149">
        <f t="shared" si="51"/>
        <v>2.8200000000000003</v>
      </c>
      <c r="O241" s="149">
        <f t="shared" si="42"/>
        <v>1.02</v>
      </c>
      <c r="P241" s="149">
        <f t="shared" si="43"/>
        <v>0.02</v>
      </c>
    </row>
    <row r="242" spans="1:16" x14ac:dyDescent="0.25">
      <c r="A242" s="391"/>
      <c r="B242" s="394"/>
      <c r="C242" s="5" t="str">
        <f t="shared" si="39"/>
        <v/>
      </c>
      <c r="D242" s="155">
        <f t="shared" si="44"/>
        <v>0</v>
      </c>
      <c r="F242" s="156">
        <f t="shared" si="45"/>
        <v>0</v>
      </c>
      <c r="G242" t="str">
        <f t="shared" si="46"/>
        <v/>
      </c>
      <c r="H242" t="b">
        <f t="shared" si="47"/>
        <v>0</v>
      </c>
      <c r="I242" s="283">
        <f t="shared" si="40"/>
        <v>0</v>
      </c>
      <c r="J242" s="1">
        <f t="shared" si="41"/>
        <v>0</v>
      </c>
      <c r="K242" s="157">
        <f t="shared" si="48"/>
        <v>0</v>
      </c>
      <c r="L242" s="148">
        <f t="shared" si="49"/>
        <v>0</v>
      </c>
      <c r="M242" s="150">
        <f t="shared" si="50"/>
        <v>10</v>
      </c>
      <c r="N242" s="149">
        <f t="shared" si="51"/>
        <v>2.8200000000000003</v>
      </c>
      <c r="O242" s="149">
        <f t="shared" si="42"/>
        <v>1.02</v>
      </c>
      <c r="P242" s="149">
        <f t="shared" si="43"/>
        <v>0.02</v>
      </c>
    </row>
    <row r="243" spans="1:16" x14ac:dyDescent="0.25">
      <c r="A243" s="391"/>
      <c r="B243" s="394"/>
      <c r="C243" s="5" t="str">
        <f t="shared" si="39"/>
        <v/>
      </c>
      <c r="D243" s="155">
        <f t="shared" si="44"/>
        <v>0</v>
      </c>
      <c r="F243" s="156">
        <f t="shared" si="45"/>
        <v>0</v>
      </c>
      <c r="G243" t="str">
        <f t="shared" si="46"/>
        <v/>
      </c>
      <c r="H243" t="b">
        <f t="shared" si="47"/>
        <v>0</v>
      </c>
      <c r="I243" s="283">
        <f t="shared" si="40"/>
        <v>0</v>
      </c>
      <c r="J243" s="1">
        <f t="shared" si="41"/>
        <v>0</v>
      </c>
      <c r="K243" s="157">
        <f t="shared" si="48"/>
        <v>0</v>
      </c>
      <c r="L243" s="148">
        <f t="shared" si="49"/>
        <v>0</v>
      </c>
      <c r="M243" s="150">
        <f t="shared" si="50"/>
        <v>10</v>
      </c>
      <c r="N243" s="149">
        <f t="shared" si="51"/>
        <v>2.8200000000000003</v>
      </c>
      <c r="O243" s="149">
        <f t="shared" si="42"/>
        <v>1.02</v>
      </c>
      <c r="P243" s="149">
        <f t="shared" si="43"/>
        <v>0.02</v>
      </c>
    </row>
    <row r="244" spans="1:16" x14ac:dyDescent="0.25">
      <c r="A244" s="391"/>
      <c r="B244" s="394"/>
      <c r="C244" s="5" t="str">
        <f t="shared" si="39"/>
        <v/>
      </c>
      <c r="D244" s="155">
        <f t="shared" si="44"/>
        <v>0</v>
      </c>
      <c r="F244" s="156">
        <f t="shared" si="45"/>
        <v>0</v>
      </c>
      <c r="G244" t="str">
        <f t="shared" si="46"/>
        <v/>
      </c>
      <c r="H244" t="b">
        <f t="shared" si="47"/>
        <v>0</v>
      </c>
      <c r="I244" s="283">
        <f t="shared" si="40"/>
        <v>0</v>
      </c>
      <c r="J244" s="1">
        <f t="shared" si="41"/>
        <v>0</v>
      </c>
      <c r="K244" s="157">
        <f t="shared" si="48"/>
        <v>0</v>
      </c>
      <c r="L244" s="148">
        <f t="shared" si="49"/>
        <v>0</v>
      </c>
      <c r="M244" s="150">
        <f t="shared" si="50"/>
        <v>10</v>
      </c>
      <c r="N244" s="149">
        <f t="shared" si="51"/>
        <v>2.8200000000000003</v>
      </c>
      <c r="O244" s="149">
        <f t="shared" si="42"/>
        <v>1.02</v>
      </c>
      <c r="P244" s="149">
        <f t="shared" si="43"/>
        <v>0.02</v>
      </c>
    </row>
    <row r="245" spans="1:16" x14ac:dyDescent="0.25">
      <c r="A245" s="391"/>
      <c r="B245" s="394"/>
      <c r="C245" s="5" t="str">
        <f t="shared" si="39"/>
        <v/>
      </c>
      <c r="D245" s="155">
        <f t="shared" si="44"/>
        <v>0</v>
      </c>
      <c r="F245" s="156">
        <f t="shared" si="45"/>
        <v>0</v>
      </c>
      <c r="G245" t="str">
        <f t="shared" si="46"/>
        <v/>
      </c>
      <c r="H245" t="b">
        <f t="shared" si="47"/>
        <v>0</v>
      </c>
      <c r="I245" s="283">
        <f t="shared" si="40"/>
        <v>0</v>
      </c>
      <c r="J245" s="1">
        <f t="shared" si="41"/>
        <v>0</v>
      </c>
      <c r="K245" s="157">
        <f t="shared" si="48"/>
        <v>0</v>
      </c>
      <c r="L245" s="148">
        <f t="shared" si="49"/>
        <v>0</v>
      </c>
      <c r="M245" s="150">
        <f t="shared" si="50"/>
        <v>10</v>
      </c>
      <c r="N245" s="149">
        <f t="shared" si="51"/>
        <v>2.8200000000000003</v>
      </c>
      <c r="O245" s="149">
        <f t="shared" si="42"/>
        <v>1.02</v>
      </c>
      <c r="P245" s="149">
        <f t="shared" si="43"/>
        <v>0.02</v>
      </c>
    </row>
    <row r="246" spans="1:16" x14ac:dyDescent="0.25">
      <c r="A246" s="391"/>
      <c r="B246" s="394"/>
      <c r="C246" s="5" t="str">
        <f t="shared" si="39"/>
        <v/>
      </c>
      <c r="D246" s="155">
        <f t="shared" si="44"/>
        <v>0</v>
      </c>
      <c r="F246" s="156">
        <f t="shared" si="45"/>
        <v>0</v>
      </c>
      <c r="G246" t="str">
        <f t="shared" si="46"/>
        <v/>
      </c>
      <c r="H246" t="b">
        <f t="shared" si="47"/>
        <v>0</v>
      </c>
      <c r="I246" s="283">
        <f t="shared" si="40"/>
        <v>0</v>
      </c>
      <c r="J246" s="1">
        <f t="shared" si="41"/>
        <v>0</v>
      </c>
      <c r="K246" s="157">
        <f t="shared" si="48"/>
        <v>0</v>
      </c>
      <c r="L246" s="148">
        <f t="shared" si="49"/>
        <v>0</v>
      </c>
      <c r="M246" s="150">
        <f t="shared" si="50"/>
        <v>10</v>
      </c>
      <c r="N246" s="149">
        <f t="shared" si="51"/>
        <v>2.8200000000000003</v>
      </c>
      <c r="O246" s="149">
        <f t="shared" si="42"/>
        <v>1.02</v>
      </c>
      <c r="P246" s="149">
        <f t="shared" si="43"/>
        <v>0.02</v>
      </c>
    </row>
    <row r="247" spans="1:16" x14ac:dyDescent="0.25">
      <c r="A247" s="391"/>
      <c r="B247" s="394"/>
      <c r="C247" s="5" t="str">
        <f t="shared" si="39"/>
        <v/>
      </c>
      <c r="D247" s="155">
        <f t="shared" si="44"/>
        <v>0</v>
      </c>
      <c r="F247" s="156">
        <f t="shared" si="45"/>
        <v>0</v>
      </c>
      <c r="G247" t="str">
        <f t="shared" si="46"/>
        <v/>
      </c>
      <c r="H247" t="b">
        <f t="shared" si="47"/>
        <v>0</v>
      </c>
      <c r="I247" s="283">
        <f t="shared" si="40"/>
        <v>0</v>
      </c>
      <c r="J247" s="1">
        <f t="shared" si="41"/>
        <v>0</v>
      </c>
      <c r="K247" s="157">
        <f t="shared" si="48"/>
        <v>0</v>
      </c>
      <c r="L247" s="148">
        <f t="shared" si="49"/>
        <v>0</v>
      </c>
      <c r="M247" s="150">
        <f t="shared" si="50"/>
        <v>10</v>
      </c>
      <c r="N247" s="149">
        <f t="shared" si="51"/>
        <v>2.8200000000000003</v>
      </c>
      <c r="O247" s="149">
        <f t="shared" si="42"/>
        <v>1.02</v>
      </c>
      <c r="P247" s="149">
        <f t="shared" si="43"/>
        <v>0.02</v>
      </c>
    </row>
    <row r="248" spans="1:16" x14ac:dyDescent="0.25">
      <c r="A248" s="391"/>
      <c r="B248" s="394"/>
      <c r="C248" s="5" t="str">
        <f t="shared" si="39"/>
        <v/>
      </c>
      <c r="D248" s="155">
        <f t="shared" si="44"/>
        <v>0</v>
      </c>
      <c r="F248" s="156">
        <f t="shared" si="45"/>
        <v>0</v>
      </c>
      <c r="G248" t="str">
        <f t="shared" si="46"/>
        <v/>
      </c>
      <c r="H248" t="b">
        <f t="shared" si="47"/>
        <v>0</v>
      </c>
      <c r="I248" s="283">
        <f t="shared" si="40"/>
        <v>0</v>
      </c>
      <c r="J248" s="1">
        <f t="shared" si="41"/>
        <v>0</v>
      </c>
      <c r="K248" s="157">
        <f t="shared" si="48"/>
        <v>0</v>
      </c>
      <c r="L248" s="148">
        <f t="shared" si="49"/>
        <v>0</v>
      </c>
      <c r="M248" s="150">
        <f t="shared" si="50"/>
        <v>10</v>
      </c>
      <c r="N248" s="149">
        <f t="shared" si="51"/>
        <v>2.8200000000000003</v>
      </c>
      <c r="O248" s="149">
        <f t="shared" si="42"/>
        <v>1.02</v>
      </c>
      <c r="P248" s="149">
        <f t="shared" si="43"/>
        <v>0.02</v>
      </c>
    </row>
    <row r="249" spans="1:16" x14ac:dyDescent="0.25">
      <c r="A249" s="391"/>
      <c r="B249" s="394"/>
      <c r="C249" s="5" t="str">
        <f t="shared" si="39"/>
        <v/>
      </c>
      <c r="D249" s="155">
        <f t="shared" si="44"/>
        <v>0</v>
      </c>
      <c r="F249" s="156">
        <f t="shared" si="45"/>
        <v>0</v>
      </c>
      <c r="G249" t="str">
        <f t="shared" si="46"/>
        <v/>
      </c>
      <c r="H249" t="b">
        <f t="shared" si="47"/>
        <v>0</v>
      </c>
      <c r="I249" s="283">
        <f t="shared" si="40"/>
        <v>0</v>
      </c>
      <c r="J249" s="1">
        <f t="shared" si="41"/>
        <v>0</v>
      </c>
      <c r="K249" s="157">
        <f t="shared" si="48"/>
        <v>0</v>
      </c>
      <c r="L249" s="148">
        <f t="shared" si="49"/>
        <v>0</v>
      </c>
      <c r="M249" s="150">
        <f t="shared" si="50"/>
        <v>10</v>
      </c>
      <c r="N249" s="149">
        <f t="shared" si="51"/>
        <v>2.8200000000000003</v>
      </c>
      <c r="O249" s="149">
        <f t="shared" si="42"/>
        <v>1.02</v>
      </c>
      <c r="P249" s="149">
        <f t="shared" si="43"/>
        <v>0.02</v>
      </c>
    </row>
    <row r="250" spans="1:16" x14ac:dyDescent="0.25">
      <c r="A250" s="391"/>
      <c r="B250" s="394"/>
      <c r="C250" s="5" t="str">
        <f t="shared" si="39"/>
        <v/>
      </c>
      <c r="D250" s="155">
        <f t="shared" si="44"/>
        <v>0</v>
      </c>
      <c r="F250" s="156">
        <f t="shared" si="45"/>
        <v>0</v>
      </c>
      <c r="G250" t="str">
        <f t="shared" si="46"/>
        <v/>
      </c>
      <c r="H250" t="b">
        <f t="shared" si="47"/>
        <v>0</v>
      </c>
      <c r="I250" s="283">
        <f t="shared" si="40"/>
        <v>0</v>
      </c>
      <c r="J250" s="1">
        <f t="shared" si="41"/>
        <v>0</v>
      </c>
      <c r="K250" s="157">
        <f t="shared" si="48"/>
        <v>0</v>
      </c>
      <c r="L250" s="148">
        <f t="shared" si="49"/>
        <v>0</v>
      </c>
      <c r="M250" s="150">
        <f t="shared" si="50"/>
        <v>10</v>
      </c>
      <c r="N250" s="149">
        <f t="shared" si="51"/>
        <v>2.8200000000000003</v>
      </c>
      <c r="O250" s="149">
        <f t="shared" si="42"/>
        <v>1.02</v>
      </c>
      <c r="P250" s="149">
        <f t="shared" si="43"/>
        <v>0.02</v>
      </c>
    </row>
    <row r="251" spans="1:16" x14ac:dyDescent="0.25">
      <c r="A251" s="391"/>
      <c r="B251" s="394"/>
      <c r="C251" s="5" t="str">
        <f t="shared" si="39"/>
        <v/>
      </c>
      <c r="D251" s="155">
        <f t="shared" si="44"/>
        <v>0</v>
      </c>
      <c r="F251" s="156">
        <f t="shared" si="45"/>
        <v>0</v>
      </c>
      <c r="G251" t="str">
        <f t="shared" si="46"/>
        <v/>
      </c>
      <c r="H251" t="b">
        <f t="shared" si="47"/>
        <v>0</v>
      </c>
      <c r="I251" s="283">
        <f t="shared" si="40"/>
        <v>0</v>
      </c>
      <c r="J251" s="1">
        <f t="shared" si="41"/>
        <v>0</v>
      </c>
      <c r="K251" s="157">
        <f t="shared" si="48"/>
        <v>0</v>
      </c>
      <c r="L251" s="148">
        <f t="shared" si="49"/>
        <v>0</v>
      </c>
      <c r="M251" s="150">
        <f t="shared" si="50"/>
        <v>10</v>
      </c>
      <c r="N251" s="149">
        <f t="shared" si="51"/>
        <v>2.8200000000000003</v>
      </c>
      <c r="O251" s="149">
        <f t="shared" si="42"/>
        <v>1.02</v>
      </c>
      <c r="P251" s="149">
        <f t="shared" si="43"/>
        <v>0.02</v>
      </c>
    </row>
    <row r="252" spans="1:16" x14ac:dyDescent="0.25">
      <c r="A252" s="391"/>
      <c r="B252" s="394"/>
      <c r="C252" s="5" t="str">
        <f t="shared" si="39"/>
        <v/>
      </c>
      <c r="D252" s="155">
        <f t="shared" si="44"/>
        <v>0</v>
      </c>
      <c r="F252" s="156">
        <f t="shared" si="45"/>
        <v>0</v>
      </c>
      <c r="G252" t="str">
        <f t="shared" si="46"/>
        <v/>
      </c>
      <c r="H252" t="b">
        <f t="shared" si="47"/>
        <v>0</v>
      </c>
      <c r="I252" s="283">
        <f t="shared" si="40"/>
        <v>0</v>
      </c>
      <c r="J252" s="1">
        <f t="shared" si="41"/>
        <v>0</v>
      </c>
      <c r="K252" s="157">
        <f t="shared" si="48"/>
        <v>0</v>
      </c>
      <c r="L252" s="148">
        <f t="shared" si="49"/>
        <v>0</v>
      </c>
      <c r="M252" s="150">
        <f t="shared" si="50"/>
        <v>10</v>
      </c>
      <c r="N252" s="149">
        <f t="shared" si="51"/>
        <v>2.8200000000000003</v>
      </c>
      <c r="O252" s="149">
        <f t="shared" si="42"/>
        <v>1.02</v>
      </c>
      <c r="P252" s="149">
        <f t="shared" si="43"/>
        <v>0.02</v>
      </c>
    </row>
    <row r="253" spans="1:16" x14ac:dyDescent="0.25">
      <c r="A253" s="391"/>
      <c r="B253" s="394"/>
      <c r="C253" s="5" t="str">
        <f t="shared" si="39"/>
        <v/>
      </c>
      <c r="D253" s="155">
        <f t="shared" si="44"/>
        <v>0</v>
      </c>
      <c r="F253" s="156">
        <f t="shared" si="45"/>
        <v>0</v>
      </c>
      <c r="G253" t="str">
        <f t="shared" si="46"/>
        <v/>
      </c>
      <c r="H253" t="b">
        <f t="shared" si="47"/>
        <v>0</v>
      </c>
      <c r="I253" s="283">
        <f t="shared" si="40"/>
        <v>0</v>
      </c>
      <c r="J253" s="1">
        <f t="shared" si="41"/>
        <v>0</v>
      </c>
      <c r="K253" s="157">
        <f t="shared" si="48"/>
        <v>0</v>
      </c>
      <c r="L253" s="148">
        <f t="shared" si="49"/>
        <v>0</v>
      </c>
      <c r="M253" s="150">
        <f t="shared" si="50"/>
        <v>10</v>
      </c>
      <c r="N253" s="149">
        <f t="shared" si="51"/>
        <v>2.8200000000000003</v>
      </c>
      <c r="O253" s="149">
        <f t="shared" si="42"/>
        <v>1.02</v>
      </c>
      <c r="P253" s="149">
        <f t="shared" si="43"/>
        <v>0.02</v>
      </c>
    </row>
    <row r="254" spans="1:16" x14ac:dyDescent="0.25">
      <c r="A254" s="391"/>
      <c r="B254" s="394"/>
      <c r="C254" s="5" t="str">
        <f t="shared" si="39"/>
        <v/>
      </c>
      <c r="D254" s="155">
        <f t="shared" si="44"/>
        <v>0</v>
      </c>
      <c r="F254" s="156">
        <f t="shared" si="45"/>
        <v>0</v>
      </c>
      <c r="G254" t="str">
        <f t="shared" si="46"/>
        <v/>
      </c>
      <c r="H254" t="b">
        <f t="shared" si="47"/>
        <v>0</v>
      </c>
      <c r="I254" s="283">
        <f t="shared" si="40"/>
        <v>0</v>
      </c>
      <c r="J254" s="1">
        <f t="shared" si="41"/>
        <v>0</v>
      </c>
      <c r="K254" s="157">
        <f t="shared" si="48"/>
        <v>0</v>
      </c>
      <c r="L254" s="148">
        <f t="shared" si="49"/>
        <v>0</v>
      </c>
      <c r="M254" s="150">
        <f t="shared" si="50"/>
        <v>10</v>
      </c>
      <c r="N254" s="149">
        <f t="shared" si="51"/>
        <v>2.8200000000000003</v>
      </c>
      <c r="O254" s="149">
        <f t="shared" si="42"/>
        <v>1.02</v>
      </c>
      <c r="P254" s="149">
        <f t="shared" si="43"/>
        <v>0.02</v>
      </c>
    </row>
    <row r="255" spans="1:16" x14ac:dyDescent="0.25">
      <c r="A255" s="391"/>
      <c r="B255" s="394"/>
      <c r="C255" s="5" t="str">
        <f t="shared" si="39"/>
        <v/>
      </c>
      <c r="D255" s="155">
        <f t="shared" si="44"/>
        <v>0</v>
      </c>
      <c r="F255" s="156">
        <f t="shared" si="45"/>
        <v>0</v>
      </c>
      <c r="G255" t="str">
        <f t="shared" si="46"/>
        <v/>
      </c>
      <c r="H255" t="b">
        <f t="shared" si="47"/>
        <v>0</v>
      </c>
      <c r="I255" s="283">
        <f t="shared" si="40"/>
        <v>0</v>
      </c>
      <c r="J255" s="1">
        <f t="shared" si="41"/>
        <v>0</v>
      </c>
      <c r="K255" s="157">
        <f t="shared" si="48"/>
        <v>0</v>
      </c>
      <c r="L255" s="148">
        <f t="shared" si="49"/>
        <v>0</v>
      </c>
      <c r="M255" s="150">
        <f t="shared" si="50"/>
        <v>10</v>
      </c>
      <c r="N255" s="149">
        <f t="shared" si="51"/>
        <v>2.8200000000000003</v>
      </c>
      <c r="O255" s="149">
        <f t="shared" si="42"/>
        <v>1.02</v>
      </c>
      <c r="P255" s="149">
        <f t="shared" si="43"/>
        <v>0.02</v>
      </c>
    </row>
    <row r="256" spans="1:16" x14ac:dyDescent="0.25">
      <c r="A256" s="391"/>
      <c r="B256" s="394"/>
      <c r="C256" s="5" t="str">
        <f t="shared" si="39"/>
        <v/>
      </c>
      <c r="D256" s="155">
        <f t="shared" si="44"/>
        <v>0</v>
      </c>
      <c r="F256" s="156">
        <f t="shared" si="45"/>
        <v>0</v>
      </c>
      <c r="G256" t="str">
        <f t="shared" si="46"/>
        <v/>
      </c>
      <c r="H256" t="b">
        <f t="shared" si="47"/>
        <v>0</v>
      </c>
      <c r="I256" s="283">
        <f t="shared" si="40"/>
        <v>0</v>
      </c>
      <c r="J256" s="1">
        <f t="shared" si="41"/>
        <v>0</v>
      </c>
      <c r="K256" s="157">
        <f t="shared" si="48"/>
        <v>0</v>
      </c>
      <c r="L256" s="148">
        <f t="shared" si="49"/>
        <v>0</v>
      </c>
      <c r="M256" s="150">
        <f t="shared" si="50"/>
        <v>10</v>
      </c>
      <c r="N256" s="149">
        <f t="shared" si="51"/>
        <v>2.8200000000000003</v>
      </c>
      <c r="O256" s="149">
        <f t="shared" si="42"/>
        <v>1.02</v>
      </c>
      <c r="P256" s="149">
        <f t="shared" si="43"/>
        <v>0.02</v>
      </c>
    </row>
    <row r="257" spans="1:16" x14ac:dyDescent="0.25">
      <c r="A257" s="391"/>
      <c r="B257" s="394"/>
      <c r="C257" s="5" t="str">
        <f t="shared" si="39"/>
        <v/>
      </c>
      <c r="D257" s="155">
        <f t="shared" si="44"/>
        <v>0</v>
      </c>
      <c r="F257" s="156">
        <f t="shared" si="45"/>
        <v>0</v>
      </c>
      <c r="G257" t="str">
        <f t="shared" si="46"/>
        <v/>
      </c>
      <c r="H257" t="b">
        <f t="shared" si="47"/>
        <v>0</v>
      </c>
      <c r="I257" s="283">
        <f t="shared" si="40"/>
        <v>0</v>
      </c>
      <c r="J257" s="1">
        <f t="shared" si="41"/>
        <v>0</v>
      </c>
      <c r="K257" s="157">
        <f t="shared" si="48"/>
        <v>0</v>
      </c>
      <c r="L257" s="148">
        <f t="shared" si="49"/>
        <v>0</v>
      </c>
      <c r="M257" s="150">
        <f t="shared" si="50"/>
        <v>10</v>
      </c>
      <c r="N257" s="149">
        <f t="shared" si="51"/>
        <v>2.8200000000000003</v>
      </c>
      <c r="O257" s="149">
        <f t="shared" si="42"/>
        <v>1.02</v>
      </c>
      <c r="P257" s="149">
        <f t="shared" si="43"/>
        <v>0.02</v>
      </c>
    </row>
    <row r="258" spans="1:16" x14ac:dyDescent="0.25">
      <c r="A258" s="391"/>
      <c r="B258" s="394"/>
      <c r="C258" s="5" t="str">
        <f t="shared" si="39"/>
        <v/>
      </c>
      <c r="D258" s="155">
        <f t="shared" si="44"/>
        <v>0</v>
      </c>
      <c r="F258" s="156">
        <f t="shared" si="45"/>
        <v>0</v>
      </c>
      <c r="G258" t="str">
        <f t="shared" si="46"/>
        <v/>
      </c>
      <c r="H258" t="b">
        <f t="shared" si="47"/>
        <v>0</v>
      </c>
      <c r="I258" s="283">
        <f t="shared" si="40"/>
        <v>0</v>
      </c>
      <c r="J258" s="1">
        <f t="shared" si="41"/>
        <v>0</v>
      </c>
      <c r="K258" s="157">
        <f t="shared" si="48"/>
        <v>0</v>
      </c>
      <c r="L258" s="148">
        <f t="shared" si="49"/>
        <v>0</v>
      </c>
      <c r="M258" s="150">
        <f t="shared" si="50"/>
        <v>10</v>
      </c>
      <c r="N258" s="149">
        <f t="shared" si="51"/>
        <v>2.8200000000000003</v>
      </c>
      <c r="O258" s="149">
        <f t="shared" si="42"/>
        <v>1.02</v>
      </c>
      <c r="P258" s="149">
        <f t="shared" si="43"/>
        <v>0.02</v>
      </c>
    </row>
    <row r="259" spans="1:16" x14ac:dyDescent="0.25">
      <c r="A259" s="391"/>
      <c r="B259" s="394"/>
      <c r="C259" s="5" t="str">
        <f t="shared" ref="C259:C322" si="52">IF(I259&gt;0,INDEX(DB,I259,2),"")</f>
        <v/>
      </c>
      <c r="D259" s="155">
        <f t="shared" si="44"/>
        <v>0</v>
      </c>
      <c r="F259" s="156">
        <f t="shared" si="45"/>
        <v>0</v>
      </c>
      <c r="G259" t="str">
        <f t="shared" si="46"/>
        <v/>
      </c>
      <c r="H259" t="b">
        <f t="shared" si="47"/>
        <v>0</v>
      </c>
      <c r="I259" s="283">
        <f t="shared" ref="I259:I322" si="53">IF(ISNA(MATCH(A259,AthleteNumbers,0)),0,MATCH(A259,AthleteNumbers,0))</f>
        <v>0</v>
      </c>
      <c r="J259" s="1">
        <f t="shared" ref="J259:J322" si="54">IF(I259&gt;0,INDEX(DB,$I259,6),0)</f>
        <v>0</v>
      </c>
      <c r="K259" s="157">
        <f t="shared" si="48"/>
        <v>0</v>
      </c>
      <c r="L259" s="148">
        <f t="shared" si="49"/>
        <v>0</v>
      </c>
      <c r="M259" s="150">
        <f t="shared" si="50"/>
        <v>10</v>
      </c>
      <c r="N259" s="149">
        <f t="shared" si="51"/>
        <v>2.8200000000000003</v>
      </c>
      <c r="O259" s="149">
        <f t="shared" ref="O259:O322" si="55">IF($J259=0,$M$1,INDEX(IncEventData,$J259,(3*($K$1-1))+2))</f>
        <v>1.02</v>
      </c>
      <c r="P259" s="149">
        <f t="shared" ref="P259:P322" si="56">IF($J259=0,$O$1,INDEX(IncEventData,$J259,(3*($K$1-1))+3))</f>
        <v>0.02</v>
      </c>
    </row>
    <row r="260" spans="1:16" x14ac:dyDescent="0.25">
      <c r="A260" s="391"/>
      <c r="B260" s="394"/>
      <c r="C260" s="5" t="str">
        <f t="shared" si="52"/>
        <v/>
      </c>
      <c r="D260" s="155">
        <f t="shared" ref="D260:D323" si="57">IF(AND(H260,B260&lt;&gt;0,ISNUMBER(B260)),IF(ISERR(M260),0,M260),0)</f>
        <v>0</v>
      </c>
      <c r="F260" s="156">
        <f t="shared" ref="F260:F323" si="58">COUNTIF(A$3:A$1002,A260)</f>
        <v>0</v>
      </c>
      <c r="G260" t="str">
        <f t="shared" ref="G260:G323" si="59">IF(AND(H260,OR(D260&lt;=10,D260&gt;=90)),"CHECK","")</f>
        <v/>
      </c>
      <c r="H260" t="b">
        <f t="shared" ref="H260:H323" si="60">IF(AND(I260&gt;0,LEN(C260)&gt;0,B260&lt;&gt;0),TRUE,FALSE)</f>
        <v>0</v>
      </c>
      <c r="I260" s="283">
        <f t="shared" si="53"/>
        <v>0</v>
      </c>
      <c r="J260" s="1">
        <f t="shared" si="54"/>
        <v>0</v>
      </c>
      <c r="K260" s="157">
        <f t="shared" ref="K260:K323" si="61">IF(ISNUMBER(B260),ROUND(+B260,2),0)</f>
        <v>0</v>
      </c>
      <c r="L260" s="148">
        <f t="shared" ref="L260:L323" si="62">+K260</f>
        <v>0</v>
      </c>
      <c r="M260" s="150">
        <f t="shared" ref="M260:M323" si="63">IF(L260&lt;O260,MinPoints,IF(AND(L260&gt;N260,O260&gt;0),100,+INT(($L260-O260)/P260)+MinPoints))</f>
        <v>10</v>
      </c>
      <c r="N260" s="149">
        <f t="shared" ref="N260:N323" si="64">+O260+(P260*90)</f>
        <v>2.8200000000000003</v>
      </c>
      <c r="O260" s="149">
        <f t="shared" si="55"/>
        <v>1.02</v>
      </c>
      <c r="P260" s="149">
        <f t="shared" si="56"/>
        <v>0.02</v>
      </c>
    </row>
    <row r="261" spans="1:16" x14ac:dyDescent="0.25">
      <c r="A261" s="391"/>
      <c r="B261" s="394"/>
      <c r="C261" s="5" t="str">
        <f t="shared" si="52"/>
        <v/>
      </c>
      <c r="D261" s="155">
        <f t="shared" si="57"/>
        <v>0</v>
      </c>
      <c r="F261" s="156">
        <f t="shared" si="58"/>
        <v>0</v>
      </c>
      <c r="G261" t="str">
        <f t="shared" si="59"/>
        <v/>
      </c>
      <c r="H261" t="b">
        <f t="shared" si="60"/>
        <v>0</v>
      </c>
      <c r="I261" s="283">
        <f t="shared" si="53"/>
        <v>0</v>
      </c>
      <c r="J261" s="1">
        <f t="shared" si="54"/>
        <v>0</v>
      </c>
      <c r="K261" s="157">
        <f t="shared" si="61"/>
        <v>0</v>
      </c>
      <c r="L261" s="148">
        <f t="shared" si="62"/>
        <v>0</v>
      </c>
      <c r="M261" s="150">
        <f t="shared" si="63"/>
        <v>10</v>
      </c>
      <c r="N261" s="149">
        <f t="shared" si="64"/>
        <v>2.8200000000000003</v>
      </c>
      <c r="O261" s="149">
        <f t="shared" si="55"/>
        <v>1.02</v>
      </c>
      <c r="P261" s="149">
        <f t="shared" si="56"/>
        <v>0.02</v>
      </c>
    </row>
    <row r="262" spans="1:16" x14ac:dyDescent="0.25">
      <c r="A262" s="391"/>
      <c r="B262" s="394"/>
      <c r="C262" s="5" t="str">
        <f t="shared" si="52"/>
        <v/>
      </c>
      <c r="D262" s="155">
        <f t="shared" si="57"/>
        <v>0</v>
      </c>
      <c r="F262" s="156">
        <f t="shared" si="58"/>
        <v>0</v>
      </c>
      <c r="G262" t="str">
        <f t="shared" si="59"/>
        <v/>
      </c>
      <c r="H262" t="b">
        <f t="shared" si="60"/>
        <v>0</v>
      </c>
      <c r="I262" s="283">
        <f t="shared" si="53"/>
        <v>0</v>
      </c>
      <c r="J262" s="1">
        <f t="shared" si="54"/>
        <v>0</v>
      </c>
      <c r="K262" s="157">
        <f t="shared" si="61"/>
        <v>0</v>
      </c>
      <c r="L262" s="148">
        <f t="shared" si="62"/>
        <v>0</v>
      </c>
      <c r="M262" s="150">
        <f t="shared" si="63"/>
        <v>10</v>
      </c>
      <c r="N262" s="149">
        <f t="shared" si="64"/>
        <v>2.8200000000000003</v>
      </c>
      <c r="O262" s="149">
        <f t="shared" si="55"/>
        <v>1.02</v>
      </c>
      <c r="P262" s="149">
        <f t="shared" si="56"/>
        <v>0.02</v>
      </c>
    </row>
    <row r="263" spans="1:16" x14ac:dyDescent="0.25">
      <c r="A263" s="391"/>
      <c r="B263" s="394"/>
      <c r="C263" s="5" t="str">
        <f t="shared" si="52"/>
        <v/>
      </c>
      <c r="D263" s="155">
        <f t="shared" si="57"/>
        <v>0</v>
      </c>
      <c r="F263" s="156">
        <f t="shared" si="58"/>
        <v>0</v>
      </c>
      <c r="G263" t="str">
        <f t="shared" si="59"/>
        <v/>
      </c>
      <c r="H263" t="b">
        <f t="shared" si="60"/>
        <v>0</v>
      </c>
      <c r="I263" s="283">
        <f t="shared" si="53"/>
        <v>0</v>
      </c>
      <c r="J263" s="1">
        <f t="shared" si="54"/>
        <v>0</v>
      </c>
      <c r="K263" s="157">
        <f t="shared" si="61"/>
        <v>0</v>
      </c>
      <c r="L263" s="148">
        <f t="shared" si="62"/>
        <v>0</v>
      </c>
      <c r="M263" s="150">
        <f t="shared" si="63"/>
        <v>10</v>
      </c>
      <c r="N263" s="149">
        <f t="shared" si="64"/>
        <v>2.8200000000000003</v>
      </c>
      <c r="O263" s="149">
        <f t="shared" si="55"/>
        <v>1.02</v>
      </c>
      <c r="P263" s="149">
        <f t="shared" si="56"/>
        <v>0.02</v>
      </c>
    </row>
    <row r="264" spans="1:16" x14ac:dyDescent="0.25">
      <c r="A264" s="391"/>
      <c r="B264" s="394"/>
      <c r="C264" s="5" t="str">
        <f t="shared" si="52"/>
        <v/>
      </c>
      <c r="D264" s="155">
        <f t="shared" si="57"/>
        <v>0</v>
      </c>
      <c r="F264" s="156">
        <f t="shared" si="58"/>
        <v>0</v>
      </c>
      <c r="G264" t="str">
        <f t="shared" si="59"/>
        <v/>
      </c>
      <c r="H264" t="b">
        <f t="shared" si="60"/>
        <v>0</v>
      </c>
      <c r="I264" s="283">
        <f t="shared" si="53"/>
        <v>0</v>
      </c>
      <c r="J264" s="1">
        <f t="shared" si="54"/>
        <v>0</v>
      </c>
      <c r="K264" s="157">
        <f t="shared" si="61"/>
        <v>0</v>
      </c>
      <c r="L264" s="148">
        <f t="shared" si="62"/>
        <v>0</v>
      </c>
      <c r="M264" s="150">
        <f t="shared" si="63"/>
        <v>10</v>
      </c>
      <c r="N264" s="149">
        <f t="shared" si="64"/>
        <v>2.8200000000000003</v>
      </c>
      <c r="O264" s="149">
        <f t="shared" si="55"/>
        <v>1.02</v>
      </c>
      <c r="P264" s="149">
        <f t="shared" si="56"/>
        <v>0.02</v>
      </c>
    </row>
    <row r="265" spans="1:16" x14ac:dyDescent="0.25">
      <c r="A265" s="391"/>
      <c r="B265" s="394"/>
      <c r="C265" s="5" t="str">
        <f t="shared" si="52"/>
        <v/>
      </c>
      <c r="D265" s="155">
        <f t="shared" si="57"/>
        <v>0</v>
      </c>
      <c r="F265" s="156">
        <f t="shared" si="58"/>
        <v>0</v>
      </c>
      <c r="G265" t="str">
        <f t="shared" si="59"/>
        <v/>
      </c>
      <c r="H265" t="b">
        <f t="shared" si="60"/>
        <v>0</v>
      </c>
      <c r="I265" s="283">
        <f t="shared" si="53"/>
        <v>0</v>
      </c>
      <c r="J265" s="1">
        <f t="shared" si="54"/>
        <v>0</v>
      </c>
      <c r="K265" s="157">
        <f t="shared" si="61"/>
        <v>0</v>
      </c>
      <c r="L265" s="148">
        <f t="shared" si="62"/>
        <v>0</v>
      </c>
      <c r="M265" s="150">
        <f t="shared" si="63"/>
        <v>10</v>
      </c>
      <c r="N265" s="149">
        <f t="shared" si="64"/>
        <v>2.8200000000000003</v>
      </c>
      <c r="O265" s="149">
        <f t="shared" si="55"/>
        <v>1.02</v>
      </c>
      <c r="P265" s="149">
        <f t="shared" si="56"/>
        <v>0.02</v>
      </c>
    </row>
    <row r="266" spans="1:16" x14ac:dyDescent="0.25">
      <c r="A266" s="391"/>
      <c r="B266" s="394"/>
      <c r="C266" s="5" t="str">
        <f t="shared" si="52"/>
        <v/>
      </c>
      <c r="D266" s="155">
        <f t="shared" si="57"/>
        <v>0</v>
      </c>
      <c r="F266" s="156">
        <f t="shared" si="58"/>
        <v>0</v>
      </c>
      <c r="G266" t="str">
        <f t="shared" si="59"/>
        <v/>
      </c>
      <c r="H266" t="b">
        <f t="shared" si="60"/>
        <v>0</v>
      </c>
      <c r="I266" s="283">
        <f t="shared" si="53"/>
        <v>0</v>
      </c>
      <c r="J266" s="1">
        <f t="shared" si="54"/>
        <v>0</v>
      </c>
      <c r="K266" s="157">
        <f t="shared" si="61"/>
        <v>0</v>
      </c>
      <c r="L266" s="148">
        <f t="shared" si="62"/>
        <v>0</v>
      </c>
      <c r="M266" s="150">
        <f t="shared" si="63"/>
        <v>10</v>
      </c>
      <c r="N266" s="149">
        <f t="shared" si="64"/>
        <v>2.8200000000000003</v>
      </c>
      <c r="O266" s="149">
        <f t="shared" si="55"/>
        <v>1.02</v>
      </c>
      <c r="P266" s="149">
        <f t="shared" si="56"/>
        <v>0.02</v>
      </c>
    </row>
    <row r="267" spans="1:16" x14ac:dyDescent="0.25">
      <c r="A267" s="391"/>
      <c r="B267" s="394"/>
      <c r="C267" s="5" t="str">
        <f t="shared" si="52"/>
        <v/>
      </c>
      <c r="D267" s="155">
        <f t="shared" si="57"/>
        <v>0</v>
      </c>
      <c r="F267" s="156">
        <f t="shared" si="58"/>
        <v>0</v>
      </c>
      <c r="G267" t="str">
        <f t="shared" si="59"/>
        <v/>
      </c>
      <c r="H267" t="b">
        <f t="shared" si="60"/>
        <v>0</v>
      </c>
      <c r="I267" s="283">
        <f t="shared" si="53"/>
        <v>0</v>
      </c>
      <c r="J267" s="1">
        <f t="shared" si="54"/>
        <v>0</v>
      </c>
      <c r="K267" s="157">
        <f t="shared" si="61"/>
        <v>0</v>
      </c>
      <c r="L267" s="148">
        <f t="shared" si="62"/>
        <v>0</v>
      </c>
      <c r="M267" s="150">
        <f t="shared" si="63"/>
        <v>10</v>
      </c>
      <c r="N267" s="149">
        <f t="shared" si="64"/>
        <v>2.8200000000000003</v>
      </c>
      <c r="O267" s="149">
        <f t="shared" si="55"/>
        <v>1.02</v>
      </c>
      <c r="P267" s="149">
        <f t="shared" si="56"/>
        <v>0.02</v>
      </c>
    </row>
    <row r="268" spans="1:16" x14ac:dyDescent="0.25">
      <c r="A268" s="391"/>
      <c r="B268" s="394"/>
      <c r="C268" s="5" t="str">
        <f t="shared" si="52"/>
        <v/>
      </c>
      <c r="D268" s="155">
        <f t="shared" si="57"/>
        <v>0</v>
      </c>
      <c r="F268" s="156">
        <f t="shared" si="58"/>
        <v>0</v>
      </c>
      <c r="G268" t="str">
        <f t="shared" si="59"/>
        <v/>
      </c>
      <c r="H268" t="b">
        <f t="shared" si="60"/>
        <v>0</v>
      </c>
      <c r="I268" s="283">
        <f t="shared" si="53"/>
        <v>0</v>
      </c>
      <c r="J268" s="1">
        <f t="shared" si="54"/>
        <v>0</v>
      </c>
      <c r="K268" s="157">
        <f t="shared" si="61"/>
        <v>0</v>
      </c>
      <c r="L268" s="148">
        <f t="shared" si="62"/>
        <v>0</v>
      </c>
      <c r="M268" s="150">
        <f t="shared" si="63"/>
        <v>10</v>
      </c>
      <c r="N268" s="149">
        <f t="shared" si="64"/>
        <v>2.8200000000000003</v>
      </c>
      <c r="O268" s="149">
        <f t="shared" si="55"/>
        <v>1.02</v>
      </c>
      <c r="P268" s="149">
        <f t="shared" si="56"/>
        <v>0.02</v>
      </c>
    </row>
    <row r="269" spans="1:16" x14ac:dyDescent="0.25">
      <c r="A269" s="391"/>
      <c r="B269" s="394"/>
      <c r="C269" s="5" t="str">
        <f t="shared" si="52"/>
        <v/>
      </c>
      <c r="D269" s="155">
        <f t="shared" si="57"/>
        <v>0</v>
      </c>
      <c r="F269" s="156">
        <f t="shared" si="58"/>
        <v>0</v>
      </c>
      <c r="G269" t="str">
        <f t="shared" si="59"/>
        <v/>
      </c>
      <c r="H269" t="b">
        <f t="shared" si="60"/>
        <v>0</v>
      </c>
      <c r="I269" s="283">
        <f t="shared" si="53"/>
        <v>0</v>
      </c>
      <c r="J269" s="1">
        <f t="shared" si="54"/>
        <v>0</v>
      </c>
      <c r="K269" s="157">
        <f t="shared" si="61"/>
        <v>0</v>
      </c>
      <c r="L269" s="148">
        <f t="shared" si="62"/>
        <v>0</v>
      </c>
      <c r="M269" s="150">
        <f t="shared" si="63"/>
        <v>10</v>
      </c>
      <c r="N269" s="149">
        <f t="shared" si="64"/>
        <v>2.8200000000000003</v>
      </c>
      <c r="O269" s="149">
        <f t="shared" si="55"/>
        <v>1.02</v>
      </c>
      <c r="P269" s="149">
        <f t="shared" si="56"/>
        <v>0.02</v>
      </c>
    </row>
    <row r="270" spans="1:16" x14ac:dyDescent="0.25">
      <c r="A270" s="391"/>
      <c r="B270" s="394"/>
      <c r="C270" s="5" t="str">
        <f t="shared" si="52"/>
        <v/>
      </c>
      <c r="D270" s="155">
        <f t="shared" si="57"/>
        <v>0</v>
      </c>
      <c r="F270" s="156">
        <f t="shared" si="58"/>
        <v>0</v>
      </c>
      <c r="G270" t="str">
        <f t="shared" si="59"/>
        <v/>
      </c>
      <c r="H270" t="b">
        <f t="shared" si="60"/>
        <v>0</v>
      </c>
      <c r="I270" s="283">
        <f t="shared" si="53"/>
        <v>0</v>
      </c>
      <c r="J270" s="1">
        <f t="shared" si="54"/>
        <v>0</v>
      </c>
      <c r="K270" s="157">
        <f t="shared" si="61"/>
        <v>0</v>
      </c>
      <c r="L270" s="148">
        <f t="shared" si="62"/>
        <v>0</v>
      </c>
      <c r="M270" s="150">
        <f t="shared" si="63"/>
        <v>10</v>
      </c>
      <c r="N270" s="149">
        <f t="shared" si="64"/>
        <v>2.8200000000000003</v>
      </c>
      <c r="O270" s="149">
        <f t="shared" si="55"/>
        <v>1.02</v>
      </c>
      <c r="P270" s="149">
        <f t="shared" si="56"/>
        <v>0.02</v>
      </c>
    </row>
    <row r="271" spans="1:16" x14ac:dyDescent="0.25">
      <c r="A271" s="391"/>
      <c r="B271" s="394"/>
      <c r="C271" s="5" t="str">
        <f t="shared" si="52"/>
        <v/>
      </c>
      <c r="D271" s="155">
        <f t="shared" si="57"/>
        <v>0</v>
      </c>
      <c r="F271" s="156">
        <f t="shared" si="58"/>
        <v>0</v>
      </c>
      <c r="G271" t="str">
        <f t="shared" si="59"/>
        <v/>
      </c>
      <c r="H271" t="b">
        <f t="shared" si="60"/>
        <v>0</v>
      </c>
      <c r="I271" s="283">
        <f t="shared" si="53"/>
        <v>0</v>
      </c>
      <c r="J271" s="1">
        <f t="shared" si="54"/>
        <v>0</v>
      </c>
      <c r="K271" s="157">
        <f t="shared" si="61"/>
        <v>0</v>
      </c>
      <c r="L271" s="148">
        <f t="shared" si="62"/>
        <v>0</v>
      </c>
      <c r="M271" s="150">
        <f t="shared" si="63"/>
        <v>10</v>
      </c>
      <c r="N271" s="149">
        <f t="shared" si="64"/>
        <v>2.8200000000000003</v>
      </c>
      <c r="O271" s="149">
        <f t="shared" si="55"/>
        <v>1.02</v>
      </c>
      <c r="P271" s="149">
        <f t="shared" si="56"/>
        <v>0.02</v>
      </c>
    </row>
    <row r="272" spans="1:16" x14ac:dyDescent="0.25">
      <c r="A272" s="391"/>
      <c r="B272" s="394"/>
      <c r="C272" s="5" t="str">
        <f t="shared" si="52"/>
        <v/>
      </c>
      <c r="D272" s="155">
        <f t="shared" si="57"/>
        <v>0</v>
      </c>
      <c r="F272" s="156">
        <f t="shared" si="58"/>
        <v>0</v>
      </c>
      <c r="G272" t="str">
        <f t="shared" si="59"/>
        <v/>
      </c>
      <c r="H272" t="b">
        <f t="shared" si="60"/>
        <v>0</v>
      </c>
      <c r="I272" s="283">
        <f t="shared" si="53"/>
        <v>0</v>
      </c>
      <c r="J272" s="1">
        <f t="shared" si="54"/>
        <v>0</v>
      </c>
      <c r="K272" s="157">
        <f t="shared" si="61"/>
        <v>0</v>
      </c>
      <c r="L272" s="148">
        <f t="shared" si="62"/>
        <v>0</v>
      </c>
      <c r="M272" s="150">
        <f t="shared" si="63"/>
        <v>10</v>
      </c>
      <c r="N272" s="149">
        <f t="shared" si="64"/>
        <v>2.8200000000000003</v>
      </c>
      <c r="O272" s="149">
        <f t="shared" si="55"/>
        <v>1.02</v>
      </c>
      <c r="P272" s="149">
        <f t="shared" si="56"/>
        <v>0.02</v>
      </c>
    </row>
    <row r="273" spans="1:16" x14ac:dyDescent="0.25">
      <c r="A273" s="391"/>
      <c r="B273" s="394"/>
      <c r="C273" s="5" t="str">
        <f t="shared" si="52"/>
        <v/>
      </c>
      <c r="D273" s="155">
        <f t="shared" si="57"/>
        <v>0</v>
      </c>
      <c r="F273" s="156">
        <f t="shared" si="58"/>
        <v>0</v>
      </c>
      <c r="G273" t="str">
        <f t="shared" si="59"/>
        <v/>
      </c>
      <c r="H273" t="b">
        <f t="shared" si="60"/>
        <v>0</v>
      </c>
      <c r="I273" s="283">
        <f t="shared" si="53"/>
        <v>0</v>
      </c>
      <c r="J273" s="1">
        <f t="shared" si="54"/>
        <v>0</v>
      </c>
      <c r="K273" s="157">
        <f t="shared" si="61"/>
        <v>0</v>
      </c>
      <c r="L273" s="148">
        <f t="shared" si="62"/>
        <v>0</v>
      </c>
      <c r="M273" s="150">
        <f t="shared" si="63"/>
        <v>10</v>
      </c>
      <c r="N273" s="149">
        <f t="shared" si="64"/>
        <v>2.8200000000000003</v>
      </c>
      <c r="O273" s="149">
        <f t="shared" si="55"/>
        <v>1.02</v>
      </c>
      <c r="P273" s="149">
        <f t="shared" si="56"/>
        <v>0.02</v>
      </c>
    </row>
    <row r="274" spans="1:16" x14ac:dyDescent="0.25">
      <c r="A274" s="391"/>
      <c r="B274" s="394"/>
      <c r="C274" s="5" t="str">
        <f t="shared" si="52"/>
        <v/>
      </c>
      <c r="D274" s="155">
        <f t="shared" si="57"/>
        <v>0</v>
      </c>
      <c r="F274" s="156">
        <f t="shared" si="58"/>
        <v>0</v>
      </c>
      <c r="G274" t="str">
        <f t="shared" si="59"/>
        <v/>
      </c>
      <c r="H274" t="b">
        <f t="shared" si="60"/>
        <v>0</v>
      </c>
      <c r="I274" s="283">
        <f t="shared" si="53"/>
        <v>0</v>
      </c>
      <c r="J274" s="1">
        <f t="shared" si="54"/>
        <v>0</v>
      </c>
      <c r="K274" s="157">
        <f t="shared" si="61"/>
        <v>0</v>
      </c>
      <c r="L274" s="148">
        <f t="shared" si="62"/>
        <v>0</v>
      </c>
      <c r="M274" s="150">
        <f t="shared" si="63"/>
        <v>10</v>
      </c>
      <c r="N274" s="149">
        <f t="shared" si="64"/>
        <v>2.8200000000000003</v>
      </c>
      <c r="O274" s="149">
        <f t="shared" si="55"/>
        <v>1.02</v>
      </c>
      <c r="P274" s="149">
        <f t="shared" si="56"/>
        <v>0.02</v>
      </c>
    </row>
    <row r="275" spans="1:16" x14ac:dyDescent="0.25">
      <c r="A275" s="391"/>
      <c r="B275" s="394"/>
      <c r="C275" s="5" t="str">
        <f t="shared" si="52"/>
        <v/>
      </c>
      <c r="D275" s="155">
        <f t="shared" si="57"/>
        <v>0</v>
      </c>
      <c r="F275" s="156">
        <f t="shared" si="58"/>
        <v>0</v>
      </c>
      <c r="G275" t="str">
        <f t="shared" si="59"/>
        <v/>
      </c>
      <c r="H275" t="b">
        <f t="shared" si="60"/>
        <v>0</v>
      </c>
      <c r="I275" s="283">
        <f t="shared" si="53"/>
        <v>0</v>
      </c>
      <c r="J275" s="1">
        <f t="shared" si="54"/>
        <v>0</v>
      </c>
      <c r="K275" s="157">
        <f t="shared" si="61"/>
        <v>0</v>
      </c>
      <c r="L275" s="148">
        <f t="shared" si="62"/>
        <v>0</v>
      </c>
      <c r="M275" s="150">
        <f t="shared" si="63"/>
        <v>10</v>
      </c>
      <c r="N275" s="149">
        <f t="shared" si="64"/>
        <v>2.8200000000000003</v>
      </c>
      <c r="O275" s="149">
        <f t="shared" si="55"/>
        <v>1.02</v>
      </c>
      <c r="P275" s="149">
        <f t="shared" si="56"/>
        <v>0.02</v>
      </c>
    </row>
    <row r="276" spans="1:16" x14ac:dyDescent="0.25">
      <c r="A276" s="391"/>
      <c r="B276" s="394"/>
      <c r="C276" s="5" t="str">
        <f t="shared" si="52"/>
        <v/>
      </c>
      <c r="D276" s="155">
        <f t="shared" si="57"/>
        <v>0</v>
      </c>
      <c r="F276" s="156">
        <f t="shared" si="58"/>
        <v>0</v>
      </c>
      <c r="G276" t="str">
        <f t="shared" si="59"/>
        <v/>
      </c>
      <c r="H276" t="b">
        <f t="shared" si="60"/>
        <v>0</v>
      </c>
      <c r="I276" s="283">
        <f t="shared" si="53"/>
        <v>0</v>
      </c>
      <c r="J276" s="1">
        <f t="shared" si="54"/>
        <v>0</v>
      </c>
      <c r="K276" s="157">
        <f t="shared" si="61"/>
        <v>0</v>
      </c>
      <c r="L276" s="148">
        <f t="shared" si="62"/>
        <v>0</v>
      </c>
      <c r="M276" s="150">
        <f t="shared" si="63"/>
        <v>10</v>
      </c>
      <c r="N276" s="149">
        <f t="shared" si="64"/>
        <v>2.8200000000000003</v>
      </c>
      <c r="O276" s="149">
        <f t="shared" si="55"/>
        <v>1.02</v>
      </c>
      <c r="P276" s="149">
        <f t="shared" si="56"/>
        <v>0.02</v>
      </c>
    </row>
    <row r="277" spans="1:16" x14ac:dyDescent="0.25">
      <c r="A277" s="391"/>
      <c r="B277" s="394"/>
      <c r="C277" s="5" t="str">
        <f t="shared" si="52"/>
        <v/>
      </c>
      <c r="D277" s="155">
        <f t="shared" si="57"/>
        <v>0</v>
      </c>
      <c r="F277" s="156">
        <f t="shared" si="58"/>
        <v>0</v>
      </c>
      <c r="G277" t="str">
        <f t="shared" si="59"/>
        <v/>
      </c>
      <c r="H277" t="b">
        <f t="shared" si="60"/>
        <v>0</v>
      </c>
      <c r="I277" s="283">
        <f t="shared" si="53"/>
        <v>0</v>
      </c>
      <c r="J277" s="1">
        <f t="shared" si="54"/>
        <v>0</v>
      </c>
      <c r="K277" s="157">
        <f t="shared" si="61"/>
        <v>0</v>
      </c>
      <c r="L277" s="148">
        <f t="shared" si="62"/>
        <v>0</v>
      </c>
      <c r="M277" s="150">
        <f t="shared" si="63"/>
        <v>10</v>
      </c>
      <c r="N277" s="149">
        <f t="shared" si="64"/>
        <v>2.8200000000000003</v>
      </c>
      <c r="O277" s="149">
        <f t="shared" si="55"/>
        <v>1.02</v>
      </c>
      <c r="P277" s="149">
        <f t="shared" si="56"/>
        <v>0.02</v>
      </c>
    </row>
    <row r="278" spans="1:16" x14ac:dyDescent="0.25">
      <c r="A278" s="391"/>
      <c r="B278" s="394"/>
      <c r="C278" s="5" t="str">
        <f t="shared" si="52"/>
        <v/>
      </c>
      <c r="D278" s="155">
        <f t="shared" si="57"/>
        <v>0</v>
      </c>
      <c r="F278" s="156">
        <f t="shared" si="58"/>
        <v>0</v>
      </c>
      <c r="G278" t="str">
        <f t="shared" si="59"/>
        <v/>
      </c>
      <c r="H278" t="b">
        <f t="shared" si="60"/>
        <v>0</v>
      </c>
      <c r="I278" s="283">
        <f t="shared" si="53"/>
        <v>0</v>
      </c>
      <c r="J278" s="1">
        <f t="shared" si="54"/>
        <v>0</v>
      </c>
      <c r="K278" s="157">
        <f t="shared" si="61"/>
        <v>0</v>
      </c>
      <c r="L278" s="148">
        <f t="shared" si="62"/>
        <v>0</v>
      </c>
      <c r="M278" s="150">
        <f t="shared" si="63"/>
        <v>10</v>
      </c>
      <c r="N278" s="149">
        <f t="shared" si="64"/>
        <v>2.8200000000000003</v>
      </c>
      <c r="O278" s="149">
        <f t="shared" si="55"/>
        <v>1.02</v>
      </c>
      <c r="P278" s="149">
        <f t="shared" si="56"/>
        <v>0.02</v>
      </c>
    </row>
    <row r="279" spans="1:16" x14ac:dyDescent="0.25">
      <c r="A279" s="391"/>
      <c r="B279" s="394"/>
      <c r="C279" s="5" t="str">
        <f t="shared" si="52"/>
        <v/>
      </c>
      <c r="D279" s="155">
        <f t="shared" si="57"/>
        <v>0</v>
      </c>
      <c r="F279" s="156">
        <f t="shared" si="58"/>
        <v>0</v>
      </c>
      <c r="G279" t="str">
        <f t="shared" si="59"/>
        <v/>
      </c>
      <c r="H279" t="b">
        <f t="shared" si="60"/>
        <v>0</v>
      </c>
      <c r="I279" s="283">
        <f t="shared" si="53"/>
        <v>0</v>
      </c>
      <c r="J279" s="1">
        <f t="shared" si="54"/>
        <v>0</v>
      </c>
      <c r="K279" s="157">
        <f t="shared" si="61"/>
        <v>0</v>
      </c>
      <c r="L279" s="148">
        <f t="shared" si="62"/>
        <v>0</v>
      </c>
      <c r="M279" s="150">
        <f t="shared" si="63"/>
        <v>10</v>
      </c>
      <c r="N279" s="149">
        <f t="shared" si="64"/>
        <v>2.8200000000000003</v>
      </c>
      <c r="O279" s="149">
        <f t="shared" si="55"/>
        <v>1.02</v>
      </c>
      <c r="P279" s="149">
        <f t="shared" si="56"/>
        <v>0.02</v>
      </c>
    </row>
    <row r="280" spans="1:16" x14ac:dyDescent="0.25">
      <c r="A280" s="391"/>
      <c r="B280" s="394"/>
      <c r="C280" s="5" t="str">
        <f t="shared" si="52"/>
        <v/>
      </c>
      <c r="D280" s="155">
        <f t="shared" si="57"/>
        <v>0</v>
      </c>
      <c r="F280" s="156">
        <f t="shared" si="58"/>
        <v>0</v>
      </c>
      <c r="G280" t="str">
        <f t="shared" si="59"/>
        <v/>
      </c>
      <c r="H280" t="b">
        <f t="shared" si="60"/>
        <v>0</v>
      </c>
      <c r="I280" s="283">
        <f t="shared" si="53"/>
        <v>0</v>
      </c>
      <c r="J280" s="1">
        <f t="shared" si="54"/>
        <v>0</v>
      </c>
      <c r="K280" s="157">
        <f t="shared" si="61"/>
        <v>0</v>
      </c>
      <c r="L280" s="148">
        <f t="shared" si="62"/>
        <v>0</v>
      </c>
      <c r="M280" s="150">
        <f t="shared" si="63"/>
        <v>10</v>
      </c>
      <c r="N280" s="149">
        <f t="shared" si="64"/>
        <v>2.8200000000000003</v>
      </c>
      <c r="O280" s="149">
        <f t="shared" si="55"/>
        <v>1.02</v>
      </c>
      <c r="P280" s="149">
        <f t="shared" si="56"/>
        <v>0.02</v>
      </c>
    </row>
    <row r="281" spans="1:16" x14ac:dyDescent="0.25">
      <c r="A281" s="391"/>
      <c r="B281" s="394"/>
      <c r="C281" s="5" t="str">
        <f t="shared" si="52"/>
        <v/>
      </c>
      <c r="D281" s="155">
        <f t="shared" si="57"/>
        <v>0</v>
      </c>
      <c r="F281" s="156">
        <f t="shared" si="58"/>
        <v>0</v>
      </c>
      <c r="G281" t="str">
        <f t="shared" si="59"/>
        <v/>
      </c>
      <c r="H281" t="b">
        <f t="shared" si="60"/>
        <v>0</v>
      </c>
      <c r="I281" s="283">
        <f t="shared" si="53"/>
        <v>0</v>
      </c>
      <c r="J281" s="1">
        <f t="shared" si="54"/>
        <v>0</v>
      </c>
      <c r="K281" s="157">
        <f t="shared" si="61"/>
        <v>0</v>
      </c>
      <c r="L281" s="148">
        <f t="shared" si="62"/>
        <v>0</v>
      </c>
      <c r="M281" s="150">
        <f t="shared" si="63"/>
        <v>10</v>
      </c>
      <c r="N281" s="149">
        <f t="shared" si="64"/>
        <v>2.8200000000000003</v>
      </c>
      <c r="O281" s="149">
        <f t="shared" si="55"/>
        <v>1.02</v>
      </c>
      <c r="P281" s="149">
        <f t="shared" si="56"/>
        <v>0.02</v>
      </c>
    </row>
    <row r="282" spans="1:16" x14ac:dyDescent="0.25">
      <c r="A282" s="391"/>
      <c r="B282" s="394"/>
      <c r="C282" s="5" t="str">
        <f t="shared" si="52"/>
        <v/>
      </c>
      <c r="D282" s="155">
        <f t="shared" si="57"/>
        <v>0</v>
      </c>
      <c r="F282" s="156">
        <f t="shared" si="58"/>
        <v>0</v>
      </c>
      <c r="G282" t="str">
        <f t="shared" si="59"/>
        <v/>
      </c>
      <c r="H282" t="b">
        <f t="shared" si="60"/>
        <v>0</v>
      </c>
      <c r="I282" s="283">
        <f t="shared" si="53"/>
        <v>0</v>
      </c>
      <c r="J282" s="1">
        <f t="shared" si="54"/>
        <v>0</v>
      </c>
      <c r="K282" s="157">
        <f t="shared" si="61"/>
        <v>0</v>
      </c>
      <c r="L282" s="148">
        <f t="shared" si="62"/>
        <v>0</v>
      </c>
      <c r="M282" s="150">
        <f t="shared" si="63"/>
        <v>10</v>
      </c>
      <c r="N282" s="149">
        <f t="shared" si="64"/>
        <v>2.8200000000000003</v>
      </c>
      <c r="O282" s="149">
        <f t="shared" si="55"/>
        <v>1.02</v>
      </c>
      <c r="P282" s="149">
        <f t="shared" si="56"/>
        <v>0.02</v>
      </c>
    </row>
    <row r="283" spans="1:16" x14ac:dyDescent="0.25">
      <c r="A283" s="391"/>
      <c r="B283" s="394"/>
      <c r="C283" s="5" t="str">
        <f t="shared" si="52"/>
        <v/>
      </c>
      <c r="D283" s="155">
        <f t="shared" si="57"/>
        <v>0</v>
      </c>
      <c r="F283" s="156">
        <f t="shared" si="58"/>
        <v>0</v>
      </c>
      <c r="G283" t="str">
        <f t="shared" si="59"/>
        <v/>
      </c>
      <c r="H283" t="b">
        <f t="shared" si="60"/>
        <v>0</v>
      </c>
      <c r="I283" s="283">
        <f t="shared" si="53"/>
        <v>0</v>
      </c>
      <c r="J283" s="1">
        <f t="shared" si="54"/>
        <v>0</v>
      </c>
      <c r="K283" s="157">
        <f t="shared" si="61"/>
        <v>0</v>
      </c>
      <c r="L283" s="148">
        <f t="shared" si="62"/>
        <v>0</v>
      </c>
      <c r="M283" s="150">
        <f t="shared" si="63"/>
        <v>10</v>
      </c>
      <c r="N283" s="149">
        <f t="shared" si="64"/>
        <v>2.8200000000000003</v>
      </c>
      <c r="O283" s="149">
        <f t="shared" si="55"/>
        <v>1.02</v>
      </c>
      <c r="P283" s="149">
        <f t="shared" si="56"/>
        <v>0.02</v>
      </c>
    </row>
    <row r="284" spans="1:16" x14ac:dyDescent="0.25">
      <c r="A284" s="391"/>
      <c r="B284" s="394"/>
      <c r="C284" s="5" t="str">
        <f t="shared" si="52"/>
        <v/>
      </c>
      <c r="D284" s="155">
        <f t="shared" si="57"/>
        <v>0</v>
      </c>
      <c r="F284" s="156">
        <f t="shared" si="58"/>
        <v>0</v>
      </c>
      <c r="G284" t="str">
        <f t="shared" si="59"/>
        <v/>
      </c>
      <c r="H284" t="b">
        <f t="shared" si="60"/>
        <v>0</v>
      </c>
      <c r="I284" s="283">
        <f t="shared" si="53"/>
        <v>0</v>
      </c>
      <c r="J284" s="1">
        <f t="shared" si="54"/>
        <v>0</v>
      </c>
      <c r="K284" s="157">
        <f t="shared" si="61"/>
        <v>0</v>
      </c>
      <c r="L284" s="148">
        <f t="shared" si="62"/>
        <v>0</v>
      </c>
      <c r="M284" s="150">
        <f t="shared" si="63"/>
        <v>10</v>
      </c>
      <c r="N284" s="149">
        <f t="shared" si="64"/>
        <v>2.8200000000000003</v>
      </c>
      <c r="O284" s="149">
        <f t="shared" si="55"/>
        <v>1.02</v>
      </c>
      <c r="P284" s="149">
        <f t="shared" si="56"/>
        <v>0.02</v>
      </c>
    </row>
    <row r="285" spans="1:16" x14ac:dyDescent="0.25">
      <c r="A285" s="391"/>
      <c r="B285" s="394"/>
      <c r="C285" s="5" t="str">
        <f t="shared" si="52"/>
        <v/>
      </c>
      <c r="D285" s="155">
        <f t="shared" si="57"/>
        <v>0</v>
      </c>
      <c r="F285" s="156">
        <f t="shared" si="58"/>
        <v>0</v>
      </c>
      <c r="G285" t="str">
        <f t="shared" si="59"/>
        <v/>
      </c>
      <c r="H285" t="b">
        <f t="shared" si="60"/>
        <v>0</v>
      </c>
      <c r="I285" s="283">
        <f t="shared" si="53"/>
        <v>0</v>
      </c>
      <c r="J285" s="1">
        <f t="shared" si="54"/>
        <v>0</v>
      </c>
      <c r="K285" s="157">
        <f t="shared" si="61"/>
        <v>0</v>
      </c>
      <c r="L285" s="148">
        <f t="shared" si="62"/>
        <v>0</v>
      </c>
      <c r="M285" s="150">
        <f t="shared" si="63"/>
        <v>10</v>
      </c>
      <c r="N285" s="149">
        <f t="shared" si="64"/>
        <v>2.8200000000000003</v>
      </c>
      <c r="O285" s="149">
        <f t="shared" si="55"/>
        <v>1.02</v>
      </c>
      <c r="P285" s="149">
        <f t="shared" si="56"/>
        <v>0.02</v>
      </c>
    </row>
    <row r="286" spans="1:16" x14ac:dyDescent="0.25">
      <c r="A286" s="391"/>
      <c r="B286" s="394"/>
      <c r="C286" s="5" t="str">
        <f t="shared" si="52"/>
        <v/>
      </c>
      <c r="D286" s="155">
        <f t="shared" si="57"/>
        <v>0</v>
      </c>
      <c r="F286" s="156">
        <f t="shared" si="58"/>
        <v>0</v>
      </c>
      <c r="G286" t="str">
        <f t="shared" si="59"/>
        <v/>
      </c>
      <c r="H286" t="b">
        <f t="shared" si="60"/>
        <v>0</v>
      </c>
      <c r="I286" s="283">
        <f t="shared" si="53"/>
        <v>0</v>
      </c>
      <c r="J286" s="1">
        <f t="shared" si="54"/>
        <v>0</v>
      </c>
      <c r="K286" s="157">
        <f t="shared" si="61"/>
        <v>0</v>
      </c>
      <c r="L286" s="148">
        <f t="shared" si="62"/>
        <v>0</v>
      </c>
      <c r="M286" s="150">
        <f t="shared" si="63"/>
        <v>10</v>
      </c>
      <c r="N286" s="149">
        <f t="shared" si="64"/>
        <v>2.8200000000000003</v>
      </c>
      <c r="O286" s="149">
        <f t="shared" si="55"/>
        <v>1.02</v>
      </c>
      <c r="P286" s="149">
        <f t="shared" si="56"/>
        <v>0.02</v>
      </c>
    </row>
    <row r="287" spans="1:16" x14ac:dyDescent="0.25">
      <c r="A287" s="391"/>
      <c r="B287" s="394"/>
      <c r="C287" s="5" t="str">
        <f t="shared" si="52"/>
        <v/>
      </c>
      <c r="D287" s="155">
        <f t="shared" si="57"/>
        <v>0</v>
      </c>
      <c r="F287" s="156">
        <f t="shared" si="58"/>
        <v>0</v>
      </c>
      <c r="G287" t="str">
        <f t="shared" si="59"/>
        <v/>
      </c>
      <c r="H287" t="b">
        <f t="shared" si="60"/>
        <v>0</v>
      </c>
      <c r="I287" s="283">
        <f t="shared" si="53"/>
        <v>0</v>
      </c>
      <c r="J287" s="1">
        <f t="shared" si="54"/>
        <v>0</v>
      </c>
      <c r="K287" s="157">
        <f t="shared" si="61"/>
        <v>0</v>
      </c>
      <c r="L287" s="148">
        <f t="shared" si="62"/>
        <v>0</v>
      </c>
      <c r="M287" s="150">
        <f t="shared" si="63"/>
        <v>10</v>
      </c>
      <c r="N287" s="149">
        <f t="shared" si="64"/>
        <v>2.8200000000000003</v>
      </c>
      <c r="O287" s="149">
        <f t="shared" si="55"/>
        <v>1.02</v>
      </c>
      <c r="P287" s="149">
        <f t="shared" si="56"/>
        <v>0.02</v>
      </c>
    </row>
    <row r="288" spans="1:16" x14ac:dyDescent="0.25">
      <c r="A288" s="391"/>
      <c r="B288" s="394"/>
      <c r="C288" s="5" t="str">
        <f t="shared" si="52"/>
        <v/>
      </c>
      <c r="D288" s="155">
        <f t="shared" si="57"/>
        <v>0</v>
      </c>
      <c r="F288" s="156">
        <f t="shared" si="58"/>
        <v>0</v>
      </c>
      <c r="G288" t="str">
        <f t="shared" si="59"/>
        <v/>
      </c>
      <c r="H288" t="b">
        <f t="shared" si="60"/>
        <v>0</v>
      </c>
      <c r="I288" s="283">
        <f t="shared" si="53"/>
        <v>0</v>
      </c>
      <c r="J288" s="1">
        <f t="shared" si="54"/>
        <v>0</v>
      </c>
      <c r="K288" s="157">
        <f t="shared" si="61"/>
        <v>0</v>
      </c>
      <c r="L288" s="148">
        <f t="shared" si="62"/>
        <v>0</v>
      </c>
      <c r="M288" s="150">
        <f t="shared" si="63"/>
        <v>10</v>
      </c>
      <c r="N288" s="149">
        <f t="shared" si="64"/>
        <v>2.8200000000000003</v>
      </c>
      <c r="O288" s="149">
        <f t="shared" si="55"/>
        <v>1.02</v>
      </c>
      <c r="P288" s="149">
        <f t="shared" si="56"/>
        <v>0.02</v>
      </c>
    </row>
    <row r="289" spans="1:16" x14ac:dyDescent="0.25">
      <c r="A289" s="391"/>
      <c r="B289" s="394"/>
      <c r="C289" s="5" t="str">
        <f t="shared" si="52"/>
        <v/>
      </c>
      <c r="D289" s="155">
        <f t="shared" si="57"/>
        <v>0</v>
      </c>
      <c r="F289" s="156">
        <f t="shared" si="58"/>
        <v>0</v>
      </c>
      <c r="G289" t="str">
        <f t="shared" si="59"/>
        <v/>
      </c>
      <c r="H289" t="b">
        <f t="shared" si="60"/>
        <v>0</v>
      </c>
      <c r="I289" s="283">
        <f t="shared" si="53"/>
        <v>0</v>
      </c>
      <c r="J289" s="1">
        <f t="shared" si="54"/>
        <v>0</v>
      </c>
      <c r="K289" s="157">
        <f t="shared" si="61"/>
        <v>0</v>
      </c>
      <c r="L289" s="148">
        <f t="shared" si="62"/>
        <v>0</v>
      </c>
      <c r="M289" s="150">
        <f t="shared" si="63"/>
        <v>10</v>
      </c>
      <c r="N289" s="149">
        <f t="shared" si="64"/>
        <v>2.8200000000000003</v>
      </c>
      <c r="O289" s="149">
        <f t="shared" si="55"/>
        <v>1.02</v>
      </c>
      <c r="P289" s="149">
        <f t="shared" si="56"/>
        <v>0.02</v>
      </c>
    </row>
    <row r="290" spans="1:16" x14ac:dyDescent="0.25">
      <c r="A290" s="391"/>
      <c r="B290" s="394"/>
      <c r="C290" s="5" t="str">
        <f t="shared" si="52"/>
        <v/>
      </c>
      <c r="D290" s="155">
        <f t="shared" si="57"/>
        <v>0</v>
      </c>
      <c r="F290" s="156">
        <f t="shared" si="58"/>
        <v>0</v>
      </c>
      <c r="G290" t="str">
        <f t="shared" si="59"/>
        <v/>
      </c>
      <c r="H290" t="b">
        <f t="shared" si="60"/>
        <v>0</v>
      </c>
      <c r="I290" s="283">
        <f t="shared" si="53"/>
        <v>0</v>
      </c>
      <c r="J290" s="1">
        <f t="shared" si="54"/>
        <v>0</v>
      </c>
      <c r="K290" s="157">
        <f t="shared" si="61"/>
        <v>0</v>
      </c>
      <c r="L290" s="148">
        <f t="shared" si="62"/>
        <v>0</v>
      </c>
      <c r="M290" s="150">
        <f t="shared" si="63"/>
        <v>10</v>
      </c>
      <c r="N290" s="149">
        <f t="shared" si="64"/>
        <v>2.8200000000000003</v>
      </c>
      <c r="O290" s="149">
        <f t="shared" si="55"/>
        <v>1.02</v>
      </c>
      <c r="P290" s="149">
        <f t="shared" si="56"/>
        <v>0.02</v>
      </c>
    </row>
    <row r="291" spans="1:16" x14ac:dyDescent="0.25">
      <c r="A291" s="391"/>
      <c r="B291" s="394"/>
      <c r="C291" s="5" t="str">
        <f t="shared" si="52"/>
        <v/>
      </c>
      <c r="D291" s="155">
        <f t="shared" si="57"/>
        <v>0</v>
      </c>
      <c r="F291" s="156">
        <f t="shared" si="58"/>
        <v>0</v>
      </c>
      <c r="G291" t="str">
        <f t="shared" si="59"/>
        <v/>
      </c>
      <c r="H291" t="b">
        <f t="shared" si="60"/>
        <v>0</v>
      </c>
      <c r="I291" s="283">
        <f t="shared" si="53"/>
        <v>0</v>
      </c>
      <c r="J291" s="1">
        <f t="shared" si="54"/>
        <v>0</v>
      </c>
      <c r="K291" s="157">
        <f t="shared" si="61"/>
        <v>0</v>
      </c>
      <c r="L291" s="148">
        <f t="shared" si="62"/>
        <v>0</v>
      </c>
      <c r="M291" s="150">
        <f t="shared" si="63"/>
        <v>10</v>
      </c>
      <c r="N291" s="149">
        <f t="shared" si="64"/>
        <v>2.8200000000000003</v>
      </c>
      <c r="O291" s="149">
        <f t="shared" si="55"/>
        <v>1.02</v>
      </c>
      <c r="P291" s="149">
        <f t="shared" si="56"/>
        <v>0.02</v>
      </c>
    </row>
    <row r="292" spans="1:16" x14ac:dyDescent="0.25">
      <c r="A292" s="391"/>
      <c r="B292" s="394"/>
      <c r="C292" s="5" t="str">
        <f t="shared" si="52"/>
        <v/>
      </c>
      <c r="D292" s="155">
        <f t="shared" si="57"/>
        <v>0</v>
      </c>
      <c r="F292" s="156">
        <f t="shared" si="58"/>
        <v>0</v>
      </c>
      <c r="G292" t="str">
        <f t="shared" si="59"/>
        <v/>
      </c>
      <c r="H292" t="b">
        <f t="shared" si="60"/>
        <v>0</v>
      </c>
      <c r="I292" s="283">
        <f t="shared" si="53"/>
        <v>0</v>
      </c>
      <c r="J292" s="1">
        <f t="shared" si="54"/>
        <v>0</v>
      </c>
      <c r="K292" s="157">
        <f t="shared" si="61"/>
        <v>0</v>
      </c>
      <c r="L292" s="148">
        <f t="shared" si="62"/>
        <v>0</v>
      </c>
      <c r="M292" s="150">
        <f t="shared" si="63"/>
        <v>10</v>
      </c>
      <c r="N292" s="149">
        <f t="shared" si="64"/>
        <v>2.8200000000000003</v>
      </c>
      <c r="O292" s="149">
        <f t="shared" si="55"/>
        <v>1.02</v>
      </c>
      <c r="P292" s="149">
        <f t="shared" si="56"/>
        <v>0.02</v>
      </c>
    </row>
    <row r="293" spans="1:16" x14ac:dyDescent="0.25">
      <c r="A293" s="391"/>
      <c r="B293" s="394"/>
      <c r="C293" s="5" t="str">
        <f t="shared" si="52"/>
        <v/>
      </c>
      <c r="D293" s="155">
        <f t="shared" si="57"/>
        <v>0</v>
      </c>
      <c r="F293" s="156">
        <f t="shared" si="58"/>
        <v>0</v>
      </c>
      <c r="G293" t="str">
        <f t="shared" si="59"/>
        <v/>
      </c>
      <c r="H293" t="b">
        <f t="shared" si="60"/>
        <v>0</v>
      </c>
      <c r="I293" s="283">
        <f t="shared" si="53"/>
        <v>0</v>
      </c>
      <c r="J293" s="1">
        <f t="shared" si="54"/>
        <v>0</v>
      </c>
      <c r="K293" s="157">
        <f t="shared" si="61"/>
        <v>0</v>
      </c>
      <c r="L293" s="148">
        <f t="shared" si="62"/>
        <v>0</v>
      </c>
      <c r="M293" s="150">
        <f t="shared" si="63"/>
        <v>10</v>
      </c>
      <c r="N293" s="149">
        <f t="shared" si="64"/>
        <v>2.8200000000000003</v>
      </c>
      <c r="O293" s="149">
        <f t="shared" si="55"/>
        <v>1.02</v>
      </c>
      <c r="P293" s="149">
        <f t="shared" si="56"/>
        <v>0.02</v>
      </c>
    </row>
    <row r="294" spans="1:16" x14ac:dyDescent="0.25">
      <c r="A294" s="391"/>
      <c r="B294" s="394"/>
      <c r="C294" s="5" t="str">
        <f t="shared" si="52"/>
        <v/>
      </c>
      <c r="D294" s="155">
        <f t="shared" si="57"/>
        <v>0</v>
      </c>
      <c r="F294" s="156">
        <f t="shared" si="58"/>
        <v>0</v>
      </c>
      <c r="G294" t="str">
        <f t="shared" si="59"/>
        <v/>
      </c>
      <c r="H294" t="b">
        <f t="shared" si="60"/>
        <v>0</v>
      </c>
      <c r="I294" s="283">
        <f t="shared" si="53"/>
        <v>0</v>
      </c>
      <c r="J294" s="1">
        <f t="shared" si="54"/>
        <v>0</v>
      </c>
      <c r="K294" s="157">
        <f t="shared" si="61"/>
        <v>0</v>
      </c>
      <c r="L294" s="148">
        <f t="shared" si="62"/>
        <v>0</v>
      </c>
      <c r="M294" s="150">
        <f t="shared" si="63"/>
        <v>10</v>
      </c>
      <c r="N294" s="149">
        <f t="shared" si="64"/>
        <v>2.8200000000000003</v>
      </c>
      <c r="O294" s="149">
        <f t="shared" si="55"/>
        <v>1.02</v>
      </c>
      <c r="P294" s="149">
        <f t="shared" si="56"/>
        <v>0.02</v>
      </c>
    </row>
    <row r="295" spans="1:16" x14ac:dyDescent="0.25">
      <c r="A295" s="391"/>
      <c r="B295" s="394"/>
      <c r="C295" s="5" t="str">
        <f t="shared" si="52"/>
        <v/>
      </c>
      <c r="D295" s="155">
        <f t="shared" si="57"/>
        <v>0</v>
      </c>
      <c r="F295" s="156">
        <f t="shared" si="58"/>
        <v>0</v>
      </c>
      <c r="G295" t="str">
        <f t="shared" si="59"/>
        <v/>
      </c>
      <c r="H295" t="b">
        <f t="shared" si="60"/>
        <v>0</v>
      </c>
      <c r="I295" s="283">
        <f t="shared" si="53"/>
        <v>0</v>
      </c>
      <c r="J295" s="1">
        <f t="shared" si="54"/>
        <v>0</v>
      </c>
      <c r="K295" s="157">
        <f t="shared" si="61"/>
        <v>0</v>
      </c>
      <c r="L295" s="148">
        <f t="shared" si="62"/>
        <v>0</v>
      </c>
      <c r="M295" s="150">
        <f t="shared" si="63"/>
        <v>10</v>
      </c>
      <c r="N295" s="149">
        <f t="shared" si="64"/>
        <v>2.8200000000000003</v>
      </c>
      <c r="O295" s="149">
        <f t="shared" si="55"/>
        <v>1.02</v>
      </c>
      <c r="P295" s="149">
        <f t="shared" si="56"/>
        <v>0.02</v>
      </c>
    </row>
    <row r="296" spans="1:16" x14ac:dyDescent="0.25">
      <c r="A296" s="391"/>
      <c r="B296" s="394"/>
      <c r="C296" s="5" t="str">
        <f t="shared" si="52"/>
        <v/>
      </c>
      <c r="D296" s="155">
        <f t="shared" si="57"/>
        <v>0</v>
      </c>
      <c r="F296" s="156">
        <f t="shared" si="58"/>
        <v>0</v>
      </c>
      <c r="G296" t="str">
        <f t="shared" si="59"/>
        <v/>
      </c>
      <c r="H296" t="b">
        <f t="shared" si="60"/>
        <v>0</v>
      </c>
      <c r="I296" s="283">
        <f t="shared" si="53"/>
        <v>0</v>
      </c>
      <c r="J296" s="1">
        <f t="shared" si="54"/>
        <v>0</v>
      </c>
      <c r="K296" s="157">
        <f t="shared" si="61"/>
        <v>0</v>
      </c>
      <c r="L296" s="148">
        <f t="shared" si="62"/>
        <v>0</v>
      </c>
      <c r="M296" s="150">
        <f t="shared" si="63"/>
        <v>10</v>
      </c>
      <c r="N296" s="149">
        <f t="shared" si="64"/>
        <v>2.8200000000000003</v>
      </c>
      <c r="O296" s="149">
        <f t="shared" si="55"/>
        <v>1.02</v>
      </c>
      <c r="P296" s="149">
        <f t="shared" si="56"/>
        <v>0.02</v>
      </c>
    </row>
    <row r="297" spans="1:16" x14ac:dyDescent="0.25">
      <c r="A297" s="391"/>
      <c r="B297" s="394"/>
      <c r="C297" s="5" t="str">
        <f t="shared" si="52"/>
        <v/>
      </c>
      <c r="D297" s="155">
        <f t="shared" si="57"/>
        <v>0</v>
      </c>
      <c r="F297" s="156">
        <f t="shared" si="58"/>
        <v>0</v>
      </c>
      <c r="G297" t="str">
        <f t="shared" si="59"/>
        <v/>
      </c>
      <c r="H297" t="b">
        <f t="shared" si="60"/>
        <v>0</v>
      </c>
      <c r="I297" s="283">
        <f t="shared" si="53"/>
        <v>0</v>
      </c>
      <c r="J297" s="1">
        <f t="shared" si="54"/>
        <v>0</v>
      </c>
      <c r="K297" s="157">
        <f t="shared" si="61"/>
        <v>0</v>
      </c>
      <c r="L297" s="148">
        <f t="shared" si="62"/>
        <v>0</v>
      </c>
      <c r="M297" s="150">
        <f t="shared" si="63"/>
        <v>10</v>
      </c>
      <c r="N297" s="149">
        <f t="shared" si="64"/>
        <v>2.8200000000000003</v>
      </c>
      <c r="O297" s="149">
        <f t="shared" si="55"/>
        <v>1.02</v>
      </c>
      <c r="P297" s="149">
        <f t="shared" si="56"/>
        <v>0.02</v>
      </c>
    </row>
    <row r="298" spans="1:16" x14ac:dyDescent="0.25">
      <c r="A298" s="391"/>
      <c r="B298" s="394"/>
      <c r="C298" s="5" t="str">
        <f t="shared" si="52"/>
        <v/>
      </c>
      <c r="D298" s="155">
        <f t="shared" si="57"/>
        <v>0</v>
      </c>
      <c r="F298" s="156">
        <f t="shared" si="58"/>
        <v>0</v>
      </c>
      <c r="G298" t="str">
        <f t="shared" si="59"/>
        <v/>
      </c>
      <c r="H298" t="b">
        <f t="shared" si="60"/>
        <v>0</v>
      </c>
      <c r="I298" s="283">
        <f t="shared" si="53"/>
        <v>0</v>
      </c>
      <c r="J298" s="1">
        <f t="shared" si="54"/>
        <v>0</v>
      </c>
      <c r="K298" s="157">
        <f t="shared" si="61"/>
        <v>0</v>
      </c>
      <c r="L298" s="148">
        <f t="shared" si="62"/>
        <v>0</v>
      </c>
      <c r="M298" s="150">
        <f t="shared" si="63"/>
        <v>10</v>
      </c>
      <c r="N298" s="149">
        <f t="shared" si="64"/>
        <v>2.8200000000000003</v>
      </c>
      <c r="O298" s="149">
        <f t="shared" si="55"/>
        <v>1.02</v>
      </c>
      <c r="P298" s="149">
        <f t="shared" si="56"/>
        <v>0.02</v>
      </c>
    </row>
    <row r="299" spans="1:16" x14ac:dyDescent="0.25">
      <c r="A299" s="391"/>
      <c r="B299" s="394"/>
      <c r="C299" s="5" t="str">
        <f t="shared" si="52"/>
        <v/>
      </c>
      <c r="D299" s="155">
        <f t="shared" si="57"/>
        <v>0</v>
      </c>
      <c r="F299" s="156">
        <f t="shared" si="58"/>
        <v>0</v>
      </c>
      <c r="G299" t="str">
        <f t="shared" si="59"/>
        <v/>
      </c>
      <c r="H299" t="b">
        <f t="shared" si="60"/>
        <v>0</v>
      </c>
      <c r="I299" s="283">
        <f t="shared" si="53"/>
        <v>0</v>
      </c>
      <c r="J299" s="1">
        <f t="shared" si="54"/>
        <v>0</v>
      </c>
      <c r="K299" s="157">
        <f t="shared" si="61"/>
        <v>0</v>
      </c>
      <c r="L299" s="148">
        <f t="shared" si="62"/>
        <v>0</v>
      </c>
      <c r="M299" s="150">
        <f t="shared" si="63"/>
        <v>10</v>
      </c>
      <c r="N299" s="149">
        <f t="shared" si="64"/>
        <v>2.8200000000000003</v>
      </c>
      <c r="O299" s="149">
        <f t="shared" si="55"/>
        <v>1.02</v>
      </c>
      <c r="P299" s="149">
        <f t="shared" si="56"/>
        <v>0.02</v>
      </c>
    </row>
    <row r="300" spans="1:16" x14ac:dyDescent="0.25">
      <c r="A300" s="391"/>
      <c r="B300" s="394"/>
      <c r="C300" s="5" t="str">
        <f t="shared" si="52"/>
        <v/>
      </c>
      <c r="D300" s="155">
        <f t="shared" si="57"/>
        <v>0</v>
      </c>
      <c r="F300" s="156">
        <f t="shared" si="58"/>
        <v>0</v>
      </c>
      <c r="G300" t="str">
        <f t="shared" si="59"/>
        <v/>
      </c>
      <c r="H300" t="b">
        <f t="shared" si="60"/>
        <v>0</v>
      </c>
      <c r="I300" s="283">
        <f t="shared" si="53"/>
        <v>0</v>
      </c>
      <c r="J300" s="1">
        <f t="shared" si="54"/>
        <v>0</v>
      </c>
      <c r="K300" s="157">
        <f t="shared" si="61"/>
        <v>0</v>
      </c>
      <c r="L300" s="148">
        <f t="shared" si="62"/>
        <v>0</v>
      </c>
      <c r="M300" s="150">
        <f t="shared" si="63"/>
        <v>10</v>
      </c>
      <c r="N300" s="149">
        <f t="shared" si="64"/>
        <v>2.8200000000000003</v>
      </c>
      <c r="O300" s="149">
        <f t="shared" si="55"/>
        <v>1.02</v>
      </c>
      <c r="P300" s="149">
        <f t="shared" si="56"/>
        <v>0.02</v>
      </c>
    </row>
    <row r="301" spans="1:16" x14ac:dyDescent="0.25">
      <c r="A301" s="391"/>
      <c r="B301" s="394"/>
      <c r="C301" s="5" t="str">
        <f t="shared" si="52"/>
        <v/>
      </c>
      <c r="D301" s="155">
        <f t="shared" si="57"/>
        <v>0</v>
      </c>
      <c r="F301" s="156">
        <f t="shared" si="58"/>
        <v>0</v>
      </c>
      <c r="G301" t="str">
        <f t="shared" si="59"/>
        <v/>
      </c>
      <c r="H301" t="b">
        <f t="shared" si="60"/>
        <v>0</v>
      </c>
      <c r="I301" s="283">
        <f t="shared" si="53"/>
        <v>0</v>
      </c>
      <c r="J301" s="1">
        <f t="shared" si="54"/>
        <v>0</v>
      </c>
      <c r="K301" s="157">
        <f t="shared" si="61"/>
        <v>0</v>
      </c>
      <c r="L301" s="148">
        <f t="shared" si="62"/>
        <v>0</v>
      </c>
      <c r="M301" s="150">
        <f t="shared" si="63"/>
        <v>10</v>
      </c>
      <c r="N301" s="149">
        <f t="shared" si="64"/>
        <v>2.8200000000000003</v>
      </c>
      <c r="O301" s="149">
        <f t="shared" si="55"/>
        <v>1.02</v>
      </c>
      <c r="P301" s="149">
        <f t="shared" si="56"/>
        <v>0.02</v>
      </c>
    </row>
    <row r="302" spans="1:16" x14ac:dyDescent="0.25">
      <c r="A302" s="391"/>
      <c r="B302" s="394"/>
      <c r="C302" s="5" t="str">
        <f t="shared" si="52"/>
        <v/>
      </c>
      <c r="D302" s="155">
        <f t="shared" si="57"/>
        <v>0</v>
      </c>
      <c r="F302" s="156">
        <f t="shared" si="58"/>
        <v>0</v>
      </c>
      <c r="G302" t="str">
        <f t="shared" si="59"/>
        <v/>
      </c>
      <c r="H302" t="b">
        <f t="shared" si="60"/>
        <v>0</v>
      </c>
      <c r="I302" s="283">
        <f t="shared" si="53"/>
        <v>0</v>
      </c>
      <c r="J302" s="1">
        <f t="shared" si="54"/>
        <v>0</v>
      </c>
      <c r="K302" s="157">
        <f t="shared" si="61"/>
        <v>0</v>
      </c>
      <c r="L302" s="148">
        <f t="shared" si="62"/>
        <v>0</v>
      </c>
      <c r="M302" s="150">
        <f t="shared" si="63"/>
        <v>10</v>
      </c>
      <c r="N302" s="149">
        <f t="shared" si="64"/>
        <v>2.8200000000000003</v>
      </c>
      <c r="O302" s="149">
        <f t="shared" si="55"/>
        <v>1.02</v>
      </c>
      <c r="P302" s="149">
        <f t="shared" si="56"/>
        <v>0.02</v>
      </c>
    </row>
    <row r="303" spans="1:16" x14ac:dyDescent="0.25">
      <c r="A303" s="391"/>
      <c r="B303" s="394"/>
      <c r="C303" s="5" t="str">
        <f t="shared" si="52"/>
        <v/>
      </c>
      <c r="D303" s="155">
        <f t="shared" si="57"/>
        <v>0</v>
      </c>
      <c r="F303" s="156">
        <f t="shared" si="58"/>
        <v>0</v>
      </c>
      <c r="G303" t="str">
        <f t="shared" si="59"/>
        <v/>
      </c>
      <c r="H303" t="b">
        <f t="shared" si="60"/>
        <v>0</v>
      </c>
      <c r="I303" s="283">
        <f t="shared" si="53"/>
        <v>0</v>
      </c>
      <c r="J303" s="1">
        <f t="shared" si="54"/>
        <v>0</v>
      </c>
      <c r="K303" s="157">
        <f t="shared" si="61"/>
        <v>0</v>
      </c>
      <c r="L303" s="148">
        <f t="shared" si="62"/>
        <v>0</v>
      </c>
      <c r="M303" s="150">
        <f t="shared" si="63"/>
        <v>10</v>
      </c>
      <c r="N303" s="149">
        <f t="shared" si="64"/>
        <v>2.8200000000000003</v>
      </c>
      <c r="O303" s="149">
        <f t="shared" si="55"/>
        <v>1.02</v>
      </c>
      <c r="P303" s="149">
        <f t="shared" si="56"/>
        <v>0.02</v>
      </c>
    </row>
    <row r="304" spans="1:16" x14ac:dyDescent="0.25">
      <c r="A304" s="391"/>
      <c r="B304" s="394"/>
      <c r="C304" s="5" t="str">
        <f t="shared" si="52"/>
        <v/>
      </c>
      <c r="D304" s="155">
        <f t="shared" si="57"/>
        <v>0</v>
      </c>
      <c r="F304" s="156">
        <f t="shared" si="58"/>
        <v>0</v>
      </c>
      <c r="G304" t="str">
        <f t="shared" si="59"/>
        <v/>
      </c>
      <c r="H304" t="b">
        <f t="shared" si="60"/>
        <v>0</v>
      </c>
      <c r="I304" s="283">
        <f t="shared" si="53"/>
        <v>0</v>
      </c>
      <c r="J304" s="1">
        <f t="shared" si="54"/>
        <v>0</v>
      </c>
      <c r="K304" s="157">
        <f t="shared" si="61"/>
        <v>0</v>
      </c>
      <c r="L304" s="148">
        <f t="shared" si="62"/>
        <v>0</v>
      </c>
      <c r="M304" s="150">
        <f t="shared" si="63"/>
        <v>10</v>
      </c>
      <c r="N304" s="149">
        <f t="shared" si="64"/>
        <v>2.8200000000000003</v>
      </c>
      <c r="O304" s="149">
        <f t="shared" si="55"/>
        <v>1.02</v>
      </c>
      <c r="P304" s="149">
        <f t="shared" si="56"/>
        <v>0.02</v>
      </c>
    </row>
    <row r="305" spans="1:16" x14ac:dyDescent="0.25">
      <c r="A305" s="391"/>
      <c r="B305" s="394"/>
      <c r="C305" s="5" t="str">
        <f t="shared" si="52"/>
        <v/>
      </c>
      <c r="D305" s="155">
        <f t="shared" si="57"/>
        <v>0</v>
      </c>
      <c r="F305" s="156">
        <f t="shared" si="58"/>
        <v>0</v>
      </c>
      <c r="G305" t="str">
        <f t="shared" si="59"/>
        <v/>
      </c>
      <c r="H305" t="b">
        <f t="shared" si="60"/>
        <v>0</v>
      </c>
      <c r="I305" s="283">
        <f t="shared" si="53"/>
        <v>0</v>
      </c>
      <c r="J305" s="1">
        <f t="shared" si="54"/>
        <v>0</v>
      </c>
      <c r="K305" s="157">
        <f t="shared" si="61"/>
        <v>0</v>
      </c>
      <c r="L305" s="148">
        <f t="shared" si="62"/>
        <v>0</v>
      </c>
      <c r="M305" s="150">
        <f t="shared" si="63"/>
        <v>10</v>
      </c>
      <c r="N305" s="149">
        <f t="shared" si="64"/>
        <v>2.8200000000000003</v>
      </c>
      <c r="O305" s="149">
        <f t="shared" si="55"/>
        <v>1.02</v>
      </c>
      <c r="P305" s="149">
        <f t="shared" si="56"/>
        <v>0.02</v>
      </c>
    </row>
    <row r="306" spans="1:16" x14ac:dyDescent="0.25">
      <c r="A306" s="391"/>
      <c r="B306" s="394"/>
      <c r="C306" s="5" t="str">
        <f t="shared" si="52"/>
        <v/>
      </c>
      <c r="D306" s="155">
        <f t="shared" si="57"/>
        <v>0</v>
      </c>
      <c r="F306" s="156">
        <f t="shared" si="58"/>
        <v>0</v>
      </c>
      <c r="G306" t="str">
        <f t="shared" si="59"/>
        <v/>
      </c>
      <c r="H306" t="b">
        <f t="shared" si="60"/>
        <v>0</v>
      </c>
      <c r="I306" s="283">
        <f t="shared" si="53"/>
        <v>0</v>
      </c>
      <c r="J306" s="1">
        <f t="shared" si="54"/>
        <v>0</v>
      </c>
      <c r="K306" s="157">
        <f t="shared" si="61"/>
        <v>0</v>
      </c>
      <c r="L306" s="148">
        <f t="shared" si="62"/>
        <v>0</v>
      </c>
      <c r="M306" s="150">
        <f t="shared" si="63"/>
        <v>10</v>
      </c>
      <c r="N306" s="149">
        <f t="shared" si="64"/>
        <v>2.8200000000000003</v>
      </c>
      <c r="O306" s="149">
        <f t="shared" si="55"/>
        <v>1.02</v>
      </c>
      <c r="P306" s="149">
        <f t="shared" si="56"/>
        <v>0.02</v>
      </c>
    </row>
    <row r="307" spans="1:16" x14ac:dyDescent="0.25">
      <c r="A307" s="391"/>
      <c r="B307" s="394"/>
      <c r="C307" s="5" t="str">
        <f t="shared" si="52"/>
        <v/>
      </c>
      <c r="D307" s="155">
        <f t="shared" si="57"/>
        <v>0</v>
      </c>
      <c r="F307" s="156">
        <f t="shared" si="58"/>
        <v>0</v>
      </c>
      <c r="G307" t="str">
        <f t="shared" si="59"/>
        <v/>
      </c>
      <c r="H307" t="b">
        <f t="shared" si="60"/>
        <v>0</v>
      </c>
      <c r="I307" s="283">
        <f t="shared" si="53"/>
        <v>0</v>
      </c>
      <c r="J307" s="1">
        <f t="shared" si="54"/>
        <v>0</v>
      </c>
      <c r="K307" s="157">
        <f t="shared" si="61"/>
        <v>0</v>
      </c>
      <c r="L307" s="148">
        <f t="shared" si="62"/>
        <v>0</v>
      </c>
      <c r="M307" s="150">
        <f t="shared" si="63"/>
        <v>10</v>
      </c>
      <c r="N307" s="149">
        <f t="shared" si="64"/>
        <v>2.8200000000000003</v>
      </c>
      <c r="O307" s="149">
        <f t="shared" si="55"/>
        <v>1.02</v>
      </c>
      <c r="P307" s="149">
        <f t="shared" si="56"/>
        <v>0.02</v>
      </c>
    </row>
    <row r="308" spans="1:16" x14ac:dyDescent="0.25">
      <c r="A308" s="391"/>
      <c r="B308" s="394"/>
      <c r="C308" s="5" t="str">
        <f t="shared" si="52"/>
        <v/>
      </c>
      <c r="D308" s="155">
        <f t="shared" si="57"/>
        <v>0</v>
      </c>
      <c r="F308" s="156">
        <f t="shared" si="58"/>
        <v>0</v>
      </c>
      <c r="G308" t="str">
        <f t="shared" si="59"/>
        <v/>
      </c>
      <c r="H308" t="b">
        <f t="shared" si="60"/>
        <v>0</v>
      </c>
      <c r="I308" s="283">
        <f t="shared" si="53"/>
        <v>0</v>
      </c>
      <c r="J308" s="1">
        <f t="shared" si="54"/>
        <v>0</v>
      </c>
      <c r="K308" s="157">
        <f t="shared" si="61"/>
        <v>0</v>
      </c>
      <c r="L308" s="148">
        <f t="shared" si="62"/>
        <v>0</v>
      </c>
      <c r="M308" s="150">
        <f t="shared" si="63"/>
        <v>10</v>
      </c>
      <c r="N308" s="149">
        <f t="shared" si="64"/>
        <v>2.8200000000000003</v>
      </c>
      <c r="O308" s="149">
        <f t="shared" si="55"/>
        <v>1.02</v>
      </c>
      <c r="P308" s="149">
        <f t="shared" si="56"/>
        <v>0.02</v>
      </c>
    </row>
    <row r="309" spans="1:16" x14ac:dyDescent="0.25">
      <c r="A309" s="391"/>
      <c r="B309" s="394"/>
      <c r="C309" s="5" t="str">
        <f t="shared" si="52"/>
        <v/>
      </c>
      <c r="D309" s="155">
        <f t="shared" si="57"/>
        <v>0</v>
      </c>
      <c r="F309" s="156">
        <f t="shared" si="58"/>
        <v>0</v>
      </c>
      <c r="G309" t="str">
        <f t="shared" si="59"/>
        <v/>
      </c>
      <c r="H309" t="b">
        <f t="shared" si="60"/>
        <v>0</v>
      </c>
      <c r="I309" s="283">
        <f t="shared" si="53"/>
        <v>0</v>
      </c>
      <c r="J309" s="1">
        <f t="shared" si="54"/>
        <v>0</v>
      </c>
      <c r="K309" s="157">
        <f t="shared" si="61"/>
        <v>0</v>
      </c>
      <c r="L309" s="148">
        <f t="shared" si="62"/>
        <v>0</v>
      </c>
      <c r="M309" s="150">
        <f t="shared" si="63"/>
        <v>10</v>
      </c>
      <c r="N309" s="149">
        <f t="shared" si="64"/>
        <v>2.8200000000000003</v>
      </c>
      <c r="O309" s="149">
        <f t="shared" si="55"/>
        <v>1.02</v>
      </c>
      <c r="P309" s="149">
        <f t="shared" si="56"/>
        <v>0.02</v>
      </c>
    </row>
    <row r="310" spans="1:16" x14ac:dyDescent="0.25">
      <c r="A310" s="391"/>
      <c r="B310" s="394"/>
      <c r="C310" s="5" t="str">
        <f t="shared" si="52"/>
        <v/>
      </c>
      <c r="D310" s="155">
        <f t="shared" si="57"/>
        <v>0</v>
      </c>
      <c r="F310" s="156">
        <f t="shared" si="58"/>
        <v>0</v>
      </c>
      <c r="G310" t="str">
        <f t="shared" si="59"/>
        <v/>
      </c>
      <c r="H310" t="b">
        <f t="shared" si="60"/>
        <v>0</v>
      </c>
      <c r="I310" s="283">
        <f t="shared" si="53"/>
        <v>0</v>
      </c>
      <c r="J310" s="1">
        <f t="shared" si="54"/>
        <v>0</v>
      </c>
      <c r="K310" s="157">
        <f t="shared" si="61"/>
        <v>0</v>
      </c>
      <c r="L310" s="148">
        <f t="shared" si="62"/>
        <v>0</v>
      </c>
      <c r="M310" s="150">
        <f t="shared" si="63"/>
        <v>10</v>
      </c>
      <c r="N310" s="149">
        <f t="shared" si="64"/>
        <v>2.8200000000000003</v>
      </c>
      <c r="O310" s="149">
        <f t="shared" si="55"/>
        <v>1.02</v>
      </c>
      <c r="P310" s="149">
        <f t="shared" si="56"/>
        <v>0.02</v>
      </c>
    </row>
    <row r="311" spans="1:16" x14ac:dyDescent="0.25">
      <c r="A311" s="391"/>
      <c r="B311" s="394"/>
      <c r="C311" s="5" t="str">
        <f t="shared" si="52"/>
        <v/>
      </c>
      <c r="D311" s="155">
        <f t="shared" si="57"/>
        <v>0</v>
      </c>
      <c r="F311" s="156">
        <f t="shared" si="58"/>
        <v>0</v>
      </c>
      <c r="G311" t="str">
        <f t="shared" si="59"/>
        <v/>
      </c>
      <c r="H311" t="b">
        <f t="shared" si="60"/>
        <v>0</v>
      </c>
      <c r="I311" s="283">
        <f t="shared" si="53"/>
        <v>0</v>
      </c>
      <c r="J311" s="1">
        <f t="shared" si="54"/>
        <v>0</v>
      </c>
      <c r="K311" s="157">
        <f t="shared" si="61"/>
        <v>0</v>
      </c>
      <c r="L311" s="148">
        <f t="shared" si="62"/>
        <v>0</v>
      </c>
      <c r="M311" s="150">
        <f t="shared" si="63"/>
        <v>10</v>
      </c>
      <c r="N311" s="149">
        <f t="shared" si="64"/>
        <v>2.8200000000000003</v>
      </c>
      <c r="O311" s="149">
        <f t="shared" si="55"/>
        <v>1.02</v>
      </c>
      <c r="P311" s="149">
        <f t="shared" si="56"/>
        <v>0.02</v>
      </c>
    </row>
    <row r="312" spans="1:16" x14ac:dyDescent="0.25">
      <c r="A312" s="391"/>
      <c r="B312" s="394"/>
      <c r="C312" s="5" t="str">
        <f t="shared" si="52"/>
        <v/>
      </c>
      <c r="D312" s="155">
        <f t="shared" si="57"/>
        <v>0</v>
      </c>
      <c r="F312" s="156">
        <f t="shared" si="58"/>
        <v>0</v>
      </c>
      <c r="G312" t="str">
        <f t="shared" si="59"/>
        <v/>
      </c>
      <c r="H312" t="b">
        <f t="shared" si="60"/>
        <v>0</v>
      </c>
      <c r="I312" s="283">
        <f t="shared" si="53"/>
        <v>0</v>
      </c>
      <c r="J312" s="1">
        <f t="shared" si="54"/>
        <v>0</v>
      </c>
      <c r="K312" s="157">
        <f t="shared" si="61"/>
        <v>0</v>
      </c>
      <c r="L312" s="148">
        <f t="shared" si="62"/>
        <v>0</v>
      </c>
      <c r="M312" s="150">
        <f t="shared" si="63"/>
        <v>10</v>
      </c>
      <c r="N312" s="149">
        <f t="shared" si="64"/>
        <v>2.8200000000000003</v>
      </c>
      <c r="O312" s="149">
        <f t="shared" si="55"/>
        <v>1.02</v>
      </c>
      <c r="P312" s="149">
        <f t="shared" si="56"/>
        <v>0.02</v>
      </c>
    </row>
    <row r="313" spans="1:16" x14ac:dyDescent="0.25">
      <c r="A313" s="391"/>
      <c r="B313" s="394"/>
      <c r="C313" s="5" t="str">
        <f t="shared" si="52"/>
        <v/>
      </c>
      <c r="D313" s="155">
        <f t="shared" si="57"/>
        <v>0</v>
      </c>
      <c r="F313" s="156">
        <f t="shared" si="58"/>
        <v>0</v>
      </c>
      <c r="G313" t="str">
        <f t="shared" si="59"/>
        <v/>
      </c>
      <c r="H313" t="b">
        <f t="shared" si="60"/>
        <v>0</v>
      </c>
      <c r="I313" s="283">
        <f t="shared" si="53"/>
        <v>0</v>
      </c>
      <c r="J313" s="1">
        <f t="shared" si="54"/>
        <v>0</v>
      </c>
      <c r="K313" s="157">
        <f t="shared" si="61"/>
        <v>0</v>
      </c>
      <c r="L313" s="148">
        <f t="shared" si="62"/>
        <v>0</v>
      </c>
      <c r="M313" s="150">
        <f t="shared" si="63"/>
        <v>10</v>
      </c>
      <c r="N313" s="149">
        <f t="shared" si="64"/>
        <v>2.8200000000000003</v>
      </c>
      <c r="O313" s="149">
        <f t="shared" si="55"/>
        <v>1.02</v>
      </c>
      <c r="P313" s="149">
        <f t="shared" si="56"/>
        <v>0.02</v>
      </c>
    </row>
    <row r="314" spans="1:16" x14ac:dyDescent="0.25">
      <c r="A314" s="391"/>
      <c r="B314" s="394"/>
      <c r="C314" s="5" t="str">
        <f t="shared" si="52"/>
        <v/>
      </c>
      <c r="D314" s="155">
        <f t="shared" si="57"/>
        <v>0</v>
      </c>
      <c r="F314" s="156">
        <f t="shared" si="58"/>
        <v>0</v>
      </c>
      <c r="G314" t="str">
        <f t="shared" si="59"/>
        <v/>
      </c>
      <c r="H314" t="b">
        <f t="shared" si="60"/>
        <v>0</v>
      </c>
      <c r="I314" s="283">
        <f t="shared" si="53"/>
        <v>0</v>
      </c>
      <c r="J314" s="1">
        <f t="shared" si="54"/>
        <v>0</v>
      </c>
      <c r="K314" s="157">
        <f t="shared" si="61"/>
        <v>0</v>
      </c>
      <c r="L314" s="148">
        <f t="shared" si="62"/>
        <v>0</v>
      </c>
      <c r="M314" s="150">
        <f t="shared" si="63"/>
        <v>10</v>
      </c>
      <c r="N314" s="149">
        <f t="shared" si="64"/>
        <v>2.8200000000000003</v>
      </c>
      <c r="O314" s="149">
        <f t="shared" si="55"/>
        <v>1.02</v>
      </c>
      <c r="P314" s="149">
        <f t="shared" si="56"/>
        <v>0.02</v>
      </c>
    </row>
    <row r="315" spans="1:16" x14ac:dyDescent="0.25">
      <c r="A315" s="391"/>
      <c r="B315" s="394"/>
      <c r="C315" s="5" t="str">
        <f t="shared" si="52"/>
        <v/>
      </c>
      <c r="D315" s="155">
        <f t="shared" si="57"/>
        <v>0</v>
      </c>
      <c r="F315" s="156">
        <f t="shared" si="58"/>
        <v>0</v>
      </c>
      <c r="G315" t="str">
        <f t="shared" si="59"/>
        <v/>
      </c>
      <c r="H315" t="b">
        <f t="shared" si="60"/>
        <v>0</v>
      </c>
      <c r="I315" s="283">
        <f t="shared" si="53"/>
        <v>0</v>
      </c>
      <c r="J315" s="1">
        <f t="shared" si="54"/>
        <v>0</v>
      </c>
      <c r="K315" s="157">
        <f t="shared" si="61"/>
        <v>0</v>
      </c>
      <c r="L315" s="148">
        <f t="shared" si="62"/>
        <v>0</v>
      </c>
      <c r="M315" s="150">
        <f t="shared" si="63"/>
        <v>10</v>
      </c>
      <c r="N315" s="149">
        <f t="shared" si="64"/>
        <v>2.8200000000000003</v>
      </c>
      <c r="O315" s="149">
        <f t="shared" si="55"/>
        <v>1.02</v>
      </c>
      <c r="P315" s="149">
        <f t="shared" si="56"/>
        <v>0.02</v>
      </c>
    </row>
    <row r="316" spans="1:16" x14ac:dyDescent="0.25">
      <c r="A316" s="391"/>
      <c r="B316" s="394"/>
      <c r="C316" s="5" t="str">
        <f t="shared" si="52"/>
        <v/>
      </c>
      <c r="D316" s="155">
        <f t="shared" si="57"/>
        <v>0</v>
      </c>
      <c r="F316" s="156">
        <f t="shared" si="58"/>
        <v>0</v>
      </c>
      <c r="G316" t="str">
        <f t="shared" si="59"/>
        <v/>
      </c>
      <c r="H316" t="b">
        <f t="shared" si="60"/>
        <v>0</v>
      </c>
      <c r="I316" s="283">
        <f t="shared" si="53"/>
        <v>0</v>
      </c>
      <c r="J316" s="1">
        <f t="shared" si="54"/>
        <v>0</v>
      </c>
      <c r="K316" s="157">
        <f t="shared" si="61"/>
        <v>0</v>
      </c>
      <c r="L316" s="148">
        <f t="shared" si="62"/>
        <v>0</v>
      </c>
      <c r="M316" s="150">
        <f t="shared" si="63"/>
        <v>10</v>
      </c>
      <c r="N316" s="149">
        <f t="shared" si="64"/>
        <v>2.8200000000000003</v>
      </c>
      <c r="O316" s="149">
        <f t="shared" si="55"/>
        <v>1.02</v>
      </c>
      <c r="P316" s="149">
        <f t="shared" si="56"/>
        <v>0.02</v>
      </c>
    </row>
    <row r="317" spans="1:16" x14ac:dyDescent="0.25">
      <c r="A317" s="391"/>
      <c r="B317" s="394"/>
      <c r="C317" s="5" t="str">
        <f t="shared" si="52"/>
        <v/>
      </c>
      <c r="D317" s="155">
        <f t="shared" si="57"/>
        <v>0</v>
      </c>
      <c r="F317" s="156">
        <f t="shared" si="58"/>
        <v>0</v>
      </c>
      <c r="G317" t="str">
        <f t="shared" si="59"/>
        <v/>
      </c>
      <c r="H317" t="b">
        <f t="shared" si="60"/>
        <v>0</v>
      </c>
      <c r="I317" s="283">
        <f t="shared" si="53"/>
        <v>0</v>
      </c>
      <c r="J317" s="1">
        <f t="shared" si="54"/>
        <v>0</v>
      </c>
      <c r="K317" s="157">
        <f t="shared" si="61"/>
        <v>0</v>
      </c>
      <c r="L317" s="148">
        <f t="shared" si="62"/>
        <v>0</v>
      </c>
      <c r="M317" s="150">
        <f t="shared" si="63"/>
        <v>10</v>
      </c>
      <c r="N317" s="149">
        <f t="shared" si="64"/>
        <v>2.8200000000000003</v>
      </c>
      <c r="O317" s="149">
        <f t="shared" si="55"/>
        <v>1.02</v>
      </c>
      <c r="P317" s="149">
        <f t="shared" si="56"/>
        <v>0.02</v>
      </c>
    </row>
    <row r="318" spans="1:16" x14ac:dyDescent="0.25">
      <c r="A318" s="391"/>
      <c r="B318" s="394"/>
      <c r="C318" s="5" t="str">
        <f t="shared" si="52"/>
        <v/>
      </c>
      <c r="D318" s="155">
        <f t="shared" si="57"/>
        <v>0</v>
      </c>
      <c r="F318" s="156">
        <f t="shared" si="58"/>
        <v>0</v>
      </c>
      <c r="G318" t="str">
        <f t="shared" si="59"/>
        <v/>
      </c>
      <c r="H318" t="b">
        <f t="shared" si="60"/>
        <v>0</v>
      </c>
      <c r="I318" s="283">
        <f t="shared" si="53"/>
        <v>0</v>
      </c>
      <c r="J318" s="1">
        <f t="shared" si="54"/>
        <v>0</v>
      </c>
      <c r="K318" s="157">
        <f t="shared" si="61"/>
        <v>0</v>
      </c>
      <c r="L318" s="148">
        <f t="shared" si="62"/>
        <v>0</v>
      </c>
      <c r="M318" s="150">
        <f t="shared" si="63"/>
        <v>10</v>
      </c>
      <c r="N318" s="149">
        <f t="shared" si="64"/>
        <v>2.8200000000000003</v>
      </c>
      <c r="O318" s="149">
        <f t="shared" si="55"/>
        <v>1.02</v>
      </c>
      <c r="P318" s="149">
        <f t="shared" si="56"/>
        <v>0.02</v>
      </c>
    </row>
    <row r="319" spans="1:16" x14ac:dyDescent="0.25">
      <c r="A319" s="391"/>
      <c r="B319" s="394"/>
      <c r="C319" s="5" t="str">
        <f t="shared" si="52"/>
        <v/>
      </c>
      <c r="D319" s="155">
        <f t="shared" si="57"/>
        <v>0</v>
      </c>
      <c r="F319" s="156">
        <f t="shared" si="58"/>
        <v>0</v>
      </c>
      <c r="G319" t="str">
        <f t="shared" si="59"/>
        <v/>
      </c>
      <c r="H319" t="b">
        <f t="shared" si="60"/>
        <v>0</v>
      </c>
      <c r="I319" s="283">
        <f t="shared" si="53"/>
        <v>0</v>
      </c>
      <c r="J319" s="1">
        <f t="shared" si="54"/>
        <v>0</v>
      </c>
      <c r="K319" s="157">
        <f t="shared" si="61"/>
        <v>0</v>
      </c>
      <c r="L319" s="148">
        <f t="shared" si="62"/>
        <v>0</v>
      </c>
      <c r="M319" s="150">
        <f t="shared" si="63"/>
        <v>10</v>
      </c>
      <c r="N319" s="149">
        <f t="shared" si="64"/>
        <v>2.8200000000000003</v>
      </c>
      <c r="O319" s="149">
        <f t="shared" si="55"/>
        <v>1.02</v>
      </c>
      <c r="P319" s="149">
        <f t="shared" si="56"/>
        <v>0.02</v>
      </c>
    </row>
    <row r="320" spans="1:16" x14ac:dyDescent="0.25">
      <c r="A320" s="391"/>
      <c r="B320" s="394"/>
      <c r="C320" s="5" t="str">
        <f t="shared" si="52"/>
        <v/>
      </c>
      <c r="D320" s="155">
        <f t="shared" si="57"/>
        <v>0</v>
      </c>
      <c r="F320" s="156">
        <f t="shared" si="58"/>
        <v>0</v>
      </c>
      <c r="G320" t="str">
        <f t="shared" si="59"/>
        <v/>
      </c>
      <c r="H320" t="b">
        <f t="shared" si="60"/>
        <v>0</v>
      </c>
      <c r="I320" s="283">
        <f t="shared" si="53"/>
        <v>0</v>
      </c>
      <c r="J320" s="1">
        <f t="shared" si="54"/>
        <v>0</v>
      </c>
      <c r="K320" s="157">
        <f t="shared" si="61"/>
        <v>0</v>
      </c>
      <c r="L320" s="148">
        <f t="shared" si="62"/>
        <v>0</v>
      </c>
      <c r="M320" s="150">
        <f t="shared" si="63"/>
        <v>10</v>
      </c>
      <c r="N320" s="149">
        <f t="shared" si="64"/>
        <v>2.8200000000000003</v>
      </c>
      <c r="O320" s="149">
        <f t="shared" si="55"/>
        <v>1.02</v>
      </c>
      <c r="P320" s="149">
        <f t="shared" si="56"/>
        <v>0.02</v>
      </c>
    </row>
    <row r="321" spans="1:16" x14ac:dyDescent="0.25">
      <c r="A321" s="391"/>
      <c r="B321" s="394"/>
      <c r="C321" s="5" t="str">
        <f t="shared" si="52"/>
        <v/>
      </c>
      <c r="D321" s="155">
        <f t="shared" si="57"/>
        <v>0</v>
      </c>
      <c r="F321" s="156">
        <f t="shared" si="58"/>
        <v>0</v>
      </c>
      <c r="G321" t="str">
        <f t="shared" si="59"/>
        <v/>
      </c>
      <c r="H321" t="b">
        <f t="shared" si="60"/>
        <v>0</v>
      </c>
      <c r="I321" s="283">
        <f t="shared" si="53"/>
        <v>0</v>
      </c>
      <c r="J321" s="1">
        <f t="shared" si="54"/>
        <v>0</v>
      </c>
      <c r="K321" s="157">
        <f t="shared" si="61"/>
        <v>0</v>
      </c>
      <c r="L321" s="148">
        <f t="shared" si="62"/>
        <v>0</v>
      </c>
      <c r="M321" s="150">
        <f t="shared" si="63"/>
        <v>10</v>
      </c>
      <c r="N321" s="149">
        <f t="shared" si="64"/>
        <v>2.8200000000000003</v>
      </c>
      <c r="O321" s="149">
        <f t="shared" si="55"/>
        <v>1.02</v>
      </c>
      <c r="P321" s="149">
        <f t="shared" si="56"/>
        <v>0.02</v>
      </c>
    </row>
    <row r="322" spans="1:16" x14ac:dyDescent="0.25">
      <c r="A322" s="391"/>
      <c r="B322" s="394"/>
      <c r="C322" s="5" t="str">
        <f t="shared" si="52"/>
        <v/>
      </c>
      <c r="D322" s="155">
        <f t="shared" si="57"/>
        <v>0</v>
      </c>
      <c r="F322" s="156">
        <f t="shared" si="58"/>
        <v>0</v>
      </c>
      <c r="G322" t="str">
        <f t="shared" si="59"/>
        <v/>
      </c>
      <c r="H322" t="b">
        <f t="shared" si="60"/>
        <v>0</v>
      </c>
      <c r="I322" s="283">
        <f t="shared" si="53"/>
        <v>0</v>
      </c>
      <c r="J322" s="1">
        <f t="shared" si="54"/>
        <v>0</v>
      </c>
      <c r="K322" s="157">
        <f t="shared" si="61"/>
        <v>0</v>
      </c>
      <c r="L322" s="148">
        <f t="shared" si="62"/>
        <v>0</v>
      </c>
      <c r="M322" s="150">
        <f t="shared" si="63"/>
        <v>10</v>
      </c>
      <c r="N322" s="149">
        <f t="shared" si="64"/>
        <v>2.8200000000000003</v>
      </c>
      <c r="O322" s="149">
        <f t="shared" si="55"/>
        <v>1.02</v>
      </c>
      <c r="P322" s="149">
        <f t="shared" si="56"/>
        <v>0.02</v>
      </c>
    </row>
    <row r="323" spans="1:16" x14ac:dyDescent="0.25">
      <c r="A323" s="391"/>
      <c r="B323" s="394"/>
      <c r="C323" s="5" t="str">
        <f t="shared" ref="C323:C386" si="65">IF(I323&gt;0,INDEX(DB,I323,2),"")</f>
        <v/>
      </c>
      <c r="D323" s="155">
        <f t="shared" si="57"/>
        <v>0</v>
      </c>
      <c r="F323" s="156">
        <f t="shared" si="58"/>
        <v>0</v>
      </c>
      <c r="G323" t="str">
        <f t="shared" si="59"/>
        <v/>
      </c>
      <c r="H323" t="b">
        <f t="shared" si="60"/>
        <v>0</v>
      </c>
      <c r="I323" s="283">
        <f t="shared" ref="I323:I386" si="66">IF(ISNA(MATCH(A323,AthleteNumbers,0)),0,MATCH(A323,AthleteNumbers,0))</f>
        <v>0</v>
      </c>
      <c r="J323" s="1">
        <f t="shared" ref="J323:J386" si="67">IF(I323&gt;0,INDEX(DB,$I323,6),0)</f>
        <v>0</v>
      </c>
      <c r="K323" s="157">
        <f t="shared" si="61"/>
        <v>0</v>
      </c>
      <c r="L323" s="148">
        <f t="shared" si="62"/>
        <v>0</v>
      </c>
      <c r="M323" s="150">
        <f t="shared" si="63"/>
        <v>10</v>
      </c>
      <c r="N323" s="149">
        <f t="shared" si="64"/>
        <v>2.8200000000000003</v>
      </c>
      <c r="O323" s="149">
        <f t="shared" ref="O323:O386" si="68">IF($J323=0,$M$1,INDEX(IncEventData,$J323,(3*($K$1-1))+2))</f>
        <v>1.02</v>
      </c>
      <c r="P323" s="149">
        <f t="shared" ref="P323:P386" si="69">IF($J323=0,$O$1,INDEX(IncEventData,$J323,(3*($K$1-1))+3))</f>
        <v>0.02</v>
      </c>
    </row>
    <row r="324" spans="1:16" x14ac:dyDescent="0.25">
      <c r="A324" s="391"/>
      <c r="B324" s="394"/>
      <c r="C324" s="5" t="str">
        <f t="shared" si="65"/>
        <v/>
      </c>
      <c r="D324" s="155">
        <f t="shared" ref="D324:D387" si="70">IF(AND(H324,B324&lt;&gt;0,ISNUMBER(B324)),IF(ISERR(M324),0,M324),0)</f>
        <v>0</v>
      </c>
      <c r="F324" s="156">
        <f t="shared" ref="F324:F387" si="71">COUNTIF(A$3:A$1002,A324)</f>
        <v>0</v>
      </c>
      <c r="G324" t="str">
        <f t="shared" ref="G324:G387" si="72">IF(AND(H324,OR(D324&lt;=10,D324&gt;=90)),"CHECK","")</f>
        <v/>
      </c>
      <c r="H324" t="b">
        <f t="shared" ref="H324:H387" si="73">IF(AND(I324&gt;0,LEN(C324)&gt;0,B324&lt;&gt;0),TRUE,FALSE)</f>
        <v>0</v>
      </c>
      <c r="I324" s="283">
        <f t="shared" si="66"/>
        <v>0</v>
      </c>
      <c r="J324" s="1">
        <f t="shared" si="67"/>
        <v>0</v>
      </c>
      <c r="K324" s="157">
        <f t="shared" ref="K324:K387" si="74">IF(ISNUMBER(B324),ROUND(+B324,2),0)</f>
        <v>0</v>
      </c>
      <c r="L324" s="148">
        <f t="shared" ref="L324:L387" si="75">+K324</f>
        <v>0</v>
      </c>
      <c r="M324" s="150">
        <f t="shared" ref="M324:M387" si="76">IF(L324&lt;O324,MinPoints,IF(AND(L324&gt;N324,O324&gt;0),100,+INT(($L324-O324)/P324)+MinPoints))</f>
        <v>10</v>
      </c>
      <c r="N324" s="149">
        <f t="shared" ref="N324:N387" si="77">+O324+(P324*90)</f>
        <v>2.8200000000000003</v>
      </c>
      <c r="O324" s="149">
        <f t="shared" si="68"/>
        <v>1.02</v>
      </c>
      <c r="P324" s="149">
        <f t="shared" si="69"/>
        <v>0.02</v>
      </c>
    </row>
    <row r="325" spans="1:16" x14ac:dyDescent="0.25">
      <c r="A325" s="391"/>
      <c r="B325" s="394"/>
      <c r="C325" s="5" t="str">
        <f t="shared" si="65"/>
        <v/>
      </c>
      <c r="D325" s="155">
        <f t="shared" si="70"/>
        <v>0</v>
      </c>
      <c r="F325" s="156">
        <f t="shared" si="71"/>
        <v>0</v>
      </c>
      <c r="G325" t="str">
        <f t="shared" si="72"/>
        <v/>
      </c>
      <c r="H325" t="b">
        <f t="shared" si="73"/>
        <v>0</v>
      </c>
      <c r="I325" s="283">
        <f t="shared" si="66"/>
        <v>0</v>
      </c>
      <c r="J325" s="1">
        <f t="shared" si="67"/>
        <v>0</v>
      </c>
      <c r="K325" s="157">
        <f t="shared" si="74"/>
        <v>0</v>
      </c>
      <c r="L325" s="148">
        <f t="shared" si="75"/>
        <v>0</v>
      </c>
      <c r="M325" s="150">
        <f t="shared" si="76"/>
        <v>10</v>
      </c>
      <c r="N325" s="149">
        <f t="shared" si="77"/>
        <v>2.8200000000000003</v>
      </c>
      <c r="O325" s="149">
        <f t="shared" si="68"/>
        <v>1.02</v>
      </c>
      <c r="P325" s="149">
        <f t="shared" si="69"/>
        <v>0.02</v>
      </c>
    </row>
    <row r="326" spans="1:16" x14ac:dyDescent="0.25">
      <c r="A326" s="391"/>
      <c r="B326" s="394"/>
      <c r="C326" s="5" t="str">
        <f t="shared" si="65"/>
        <v/>
      </c>
      <c r="D326" s="155">
        <f t="shared" si="70"/>
        <v>0</v>
      </c>
      <c r="F326" s="156">
        <f t="shared" si="71"/>
        <v>0</v>
      </c>
      <c r="G326" t="str">
        <f t="shared" si="72"/>
        <v/>
      </c>
      <c r="H326" t="b">
        <f t="shared" si="73"/>
        <v>0</v>
      </c>
      <c r="I326" s="283">
        <f t="shared" si="66"/>
        <v>0</v>
      </c>
      <c r="J326" s="1">
        <f t="shared" si="67"/>
        <v>0</v>
      </c>
      <c r="K326" s="157">
        <f t="shared" si="74"/>
        <v>0</v>
      </c>
      <c r="L326" s="148">
        <f t="shared" si="75"/>
        <v>0</v>
      </c>
      <c r="M326" s="150">
        <f t="shared" si="76"/>
        <v>10</v>
      </c>
      <c r="N326" s="149">
        <f t="shared" si="77"/>
        <v>2.8200000000000003</v>
      </c>
      <c r="O326" s="149">
        <f t="shared" si="68"/>
        <v>1.02</v>
      </c>
      <c r="P326" s="149">
        <f t="shared" si="69"/>
        <v>0.02</v>
      </c>
    </row>
    <row r="327" spans="1:16" x14ac:dyDescent="0.25">
      <c r="A327" s="391"/>
      <c r="B327" s="394"/>
      <c r="C327" s="5" t="str">
        <f t="shared" si="65"/>
        <v/>
      </c>
      <c r="D327" s="155">
        <f t="shared" si="70"/>
        <v>0</v>
      </c>
      <c r="F327" s="156">
        <f t="shared" si="71"/>
        <v>0</v>
      </c>
      <c r="G327" t="str">
        <f t="shared" si="72"/>
        <v/>
      </c>
      <c r="H327" t="b">
        <f t="shared" si="73"/>
        <v>0</v>
      </c>
      <c r="I327" s="283">
        <f t="shared" si="66"/>
        <v>0</v>
      </c>
      <c r="J327" s="1">
        <f t="shared" si="67"/>
        <v>0</v>
      </c>
      <c r="K327" s="157">
        <f t="shared" si="74"/>
        <v>0</v>
      </c>
      <c r="L327" s="148">
        <f t="shared" si="75"/>
        <v>0</v>
      </c>
      <c r="M327" s="150">
        <f t="shared" si="76"/>
        <v>10</v>
      </c>
      <c r="N327" s="149">
        <f t="shared" si="77"/>
        <v>2.8200000000000003</v>
      </c>
      <c r="O327" s="149">
        <f t="shared" si="68"/>
        <v>1.02</v>
      </c>
      <c r="P327" s="149">
        <f t="shared" si="69"/>
        <v>0.02</v>
      </c>
    </row>
    <row r="328" spans="1:16" x14ac:dyDescent="0.25">
      <c r="A328" s="391"/>
      <c r="B328" s="394"/>
      <c r="C328" s="5" t="str">
        <f t="shared" si="65"/>
        <v/>
      </c>
      <c r="D328" s="155">
        <f t="shared" si="70"/>
        <v>0</v>
      </c>
      <c r="F328" s="156">
        <f t="shared" si="71"/>
        <v>0</v>
      </c>
      <c r="G328" t="str">
        <f t="shared" si="72"/>
        <v/>
      </c>
      <c r="H328" t="b">
        <f t="shared" si="73"/>
        <v>0</v>
      </c>
      <c r="I328" s="283">
        <f t="shared" si="66"/>
        <v>0</v>
      </c>
      <c r="J328" s="1">
        <f t="shared" si="67"/>
        <v>0</v>
      </c>
      <c r="K328" s="157">
        <f t="shared" si="74"/>
        <v>0</v>
      </c>
      <c r="L328" s="148">
        <f t="shared" si="75"/>
        <v>0</v>
      </c>
      <c r="M328" s="150">
        <f t="shared" si="76"/>
        <v>10</v>
      </c>
      <c r="N328" s="149">
        <f t="shared" si="77"/>
        <v>2.8200000000000003</v>
      </c>
      <c r="O328" s="149">
        <f t="shared" si="68"/>
        <v>1.02</v>
      </c>
      <c r="P328" s="149">
        <f t="shared" si="69"/>
        <v>0.02</v>
      </c>
    </row>
    <row r="329" spans="1:16" x14ac:dyDescent="0.25">
      <c r="A329" s="391"/>
      <c r="B329" s="394"/>
      <c r="C329" s="5" t="str">
        <f t="shared" si="65"/>
        <v/>
      </c>
      <c r="D329" s="155">
        <f t="shared" si="70"/>
        <v>0</v>
      </c>
      <c r="F329" s="156">
        <f t="shared" si="71"/>
        <v>0</v>
      </c>
      <c r="G329" t="str">
        <f t="shared" si="72"/>
        <v/>
      </c>
      <c r="H329" t="b">
        <f t="shared" si="73"/>
        <v>0</v>
      </c>
      <c r="I329" s="283">
        <f t="shared" si="66"/>
        <v>0</v>
      </c>
      <c r="J329" s="1">
        <f t="shared" si="67"/>
        <v>0</v>
      </c>
      <c r="K329" s="157">
        <f t="shared" si="74"/>
        <v>0</v>
      </c>
      <c r="L329" s="148">
        <f t="shared" si="75"/>
        <v>0</v>
      </c>
      <c r="M329" s="150">
        <f t="shared" si="76"/>
        <v>10</v>
      </c>
      <c r="N329" s="149">
        <f t="shared" si="77"/>
        <v>2.8200000000000003</v>
      </c>
      <c r="O329" s="149">
        <f t="shared" si="68"/>
        <v>1.02</v>
      </c>
      <c r="P329" s="149">
        <f t="shared" si="69"/>
        <v>0.02</v>
      </c>
    </row>
    <row r="330" spans="1:16" x14ac:dyDescent="0.25">
      <c r="A330" s="391"/>
      <c r="B330" s="394"/>
      <c r="C330" s="5" t="str">
        <f t="shared" si="65"/>
        <v/>
      </c>
      <c r="D330" s="155">
        <f t="shared" si="70"/>
        <v>0</v>
      </c>
      <c r="F330" s="156">
        <f t="shared" si="71"/>
        <v>0</v>
      </c>
      <c r="G330" t="str">
        <f t="shared" si="72"/>
        <v/>
      </c>
      <c r="H330" t="b">
        <f t="shared" si="73"/>
        <v>0</v>
      </c>
      <c r="I330" s="283">
        <f t="shared" si="66"/>
        <v>0</v>
      </c>
      <c r="J330" s="1">
        <f t="shared" si="67"/>
        <v>0</v>
      </c>
      <c r="K330" s="157">
        <f t="shared" si="74"/>
        <v>0</v>
      </c>
      <c r="L330" s="148">
        <f t="shared" si="75"/>
        <v>0</v>
      </c>
      <c r="M330" s="150">
        <f t="shared" si="76"/>
        <v>10</v>
      </c>
      <c r="N330" s="149">
        <f t="shared" si="77"/>
        <v>2.8200000000000003</v>
      </c>
      <c r="O330" s="149">
        <f t="shared" si="68"/>
        <v>1.02</v>
      </c>
      <c r="P330" s="149">
        <f t="shared" si="69"/>
        <v>0.02</v>
      </c>
    </row>
    <row r="331" spans="1:16" x14ac:dyDescent="0.25">
      <c r="A331" s="391"/>
      <c r="B331" s="394"/>
      <c r="C331" s="5" t="str">
        <f t="shared" si="65"/>
        <v/>
      </c>
      <c r="D331" s="155">
        <f t="shared" si="70"/>
        <v>0</v>
      </c>
      <c r="F331" s="156">
        <f t="shared" si="71"/>
        <v>0</v>
      </c>
      <c r="G331" t="str">
        <f t="shared" si="72"/>
        <v/>
      </c>
      <c r="H331" t="b">
        <f t="shared" si="73"/>
        <v>0</v>
      </c>
      <c r="I331" s="283">
        <f t="shared" si="66"/>
        <v>0</v>
      </c>
      <c r="J331" s="1">
        <f t="shared" si="67"/>
        <v>0</v>
      </c>
      <c r="K331" s="157">
        <f t="shared" si="74"/>
        <v>0</v>
      </c>
      <c r="L331" s="148">
        <f t="shared" si="75"/>
        <v>0</v>
      </c>
      <c r="M331" s="150">
        <f t="shared" si="76"/>
        <v>10</v>
      </c>
      <c r="N331" s="149">
        <f t="shared" si="77"/>
        <v>2.8200000000000003</v>
      </c>
      <c r="O331" s="149">
        <f t="shared" si="68"/>
        <v>1.02</v>
      </c>
      <c r="P331" s="149">
        <f t="shared" si="69"/>
        <v>0.02</v>
      </c>
    </row>
    <row r="332" spans="1:16" x14ac:dyDescent="0.25">
      <c r="A332" s="391"/>
      <c r="B332" s="394"/>
      <c r="C332" s="5" t="str">
        <f t="shared" si="65"/>
        <v/>
      </c>
      <c r="D332" s="155">
        <f t="shared" si="70"/>
        <v>0</v>
      </c>
      <c r="F332" s="156">
        <f t="shared" si="71"/>
        <v>0</v>
      </c>
      <c r="G332" t="str">
        <f t="shared" si="72"/>
        <v/>
      </c>
      <c r="H332" t="b">
        <f t="shared" si="73"/>
        <v>0</v>
      </c>
      <c r="I332" s="283">
        <f t="shared" si="66"/>
        <v>0</v>
      </c>
      <c r="J332" s="1">
        <f t="shared" si="67"/>
        <v>0</v>
      </c>
      <c r="K332" s="157">
        <f t="shared" si="74"/>
        <v>0</v>
      </c>
      <c r="L332" s="148">
        <f t="shared" si="75"/>
        <v>0</v>
      </c>
      <c r="M332" s="150">
        <f t="shared" si="76"/>
        <v>10</v>
      </c>
      <c r="N332" s="149">
        <f t="shared" si="77"/>
        <v>2.8200000000000003</v>
      </c>
      <c r="O332" s="149">
        <f t="shared" si="68"/>
        <v>1.02</v>
      </c>
      <c r="P332" s="149">
        <f t="shared" si="69"/>
        <v>0.02</v>
      </c>
    </row>
    <row r="333" spans="1:16" x14ac:dyDescent="0.25">
      <c r="A333" s="391"/>
      <c r="B333" s="394"/>
      <c r="C333" s="5" t="str">
        <f t="shared" si="65"/>
        <v/>
      </c>
      <c r="D333" s="155">
        <f t="shared" si="70"/>
        <v>0</v>
      </c>
      <c r="F333" s="156">
        <f t="shared" si="71"/>
        <v>0</v>
      </c>
      <c r="G333" t="str">
        <f t="shared" si="72"/>
        <v/>
      </c>
      <c r="H333" t="b">
        <f t="shared" si="73"/>
        <v>0</v>
      </c>
      <c r="I333" s="283">
        <f t="shared" si="66"/>
        <v>0</v>
      </c>
      <c r="J333" s="1">
        <f t="shared" si="67"/>
        <v>0</v>
      </c>
      <c r="K333" s="157">
        <f t="shared" si="74"/>
        <v>0</v>
      </c>
      <c r="L333" s="148">
        <f t="shared" si="75"/>
        <v>0</v>
      </c>
      <c r="M333" s="150">
        <f t="shared" si="76"/>
        <v>10</v>
      </c>
      <c r="N333" s="149">
        <f t="shared" si="77"/>
        <v>2.8200000000000003</v>
      </c>
      <c r="O333" s="149">
        <f t="shared" si="68"/>
        <v>1.02</v>
      </c>
      <c r="P333" s="149">
        <f t="shared" si="69"/>
        <v>0.02</v>
      </c>
    </row>
    <row r="334" spans="1:16" x14ac:dyDescent="0.25">
      <c r="A334" s="391"/>
      <c r="B334" s="394"/>
      <c r="C334" s="5" t="str">
        <f t="shared" si="65"/>
        <v/>
      </c>
      <c r="D334" s="155">
        <f t="shared" si="70"/>
        <v>0</v>
      </c>
      <c r="F334" s="156">
        <f t="shared" si="71"/>
        <v>0</v>
      </c>
      <c r="G334" t="str">
        <f t="shared" si="72"/>
        <v/>
      </c>
      <c r="H334" t="b">
        <f t="shared" si="73"/>
        <v>0</v>
      </c>
      <c r="I334" s="283">
        <f t="shared" si="66"/>
        <v>0</v>
      </c>
      <c r="J334" s="1">
        <f t="shared" si="67"/>
        <v>0</v>
      </c>
      <c r="K334" s="157">
        <f t="shared" si="74"/>
        <v>0</v>
      </c>
      <c r="L334" s="148">
        <f t="shared" si="75"/>
        <v>0</v>
      </c>
      <c r="M334" s="150">
        <f t="shared" si="76"/>
        <v>10</v>
      </c>
      <c r="N334" s="149">
        <f t="shared" si="77"/>
        <v>2.8200000000000003</v>
      </c>
      <c r="O334" s="149">
        <f t="shared" si="68"/>
        <v>1.02</v>
      </c>
      <c r="P334" s="149">
        <f t="shared" si="69"/>
        <v>0.02</v>
      </c>
    </row>
    <row r="335" spans="1:16" x14ac:dyDescent="0.25">
      <c r="A335" s="391"/>
      <c r="B335" s="394"/>
      <c r="C335" s="5" t="str">
        <f t="shared" si="65"/>
        <v/>
      </c>
      <c r="D335" s="155">
        <f t="shared" si="70"/>
        <v>0</v>
      </c>
      <c r="F335" s="156">
        <f t="shared" si="71"/>
        <v>0</v>
      </c>
      <c r="G335" t="str">
        <f t="shared" si="72"/>
        <v/>
      </c>
      <c r="H335" t="b">
        <f t="shared" si="73"/>
        <v>0</v>
      </c>
      <c r="I335" s="283">
        <f t="shared" si="66"/>
        <v>0</v>
      </c>
      <c r="J335" s="1">
        <f t="shared" si="67"/>
        <v>0</v>
      </c>
      <c r="K335" s="157">
        <f t="shared" si="74"/>
        <v>0</v>
      </c>
      <c r="L335" s="148">
        <f t="shared" si="75"/>
        <v>0</v>
      </c>
      <c r="M335" s="150">
        <f t="shared" si="76"/>
        <v>10</v>
      </c>
      <c r="N335" s="149">
        <f t="shared" si="77"/>
        <v>2.8200000000000003</v>
      </c>
      <c r="O335" s="149">
        <f t="shared" si="68"/>
        <v>1.02</v>
      </c>
      <c r="P335" s="149">
        <f t="shared" si="69"/>
        <v>0.02</v>
      </c>
    </row>
    <row r="336" spans="1:16" x14ac:dyDescent="0.25">
      <c r="A336" s="391"/>
      <c r="B336" s="394"/>
      <c r="C336" s="5" t="str">
        <f t="shared" si="65"/>
        <v/>
      </c>
      <c r="D336" s="155">
        <f t="shared" si="70"/>
        <v>0</v>
      </c>
      <c r="F336" s="156">
        <f t="shared" si="71"/>
        <v>0</v>
      </c>
      <c r="G336" t="str">
        <f t="shared" si="72"/>
        <v/>
      </c>
      <c r="H336" t="b">
        <f t="shared" si="73"/>
        <v>0</v>
      </c>
      <c r="I336" s="283">
        <f t="shared" si="66"/>
        <v>0</v>
      </c>
      <c r="J336" s="1">
        <f t="shared" si="67"/>
        <v>0</v>
      </c>
      <c r="K336" s="157">
        <f t="shared" si="74"/>
        <v>0</v>
      </c>
      <c r="L336" s="148">
        <f t="shared" si="75"/>
        <v>0</v>
      </c>
      <c r="M336" s="150">
        <f t="shared" si="76"/>
        <v>10</v>
      </c>
      <c r="N336" s="149">
        <f t="shared" si="77"/>
        <v>2.8200000000000003</v>
      </c>
      <c r="O336" s="149">
        <f t="shared" si="68"/>
        <v>1.02</v>
      </c>
      <c r="P336" s="149">
        <f t="shared" si="69"/>
        <v>0.02</v>
      </c>
    </row>
    <row r="337" spans="1:16" x14ac:dyDescent="0.25">
      <c r="A337" s="391"/>
      <c r="B337" s="394"/>
      <c r="C337" s="5" t="str">
        <f t="shared" si="65"/>
        <v/>
      </c>
      <c r="D337" s="155">
        <f t="shared" si="70"/>
        <v>0</v>
      </c>
      <c r="F337" s="156">
        <f t="shared" si="71"/>
        <v>0</v>
      </c>
      <c r="G337" t="str">
        <f t="shared" si="72"/>
        <v/>
      </c>
      <c r="H337" t="b">
        <f t="shared" si="73"/>
        <v>0</v>
      </c>
      <c r="I337" s="283">
        <f t="shared" si="66"/>
        <v>0</v>
      </c>
      <c r="J337" s="1">
        <f t="shared" si="67"/>
        <v>0</v>
      </c>
      <c r="K337" s="157">
        <f t="shared" si="74"/>
        <v>0</v>
      </c>
      <c r="L337" s="148">
        <f t="shared" si="75"/>
        <v>0</v>
      </c>
      <c r="M337" s="150">
        <f t="shared" si="76"/>
        <v>10</v>
      </c>
      <c r="N337" s="149">
        <f t="shared" si="77"/>
        <v>2.8200000000000003</v>
      </c>
      <c r="O337" s="149">
        <f t="shared" si="68"/>
        <v>1.02</v>
      </c>
      <c r="P337" s="149">
        <f t="shared" si="69"/>
        <v>0.02</v>
      </c>
    </row>
    <row r="338" spans="1:16" x14ac:dyDescent="0.25">
      <c r="A338" s="391"/>
      <c r="B338" s="394"/>
      <c r="C338" s="5" t="str">
        <f t="shared" si="65"/>
        <v/>
      </c>
      <c r="D338" s="155">
        <f t="shared" si="70"/>
        <v>0</v>
      </c>
      <c r="F338" s="156">
        <f t="shared" si="71"/>
        <v>0</v>
      </c>
      <c r="G338" t="str">
        <f t="shared" si="72"/>
        <v/>
      </c>
      <c r="H338" t="b">
        <f t="shared" si="73"/>
        <v>0</v>
      </c>
      <c r="I338" s="283">
        <f t="shared" si="66"/>
        <v>0</v>
      </c>
      <c r="J338" s="1">
        <f t="shared" si="67"/>
        <v>0</v>
      </c>
      <c r="K338" s="157">
        <f t="shared" si="74"/>
        <v>0</v>
      </c>
      <c r="L338" s="148">
        <f t="shared" si="75"/>
        <v>0</v>
      </c>
      <c r="M338" s="150">
        <f t="shared" si="76"/>
        <v>10</v>
      </c>
      <c r="N338" s="149">
        <f t="shared" si="77"/>
        <v>2.8200000000000003</v>
      </c>
      <c r="O338" s="149">
        <f t="shared" si="68"/>
        <v>1.02</v>
      </c>
      <c r="P338" s="149">
        <f t="shared" si="69"/>
        <v>0.02</v>
      </c>
    </row>
    <row r="339" spans="1:16" x14ac:dyDescent="0.25">
      <c r="A339" s="391"/>
      <c r="B339" s="394"/>
      <c r="C339" s="5" t="str">
        <f t="shared" si="65"/>
        <v/>
      </c>
      <c r="D339" s="155">
        <f t="shared" si="70"/>
        <v>0</v>
      </c>
      <c r="F339" s="156">
        <f t="shared" si="71"/>
        <v>0</v>
      </c>
      <c r="G339" t="str">
        <f t="shared" si="72"/>
        <v/>
      </c>
      <c r="H339" t="b">
        <f t="shared" si="73"/>
        <v>0</v>
      </c>
      <c r="I339" s="283">
        <f t="shared" si="66"/>
        <v>0</v>
      </c>
      <c r="J339" s="1">
        <f t="shared" si="67"/>
        <v>0</v>
      </c>
      <c r="K339" s="157">
        <f t="shared" si="74"/>
        <v>0</v>
      </c>
      <c r="L339" s="148">
        <f t="shared" si="75"/>
        <v>0</v>
      </c>
      <c r="M339" s="150">
        <f t="shared" si="76"/>
        <v>10</v>
      </c>
      <c r="N339" s="149">
        <f t="shared" si="77"/>
        <v>2.8200000000000003</v>
      </c>
      <c r="O339" s="149">
        <f t="shared" si="68"/>
        <v>1.02</v>
      </c>
      <c r="P339" s="149">
        <f t="shared" si="69"/>
        <v>0.02</v>
      </c>
    </row>
    <row r="340" spans="1:16" x14ac:dyDescent="0.25">
      <c r="A340" s="391"/>
      <c r="B340" s="394"/>
      <c r="C340" s="5" t="str">
        <f t="shared" si="65"/>
        <v/>
      </c>
      <c r="D340" s="155">
        <f t="shared" si="70"/>
        <v>0</v>
      </c>
      <c r="F340" s="156">
        <f t="shared" si="71"/>
        <v>0</v>
      </c>
      <c r="G340" t="str">
        <f t="shared" si="72"/>
        <v/>
      </c>
      <c r="H340" t="b">
        <f t="shared" si="73"/>
        <v>0</v>
      </c>
      <c r="I340" s="283">
        <f t="shared" si="66"/>
        <v>0</v>
      </c>
      <c r="J340" s="1">
        <f t="shared" si="67"/>
        <v>0</v>
      </c>
      <c r="K340" s="157">
        <f t="shared" si="74"/>
        <v>0</v>
      </c>
      <c r="L340" s="148">
        <f t="shared" si="75"/>
        <v>0</v>
      </c>
      <c r="M340" s="150">
        <f t="shared" si="76"/>
        <v>10</v>
      </c>
      <c r="N340" s="149">
        <f t="shared" si="77"/>
        <v>2.8200000000000003</v>
      </c>
      <c r="O340" s="149">
        <f t="shared" si="68"/>
        <v>1.02</v>
      </c>
      <c r="P340" s="149">
        <f t="shared" si="69"/>
        <v>0.02</v>
      </c>
    </row>
    <row r="341" spans="1:16" x14ac:dyDescent="0.25">
      <c r="A341" s="391"/>
      <c r="B341" s="394"/>
      <c r="C341" s="5" t="str">
        <f t="shared" si="65"/>
        <v/>
      </c>
      <c r="D341" s="155">
        <f t="shared" si="70"/>
        <v>0</v>
      </c>
      <c r="F341" s="156">
        <f t="shared" si="71"/>
        <v>0</v>
      </c>
      <c r="G341" t="str">
        <f t="shared" si="72"/>
        <v/>
      </c>
      <c r="H341" t="b">
        <f t="shared" si="73"/>
        <v>0</v>
      </c>
      <c r="I341" s="283">
        <f t="shared" si="66"/>
        <v>0</v>
      </c>
      <c r="J341" s="1">
        <f t="shared" si="67"/>
        <v>0</v>
      </c>
      <c r="K341" s="157">
        <f t="shared" si="74"/>
        <v>0</v>
      </c>
      <c r="L341" s="148">
        <f t="shared" si="75"/>
        <v>0</v>
      </c>
      <c r="M341" s="150">
        <f t="shared" si="76"/>
        <v>10</v>
      </c>
      <c r="N341" s="149">
        <f t="shared" si="77"/>
        <v>2.8200000000000003</v>
      </c>
      <c r="O341" s="149">
        <f t="shared" si="68"/>
        <v>1.02</v>
      </c>
      <c r="P341" s="149">
        <f t="shared" si="69"/>
        <v>0.02</v>
      </c>
    </row>
    <row r="342" spans="1:16" x14ac:dyDescent="0.25">
      <c r="A342" s="391"/>
      <c r="B342" s="394"/>
      <c r="C342" s="5" t="str">
        <f t="shared" si="65"/>
        <v/>
      </c>
      <c r="D342" s="155">
        <f t="shared" si="70"/>
        <v>0</v>
      </c>
      <c r="F342" s="156">
        <f t="shared" si="71"/>
        <v>0</v>
      </c>
      <c r="G342" t="str">
        <f t="shared" si="72"/>
        <v/>
      </c>
      <c r="H342" t="b">
        <f t="shared" si="73"/>
        <v>0</v>
      </c>
      <c r="I342" s="283">
        <f t="shared" si="66"/>
        <v>0</v>
      </c>
      <c r="J342" s="1">
        <f t="shared" si="67"/>
        <v>0</v>
      </c>
      <c r="K342" s="157">
        <f t="shared" si="74"/>
        <v>0</v>
      </c>
      <c r="L342" s="148">
        <f t="shared" si="75"/>
        <v>0</v>
      </c>
      <c r="M342" s="150">
        <f t="shared" si="76"/>
        <v>10</v>
      </c>
      <c r="N342" s="149">
        <f t="shared" si="77"/>
        <v>2.8200000000000003</v>
      </c>
      <c r="O342" s="149">
        <f t="shared" si="68"/>
        <v>1.02</v>
      </c>
      <c r="P342" s="149">
        <f t="shared" si="69"/>
        <v>0.02</v>
      </c>
    </row>
    <row r="343" spans="1:16" x14ac:dyDescent="0.25">
      <c r="A343" s="391"/>
      <c r="B343" s="394"/>
      <c r="C343" s="5" t="str">
        <f t="shared" si="65"/>
        <v/>
      </c>
      <c r="D343" s="155">
        <f t="shared" si="70"/>
        <v>0</v>
      </c>
      <c r="F343" s="156">
        <f t="shared" si="71"/>
        <v>0</v>
      </c>
      <c r="G343" t="str">
        <f t="shared" si="72"/>
        <v/>
      </c>
      <c r="H343" t="b">
        <f t="shared" si="73"/>
        <v>0</v>
      </c>
      <c r="I343" s="283">
        <f t="shared" si="66"/>
        <v>0</v>
      </c>
      <c r="J343" s="1">
        <f t="shared" si="67"/>
        <v>0</v>
      </c>
      <c r="K343" s="157">
        <f t="shared" si="74"/>
        <v>0</v>
      </c>
      <c r="L343" s="148">
        <f t="shared" si="75"/>
        <v>0</v>
      </c>
      <c r="M343" s="150">
        <f t="shared" si="76"/>
        <v>10</v>
      </c>
      <c r="N343" s="149">
        <f t="shared" si="77"/>
        <v>2.8200000000000003</v>
      </c>
      <c r="O343" s="149">
        <f t="shared" si="68"/>
        <v>1.02</v>
      </c>
      <c r="P343" s="149">
        <f t="shared" si="69"/>
        <v>0.02</v>
      </c>
    </row>
    <row r="344" spans="1:16" x14ac:dyDescent="0.25">
      <c r="A344" s="391"/>
      <c r="B344" s="394"/>
      <c r="C344" s="5" t="str">
        <f t="shared" si="65"/>
        <v/>
      </c>
      <c r="D344" s="155">
        <f t="shared" si="70"/>
        <v>0</v>
      </c>
      <c r="F344" s="156">
        <f t="shared" si="71"/>
        <v>0</v>
      </c>
      <c r="G344" t="str">
        <f t="shared" si="72"/>
        <v/>
      </c>
      <c r="H344" t="b">
        <f t="shared" si="73"/>
        <v>0</v>
      </c>
      <c r="I344" s="283">
        <f t="shared" si="66"/>
        <v>0</v>
      </c>
      <c r="J344" s="1">
        <f t="shared" si="67"/>
        <v>0</v>
      </c>
      <c r="K344" s="157">
        <f t="shared" si="74"/>
        <v>0</v>
      </c>
      <c r="L344" s="148">
        <f t="shared" si="75"/>
        <v>0</v>
      </c>
      <c r="M344" s="150">
        <f t="shared" si="76"/>
        <v>10</v>
      </c>
      <c r="N344" s="149">
        <f t="shared" si="77"/>
        <v>2.8200000000000003</v>
      </c>
      <c r="O344" s="149">
        <f t="shared" si="68"/>
        <v>1.02</v>
      </c>
      <c r="P344" s="149">
        <f t="shared" si="69"/>
        <v>0.02</v>
      </c>
    </row>
    <row r="345" spans="1:16" x14ac:dyDescent="0.25">
      <c r="A345" s="391"/>
      <c r="B345" s="394"/>
      <c r="C345" s="5" t="str">
        <f t="shared" si="65"/>
        <v/>
      </c>
      <c r="D345" s="155">
        <f t="shared" si="70"/>
        <v>0</v>
      </c>
      <c r="F345" s="156">
        <f t="shared" si="71"/>
        <v>0</v>
      </c>
      <c r="G345" t="str">
        <f t="shared" si="72"/>
        <v/>
      </c>
      <c r="H345" t="b">
        <f t="shared" si="73"/>
        <v>0</v>
      </c>
      <c r="I345" s="283">
        <f t="shared" si="66"/>
        <v>0</v>
      </c>
      <c r="J345" s="1">
        <f t="shared" si="67"/>
        <v>0</v>
      </c>
      <c r="K345" s="157">
        <f t="shared" si="74"/>
        <v>0</v>
      </c>
      <c r="L345" s="148">
        <f t="shared" si="75"/>
        <v>0</v>
      </c>
      <c r="M345" s="150">
        <f t="shared" si="76"/>
        <v>10</v>
      </c>
      <c r="N345" s="149">
        <f t="shared" si="77"/>
        <v>2.8200000000000003</v>
      </c>
      <c r="O345" s="149">
        <f t="shared" si="68"/>
        <v>1.02</v>
      </c>
      <c r="P345" s="149">
        <f t="shared" si="69"/>
        <v>0.02</v>
      </c>
    </row>
    <row r="346" spans="1:16" x14ac:dyDescent="0.25">
      <c r="A346" s="391"/>
      <c r="B346" s="394"/>
      <c r="C346" s="5" t="str">
        <f t="shared" si="65"/>
        <v/>
      </c>
      <c r="D346" s="155">
        <f t="shared" si="70"/>
        <v>0</v>
      </c>
      <c r="F346" s="156">
        <f t="shared" si="71"/>
        <v>0</v>
      </c>
      <c r="G346" t="str">
        <f t="shared" si="72"/>
        <v/>
      </c>
      <c r="H346" t="b">
        <f t="shared" si="73"/>
        <v>0</v>
      </c>
      <c r="I346" s="283">
        <f t="shared" si="66"/>
        <v>0</v>
      </c>
      <c r="J346" s="1">
        <f t="shared" si="67"/>
        <v>0</v>
      </c>
      <c r="K346" s="157">
        <f t="shared" si="74"/>
        <v>0</v>
      </c>
      <c r="L346" s="148">
        <f t="shared" si="75"/>
        <v>0</v>
      </c>
      <c r="M346" s="150">
        <f t="shared" si="76"/>
        <v>10</v>
      </c>
      <c r="N346" s="149">
        <f t="shared" si="77"/>
        <v>2.8200000000000003</v>
      </c>
      <c r="O346" s="149">
        <f t="shared" si="68"/>
        <v>1.02</v>
      </c>
      <c r="P346" s="149">
        <f t="shared" si="69"/>
        <v>0.02</v>
      </c>
    </row>
    <row r="347" spans="1:16" x14ac:dyDescent="0.25">
      <c r="A347" s="391"/>
      <c r="B347" s="394"/>
      <c r="C347" s="5" t="str">
        <f t="shared" si="65"/>
        <v/>
      </c>
      <c r="D347" s="155">
        <f t="shared" si="70"/>
        <v>0</v>
      </c>
      <c r="F347" s="156">
        <f t="shared" si="71"/>
        <v>0</v>
      </c>
      <c r="G347" t="str">
        <f t="shared" si="72"/>
        <v/>
      </c>
      <c r="H347" t="b">
        <f t="shared" si="73"/>
        <v>0</v>
      </c>
      <c r="I347" s="283">
        <f t="shared" si="66"/>
        <v>0</v>
      </c>
      <c r="J347" s="1">
        <f t="shared" si="67"/>
        <v>0</v>
      </c>
      <c r="K347" s="157">
        <f t="shared" si="74"/>
        <v>0</v>
      </c>
      <c r="L347" s="148">
        <f t="shared" si="75"/>
        <v>0</v>
      </c>
      <c r="M347" s="150">
        <f t="shared" si="76"/>
        <v>10</v>
      </c>
      <c r="N347" s="149">
        <f t="shared" si="77"/>
        <v>2.8200000000000003</v>
      </c>
      <c r="O347" s="149">
        <f t="shared" si="68"/>
        <v>1.02</v>
      </c>
      <c r="P347" s="149">
        <f t="shared" si="69"/>
        <v>0.02</v>
      </c>
    </row>
    <row r="348" spans="1:16" x14ac:dyDescent="0.25">
      <c r="A348" s="391"/>
      <c r="B348" s="394"/>
      <c r="C348" s="5" t="str">
        <f t="shared" si="65"/>
        <v/>
      </c>
      <c r="D348" s="155">
        <f t="shared" si="70"/>
        <v>0</v>
      </c>
      <c r="F348" s="156">
        <f t="shared" si="71"/>
        <v>0</v>
      </c>
      <c r="G348" t="str">
        <f t="shared" si="72"/>
        <v/>
      </c>
      <c r="H348" t="b">
        <f t="shared" si="73"/>
        <v>0</v>
      </c>
      <c r="I348" s="283">
        <f t="shared" si="66"/>
        <v>0</v>
      </c>
      <c r="J348" s="1">
        <f t="shared" si="67"/>
        <v>0</v>
      </c>
      <c r="K348" s="157">
        <f t="shared" si="74"/>
        <v>0</v>
      </c>
      <c r="L348" s="148">
        <f t="shared" si="75"/>
        <v>0</v>
      </c>
      <c r="M348" s="150">
        <f t="shared" si="76"/>
        <v>10</v>
      </c>
      <c r="N348" s="149">
        <f t="shared" si="77"/>
        <v>2.8200000000000003</v>
      </c>
      <c r="O348" s="149">
        <f t="shared" si="68"/>
        <v>1.02</v>
      </c>
      <c r="P348" s="149">
        <f t="shared" si="69"/>
        <v>0.02</v>
      </c>
    </row>
    <row r="349" spans="1:16" x14ac:dyDescent="0.25">
      <c r="A349" s="391"/>
      <c r="B349" s="394"/>
      <c r="C349" s="5" t="str">
        <f t="shared" si="65"/>
        <v/>
      </c>
      <c r="D349" s="155">
        <f t="shared" si="70"/>
        <v>0</v>
      </c>
      <c r="F349" s="156">
        <f t="shared" si="71"/>
        <v>0</v>
      </c>
      <c r="G349" t="str">
        <f t="shared" si="72"/>
        <v/>
      </c>
      <c r="H349" t="b">
        <f t="shared" si="73"/>
        <v>0</v>
      </c>
      <c r="I349" s="283">
        <f t="shared" si="66"/>
        <v>0</v>
      </c>
      <c r="J349" s="1">
        <f t="shared" si="67"/>
        <v>0</v>
      </c>
      <c r="K349" s="157">
        <f t="shared" si="74"/>
        <v>0</v>
      </c>
      <c r="L349" s="148">
        <f t="shared" si="75"/>
        <v>0</v>
      </c>
      <c r="M349" s="150">
        <f t="shared" si="76"/>
        <v>10</v>
      </c>
      <c r="N349" s="149">
        <f t="shared" si="77"/>
        <v>2.8200000000000003</v>
      </c>
      <c r="O349" s="149">
        <f t="shared" si="68"/>
        <v>1.02</v>
      </c>
      <c r="P349" s="149">
        <f t="shared" si="69"/>
        <v>0.02</v>
      </c>
    </row>
    <row r="350" spans="1:16" x14ac:dyDescent="0.25">
      <c r="A350" s="391"/>
      <c r="B350" s="394"/>
      <c r="C350" s="5" t="str">
        <f t="shared" si="65"/>
        <v/>
      </c>
      <c r="D350" s="155">
        <f t="shared" si="70"/>
        <v>0</v>
      </c>
      <c r="F350" s="156">
        <f t="shared" si="71"/>
        <v>0</v>
      </c>
      <c r="G350" t="str">
        <f t="shared" si="72"/>
        <v/>
      </c>
      <c r="H350" t="b">
        <f t="shared" si="73"/>
        <v>0</v>
      </c>
      <c r="I350" s="283">
        <f t="shared" si="66"/>
        <v>0</v>
      </c>
      <c r="J350" s="1">
        <f t="shared" si="67"/>
        <v>0</v>
      </c>
      <c r="K350" s="157">
        <f t="shared" si="74"/>
        <v>0</v>
      </c>
      <c r="L350" s="148">
        <f t="shared" si="75"/>
        <v>0</v>
      </c>
      <c r="M350" s="150">
        <f t="shared" si="76"/>
        <v>10</v>
      </c>
      <c r="N350" s="149">
        <f t="shared" si="77"/>
        <v>2.8200000000000003</v>
      </c>
      <c r="O350" s="149">
        <f t="shared" si="68"/>
        <v>1.02</v>
      </c>
      <c r="P350" s="149">
        <f t="shared" si="69"/>
        <v>0.02</v>
      </c>
    </row>
    <row r="351" spans="1:16" x14ac:dyDescent="0.25">
      <c r="A351" s="391"/>
      <c r="B351" s="394"/>
      <c r="C351" s="5" t="str">
        <f t="shared" si="65"/>
        <v/>
      </c>
      <c r="D351" s="155">
        <f t="shared" si="70"/>
        <v>0</v>
      </c>
      <c r="F351" s="156">
        <f t="shared" si="71"/>
        <v>0</v>
      </c>
      <c r="G351" t="str">
        <f t="shared" si="72"/>
        <v/>
      </c>
      <c r="H351" t="b">
        <f t="shared" si="73"/>
        <v>0</v>
      </c>
      <c r="I351" s="283">
        <f t="shared" si="66"/>
        <v>0</v>
      </c>
      <c r="J351" s="1">
        <f t="shared" si="67"/>
        <v>0</v>
      </c>
      <c r="K351" s="157">
        <f t="shared" si="74"/>
        <v>0</v>
      </c>
      <c r="L351" s="148">
        <f t="shared" si="75"/>
        <v>0</v>
      </c>
      <c r="M351" s="150">
        <f t="shared" si="76"/>
        <v>10</v>
      </c>
      <c r="N351" s="149">
        <f t="shared" si="77"/>
        <v>2.8200000000000003</v>
      </c>
      <c r="O351" s="149">
        <f t="shared" si="68"/>
        <v>1.02</v>
      </c>
      <c r="P351" s="149">
        <f t="shared" si="69"/>
        <v>0.02</v>
      </c>
    </row>
    <row r="352" spans="1:16" x14ac:dyDescent="0.25">
      <c r="A352" s="391"/>
      <c r="B352" s="394"/>
      <c r="C352" s="5" t="str">
        <f t="shared" si="65"/>
        <v/>
      </c>
      <c r="D352" s="155">
        <f t="shared" si="70"/>
        <v>0</v>
      </c>
      <c r="F352" s="156">
        <f t="shared" si="71"/>
        <v>0</v>
      </c>
      <c r="G352" t="str">
        <f t="shared" si="72"/>
        <v/>
      </c>
      <c r="H352" t="b">
        <f t="shared" si="73"/>
        <v>0</v>
      </c>
      <c r="I352" s="283">
        <f t="shared" si="66"/>
        <v>0</v>
      </c>
      <c r="J352" s="1">
        <f t="shared" si="67"/>
        <v>0</v>
      </c>
      <c r="K352" s="157">
        <f t="shared" si="74"/>
        <v>0</v>
      </c>
      <c r="L352" s="148">
        <f t="shared" si="75"/>
        <v>0</v>
      </c>
      <c r="M352" s="150">
        <f t="shared" si="76"/>
        <v>10</v>
      </c>
      <c r="N352" s="149">
        <f t="shared" si="77"/>
        <v>2.8200000000000003</v>
      </c>
      <c r="O352" s="149">
        <f t="shared" si="68"/>
        <v>1.02</v>
      </c>
      <c r="P352" s="149">
        <f t="shared" si="69"/>
        <v>0.02</v>
      </c>
    </row>
    <row r="353" spans="1:16" x14ac:dyDescent="0.25">
      <c r="A353" s="391"/>
      <c r="B353" s="394"/>
      <c r="C353" s="5" t="str">
        <f t="shared" si="65"/>
        <v/>
      </c>
      <c r="D353" s="155">
        <f t="shared" si="70"/>
        <v>0</v>
      </c>
      <c r="F353" s="156">
        <f t="shared" si="71"/>
        <v>0</v>
      </c>
      <c r="G353" t="str">
        <f t="shared" si="72"/>
        <v/>
      </c>
      <c r="H353" t="b">
        <f t="shared" si="73"/>
        <v>0</v>
      </c>
      <c r="I353" s="283">
        <f t="shared" si="66"/>
        <v>0</v>
      </c>
      <c r="J353" s="1">
        <f t="shared" si="67"/>
        <v>0</v>
      </c>
      <c r="K353" s="157">
        <f t="shared" si="74"/>
        <v>0</v>
      </c>
      <c r="L353" s="148">
        <f t="shared" si="75"/>
        <v>0</v>
      </c>
      <c r="M353" s="150">
        <f t="shared" si="76"/>
        <v>10</v>
      </c>
      <c r="N353" s="149">
        <f t="shared" si="77"/>
        <v>2.8200000000000003</v>
      </c>
      <c r="O353" s="149">
        <f t="shared" si="68"/>
        <v>1.02</v>
      </c>
      <c r="P353" s="149">
        <f t="shared" si="69"/>
        <v>0.02</v>
      </c>
    </row>
    <row r="354" spans="1:16" x14ac:dyDescent="0.25">
      <c r="A354" s="391"/>
      <c r="B354" s="394"/>
      <c r="C354" s="5" t="str">
        <f t="shared" si="65"/>
        <v/>
      </c>
      <c r="D354" s="155">
        <f t="shared" si="70"/>
        <v>0</v>
      </c>
      <c r="F354" s="156">
        <f t="shared" si="71"/>
        <v>0</v>
      </c>
      <c r="G354" t="str">
        <f t="shared" si="72"/>
        <v/>
      </c>
      <c r="H354" t="b">
        <f t="shared" si="73"/>
        <v>0</v>
      </c>
      <c r="I354" s="283">
        <f t="shared" si="66"/>
        <v>0</v>
      </c>
      <c r="J354" s="1">
        <f t="shared" si="67"/>
        <v>0</v>
      </c>
      <c r="K354" s="157">
        <f t="shared" si="74"/>
        <v>0</v>
      </c>
      <c r="L354" s="148">
        <f t="shared" si="75"/>
        <v>0</v>
      </c>
      <c r="M354" s="150">
        <f t="shared" si="76"/>
        <v>10</v>
      </c>
      <c r="N354" s="149">
        <f t="shared" si="77"/>
        <v>2.8200000000000003</v>
      </c>
      <c r="O354" s="149">
        <f t="shared" si="68"/>
        <v>1.02</v>
      </c>
      <c r="P354" s="149">
        <f t="shared" si="69"/>
        <v>0.02</v>
      </c>
    </row>
    <row r="355" spans="1:16" x14ac:dyDescent="0.25">
      <c r="A355" s="391"/>
      <c r="B355" s="394"/>
      <c r="C355" s="5" t="str">
        <f t="shared" si="65"/>
        <v/>
      </c>
      <c r="D355" s="155">
        <f t="shared" si="70"/>
        <v>0</v>
      </c>
      <c r="F355" s="156">
        <f t="shared" si="71"/>
        <v>0</v>
      </c>
      <c r="G355" t="str">
        <f t="shared" si="72"/>
        <v/>
      </c>
      <c r="H355" t="b">
        <f t="shared" si="73"/>
        <v>0</v>
      </c>
      <c r="I355" s="283">
        <f t="shared" si="66"/>
        <v>0</v>
      </c>
      <c r="J355" s="1">
        <f t="shared" si="67"/>
        <v>0</v>
      </c>
      <c r="K355" s="157">
        <f t="shared" si="74"/>
        <v>0</v>
      </c>
      <c r="L355" s="148">
        <f t="shared" si="75"/>
        <v>0</v>
      </c>
      <c r="M355" s="150">
        <f t="shared" si="76"/>
        <v>10</v>
      </c>
      <c r="N355" s="149">
        <f t="shared" si="77"/>
        <v>2.8200000000000003</v>
      </c>
      <c r="O355" s="149">
        <f t="shared" si="68"/>
        <v>1.02</v>
      </c>
      <c r="P355" s="149">
        <f t="shared" si="69"/>
        <v>0.02</v>
      </c>
    </row>
    <row r="356" spans="1:16" x14ac:dyDescent="0.25">
      <c r="A356" s="391"/>
      <c r="B356" s="394"/>
      <c r="C356" s="5" t="str">
        <f t="shared" si="65"/>
        <v/>
      </c>
      <c r="D356" s="155">
        <f t="shared" si="70"/>
        <v>0</v>
      </c>
      <c r="F356" s="156">
        <f t="shared" si="71"/>
        <v>0</v>
      </c>
      <c r="G356" t="str">
        <f t="shared" si="72"/>
        <v/>
      </c>
      <c r="H356" t="b">
        <f t="shared" si="73"/>
        <v>0</v>
      </c>
      <c r="I356" s="283">
        <f t="shared" si="66"/>
        <v>0</v>
      </c>
      <c r="J356" s="1">
        <f t="shared" si="67"/>
        <v>0</v>
      </c>
      <c r="K356" s="157">
        <f t="shared" si="74"/>
        <v>0</v>
      </c>
      <c r="L356" s="148">
        <f t="shared" si="75"/>
        <v>0</v>
      </c>
      <c r="M356" s="150">
        <f t="shared" si="76"/>
        <v>10</v>
      </c>
      <c r="N356" s="149">
        <f t="shared" si="77"/>
        <v>2.8200000000000003</v>
      </c>
      <c r="O356" s="149">
        <f t="shared" si="68"/>
        <v>1.02</v>
      </c>
      <c r="P356" s="149">
        <f t="shared" si="69"/>
        <v>0.02</v>
      </c>
    </row>
    <row r="357" spans="1:16" x14ac:dyDescent="0.25">
      <c r="A357" s="391"/>
      <c r="B357" s="394"/>
      <c r="C357" s="5" t="str">
        <f t="shared" si="65"/>
        <v/>
      </c>
      <c r="D357" s="155">
        <f t="shared" si="70"/>
        <v>0</v>
      </c>
      <c r="F357" s="156">
        <f t="shared" si="71"/>
        <v>0</v>
      </c>
      <c r="G357" t="str">
        <f t="shared" si="72"/>
        <v/>
      </c>
      <c r="H357" t="b">
        <f t="shared" si="73"/>
        <v>0</v>
      </c>
      <c r="I357" s="283">
        <f t="shared" si="66"/>
        <v>0</v>
      </c>
      <c r="J357" s="1">
        <f t="shared" si="67"/>
        <v>0</v>
      </c>
      <c r="K357" s="157">
        <f t="shared" si="74"/>
        <v>0</v>
      </c>
      <c r="L357" s="148">
        <f t="shared" si="75"/>
        <v>0</v>
      </c>
      <c r="M357" s="150">
        <f t="shared" si="76"/>
        <v>10</v>
      </c>
      <c r="N357" s="149">
        <f t="shared" si="77"/>
        <v>2.8200000000000003</v>
      </c>
      <c r="O357" s="149">
        <f t="shared" si="68"/>
        <v>1.02</v>
      </c>
      <c r="P357" s="149">
        <f t="shared" si="69"/>
        <v>0.02</v>
      </c>
    </row>
    <row r="358" spans="1:16" x14ac:dyDescent="0.25">
      <c r="A358" s="391"/>
      <c r="B358" s="394"/>
      <c r="C358" s="5" t="str">
        <f t="shared" si="65"/>
        <v/>
      </c>
      <c r="D358" s="155">
        <f t="shared" si="70"/>
        <v>0</v>
      </c>
      <c r="F358" s="156">
        <f t="shared" si="71"/>
        <v>0</v>
      </c>
      <c r="G358" t="str">
        <f t="shared" si="72"/>
        <v/>
      </c>
      <c r="H358" t="b">
        <f t="shared" si="73"/>
        <v>0</v>
      </c>
      <c r="I358" s="283">
        <f t="shared" si="66"/>
        <v>0</v>
      </c>
      <c r="J358" s="1">
        <f t="shared" si="67"/>
        <v>0</v>
      </c>
      <c r="K358" s="157">
        <f t="shared" si="74"/>
        <v>0</v>
      </c>
      <c r="L358" s="148">
        <f t="shared" si="75"/>
        <v>0</v>
      </c>
      <c r="M358" s="150">
        <f t="shared" si="76"/>
        <v>10</v>
      </c>
      <c r="N358" s="149">
        <f t="shared" si="77"/>
        <v>2.8200000000000003</v>
      </c>
      <c r="O358" s="149">
        <f t="shared" si="68"/>
        <v>1.02</v>
      </c>
      <c r="P358" s="149">
        <f t="shared" si="69"/>
        <v>0.02</v>
      </c>
    </row>
    <row r="359" spans="1:16" x14ac:dyDescent="0.25">
      <c r="A359" s="391"/>
      <c r="B359" s="394"/>
      <c r="C359" s="5" t="str">
        <f t="shared" si="65"/>
        <v/>
      </c>
      <c r="D359" s="155">
        <f t="shared" si="70"/>
        <v>0</v>
      </c>
      <c r="F359" s="156">
        <f t="shared" si="71"/>
        <v>0</v>
      </c>
      <c r="G359" t="str">
        <f t="shared" si="72"/>
        <v/>
      </c>
      <c r="H359" t="b">
        <f t="shared" si="73"/>
        <v>0</v>
      </c>
      <c r="I359" s="283">
        <f t="shared" si="66"/>
        <v>0</v>
      </c>
      <c r="J359" s="1">
        <f t="shared" si="67"/>
        <v>0</v>
      </c>
      <c r="K359" s="157">
        <f t="shared" si="74"/>
        <v>0</v>
      </c>
      <c r="L359" s="148">
        <f t="shared" si="75"/>
        <v>0</v>
      </c>
      <c r="M359" s="150">
        <f t="shared" si="76"/>
        <v>10</v>
      </c>
      <c r="N359" s="149">
        <f t="shared" si="77"/>
        <v>2.8200000000000003</v>
      </c>
      <c r="O359" s="149">
        <f t="shared" si="68"/>
        <v>1.02</v>
      </c>
      <c r="P359" s="149">
        <f t="shared" si="69"/>
        <v>0.02</v>
      </c>
    </row>
    <row r="360" spans="1:16" x14ac:dyDescent="0.25">
      <c r="A360" s="391"/>
      <c r="B360" s="394"/>
      <c r="C360" s="5" t="str">
        <f t="shared" si="65"/>
        <v/>
      </c>
      <c r="D360" s="155">
        <f t="shared" si="70"/>
        <v>0</v>
      </c>
      <c r="F360" s="156">
        <f t="shared" si="71"/>
        <v>0</v>
      </c>
      <c r="G360" t="str">
        <f t="shared" si="72"/>
        <v/>
      </c>
      <c r="H360" t="b">
        <f t="shared" si="73"/>
        <v>0</v>
      </c>
      <c r="I360" s="283">
        <f t="shared" si="66"/>
        <v>0</v>
      </c>
      <c r="J360" s="1">
        <f t="shared" si="67"/>
        <v>0</v>
      </c>
      <c r="K360" s="157">
        <f t="shared" si="74"/>
        <v>0</v>
      </c>
      <c r="L360" s="148">
        <f t="shared" si="75"/>
        <v>0</v>
      </c>
      <c r="M360" s="150">
        <f t="shared" si="76"/>
        <v>10</v>
      </c>
      <c r="N360" s="149">
        <f t="shared" si="77"/>
        <v>2.8200000000000003</v>
      </c>
      <c r="O360" s="149">
        <f t="shared" si="68"/>
        <v>1.02</v>
      </c>
      <c r="P360" s="149">
        <f t="shared" si="69"/>
        <v>0.02</v>
      </c>
    </row>
    <row r="361" spans="1:16" x14ac:dyDescent="0.25">
      <c r="A361" s="391"/>
      <c r="B361" s="394"/>
      <c r="C361" s="5" t="str">
        <f t="shared" si="65"/>
        <v/>
      </c>
      <c r="D361" s="155">
        <f t="shared" si="70"/>
        <v>0</v>
      </c>
      <c r="F361" s="156">
        <f t="shared" si="71"/>
        <v>0</v>
      </c>
      <c r="G361" t="str">
        <f t="shared" si="72"/>
        <v/>
      </c>
      <c r="H361" t="b">
        <f t="shared" si="73"/>
        <v>0</v>
      </c>
      <c r="I361" s="283">
        <f t="shared" si="66"/>
        <v>0</v>
      </c>
      <c r="J361" s="1">
        <f t="shared" si="67"/>
        <v>0</v>
      </c>
      <c r="K361" s="157">
        <f t="shared" si="74"/>
        <v>0</v>
      </c>
      <c r="L361" s="148">
        <f t="shared" si="75"/>
        <v>0</v>
      </c>
      <c r="M361" s="150">
        <f t="shared" si="76"/>
        <v>10</v>
      </c>
      <c r="N361" s="149">
        <f t="shared" si="77"/>
        <v>2.8200000000000003</v>
      </c>
      <c r="O361" s="149">
        <f t="shared" si="68"/>
        <v>1.02</v>
      </c>
      <c r="P361" s="149">
        <f t="shared" si="69"/>
        <v>0.02</v>
      </c>
    </row>
    <row r="362" spans="1:16" x14ac:dyDescent="0.25">
      <c r="A362" s="391"/>
      <c r="B362" s="394"/>
      <c r="C362" s="5" t="str">
        <f t="shared" si="65"/>
        <v/>
      </c>
      <c r="D362" s="155">
        <f t="shared" si="70"/>
        <v>0</v>
      </c>
      <c r="F362" s="156">
        <f t="shared" si="71"/>
        <v>0</v>
      </c>
      <c r="G362" t="str">
        <f t="shared" si="72"/>
        <v/>
      </c>
      <c r="H362" t="b">
        <f t="shared" si="73"/>
        <v>0</v>
      </c>
      <c r="I362" s="283">
        <f t="shared" si="66"/>
        <v>0</v>
      </c>
      <c r="J362" s="1">
        <f t="shared" si="67"/>
        <v>0</v>
      </c>
      <c r="K362" s="157">
        <f t="shared" si="74"/>
        <v>0</v>
      </c>
      <c r="L362" s="148">
        <f t="shared" si="75"/>
        <v>0</v>
      </c>
      <c r="M362" s="150">
        <f t="shared" si="76"/>
        <v>10</v>
      </c>
      <c r="N362" s="149">
        <f t="shared" si="77"/>
        <v>2.8200000000000003</v>
      </c>
      <c r="O362" s="149">
        <f t="shared" si="68"/>
        <v>1.02</v>
      </c>
      <c r="P362" s="149">
        <f t="shared" si="69"/>
        <v>0.02</v>
      </c>
    </row>
    <row r="363" spans="1:16" x14ac:dyDescent="0.25">
      <c r="A363" s="391"/>
      <c r="B363" s="394"/>
      <c r="C363" s="5" t="str">
        <f t="shared" si="65"/>
        <v/>
      </c>
      <c r="D363" s="155">
        <f t="shared" si="70"/>
        <v>0</v>
      </c>
      <c r="F363" s="156">
        <f t="shared" si="71"/>
        <v>0</v>
      </c>
      <c r="G363" t="str">
        <f t="shared" si="72"/>
        <v/>
      </c>
      <c r="H363" t="b">
        <f t="shared" si="73"/>
        <v>0</v>
      </c>
      <c r="I363" s="283">
        <f t="shared" si="66"/>
        <v>0</v>
      </c>
      <c r="J363" s="1">
        <f t="shared" si="67"/>
        <v>0</v>
      </c>
      <c r="K363" s="157">
        <f t="shared" si="74"/>
        <v>0</v>
      </c>
      <c r="L363" s="148">
        <f t="shared" si="75"/>
        <v>0</v>
      </c>
      <c r="M363" s="150">
        <f t="shared" si="76"/>
        <v>10</v>
      </c>
      <c r="N363" s="149">
        <f t="shared" si="77"/>
        <v>2.8200000000000003</v>
      </c>
      <c r="O363" s="149">
        <f t="shared" si="68"/>
        <v>1.02</v>
      </c>
      <c r="P363" s="149">
        <f t="shared" si="69"/>
        <v>0.02</v>
      </c>
    </row>
    <row r="364" spans="1:16" x14ac:dyDescent="0.25">
      <c r="A364" s="391"/>
      <c r="B364" s="394"/>
      <c r="C364" s="5" t="str">
        <f t="shared" si="65"/>
        <v/>
      </c>
      <c r="D364" s="155">
        <f t="shared" si="70"/>
        <v>0</v>
      </c>
      <c r="F364" s="156">
        <f t="shared" si="71"/>
        <v>0</v>
      </c>
      <c r="G364" t="str">
        <f t="shared" si="72"/>
        <v/>
      </c>
      <c r="H364" t="b">
        <f t="shared" si="73"/>
        <v>0</v>
      </c>
      <c r="I364" s="283">
        <f t="shared" si="66"/>
        <v>0</v>
      </c>
      <c r="J364" s="1">
        <f t="shared" si="67"/>
        <v>0</v>
      </c>
      <c r="K364" s="157">
        <f t="shared" si="74"/>
        <v>0</v>
      </c>
      <c r="L364" s="148">
        <f t="shared" si="75"/>
        <v>0</v>
      </c>
      <c r="M364" s="150">
        <f t="shared" si="76"/>
        <v>10</v>
      </c>
      <c r="N364" s="149">
        <f t="shared" si="77"/>
        <v>2.8200000000000003</v>
      </c>
      <c r="O364" s="149">
        <f t="shared" si="68"/>
        <v>1.02</v>
      </c>
      <c r="P364" s="149">
        <f t="shared" si="69"/>
        <v>0.02</v>
      </c>
    </row>
    <row r="365" spans="1:16" x14ac:dyDescent="0.25">
      <c r="A365" s="391"/>
      <c r="B365" s="394"/>
      <c r="C365" s="5" t="str">
        <f t="shared" si="65"/>
        <v/>
      </c>
      <c r="D365" s="155">
        <f t="shared" si="70"/>
        <v>0</v>
      </c>
      <c r="F365" s="156">
        <f t="shared" si="71"/>
        <v>0</v>
      </c>
      <c r="G365" t="str">
        <f t="shared" si="72"/>
        <v/>
      </c>
      <c r="H365" t="b">
        <f t="shared" si="73"/>
        <v>0</v>
      </c>
      <c r="I365" s="283">
        <f t="shared" si="66"/>
        <v>0</v>
      </c>
      <c r="J365" s="1">
        <f t="shared" si="67"/>
        <v>0</v>
      </c>
      <c r="K365" s="157">
        <f t="shared" si="74"/>
        <v>0</v>
      </c>
      <c r="L365" s="148">
        <f t="shared" si="75"/>
        <v>0</v>
      </c>
      <c r="M365" s="150">
        <f t="shared" si="76"/>
        <v>10</v>
      </c>
      <c r="N365" s="149">
        <f t="shared" si="77"/>
        <v>2.8200000000000003</v>
      </c>
      <c r="O365" s="149">
        <f t="shared" si="68"/>
        <v>1.02</v>
      </c>
      <c r="P365" s="149">
        <f t="shared" si="69"/>
        <v>0.02</v>
      </c>
    </row>
    <row r="366" spans="1:16" x14ac:dyDescent="0.25">
      <c r="A366" s="391"/>
      <c r="B366" s="394"/>
      <c r="C366" s="5" t="str">
        <f t="shared" si="65"/>
        <v/>
      </c>
      <c r="D366" s="155">
        <f t="shared" si="70"/>
        <v>0</v>
      </c>
      <c r="F366" s="156">
        <f t="shared" si="71"/>
        <v>0</v>
      </c>
      <c r="G366" t="str">
        <f t="shared" si="72"/>
        <v/>
      </c>
      <c r="H366" t="b">
        <f t="shared" si="73"/>
        <v>0</v>
      </c>
      <c r="I366" s="283">
        <f t="shared" si="66"/>
        <v>0</v>
      </c>
      <c r="J366" s="1">
        <f t="shared" si="67"/>
        <v>0</v>
      </c>
      <c r="K366" s="157">
        <f t="shared" si="74"/>
        <v>0</v>
      </c>
      <c r="L366" s="148">
        <f t="shared" si="75"/>
        <v>0</v>
      </c>
      <c r="M366" s="150">
        <f t="shared" si="76"/>
        <v>10</v>
      </c>
      <c r="N366" s="149">
        <f t="shared" si="77"/>
        <v>2.8200000000000003</v>
      </c>
      <c r="O366" s="149">
        <f t="shared" si="68"/>
        <v>1.02</v>
      </c>
      <c r="P366" s="149">
        <f t="shared" si="69"/>
        <v>0.02</v>
      </c>
    </row>
    <row r="367" spans="1:16" x14ac:dyDescent="0.25">
      <c r="A367" s="391"/>
      <c r="B367" s="394"/>
      <c r="C367" s="5" t="str">
        <f t="shared" si="65"/>
        <v/>
      </c>
      <c r="D367" s="155">
        <f t="shared" si="70"/>
        <v>0</v>
      </c>
      <c r="F367" s="156">
        <f t="shared" si="71"/>
        <v>0</v>
      </c>
      <c r="G367" t="str">
        <f t="shared" si="72"/>
        <v/>
      </c>
      <c r="H367" t="b">
        <f t="shared" si="73"/>
        <v>0</v>
      </c>
      <c r="I367" s="283">
        <f t="shared" si="66"/>
        <v>0</v>
      </c>
      <c r="J367" s="1">
        <f t="shared" si="67"/>
        <v>0</v>
      </c>
      <c r="K367" s="157">
        <f t="shared" si="74"/>
        <v>0</v>
      </c>
      <c r="L367" s="148">
        <f t="shared" si="75"/>
        <v>0</v>
      </c>
      <c r="M367" s="150">
        <f t="shared" si="76"/>
        <v>10</v>
      </c>
      <c r="N367" s="149">
        <f t="shared" si="77"/>
        <v>2.8200000000000003</v>
      </c>
      <c r="O367" s="149">
        <f t="shared" si="68"/>
        <v>1.02</v>
      </c>
      <c r="P367" s="149">
        <f t="shared" si="69"/>
        <v>0.02</v>
      </c>
    </row>
    <row r="368" spans="1:16" x14ac:dyDescent="0.25">
      <c r="A368" s="391"/>
      <c r="B368" s="394"/>
      <c r="C368" s="5" t="str">
        <f t="shared" si="65"/>
        <v/>
      </c>
      <c r="D368" s="155">
        <f t="shared" si="70"/>
        <v>0</v>
      </c>
      <c r="F368" s="156">
        <f t="shared" si="71"/>
        <v>0</v>
      </c>
      <c r="G368" t="str">
        <f t="shared" si="72"/>
        <v/>
      </c>
      <c r="H368" t="b">
        <f t="shared" si="73"/>
        <v>0</v>
      </c>
      <c r="I368" s="283">
        <f t="shared" si="66"/>
        <v>0</v>
      </c>
      <c r="J368" s="1">
        <f t="shared" si="67"/>
        <v>0</v>
      </c>
      <c r="K368" s="157">
        <f t="shared" si="74"/>
        <v>0</v>
      </c>
      <c r="L368" s="148">
        <f t="shared" si="75"/>
        <v>0</v>
      </c>
      <c r="M368" s="150">
        <f t="shared" si="76"/>
        <v>10</v>
      </c>
      <c r="N368" s="149">
        <f t="shared" si="77"/>
        <v>2.8200000000000003</v>
      </c>
      <c r="O368" s="149">
        <f t="shared" si="68"/>
        <v>1.02</v>
      </c>
      <c r="P368" s="149">
        <f t="shared" si="69"/>
        <v>0.02</v>
      </c>
    </row>
    <row r="369" spans="1:16" x14ac:dyDescent="0.25">
      <c r="A369" s="391"/>
      <c r="B369" s="394"/>
      <c r="C369" s="5" t="str">
        <f t="shared" si="65"/>
        <v/>
      </c>
      <c r="D369" s="155">
        <f t="shared" si="70"/>
        <v>0</v>
      </c>
      <c r="F369" s="156">
        <f t="shared" si="71"/>
        <v>0</v>
      </c>
      <c r="G369" t="str">
        <f t="shared" si="72"/>
        <v/>
      </c>
      <c r="H369" t="b">
        <f t="shared" si="73"/>
        <v>0</v>
      </c>
      <c r="I369" s="283">
        <f t="shared" si="66"/>
        <v>0</v>
      </c>
      <c r="J369" s="1">
        <f t="shared" si="67"/>
        <v>0</v>
      </c>
      <c r="K369" s="157">
        <f t="shared" si="74"/>
        <v>0</v>
      </c>
      <c r="L369" s="148">
        <f t="shared" si="75"/>
        <v>0</v>
      </c>
      <c r="M369" s="150">
        <f t="shared" si="76"/>
        <v>10</v>
      </c>
      <c r="N369" s="149">
        <f t="shared" si="77"/>
        <v>2.8200000000000003</v>
      </c>
      <c r="O369" s="149">
        <f t="shared" si="68"/>
        <v>1.02</v>
      </c>
      <c r="P369" s="149">
        <f t="shared" si="69"/>
        <v>0.02</v>
      </c>
    </row>
    <row r="370" spans="1:16" x14ac:dyDescent="0.25">
      <c r="A370" s="391"/>
      <c r="B370" s="394"/>
      <c r="C370" s="5" t="str">
        <f t="shared" si="65"/>
        <v/>
      </c>
      <c r="D370" s="155">
        <f t="shared" si="70"/>
        <v>0</v>
      </c>
      <c r="F370" s="156">
        <f t="shared" si="71"/>
        <v>0</v>
      </c>
      <c r="G370" t="str">
        <f t="shared" si="72"/>
        <v/>
      </c>
      <c r="H370" t="b">
        <f t="shared" si="73"/>
        <v>0</v>
      </c>
      <c r="I370" s="283">
        <f t="shared" si="66"/>
        <v>0</v>
      </c>
      <c r="J370" s="1">
        <f t="shared" si="67"/>
        <v>0</v>
      </c>
      <c r="K370" s="157">
        <f t="shared" si="74"/>
        <v>0</v>
      </c>
      <c r="L370" s="148">
        <f t="shared" si="75"/>
        <v>0</v>
      </c>
      <c r="M370" s="150">
        <f t="shared" si="76"/>
        <v>10</v>
      </c>
      <c r="N370" s="149">
        <f t="shared" si="77"/>
        <v>2.8200000000000003</v>
      </c>
      <c r="O370" s="149">
        <f t="shared" si="68"/>
        <v>1.02</v>
      </c>
      <c r="P370" s="149">
        <f t="shared" si="69"/>
        <v>0.02</v>
      </c>
    </row>
    <row r="371" spans="1:16" x14ac:dyDescent="0.25">
      <c r="A371" s="391"/>
      <c r="B371" s="394"/>
      <c r="C371" s="5" t="str">
        <f t="shared" si="65"/>
        <v/>
      </c>
      <c r="D371" s="155">
        <f t="shared" si="70"/>
        <v>0</v>
      </c>
      <c r="F371" s="156">
        <f t="shared" si="71"/>
        <v>0</v>
      </c>
      <c r="G371" t="str">
        <f t="shared" si="72"/>
        <v/>
      </c>
      <c r="H371" t="b">
        <f t="shared" si="73"/>
        <v>0</v>
      </c>
      <c r="I371" s="283">
        <f t="shared" si="66"/>
        <v>0</v>
      </c>
      <c r="J371" s="1">
        <f t="shared" si="67"/>
        <v>0</v>
      </c>
      <c r="K371" s="157">
        <f t="shared" si="74"/>
        <v>0</v>
      </c>
      <c r="L371" s="148">
        <f t="shared" si="75"/>
        <v>0</v>
      </c>
      <c r="M371" s="150">
        <f t="shared" si="76"/>
        <v>10</v>
      </c>
      <c r="N371" s="149">
        <f t="shared" si="77"/>
        <v>2.8200000000000003</v>
      </c>
      <c r="O371" s="149">
        <f t="shared" si="68"/>
        <v>1.02</v>
      </c>
      <c r="P371" s="149">
        <f t="shared" si="69"/>
        <v>0.02</v>
      </c>
    </row>
    <row r="372" spans="1:16" x14ac:dyDescent="0.25">
      <c r="A372" s="391"/>
      <c r="B372" s="394"/>
      <c r="C372" s="5" t="str">
        <f t="shared" si="65"/>
        <v/>
      </c>
      <c r="D372" s="155">
        <f t="shared" si="70"/>
        <v>0</v>
      </c>
      <c r="F372" s="156">
        <f t="shared" si="71"/>
        <v>0</v>
      </c>
      <c r="G372" t="str">
        <f t="shared" si="72"/>
        <v/>
      </c>
      <c r="H372" t="b">
        <f t="shared" si="73"/>
        <v>0</v>
      </c>
      <c r="I372" s="283">
        <f t="shared" si="66"/>
        <v>0</v>
      </c>
      <c r="J372" s="1">
        <f t="shared" si="67"/>
        <v>0</v>
      </c>
      <c r="K372" s="157">
        <f t="shared" si="74"/>
        <v>0</v>
      </c>
      <c r="L372" s="148">
        <f t="shared" si="75"/>
        <v>0</v>
      </c>
      <c r="M372" s="150">
        <f t="shared" si="76"/>
        <v>10</v>
      </c>
      <c r="N372" s="149">
        <f t="shared" si="77"/>
        <v>2.8200000000000003</v>
      </c>
      <c r="O372" s="149">
        <f t="shared" si="68"/>
        <v>1.02</v>
      </c>
      <c r="P372" s="149">
        <f t="shared" si="69"/>
        <v>0.02</v>
      </c>
    </row>
    <row r="373" spans="1:16" x14ac:dyDescent="0.25">
      <c r="A373" s="391"/>
      <c r="B373" s="394"/>
      <c r="C373" s="5" t="str">
        <f t="shared" si="65"/>
        <v/>
      </c>
      <c r="D373" s="155">
        <f t="shared" si="70"/>
        <v>0</v>
      </c>
      <c r="F373" s="156">
        <f t="shared" si="71"/>
        <v>0</v>
      </c>
      <c r="G373" t="str">
        <f t="shared" si="72"/>
        <v/>
      </c>
      <c r="H373" t="b">
        <f t="shared" si="73"/>
        <v>0</v>
      </c>
      <c r="I373" s="283">
        <f t="shared" si="66"/>
        <v>0</v>
      </c>
      <c r="J373" s="1">
        <f t="shared" si="67"/>
        <v>0</v>
      </c>
      <c r="K373" s="157">
        <f t="shared" si="74"/>
        <v>0</v>
      </c>
      <c r="L373" s="148">
        <f t="shared" si="75"/>
        <v>0</v>
      </c>
      <c r="M373" s="150">
        <f t="shared" si="76"/>
        <v>10</v>
      </c>
      <c r="N373" s="149">
        <f t="shared" si="77"/>
        <v>2.8200000000000003</v>
      </c>
      <c r="O373" s="149">
        <f t="shared" si="68"/>
        <v>1.02</v>
      </c>
      <c r="P373" s="149">
        <f t="shared" si="69"/>
        <v>0.02</v>
      </c>
    </row>
    <row r="374" spans="1:16" x14ac:dyDescent="0.25">
      <c r="A374" s="391"/>
      <c r="B374" s="394"/>
      <c r="C374" s="5" t="str">
        <f t="shared" si="65"/>
        <v/>
      </c>
      <c r="D374" s="155">
        <f t="shared" si="70"/>
        <v>0</v>
      </c>
      <c r="F374" s="156">
        <f t="shared" si="71"/>
        <v>0</v>
      </c>
      <c r="G374" t="str">
        <f t="shared" si="72"/>
        <v/>
      </c>
      <c r="H374" t="b">
        <f t="shared" si="73"/>
        <v>0</v>
      </c>
      <c r="I374" s="283">
        <f t="shared" si="66"/>
        <v>0</v>
      </c>
      <c r="J374" s="1">
        <f t="shared" si="67"/>
        <v>0</v>
      </c>
      <c r="K374" s="157">
        <f t="shared" si="74"/>
        <v>0</v>
      </c>
      <c r="L374" s="148">
        <f t="shared" si="75"/>
        <v>0</v>
      </c>
      <c r="M374" s="150">
        <f t="shared" si="76"/>
        <v>10</v>
      </c>
      <c r="N374" s="149">
        <f t="shared" si="77"/>
        <v>2.8200000000000003</v>
      </c>
      <c r="O374" s="149">
        <f t="shared" si="68"/>
        <v>1.02</v>
      </c>
      <c r="P374" s="149">
        <f t="shared" si="69"/>
        <v>0.02</v>
      </c>
    </row>
    <row r="375" spans="1:16" x14ac:dyDescent="0.25">
      <c r="A375" s="391"/>
      <c r="B375" s="394"/>
      <c r="C375" s="5" t="str">
        <f t="shared" si="65"/>
        <v/>
      </c>
      <c r="D375" s="155">
        <f t="shared" si="70"/>
        <v>0</v>
      </c>
      <c r="F375" s="156">
        <f t="shared" si="71"/>
        <v>0</v>
      </c>
      <c r="G375" t="str">
        <f t="shared" si="72"/>
        <v/>
      </c>
      <c r="H375" t="b">
        <f t="shared" si="73"/>
        <v>0</v>
      </c>
      <c r="I375" s="283">
        <f t="shared" si="66"/>
        <v>0</v>
      </c>
      <c r="J375" s="1">
        <f t="shared" si="67"/>
        <v>0</v>
      </c>
      <c r="K375" s="157">
        <f t="shared" si="74"/>
        <v>0</v>
      </c>
      <c r="L375" s="148">
        <f t="shared" si="75"/>
        <v>0</v>
      </c>
      <c r="M375" s="150">
        <f t="shared" si="76"/>
        <v>10</v>
      </c>
      <c r="N375" s="149">
        <f t="shared" si="77"/>
        <v>2.8200000000000003</v>
      </c>
      <c r="O375" s="149">
        <f t="shared" si="68"/>
        <v>1.02</v>
      </c>
      <c r="P375" s="149">
        <f t="shared" si="69"/>
        <v>0.02</v>
      </c>
    </row>
    <row r="376" spans="1:16" x14ac:dyDescent="0.25">
      <c r="A376" s="391"/>
      <c r="B376" s="394"/>
      <c r="C376" s="5" t="str">
        <f t="shared" si="65"/>
        <v/>
      </c>
      <c r="D376" s="155">
        <f t="shared" si="70"/>
        <v>0</v>
      </c>
      <c r="F376" s="156">
        <f t="shared" si="71"/>
        <v>0</v>
      </c>
      <c r="G376" t="str">
        <f t="shared" si="72"/>
        <v/>
      </c>
      <c r="H376" t="b">
        <f t="shared" si="73"/>
        <v>0</v>
      </c>
      <c r="I376" s="283">
        <f t="shared" si="66"/>
        <v>0</v>
      </c>
      <c r="J376" s="1">
        <f t="shared" si="67"/>
        <v>0</v>
      </c>
      <c r="K376" s="157">
        <f t="shared" si="74"/>
        <v>0</v>
      </c>
      <c r="L376" s="148">
        <f t="shared" si="75"/>
        <v>0</v>
      </c>
      <c r="M376" s="150">
        <f t="shared" si="76"/>
        <v>10</v>
      </c>
      <c r="N376" s="149">
        <f t="shared" si="77"/>
        <v>2.8200000000000003</v>
      </c>
      <c r="O376" s="149">
        <f t="shared" si="68"/>
        <v>1.02</v>
      </c>
      <c r="P376" s="149">
        <f t="shared" si="69"/>
        <v>0.02</v>
      </c>
    </row>
    <row r="377" spans="1:16" x14ac:dyDescent="0.25">
      <c r="A377" s="391"/>
      <c r="B377" s="394"/>
      <c r="C377" s="5" t="str">
        <f t="shared" si="65"/>
        <v/>
      </c>
      <c r="D377" s="155">
        <f t="shared" si="70"/>
        <v>0</v>
      </c>
      <c r="F377" s="156">
        <f t="shared" si="71"/>
        <v>0</v>
      </c>
      <c r="G377" t="str">
        <f t="shared" si="72"/>
        <v/>
      </c>
      <c r="H377" t="b">
        <f t="shared" si="73"/>
        <v>0</v>
      </c>
      <c r="I377" s="283">
        <f t="shared" si="66"/>
        <v>0</v>
      </c>
      <c r="J377" s="1">
        <f t="shared" si="67"/>
        <v>0</v>
      </c>
      <c r="K377" s="157">
        <f t="shared" si="74"/>
        <v>0</v>
      </c>
      <c r="L377" s="148">
        <f t="shared" si="75"/>
        <v>0</v>
      </c>
      <c r="M377" s="150">
        <f t="shared" si="76"/>
        <v>10</v>
      </c>
      <c r="N377" s="149">
        <f t="shared" si="77"/>
        <v>2.8200000000000003</v>
      </c>
      <c r="O377" s="149">
        <f t="shared" si="68"/>
        <v>1.02</v>
      </c>
      <c r="P377" s="149">
        <f t="shared" si="69"/>
        <v>0.02</v>
      </c>
    </row>
    <row r="378" spans="1:16" x14ac:dyDescent="0.25">
      <c r="A378" s="391"/>
      <c r="B378" s="394"/>
      <c r="C378" s="5" t="str">
        <f t="shared" si="65"/>
        <v/>
      </c>
      <c r="D378" s="155">
        <f t="shared" si="70"/>
        <v>0</v>
      </c>
      <c r="F378" s="156">
        <f t="shared" si="71"/>
        <v>0</v>
      </c>
      <c r="G378" t="str">
        <f t="shared" si="72"/>
        <v/>
      </c>
      <c r="H378" t="b">
        <f t="shared" si="73"/>
        <v>0</v>
      </c>
      <c r="I378" s="283">
        <f t="shared" si="66"/>
        <v>0</v>
      </c>
      <c r="J378" s="1">
        <f t="shared" si="67"/>
        <v>0</v>
      </c>
      <c r="K378" s="157">
        <f t="shared" si="74"/>
        <v>0</v>
      </c>
      <c r="L378" s="148">
        <f t="shared" si="75"/>
        <v>0</v>
      </c>
      <c r="M378" s="150">
        <f t="shared" si="76"/>
        <v>10</v>
      </c>
      <c r="N378" s="149">
        <f t="shared" si="77"/>
        <v>2.8200000000000003</v>
      </c>
      <c r="O378" s="149">
        <f t="shared" si="68"/>
        <v>1.02</v>
      </c>
      <c r="P378" s="149">
        <f t="shared" si="69"/>
        <v>0.02</v>
      </c>
    </row>
    <row r="379" spans="1:16" x14ac:dyDescent="0.25">
      <c r="A379" s="391"/>
      <c r="B379" s="394"/>
      <c r="C379" s="5" t="str">
        <f t="shared" si="65"/>
        <v/>
      </c>
      <c r="D379" s="155">
        <f t="shared" si="70"/>
        <v>0</v>
      </c>
      <c r="F379" s="156">
        <f t="shared" si="71"/>
        <v>0</v>
      </c>
      <c r="G379" t="str">
        <f t="shared" si="72"/>
        <v/>
      </c>
      <c r="H379" t="b">
        <f t="shared" si="73"/>
        <v>0</v>
      </c>
      <c r="I379" s="283">
        <f t="shared" si="66"/>
        <v>0</v>
      </c>
      <c r="J379" s="1">
        <f t="shared" si="67"/>
        <v>0</v>
      </c>
      <c r="K379" s="157">
        <f t="shared" si="74"/>
        <v>0</v>
      </c>
      <c r="L379" s="148">
        <f t="shared" si="75"/>
        <v>0</v>
      </c>
      <c r="M379" s="150">
        <f t="shared" si="76"/>
        <v>10</v>
      </c>
      <c r="N379" s="149">
        <f t="shared" si="77"/>
        <v>2.8200000000000003</v>
      </c>
      <c r="O379" s="149">
        <f t="shared" si="68"/>
        <v>1.02</v>
      </c>
      <c r="P379" s="149">
        <f t="shared" si="69"/>
        <v>0.02</v>
      </c>
    </row>
    <row r="380" spans="1:16" x14ac:dyDescent="0.25">
      <c r="A380" s="391"/>
      <c r="B380" s="394"/>
      <c r="C380" s="5" t="str">
        <f t="shared" si="65"/>
        <v/>
      </c>
      <c r="D380" s="155">
        <f t="shared" si="70"/>
        <v>0</v>
      </c>
      <c r="F380" s="156">
        <f t="shared" si="71"/>
        <v>0</v>
      </c>
      <c r="G380" t="str">
        <f t="shared" si="72"/>
        <v/>
      </c>
      <c r="H380" t="b">
        <f t="shared" si="73"/>
        <v>0</v>
      </c>
      <c r="I380" s="283">
        <f t="shared" si="66"/>
        <v>0</v>
      </c>
      <c r="J380" s="1">
        <f t="shared" si="67"/>
        <v>0</v>
      </c>
      <c r="K380" s="157">
        <f t="shared" si="74"/>
        <v>0</v>
      </c>
      <c r="L380" s="148">
        <f t="shared" si="75"/>
        <v>0</v>
      </c>
      <c r="M380" s="150">
        <f t="shared" si="76"/>
        <v>10</v>
      </c>
      <c r="N380" s="149">
        <f t="shared" si="77"/>
        <v>2.8200000000000003</v>
      </c>
      <c r="O380" s="149">
        <f t="shared" si="68"/>
        <v>1.02</v>
      </c>
      <c r="P380" s="149">
        <f t="shared" si="69"/>
        <v>0.02</v>
      </c>
    </row>
    <row r="381" spans="1:16" x14ac:dyDescent="0.25">
      <c r="A381" s="391"/>
      <c r="B381" s="394"/>
      <c r="C381" s="5" t="str">
        <f t="shared" si="65"/>
        <v/>
      </c>
      <c r="D381" s="155">
        <f t="shared" si="70"/>
        <v>0</v>
      </c>
      <c r="F381" s="156">
        <f t="shared" si="71"/>
        <v>0</v>
      </c>
      <c r="G381" t="str">
        <f t="shared" si="72"/>
        <v/>
      </c>
      <c r="H381" t="b">
        <f t="shared" si="73"/>
        <v>0</v>
      </c>
      <c r="I381" s="283">
        <f t="shared" si="66"/>
        <v>0</v>
      </c>
      <c r="J381" s="1">
        <f t="shared" si="67"/>
        <v>0</v>
      </c>
      <c r="K381" s="157">
        <f t="shared" si="74"/>
        <v>0</v>
      </c>
      <c r="L381" s="148">
        <f t="shared" si="75"/>
        <v>0</v>
      </c>
      <c r="M381" s="150">
        <f t="shared" si="76"/>
        <v>10</v>
      </c>
      <c r="N381" s="149">
        <f t="shared" si="77"/>
        <v>2.8200000000000003</v>
      </c>
      <c r="O381" s="149">
        <f t="shared" si="68"/>
        <v>1.02</v>
      </c>
      <c r="P381" s="149">
        <f t="shared" si="69"/>
        <v>0.02</v>
      </c>
    </row>
    <row r="382" spans="1:16" x14ac:dyDescent="0.25">
      <c r="A382" s="391"/>
      <c r="B382" s="394"/>
      <c r="C382" s="5" t="str">
        <f t="shared" si="65"/>
        <v/>
      </c>
      <c r="D382" s="155">
        <f t="shared" si="70"/>
        <v>0</v>
      </c>
      <c r="F382" s="156">
        <f t="shared" si="71"/>
        <v>0</v>
      </c>
      <c r="G382" t="str">
        <f t="shared" si="72"/>
        <v/>
      </c>
      <c r="H382" t="b">
        <f t="shared" si="73"/>
        <v>0</v>
      </c>
      <c r="I382" s="283">
        <f t="shared" si="66"/>
        <v>0</v>
      </c>
      <c r="J382" s="1">
        <f t="shared" si="67"/>
        <v>0</v>
      </c>
      <c r="K382" s="157">
        <f t="shared" si="74"/>
        <v>0</v>
      </c>
      <c r="L382" s="148">
        <f t="shared" si="75"/>
        <v>0</v>
      </c>
      <c r="M382" s="150">
        <f t="shared" si="76"/>
        <v>10</v>
      </c>
      <c r="N382" s="149">
        <f t="shared" si="77"/>
        <v>2.8200000000000003</v>
      </c>
      <c r="O382" s="149">
        <f t="shared" si="68"/>
        <v>1.02</v>
      </c>
      <c r="P382" s="149">
        <f t="shared" si="69"/>
        <v>0.02</v>
      </c>
    </row>
    <row r="383" spans="1:16" x14ac:dyDescent="0.25">
      <c r="A383" s="391"/>
      <c r="B383" s="394"/>
      <c r="C383" s="5" t="str">
        <f t="shared" si="65"/>
        <v/>
      </c>
      <c r="D383" s="155">
        <f t="shared" si="70"/>
        <v>0</v>
      </c>
      <c r="F383" s="156">
        <f t="shared" si="71"/>
        <v>0</v>
      </c>
      <c r="G383" t="str">
        <f t="shared" si="72"/>
        <v/>
      </c>
      <c r="H383" t="b">
        <f t="shared" si="73"/>
        <v>0</v>
      </c>
      <c r="I383" s="283">
        <f t="shared" si="66"/>
        <v>0</v>
      </c>
      <c r="J383" s="1">
        <f t="shared" si="67"/>
        <v>0</v>
      </c>
      <c r="K383" s="157">
        <f t="shared" si="74"/>
        <v>0</v>
      </c>
      <c r="L383" s="148">
        <f t="shared" si="75"/>
        <v>0</v>
      </c>
      <c r="M383" s="150">
        <f t="shared" si="76"/>
        <v>10</v>
      </c>
      <c r="N383" s="149">
        <f t="shared" si="77"/>
        <v>2.8200000000000003</v>
      </c>
      <c r="O383" s="149">
        <f t="shared" si="68"/>
        <v>1.02</v>
      </c>
      <c r="P383" s="149">
        <f t="shared" si="69"/>
        <v>0.02</v>
      </c>
    </row>
    <row r="384" spans="1:16" x14ac:dyDescent="0.25">
      <c r="A384" s="391"/>
      <c r="B384" s="394"/>
      <c r="C384" s="5" t="str">
        <f t="shared" si="65"/>
        <v/>
      </c>
      <c r="D384" s="155">
        <f t="shared" si="70"/>
        <v>0</v>
      </c>
      <c r="F384" s="156">
        <f t="shared" si="71"/>
        <v>0</v>
      </c>
      <c r="G384" t="str">
        <f t="shared" si="72"/>
        <v/>
      </c>
      <c r="H384" t="b">
        <f t="shared" si="73"/>
        <v>0</v>
      </c>
      <c r="I384" s="283">
        <f t="shared" si="66"/>
        <v>0</v>
      </c>
      <c r="J384" s="1">
        <f t="shared" si="67"/>
        <v>0</v>
      </c>
      <c r="K384" s="157">
        <f t="shared" si="74"/>
        <v>0</v>
      </c>
      <c r="L384" s="148">
        <f t="shared" si="75"/>
        <v>0</v>
      </c>
      <c r="M384" s="150">
        <f t="shared" si="76"/>
        <v>10</v>
      </c>
      <c r="N384" s="149">
        <f t="shared" si="77"/>
        <v>2.8200000000000003</v>
      </c>
      <c r="O384" s="149">
        <f t="shared" si="68"/>
        <v>1.02</v>
      </c>
      <c r="P384" s="149">
        <f t="shared" si="69"/>
        <v>0.02</v>
      </c>
    </row>
    <row r="385" spans="1:16" x14ac:dyDescent="0.25">
      <c r="A385" s="391"/>
      <c r="B385" s="394"/>
      <c r="C385" s="5" t="str">
        <f t="shared" si="65"/>
        <v/>
      </c>
      <c r="D385" s="155">
        <f t="shared" si="70"/>
        <v>0</v>
      </c>
      <c r="F385" s="156">
        <f t="shared" si="71"/>
        <v>0</v>
      </c>
      <c r="G385" t="str">
        <f t="shared" si="72"/>
        <v/>
      </c>
      <c r="H385" t="b">
        <f t="shared" si="73"/>
        <v>0</v>
      </c>
      <c r="I385" s="283">
        <f t="shared" si="66"/>
        <v>0</v>
      </c>
      <c r="J385" s="1">
        <f t="shared" si="67"/>
        <v>0</v>
      </c>
      <c r="K385" s="157">
        <f t="shared" si="74"/>
        <v>0</v>
      </c>
      <c r="L385" s="148">
        <f t="shared" si="75"/>
        <v>0</v>
      </c>
      <c r="M385" s="150">
        <f t="shared" si="76"/>
        <v>10</v>
      </c>
      <c r="N385" s="149">
        <f t="shared" si="77"/>
        <v>2.8200000000000003</v>
      </c>
      <c r="O385" s="149">
        <f t="shared" si="68"/>
        <v>1.02</v>
      </c>
      <c r="P385" s="149">
        <f t="shared" si="69"/>
        <v>0.02</v>
      </c>
    </row>
    <row r="386" spans="1:16" x14ac:dyDescent="0.25">
      <c r="A386" s="391"/>
      <c r="B386" s="394"/>
      <c r="C386" s="5" t="str">
        <f t="shared" si="65"/>
        <v/>
      </c>
      <c r="D386" s="155">
        <f t="shared" si="70"/>
        <v>0</v>
      </c>
      <c r="F386" s="156">
        <f t="shared" si="71"/>
        <v>0</v>
      </c>
      <c r="G386" t="str">
        <f t="shared" si="72"/>
        <v/>
      </c>
      <c r="H386" t="b">
        <f t="shared" si="73"/>
        <v>0</v>
      </c>
      <c r="I386" s="283">
        <f t="shared" si="66"/>
        <v>0</v>
      </c>
      <c r="J386" s="1">
        <f t="shared" si="67"/>
        <v>0</v>
      </c>
      <c r="K386" s="157">
        <f t="shared" si="74"/>
        <v>0</v>
      </c>
      <c r="L386" s="148">
        <f t="shared" si="75"/>
        <v>0</v>
      </c>
      <c r="M386" s="150">
        <f t="shared" si="76"/>
        <v>10</v>
      </c>
      <c r="N386" s="149">
        <f t="shared" si="77"/>
        <v>2.8200000000000003</v>
      </c>
      <c r="O386" s="149">
        <f t="shared" si="68"/>
        <v>1.02</v>
      </c>
      <c r="P386" s="149">
        <f t="shared" si="69"/>
        <v>0.02</v>
      </c>
    </row>
    <row r="387" spans="1:16" x14ac:dyDescent="0.25">
      <c r="A387" s="391"/>
      <c r="B387" s="394"/>
      <c r="C387" s="5" t="str">
        <f t="shared" ref="C387:C450" si="78">IF(I387&gt;0,INDEX(DB,I387,2),"")</f>
        <v/>
      </c>
      <c r="D387" s="155">
        <f t="shared" si="70"/>
        <v>0</v>
      </c>
      <c r="F387" s="156">
        <f t="shared" si="71"/>
        <v>0</v>
      </c>
      <c r="G387" t="str">
        <f t="shared" si="72"/>
        <v/>
      </c>
      <c r="H387" t="b">
        <f t="shared" si="73"/>
        <v>0</v>
      </c>
      <c r="I387" s="283">
        <f t="shared" ref="I387:I450" si="79">IF(ISNA(MATCH(A387,AthleteNumbers,0)),0,MATCH(A387,AthleteNumbers,0))</f>
        <v>0</v>
      </c>
      <c r="J387" s="1">
        <f t="shared" ref="J387:J450" si="80">IF(I387&gt;0,INDEX(DB,$I387,6),0)</f>
        <v>0</v>
      </c>
      <c r="K387" s="157">
        <f t="shared" si="74"/>
        <v>0</v>
      </c>
      <c r="L387" s="148">
        <f t="shared" si="75"/>
        <v>0</v>
      </c>
      <c r="M387" s="150">
        <f t="shared" si="76"/>
        <v>10</v>
      </c>
      <c r="N387" s="149">
        <f t="shared" si="77"/>
        <v>2.8200000000000003</v>
      </c>
      <c r="O387" s="149">
        <f t="shared" ref="O387:O450" si="81">IF($J387=0,$M$1,INDEX(IncEventData,$J387,(3*($K$1-1))+2))</f>
        <v>1.02</v>
      </c>
      <c r="P387" s="149">
        <f t="shared" ref="P387:P450" si="82">IF($J387=0,$O$1,INDEX(IncEventData,$J387,(3*($K$1-1))+3))</f>
        <v>0.02</v>
      </c>
    </row>
    <row r="388" spans="1:16" x14ac:dyDescent="0.25">
      <c r="A388" s="391"/>
      <c r="B388" s="394"/>
      <c r="C388" s="5" t="str">
        <f t="shared" si="78"/>
        <v/>
      </c>
      <c r="D388" s="155">
        <f t="shared" ref="D388:D451" si="83">IF(AND(H388,B388&lt;&gt;0,ISNUMBER(B388)),IF(ISERR(M388),0,M388),0)</f>
        <v>0</v>
      </c>
      <c r="F388" s="156">
        <f t="shared" ref="F388:F451" si="84">COUNTIF(A$3:A$1002,A388)</f>
        <v>0</v>
      </c>
      <c r="G388" t="str">
        <f t="shared" ref="G388:G451" si="85">IF(AND(H388,OR(D388&lt;=10,D388&gt;=90)),"CHECK","")</f>
        <v/>
      </c>
      <c r="H388" t="b">
        <f t="shared" ref="H388:H451" si="86">IF(AND(I388&gt;0,LEN(C388)&gt;0,B388&lt;&gt;0),TRUE,FALSE)</f>
        <v>0</v>
      </c>
      <c r="I388" s="283">
        <f t="shared" si="79"/>
        <v>0</v>
      </c>
      <c r="J388" s="1">
        <f t="shared" si="80"/>
        <v>0</v>
      </c>
      <c r="K388" s="157">
        <f t="shared" ref="K388:K451" si="87">IF(ISNUMBER(B388),ROUND(+B388,2),0)</f>
        <v>0</v>
      </c>
      <c r="L388" s="148">
        <f t="shared" ref="L388:L451" si="88">+K388</f>
        <v>0</v>
      </c>
      <c r="M388" s="150">
        <f t="shared" ref="M388:M451" si="89">IF(L388&lt;O388,MinPoints,IF(AND(L388&gt;N388,O388&gt;0),100,+INT(($L388-O388)/P388)+MinPoints))</f>
        <v>10</v>
      </c>
      <c r="N388" s="149">
        <f t="shared" ref="N388:N451" si="90">+O388+(P388*90)</f>
        <v>2.8200000000000003</v>
      </c>
      <c r="O388" s="149">
        <f t="shared" si="81"/>
        <v>1.02</v>
      </c>
      <c r="P388" s="149">
        <f t="shared" si="82"/>
        <v>0.02</v>
      </c>
    </row>
    <row r="389" spans="1:16" x14ac:dyDescent="0.25">
      <c r="A389" s="391"/>
      <c r="B389" s="394"/>
      <c r="C389" s="5" t="str">
        <f t="shared" si="78"/>
        <v/>
      </c>
      <c r="D389" s="155">
        <f t="shared" si="83"/>
        <v>0</v>
      </c>
      <c r="F389" s="156">
        <f t="shared" si="84"/>
        <v>0</v>
      </c>
      <c r="G389" t="str">
        <f t="shared" si="85"/>
        <v/>
      </c>
      <c r="H389" t="b">
        <f t="shared" si="86"/>
        <v>0</v>
      </c>
      <c r="I389" s="283">
        <f t="shared" si="79"/>
        <v>0</v>
      </c>
      <c r="J389" s="1">
        <f t="shared" si="80"/>
        <v>0</v>
      </c>
      <c r="K389" s="157">
        <f t="shared" si="87"/>
        <v>0</v>
      </c>
      <c r="L389" s="148">
        <f t="shared" si="88"/>
        <v>0</v>
      </c>
      <c r="M389" s="150">
        <f t="shared" si="89"/>
        <v>10</v>
      </c>
      <c r="N389" s="149">
        <f t="shared" si="90"/>
        <v>2.8200000000000003</v>
      </c>
      <c r="O389" s="149">
        <f t="shared" si="81"/>
        <v>1.02</v>
      </c>
      <c r="P389" s="149">
        <f t="shared" si="82"/>
        <v>0.02</v>
      </c>
    </row>
    <row r="390" spans="1:16" x14ac:dyDescent="0.25">
      <c r="A390" s="391"/>
      <c r="B390" s="394"/>
      <c r="C390" s="5" t="str">
        <f t="shared" si="78"/>
        <v/>
      </c>
      <c r="D390" s="155">
        <f t="shared" si="83"/>
        <v>0</v>
      </c>
      <c r="F390" s="156">
        <f t="shared" si="84"/>
        <v>0</v>
      </c>
      <c r="G390" t="str">
        <f t="shared" si="85"/>
        <v/>
      </c>
      <c r="H390" t="b">
        <f t="shared" si="86"/>
        <v>0</v>
      </c>
      <c r="I390" s="283">
        <f t="shared" si="79"/>
        <v>0</v>
      </c>
      <c r="J390" s="1">
        <f t="shared" si="80"/>
        <v>0</v>
      </c>
      <c r="K390" s="157">
        <f t="shared" si="87"/>
        <v>0</v>
      </c>
      <c r="L390" s="148">
        <f t="shared" si="88"/>
        <v>0</v>
      </c>
      <c r="M390" s="150">
        <f t="shared" si="89"/>
        <v>10</v>
      </c>
      <c r="N390" s="149">
        <f t="shared" si="90"/>
        <v>2.8200000000000003</v>
      </c>
      <c r="O390" s="149">
        <f t="shared" si="81"/>
        <v>1.02</v>
      </c>
      <c r="P390" s="149">
        <f t="shared" si="82"/>
        <v>0.02</v>
      </c>
    </row>
    <row r="391" spans="1:16" x14ac:dyDescent="0.25">
      <c r="A391" s="391"/>
      <c r="B391" s="394"/>
      <c r="C391" s="5" t="str">
        <f t="shared" si="78"/>
        <v/>
      </c>
      <c r="D391" s="155">
        <f t="shared" si="83"/>
        <v>0</v>
      </c>
      <c r="F391" s="156">
        <f t="shared" si="84"/>
        <v>0</v>
      </c>
      <c r="G391" t="str">
        <f t="shared" si="85"/>
        <v/>
      </c>
      <c r="H391" t="b">
        <f t="shared" si="86"/>
        <v>0</v>
      </c>
      <c r="I391" s="283">
        <f t="shared" si="79"/>
        <v>0</v>
      </c>
      <c r="J391" s="1">
        <f t="shared" si="80"/>
        <v>0</v>
      </c>
      <c r="K391" s="157">
        <f t="shared" si="87"/>
        <v>0</v>
      </c>
      <c r="L391" s="148">
        <f t="shared" si="88"/>
        <v>0</v>
      </c>
      <c r="M391" s="150">
        <f t="shared" si="89"/>
        <v>10</v>
      </c>
      <c r="N391" s="149">
        <f t="shared" si="90"/>
        <v>2.8200000000000003</v>
      </c>
      <c r="O391" s="149">
        <f t="shared" si="81"/>
        <v>1.02</v>
      </c>
      <c r="P391" s="149">
        <f t="shared" si="82"/>
        <v>0.02</v>
      </c>
    </row>
    <row r="392" spans="1:16" x14ac:dyDescent="0.25">
      <c r="A392" s="391"/>
      <c r="B392" s="394"/>
      <c r="C392" s="5" t="str">
        <f t="shared" si="78"/>
        <v/>
      </c>
      <c r="D392" s="155">
        <f t="shared" si="83"/>
        <v>0</v>
      </c>
      <c r="F392" s="156">
        <f t="shared" si="84"/>
        <v>0</v>
      </c>
      <c r="G392" t="str">
        <f t="shared" si="85"/>
        <v/>
      </c>
      <c r="H392" t="b">
        <f t="shared" si="86"/>
        <v>0</v>
      </c>
      <c r="I392" s="283">
        <f t="shared" si="79"/>
        <v>0</v>
      </c>
      <c r="J392" s="1">
        <f t="shared" si="80"/>
        <v>0</v>
      </c>
      <c r="K392" s="157">
        <f t="shared" si="87"/>
        <v>0</v>
      </c>
      <c r="L392" s="148">
        <f t="shared" si="88"/>
        <v>0</v>
      </c>
      <c r="M392" s="150">
        <f t="shared" si="89"/>
        <v>10</v>
      </c>
      <c r="N392" s="149">
        <f t="shared" si="90"/>
        <v>2.8200000000000003</v>
      </c>
      <c r="O392" s="149">
        <f t="shared" si="81"/>
        <v>1.02</v>
      </c>
      <c r="P392" s="149">
        <f t="shared" si="82"/>
        <v>0.02</v>
      </c>
    </row>
    <row r="393" spans="1:16" x14ac:dyDescent="0.25">
      <c r="A393" s="391"/>
      <c r="B393" s="394"/>
      <c r="C393" s="5" t="str">
        <f t="shared" si="78"/>
        <v/>
      </c>
      <c r="D393" s="155">
        <f t="shared" si="83"/>
        <v>0</v>
      </c>
      <c r="F393" s="156">
        <f t="shared" si="84"/>
        <v>0</v>
      </c>
      <c r="G393" t="str">
        <f t="shared" si="85"/>
        <v/>
      </c>
      <c r="H393" t="b">
        <f t="shared" si="86"/>
        <v>0</v>
      </c>
      <c r="I393" s="283">
        <f t="shared" si="79"/>
        <v>0</v>
      </c>
      <c r="J393" s="1">
        <f t="shared" si="80"/>
        <v>0</v>
      </c>
      <c r="K393" s="157">
        <f t="shared" si="87"/>
        <v>0</v>
      </c>
      <c r="L393" s="148">
        <f t="shared" si="88"/>
        <v>0</v>
      </c>
      <c r="M393" s="150">
        <f t="shared" si="89"/>
        <v>10</v>
      </c>
      <c r="N393" s="149">
        <f t="shared" si="90"/>
        <v>2.8200000000000003</v>
      </c>
      <c r="O393" s="149">
        <f t="shared" si="81"/>
        <v>1.02</v>
      </c>
      <c r="P393" s="149">
        <f t="shared" si="82"/>
        <v>0.02</v>
      </c>
    </row>
    <row r="394" spans="1:16" x14ac:dyDescent="0.25">
      <c r="A394" s="391"/>
      <c r="B394" s="394"/>
      <c r="C394" s="5" t="str">
        <f t="shared" si="78"/>
        <v/>
      </c>
      <c r="D394" s="155">
        <f t="shared" si="83"/>
        <v>0</v>
      </c>
      <c r="F394" s="156">
        <f t="shared" si="84"/>
        <v>0</v>
      </c>
      <c r="G394" t="str">
        <f t="shared" si="85"/>
        <v/>
      </c>
      <c r="H394" t="b">
        <f t="shared" si="86"/>
        <v>0</v>
      </c>
      <c r="I394" s="283">
        <f t="shared" si="79"/>
        <v>0</v>
      </c>
      <c r="J394" s="1">
        <f t="shared" si="80"/>
        <v>0</v>
      </c>
      <c r="K394" s="157">
        <f t="shared" si="87"/>
        <v>0</v>
      </c>
      <c r="L394" s="148">
        <f t="shared" si="88"/>
        <v>0</v>
      </c>
      <c r="M394" s="150">
        <f t="shared" si="89"/>
        <v>10</v>
      </c>
      <c r="N394" s="149">
        <f t="shared" si="90"/>
        <v>2.8200000000000003</v>
      </c>
      <c r="O394" s="149">
        <f t="shared" si="81"/>
        <v>1.02</v>
      </c>
      <c r="P394" s="149">
        <f t="shared" si="82"/>
        <v>0.02</v>
      </c>
    </row>
    <row r="395" spans="1:16" x14ac:dyDescent="0.25">
      <c r="A395" s="391"/>
      <c r="B395" s="394"/>
      <c r="C395" s="5" t="str">
        <f t="shared" si="78"/>
        <v/>
      </c>
      <c r="D395" s="155">
        <f t="shared" si="83"/>
        <v>0</v>
      </c>
      <c r="F395" s="156">
        <f t="shared" si="84"/>
        <v>0</v>
      </c>
      <c r="G395" t="str">
        <f t="shared" si="85"/>
        <v/>
      </c>
      <c r="H395" t="b">
        <f t="shared" si="86"/>
        <v>0</v>
      </c>
      <c r="I395" s="283">
        <f t="shared" si="79"/>
        <v>0</v>
      </c>
      <c r="J395" s="1">
        <f t="shared" si="80"/>
        <v>0</v>
      </c>
      <c r="K395" s="157">
        <f t="shared" si="87"/>
        <v>0</v>
      </c>
      <c r="L395" s="148">
        <f t="shared" si="88"/>
        <v>0</v>
      </c>
      <c r="M395" s="150">
        <f t="shared" si="89"/>
        <v>10</v>
      </c>
      <c r="N395" s="149">
        <f t="shared" si="90"/>
        <v>2.8200000000000003</v>
      </c>
      <c r="O395" s="149">
        <f t="shared" si="81"/>
        <v>1.02</v>
      </c>
      <c r="P395" s="149">
        <f t="shared" si="82"/>
        <v>0.02</v>
      </c>
    </row>
    <row r="396" spans="1:16" x14ac:dyDescent="0.25">
      <c r="A396" s="391"/>
      <c r="B396" s="394"/>
      <c r="C396" s="5" t="str">
        <f t="shared" si="78"/>
        <v/>
      </c>
      <c r="D396" s="155">
        <f t="shared" si="83"/>
        <v>0</v>
      </c>
      <c r="F396" s="156">
        <f t="shared" si="84"/>
        <v>0</v>
      </c>
      <c r="G396" t="str">
        <f t="shared" si="85"/>
        <v/>
      </c>
      <c r="H396" t="b">
        <f t="shared" si="86"/>
        <v>0</v>
      </c>
      <c r="I396" s="283">
        <f t="shared" si="79"/>
        <v>0</v>
      </c>
      <c r="J396" s="1">
        <f t="shared" si="80"/>
        <v>0</v>
      </c>
      <c r="K396" s="157">
        <f t="shared" si="87"/>
        <v>0</v>
      </c>
      <c r="L396" s="148">
        <f t="shared" si="88"/>
        <v>0</v>
      </c>
      <c r="M396" s="150">
        <f t="shared" si="89"/>
        <v>10</v>
      </c>
      <c r="N396" s="149">
        <f t="shared" si="90"/>
        <v>2.8200000000000003</v>
      </c>
      <c r="O396" s="149">
        <f t="shared" si="81"/>
        <v>1.02</v>
      </c>
      <c r="P396" s="149">
        <f t="shared" si="82"/>
        <v>0.02</v>
      </c>
    </row>
    <row r="397" spans="1:16" x14ac:dyDescent="0.25">
      <c r="A397" s="391"/>
      <c r="B397" s="394"/>
      <c r="C397" s="5" t="str">
        <f t="shared" si="78"/>
        <v/>
      </c>
      <c r="D397" s="155">
        <f t="shared" si="83"/>
        <v>0</v>
      </c>
      <c r="F397" s="156">
        <f t="shared" si="84"/>
        <v>0</v>
      </c>
      <c r="G397" t="str">
        <f t="shared" si="85"/>
        <v/>
      </c>
      <c r="H397" t="b">
        <f t="shared" si="86"/>
        <v>0</v>
      </c>
      <c r="I397" s="283">
        <f t="shared" si="79"/>
        <v>0</v>
      </c>
      <c r="J397" s="1">
        <f t="shared" si="80"/>
        <v>0</v>
      </c>
      <c r="K397" s="157">
        <f t="shared" si="87"/>
        <v>0</v>
      </c>
      <c r="L397" s="148">
        <f t="shared" si="88"/>
        <v>0</v>
      </c>
      <c r="M397" s="150">
        <f t="shared" si="89"/>
        <v>10</v>
      </c>
      <c r="N397" s="149">
        <f t="shared" si="90"/>
        <v>2.8200000000000003</v>
      </c>
      <c r="O397" s="149">
        <f t="shared" si="81"/>
        <v>1.02</v>
      </c>
      <c r="P397" s="149">
        <f t="shared" si="82"/>
        <v>0.02</v>
      </c>
    </row>
    <row r="398" spans="1:16" x14ac:dyDescent="0.25">
      <c r="A398" s="391"/>
      <c r="B398" s="394"/>
      <c r="C398" s="5" t="str">
        <f t="shared" si="78"/>
        <v/>
      </c>
      <c r="D398" s="155">
        <f t="shared" si="83"/>
        <v>0</v>
      </c>
      <c r="F398" s="156">
        <f t="shared" si="84"/>
        <v>0</v>
      </c>
      <c r="G398" t="str">
        <f t="shared" si="85"/>
        <v/>
      </c>
      <c r="H398" t="b">
        <f t="shared" si="86"/>
        <v>0</v>
      </c>
      <c r="I398" s="283">
        <f t="shared" si="79"/>
        <v>0</v>
      </c>
      <c r="J398" s="1">
        <f t="shared" si="80"/>
        <v>0</v>
      </c>
      <c r="K398" s="157">
        <f t="shared" si="87"/>
        <v>0</v>
      </c>
      <c r="L398" s="148">
        <f t="shared" si="88"/>
        <v>0</v>
      </c>
      <c r="M398" s="150">
        <f t="shared" si="89"/>
        <v>10</v>
      </c>
      <c r="N398" s="149">
        <f t="shared" si="90"/>
        <v>2.8200000000000003</v>
      </c>
      <c r="O398" s="149">
        <f t="shared" si="81"/>
        <v>1.02</v>
      </c>
      <c r="P398" s="149">
        <f t="shared" si="82"/>
        <v>0.02</v>
      </c>
    </row>
    <row r="399" spans="1:16" x14ac:dyDescent="0.25">
      <c r="A399" s="391"/>
      <c r="B399" s="394"/>
      <c r="C399" s="5" t="str">
        <f t="shared" si="78"/>
        <v/>
      </c>
      <c r="D399" s="155">
        <f t="shared" si="83"/>
        <v>0</v>
      </c>
      <c r="F399" s="156">
        <f t="shared" si="84"/>
        <v>0</v>
      </c>
      <c r="G399" t="str">
        <f t="shared" si="85"/>
        <v/>
      </c>
      <c r="H399" t="b">
        <f t="shared" si="86"/>
        <v>0</v>
      </c>
      <c r="I399" s="283">
        <f t="shared" si="79"/>
        <v>0</v>
      </c>
      <c r="J399" s="1">
        <f t="shared" si="80"/>
        <v>0</v>
      </c>
      <c r="K399" s="157">
        <f t="shared" si="87"/>
        <v>0</v>
      </c>
      <c r="L399" s="148">
        <f t="shared" si="88"/>
        <v>0</v>
      </c>
      <c r="M399" s="150">
        <f t="shared" si="89"/>
        <v>10</v>
      </c>
      <c r="N399" s="149">
        <f t="shared" si="90"/>
        <v>2.8200000000000003</v>
      </c>
      <c r="O399" s="149">
        <f t="shared" si="81"/>
        <v>1.02</v>
      </c>
      <c r="P399" s="149">
        <f t="shared" si="82"/>
        <v>0.02</v>
      </c>
    </row>
    <row r="400" spans="1:16" x14ac:dyDescent="0.25">
      <c r="A400" s="391"/>
      <c r="B400" s="394"/>
      <c r="C400" s="5" t="str">
        <f t="shared" si="78"/>
        <v/>
      </c>
      <c r="D400" s="155">
        <f t="shared" si="83"/>
        <v>0</v>
      </c>
      <c r="F400" s="156">
        <f t="shared" si="84"/>
        <v>0</v>
      </c>
      <c r="G400" t="str">
        <f t="shared" si="85"/>
        <v/>
      </c>
      <c r="H400" t="b">
        <f t="shared" si="86"/>
        <v>0</v>
      </c>
      <c r="I400" s="283">
        <f t="shared" si="79"/>
        <v>0</v>
      </c>
      <c r="J400" s="1">
        <f t="shared" si="80"/>
        <v>0</v>
      </c>
      <c r="K400" s="157">
        <f t="shared" si="87"/>
        <v>0</v>
      </c>
      <c r="L400" s="148">
        <f t="shared" si="88"/>
        <v>0</v>
      </c>
      <c r="M400" s="150">
        <f t="shared" si="89"/>
        <v>10</v>
      </c>
      <c r="N400" s="149">
        <f t="shared" si="90"/>
        <v>2.8200000000000003</v>
      </c>
      <c r="O400" s="149">
        <f t="shared" si="81"/>
        <v>1.02</v>
      </c>
      <c r="P400" s="149">
        <f t="shared" si="82"/>
        <v>0.02</v>
      </c>
    </row>
    <row r="401" spans="1:16" x14ac:dyDescent="0.25">
      <c r="A401" s="391"/>
      <c r="B401" s="394"/>
      <c r="C401" s="5" t="str">
        <f t="shared" si="78"/>
        <v/>
      </c>
      <c r="D401" s="155">
        <f t="shared" si="83"/>
        <v>0</v>
      </c>
      <c r="F401" s="156">
        <f t="shared" si="84"/>
        <v>0</v>
      </c>
      <c r="G401" t="str">
        <f t="shared" si="85"/>
        <v/>
      </c>
      <c r="H401" t="b">
        <f t="shared" si="86"/>
        <v>0</v>
      </c>
      <c r="I401" s="283">
        <f t="shared" si="79"/>
        <v>0</v>
      </c>
      <c r="J401" s="1">
        <f t="shared" si="80"/>
        <v>0</v>
      </c>
      <c r="K401" s="157">
        <f t="shared" si="87"/>
        <v>0</v>
      </c>
      <c r="L401" s="148">
        <f t="shared" si="88"/>
        <v>0</v>
      </c>
      <c r="M401" s="150">
        <f t="shared" si="89"/>
        <v>10</v>
      </c>
      <c r="N401" s="149">
        <f t="shared" si="90"/>
        <v>2.8200000000000003</v>
      </c>
      <c r="O401" s="149">
        <f t="shared" si="81"/>
        <v>1.02</v>
      </c>
      <c r="P401" s="149">
        <f t="shared" si="82"/>
        <v>0.02</v>
      </c>
    </row>
    <row r="402" spans="1:16" x14ac:dyDescent="0.25">
      <c r="A402" s="391"/>
      <c r="B402" s="394"/>
      <c r="C402" s="5" t="str">
        <f t="shared" si="78"/>
        <v/>
      </c>
      <c r="D402" s="155">
        <f t="shared" si="83"/>
        <v>0</v>
      </c>
      <c r="F402" s="156">
        <f t="shared" si="84"/>
        <v>0</v>
      </c>
      <c r="G402" t="str">
        <f t="shared" si="85"/>
        <v/>
      </c>
      <c r="H402" t="b">
        <f t="shared" si="86"/>
        <v>0</v>
      </c>
      <c r="I402" s="283">
        <f t="shared" si="79"/>
        <v>0</v>
      </c>
      <c r="J402" s="1">
        <f t="shared" si="80"/>
        <v>0</v>
      </c>
      <c r="K402" s="157">
        <f t="shared" si="87"/>
        <v>0</v>
      </c>
      <c r="L402" s="148">
        <f t="shared" si="88"/>
        <v>0</v>
      </c>
      <c r="M402" s="150">
        <f t="shared" si="89"/>
        <v>10</v>
      </c>
      <c r="N402" s="149">
        <f t="shared" si="90"/>
        <v>2.8200000000000003</v>
      </c>
      <c r="O402" s="149">
        <f t="shared" si="81"/>
        <v>1.02</v>
      </c>
      <c r="P402" s="149">
        <f t="shared" si="82"/>
        <v>0.02</v>
      </c>
    </row>
    <row r="403" spans="1:16" x14ac:dyDescent="0.25">
      <c r="A403" s="391"/>
      <c r="B403" s="394"/>
      <c r="C403" s="5" t="str">
        <f t="shared" si="78"/>
        <v/>
      </c>
      <c r="D403" s="155">
        <f t="shared" si="83"/>
        <v>0</v>
      </c>
      <c r="F403" s="156">
        <f t="shared" si="84"/>
        <v>0</v>
      </c>
      <c r="G403" t="str">
        <f t="shared" si="85"/>
        <v/>
      </c>
      <c r="H403" t="b">
        <f t="shared" si="86"/>
        <v>0</v>
      </c>
      <c r="I403" s="283">
        <f t="shared" si="79"/>
        <v>0</v>
      </c>
      <c r="J403" s="1">
        <f t="shared" si="80"/>
        <v>0</v>
      </c>
      <c r="K403" s="157">
        <f t="shared" si="87"/>
        <v>0</v>
      </c>
      <c r="L403" s="148">
        <f t="shared" si="88"/>
        <v>0</v>
      </c>
      <c r="M403" s="150">
        <f t="shared" si="89"/>
        <v>10</v>
      </c>
      <c r="N403" s="149">
        <f t="shared" si="90"/>
        <v>2.8200000000000003</v>
      </c>
      <c r="O403" s="149">
        <f t="shared" si="81"/>
        <v>1.02</v>
      </c>
      <c r="P403" s="149">
        <f t="shared" si="82"/>
        <v>0.02</v>
      </c>
    </row>
    <row r="404" spans="1:16" x14ac:dyDescent="0.25">
      <c r="A404" s="391"/>
      <c r="B404" s="394"/>
      <c r="C404" s="5" t="str">
        <f t="shared" si="78"/>
        <v/>
      </c>
      <c r="D404" s="155">
        <f t="shared" si="83"/>
        <v>0</v>
      </c>
      <c r="F404" s="156">
        <f t="shared" si="84"/>
        <v>0</v>
      </c>
      <c r="G404" t="str">
        <f t="shared" si="85"/>
        <v/>
      </c>
      <c r="H404" t="b">
        <f t="shared" si="86"/>
        <v>0</v>
      </c>
      <c r="I404" s="283">
        <f t="shared" si="79"/>
        <v>0</v>
      </c>
      <c r="J404" s="1">
        <f t="shared" si="80"/>
        <v>0</v>
      </c>
      <c r="K404" s="157">
        <f t="shared" si="87"/>
        <v>0</v>
      </c>
      <c r="L404" s="148">
        <f t="shared" si="88"/>
        <v>0</v>
      </c>
      <c r="M404" s="150">
        <f t="shared" si="89"/>
        <v>10</v>
      </c>
      <c r="N404" s="149">
        <f t="shared" si="90"/>
        <v>2.8200000000000003</v>
      </c>
      <c r="O404" s="149">
        <f t="shared" si="81"/>
        <v>1.02</v>
      </c>
      <c r="P404" s="149">
        <f t="shared" si="82"/>
        <v>0.02</v>
      </c>
    </row>
    <row r="405" spans="1:16" x14ac:dyDescent="0.25">
      <c r="A405" s="391"/>
      <c r="B405" s="394"/>
      <c r="C405" s="5" t="str">
        <f t="shared" si="78"/>
        <v/>
      </c>
      <c r="D405" s="155">
        <f t="shared" si="83"/>
        <v>0</v>
      </c>
      <c r="F405" s="156">
        <f t="shared" si="84"/>
        <v>0</v>
      </c>
      <c r="G405" t="str">
        <f t="shared" si="85"/>
        <v/>
      </c>
      <c r="H405" t="b">
        <f t="shared" si="86"/>
        <v>0</v>
      </c>
      <c r="I405" s="283">
        <f t="shared" si="79"/>
        <v>0</v>
      </c>
      <c r="J405" s="1">
        <f t="shared" si="80"/>
        <v>0</v>
      </c>
      <c r="K405" s="157">
        <f t="shared" si="87"/>
        <v>0</v>
      </c>
      <c r="L405" s="148">
        <f t="shared" si="88"/>
        <v>0</v>
      </c>
      <c r="M405" s="150">
        <f t="shared" si="89"/>
        <v>10</v>
      </c>
      <c r="N405" s="149">
        <f t="shared" si="90"/>
        <v>2.8200000000000003</v>
      </c>
      <c r="O405" s="149">
        <f t="shared" si="81"/>
        <v>1.02</v>
      </c>
      <c r="P405" s="149">
        <f t="shared" si="82"/>
        <v>0.02</v>
      </c>
    </row>
    <row r="406" spans="1:16" x14ac:dyDescent="0.25">
      <c r="A406" s="391"/>
      <c r="B406" s="394"/>
      <c r="C406" s="5" t="str">
        <f t="shared" si="78"/>
        <v/>
      </c>
      <c r="D406" s="155">
        <f t="shared" si="83"/>
        <v>0</v>
      </c>
      <c r="F406" s="156">
        <f t="shared" si="84"/>
        <v>0</v>
      </c>
      <c r="G406" t="str">
        <f t="shared" si="85"/>
        <v/>
      </c>
      <c r="H406" t="b">
        <f t="shared" si="86"/>
        <v>0</v>
      </c>
      <c r="I406" s="283">
        <f t="shared" si="79"/>
        <v>0</v>
      </c>
      <c r="J406" s="1">
        <f t="shared" si="80"/>
        <v>0</v>
      </c>
      <c r="K406" s="157">
        <f t="shared" si="87"/>
        <v>0</v>
      </c>
      <c r="L406" s="148">
        <f t="shared" si="88"/>
        <v>0</v>
      </c>
      <c r="M406" s="150">
        <f t="shared" si="89"/>
        <v>10</v>
      </c>
      <c r="N406" s="149">
        <f t="shared" si="90"/>
        <v>2.8200000000000003</v>
      </c>
      <c r="O406" s="149">
        <f t="shared" si="81"/>
        <v>1.02</v>
      </c>
      <c r="P406" s="149">
        <f t="shared" si="82"/>
        <v>0.02</v>
      </c>
    </row>
    <row r="407" spans="1:16" x14ac:dyDescent="0.25">
      <c r="A407" s="391"/>
      <c r="B407" s="394"/>
      <c r="C407" s="5" t="str">
        <f t="shared" si="78"/>
        <v/>
      </c>
      <c r="D407" s="155">
        <f t="shared" si="83"/>
        <v>0</v>
      </c>
      <c r="F407" s="156">
        <f t="shared" si="84"/>
        <v>0</v>
      </c>
      <c r="G407" t="str">
        <f t="shared" si="85"/>
        <v/>
      </c>
      <c r="H407" t="b">
        <f t="shared" si="86"/>
        <v>0</v>
      </c>
      <c r="I407" s="283">
        <f t="shared" si="79"/>
        <v>0</v>
      </c>
      <c r="J407" s="1">
        <f t="shared" si="80"/>
        <v>0</v>
      </c>
      <c r="K407" s="157">
        <f t="shared" si="87"/>
        <v>0</v>
      </c>
      <c r="L407" s="148">
        <f t="shared" si="88"/>
        <v>0</v>
      </c>
      <c r="M407" s="150">
        <f t="shared" si="89"/>
        <v>10</v>
      </c>
      <c r="N407" s="149">
        <f t="shared" si="90"/>
        <v>2.8200000000000003</v>
      </c>
      <c r="O407" s="149">
        <f t="shared" si="81"/>
        <v>1.02</v>
      </c>
      <c r="P407" s="149">
        <f t="shared" si="82"/>
        <v>0.02</v>
      </c>
    </row>
    <row r="408" spans="1:16" x14ac:dyDescent="0.25">
      <c r="A408" s="391"/>
      <c r="B408" s="394"/>
      <c r="C408" s="5" t="str">
        <f t="shared" si="78"/>
        <v/>
      </c>
      <c r="D408" s="155">
        <f t="shared" si="83"/>
        <v>0</v>
      </c>
      <c r="F408" s="156">
        <f t="shared" si="84"/>
        <v>0</v>
      </c>
      <c r="G408" t="str">
        <f t="shared" si="85"/>
        <v/>
      </c>
      <c r="H408" t="b">
        <f t="shared" si="86"/>
        <v>0</v>
      </c>
      <c r="I408" s="283">
        <f t="shared" si="79"/>
        <v>0</v>
      </c>
      <c r="J408" s="1">
        <f t="shared" si="80"/>
        <v>0</v>
      </c>
      <c r="K408" s="157">
        <f t="shared" si="87"/>
        <v>0</v>
      </c>
      <c r="L408" s="148">
        <f t="shared" si="88"/>
        <v>0</v>
      </c>
      <c r="M408" s="150">
        <f t="shared" si="89"/>
        <v>10</v>
      </c>
      <c r="N408" s="149">
        <f t="shared" si="90"/>
        <v>2.8200000000000003</v>
      </c>
      <c r="O408" s="149">
        <f t="shared" si="81"/>
        <v>1.02</v>
      </c>
      <c r="P408" s="149">
        <f t="shared" si="82"/>
        <v>0.02</v>
      </c>
    </row>
    <row r="409" spans="1:16" x14ac:dyDescent="0.25">
      <c r="A409" s="391"/>
      <c r="B409" s="394"/>
      <c r="C409" s="5" t="str">
        <f t="shared" si="78"/>
        <v/>
      </c>
      <c r="D409" s="155">
        <f t="shared" si="83"/>
        <v>0</v>
      </c>
      <c r="F409" s="156">
        <f t="shared" si="84"/>
        <v>0</v>
      </c>
      <c r="G409" t="str">
        <f t="shared" si="85"/>
        <v/>
      </c>
      <c r="H409" t="b">
        <f t="shared" si="86"/>
        <v>0</v>
      </c>
      <c r="I409" s="283">
        <f t="shared" si="79"/>
        <v>0</v>
      </c>
      <c r="J409" s="1">
        <f t="shared" si="80"/>
        <v>0</v>
      </c>
      <c r="K409" s="157">
        <f t="shared" si="87"/>
        <v>0</v>
      </c>
      <c r="L409" s="148">
        <f t="shared" si="88"/>
        <v>0</v>
      </c>
      <c r="M409" s="150">
        <f t="shared" si="89"/>
        <v>10</v>
      </c>
      <c r="N409" s="149">
        <f t="shared" si="90"/>
        <v>2.8200000000000003</v>
      </c>
      <c r="O409" s="149">
        <f t="shared" si="81"/>
        <v>1.02</v>
      </c>
      <c r="P409" s="149">
        <f t="shared" si="82"/>
        <v>0.02</v>
      </c>
    </row>
    <row r="410" spans="1:16" x14ac:dyDescent="0.25">
      <c r="A410" s="391"/>
      <c r="B410" s="394"/>
      <c r="C410" s="5" t="str">
        <f t="shared" si="78"/>
        <v/>
      </c>
      <c r="D410" s="155">
        <f t="shared" si="83"/>
        <v>0</v>
      </c>
      <c r="F410" s="156">
        <f t="shared" si="84"/>
        <v>0</v>
      </c>
      <c r="G410" t="str">
        <f t="shared" si="85"/>
        <v/>
      </c>
      <c r="H410" t="b">
        <f t="shared" si="86"/>
        <v>0</v>
      </c>
      <c r="I410" s="283">
        <f t="shared" si="79"/>
        <v>0</v>
      </c>
      <c r="J410" s="1">
        <f t="shared" si="80"/>
        <v>0</v>
      </c>
      <c r="K410" s="157">
        <f t="shared" si="87"/>
        <v>0</v>
      </c>
      <c r="L410" s="148">
        <f t="shared" si="88"/>
        <v>0</v>
      </c>
      <c r="M410" s="150">
        <f t="shared" si="89"/>
        <v>10</v>
      </c>
      <c r="N410" s="149">
        <f t="shared" si="90"/>
        <v>2.8200000000000003</v>
      </c>
      <c r="O410" s="149">
        <f t="shared" si="81"/>
        <v>1.02</v>
      </c>
      <c r="P410" s="149">
        <f t="shared" si="82"/>
        <v>0.02</v>
      </c>
    </row>
    <row r="411" spans="1:16" x14ac:dyDescent="0.25">
      <c r="A411" s="391"/>
      <c r="B411" s="394"/>
      <c r="C411" s="5" t="str">
        <f t="shared" si="78"/>
        <v/>
      </c>
      <c r="D411" s="155">
        <f t="shared" si="83"/>
        <v>0</v>
      </c>
      <c r="F411" s="156">
        <f t="shared" si="84"/>
        <v>0</v>
      </c>
      <c r="G411" t="str">
        <f t="shared" si="85"/>
        <v/>
      </c>
      <c r="H411" t="b">
        <f t="shared" si="86"/>
        <v>0</v>
      </c>
      <c r="I411" s="283">
        <f t="shared" si="79"/>
        <v>0</v>
      </c>
      <c r="J411" s="1">
        <f t="shared" si="80"/>
        <v>0</v>
      </c>
      <c r="K411" s="157">
        <f t="shared" si="87"/>
        <v>0</v>
      </c>
      <c r="L411" s="148">
        <f t="shared" si="88"/>
        <v>0</v>
      </c>
      <c r="M411" s="150">
        <f t="shared" si="89"/>
        <v>10</v>
      </c>
      <c r="N411" s="149">
        <f t="shared" si="90"/>
        <v>2.8200000000000003</v>
      </c>
      <c r="O411" s="149">
        <f t="shared" si="81"/>
        <v>1.02</v>
      </c>
      <c r="P411" s="149">
        <f t="shared" si="82"/>
        <v>0.02</v>
      </c>
    </row>
    <row r="412" spans="1:16" x14ac:dyDescent="0.25">
      <c r="A412" s="391"/>
      <c r="B412" s="394"/>
      <c r="C412" s="5" t="str">
        <f t="shared" si="78"/>
        <v/>
      </c>
      <c r="D412" s="155">
        <f t="shared" si="83"/>
        <v>0</v>
      </c>
      <c r="F412" s="156">
        <f t="shared" si="84"/>
        <v>0</v>
      </c>
      <c r="G412" t="str">
        <f t="shared" si="85"/>
        <v/>
      </c>
      <c r="H412" t="b">
        <f t="shared" si="86"/>
        <v>0</v>
      </c>
      <c r="I412" s="283">
        <f t="shared" si="79"/>
        <v>0</v>
      </c>
      <c r="J412" s="1">
        <f t="shared" si="80"/>
        <v>0</v>
      </c>
      <c r="K412" s="157">
        <f t="shared" si="87"/>
        <v>0</v>
      </c>
      <c r="L412" s="148">
        <f t="shared" si="88"/>
        <v>0</v>
      </c>
      <c r="M412" s="150">
        <f t="shared" si="89"/>
        <v>10</v>
      </c>
      <c r="N412" s="149">
        <f t="shared" si="90"/>
        <v>2.8200000000000003</v>
      </c>
      <c r="O412" s="149">
        <f t="shared" si="81"/>
        <v>1.02</v>
      </c>
      <c r="P412" s="149">
        <f t="shared" si="82"/>
        <v>0.02</v>
      </c>
    </row>
    <row r="413" spans="1:16" x14ac:dyDescent="0.25">
      <c r="A413" s="391"/>
      <c r="B413" s="394"/>
      <c r="C413" s="5" t="str">
        <f t="shared" si="78"/>
        <v/>
      </c>
      <c r="D413" s="155">
        <f t="shared" si="83"/>
        <v>0</v>
      </c>
      <c r="F413" s="156">
        <f t="shared" si="84"/>
        <v>0</v>
      </c>
      <c r="G413" t="str">
        <f t="shared" si="85"/>
        <v/>
      </c>
      <c r="H413" t="b">
        <f t="shared" si="86"/>
        <v>0</v>
      </c>
      <c r="I413" s="283">
        <f t="shared" si="79"/>
        <v>0</v>
      </c>
      <c r="J413" s="1">
        <f t="shared" si="80"/>
        <v>0</v>
      </c>
      <c r="K413" s="157">
        <f t="shared" si="87"/>
        <v>0</v>
      </c>
      <c r="L413" s="148">
        <f t="shared" si="88"/>
        <v>0</v>
      </c>
      <c r="M413" s="150">
        <f t="shared" si="89"/>
        <v>10</v>
      </c>
      <c r="N413" s="149">
        <f t="shared" si="90"/>
        <v>2.8200000000000003</v>
      </c>
      <c r="O413" s="149">
        <f t="shared" si="81"/>
        <v>1.02</v>
      </c>
      <c r="P413" s="149">
        <f t="shared" si="82"/>
        <v>0.02</v>
      </c>
    </row>
    <row r="414" spans="1:16" x14ac:dyDescent="0.25">
      <c r="A414" s="391"/>
      <c r="B414" s="394"/>
      <c r="C414" s="5" t="str">
        <f t="shared" si="78"/>
        <v/>
      </c>
      <c r="D414" s="155">
        <f t="shared" si="83"/>
        <v>0</v>
      </c>
      <c r="F414" s="156">
        <f t="shared" si="84"/>
        <v>0</v>
      </c>
      <c r="G414" t="str">
        <f t="shared" si="85"/>
        <v/>
      </c>
      <c r="H414" t="b">
        <f t="shared" si="86"/>
        <v>0</v>
      </c>
      <c r="I414" s="283">
        <f t="shared" si="79"/>
        <v>0</v>
      </c>
      <c r="J414" s="1">
        <f t="shared" si="80"/>
        <v>0</v>
      </c>
      <c r="K414" s="157">
        <f t="shared" si="87"/>
        <v>0</v>
      </c>
      <c r="L414" s="148">
        <f t="shared" si="88"/>
        <v>0</v>
      </c>
      <c r="M414" s="150">
        <f t="shared" si="89"/>
        <v>10</v>
      </c>
      <c r="N414" s="149">
        <f t="shared" si="90"/>
        <v>2.8200000000000003</v>
      </c>
      <c r="O414" s="149">
        <f t="shared" si="81"/>
        <v>1.02</v>
      </c>
      <c r="P414" s="149">
        <f t="shared" si="82"/>
        <v>0.02</v>
      </c>
    </row>
    <row r="415" spans="1:16" x14ac:dyDescent="0.25">
      <c r="A415" s="391"/>
      <c r="B415" s="394"/>
      <c r="C415" s="5" t="str">
        <f t="shared" si="78"/>
        <v/>
      </c>
      <c r="D415" s="155">
        <f t="shared" si="83"/>
        <v>0</v>
      </c>
      <c r="F415" s="156">
        <f t="shared" si="84"/>
        <v>0</v>
      </c>
      <c r="G415" t="str">
        <f t="shared" si="85"/>
        <v/>
      </c>
      <c r="H415" t="b">
        <f t="shared" si="86"/>
        <v>0</v>
      </c>
      <c r="I415" s="283">
        <f t="shared" si="79"/>
        <v>0</v>
      </c>
      <c r="J415" s="1">
        <f t="shared" si="80"/>
        <v>0</v>
      </c>
      <c r="K415" s="157">
        <f t="shared" si="87"/>
        <v>0</v>
      </c>
      <c r="L415" s="148">
        <f t="shared" si="88"/>
        <v>0</v>
      </c>
      <c r="M415" s="150">
        <f t="shared" si="89"/>
        <v>10</v>
      </c>
      <c r="N415" s="149">
        <f t="shared" si="90"/>
        <v>2.8200000000000003</v>
      </c>
      <c r="O415" s="149">
        <f t="shared" si="81"/>
        <v>1.02</v>
      </c>
      <c r="P415" s="149">
        <f t="shared" si="82"/>
        <v>0.02</v>
      </c>
    </row>
    <row r="416" spans="1:16" x14ac:dyDescent="0.25">
      <c r="A416" s="391"/>
      <c r="B416" s="394"/>
      <c r="C416" s="5" t="str">
        <f t="shared" si="78"/>
        <v/>
      </c>
      <c r="D416" s="155">
        <f t="shared" si="83"/>
        <v>0</v>
      </c>
      <c r="F416" s="156">
        <f t="shared" si="84"/>
        <v>0</v>
      </c>
      <c r="G416" t="str">
        <f t="shared" si="85"/>
        <v/>
      </c>
      <c r="H416" t="b">
        <f t="shared" si="86"/>
        <v>0</v>
      </c>
      <c r="I416" s="283">
        <f t="shared" si="79"/>
        <v>0</v>
      </c>
      <c r="J416" s="1">
        <f t="shared" si="80"/>
        <v>0</v>
      </c>
      <c r="K416" s="157">
        <f t="shared" si="87"/>
        <v>0</v>
      </c>
      <c r="L416" s="148">
        <f t="shared" si="88"/>
        <v>0</v>
      </c>
      <c r="M416" s="150">
        <f t="shared" si="89"/>
        <v>10</v>
      </c>
      <c r="N416" s="149">
        <f t="shared" si="90"/>
        <v>2.8200000000000003</v>
      </c>
      <c r="O416" s="149">
        <f t="shared" si="81"/>
        <v>1.02</v>
      </c>
      <c r="P416" s="149">
        <f t="shared" si="82"/>
        <v>0.02</v>
      </c>
    </row>
    <row r="417" spans="1:16" x14ac:dyDescent="0.25">
      <c r="A417" s="391"/>
      <c r="B417" s="394"/>
      <c r="C417" s="5" t="str">
        <f t="shared" si="78"/>
        <v/>
      </c>
      <c r="D417" s="155">
        <f t="shared" si="83"/>
        <v>0</v>
      </c>
      <c r="F417" s="156">
        <f t="shared" si="84"/>
        <v>0</v>
      </c>
      <c r="G417" t="str">
        <f t="shared" si="85"/>
        <v/>
      </c>
      <c r="H417" t="b">
        <f t="shared" si="86"/>
        <v>0</v>
      </c>
      <c r="I417" s="283">
        <f t="shared" si="79"/>
        <v>0</v>
      </c>
      <c r="J417" s="1">
        <f t="shared" si="80"/>
        <v>0</v>
      </c>
      <c r="K417" s="157">
        <f t="shared" si="87"/>
        <v>0</v>
      </c>
      <c r="L417" s="148">
        <f t="shared" si="88"/>
        <v>0</v>
      </c>
      <c r="M417" s="150">
        <f t="shared" si="89"/>
        <v>10</v>
      </c>
      <c r="N417" s="149">
        <f t="shared" si="90"/>
        <v>2.8200000000000003</v>
      </c>
      <c r="O417" s="149">
        <f t="shared" si="81"/>
        <v>1.02</v>
      </c>
      <c r="P417" s="149">
        <f t="shared" si="82"/>
        <v>0.02</v>
      </c>
    </row>
    <row r="418" spans="1:16" x14ac:dyDescent="0.25">
      <c r="A418" s="391"/>
      <c r="B418" s="394"/>
      <c r="C418" s="5" t="str">
        <f t="shared" si="78"/>
        <v/>
      </c>
      <c r="D418" s="155">
        <f t="shared" si="83"/>
        <v>0</v>
      </c>
      <c r="F418" s="156">
        <f t="shared" si="84"/>
        <v>0</v>
      </c>
      <c r="G418" t="str">
        <f t="shared" si="85"/>
        <v/>
      </c>
      <c r="H418" t="b">
        <f t="shared" si="86"/>
        <v>0</v>
      </c>
      <c r="I418" s="283">
        <f t="shared" si="79"/>
        <v>0</v>
      </c>
      <c r="J418" s="1">
        <f t="shared" si="80"/>
        <v>0</v>
      </c>
      <c r="K418" s="157">
        <f t="shared" si="87"/>
        <v>0</v>
      </c>
      <c r="L418" s="148">
        <f t="shared" si="88"/>
        <v>0</v>
      </c>
      <c r="M418" s="150">
        <f t="shared" si="89"/>
        <v>10</v>
      </c>
      <c r="N418" s="149">
        <f t="shared" si="90"/>
        <v>2.8200000000000003</v>
      </c>
      <c r="O418" s="149">
        <f t="shared" si="81"/>
        <v>1.02</v>
      </c>
      <c r="P418" s="149">
        <f t="shared" si="82"/>
        <v>0.02</v>
      </c>
    </row>
    <row r="419" spans="1:16" x14ac:dyDescent="0.25">
      <c r="A419" s="391"/>
      <c r="B419" s="394"/>
      <c r="C419" s="5" t="str">
        <f t="shared" si="78"/>
        <v/>
      </c>
      <c r="D419" s="155">
        <f t="shared" si="83"/>
        <v>0</v>
      </c>
      <c r="F419" s="156">
        <f t="shared" si="84"/>
        <v>0</v>
      </c>
      <c r="G419" t="str">
        <f t="shared" si="85"/>
        <v/>
      </c>
      <c r="H419" t="b">
        <f t="shared" si="86"/>
        <v>0</v>
      </c>
      <c r="I419" s="283">
        <f t="shared" si="79"/>
        <v>0</v>
      </c>
      <c r="J419" s="1">
        <f t="shared" si="80"/>
        <v>0</v>
      </c>
      <c r="K419" s="157">
        <f t="shared" si="87"/>
        <v>0</v>
      </c>
      <c r="L419" s="148">
        <f t="shared" si="88"/>
        <v>0</v>
      </c>
      <c r="M419" s="150">
        <f t="shared" si="89"/>
        <v>10</v>
      </c>
      <c r="N419" s="149">
        <f t="shared" si="90"/>
        <v>2.8200000000000003</v>
      </c>
      <c r="O419" s="149">
        <f t="shared" si="81"/>
        <v>1.02</v>
      </c>
      <c r="P419" s="149">
        <f t="shared" si="82"/>
        <v>0.02</v>
      </c>
    </row>
    <row r="420" spans="1:16" x14ac:dyDescent="0.25">
      <c r="A420" s="391"/>
      <c r="B420" s="394"/>
      <c r="C420" s="5" t="str">
        <f t="shared" si="78"/>
        <v/>
      </c>
      <c r="D420" s="155">
        <f t="shared" si="83"/>
        <v>0</v>
      </c>
      <c r="F420" s="156">
        <f t="shared" si="84"/>
        <v>0</v>
      </c>
      <c r="G420" t="str">
        <f t="shared" si="85"/>
        <v/>
      </c>
      <c r="H420" t="b">
        <f t="shared" si="86"/>
        <v>0</v>
      </c>
      <c r="I420" s="283">
        <f t="shared" si="79"/>
        <v>0</v>
      </c>
      <c r="J420" s="1">
        <f t="shared" si="80"/>
        <v>0</v>
      </c>
      <c r="K420" s="157">
        <f t="shared" si="87"/>
        <v>0</v>
      </c>
      <c r="L420" s="148">
        <f t="shared" si="88"/>
        <v>0</v>
      </c>
      <c r="M420" s="150">
        <f t="shared" si="89"/>
        <v>10</v>
      </c>
      <c r="N420" s="149">
        <f t="shared" si="90"/>
        <v>2.8200000000000003</v>
      </c>
      <c r="O420" s="149">
        <f t="shared" si="81"/>
        <v>1.02</v>
      </c>
      <c r="P420" s="149">
        <f t="shared" si="82"/>
        <v>0.02</v>
      </c>
    </row>
    <row r="421" spans="1:16" x14ac:dyDescent="0.25">
      <c r="A421" s="391"/>
      <c r="B421" s="394"/>
      <c r="C421" s="5" t="str">
        <f t="shared" si="78"/>
        <v/>
      </c>
      <c r="D421" s="155">
        <f t="shared" si="83"/>
        <v>0</v>
      </c>
      <c r="F421" s="156">
        <f t="shared" si="84"/>
        <v>0</v>
      </c>
      <c r="G421" t="str">
        <f t="shared" si="85"/>
        <v/>
      </c>
      <c r="H421" t="b">
        <f t="shared" si="86"/>
        <v>0</v>
      </c>
      <c r="I421" s="283">
        <f t="shared" si="79"/>
        <v>0</v>
      </c>
      <c r="J421" s="1">
        <f t="shared" si="80"/>
        <v>0</v>
      </c>
      <c r="K421" s="157">
        <f t="shared" si="87"/>
        <v>0</v>
      </c>
      <c r="L421" s="148">
        <f t="shared" si="88"/>
        <v>0</v>
      </c>
      <c r="M421" s="150">
        <f t="shared" si="89"/>
        <v>10</v>
      </c>
      <c r="N421" s="149">
        <f t="shared" si="90"/>
        <v>2.8200000000000003</v>
      </c>
      <c r="O421" s="149">
        <f t="shared" si="81"/>
        <v>1.02</v>
      </c>
      <c r="P421" s="149">
        <f t="shared" si="82"/>
        <v>0.02</v>
      </c>
    </row>
    <row r="422" spans="1:16" x14ac:dyDescent="0.25">
      <c r="A422" s="391"/>
      <c r="B422" s="394"/>
      <c r="C422" s="5" t="str">
        <f t="shared" si="78"/>
        <v/>
      </c>
      <c r="D422" s="155">
        <f t="shared" si="83"/>
        <v>0</v>
      </c>
      <c r="F422" s="156">
        <f t="shared" si="84"/>
        <v>0</v>
      </c>
      <c r="G422" t="str">
        <f t="shared" si="85"/>
        <v/>
      </c>
      <c r="H422" t="b">
        <f t="shared" si="86"/>
        <v>0</v>
      </c>
      <c r="I422" s="283">
        <f t="shared" si="79"/>
        <v>0</v>
      </c>
      <c r="J422" s="1">
        <f t="shared" si="80"/>
        <v>0</v>
      </c>
      <c r="K422" s="157">
        <f t="shared" si="87"/>
        <v>0</v>
      </c>
      <c r="L422" s="148">
        <f t="shared" si="88"/>
        <v>0</v>
      </c>
      <c r="M422" s="150">
        <f t="shared" si="89"/>
        <v>10</v>
      </c>
      <c r="N422" s="149">
        <f t="shared" si="90"/>
        <v>2.8200000000000003</v>
      </c>
      <c r="O422" s="149">
        <f t="shared" si="81"/>
        <v>1.02</v>
      </c>
      <c r="P422" s="149">
        <f t="shared" si="82"/>
        <v>0.02</v>
      </c>
    </row>
    <row r="423" spans="1:16" x14ac:dyDescent="0.25">
      <c r="A423" s="391"/>
      <c r="B423" s="394"/>
      <c r="C423" s="5" t="str">
        <f t="shared" si="78"/>
        <v/>
      </c>
      <c r="D423" s="155">
        <f t="shared" si="83"/>
        <v>0</v>
      </c>
      <c r="F423" s="156">
        <f t="shared" si="84"/>
        <v>0</v>
      </c>
      <c r="G423" t="str">
        <f t="shared" si="85"/>
        <v/>
      </c>
      <c r="H423" t="b">
        <f t="shared" si="86"/>
        <v>0</v>
      </c>
      <c r="I423" s="283">
        <f t="shared" si="79"/>
        <v>0</v>
      </c>
      <c r="J423" s="1">
        <f t="shared" si="80"/>
        <v>0</v>
      </c>
      <c r="K423" s="157">
        <f t="shared" si="87"/>
        <v>0</v>
      </c>
      <c r="L423" s="148">
        <f t="shared" si="88"/>
        <v>0</v>
      </c>
      <c r="M423" s="150">
        <f t="shared" si="89"/>
        <v>10</v>
      </c>
      <c r="N423" s="149">
        <f t="shared" si="90"/>
        <v>2.8200000000000003</v>
      </c>
      <c r="O423" s="149">
        <f t="shared" si="81"/>
        <v>1.02</v>
      </c>
      <c r="P423" s="149">
        <f t="shared" si="82"/>
        <v>0.02</v>
      </c>
    </row>
    <row r="424" spans="1:16" x14ac:dyDescent="0.25">
      <c r="A424" s="391"/>
      <c r="B424" s="394"/>
      <c r="C424" s="5" t="str">
        <f t="shared" si="78"/>
        <v/>
      </c>
      <c r="D424" s="155">
        <f t="shared" si="83"/>
        <v>0</v>
      </c>
      <c r="F424" s="156">
        <f t="shared" si="84"/>
        <v>0</v>
      </c>
      <c r="G424" t="str">
        <f t="shared" si="85"/>
        <v/>
      </c>
      <c r="H424" t="b">
        <f t="shared" si="86"/>
        <v>0</v>
      </c>
      <c r="I424" s="283">
        <f t="shared" si="79"/>
        <v>0</v>
      </c>
      <c r="J424" s="1">
        <f t="shared" si="80"/>
        <v>0</v>
      </c>
      <c r="K424" s="157">
        <f t="shared" si="87"/>
        <v>0</v>
      </c>
      <c r="L424" s="148">
        <f t="shared" si="88"/>
        <v>0</v>
      </c>
      <c r="M424" s="150">
        <f t="shared" si="89"/>
        <v>10</v>
      </c>
      <c r="N424" s="149">
        <f t="shared" si="90"/>
        <v>2.8200000000000003</v>
      </c>
      <c r="O424" s="149">
        <f t="shared" si="81"/>
        <v>1.02</v>
      </c>
      <c r="P424" s="149">
        <f t="shared" si="82"/>
        <v>0.02</v>
      </c>
    </row>
    <row r="425" spans="1:16" x14ac:dyDescent="0.25">
      <c r="A425" s="391"/>
      <c r="B425" s="394"/>
      <c r="C425" s="5" t="str">
        <f t="shared" si="78"/>
        <v/>
      </c>
      <c r="D425" s="155">
        <f t="shared" si="83"/>
        <v>0</v>
      </c>
      <c r="F425" s="156">
        <f t="shared" si="84"/>
        <v>0</v>
      </c>
      <c r="G425" t="str">
        <f t="shared" si="85"/>
        <v/>
      </c>
      <c r="H425" t="b">
        <f t="shared" si="86"/>
        <v>0</v>
      </c>
      <c r="I425" s="283">
        <f t="shared" si="79"/>
        <v>0</v>
      </c>
      <c r="J425" s="1">
        <f t="shared" si="80"/>
        <v>0</v>
      </c>
      <c r="K425" s="157">
        <f t="shared" si="87"/>
        <v>0</v>
      </c>
      <c r="L425" s="148">
        <f t="shared" si="88"/>
        <v>0</v>
      </c>
      <c r="M425" s="150">
        <f t="shared" si="89"/>
        <v>10</v>
      </c>
      <c r="N425" s="149">
        <f t="shared" si="90"/>
        <v>2.8200000000000003</v>
      </c>
      <c r="O425" s="149">
        <f t="shared" si="81"/>
        <v>1.02</v>
      </c>
      <c r="P425" s="149">
        <f t="shared" si="82"/>
        <v>0.02</v>
      </c>
    </row>
    <row r="426" spans="1:16" x14ac:dyDescent="0.25">
      <c r="A426" s="391"/>
      <c r="B426" s="394"/>
      <c r="C426" s="5" t="str">
        <f t="shared" si="78"/>
        <v/>
      </c>
      <c r="D426" s="155">
        <f t="shared" si="83"/>
        <v>0</v>
      </c>
      <c r="F426" s="156">
        <f t="shared" si="84"/>
        <v>0</v>
      </c>
      <c r="G426" t="str">
        <f t="shared" si="85"/>
        <v/>
      </c>
      <c r="H426" t="b">
        <f t="shared" si="86"/>
        <v>0</v>
      </c>
      <c r="I426" s="283">
        <f t="shared" si="79"/>
        <v>0</v>
      </c>
      <c r="J426" s="1">
        <f t="shared" si="80"/>
        <v>0</v>
      </c>
      <c r="K426" s="157">
        <f t="shared" si="87"/>
        <v>0</v>
      </c>
      <c r="L426" s="148">
        <f t="shared" si="88"/>
        <v>0</v>
      </c>
      <c r="M426" s="150">
        <f t="shared" si="89"/>
        <v>10</v>
      </c>
      <c r="N426" s="149">
        <f t="shared" si="90"/>
        <v>2.8200000000000003</v>
      </c>
      <c r="O426" s="149">
        <f t="shared" si="81"/>
        <v>1.02</v>
      </c>
      <c r="P426" s="149">
        <f t="shared" si="82"/>
        <v>0.02</v>
      </c>
    </row>
    <row r="427" spans="1:16" x14ac:dyDescent="0.25">
      <c r="A427" s="391"/>
      <c r="B427" s="394"/>
      <c r="C427" s="5" t="str">
        <f t="shared" si="78"/>
        <v/>
      </c>
      <c r="D427" s="155">
        <f t="shared" si="83"/>
        <v>0</v>
      </c>
      <c r="F427" s="156">
        <f t="shared" si="84"/>
        <v>0</v>
      </c>
      <c r="G427" t="str">
        <f t="shared" si="85"/>
        <v/>
      </c>
      <c r="H427" t="b">
        <f t="shared" si="86"/>
        <v>0</v>
      </c>
      <c r="I427" s="283">
        <f t="shared" si="79"/>
        <v>0</v>
      </c>
      <c r="J427" s="1">
        <f t="shared" si="80"/>
        <v>0</v>
      </c>
      <c r="K427" s="157">
        <f t="shared" si="87"/>
        <v>0</v>
      </c>
      <c r="L427" s="148">
        <f t="shared" si="88"/>
        <v>0</v>
      </c>
      <c r="M427" s="150">
        <f t="shared" si="89"/>
        <v>10</v>
      </c>
      <c r="N427" s="149">
        <f t="shared" si="90"/>
        <v>2.8200000000000003</v>
      </c>
      <c r="O427" s="149">
        <f t="shared" si="81"/>
        <v>1.02</v>
      </c>
      <c r="P427" s="149">
        <f t="shared" si="82"/>
        <v>0.02</v>
      </c>
    </row>
    <row r="428" spans="1:16" x14ac:dyDescent="0.25">
      <c r="A428" s="391"/>
      <c r="B428" s="394"/>
      <c r="C428" s="5" t="str">
        <f t="shared" si="78"/>
        <v/>
      </c>
      <c r="D428" s="155">
        <f t="shared" si="83"/>
        <v>0</v>
      </c>
      <c r="F428" s="156">
        <f t="shared" si="84"/>
        <v>0</v>
      </c>
      <c r="G428" t="str">
        <f t="shared" si="85"/>
        <v/>
      </c>
      <c r="H428" t="b">
        <f t="shared" si="86"/>
        <v>0</v>
      </c>
      <c r="I428" s="283">
        <f t="shared" si="79"/>
        <v>0</v>
      </c>
      <c r="J428" s="1">
        <f t="shared" si="80"/>
        <v>0</v>
      </c>
      <c r="K428" s="157">
        <f t="shared" si="87"/>
        <v>0</v>
      </c>
      <c r="L428" s="148">
        <f t="shared" si="88"/>
        <v>0</v>
      </c>
      <c r="M428" s="150">
        <f t="shared" si="89"/>
        <v>10</v>
      </c>
      <c r="N428" s="149">
        <f t="shared" si="90"/>
        <v>2.8200000000000003</v>
      </c>
      <c r="O428" s="149">
        <f t="shared" si="81"/>
        <v>1.02</v>
      </c>
      <c r="P428" s="149">
        <f t="shared" si="82"/>
        <v>0.02</v>
      </c>
    </row>
    <row r="429" spans="1:16" x14ac:dyDescent="0.25">
      <c r="A429" s="391"/>
      <c r="B429" s="394"/>
      <c r="C429" s="5" t="str">
        <f t="shared" si="78"/>
        <v/>
      </c>
      <c r="D429" s="155">
        <f t="shared" si="83"/>
        <v>0</v>
      </c>
      <c r="F429" s="156">
        <f t="shared" si="84"/>
        <v>0</v>
      </c>
      <c r="G429" t="str">
        <f t="shared" si="85"/>
        <v/>
      </c>
      <c r="H429" t="b">
        <f t="shared" si="86"/>
        <v>0</v>
      </c>
      <c r="I429" s="283">
        <f t="shared" si="79"/>
        <v>0</v>
      </c>
      <c r="J429" s="1">
        <f t="shared" si="80"/>
        <v>0</v>
      </c>
      <c r="K429" s="157">
        <f t="shared" si="87"/>
        <v>0</v>
      </c>
      <c r="L429" s="148">
        <f t="shared" si="88"/>
        <v>0</v>
      </c>
      <c r="M429" s="150">
        <f t="shared" si="89"/>
        <v>10</v>
      </c>
      <c r="N429" s="149">
        <f t="shared" si="90"/>
        <v>2.8200000000000003</v>
      </c>
      <c r="O429" s="149">
        <f t="shared" si="81"/>
        <v>1.02</v>
      </c>
      <c r="P429" s="149">
        <f t="shared" si="82"/>
        <v>0.02</v>
      </c>
    </row>
    <row r="430" spans="1:16" x14ac:dyDescent="0.25">
      <c r="A430" s="391"/>
      <c r="B430" s="394"/>
      <c r="C430" s="5" t="str">
        <f t="shared" si="78"/>
        <v/>
      </c>
      <c r="D430" s="155">
        <f t="shared" si="83"/>
        <v>0</v>
      </c>
      <c r="F430" s="156">
        <f t="shared" si="84"/>
        <v>0</v>
      </c>
      <c r="G430" t="str">
        <f t="shared" si="85"/>
        <v/>
      </c>
      <c r="H430" t="b">
        <f t="shared" si="86"/>
        <v>0</v>
      </c>
      <c r="I430" s="283">
        <f t="shared" si="79"/>
        <v>0</v>
      </c>
      <c r="J430" s="1">
        <f t="shared" si="80"/>
        <v>0</v>
      </c>
      <c r="K430" s="157">
        <f t="shared" si="87"/>
        <v>0</v>
      </c>
      <c r="L430" s="148">
        <f t="shared" si="88"/>
        <v>0</v>
      </c>
      <c r="M430" s="150">
        <f t="shared" si="89"/>
        <v>10</v>
      </c>
      <c r="N430" s="149">
        <f t="shared" si="90"/>
        <v>2.8200000000000003</v>
      </c>
      <c r="O430" s="149">
        <f t="shared" si="81"/>
        <v>1.02</v>
      </c>
      <c r="P430" s="149">
        <f t="shared" si="82"/>
        <v>0.02</v>
      </c>
    </row>
    <row r="431" spans="1:16" x14ac:dyDescent="0.25">
      <c r="A431" s="391"/>
      <c r="B431" s="394"/>
      <c r="C431" s="5" t="str">
        <f t="shared" si="78"/>
        <v/>
      </c>
      <c r="D431" s="155">
        <f t="shared" si="83"/>
        <v>0</v>
      </c>
      <c r="F431" s="156">
        <f t="shared" si="84"/>
        <v>0</v>
      </c>
      <c r="G431" t="str">
        <f t="shared" si="85"/>
        <v/>
      </c>
      <c r="H431" t="b">
        <f t="shared" si="86"/>
        <v>0</v>
      </c>
      <c r="I431" s="283">
        <f t="shared" si="79"/>
        <v>0</v>
      </c>
      <c r="J431" s="1">
        <f t="shared" si="80"/>
        <v>0</v>
      </c>
      <c r="K431" s="157">
        <f t="shared" si="87"/>
        <v>0</v>
      </c>
      <c r="L431" s="148">
        <f t="shared" si="88"/>
        <v>0</v>
      </c>
      <c r="M431" s="150">
        <f t="shared" si="89"/>
        <v>10</v>
      </c>
      <c r="N431" s="149">
        <f t="shared" si="90"/>
        <v>2.8200000000000003</v>
      </c>
      <c r="O431" s="149">
        <f t="shared" si="81"/>
        <v>1.02</v>
      </c>
      <c r="P431" s="149">
        <f t="shared" si="82"/>
        <v>0.02</v>
      </c>
    </row>
    <row r="432" spans="1:16" x14ac:dyDescent="0.25">
      <c r="A432" s="391"/>
      <c r="B432" s="394"/>
      <c r="C432" s="5" t="str">
        <f t="shared" si="78"/>
        <v/>
      </c>
      <c r="D432" s="155">
        <f t="shared" si="83"/>
        <v>0</v>
      </c>
      <c r="F432" s="156">
        <f t="shared" si="84"/>
        <v>0</v>
      </c>
      <c r="G432" t="str">
        <f t="shared" si="85"/>
        <v/>
      </c>
      <c r="H432" t="b">
        <f t="shared" si="86"/>
        <v>0</v>
      </c>
      <c r="I432" s="283">
        <f t="shared" si="79"/>
        <v>0</v>
      </c>
      <c r="J432" s="1">
        <f t="shared" si="80"/>
        <v>0</v>
      </c>
      <c r="K432" s="157">
        <f t="shared" si="87"/>
        <v>0</v>
      </c>
      <c r="L432" s="148">
        <f t="shared" si="88"/>
        <v>0</v>
      </c>
      <c r="M432" s="150">
        <f t="shared" si="89"/>
        <v>10</v>
      </c>
      <c r="N432" s="149">
        <f t="shared" si="90"/>
        <v>2.8200000000000003</v>
      </c>
      <c r="O432" s="149">
        <f t="shared" si="81"/>
        <v>1.02</v>
      </c>
      <c r="P432" s="149">
        <f t="shared" si="82"/>
        <v>0.02</v>
      </c>
    </row>
    <row r="433" spans="1:16" x14ac:dyDescent="0.25">
      <c r="A433" s="391"/>
      <c r="B433" s="394"/>
      <c r="C433" s="5" t="str">
        <f t="shared" si="78"/>
        <v/>
      </c>
      <c r="D433" s="155">
        <f t="shared" si="83"/>
        <v>0</v>
      </c>
      <c r="F433" s="156">
        <f t="shared" si="84"/>
        <v>0</v>
      </c>
      <c r="G433" t="str">
        <f t="shared" si="85"/>
        <v/>
      </c>
      <c r="H433" t="b">
        <f t="shared" si="86"/>
        <v>0</v>
      </c>
      <c r="I433" s="283">
        <f t="shared" si="79"/>
        <v>0</v>
      </c>
      <c r="J433" s="1">
        <f t="shared" si="80"/>
        <v>0</v>
      </c>
      <c r="K433" s="157">
        <f t="shared" si="87"/>
        <v>0</v>
      </c>
      <c r="L433" s="148">
        <f t="shared" si="88"/>
        <v>0</v>
      </c>
      <c r="M433" s="150">
        <f t="shared" si="89"/>
        <v>10</v>
      </c>
      <c r="N433" s="149">
        <f t="shared" si="90"/>
        <v>2.8200000000000003</v>
      </c>
      <c r="O433" s="149">
        <f t="shared" si="81"/>
        <v>1.02</v>
      </c>
      <c r="P433" s="149">
        <f t="shared" si="82"/>
        <v>0.02</v>
      </c>
    </row>
    <row r="434" spans="1:16" x14ac:dyDescent="0.25">
      <c r="A434" s="391"/>
      <c r="B434" s="394"/>
      <c r="C434" s="5" t="str">
        <f t="shared" si="78"/>
        <v/>
      </c>
      <c r="D434" s="155">
        <f t="shared" si="83"/>
        <v>0</v>
      </c>
      <c r="F434" s="156">
        <f t="shared" si="84"/>
        <v>0</v>
      </c>
      <c r="G434" t="str">
        <f t="shared" si="85"/>
        <v/>
      </c>
      <c r="H434" t="b">
        <f t="shared" si="86"/>
        <v>0</v>
      </c>
      <c r="I434" s="283">
        <f t="shared" si="79"/>
        <v>0</v>
      </c>
      <c r="J434" s="1">
        <f t="shared" si="80"/>
        <v>0</v>
      </c>
      <c r="K434" s="157">
        <f t="shared" si="87"/>
        <v>0</v>
      </c>
      <c r="L434" s="148">
        <f t="shared" si="88"/>
        <v>0</v>
      </c>
      <c r="M434" s="150">
        <f t="shared" si="89"/>
        <v>10</v>
      </c>
      <c r="N434" s="149">
        <f t="shared" si="90"/>
        <v>2.8200000000000003</v>
      </c>
      <c r="O434" s="149">
        <f t="shared" si="81"/>
        <v>1.02</v>
      </c>
      <c r="P434" s="149">
        <f t="shared" si="82"/>
        <v>0.02</v>
      </c>
    </row>
    <row r="435" spans="1:16" x14ac:dyDescent="0.25">
      <c r="A435" s="391"/>
      <c r="B435" s="394"/>
      <c r="C435" s="5" t="str">
        <f t="shared" si="78"/>
        <v/>
      </c>
      <c r="D435" s="155">
        <f t="shared" si="83"/>
        <v>0</v>
      </c>
      <c r="F435" s="156">
        <f t="shared" si="84"/>
        <v>0</v>
      </c>
      <c r="G435" t="str">
        <f t="shared" si="85"/>
        <v/>
      </c>
      <c r="H435" t="b">
        <f t="shared" si="86"/>
        <v>0</v>
      </c>
      <c r="I435" s="283">
        <f t="shared" si="79"/>
        <v>0</v>
      </c>
      <c r="J435" s="1">
        <f t="shared" si="80"/>
        <v>0</v>
      </c>
      <c r="K435" s="157">
        <f t="shared" si="87"/>
        <v>0</v>
      </c>
      <c r="L435" s="148">
        <f t="shared" si="88"/>
        <v>0</v>
      </c>
      <c r="M435" s="150">
        <f t="shared" si="89"/>
        <v>10</v>
      </c>
      <c r="N435" s="149">
        <f t="shared" si="90"/>
        <v>2.8200000000000003</v>
      </c>
      <c r="O435" s="149">
        <f t="shared" si="81"/>
        <v>1.02</v>
      </c>
      <c r="P435" s="149">
        <f t="shared" si="82"/>
        <v>0.02</v>
      </c>
    </row>
    <row r="436" spans="1:16" x14ac:dyDescent="0.25">
      <c r="A436" s="391"/>
      <c r="B436" s="394"/>
      <c r="C436" s="5" t="str">
        <f t="shared" si="78"/>
        <v/>
      </c>
      <c r="D436" s="155">
        <f t="shared" si="83"/>
        <v>0</v>
      </c>
      <c r="F436" s="156">
        <f t="shared" si="84"/>
        <v>0</v>
      </c>
      <c r="G436" t="str">
        <f t="shared" si="85"/>
        <v/>
      </c>
      <c r="H436" t="b">
        <f t="shared" si="86"/>
        <v>0</v>
      </c>
      <c r="I436" s="283">
        <f t="shared" si="79"/>
        <v>0</v>
      </c>
      <c r="J436" s="1">
        <f t="shared" si="80"/>
        <v>0</v>
      </c>
      <c r="K436" s="157">
        <f t="shared" si="87"/>
        <v>0</v>
      </c>
      <c r="L436" s="148">
        <f t="shared" si="88"/>
        <v>0</v>
      </c>
      <c r="M436" s="150">
        <f t="shared" si="89"/>
        <v>10</v>
      </c>
      <c r="N436" s="149">
        <f t="shared" si="90"/>
        <v>2.8200000000000003</v>
      </c>
      <c r="O436" s="149">
        <f t="shared" si="81"/>
        <v>1.02</v>
      </c>
      <c r="P436" s="149">
        <f t="shared" si="82"/>
        <v>0.02</v>
      </c>
    </row>
    <row r="437" spans="1:16" x14ac:dyDescent="0.25">
      <c r="A437" s="391"/>
      <c r="B437" s="394"/>
      <c r="C437" s="5" t="str">
        <f t="shared" si="78"/>
        <v/>
      </c>
      <c r="D437" s="155">
        <f t="shared" si="83"/>
        <v>0</v>
      </c>
      <c r="F437" s="156">
        <f t="shared" si="84"/>
        <v>0</v>
      </c>
      <c r="G437" t="str">
        <f t="shared" si="85"/>
        <v/>
      </c>
      <c r="H437" t="b">
        <f t="shared" si="86"/>
        <v>0</v>
      </c>
      <c r="I437" s="283">
        <f t="shared" si="79"/>
        <v>0</v>
      </c>
      <c r="J437" s="1">
        <f t="shared" si="80"/>
        <v>0</v>
      </c>
      <c r="K437" s="157">
        <f t="shared" si="87"/>
        <v>0</v>
      </c>
      <c r="L437" s="148">
        <f t="shared" si="88"/>
        <v>0</v>
      </c>
      <c r="M437" s="150">
        <f t="shared" si="89"/>
        <v>10</v>
      </c>
      <c r="N437" s="149">
        <f t="shared" si="90"/>
        <v>2.8200000000000003</v>
      </c>
      <c r="O437" s="149">
        <f t="shared" si="81"/>
        <v>1.02</v>
      </c>
      <c r="P437" s="149">
        <f t="shared" si="82"/>
        <v>0.02</v>
      </c>
    </row>
    <row r="438" spans="1:16" x14ac:dyDescent="0.25">
      <c r="A438" s="391"/>
      <c r="B438" s="394"/>
      <c r="C438" s="5" t="str">
        <f t="shared" si="78"/>
        <v/>
      </c>
      <c r="D438" s="155">
        <f t="shared" si="83"/>
        <v>0</v>
      </c>
      <c r="F438" s="156">
        <f t="shared" si="84"/>
        <v>0</v>
      </c>
      <c r="G438" t="str">
        <f t="shared" si="85"/>
        <v/>
      </c>
      <c r="H438" t="b">
        <f t="shared" si="86"/>
        <v>0</v>
      </c>
      <c r="I438" s="283">
        <f t="shared" si="79"/>
        <v>0</v>
      </c>
      <c r="J438" s="1">
        <f t="shared" si="80"/>
        <v>0</v>
      </c>
      <c r="K438" s="157">
        <f t="shared" si="87"/>
        <v>0</v>
      </c>
      <c r="L438" s="148">
        <f t="shared" si="88"/>
        <v>0</v>
      </c>
      <c r="M438" s="150">
        <f t="shared" si="89"/>
        <v>10</v>
      </c>
      <c r="N438" s="149">
        <f t="shared" si="90"/>
        <v>2.8200000000000003</v>
      </c>
      <c r="O438" s="149">
        <f t="shared" si="81"/>
        <v>1.02</v>
      </c>
      <c r="P438" s="149">
        <f t="shared" si="82"/>
        <v>0.02</v>
      </c>
    </row>
    <row r="439" spans="1:16" x14ac:dyDescent="0.25">
      <c r="A439" s="391"/>
      <c r="B439" s="394"/>
      <c r="C439" s="5" t="str">
        <f t="shared" si="78"/>
        <v/>
      </c>
      <c r="D439" s="155">
        <f t="shared" si="83"/>
        <v>0</v>
      </c>
      <c r="F439" s="156">
        <f t="shared" si="84"/>
        <v>0</v>
      </c>
      <c r="G439" t="str">
        <f t="shared" si="85"/>
        <v/>
      </c>
      <c r="H439" t="b">
        <f t="shared" si="86"/>
        <v>0</v>
      </c>
      <c r="I439" s="283">
        <f t="shared" si="79"/>
        <v>0</v>
      </c>
      <c r="J439" s="1">
        <f t="shared" si="80"/>
        <v>0</v>
      </c>
      <c r="K439" s="157">
        <f t="shared" si="87"/>
        <v>0</v>
      </c>
      <c r="L439" s="148">
        <f t="shared" si="88"/>
        <v>0</v>
      </c>
      <c r="M439" s="150">
        <f t="shared" si="89"/>
        <v>10</v>
      </c>
      <c r="N439" s="149">
        <f t="shared" si="90"/>
        <v>2.8200000000000003</v>
      </c>
      <c r="O439" s="149">
        <f t="shared" si="81"/>
        <v>1.02</v>
      </c>
      <c r="P439" s="149">
        <f t="shared" si="82"/>
        <v>0.02</v>
      </c>
    </row>
    <row r="440" spans="1:16" x14ac:dyDescent="0.25">
      <c r="A440" s="391"/>
      <c r="B440" s="394"/>
      <c r="C440" s="5" t="str">
        <f t="shared" si="78"/>
        <v/>
      </c>
      <c r="D440" s="155">
        <f t="shared" si="83"/>
        <v>0</v>
      </c>
      <c r="F440" s="156">
        <f t="shared" si="84"/>
        <v>0</v>
      </c>
      <c r="G440" t="str">
        <f t="shared" si="85"/>
        <v/>
      </c>
      <c r="H440" t="b">
        <f t="shared" si="86"/>
        <v>0</v>
      </c>
      <c r="I440" s="283">
        <f t="shared" si="79"/>
        <v>0</v>
      </c>
      <c r="J440" s="1">
        <f t="shared" si="80"/>
        <v>0</v>
      </c>
      <c r="K440" s="157">
        <f t="shared" si="87"/>
        <v>0</v>
      </c>
      <c r="L440" s="148">
        <f t="shared" si="88"/>
        <v>0</v>
      </c>
      <c r="M440" s="150">
        <f t="shared" si="89"/>
        <v>10</v>
      </c>
      <c r="N440" s="149">
        <f t="shared" si="90"/>
        <v>2.8200000000000003</v>
      </c>
      <c r="O440" s="149">
        <f t="shared" si="81"/>
        <v>1.02</v>
      </c>
      <c r="P440" s="149">
        <f t="shared" si="82"/>
        <v>0.02</v>
      </c>
    </row>
    <row r="441" spans="1:16" x14ac:dyDescent="0.25">
      <c r="A441" s="391"/>
      <c r="B441" s="394"/>
      <c r="C441" s="5" t="str">
        <f t="shared" si="78"/>
        <v/>
      </c>
      <c r="D441" s="155">
        <f t="shared" si="83"/>
        <v>0</v>
      </c>
      <c r="F441" s="156">
        <f t="shared" si="84"/>
        <v>0</v>
      </c>
      <c r="G441" t="str">
        <f t="shared" si="85"/>
        <v/>
      </c>
      <c r="H441" t="b">
        <f t="shared" si="86"/>
        <v>0</v>
      </c>
      <c r="I441" s="283">
        <f t="shared" si="79"/>
        <v>0</v>
      </c>
      <c r="J441" s="1">
        <f t="shared" si="80"/>
        <v>0</v>
      </c>
      <c r="K441" s="157">
        <f t="shared" si="87"/>
        <v>0</v>
      </c>
      <c r="L441" s="148">
        <f t="shared" si="88"/>
        <v>0</v>
      </c>
      <c r="M441" s="150">
        <f t="shared" si="89"/>
        <v>10</v>
      </c>
      <c r="N441" s="149">
        <f t="shared" si="90"/>
        <v>2.8200000000000003</v>
      </c>
      <c r="O441" s="149">
        <f t="shared" si="81"/>
        <v>1.02</v>
      </c>
      <c r="P441" s="149">
        <f t="shared" si="82"/>
        <v>0.02</v>
      </c>
    </row>
    <row r="442" spans="1:16" x14ac:dyDescent="0.25">
      <c r="A442" s="391"/>
      <c r="B442" s="394"/>
      <c r="C442" s="5" t="str">
        <f t="shared" si="78"/>
        <v/>
      </c>
      <c r="D442" s="155">
        <f t="shared" si="83"/>
        <v>0</v>
      </c>
      <c r="F442" s="156">
        <f t="shared" si="84"/>
        <v>0</v>
      </c>
      <c r="G442" t="str">
        <f t="shared" si="85"/>
        <v/>
      </c>
      <c r="H442" t="b">
        <f t="shared" si="86"/>
        <v>0</v>
      </c>
      <c r="I442" s="283">
        <f t="shared" si="79"/>
        <v>0</v>
      </c>
      <c r="J442" s="1">
        <f t="shared" si="80"/>
        <v>0</v>
      </c>
      <c r="K442" s="157">
        <f t="shared" si="87"/>
        <v>0</v>
      </c>
      <c r="L442" s="148">
        <f t="shared" si="88"/>
        <v>0</v>
      </c>
      <c r="M442" s="150">
        <f t="shared" si="89"/>
        <v>10</v>
      </c>
      <c r="N442" s="149">
        <f t="shared" si="90"/>
        <v>2.8200000000000003</v>
      </c>
      <c r="O442" s="149">
        <f t="shared" si="81"/>
        <v>1.02</v>
      </c>
      <c r="P442" s="149">
        <f t="shared" si="82"/>
        <v>0.02</v>
      </c>
    </row>
    <row r="443" spans="1:16" x14ac:dyDescent="0.25">
      <c r="A443" s="391"/>
      <c r="B443" s="394"/>
      <c r="C443" s="5" t="str">
        <f t="shared" si="78"/>
        <v/>
      </c>
      <c r="D443" s="155">
        <f t="shared" si="83"/>
        <v>0</v>
      </c>
      <c r="F443" s="156">
        <f t="shared" si="84"/>
        <v>0</v>
      </c>
      <c r="G443" t="str">
        <f t="shared" si="85"/>
        <v/>
      </c>
      <c r="H443" t="b">
        <f t="shared" si="86"/>
        <v>0</v>
      </c>
      <c r="I443" s="283">
        <f t="shared" si="79"/>
        <v>0</v>
      </c>
      <c r="J443" s="1">
        <f t="shared" si="80"/>
        <v>0</v>
      </c>
      <c r="K443" s="157">
        <f t="shared" si="87"/>
        <v>0</v>
      </c>
      <c r="L443" s="148">
        <f t="shared" si="88"/>
        <v>0</v>
      </c>
      <c r="M443" s="150">
        <f t="shared" si="89"/>
        <v>10</v>
      </c>
      <c r="N443" s="149">
        <f t="shared" si="90"/>
        <v>2.8200000000000003</v>
      </c>
      <c r="O443" s="149">
        <f t="shared" si="81"/>
        <v>1.02</v>
      </c>
      <c r="P443" s="149">
        <f t="shared" si="82"/>
        <v>0.02</v>
      </c>
    </row>
    <row r="444" spans="1:16" x14ac:dyDescent="0.25">
      <c r="A444" s="391"/>
      <c r="B444" s="394"/>
      <c r="C444" s="5" t="str">
        <f t="shared" si="78"/>
        <v/>
      </c>
      <c r="D444" s="155">
        <f t="shared" si="83"/>
        <v>0</v>
      </c>
      <c r="F444" s="156">
        <f t="shared" si="84"/>
        <v>0</v>
      </c>
      <c r="G444" t="str">
        <f t="shared" si="85"/>
        <v/>
      </c>
      <c r="H444" t="b">
        <f t="shared" si="86"/>
        <v>0</v>
      </c>
      <c r="I444" s="283">
        <f t="shared" si="79"/>
        <v>0</v>
      </c>
      <c r="J444" s="1">
        <f t="shared" si="80"/>
        <v>0</v>
      </c>
      <c r="K444" s="157">
        <f t="shared" si="87"/>
        <v>0</v>
      </c>
      <c r="L444" s="148">
        <f t="shared" si="88"/>
        <v>0</v>
      </c>
      <c r="M444" s="150">
        <f t="shared" si="89"/>
        <v>10</v>
      </c>
      <c r="N444" s="149">
        <f t="shared" si="90"/>
        <v>2.8200000000000003</v>
      </c>
      <c r="O444" s="149">
        <f t="shared" si="81"/>
        <v>1.02</v>
      </c>
      <c r="P444" s="149">
        <f t="shared" si="82"/>
        <v>0.02</v>
      </c>
    </row>
    <row r="445" spans="1:16" x14ac:dyDescent="0.25">
      <c r="A445" s="391"/>
      <c r="B445" s="394"/>
      <c r="C445" s="5" t="str">
        <f t="shared" si="78"/>
        <v/>
      </c>
      <c r="D445" s="155">
        <f t="shared" si="83"/>
        <v>0</v>
      </c>
      <c r="F445" s="156">
        <f t="shared" si="84"/>
        <v>0</v>
      </c>
      <c r="G445" t="str">
        <f t="shared" si="85"/>
        <v/>
      </c>
      <c r="H445" t="b">
        <f t="shared" si="86"/>
        <v>0</v>
      </c>
      <c r="I445" s="283">
        <f t="shared" si="79"/>
        <v>0</v>
      </c>
      <c r="J445" s="1">
        <f t="shared" si="80"/>
        <v>0</v>
      </c>
      <c r="K445" s="157">
        <f t="shared" si="87"/>
        <v>0</v>
      </c>
      <c r="L445" s="148">
        <f t="shared" si="88"/>
        <v>0</v>
      </c>
      <c r="M445" s="150">
        <f t="shared" si="89"/>
        <v>10</v>
      </c>
      <c r="N445" s="149">
        <f t="shared" si="90"/>
        <v>2.8200000000000003</v>
      </c>
      <c r="O445" s="149">
        <f t="shared" si="81"/>
        <v>1.02</v>
      </c>
      <c r="P445" s="149">
        <f t="shared" si="82"/>
        <v>0.02</v>
      </c>
    </row>
    <row r="446" spans="1:16" x14ac:dyDescent="0.25">
      <c r="A446" s="391"/>
      <c r="B446" s="394"/>
      <c r="C446" s="5" t="str">
        <f t="shared" si="78"/>
        <v/>
      </c>
      <c r="D446" s="155">
        <f t="shared" si="83"/>
        <v>0</v>
      </c>
      <c r="F446" s="156">
        <f t="shared" si="84"/>
        <v>0</v>
      </c>
      <c r="G446" t="str">
        <f t="shared" si="85"/>
        <v/>
      </c>
      <c r="H446" t="b">
        <f t="shared" si="86"/>
        <v>0</v>
      </c>
      <c r="I446" s="283">
        <f t="shared" si="79"/>
        <v>0</v>
      </c>
      <c r="J446" s="1">
        <f t="shared" si="80"/>
        <v>0</v>
      </c>
      <c r="K446" s="157">
        <f t="shared" si="87"/>
        <v>0</v>
      </c>
      <c r="L446" s="148">
        <f t="shared" si="88"/>
        <v>0</v>
      </c>
      <c r="M446" s="150">
        <f t="shared" si="89"/>
        <v>10</v>
      </c>
      <c r="N446" s="149">
        <f t="shared" si="90"/>
        <v>2.8200000000000003</v>
      </c>
      <c r="O446" s="149">
        <f t="shared" si="81"/>
        <v>1.02</v>
      </c>
      <c r="P446" s="149">
        <f t="shared" si="82"/>
        <v>0.02</v>
      </c>
    </row>
    <row r="447" spans="1:16" x14ac:dyDescent="0.25">
      <c r="A447" s="391"/>
      <c r="B447" s="394"/>
      <c r="C447" s="5" t="str">
        <f t="shared" si="78"/>
        <v/>
      </c>
      <c r="D447" s="155">
        <f t="shared" si="83"/>
        <v>0</v>
      </c>
      <c r="F447" s="156">
        <f t="shared" si="84"/>
        <v>0</v>
      </c>
      <c r="G447" t="str">
        <f t="shared" si="85"/>
        <v/>
      </c>
      <c r="H447" t="b">
        <f t="shared" si="86"/>
        <v>0</v>
      </c>
      <c r="I447" s="283">
        <f t="shared" si="79"/>
        <v>0</v>
      </c>
      <c r="J447" s="1">
        <f t="shared" si="80"/>
        <v>0</v>
      </c>
      <c r="K447" s="157">
        <f t="shared" si="87"/>
        <v>0</v>
      </c>
      <c r="L447" s="148">
        <f t="shared" si="88"/>
        <v>0</v>
      </c>
      <c r="M447" s="150">
        <f t="shared" si="89"/>
        <v>10</v>
      </c>
      <c r="N447" s="149">
        <f t="shared" si="90"/>
        <v>2.8200000000000003</v>
      </c>
      <c r="O447" s="149">
        <f t="shared" si="81"/>
        <v>1.02</v>
      </c>
      <c r="P447" s="149">
        <f t="shared" si="82"/>
        <v>0.02</v>
      </c>
    </row>
    <row r="448" spans="1:16" x14ac:dyDescent="0.25">
      <c r="A448" s="391"/>
      <c r="B448" s="394"/>
      <c r="C448" s="5" t="str">
        <f t="shared" si="78"/>
        <v/>
      </c>
      <c r="D448" s="155">
        <f t="shared" si="83"/>
        <v>0</v>
      </c>
      <c r="F448" s="156">
        <f t="shared" si="84"/>
        <v>0</v>
      </c>
      <c r="G448" t="str">
        <f t="shared" si="85"/>
        <v/>
      </c>
      <c r="H448" t="b">
        <f t="shared" si="86"/>
        <v>0</v>
      </c>
      <c r="I448" s="283">
        <f t="shared" si="79"/>
        <v>0</v>
      </c>
      <c r="J448" s="1">
        <f t="shared" si="80"/>
        <v>0</v>
      </c>
      <c r="K448" s="157">
        <f t="shared" si="87"/>
        <v>0</v>
      </c>
      <c r="L448" s="148">
        <f t="shared" si="88"/>
        <v>0</v>
      </c>
      <c r="M448" s="150">
        <f t="shared" si="89"/>
        <v>10</v>
      </c>
      <c r="N448" s="149">
        <f t="shared" si="90"/>
        <v>2.8200000000000003</v>
      </c>
      <c r="O448" s="149">
        <f t="shared" si="81"/>
        <v>1.02</v>
      </c>
      <c r="P448" s="149">
        <f t="shared" si="82"/>
        <v>0.02</v>
      </c>
    </row>
    <row r="449" spans="1:16" x14ac:dyDescent="0.25">
      <c r="A449" s="391"/>
      <c r="B449" s="394"/>
      <c r="C449" s="5" t="str">
        <f t="shared" si="78"/>
        <v/>
      </c>
      <c r="D449" s="155">
        <f t="shared" si="83"/>
        <v>0</v>
      </c>
      <c r="F449" s="156">
        <f t="shared" si="84"/>
        <v>0</v>
      </c>
      <c r="G449" t="str">
        <f t="shared" si="85"/>
        <v/>
      </c>
      <c r="H449" t="b">
        <f t="shared" si="86"/>
        <v>0</v>
      </c>
      <c r="I449" s="283">
        <f t="shared" si="79"/>
        <v>0</v>
      </c>
      <c r="J449" s="1">
        <f t="shared" si="80"/>
        <v>0</v>
      </c>
      <c r="K449" s="157">
        <f t="shared" si="87"/>
        <v>0</v>
      </c>
      <c r="L449" s="148">
        <f t="shared" si="88"/>
        <v>0</v>
      </c>
      <c r="M449" s="150">
        <f t="shared" si="89"/>
        <v>10</v>
      </c>
      <c r="N449" s="149">
        <f t="shared" si="90"/>
        <v>2.8200000000000003</v>
      </c>
      <c r="O449" s="149">
        <f t="shared" si="81"/>
        <v>1.02</v>
      </c>
      <c r="P449" s="149">
        <f t="shared" si="82"/>
        <v>0.02</v>
      </c>
    </row>
    <row r="450" spans="1:16" x14ac:dyDescent="0.25">
      <c r="A450" s="391"/>
      <c r="B450" s="394"/>
      <c r="C450" s="5" t="str">
        <f t="shared" si="78"/>
        <v/>
      </c>
      <c r="D450" s="155">
        <f t="shared" si="83"/>
        <v>0</v>
      </c>
      <c r="F450" s="156">
        <f t="shared" si="84"/>
        <v>0</v>
      </c>
      <c r="G450" t="str">
        <f t="shared" si="85"/>
        <v/>
      </c>
      <c r="H450" t="b">
        <f t="shared" si="86"/>
        <v>0</v>
      </c>
      <c r="I450" s="283">
        <f t="shared" si="79"/>
        <v>0</v>
      </c>
      <c r="J450" s="1">
        <f t="shared" si="80"/>
        <v>0</v>
      </c>
      <c r="K450" s="157">
        <f t="shared" si="87"/>
        <v>0</v>
      </c>
      <c r="L450" s="148">
        <f t="shared" si="88"/>
        <v>0</v>
      </c>
      <c r="M450" s="150">
        <f t="shared" si="89"/>
        <v>10</v>
      </c>
      <c r="N450" s="149">
        <f t="shared" si="90"/>
        <v>2.8200000000000003</v>
      </c>
      <c r="O450" s="149">
        <f t="shared" si="81"/>
        <v>1.02</v>
      </c>
      <c r="P450" s="149">
        <f t="shared" si="82"/>
        <v>0.02</v>
      </c>
    </row>
    <row r="451" spans="1:16" x14ac:dyDescent="0.25">
      <c r="A451" s="391"/>
      <c r="B451" s="394"/>
      <c r="C451" s="5" t="str">
        <f t="shared" ref="C451:C514" si="91">IF(I451&gt;0,INDEX(DB,I451,2),"")</f>
        <v/>
      </c>
      <c r="D451" s="155">
        <f t="shared" si="83"/>
        <v>0</v>
      </c>
      <c r="F451" s="156">
        <f t="shared" si="84"/>
        <v>0</v>
      </c>
      <c r="G451" t="str">
        <f t="shared" si="85"/>
        <v/>
      </c>
      <c r="H451" t="b">
        <f t="shared" si="86"/>
        <v>0</v>
      </c>
      <c r="I451" s="283">
        <f t="shared" ref="I451:I514" si="92">IF(ISNA(MATCH(A451,AthleteNumbers,0)),0,MATCH(A451,AthleteNumbers,0))</f>
        <v>0</v>
      </c>
      <c r="J451" s="1">
        <f t="shared" ref="J451:J514" si="93">IF(I451&gt;0,INDEX(DB,$I451,6),0)</f>
        <v>0</v>
      </c>
      <c r="K451" s="157">
        <f t="shared" si="87"/>
        <v>0</v>
      </c>
      <c r="L451" s="148">
        <f t="shared" si="88"/>
        <v>0</v>
      </c>
      <c r="M451" s="150">
        <f t="shared" si="89"/>
        <v>10</v>
      </c>
      <c r="N451" s="149">
        <f t="shared" si="90"/>
        <v>2.8200000000000003</v>
      </c>
      <c r="O451" s="149">
        <f t="shared" ref="O451:O514" si="94">IF($J451=0,$M$1,INDEX(IncEventData,$J451,(3*($K$1-1))+2))</f>
        <v>1.02</v>
      </c>
      <c r="P451" s="149">
        <f t="shared" ref="P451:P514" si="95">IF($J451=0,$O$1,INDEX(IncEventData,$J451,(3*($K$1-1))+3))</f>
        <v>0.02</v>
      </c>
    </row>
    <row r="452" spans="1:16" x14ac:dyDescent="0.25">
      <c r="A452" s="391"/>
      <c r="B452" s="394"/>
      <c r="C452" s="5" t="str">
        <f t="shared" si="91"/>
        <v/>
      </c>
      <c r="D452" s="155">
        <f t="shared" ref="D452:D515" si="96">IF(AND(H452,B452&lt;&gt;0,ISNUMBER(B452)),IF(ISERR(M452),0,M452),0)</f>
        <v>0</v>
      </c>
      <c r="F452" s="156">
        <f t="shared" ref="F452:F515" si="97">COUNTIF(A$3:A$1002,A452)</f>
        <v>0</v>
      </c>
      <c r="G452" t="str">
        <f t="shared" ref="G452:G515" si="98">IF(AND(H452,OR(D452&lt;=10,D452&gt;=90)),"CHECK","")</f>
        <v/>
      </c>
      <c r="H452" t="b">
        <f t="shared" ref="H452:H515" si="99">IF(AND(I452&gt;0,LEN(C452)&gt;0,B452&lt;&gt;0),TRUE,FALSE)</f>
        <v>0</v>
      </c>
      <c r="I452" s="283">
        <f t="shared" si="92"/>
        <v>0</v>
      </c>
      <c r="J452" s="1">
        <f t="shared" si="93"/>
        <v>0</v>
      </c>
      <c r="K452" s="157">
        <f t="shared" ref="K452:K515" si="100">IF(ISNUMBER(B452),ROUND(+B452,2),0)</f>
        <v>0</v>
      </c>
      <c r="L452" s="148">
        <f t="shared" ref="L452:L515" si="101">+K452</f>
        <v>0</v>
      </c>
      <c r="M452" s="150">
        <f t="shared" ref="M452:M515" si="102">IF(L452&lt;O452,MinPoints,IF(AND(L452&gt;N452,O452&gt;0),100,+INT(($L452-O452)/P452)+MinPoints))</f>
        <v>10</v>
      </c>
      <c r="N452" s="149">
        <f t="shared" ref="N452:N515" si="103">+O452+(P452*90)</f>
        <v>2.8200000000000003</v>
      </c>
      <c r="O452" s="149">
        <f t="shared" si="94"/>
        <v>1.02</v>
      </c>
      <c r="P452" s="149">
        <f t="shared" si="95"/>
        <v>0.02</v>
      </c>
    </row>
    <row r="453" spans="1:16" x14ac:dyDescent="0.25">
      <c r="A453" s="391"/>
      <c r="B453" s="394"/>
      <c r="C453" s="5" t="str">
        <f t="shared" si="91"/>
        <v/>
      </c>
      <c r="D453" s="155">
        <f t="shared" si="96"/>
        <v>0</v>
      </c>
      <c r="F453" s="156">
        <f t="shared" si="97"/>
        <v>0</v>
      </c>
      <c r="G453" t="str">
        <f t="shared" si="98"/>
        <v/>
      </c>
      <c r="H453" t="b">
        <f t="shared" si="99"/>
        <v>0</v>
      </c>
      <c r="I453" s="283">
        <f t="shared" si="92"/>
        <v>0</v>
      </c>
      <c r="J453" s="1">
        <f t="shared" si="93"/>
        <v>0</v>
      </c>
      <c r="K453" s="157">
        <f t="shared" si="100"/>
        <v>0</v>
      </c>
      <c r="L453" s="148">
        <f t="shared" si="101"/>
        <v>0</v>
      </c>
      <c r="M453" s="150">
        <f t="shared" si="102"/>
        <v>10</v>
      </c>
      <c r="N453" s="149">
        <f t="shared" si="103"/>
        <v>2.8200000000000003</v>
      </c>
      <c r="O453" s="149">
        <f t="shared" si="94"/>
        <v>1.02</v>
      </c>
      <c r="P453" s="149">
        <f t="shared" si="95"/>
        <v>0.02</v>
      </c>
    </row>
    <row r="454" spans="1:16" x14ac:dyDescent="0.25">
      <c r="A454" s="391"/>
      <c r="B454" s="394"/>
      <c r="C454" s="5" t="str">
        <f t="shared" si="91"/>
        <v/>
      </c>
      <c r="D454" s="155">
        <f t="shared" si="96"/>
        <v>0</v>
      </c>
      <c r="F454" s="156">
        <f t="shared" si="97"/>
        <v>0</v>
      </c>
      <c r="G454" t="str">
        <f t="shared" si="98"/>
        <v/>
      </c>
      <c r="H454" t="b">
        <f t="shared" si="99"/>
        <v>0</v>
      </c>
      <c r="I454" s="283">
        <f t="shared" si="92"/>
        <v>0</v>
      </c>
      <c r="J454" s="1">
        <f t="shared" si="93"/>
        <v>0</v>
      </c>
      <c r="K454" s="157">
        <f t="shared" si="100"/>
        <v>0</v>
      </c>
      <c r="L454" s="148">
        <f t="shared" si="101"/>
        <v>0</v>
      </c>
      <c r="M454" s="150">
        <f t="shared" si="102"/>
        <v>10</v>
      </c>
      <c r="N454" s="149">
        <f t="shared" si="103"/>
        <v>2.8200000000000003</v>
      </c>
      <c r="O454" s="149">
        <f t="shared" si="94"/>
        <v>1.02</v>
      </c>
      <c r="P454" s="149">
        <f t="shared" si="95"/>
        <v>0.02</v>
      </c>
    </row>
    <row r="455" spans="1:16" x14ac:dyDescent="0.25">
      <c r="A455" s="391"/>
      <c r="B455" s="394"/>
      <c r="C455" s="5" t="str">
        <f t="shared" si="91"/>
        <v/>
      </c>
      <c r="D455" s="155">
        <f t="shared" si="96"/>
        <v>0</v>
      </c>
      <c r="F455" s="156">
        <f t="shared" si="97"/>
        <v>0</v>
      </c>
      <c r="G455" t="str">
        <f t="shared" si="98"/>
        <v/>
      </c>
      <c r="H455" t="b">
        <f t="shared" si="99"/>
        <v>0</v>
      </c>
      <c r="I455" s="283">
        <f t="shared" si="92"/>
        <v>0</v>
      </c>
      <c r="J455" s="1">
        <f t="shared" si="93"/>
        <v>0</v>
      </c>
      <c r="K455" s="157">
        <f t="shared" si="100"/>
        <v>0</v>
      </c>
      <c r="L455" s="148">
        <f t="shared" si="101"/>
        <v>0</v>
      </c>
      <c r="M455" s="150">
        <f t="shared" si="102"/>
        <v>10</v>
      </c>
      <c r="N455" s="149">
        <f t="shared" si="103"/>
        <v>2.8200000000000003</v>
      </c>
      <c r="O455" s="149">
        <f t="shared" si="94"/>
        <v>1.02</v>
      </c>
      <c r="P455" s="149">
        <f t="shared" si="95"/>
        <v>0.02</v>
      </c>
    </row>
    <row r="456" spans="1:16" x14ac:dyDescent="0.25">
      <c r="A456" s="391"/>
      <c r="B456" s="394"/>
      <c r="C456" s="5" t="str">
        <f t="shared" si="91"/>
        <v/>
      </c>
      <c r="D456" s="155">
        <f t="shared" si="96"/>
        <v>0</v>
      </c>
      <c r="F456" s="156">
        <f t="shared" si="97"/>
        <v>0</v>
      </c>
      <c r="G456" t="str">
        <f t="shared" si="98"/>
        <v/>
      </c>
      <c r="H456" t="b">
        <f t="shared" si="99"/>
        <v>0</v>
      </c>
      <c r="I456" s="283">
        <f t="shared" si="92"/>
        <v>0</v>
      </c>
      <c r="J456" s="1">
        <f t="shared" si="93"/>
        <v>0</v>
      </c>
      <c r="K456" s="157">
        <f t="shared" si="100"/>
        <v>0</v>
      </c>
      <c r="L456" s="148">
        <f t="shared" si="101"/>
        <v>0</v>
      </c>
      <c r="M456" s="150">
        <f t="shared" si="102"/>
        <v>10</v>
      </c>
      <c r="N456" s="149">
        <f t="shared" si="103"/>
        <v>2.8200000000000003</v>
      </c>
      <c r="O456" s="149">
        <f t="shared" si="94"/>
        <v>1.02</v>
      </c>
      <c r="P456" s="149">
        <f t="shared" si="95"/>
        <v>0.02</v>
      </c>
    </row>
    <row r="457" spans="1:16" x14ac:dyDescent="0.25">
      <c r="A457" s="391"/>
      <c r="B457" s="394"/>
      <c r="C457" s="5" t="str">
        <f t="shared" si="91"/>
        <v/>
      </c>
      <c r="D457" s="155">
        <f t="shared" si="96"/>
        <v>0</v>
      </c>
      <c r="F457" s="156">
        <f t="shared" si="97"/>
        <v>0</v>
      </c>
      <c r="G457" t="str">
        <f t="shared" si="98"/>
        <v/>
      </c>
      <c r="H457" t="b">
        <f t="shared" si="99"/>
        <v>0</v>
      </c>
      <c r="I457" s="283">
        <f t="shared" si="92"/>
        <v>0</v>
      </c>
      <c r="J457" s="1">
        <f t="shared" si="93"/>
        <v>0</v>
      </c>
      <c r="K457" s="157">
        <f t="shared" si="100"/>
        <v>0</v>
      </c>
      <c r="L457" s="148">
        <f t="shared" si="101"/>
        <v>0</v>
      </c>
      <c r="M457" s="150">
        <f t="shared" si="102"/>
        <v>10</v>
      </c>
      <c r="N457" s="149">
        <f t="shared" si="103"/>
        <v>2.8200000000000003</v>
      </c>
      <c r="O457" s="149">
        <f t="shared" si="94"/>
        <v>1.02</v>
      </c>
      <c r="P457" s="149">
        <f t="shared" si="95"/>
        <v>0.02</v>
      </c>
    </row>
    <row r="458" spans="1:16" x14ac:dyDescent="0.25">
      <c r="A458" s="391"/>
      <c r="B458" s="394"/>
      <c r="C458" s="5" t="str">
        <f t="shared" si="91"/>
        <v/>
      </c>
      <c r="D458" s="155">
        <f t="shared" si="96"/>
        <v>0</v>
      </c>
      <c r="F458" s="156">
        <f t="shared" si="97"/>
        <v>0</v>
      </c>
      <c r="G458" t="str">
        <f t="shared" si="98"/>
        <v/>
      </c>
      <c r="H458" t="b">
        <f t="shared" si="99"/>
        <v>0</v>
      </c>
      <c r="I458" s="283">
        <f t="shared" si="92"/>
        <v>0</v>
      </c>
      <c r="J458" s="1">
        <f t="shared" si="93"/>
        <v>0</v>
      </c>
      <c r="K458" s="157">
        <f t="shared" si="100"/>
        <v>0</v>
      </c>
      <c r="L458" s="148">
        <f t="shared" si="101"/>
        <v>0</v>
      </c>
      <c r="M458" s="150">
        <f t="shared" si="102"/>
        <v>10</v>
      </c>
      <c r="N458" s="149">
        <f t="shared" si="103"/>
        <v>2.8200000000000003</v>
      </c>
      <c r="O458" s="149">
        <f t="shared" si="94"/>
        <v>1.02</v>
      </c>
      <c r="P458" s="149">
        <f t="shared" si="95"/>
        <v>0.02</v>
      </c>
    </row>
    <row r="459" spans="1:16" x14ac:dyDescent="0.25">
      <c r="A459" s="391"/>
      <c r="B459" s="394"/>
      <c r="C459" s="5" t="str">
        <f t="shared" si="91"/>
        <v/>
      </c>
      <c r="D459" s="155">
        <f t="shared" si="96"/>
        <v>0</v>
      </c>
      <c r="F459" s="156">
        <f t="shared" si="97"/>
        <v>0</v>
      </c>
      <c r="G459" t="str">
        <f t="shared" si="98"/>
        <v/>
      </c>
      <c r="H459" t="b">
        <f t="shared" si="99"/>
        <v>0</v>
      </c>
      <c r="I459" s="283">
        <f t="shared" si="92"/>
        <v>0</v>
      </c>
      <c r="J459" s="1">
        <f t="shared" si="93"/>
        <v>0</v>
      </c>
      <c r="K459" s="157">
        <f t="shared" si="100"/>
        <v>0</v>
      </c>
      <c r="L459" s="148">
        <f t="shared" si="101"/>
        <v>0</v>
      </c>
      <c r="M459" s="150">
        <f t="shared" si="102"/>
        <v>10</v>
      </c>
      <c r="N459" s="149">
        <f t="shared" si="103"/>
        <v>2.8200000000000003</v>
      </c>
      <c r="O459" s="149">
        <f t="shared" si="94"/>
        <v>1.02</v>
      </c>
      <c r="P459" s="149">
        <f t="shared" si="95"/>
        <v>0.02</v>
      </c>
    </row>
    <row r="460" spans="1:16" x14ac:dyDescent="0.25">
      <c r="A460" s="391"/>
      <c r="B460" s="394"/>
      <c r="C460" s="5" t="str">
        <f t="shared" si="91"/>
        <v/>
      </c>
      <c r="D460" s="155">
        <f t="shared" si="96"/>
        <v>0</v>
      </c>
      <c r="F460" s="156">
        <f t="shared" si="97"/>
        <v>0</v>
      </c>
      <c r="G460" t="str">
        <f t="shared" si="98"/>
        <v/>
      </c>
      <c r="H460" t="b">
        <f t="shared" si="99"/>
        <v>0</v>
      </c>
      <c r="I460" s="283">
        <f t="shared" si="92"/>
        <v>0</v>
      </c>
      <c r="J460" s="1">
        <f t="shared" si="93"/>
        <v>0</v>
      </c>
      <c r="K460" s="157">
        <f t="shared" si="100"/>
        <v>0</v>
      </c>
      <c r="L460" s="148">
        <f t="shared" si="101"/>
        <v>0</v>
      </c>
      <c r="M460" s="150">
        <f t="shared" si="102"/>
        <v>10</v>
      </c>
      <c r="N460" s="149">
        <f t="shared" si="103"/>
        <v>2.8200000000000003</v>
      </c>
      <c r="O460" s="149">
        <f t="shared" si="94"/>
        <v>1.02</v>
      </c>
      <c r="P460" s="149">
        <f t="shared" si="95"/>
        <v>0.02</v>
      </c>
    </row>
    <row r="461" spans="1:16" x14ac:dyDescent="0.25">
      <c r="A461" s="391"/>
      <c r="B461" s="394"/>
      <c r="C461" s="5" t="str">
        <f t="shared" si="91"/>
        <v/>
      </c>
      <c r="D461" s="155">
        <f t="shared" si="96"/>
        <v>0</v>
      </c>
      <c r="F461" s="156">
        <f t="shared" si="97"/>
        <v>0</v>
      </c>
      <c r="G461" t="str">
        <f t="shared" si="98"/>
        <v/>
      </c>
      <c r="H461" t="b">
        <f t="shared" si="99"/>
        <v>0</v>
      </c>
      <c r="I461" s="283">
        <f t="shared" si="92"/>
        <v>0</v>
      </c>
      <c r="J461" s="1">
        <f t="shared" si="93"/>
        <v>0</v>
      </c>
      <c r="K461" s="157">
        <f t="shared" si="100"/>
        <v>0</v>
      </c>
      <c r="L461" s="148">
        <f t="shared" si="101"/>
        <v>0</v>
      </c>
      <c r="M461" s="150">
        <f t="shared" si="102"/>
        <v>10</v>
      </c>
      <c r="N461" s="149">
        <f t="shared" si="103"/>
        <v>2.8200000000000003</v>
      </c>
      <c r="O461" s="149">
        <f t="shared" si="94"/>
        <v>1.02</v>
      </c>
      <c r="P461" s="149">
        <f t="shared" si="95"/>
        <v>0.02</v>
      </c>
    </row>
    <row r="462" spans="1:16" x14ac:dyDescent="0.25">
      <c r="A462" s="391"/>
      <c r="B462" s="394"/>
      <c r="C462" s="5" t="str">
        <f t="shared" si="91"/>
        <v/>
      </c>
      <c r="D462" s="155">
        <f t="shared" si="96"/>
        <v>0</v>
      </c>
      <c r="F462" s="156">
        <f t="shared" si="97"/>
        <v>0</v>
      </c>
      <c r="G462" t="str">
        <f t="shared" si="98"/>
        <v/>
      </c>
      <c r="H462" t="b">
        <f t="shared" si="99"/>
        <v>0</v>
      </c>
      <c r="I462" s="283">
        <f t="shared" si="92"/>
        <v>0</v>
      </c>
      <c r="J462" s="1">
        <f t="shared" si="93"/>
        <v>0</v>
      </c>
      <c r="K462" s="157">
        <f t="shared" si="100"/>
        <v>0</v>
      </c>
      <c r="L462" s="148">
        <f t="shared" si="101"/>
        <v>0</v>
      </c>
      <c r="M462" s="150">
        <f t="shared" si="102"/>
        <v>10</v>
      </c>
      <c r="N462" s="149">
        <f t="shared" si="103"/>
        <v>2.8200000000000003</v>
      </c>
      <c r="O462" s="149">
        <f t="shared" si="94"/>
        <v>1.02</v>
      </c>
      <c r="P462" s="149">
        <f t="shared" si="95"/>
        <v>0.02</v>
      </c>
    </row>
    <row r="463" spans="1:16" x14ac:dyDescent="0.25">
      <c r="A463" s="391"/>
      <c r="B463" s="394"/>
      <c r="C463" s="5" t="str">
        <f t="shared" si="91"/>
        <v/>
      </c>
      <c r="D463" s="155">
        <f t="shared" si="96"/>
        <v>0</v>
      </c>
      <c r="F463" s="156">
        <f t="shared" si="97"/>
        <v>0</v>
      </c>
      <c r="G463" t="str">
        <f t="shared" si="98"/>
        <v/>
      </c>
      <c r="H463" t="b">
        <f t="shared" si="99"/>
        <v>0</v>
      </c>
      <c r="I463" s="283">
        <f t="shared" si="92"/>
        <v>0</v>
      </c>
      <c r="J463" s="1">
        <f t="shared" si="93"/>
        <v>0</v>
      </c>
      <c r="K463" s="157">
        <f t="shared" si="100"/>
        <v>0</v>
      </c>
      <c r="L463" s="148">
        <f t="shared" si="101"/>
        <v>0</v>
      </c>
      <c r="M463" s="150">
        <f t="shared" si="102"/>
        <v>10</v>
      </c>
      <c r="N463" s="149">
        <f t="shared" si="103"/>
        <v>2.8200000000000003</v>
      </c>
      <c r="O463" s="149">
        <f t="shared" si="94"/>
        <v>1.02</v>
      </c>
      <c r="P463" s="149">
        <f t="shared" si="95"/>
        <v>0.02</v>
      </c>
    </row>
    <row r="464" spans="1:16" x14ac:dyDescent="0.25">
      <c r="A464" s="391"/>
      <c r="B464" s="394"/>
      <c r="C464" s="5" t="str">
        <f t="shared" si="91"/>
        <v/>
      </c>
      <c r="D464" s="155">
        <f t="shared" si="96"/>
        <v>0</v>
      </c>
      <c r="F464" s="156">
        <f t="shared" si="97"/>
        <v>0</v>
      </c>
      <c r="G464" t="str">
        <f t="shared" si="98"/>
        <v/>
      </c>
      <c r="H464" t="b">
        <f t="shared" si="99"/>
        <v>0</v>
      </c>
      <c r="I464" s="283">
        <f t="shared" si="92"/>
        <v>0</v>
      </c>
      <c r="J464" s="1">
        <f t="shared" si="93"/>
        <v>0</v>
      </c>
      <c r="K464" s="157">
        <f t="shared" si="100"/>
        <v>0</v>
      </c>
      <c r="L464" s="148">
        <f t="shared" si="101"/>
        <v>0</v>
      </c>
      <c r="M464" s="150">
        <f t="shared" si="102"/>
        <v>10</v>
      </c>
      <c r="N464" s="149">
        <f t="shared" si="103"/>
        <v>2.8200000000000003</v>
      </c>
      <c r="O464" s="149">
        <f t="shared" si="94"/>
        <v>1.02</v>
      </c>
      <c r="P464" s="149">
        <f t="shared" si="95"/>
        <v>0.02</v>
      </c>
    </row>
    <row r="465" spans="1:16" x14ac:dyDescent="0.25">
      <c r="A465" s="391"/>
      <c r="B465" s="394"/>
      <c r="C465" s="5" t="str">
        <f t="shared" si="91"/>
        <v/>
      </c>
      <c r="D465" s="155">
        <f t="shared" si="96"/>
        <v>0</v>
      </c>
      <c r="F465" s="156">
        <f t="shared" si="97"/>
        <v>0</v>
      </c>
      <c r="G465" t="str">
        <f t="shared" si="98"/>
        <v/>
      </c>
      <c r="H465" t="b">
        <f t="shared" si="99"/>
        <v>0</v>
      </c>
      <c r="I465" s="283">
        <f t="shared" si="92"/>
        <v>0</v>
      </c>
      <c r="J465" s="1">
        <f t="shared" si="93"/>
        <v>0</v>
      </c>
      <c r="K465" s="157">
        <f t="shared" si="100"/>
        <v>0</v>
      </c>
      <c r="L465" s="148">
        <f t="shared" si="101"/>
        <v>0</v>
      </c>
      <c r="M465" s="150">
        <f t="shared" si="102"/>
        <v>10</v>
      </c>
      <c r="N465" s="149">
        <f t="shared" si="103"/>
        <v>2.8200000000000003</v>
      </c>
      <c r="O465" s="149">
        <f t="shared" si="94"/>
        <v>1.02</v>
      </c>
      <c r="P465" s="149">
        <f t="shared" si="95"/>
        <v>0.02</v>
      </c>
    </row>
    <row r="466" spans="1:16" x14ac:dyDescent="0.25">
      <c r="A466" s="391"/>
      <c r="B466" s="394"/>
      <c r="C466" s="5" t="str">
        <f t="shared" si="91"/>
        <v/>
      </c>
      <c r="D466" s="155">
        <f t="shared" si="96"/>
        <v>0</v>
      </c>
      <c r="F466" s="156">
        <f t="shared" si="97"/>
        <v>0</v>
      </c>
      <c r="G466" t="str">
        <f t="shared" si="98"/>
        <v/>
      </c>
      <c r="H466" t="b">
        <f t="shared" si="99"/>
        <v>0</v>
      </c>
      <c r="I466" s="283">
        <f t="shared" si="92"/>
        <v>0</v>
      </c>
      <c r="J466" s="1">
        <f t="shared" si="93"/>
        <v>0</v>
      </c>
      <c r="K466" s="157">
        <f t="shared" si="100"/>
        <v>0</v>
      </c>
      <c r="L466" s="148">
        <f t="shared" si="101"/>
        <v>0</v>
      </c>
      <c r="M466" s="150">
        <f t="shared" si="102"/>
        <v>10</v>
      </c>
      <c r="N466" s="149">
        <f t="shared" si="103"/>
        <v>2.8200000000000003</v>
      </c>
      <c r="O466" s="149">
        <f t="shared" si="94"/>
        <v>1.02</v>
      </c>
      <c r="P466" s="149">
        <f t="shared" si="95"/>
        <v>0.02</v>
      </c>
    </row>
    <row r="467" spans="1:16" x14ac:dyDescent="0.25">
      <c r="A467" s="391"/>
      <c r="B467" s="394"/>
      <c r="C467" s="5" t="str">
        <f t="shared" si="91"/>
        <v/>
      </c>
      <c r="D467" s="155">
        <f t="shared" si="96"/>
        <v>0</v>
      </c>
      <c r="F467" s="156">
        <f t="shared" si="97"/>
        <v>0</v>
      </c>
      <c r="G467" t="str">
        <f t="shared" si="98"/>
        <v/>
      </c>
      <c r="H467" t="b">
        <f t="shared" si="99"/>
        <v>0</v>
      </c>
      <c r="I467" s="283">
        <f t="shared" si="92"/>
        <v>0</v>
      </c>
      <c r="J467" s="1">
        <f t="shared" si="93"/>
        <v>0</v>
      </c>
      <c r="K467" s="157">
        <f t="shared" si="100"/>
        <v>0</v>
      </c>
      <c r="L467" s="148">
        <f t="shared" si="101"/>
        <v>0</v>
      </c>
      <c r="M467" s="150">
        <f t="shared" si="102"/>
        <v>10</v>
      </c>
      <c r="N467" s="149">
        <f t="shared" si="103"/>
        <v>2.8200000000000003</v>
      </c>
      <c r="O467" s="149">
        <f t="shared" si="94"/>
        <v>1.02</v>
      </c>
      <c r="P467" s="149">
        <f t="shared" si="95"/>
        <v>0.02</v>
      </c>
    </row>
    <row r="468" spans="1:16" x14ac:dyDescent="0.25">
      <c r="A468" s="391"/>
      <c r="B468" s="394"/>
      <c r="C468" s="5" t="str">
        <f t="shared" si="91"/>
        <v/>
      </c>
      <c r="D468" s="155">
        <f t="shared" si="96"/>
        <v>0</v>
      </c>
      <c r="F468" s="156">
        <f t="shared" si="97"/>
        <v>0</v>
      </c>
      <c r="G468" t="str">
        <f t="shared" si="98"/>
        <v/>
      </c>
      <c r="H468" t="b">
        <f t="shared" si="99"/>
        <v>0</v>
      </c>
      <c r="I468" s="283">
        <f t="shared" si="92"/>
        <v>0</v>
      </c>
      <c r="J468" s="1">
        <f t="shared" si="93"/>
        <v>0</v>
      </c>
      <c r="K468" s="157">
        <f t="shared" si="100"/>
        <v>0</v>
      </c>
      <c r="L468" s="148">
        <f t="shared" si="101"/>
        <v>0</v>
      </c>
      <c r="M468" s="150">
        <f t="shared" si="102"/>
        <v>10</v>
      </c>
      <c r="N468" s="149">
        <f t="shared" si="103"/>
        <v>2.8200000000000003</v>
      </c>
      <c r="O468" s="149">
        <f t="shared" si="94"/>
        <v>1.02</v>
      </c>
      <c r="P468" s="149">
        <f t="shared" si="95"/>
        <v>0.02</v>
      </c>
    </row>
    <row r="469" spans="1:16" x14ac:dyDescent="0.25">
      <c r="A469" s="391"/>
      <c r="B469" s="394"/>
      <c r="C469" s="5" t="str">
        <f t="shared" si="91"/>
        <v/>
      </c>
      <c r="D469" s="155">
        <f t="shared" si="96"/>
        <v>0</v>
      </c>
      <c r="F469" s="156">
        <f t="shared" si="97"/>
        <v>0</v>
      </c>
      <c r="G469" t="str">
        <f t="shared" si="98"/>
        <v/>
      </c>
      <c r="H469" t="b">
        <f t="shared" si="99"/>
        <v>0</v>
      </c>
      <c r="I469" s="283">
        <f t="shared" si="92"/>
        <v>0</v>
      </c>
      <c r="J469" s="1">
        <f t="shared" si="93"/>
        <v>0</v>
      </c>
      <c r="K469" s="157">
        <f t="shared" si="100"/>
        <v>0</v>
      </c>
      <c r="L469" s="148">
        <f t="shared" si="101"/>
        <v>0</v>
      </c>
      <c r="M469" s="150">
        <f t="shared" si="102"/>
        <v>10</v>
      </c>
      <c r="N469" s="149">
        <f t="shared" si="103"/>
        <v>2.8200000000000003</v>
      </c>
      <c r="O469" s="149">
        <f t="shared" si="94"/>
        <v>1.02</v>
      </c>
      <c r="P469" s="149">
        <f t="shared" si="95"/>
        <v>0.02</v>
      </c>
    </row>
    <row r="470" spans="1:16" x14ac:dyDescent="0.25">
      <c r="A470" s="391"/>
      <c r="B470" s="394"/>
      <c r="C470" s="5" t="str">
        <f t="shared" si="91"/>
        <v/>
      </c>
      <c r="D470" s="155">
        <f t="shared" si="96"/>
        <v>0</v>
      </c>
      <c r="F470" s="156">
        <f t="shared" si="97"/>
        <v>0</v>
      </c>
      <c r="G470" t="str">
        <f t="shared" si="98"/>
        <v/>
      </c>
      <c r="H470" t="b">
        <f t="shared" si="99"/>
        <v>0</v>
      </c>
      <c r="I470" s="283">
        <f t="shared" si="92"/>
        <v>0</v>
      </c>
      <c r="J470" s="1">
        <f t="shared" si="93"/>
        <v>0</v>
      </c>
      <c r="K470" s="157">
        <f t="shared" si="100"/>
        <v>0</v>
      </c>
      <c r="L470" s="148">
        <f t="shared" si="101"/>
        <v>0</v>
      </c>
      <c r="M470" s="150">
        <f t="shared" si="102"/>
        <v>10</v>
      </c>
      <c r="N470" s="149">
        <f t="shared" si="103"/>
        <v>2.8200000000000003</v>
      </c>
      <c r="O470" s="149">
        <f t="shared" si="94"/>
        <v>1.02</v>
      </c>
      <c r="P470" s="149">
        <f t="shared" si="95"/>
        <v>0.02</v>
      </c>
    </row>
    <row r="471" spans="1:16" x14ac:dyDescent="0.25">
      <c r="A471" s="391"/>
      <c r="B471" s="394"/>
      <c r="C471" s="5" t="str">
        <f t="shared" si="91"/>
        <v/>
      </c>
      <c r="D471" s="155">
        <f t="shared" si="96"/>
        <v>0</v>
      </c>
      <c r="F471" s="156">
        <f t="shared" si="97"/>
        <v>0</v>
      </c>
      <c r="G471" t="str">
        <f t="shared" si="98"/>
        <v/>
      </c>
      <c r="H471" t="b">
        <f t="shared" si="99"/>
        <v>0</v>
      </c>
      <c r="I471" s="283">
        <f t="shared" si="92"/>
        <v>0</v>
      </c>
      <c r="J471" s="1">
        <f t="shared" si="93"/>
        <v>0</v>
      </c>
      <c r="K471" s="157">
        <f t="shared" si="100"/>
        <v>0</v>
      </c>
      <c r="L471" s="148">
        <f t="shared" si="101"/>
        <v>0</v>
      </c>
      <c r="M471" s="150">
        <f t="shared" si="102"/>
        <v>10</v>
      </c>
      <c r="N471" s="149">
        <f t="shared" si="103"/>
        <v>2.8200000000000003</v>
      </c>
      <c r="O471" s="149">
        <f t="shared" si="94"/>
        <v>1.02</v>
      </c>
      <c r="P471" s="149">
        <f t="shared" si="95"/>
        <v>0.02</v>
      </c>
    </row>
    <row r="472" spans="1:16" x14ac:dyDescent="0.25">
      <c r="A472" s="391"/>
      <c r="B472" s="394"/>
      <c r="C472" s="5" t="str">
        <f t="shared" si="91"/>
        <v/>
      </c>
      <c r="D472" s="155">
        <f t="shared" si="96"/>
        <v>0</v>
      </c>
      <c r="F472" s="156">
        <f t="shared" si="97"/>
        <v>0</v>
      </c>
      <c r="G472" t="str">
        <f t="shared" si="98"/>
        <v/>
      </c>
      <c r="H472" t="b">
        <f t="shared" si="99"/>
        <v>0</v>
      </c>
      <c r="I472" s="283">
        <f t="shared" si="92"/>
        <v>0</v>
      </c>
      <c r="J472" s="1">
        <f t="shared" si="93"/>
        <v>0</v>
      </c>
      <c r="K472" s="157">
        <f t="shared" si="100"/>
        <v>0</v>
      </c>
      <c r="L472" s="148">
        <f t="shared" si="101"/>
        <v>0</v>
      </c>
      <c r="M472" s="150">
        <f t="shared" si="102"/>
        <v>10</v>
      </c>
      <c r="N472" s="149">
        <f t="shared" si="103"/>
        <v>2.8200000000000003</v>
      </c>
      <c r="O472" s="149">
        <f t="shared" si="94"/>
        <v>1.02</v>
      </c>
      <c r="P472" s="149">
        <f t="shared" si="95"/>
        <v>0.02</v>
      </c>
    </row>
    <row r="473" spans="1:16" x14ac:dyDescent="0.25">
      <c r="A473" s="391"/>
      <c r="B473" s="394"/>
      <c r="C473" s="5" t="str">
        <f t="shared" si="91"/>
        <v/>
      </c>
      <c r="D473" s="155">
        <f t="shared" si="96"/>
        <v>0</v>
      </c>
      <c r="F473" s="156">
        <f t="shared" si="97"/>
        <v>0</v>
      </c>
      <c r="G473" t="str">
        <f t="shared" si="98"/>
        <v/>
      </c>
      <c r="H473" t="b">
        <f t="shared" si="99"/>
        <v>0</v>
      </c>
      <c r="I473" s="283">
        <f t="shared" si="92"/>
        <v>0</v>
      </c>
      <c r="J473" s="1">
        <f t="shared" si="93"/>
        <v>0</v>
      </c>
      <c r="K473" s="157">
        <f t="shared" si="100"/>
        <v>0</v>
      </c>
      <c r="L473" s="148">
        <f t="shared" si="101"/>
        <v>0</v>
      </c>
      <c r="M473" s="150">
        <f t="shared" si="102"/>
        <v>10</v>
      </c>
      <c r="N473" s="149">
        <f t="shared" si="103"/>
        <v>2.8200000000000003</v>
      </c>
      <c r="O473" s="149">
        <f t="shared" si="94"/>
        <v>1.02</v>
      </c>
      <c r="P473" s="149">
        <f t="shared" si="95"/>
        <v>0.02</v>
      </c>
    </row>
    <row r="474" spans="1:16" x14ac:dyDescent="0.25">
      <c r="A474" s="391"/>
      <c r="B474" s="394"/>
      <c r="C474" s="5" t="str">
        <f t="shared" si="91"/>
        <v/>
      </c>
      <c r="D474" s="155">
        <f t="shared" si="96"/>
        <v>0</v>
      </c>
      <c r="F474" s="156">
        <f t="shared" si="97"/>
        <v>0</v>
      </c>
      <c r="G474" t="str">
        <f t="shared" si="98"/>
        <v/>
      </c>
      <c r="H474" t="b">
        <f t="shared" si="99"/>
        <v>0</v>
      </c>
      <c r="I474" s="283">
        <f t="shared" si="92"/>
        <v>0</v>
      </c>
      <c r="J474" s="1">
        <f t="shared" si="93"/>
        <v>0</v>
      </c>
      <c r="K474" s="157">
        <f t="shared" si="100"/>
        <v>0</v>
      </c>
      <c r="L474" s="148">
        <f t="shared" si="101"/>
        <v>0</v>
      </c>
      <c r="M474" s="150">
        <f t="shared" si="102"/>
        <v>10</v>
      </c>
      <c r="N474" s="149">
        <f t="shared" si="103"/>
        <v>2.8200000000000003</v>
      </c>
      <c r="O474" s="149">
        <f t="shared" si="94"/>
        <v>1.02</v>
      </c>
      <c r="P474" s="149">
        <f t="shared" si="95"/>
        <v>0.02</v>
      </c>
    </row>
    <row r="475" spans="1:16" x14ac:dyDescent="0.25">
      <c r="A475" s="391"/>
      <c r="B475" s="394"/>
      <c r="C475" s="5" t="str">
        <f t="shared" si="91"/>
        <v/>
      </c>
      <c r="D475" s="155">
        <f t="shared" si="96"/>
        <v>0</v>
      </c>
      <c r="F475" s="156">
        <f t="shared" si="97"/>
        <v>0</v>
      </c>
      <c r="G475" t="str">
        <f t="shared" si="98"/>
        <v/>
      </c>
      <c r="H475" t="b">
        <f t="shared" si="99"/>
        <v>0</v>
      </c>
      <c r="I475" s="283">
        <f t="shared" si="92"/>
        <v>0</v>
      </c>
      <c r="J475" s="1">
        <f t="shared" si="93"/>
        <v>0</v>
      </c>
      <c r="K475" s="157">
        <f t="shared" si="100"/>
        <v>0</v>
      </c>
      <c r="L475" s="148">
        <f t="shared" si="101"/>
        <v>0</v>
      </c>
      <c r="M475" s="150">
        <f t="shared" si="102"/>
        <v>10</v>
      </c>
      <c r="N475" s="149">
        <f t="shared" si="103"/>
        <v>2.8200000000000003</v>
      </c>
      <c r="O475" s="149">
        <f t="shared" si="94"/>
        <v>1.02</v>
      </c>
      <c r="P475" s="149">
        <f t="shared" si="95"/>
        <v>0.02</v>
      </c>
    </row>
    <row r="476" spans="1:16" x14ac:dyDescent="0.25">
      <c r="A476" s="391"/>
      <c r="B476" s="394"/>
      <c r="C476" s="5" t="str">
        <f t="shared" si="91"/>
        <v/>
      </c>
      <c r="D476" s="155">
        <f t="shared" si="96"/>
        <v>0</v>
      </c>
      <c r="F476" s="156">
        <f t="shared" si="97"/>
        <v>0</v>
      </c>
      <c r="G476" t="str">
        <f t="shared" si="98"/>
        <v/>
      </c>
      <c r="H476" t="b">
        <f t="shared" si="99"/>
        <v>0</v>
      </c>
      <c r="I476" s="283">
        <f t="shared" si="92"/>
        <v>0</v>
      </c>
      <c r="J476" s="1">
        <f t="shared" si="93"/>
        <v>0</v>
      </c>
      <c r="K476" s="157">
        <f t="shared" si="100"/>
        <v>0</v>
      </c>
      <c r="L476" s="148">
        <f t="shared" si="101"/>
        <v>0</v>
      </c>
      <c r="M476" s="150">
        <f t="shared" si="102"/>
        <v>10</v>
      </c>
      <c r="N476" s="149">
        <f t="shared" si="103"/>
        <v>2.8200000000000003</v>
      </c>
      <c r="O476" s="149">
        <f t="shared" si="94"/>
        <v>1.02</v>
      </c>
      <c r="P476" s="149">
        <f t="shared" si="95"/>
        <v>0.02</v>
      </c>
    </row>
    <row r="477" spans="1:16" x14ac:dyDescent="0.25">
      <c r="A477" s="391"/>
      <c r="B477" s="394"/>
      <c r="C477" s="5" t="str">
        <f t="shared" si="91"/>
        <v/>
      </c>
      <c r="D477" s="155">
        <f t="shared" si="96"/>
        <v>0</v>
      </c>
      <c r="F477" s="156">
        <f t="shared" si="97"/>
        <v>0</v>
      </c>
      <c r="G477" t="str">
        <f t="shared" si="98"/>
        <v/>
      </c>
      <c r="H477" t="b">
        <f t="shared" si="99"/>
        <v>0</v>
      </c>
      <c r="I477" s="283">
        <f t="shared" si="92"/>
        <v>0</v>
      </c>
      <c r="J477" s="1">
        <f t="shared" si="93"/>
        <v>0</v>
      </c>
      <c r="K477" s="157">
        <f t="shared" si="100"/>
        <v>0</v>
      </c>
      <c r="L477" s="148">
        <f t="shared" si="101"/>
        <v>0</v>
      </c>
      <c r="M477" s="150">
        <f t="shared" si="102"/>
        <v>10</v>
      </c>
      <c r="N477" s="149">
        <f t="shared" si="103"/>
        <v>2.8200000000000003</v>
      </c>
      <c r="O477" s="149">
        <f t="shared" si="94"/>
        <v>1.02</v>
      </c>
      <c r="P477" s="149">
        <f t="shared" si="95"/>
        <v>0.02</v>
      </c>
    </row>
    <row r="478" spans="1:16" x14ac:dyDescent="0.25">
      <c r="A478" s="391"/>
      <c r="B478" s="394"/>
      <c r="C478" s="5" t="str">
        <f t="shared" si="91"/>
        <v/>
      </c>
      <c r="D478" s="155">
        <f t="shared" si="96"/>
        <v>0</v>
      </c>
      <c r="F478" s="156">
        <f t="shared" si="97"/>
        <v>0</v>
      </c>
      <c r="G478" t="str">
        <f t="shared" si="98"/>
        <v/>
      </c>
      <c r="H478" t="b">
        <f t="shared" si="99"/>
        <v>0</v>
      </c>
      <c r="I478" s="283">
        <f t="shared" si="92"/>
        <v>0</v>
      </c>
      <c r="J478" s="1">
        <f t="shared" si="93"/>
        <v>0</v>
      </c>
      <c r="K478" s="157">
        <f t="shared" si="100"/>
        <v>0</v>
      </c>
      <c r="L478" s="148">
        <f t="shared" si="101"/>
        <v>0</v>
      </c>
      <c r="M478" s="150">
        <f t="shared" si="102"/>
        <v>10</v>
      </c>
      <c r="N478" s="149">
        <f t="shared" si="103"/>
        <v>2.8200000000000003</v>
      </c>
      <c r="O478" s="149">
        <f t="shared" si="94"/>
        <v>1.02</v>
      </c>
      <c r="P478" s="149">
        <f t="shared" si="95"/>
        <v>0.02</v>
      </c>
    </row>
    <row r="479" spans="1:16" x14ac:dyDescent="0.25">
      <c r="A479" s="391"/>
      <c r="B479" s="394"/>
      <c r="C479" s="5" t="str">
        <f t="shared" si="91"/>
        <v/>
      </c>
      <c r="D479" s="155">
        <f t="shared" si="96"/>
        <v>0</v>
      </c>
      <c r="F479" s="156">
        <f t="shared" si="97"/>
        <v>0</v>
      </c>
      <c r="G479" t="str">
        <f t="shared" si="98"/>
        <v/>
      </c>
      <c r="H479" t="b">
        <f t="shared" si="99"/>
        <v>0</v>
      </c>
      <c r="I479" s="283">
        <f t="shared" si="92"/>
        <v>0</v>
      </c>
      <c r="J479" s="1">
        <f t="shared" si="93"/>
        <v>0</v>
      </c>
      <c r="K479" s="157">
        <f t="shared" si="100"/>
        <v>0</v>
      </c>
      <c r="L479" s="148">
        <f t="shared" si="101"/>
        <v>0</v>
      </c>
      <c r="M479" s="150">
        <f t="shared" si="102"/>
        <v>10</v>
      </c>
      <c r="N479" s="149">
        <f t="shared" si="103"/>
        <v>2.8200000000000003</v>
      </c>
      <c r="O479" s="149">
        <f t="shared" si="94"/>
        <v>1.02</v>
      </c>
      <c r="P479" s="149">
        <f t="shared" si="95"/>
        <v>0.02</v>
      </c>
    </row>
    <row r="480" spans="1:16" x14ac:dyDescent="0.25">
      <c r="A480" s="391"/>
      <c r="B480" s="394"/>
      <c r="C480" s="5" t="str">
        <f t="shared" si="91"/>
        <v/>
      </c>
      <c r="D480" s="155">
        <f t="shared" si="96"/>
        <v>0</v>
      </c>
      <c r="F480" s="156">
        <f t="shared" si="97"/>
        <v>0</v>
      </c>
      <c r="G480" t="str">
        <f t="shared" si="98"/>
        <v/>
      </c>
      <c r="H480" t="b">
        <f t="shared" si="99"/>
        <v>0</v>
      </c>
      <c r="I480" s="283">
        <f t="shared" si="92"/>
        <v>0</v>
      </c>
      <c r="J480" s="1">
        <f t="shared" si="93"/>
        <v>0</v>
      </c>
      <c r="K480" s="157">
        <f t="shared" si="100"/>
        <v>0</v>
      </c>
      <c r="L480" s="148">
        <f t="shared" si="101"/>
        <v>0</v>
      </c>
      <c r="M480" s="150">
        <f t="shared" si="102"/>
        <v>10</v>
      </c>
      <c r="N480" s="149">
        <f t="shared" si="103"/>
        <v>2.8200000000000003</v>
      </c>
      <c r="O480" s="149">
        <f t="shared" si="94"/>
        <v>1.02</v>
      </c>
      <c r="P480" s="149">
        <f t="shared" si="95"/>
        <v>0.02</v>
      </c>
    </row>
    <row r="481" spans="1:16" x14ac:dyDescent="0.25">
      <c r="A481" s="391"/>
      <c r="B481" s="394"/>
      <c r="C481" s="5" t="str">
        <f t="shared" si="91"/>
        <v/>
      </c>
      <c r="D481" s="155">
        <f t="shared" si="96"/>
        <v>0</v>
      </c>
      <c r="F481" s="156">
        <f t="shared" si="97"/>
        <v>0</v>
      </c>
      <c r="G481" t="str">
        <f t="shared" si="98"/>
        <v/>
      </c>
      <c r="H481" t="b">
        <f t="shared" si="99"/>
        <v>0</v>
      </c>
      <c r="I481" s="283">
        <f t="shared" si="92"/>
        <v>0</v>
      </c>
      <c r="J481" s="1">
        <f t="shared" si="93"/>
        <v>0</v>
      </c>
      <c r="K481" s="157">
        <f t="shared" si="100"/>
        <v>0</v>
      </c>
      <c r="L481" s="148">
        <f t="shared" si="101"/>
        <v>0</v>
      </c>
      <c r="M481" s="150">
        <f t="shared" si="102"/>
        <v>10</v>
      </c>
      <c r="N481" s="149">
        <f t="shared" si="103"/>
        <v>2.8200000000000003</v>
      </c>
      <c r="O481" s="149">
        <f t="shared" si="94"/>
        <v>1.02</v>
      </c>
      <c r="P481" s="149">
        <f t="shared" si="95"/>
        <v>0.02</v>
      </c>
    </row>
    <row r="482" spans="1:16" x14ac:dyDescent="0.25">
      <c r="A482" s="391"/>
      <c r="B482" s="394"/>
      <c r="C482" s="5" t="str">
        <f t="shared" si="91"/>
        <v/>
      </c>
      <c r="D482" s="155">
        <f t="shared" si="96"/>
        <v>0</v>
      </c>
      <c r="F482" s="156">
        <f t="shared" si="97"/>
        <v>0</v>
      </c>
      <c r="G482" t="str">
        <f t="shared" si="98"/>
        <v/>
      </c>
      <c r="H482" t="b">
        <f t="shared" si="99"/>
        <v>0</v>
      </c>
      <c r="I482" s="283">
        <f t="shared" si="92"/>
        <v>0</v>
      </c>
      <c r="J482" s="1">
        <f t="shared" si="93"/>
        <v>0</v>
      </c>
      <c r="K482" s="157">
        <f t="shared" si="100"/>
        <v>0</v>
      </c>
      <c r="L482" s="148">
        <f t="shared" si="101"/>
        <v>0</v>
      </c>
      <c r="M482" s="150">
        <f t="shared" si="102"/>
        <v>10</v>
      </c>
      <c r="N482" s="149">
        <f t="shared" si="103"/>
        <v>2.8200000000000003</v>
      </c>
      <c r="O482" s="149">
        <f t="shared" si="94"/>
        <v>1.02</v>
      </c>
      <c r="P482" s="149">
        <f t="shared" si="95"/>
        <v>0.02</v>
      </c>
    </row>
    <row r="483" spans="1:16" x14ac:dyDescent="0.25">
      <c r="A483" s="391"/>
      <c r="B483" s="394"/>
      <c r="C483" s="5" t="str">
        <f t="shared" si="91"/>
        <v/>
      </c>
      <c r="D483" s="155">
        <f t="shared" si="96"/>
        <v>0</v>
      </c>
      <c r="F483" s="156">
        <f t="shared" si="97"/>
        <v>0</v>
      </c>
      <c r="G483" t="str">
        <f t="shared" si="98"/>
        <v/>
      </c>
      <c r="H483" t="b">
        <f t="shared" si="99"/>
        <v>0</v>
      </c>
      <c r="I483" s="283">
        <f t="shared" si="92"/>
        <v>0</v>
      </c>
      <c r="J483" s="1">
        <f t="shared" si="93"/>
        <v>0</v>
      </c>
      <c r="K483" s="157">
        <f t="shared" si="100"/>
        <v>0</v>
      </c>
      <c r="L483" s="148">
        <f t="shared" si="101"/>
        <v>0</v>
      </c>
      <c r="M483" s="150">
        <f t="shared" si="102"/>
        <v>10</v>
      </c>
      <c r="N483" s="149">
        <f t="shared" si="103"/>
        <v>2.8200000000000003</v>
      </c>
      <c r="O483" s="149">
        <f t="shared" si="94"/>
        <v>1.02</v>
      </c>
      <c r="P483" s="149">
        <f t="shared" si="95"/>
        <v>0.02</v>
      </c>
    </row>
    <row r="484" spans="1:16" x14ac:dyDescent="0.25">
      <c r="A484" s="391"/>
      <c r="B484" s="394"/>
      <c r="C484" s="5" t="str">
        <f t="shared" si="91"/>
        <v/>
      </c>
      <c r="D484" s="155">
        <f t="shared" si="96"/>
        <v>0</v>
      </c>
      <c r="F484" s="156">
        <f t="shared" si="97"/>
        <v>0</v>
      </c>
      <c r="G484" t="str">
        <f t="shared" si="98"/>
        <v/>
      </c>
      <c r="H484" t="b">
        <f t="shared" si="99"/>
        <v>0</v>
      </c>
      <c r="I484" s="283">
        <f t="shared" si="92"/>
        <v>0</v>
      </c>
      <c r="J484" s="1">
        <f t="shared" si="93"/>
        <v>0</v>
      </c>
      <c r="K484" s="157">
        <f t="shared" si="100"/>
        <v>0</v>
      </c>
      <c r="L484" s="148">
        <f t="shared" si="101"/>
        <v>0</v>
      </c>
      <c r="M484" s="150">
        <f t="shared" si="102"/>
        <v>10</v>
      </c>
      <c r="N484" s="149">
        <f t="shared" si="103"/>
        <v>2.8200000000000003</v>
      </c>
      <c r="O484" s="149">
        <f t="shared" si="94"/>
        <v>1.02</v>
      </c>
      <c r="P484" s="149">
        <f t="shared" si="95"/>
        <v>0.02</v>
      </c>
    </row>
    <row r="485" spans="1:16" x14ac:dyDescent="0.25">
      <c r="A485" s="391"/>
      <c r="B485" s="394"/>
      <c r="C485" s="5" t="str">
        <f t="shared" si="91"/>
        <v/>
      </c>
      <c r="D485" s="155">
        <f t="shared" si="96"/>
        <v>0</v>
      </c>
      <c r="F485" s="156">
        <f t="shared" si="97"/>
        <v>0</v>
      </c>
      <c r="G485" t="str">
        <f t="shared" si="98"/>
        <v/>
      </c>
      <c r="H485" t="b">
        <f t="shared" si="99"/>
        <v>0</v>
      </c>
      <c r="I485" s="283">
        <f t="shared" si="92"/>
        <v>0</v>
      </c>
      <c r="J485" s="1">
        <f t="shared" si="93"/>
        <v>0</v>
      </c>
      <c r="K485" s="157">
        <f t="shared" si="100"/>
        <v>0</v>
      </c>
      <c r="L485" s="148">
        <f t="shared" si="101"/>
        <v>0</v>
      </c>
      <c r="M485" s="150">
        <f t="shared" si="102"/>
        <v>10</v>
      </c>
      <c r="N485" s="149">
        <f t="shared" si="103"/>
        <v>2.8200000000000003</v>
      </c>
      <c r="O485" s="149">
        <f t="shared" si="94"/>
        <v>1.02</v>
      </c>
      <c r="P485" s="149">
        <f t="shared" si="95"/>
        <v>0.02</v>
      </c>
    </row>
    <row r="486" spans="1:16" x14ac:dyDescent="0.25">
      <c r="A486" s="391"/>
      <c r="B486" s="394"/>
      <c r="C486" s="5" t="str">
        <f t="shared" si="91"/>
        <v/>
      </c>
      <c r="D486" s="155">
        <f t="shared" si="96"/>
        <v>0</v>
      </c>
      <c r="F486" s="156">
        <f t="shared" si="97"/>
        <v>0</v>
      </c>
      <c r="G486" t="str">
        <f t="shared" si="98"/>
        <v/>
      </c>
      <c r="H486" t="b">
        <f t="shared" si="99"/>
        <v>0</v>
      </c>
      <c r="I486" s="283">
        <f t="shared" si="92"/>
        <v>0</v>
      </c>
      <c r="J486" s="1">
        <f t="shared" si="93"/>
        <v>0</v>
      </c>
      <c r="K486" s="157">
        <f t="shared" si="100"/>
        <v>0</v>
      </c>
      <c r="L486" s="148">
        <f t="shared" si="101"/>
        <v>0</v>
      </c>
      <c r="M486" s="150">
        <f t="shared" si="102"/>
        <v>10</v>
      </c>
      <c r="N486" s="149">
        <f t="shared" si="103"/>
        <v>2.8200000000000003</v>
      </c>
      <c r="O486" s="149">
        <f t="shared" si="94"/>
        <v>1.02</v>
      </c>
      <c r="P486" s="149">
        <f t="shared" si="95"/>
        <v>0.02</v>
      </c>
    </row>
    <row r="487" spans="1:16" x14ac:dyDescent="0.25">
      <c r="A487" s="391"/>
      <c r="B487" s="394"/>
      <c r="C487" s="5" t="str">
        <f t="shared" si="91"/>
        <v/>
      </c>
      <c r="D487" s="155">
        <f t="shared" si="96"/>
        <v>0</v>
      </c>
      <c r="F487" s="156">
        <f t="shared" si="97"/>
        <v>0</v>
      </c>
      <c r="G487" t="str">
        <f t="shared" si="98"/>
        <v/>
      </c>
      <c r="H487" t="b">
        <f t="shared" si="99"/>
        <v>0</v>
      </c>
      <c r="I487" s="283">
        <f t="shared" si="92"/>
        <v>0</v>
      </c>
      <c r="J487" s="1">
        <f t="shared" si="93"/>
        <v>0</v>
      </c>
      <c r="K487" s="157">
        <f t="shared" si="100"/>
        <v>0</v>
      </c>
      <c r="L487" s="148">
        <f t="shared" si="101"/>
        <v>0</v>
      </c>
      <c r="M487" s="150">
        <f t="shared" si="102"/>
        <v>10</v>
      </c>
      <c r="N487" s="149">
        <f t="shared" si="103"/>
        <v>2.8200000000000003</v>
      </c>
      <c r="O487" s="149">
        <f t="shared" si="94"/>
        <v>1.02</v>
      </c>
      <c r="P487" s="149">
        <f t="shared" si="95"/>
        <v>0.02</v>
      </c>
    </row>
    <row r="488" spans="1:16" x14ac:dyDescent="0.25">
      <c r="A488" s="391"/>
      <c r="B488" s="394"/>
      <c r="C488" s="5" t="str">
        <f t="shared" si="91"/>
        <v/>
      </c>
      <c r="D488" s="155">
        <f t="shared" si="96"/>
        <v>0</v>
      </c>
      <c r="F488" s="156">
        <f t="shared" si="97"/>
        <v>0</v>
      </c>
      <c r="G488" t="str">
        <f t="shared" si="98"/>
        <v/>
      </c>
      <c r="H488" t="b">
        <f t="shared" si="99"/>
        <v>0</v>
      </c>
      <c r="I488" s="283">
        <f t="shared" si="92"/>
        <v>0</v>
      </c>
      <c r="J488" s="1">
        <f t="shared" si="93"/>
        <v>0</v>
      </c>
      <c r="K488" s="157">
        <f t="shared" si="100"/>
        <v>0</v>
      </c>
      <c r="L488" s="148">
        <f t="shared" si="101"/>
        <v>0</v>
      </c>
      <c r="M488" s="150">
        <f t="shared" si="102"/>
        <v>10</v>
      </c>
      <c r="N488" s="149">
        <f t="shared" si="103"/>
        <v>2.8200000000000003</v>
      </c>
      <c r="O488" s="149">
        <f t="shared" si="94"/>
        <v>1.02</v>
      </c>
      <c r="P488" s="149">
        <f t="shared" si="95"/>
        <v>0.02</v>
      </c>
    </row>
    <row r="489" spans="1:16" x14ac:dyDescent="0.25">
      <c r="A489" s="391"/>
      <c r="B489" s="394"/>
      <c r="C489" s="5" t="str">
        <f t="shared" si="91"/>
        <v/>
      </c>
      <c r="D489" s="155">
        <f t="shared" si="96"/>
        <v>0</v>
      </c>
      <c r="F489" s="156">
        <f t="shared" si="97"/>
        <v>0</v>
      </c>
      <c r="G489" t="str">
        <f t="shared" si="98"/>
        <v/>
      </c>
      <c r="H489" t="b">
        <f t="shared" si="99"/>
        <v>0</v>
      </c>
      <c r="I489" s="283">
        <f t="shared" si="92"/>
        <v>0</v>
      </c>
      <c r="J489" s="1">
        <f t="shared" si="93"/>
        <v>0</v>
      </c>
      <c r="K489" s="157">
        <f t="shared" si="100"/>
        <v>0</v>
      </c>
      <c r="L489" s="148">
        <f t="shared" si="101"/>
        <v>0</v>
      </c>
      <c r="M489" s="150">
        <f t="shared" si="102"/>
        <v>10</v>
      </c>
      <c r="N489" s="149">
        <f t="shared" si="103"/>
        <v>2.8200000000000003</v>
      </c>
      <c r="O489" s="149">
        <f t="shared" si="94"/>
        <v>1.02</v>
      </c>
      <c r="P489" s="149">
        <f t="shared" si="95"/>
        <v>0.02</v>
      </c>
    </row>
    <row r="490" spans="1:16" x14ac:dyDescent="0.25">
      <c r="A490" s="391"/>
      <c r="B490" s="394"/>
      <c r="C490" s="5" t="str">
        <f t="shared" si="91"/>
        <v/>
      </c>
      <c r="D490" s="155">
        <f t="shared" si="96"/>
        <v>0</v>
      </c>
      <c r="F490" s="156">
        <f t="shared" si="97"/>
        <v>0</v>
      </c>
      <c r="G490" t="str">
        <f t="shared" si="98"/>
        <v/>
      </c>
      <c r="H490" t="b">
        <f t="shared" si="99"/>
        <v>0</v>
      </c>
      <c r="I490" s="283">
        <f t="shared" si="92"/>
        <v>0</v>
      </c>
      <c r="J490" s="1">
        <f t="shared" si="93"/>
        <v>0</v>
      </c>
      <c r="K490" s="157">
        <f t="shared" si="100"/>
        <v>0</v>
      </c>
      <c r="L490" s="148">
        <f t="shared" si="101"/>
        <v>0</v>
      </c>
      <c r="M490" s="150">
        <f t="shared" si="102"/>
        <v>10</v>
      </c>
      <c r="N490" s="149">
        <f t="shared" si="103"/>
        <v>2.8200000000000003</v>
      </c>
      <c r="O490" s="149">
        <f t="shared" si="94"/>
        <v>1.02</v>
      </c>
      <c r="P490" s="149">
        <f t="shared" si="95"/>
        <v>0.02</v>
      </c>
    </row>
    <row r="491" spans="1:16" x14ac:dyDescent="0.25">
      <c r="A491" s="391"/>
      <c r="B491" s="394"/>
      <c r="C491" s="5" t="str">
        <f t="shared" si="91"/>
        <v/>
      </c>
      <c r="D491" s="155">
        <f t="shared" si="96"/>
        <v>0</v>
      </c>
      <c r="F491" s="156">
        <f t="shared" si="97"/>
        <v>0</v>
      </c>
      <c r="G491" t="str">
        <f t="shared" si="98"/>
        <v/>
      </c>
      <c r="H491" t="b">
        <f t="shared" si="99"/>
        <v>0</v>
      </c>
      <c r="I491" s="283">
        <f t="shared" si="92"/>
        <v>0</v>
      </c>
      <c r="J491" s="1">
        <f t="shared" si="93"/>
        <v>0</v>
      </c>
      <c r="K491" s="157">
        <f t="shared" si="100"/>
        <v>0</v>
      </c>
      <c r="L491" s="148">
        <f t="shared" si="101"/>
        <v>0</v>
      </c>
      <c r="M491" s="150">
        <f t="shared" si="102"/>
        <v>10</v>
      </c>
      <c r="N491" s="149">
        <f t="shared" si="103"/>
        <v>2.8200000000000003</v>
      </c>
      <c r="O491" s="149">
        <f t="shared" si="94"/>
        <v>1.02</v>
      </c>
      <c r="P491" s="149">
        <f t="shared" si="95"/>
        <v>0.02</v>
      </c>
    </row>
    <row r="492" spans="1:16" x14ac:dyDescent="0.25">
      <c r="A492" s="391"/>
      <c r="B492" s="394"/>
      <c r="C492" s="5" t="str">
        <f t="shared" si="91"/>
        <v/>
      </c>
      <c r="D492" s="155">
        <f t="shared" si="96"/>
        <v>0</v>
      </c>
      <c r="F492" s="156">
        <f t="shared" si="97"/>
        <v>0</v>
      </c>
      <c r="G492" t="str">
        <f t="shared" si="98"/>
        <v/>
      </c>
      <c r="H492" t="b">
        <f t="shared" si="99"/>
        <v>0</v>
      </c>
      <c r="I492" s="283">
        <f t="shared" si="92"/>
        <v>0</v>
      </c>
      <c r="J492" s="1">
        <f t="shared" si="93"/>
        <v>0</v>
      </c>
      <c r="K492" s="157">
        <f t="shared" si="100"/>
        <v>0</v>
      </c>
      <c r="L492" s="148">
        <f t="shared" si="101"/>
        <v>0</v>
      </c>
      <c r="M492" s="150">
        <f t="shared" si="102"/>
        <v>10</v>
      </c>
      <c r="N492" s="149">
        <f t="shared" si="103"/>
        <v>2.8200000000000003</v>
      </c>
      <c r="O492" s="149">
        <f t="shared" si="94"/>
        <v>1.02</v>
      </c>
      <c r="P492" s="149">
        <f t="shared" si="95"/>
        <v>0.02</v>
      </c>
    </row>
    <row r="493" spans="1:16" x14ac:dyDescent="0.25">
      <c r="A493" s="391"/>
      <c r="B493" s="394"/>
      <c r="C493" s="5" t="str">
        <f t="shared" si="91"/>
        <v/>
      </c>
      <c r="D493" s="155">
        <f t="shared" si="96"/>
        <v>0</v>
      </c>
      <c r="F493" s="156">
        <f t="shared" si="97"/>
        <v>0</v>
      </c>
      <c r="G493" t="str">
        <f t="shared" si="98"/>
        <v/>
      </c>
      <c r="H493" t="b">
        <f t="shared" si="99"/>
        <v>0</v>
      </c>
      <c r="I493" s="283">
        <f t="shared" si="92"/>
        <v>0</v>
      </c>
      <c r="J493" s="1">
        <f t="shared" si="93"/>
        <v>0</v>
      </c>
      <c r="K493" s="157">
        <f t="shared" si="100"/>
        <v>0</v>
      </c>
      <c r="L493" s="148">
        <f t="shared" si="101"/>
        <v>0</v>
      </c>
      <c r="M493" s="150">
        <f t="shared" si="102"/>
        <v>10</v>
      </c>
      <c r="N493" s="149">
        <f t="shared" si="103"/>
        <v>2.8200000000000003</v>
      </c>
      <c r="O493" s="149">
        <f t="shared" si="94"/>
        <v>1.02</v>
      </c>
      <c r="P493" s="149">
        <f t="shared" si="95"/>
        <v>0.02</v>
      </c>
    </row>
    <row r="494" spans="1:16" x14ac:dyDescent="0.25">
      <c r="A494" s="391"/>
      <c r="B494" s="394"/>
      <c r="C494" s="5" t="str">
        <f t="shared" si="91"/>
        <v/>
      </c>
      <c r="D494" s="155">
        <f t="shared" si="96"/>
        <v>0</v>
      </c>
      <c r="F494" s="156">
        <f t="shared" si="97"/>
        <v>0</v>
      </c>
      <c r="G494" t="str">
        <f t="shared" si="98"/>
        <v/>
      </c>
      <c r="H494" t="b">
        <f t="shared" si="99"/>
        <v>0</v>
      </c>
      <c r="I494" s="283">
        <f t="shared" si="92"/>
        <v>0</v>
      </c>
      <c r="J494" s="1">
        <f t="shared" si="93"/>
        <v>0</v>
      </c>
      <c r="K494" s="157">
        <f t="shared" si="100"/>
        <v>0</v>
      </c>
      <c r="L494" s="148">
        <f t="shared" si="101"/>
        <v>0</v>
      </c>
      <c r="M494" s="150">
        <f t="shared" si="102"/>
        <v>10</v>
      </c>
      <c r="N494" s="149">
        <f t="shared" si="103"/>
        <v>2.8200000000000003</v>
      </c>
      <c r="O494" s="149">
        <f t="shared" si="94"/>
        <v>1.02</v>
      </c>
      <c r="P494" s="149">
        <f t="shared" si="95"/>
        <v>0.02</v>
      </c>
    </row>
    <row r="495" spans="1:16" x14ac:dyDescent="0.25">
      <c r="A495" s="391"/>
      <c r="B495" s="394"/>
      <c r="C495" s="5" t="str">
        <f t="shared" si="91"/>
        <v/>
      </c>
      <c r="D495" s="155">
        <f t="shared" si="96"/>
        <v>0</v>
      </c>
      <c r="F495" s="156">
        <f t="shared" si="97"/>
        <v>0</v>
      </c>
      <c r="G495" t="str">
        <f t="shared" si="98"/>
        <v/>
      </c>
      <c r="H495" t="b">
        <f t="shared" si="99"/>
        <v>0</v>
      </c>
      <c r="I495" s="283">
        <f t="shared" si="92"/>
        <v>0</v>
      </c>
      <c r="J495" s="1">
        <f t="shared" si="93"/>
        <v>0</v>
      </c>
      <c r="K495" s="157">
        <f t="shared" si="100"/>
        <v>0</v>
      </c>
      <c r="L495" s="148">
        <f t="shared" si="101"/>
        <v>0</v>
      </c>
      <c r="M495" s="150">
        <f t="shared" si="102"/>
        <v>10</v>
      </c>
      <c r="N495" s="149">
        <f t="shared" si="103"/>
        <v>2.8200000000000003</v>
      </c>
      <c r="O495" s="149">
        <f t="shared" si="94"/>
        <v>1.02</v>
      </c>
      <c r="P495" s="149">
        <f t="shared" si="95"/>
        <v>0.02</v>
      </c>
    </row>
    <row r="496" spans="1:16" x14ac:dyDescent="0.25">
      <c r="A496" s="391"/>
      <c r="B496" s="394"/>
      <c r="C496" s="5" t="str">
        <f t="shared" si="91"/>
        <v/>
      </c>
      <c r="D496" s="155">
        <f t="shared" si="96"/>
        <v>0</v>
      </c>
      <c r="F496" s="156">
        <f t="shared" si="97"/>
        <v>0</v>
      </c>
      <c r="G496" t="str">
        <f t="shared" si="98"/>
        <v/>
      </c>
      <c r="H496" t="b">
        <f t="shared" si="99"/>
        <v>0</v>
      </c>
      <c r="I496" s="283">
        <f t="shared" si="92"/>
        <v>0</v>
      </c>
      <c r="J496" s="1">
        <f t="shared" si="93"/>
        <v>0</v>
      </c>
      <c r="K496" s="157">
        <f t="shared" si="100"/>
        <v>0</v>
      </c>
      <c r="L496" s="148">
        <f t="shared" si="101"/>
        <v>0</v>
      </c>
      <c r="M496" s="150">
        <f t="shared" si="102"/>
        <v>10</v>
      </c>
      <c r="N496" s="149">
        <f t="shared" si="103"/>
        <v>2.8200000000000003</v>
      </c>
      <c r="O496" s="149">
        <f t="shared" si="94"/>
        <v>1.02</v>
      </c>
      <c r="P496" s="149">
        <f t="shared" si="95"/>
        <v>0.02</v>
      </c>
    </row>
    <row r="497" spans="1:16" x14ac:dyDescent="0.25">
      <c r="A497" s="391"/>
      <c r="B497" s="394"/>
      <c r="C497" s="5" t="str">
        <f t="shared" si="91"/>
        <v/>
      </c>
      <c r="D497" s="155">
        <f t="shared" si="96"/>
        <v>0</v>
      </c>
      <c r="F497" s="156">
        <f t="shared" si="97"/>
        <v>0</v>
      </c>
      <c r="G497" t="str">
        <f t="shared" si="98"/>
        <v/>
      </c>
      <c r="H497" t="b">
        <f t="shared" si="99"/>
        <v>0</v>
      </c>
      <c r="I497" s="283">
        <f t="shared" si="92"/>
        <v>0</v>
      </c>
      <c r="J497" s="1">
        <f t="shared" si="93"/>
        <v>0</v>
      </c>
      <c r="K497" s="157">
        <f t="shared" si="100"/>
        <v>0</v>
      </c>
      <c r="L497" s="148">
        <f t="shared" si="101"/>
        <v>0</v>
      </c>
      <c r="M497" s="150">
        <f t="shared" si="102"/>
        <v>10</v>
      </c>
      <c r="N497" s="149">
        <f t="shared" si="103"/>
        <v>2.8200000000000003</v>
      </c>
      <c r="O497" s="149">
        <f t="shared" si="94"/>
        <v>1.02</v>
      </c>
      <c r="P497" s="149">
        <f t="shared" si="95"/>
        <v>0.02</v>
      </c>
    </row>
    <row r="498" spans="1:16" x14ac:dyDescent="0.25">
      <c r="A498" s="391"/>
      <c r="B498" s="394"/>
      <c r="C498" s="5" t="str">
        <f t="shared" si="91"/>
        <v/>
      </c>
      <c r="D498" s="155">
        <f t="shared" si="96"/>
        <v>0</v>
      </c>
      <c r="F498" s="156">
        <f t="shared" si="97"/>
        <v>0</v>
      </c>
      <c r="G498" t="str">
        <f t="shared" si="98"/>
        <v/>
      </c>
      <c r="H498" t="b">
        <f t="shared" si="99"/>
        <v>0</v>
      </c>
      <c r="I498" s="283">
        <f t="shared" si="92"/>
        <v>0</v>
      </c>
      <c r="J498" s="1">
        <f t="shared" si="93"/>
        <v>0</v>
      </c>
      <c r="K498" s="157">
        <f t="shared" si="100"/>
        <v>0</v>
      </c>
      <c r="L498" s="148">
        <f t="shared" si="101"/>
        <v>0</v>
      </c>
      <c r="M498" s="150">
        <f t="shared" si="102"/>
        <v>10</v>
      </c>
      <c r="N498" s="149">
        <f t="shared" si="103"/>
        <v>2.8200000000000003</v>
      </c>
      <c r="O498" s="149">
        <f t="shared" si="94"/>
        <v>1.02</v>
      </c>
      <c r="P498" s="149">
        <f t="shared" si="95"/>
        <v>0.02</v>
      </c>
    </row>
    <row r="499" spans="1:16" x14ac:dyDescent="0.25">
      <c r="A499" s="391"/>
      <c r="B499" s="394"/>
      <c r="C499" s="5" t="str">
        <f t="shared" si="91"/>
        <v/>
      </c>
      <c r="D499" s="155">
        <f t="shared" si="96"/>
        <v>0</v>
      </c>
      <c r="F499" s="156">
        <f t="shared" si="97"/>
        <v>0</v>
      </c>
      <c r="G499" t="str">
        <f t="shared" si="98"/>
        <v/>
      </c>
      <c r="H499" t="b">
        <f t="shared" si="99"/>
        <v>0</v>
      </c>
      <c r="I499" s="283">
        <f t="shared" si="92"/>
        <v>0</v>
      </c>
      <c r="J499" s="1">
        <f t="shared" si="93"/>
        <v>0</v>
      </c>
      <c r="K499" s="157">
        <f t="shared" si="100"/>
        <v>0</v>
      </c>
      <c r="L499" s="148">
        <f t="shared" si="101"/>
        <v>0</v>
      </c>
      <c r="M499" s="150">
        <f t="shared" si="102"/>
        <v>10</v>
      </c>
      <c r="N499" s="149">
        <f t="shared" si="103"/>
        <v>2.8200000000000003</v>
      </c>
      <c r="O499" s="149">
        <f t="shared" si="94"/>
        <v>1.02</v>
      </c>
      <c r="P499" s="149">
        <f t="shared" si="95"/>
        <v>0.02</v>
      </c>
    </row>
    <row r="500" spans="1:16" x14ac:dyDescent="0.25">
      <c r="A500" s="391"/>
      <c r="B500" s="394"/>
      <c r="C500" s="5" t="str">
        <f t="shared" si="91"/>
        <v/>
      </c>
      <c r="D500" s="155">
        <f t="shared" si="96"/>
        <v>0</v>
      </c>
      <c r="F500" s="156">
        <f t="shared" si="97"/>
        <v>0</v>
      </c>
      <c r="G500" t="str">
        <f t="shared" si="98"/>
        <v/>
      </c>
      <c r="H500" t="b">
        <f t="shared" si="99"/>
        <v>0</v>
      </c>
      <c r="I500" s="283">
        <f t="shared" si="92"/>
        <v>0</v>
      </c>
      <c r="J500" s="1">
        <f t="shared" si="93"/>
        <v>0</v>
      </c>
      <c r="K500" s="157">
        <f t="shared" si="100"/>
        <v>0</v>
      </c>
      <c r="L500" s="148">
        <f t="shared" si="101"/>
        <v>0</v>
      </c>
      <c r="M500" s="150">
        <f t="shared" si="102"/>
        <v>10</v>
      </c>
      <c r="N500" s="149">
        <f t="shared" si="103"/>
        <v>2.8200000000000003</v>
      </c>
      <c r="O500" s="149">
        <f t="shared" si="94"/>
        <v>1.02</v>
      </c>
      <c r="P500" s="149">
        <f t="shared" si="95"/>
        <v>0.02</v>
      </c>
    </row>
    <row r="501" spans="1:16" x14ac:dyDescent="0.25">
      <c r="A501" s="391"/>
      <c r="B501" s="394"/>
      <c r="C501" s="5" t="str">
        <f t="shared" si="91"/>
        <v/>
      </c>
      <c r="D501" s="155">
        <f t="shared" si="96"/>
        <v>0</v>
      </c>
      <c r="F501" s="156">
        <f t="shared" si="97"/>
        <v>0</v>
      </c>
      <c r="G501" t="str">
        <f t="shared" si="98"/>
        <v/>
      </c>
      <c r="H501" t="b">
        <f t="shared" si="99"/>
        <v>0</v>
      </c>
      <c r="I501" s="283">
        <f t="shared" si="92"/>
        <v>0</v>
      </c>
      <c r="J501" s="1">
        <f t="shared" si="93"/>
        <v>0</v>
      </c>
      <c r="K501" s="157">
        <f t="shared" si="100"/>
        <v>0</v>
      </c>
      <c r="L501" s="148">
        <f t="shared" si="101"/>
        <v>0</v>
      </c>
      <c r="M501" s="150">
        <f t="shared" si="102"/>
        <v>10</v>
      </c>
      <c r="N501" s="149">
        <f t="shared" si="103"/>
        <v>2.8200000000000003</v>
      </c>
      <c r="O501" s="149">
        <f t="shared" si="94"/>
        <v>1.02</v>
      </c>
      <c r="P501" s="149">
        <f t="shared" si="95"/>
        <v>0.02</v>
      </c>
    </row>
    <row r="502" spans="1:16" x14ac:dyDescent="0.25">
      <c r="A502" s="391"/>
      <c r="B502" s="394"/>
      <c r="C502" s="5" t="str">
        <f t="shared" si="91"/>
        <v/>
      </c>
      <c r="D502" s="155">
        <f t="shared" si="96"/>
        <v>0</v>
      </c>
      <c r="F502" s="156">
        <f t="shared" si="97"/>
        <v>0</v>
      </c>
      <c r="G502" t="str">
        <f t="shared" si="98"/>
        <v/>
      </c>
      <c r="H502" t="b">
        <f t="shared" si="99"/>
        <v>0</v>
      </c>
      <c r="I502" s="283">
        <f t="shared" si="92"/>
        <v>0</v>
      </c>
      <c r="J502" s="1">
        <f t="shared" si="93"/>
        <v>0</v>
      </c>
      <c r="K502" s="157">
        <f t="shared" si="100"/>
        <v>0</v>
      </c>
      <c r="L502" s="148">
        <f t="shared" si="101"/>
        <v>0</v>
      </c>
      <c r="M502" s="150">
        <f t="shared" si="102"/>
        <v>10</v>
      </c>
      <c r="N502" s="149">
        <f t="shared" si="103"/>
        <v>2.8200000000000003</v>
      </c>
      <c r="O502" s="149">
        <f t="shared" si="94"/>
        <v>1.02</v>
      </c>
      <c r="P502" s="149">
        <f t="shared" si="95"/>
        <v>0.02</v>
      </c>
    </row>
    <row r="503" spans="1:16" x14ac:dyDescent="0.25">
      <c r="A503" s="391"/>
      <c r="B503" s="394"/>
      <c r="C503" s="5" t="str">
        <f t="shared" si="91"/>
        <v/>
      </c>
      <c r="D503" s="155">
        <f t="shared" si="96"/>
        <v>0</v>
      </c>
      <c r="F503" s="156">
        <f t="shared" si="97"/>
        <v>0</v>
      </c>
      <c r="G503" t="str">
        <f t="shared" si="98"/>
        <v/>
      </c>
      <c r="H503" t="b">
        <f t="shared" si="99"/>
        <v>0</v>
      </c>
      <c r="I503" s="283">
        <f t="shared" si="92"/>
        <v>0</v>
      </c>
      <c r="J503" s="1">
        <f t="shared" si="93"/>
        <v>0</v>
      </c>
      <c r="K503" s="157">
        <f t="shared" si="100"/>
        <v>0</v>
      </c>
      <c r="L503" s="148">
        <f t="shared" si="101"/>
        <v>0</v>
      </c>
      <c r="M503" s="150">
        <f t="shared" si="102"/>
        <v>10</v>
      </c>
      <c r="N503" s="149">
        <f t="shared" si="103"/>
        <v>2.8200000000000003</v>
      </c>
      <c r="O503" s="149">
        <f t="shared" si="94"/>
        <v>1.02</v>
      </c>
      <c r="P503" s="149">
        <f t="shared" si="95"/>
        <v>0.02</v>
      </c>
    </row>
    <row r="504" spans="1:16" x14ac:dyDescent="0.25">
      <c r="A504" s="391"/>
      <c r="B504" s="394"/>
      <c r="C504" s="5" t="str">
        <f t="shared" si="91"/>
        <v/>
      </c>
      <c r="D504" s="155">
        <f t="shared" si="96"/>
        <v>0</v>
      </c>
      <c r="F504" s="156">
        <f t="shared" si="97"/>
        <v>0</v>
      </c>
      <c r="G504" t="str">
        <f t="shared" si="98"/>
        <v/>
      </c>
      <c r="H504" t="b">
        <f t="shared" si="99"/>
        <v>0</v>
      </c>
      <c r="I504" s="283">
        <f t="shared" si="92"/>
        <v>0</v>
      </c>
      <c r="J504" s="1">
        <f t="shared" si="93"/>
        <v>0</v>
      </c>
      <c r="K504" s="157">
        <f t="shared" si="100"/>
        <v>0</v>
      </c>
      <c r="L504" s="148">
        <f t="shared" si="101"/>
        <v>0</v>
      </c>
      <c r="M504" s="150">
        <f t="shared" si="102"/>
        <v>10</v>
      </c>
      <c r="N504" s="149">
        <f t="shared" si="103"/>
        <v>2.8200000000000003</v>
      </c>
      <c r="O504" s="149">
        <f t="shared" si="94"/>
        <v>1.02</v>
      </c>
      <c r="P504" s="149">
        <f t="shared" si="95"/>
        <v>0.02</v>
      </c>
    </row>
    <row r="505" spans="1:16" x14ac:dyDescent="0.25">
      <c r="A505" s="391"/>
      <c r="B505" s="394"/>
      <c r="C505" s="5" t="str">
        <f t="shared" si="91"/>
        <v/>
      </c>
      <c r="D505" s="155">
        <f t="shared" si="96"/>
        <v>0</v>
      </c>
      <c r="F505" s="156">
        <f t="shared" si="97"/>
        <v>0</v>
      </c>
      <c r="G505" t="str">
        <f t="shared" si="98"/>
        <v/>
      </c>
      <c r="H505" t="b">
        <f t="shared" si="99"/>
        <v>0</v>
      </c>
      <c r="I505" s="283">
        <f t="shared" si="92"/>
        <v>0</v>
      </c>
      <c r="J505" s="1">
        <f t="shared" si="93"/>
        <v>0</v>
      </c>
      <c r="K505" s="157">
        <f t="shared" si="100"/>
        <v>0</v>
      </c>
      <c r="L505" s="148">
        <f t="shared" si="101"/>
        <v>0</v>
      </c>
      <c r="M505" s="150">
        <f t="shared" si="102"/>
        <v>10</v>
      </c>
      <c r="N505" s="149">
        <f t="shared" si="103"/>
        <v>2.8200000000000003</v>
      </c>
      <c r="O505" s="149">
        <f t="shared" si="94"/>
        <v>1.02</v>
      </c>
      <c r="P505" s="149">
        <f t="shared" si="95"/>
        <v>0.02</v>
      </c>
    </row>
    <row r="506" spans="1:16" x14ac:dyDescent="0.25">
      <c r="A506" s="391"/>
      <c r="B506" s="394"/>
      <c r="C506" s="5" t="str">
        <f t="shared" si="91"/>
        <v/>
      </c>
      <c r="D506" s="155">
        <f t="shared" si="96"/>
        <v>0</v>
      </c>
      <c r="F506" s="156">
        <f t="shared" si="97"/>
        <v>0</v>
      </c>
      <c r="G506" t="str">
        <f t="shared" si="98"/>
        <v/>
      </c>
      <c r="H506" t="b">
        <f t="shared" si="99"/>
        <v>0</v>
      </c>
      <c r="I506" s="283">
        <f t="shared" si="92"/>
        <v>0</v>
      </c>
      <c r="J506" s="1">
        <f t="shared" si="93"/>
        <v>0</v>
      </c>
      <c r="K506" s="157">
        <f t="shared" si="100"/>
        <v>0</v>
      </c>
      <c r="L506" s="148">
        <f t="shared" si="101"/>
        <v>0</v>
      </c>
      <c r="M506" s="150">
        <f t="shared" si="102"/>
        <v>10</v>
      </c>
      <c r="N506" s="149">
        <f t="shared" si="103"/>
        <v>2.8200000000000003</v>
      </c>
      <c r="O506" s="149">
        <f t="shared" si="94"/>
        <v>1.02</v>
      </c>
      <c r="P506" s="149">
        <f t="shared" si="95"/>
        <v>0.02</v>
      </c>
    </row>
    <row r="507" spans="1:16" x14ac:dyDescent="0.25">
      <c r="A507" s="391"/>
      <c r="B507" s="394"/>
      <c r="C507" s="5" t="str">
        <f t="shared" si="91"/>
        <v/>
      </c>
      <c r="D507" s="155">
        <f t="shared" si="96"/>
        <v>0</v>
      </c>
      <c r="F507" s="156">
        <f t="shared" si="97"/>
        <v>0</v>
      </c>
      <c r="G507" t="str">
        <f t="shared" si="98"/>
        <v/>
      </c>
      <c r="H507" t="b">
        <f t="shared" si="99"/>
        <v>0</v>
      </c>
      <c r="I507" s="283">
        <f t="shared" si="92"/>
        <v>0</v>
      </c>
      <c r="J507" s="1">
        <f t="shared" si="93"/>
        <v>0</v>
      </c>
      <c r="K507" s="157">
        <f t="shared" si="100"/>
        <v>0</v>
      </c>
      <c r="L507" s="148">
        <f t="shared" si="101"/>
        <v>0</v>
      </c>
      <c r="M507" s="150">
        <f t="shared" si="102"/>
        <v>10</v>
      </c>
      <c r="N507" s="149">
        <f t="shared" si="103"/>
        <v>2.8200000000000003</v>
      </c>
      <c r="O507" s="149">
        <f t="shared" si="94"/>
        <v>1.02</v>
      </c>
      <c r="P507" s="149">
        <f t="shared" si="95"/>
        <v>0.02</v>
      </c>
    </row>
    <row r="508" spans="1:16" x14ac:dyDescent="0.25">
      <c r="A508" s="391"/>
      <c r="B508" s="394"/>
      <c r="C508" s="5" t="str">
        <f t="shared" si="91"/>
        <v/>
      </c>
      <c r="D508" s="155">
        <f t="shared" si="96"/>
        <v>0</v>
      </c>
      <c r="F508" s="156">
        <f t="shared" si="97"/>
        <v>0</v>
      </c>
      <c r="G508" t="str">
        <f t="shared" si="98"/>
        <v/>
      </c>
      <c r="H508" t="b">
        <f t="shared" si="99"/>
        <v>0</v>
      </c>
      <c r="I508" s="283">
        <f t="shared" si="92"/>
        <v>0</v>
      </c>
      <c r="J508" s="1">
        <f t="shared" si="93"/>
        <v>0</v>
      </c>
      <c r="K508" s="157">
        <f t="shared" si="100"/>
        <v>0</v>
      </c>
      <c r="L508" s="148">
        <f t="shared" si="101"/>
        <v>0</v>
      </c>
      <c r="M508" s="150">
        <f t="shared" si="102"/>
        <v>10</v>
      </c>
      <c r="N508" s="149">
        <f t="shared" si="103"/>
        <v>2.8200000000000003</v>
      </c>
      <c r="O508" s="149">
        <f t="shared" si="94"/>
        <v>1.02</v>
      </c>
      <c r="P508" s="149">
        <f t="shared" si="95"/>
        <v>0.02</v>
      </c>
    </row>
    <row r="509" spans="1:16" x14ac:dyDescent="0.25">
      <c r="A509" s="391"/>
      <c r="B509" s="394"/>
      <c r="C509" s="5" t="str">
        <f t="shared" si="91"/>
        <v/>
      </c>
      <c r="D509" s="155">
        <f t="shared" si="96"/>
        <v>0</v>
      </c>
      <c r="F509" s="156">
        <f t="shared" si="97"/>
        <v>0</v>
      </c>
      <c r="G509" t="str">
        <f t="shared" si="98"/>
        <v/>
      </c>
      <c r="H509" t="b">
        <f t="shared" si="99"/>
        <v>0</v>
      </c>
      <c r="I509" s="283">
        <f t="shared" si="92"/>
        <v>0</v>
      </c>
      <c r="J509" s="1">
        <f t="shared" si="93"/>
        <v>0</v>
      </c>
      <c r="K509" s="157">
        <f t="shared" si="100"/>
        <v>0</v>
      </c>
      <c r="L509" s="148">
        <f t="shared" si="101"/>
        <v>0</v>
      </c>
      <c r="M509" s="150">
        <f t="shared" si="102"/>
        <v>10</v>
      </c>
      <c r="N509" s="149">
        <f t="shared" si="103"/>
        <v>2.8200000000000003</v>
      </c>
      <c r="O509" s="149">
        <f t="shared" si="94"/>
        <v>1.02</v>
      </c>
      <c r="P509" s="149">
        <f t="shared" si="95"/>
        <v>0.02</v>
      </c>
    </row>
    <row r="510" spans="1:16" x14ac:dyDescent="0.25">
      <c r="A510" s="391"/>
      <c r="B510" s="394"/>
      <c r="C510" s="5" t="str">
        <f t="shared" si="91"/>
        <v/>
      </c>
      <c r="D510" s="155">
        <f t="shared" si="96"/>
        <v>0</v>
      </c>
      <c r="F510" s="156">
        <f t="shared" si="97"/>
        <v>0</v>
      </c>
      <c r="G510" t="str">
        <f t="shared" si="98"/>
        <v/>
      </c>
      <c r="H510" t="b">
        <f t="shared" si="99"/>
        <v>0</v>
      </c>
      <c r="I510" s="283">
        <f t="shared" si="92"/>
        <v>0</v>
      </c>
      <c r="J510" s="1">
        <f t="shared" si="93"/>
        <v>0</v>
      </c>
      <c r="K510" s="157">
        <f t="shared" si="100"/>
        <v>0</v>
      </c>
      <c r="L510" s="148">
        <f t="shared" si="101"/>
        <v>0</v>
      </c>
      <c r="M510" s="150">
        <f t="shared" si="102"/>
        <v>10</v>
      </c>
      <c r="N510" s="149">
        <f t="shared" si="103"/>
        <v>2.8200000000000003</v>
      </c>
      <c r="O510" s="149">
        <f t="shared" si="94"/>
        <v>1.02</v>
      </c>
      <c r="P510" s="149">
        <f t="shared" si="95"/>
        <v>0.02</v>
      </c>
    </row>
    <row r="511" spans="1:16" x14ac:dyDescent="0.25">
      <c r="A511" s="391"/>
      <c r="B511" s="394"/>
      <c r="C511" s="5" t="str">
        <f t="shared" si="91"/>
        <v/>
      </c>
      <c r="D511" s="155">
        <f t="shared" si="96"/>
        <v>0</v>
      </c>
      <c r="F511" s="156">
        <f t="shared" si="97"/>
        <v>0</v>
      </c>
      <c r="G511" t="str">
        <f t="shared" si="98"/>
        <v/>
      </c>
      <c r="H511" t="b">
        <f t="shared" si="99"/>
        <v>0</v>
      </c>
      <c r="I511" s="283">
        <f t="shared" si="92"/>
        <v>0</v>
      </c>
      <c r="J511" s="1">
        <f t="shared" si="93"/>
        <v>0</v>
      </c>
      <c r="K511" s="157">
        <f t="shared" si="100"/>
        <v>0</v>
      </c>
      <c r="L511" s="148">
        <f t="shared" si="101"/>
        <v>0</v>
      </c>
      <c r="M511" s="150">
        <f t="shared" si="102"/>
        <v>10</v>
      </c>
      <c r="N511" s="149">
        <f t="shared" si="103"/>
        <v>2.8200000000000003</v>
      </c>
      <c r="O511" s="149">
        <f t="shared" si="94"/>
        <v>1.02</v>
      </c>
      <c r="P511" s="149">
        <f t="shared" si="95"/>
        <v>0.02</v>
      </c>
    </row>
    <row r="512" spans="1:16" x14ac:dyDescent="0.25">
      <c r="A512" s="391"/>
      <c r="B512" s="394"/>
      <c r="C512" s="5" t="str">
        <f t="shared" si="91"/>
        <v/>
      </c>
      <c r="D512" s="155">
        <f t="shared" si="96"/>
        <v>0</v>
      </c>
      <c r="F512" s="156">
        <f t="shared" si="97"/>
        <v>0</v>
      </c>
      <c r="G512" t="str">
        <f t="shared" si="98"/>
        <v/>
      </c>
      <c r="H512" t="b">
        <f t="shared" si="99"/>
        <v>0</v>
      </c>
      <c r="I512" s="283">
        <f t="shared" si="92"/>
        <v>0</v>
      </c>
      <c r="J512" s="1">
        <f t="shared" si="93"/>
        <v>0</v>
      </c>
      <c r="K512" s="157">
        <f t="shared" si="100"/>
        <v>0</v>
      </c>
      <c r="L512" s="148">
        <f t="shared" si="101"/>
        <v>0</v>
      </c>
      <c r="M512" s="150">
        <f t="shared" si="102"/>
        <v>10</v>
      </c>
      <c r="N512" s="149">
        <f t="shared" si="103"/>
        <v>2.8200000000000003</v>
      </c>
      <c r="O512" s="149">
        <f t="shared" si="94"/>
        <v>1.02</v>
      </c>
      <c r="P512" s="149">
        <f t="shared" si="95"/>
        <v>0.02</v>
      </c>
    </row>
    <row r="513" spans="1:16" x14ac:dyDescent="0.25">
      <c r="A513" s="391"/>
      <c r="B513" s="394"/>
      <c r="C513" s="5" t="str">
        <f t="shared" si="91"/>
        <v/>
      </c>
      <c r="D513" s="155">
        <f t="shared" si="96"/>
        <v>0</v>
      </c>
      <c r="F513" s="156">
        <f t="shared" si="97"/>
        <v>0</v>
      </c>
      <c r="G513" t="str">
        <f t="shared" si="98"/>
        <v/>
      </c>
      <c r="H513" t="b">
        <f t="shared" si="99"/>
        <v>0</v>
      </c>
      <c r="I513" s="283">
        <f t="shared" si="92"/>
        <v>0</v>
      </c>
      <c r="J513" s="1">
        <f t="shared" si="93"/>
        <v>0</v>
      </c>
      <c r="K513" s="157">
        <f t="shared" si="100"/>
        <v>0</v>
      </c>
      <c r="L513" s="148">
        <f t="shared" si="101"/>
        <v>0</v>
      </c>
      <c r="M513" s="150">
        <f t="shared" si="102"/>
        <v>10</v>
      </c>
      <c r="N513" s="149">
        <f t="shared" si="103"/>
        <v>2.8200000000000003</v>
      </c>
      <c r="O513" s="149">
        <f t="shared" si="94"/>
        <v>1.02</v>
      </c>
      <c r="P513" s="149">
        <f t="shared" si="95"/>
        <v>0.02</v>
      </c>
    </row>
    <row r="514" spans="1:16" x14ac:dyDescent="0.25">
      <c r="A514" s="391"/>
      <c r="B514" s="394"/>
      <c r="C514" s="5" t="str">
        <f t="shared" si="91"/>
        <v/>
      </c>
      <c r="D514" s="155">
        <f t="shared" si="96"/>
        <v>0</v>
      </c>
      <c r="F514" s="156">
        <f t="shared" si="97"/>
        <v>0</v>
      </c>
      <c r="G514" t="str">
        <f t="shared" si="98"/>
        <v/>
      </c>
      <c r="H514" t="b">
        <f t="shared" si="99"/>
        <v>0</v>
      </c>
      <c r="I514" s="283">
        <f t="shared" si="92"/>
        <v>0</v>
      </c>
      <c r="J514" s="1">
        <f t="shared" si="93"/>
        <v>0</v>
      </c>
      <c r="K514" s="157">
        <f t="shared" si="100"/>
        <v>0</v>
      </c>
      <c r="L514" s="148">
        <f t="shared" si="101"/>
        <v>0</v>
      </c>
      <c r="M514" s="150">
        <f t="shared" si="102"/>
        <v>10</v>
      </c>
      <c r="N514" s="149">
        <f t="shared" si="103"/>
        <v>2.8200000000000003</v>
      </c>
      <c r="O514" s="149">
        <f t="shared" si="94"/>
        <v>1.02</v>
      </c>
      <c r="P514" s="149">
        <f t="shared" si="95"/>
        <v>0.02</v>
      </c>
    </row>
    <row r="515" spans="1:16" x14ac:dyDescent="0.25">
      <c r="A515" s="391"/>
      <c r="B515" s="394"/>
      <c r="C515" s="5" t="str">
        <f t="shared" ref="C515:C578" si="104">IF(I515&gt;0,INDEX(DB,I515,2),"")</f>
        <v/>
      </c>
      <c r="D515" s="155">
        <f t="shared" si="96"/>
        <v>0</v>
      </c>
      <c r="F515" s="156">
        <f t="shared" si="97"/>
        <v>0</v>
      </c>
      <c r="G515" t="str">
        <f t="shared" si="98"/>
        <v/>
      </c>
      <c r="H515" t="b">
        <f t="shared" si="99"/>
        <v>0</v>
      </c>
      <c r="I515" s="283">
        <f t="shared" ref="I515:I578" si="105">IF(ISNA(MATCH(A515,AthleteNumbers,0)),0,MATCH(A515,AthleteNumbers,0))</f>
        <v>0</v>
      </c>
      <c r="J515" s="1">
        <f t="shared" ref="J515:J578" si="106">IF(I515&gt;0,INDEX(DB,$I515,6),0)</f>
        <v>0</v>
      </c>
      <c r="K515" s="157">
        <f t="shared" si="100"/>
        <v>0</v>
      </c>
      <c r="L515" s="148">
        <f t="shared" si="101"/>
        <v>0</v>
      </c>
      <c r="M515" s="150">
        <f t="shared" si="102"/>
        <v>10</v>
      </c>
      <c r="N515" s="149">
        <f t="shared" si="103"/>
        <v>2.8200000000000003</v>
      </c>
      <c r="O515" s="149">
        <f t="shared" ref="O515:O578" si="107">IF($J515=0,$M$1,INDEX(IncEventData,$J515,(3*($K$1-1))+2))</f>
        <v>1.02</v>
      </c>
      <c r="P515" s="149">
        <f t="shared" ref="P515:P578" si="108">IF($J515=0,$O$1,INDEX(IncEventData,$J515,(3*($K$1-1))+3))</f>
        <v>0.02</v>
      </c>
    </row>
    <row r="516" spans="1:16" x14ac:dyDescent="0.25">
      <c r="A516" s="391"/>
      <c r="B516" s="394"/>
      <c r="C516" s="5" t="str">
        <f t="shared" si="104"/>
        <v/>
      </c>
      <c r="D516" s="155">
        <f t="shared" ref="D516:D579" si="109">IF(AND(H516,B516&lt;&gt;0,ISNUMBER(B516)),IF(ISERR(M516),0,M516),0)</f>
        <v>0</v>
      </c>
      <c r="F516" s="156">
        <f t="shared" ref="F516:F579" si="110">COUNTIF(A$3:A$1002,A516)</f>
        <v>0</v>
      </c>
      <c r="G516" t="str">
        <f t="shared" ref="G516:G579" si="111">IF(AND(H516,OR(D516&lt;=10,D516&gt;=90)),"CHECK","")</f>
        <v/>
      </c>
      <c r="H516" t="b">
        <f t="shared" ref="H516:H579" si="112">IF(AND(I516&gt;0,LEN(C516)&gt;0,B516&lt;&gt;0),TRUE,FALSE)</f>
        <v>0</v>
      </c>
      <c r="I516" s="283">
        <f t="shared" si="105"/>
        <v>0</v>
      </c>
      <c r="J516" s="1">
        <f t="shared" si="106"/>
        <v>0</v>
      </c>
      <c r="K516" s="157">
        <f t="shared" ref="K516:K579" si="113">IF(ISNUMBER(B516),ROUND(+B516,2),0)</f>
        <v>0</v>
      </c>
      <c r="L516" s="148">
        <f t="shared" ref="L516:L579" si="114">+K516</f>
        <v>0</v>
      </c>
      <c r="M516" s="150">
        <f t="shared" ref="M516:M579" si="115">IF(L516&lt;O516,MinPoints,IF(AND(L516&gt;N516,O516&gt;0),100,+INT(($L516-O516)/P516)+MinPoints))</f>
        <v>10</v>
      </c>
      <c r="N516" s="149">
        <f t="shared" ref="N516:N579" si="116">+O516+(P516*90)</f>
        <v>2.8200000000000003</v>
      </c>
      <c r="O516" s="149">
        <f t="shared" si="107"/>
        <v>1.02</v>
      </c>
      <c r="P516" s="149">
        <f t="shared" si="108"/>
        <v>0.02</v>
      </c>
    </row>
    <row r="517" spans="1:16" x14ac:dyDescent="0.25">
      <c r="A517" s="391"/>
      <c r="B517" s="394"/>
      <c r="C517" s="5" t="str">
        <f t="shared" si="104"/>
        <v/>
      </c>
      <c r="D517" s="155">
        <f t="shared" si="109"/>
        <v>0</v>
      </c>
      <c r="F517" s="156">
        <f t="shared" si="110"/>
        <v>0</v>
      </c>
      <c r="G517" t="str">
        <f t="shared" si="111"/>
        <v/>
      </c>
      <c r="H517" t="b">
        <f t="shared" si="112"/>
        <v>0</v>
      </c>
      <c r="I517" s="283">
        <f t="shared" si="105"/>
        <v>0</v>
      </c>
      <c r="J517" s="1">
        <f t="shared" si="106"/>
        <v>0</v>
      </c>
      <c r="K517" s="157">
        <f t="shared" si="113"/>
        <v>0</v>
      </c>
      <c r="L517" s="148">
        <f t="shared" si="114"/>
        <v>0</v>
      </c>
      <c r="M517" s="150">
        <f t="shared" si="115"/>
        <v>10</v>
      </c>
      <c r="N517" s="149">
        <f t="shared" si="116"/>
        <v>2.8200000000000003</v>
      </c>
      <c r="O517" s="149">
        <f t="shared" si="107"/>
        <v>1.02</v>
      </c>
      <c r="P517" s="149">
        <f t="shared" si="108"/>
        <v>0.02</v>
      </c>
    </row>
    <row r="518" spans="1:16" x14ac:dyDescent="0.25">
      <c r="A518" s="391"/>
      <c r="B518" s="394"/>
      <c r="C518" s="5" t="str">
        <f t="shared" si="104"/>
        <v/>
      </c>
      <c r="D518" s="155">
        <f t="shared" si="109"/>
        <v>0</v>
      </c>
      <c r="F518" s="156">
        <f t="shared" si="110"/>
        <v>0</v>
      </c>
      <c r="G518" t="str">
        <f t="shared" si="111"/>
        <v/>
      </c>
      <c r="H518" t="b">
        <f t="shared" si="112"/>
        <v>0</v>
      </c>
      <c r="I518" s="283">
        <f t="shared" si="105"/>
        <v>0</v>
      </c>
      <c r="J518" s="1">
        <f t="shared" si="106"/>
        <v>0</v>
      </c>
      <c r="K518" s="157">
        <f t="shared" si="113"/>
        <v>0</v>
      </c>
      <c r="L518" s="148">
        <f t="shared" si="114"/>
        <v>0</v>
      </c>
      <c r="M518" s="150">
        <f t="shared" si="115"/>
        <v>10</v>
      </c>
      <c r="N518" s="149">
        <f t="shared" si="116"/>
        <v>2.8200000000000003</v>
      </c>
      <c r="O518" s="149">
        <f t="shared" si="107"/>
        <v>1.02</v>
      </c>
      <c r="P518" s="149">
        <f t="shared" si="108"/>
        <v>0.02</v>
      </c>
    </row>
    <row r="519" spans="1:16" x14ac:dyDescent="0.25">
      <c r="A519" s="391"/>
      <c r="B519" s="394"/>
      <c r="C519" s="5" t="str">
        <f t="shared" si="104"/>
        <v/>
      </c>
      <c r="D519" s="155">
        <f t="shared" si="109"/>
        <v>0</v>
      </c>
      <c r="F519" s="156">
        <f t="shared" si="110"/>
        <v>0</v>
      </c>
      <c r="G519" t="str">
        <f t="shared" si="111"/>
        <v/>
      </c>
      <c r="H519" t="b">
        <f t="shared" si="112"/>
        <v>0</v>
      </c>
      <c r="I519" s="283">
        <f t="shared" si="105"/>
        <v>0</v>
      </c>
      <c r="J519" s="1">
        <f t="shared" si="106"/>
        <v>0</v>
      </c>
      <c r="K519" s="157">
        <f t="shared" si="113"/>
        <v>0</v>
      </c>
      <c r="L519" s="148">
        <f t="shared" si="114"/>
        <v>0</v>
      </c>
      <c r="M519" s="150">
        <f t="shared" si="115"/>
        <v>10</v>
      </c>
      <c r="N519" s="149">
        <f t="shared" si="116"/>
        <v>2.8200000000000003</v>
      </c>
      <c r="O519" s="149">
        <f t="shared" si="107"/>
        <v>1.02</v>
      </c>
      <c r="P519" s="149">
        <f t="shared" si="108"/>
        <v>0.02</v>
      </c>
    </row>
    <row r="520" spans="1:16" x14ac:dyDescent="0.25">
      <c r="A520" s="391"/>
      <c r="B520" s="394"/>
      <c r="C520" s="5" t="str">
        <f t="shared" si="104"/>
        <v/>
      </c>
      <c r="D520" s="155">
        <f t="shared" si="109"/>
        <v>0</v>
      </c>
      <c r="F520" s="156">
        <f t="shared" si="110"/>
        <v>0</v>
      </c>
      <c r="G520" t="str">
        <f t="shared" si="111"/>
        <v/>
      </c>
      <c r="H520" t="b">
        <f t="shared" si="112"/>
        <v>0</v>
      </c>
      <c r="I520" s="283">
        <f t="shared" si="105"/>
        <v>0</v>
      </c>
      <c r="J520" s="1">
        <f t="shared" si="106"/>
        <v>0</v>
      </c>
      <c r="K520" s="157">
        <f t="shared" si="113"/>
        <v>0</v>
      </c>
      <c r="L520" s="148">
        <f t="shared" si="114"/>
        <v>0</v>
      </c>
      <c r="M520" s="150">
        <f t="shared" si="115"/>
        <v>10</v>
      </c>
      <c r="N520" s="149">
        <f t="shared" si="116"/>
        <v>2.8200000000000003</v>
      </c>
      <c r="O520" s="149">
        <f t="shared" si="107"/>
        <v>1.02</v>
      </c>
      <c r="P520" s="149">
        <f t="shared" si="108"/>
        <v>0.02</v>
      </c>
    </row>
    <row r="521" spans="1:16" x14ac:dyDescent="0.25">
      <c r="A521" s="391"/>
      <c r="B521" s="394"/>
      <c r="C521" s="5" t="str">
        <f t="shared" si="104"/>
        <v/>
      </c>
      <c r="D521" s="155">
        <f t="shared" si="109"/>
        <v>0</v>
      </c>
      <c r="F521" s="156">
        <f t="shared" si="110"/>
        <v>0</v>
      </c>
      <c r="G521" t="str">
        <f t="shared" si="111"/>
        <v/>
      </c>
      <c r="H521" t="b">
        <f t="shared" si="112"/>
        <v>0</v>
      </c>
      <c r="I521" s="283">
        <f t="shared" si="105"/>
        <v>0</v>
      </c>
      <c r="J521" s="1">
        <f t="shared" si="106"/>
        <v>0</v>
      </c>
      <c r="K521" s="157">
        <f t="shared" si="113"/>
        <v>0</v>
      </c>
      <c r="L521" s="148">
        <f t="shared" si="114"/>
        <v>0</v>
      </c>
      <c r="M521" s="150">
        <f t="shared" si="115"/>
        <v>10</v>
      </c>
      <c r="N521" s="149">
        <f t="shared" si="116"/>
        <v>2.8200000000000003</v>
      </c>
      <c r="O521" s="149">
        <f t="shared" si="107"/>
        <v>1.02</v>
      </c>
      <c r="P521" s="149">
        <f t="shared" si="108"/>
        <v>0.02</v>
      </c>
    </row>
    <row r="522" spans="1:16" x14ac:dyDescent="0.25">
      <c r="A522" s="391"/>
      <c r="B522" s="394"/>
      <c r="C522" s="5" t="str">
        <f t="shared" si="104"/>
        <v/>
      </c>
      <c r="D522" s="155">
        <f t="shared" si="109"/>
        <v>0</v>
      </c>
      <c r="F522" s="156">
        <f t="shared" si="110"/>
        <v>0</v>
      </c>
      <c r="G522" t="str">
        <f t="shared" si="111"/>
        <v/>
      </c>
      <c r="H522" t="b">
        <f t="shared" si="112"/>
        <v>0</v>
      </c>
      <c r="I522" s="283">
        <f t="shared" si="105"/>
        <v>0</v>
      </c>
      <c r="J522" s="1">
        <f t="shared" si="106"/>
        <v>0</v>
      </c>
      <c r="K522" s="157">
        <f t="shared" si="113"/>
        <v>0</v>
      </c>
      <c r="L522" s="148">
        <f t="shared" si="114"/>
        <v>0</v>
      </c>
      <c r="M522" s="150">
        <f t="shared" si="115"/>
        <v>10</v>
      </c>
      <c r="N522" s="149">
        <f t="shared" si="116"/>
        <v>2.8200000000000003</v>
      </c>
      <c r="O522" s="149">
        <f t="shared" si="107"/>
        <v>1.02</v>
      </c>
      <c r="P522" s="149">
        <f t="shared" si="108"/>
        <v>0.02</v>
      </c>
    </row>
    <row r="523" spans="1:16" x14ac:dyDescent="0.25">
      <c r="A523" s="391"/>
      <c r="B523" s="394"/>
      <c r="C523" s="5" t="str">
        <f t="shared" si="104"/>
        <v/>
      </c>
      <c r="D523" s="155">
        <f t="shared" si="109"/>
        <v>0</v>
      </c>
      <c r="F523" s="156">
        <f t="shared" si="110"/>
        <v>0</v>
      </c>
      <c r="G523" t="str">
        <f t="shared" si="111"/>
        <v/>
      </c>
      <c r="H523" t="b">
        <f t="shared" si="112"/>
        <v>0</v>
      </c>
      <c r="I523" s="283">
        <f t="shared" si="105"/>
        <v>0</v>
      </c>
      <c r="J523" s="1">
        <f t="shared" si="106"/>
        <v>0</v>
      </c>
      <c r="K523" s="157">
        <f t="shared" si="113"/>
        <v>0</v>
      </c>
      <c r="L523" s="148">
        <f t="shared" si="114"/>
        <v>0</v>
      </c>
      <c r="M523" s="150">
        <f t="shared" si="115"/>
        <v>10</v>
      </c>
      <c r="N523" s="149">
        <f t="shared" si="116"/>
        <v>2.8200000000000003</v>
      </c>
      <c r="O523" s="149">
        <f t="shared" si="107"/>
        <v>1.02</v>
      </c>
      <c r="P523" s="149">
        <f t="shared" si="108"/>
        <v>0.02</v>
      </c>
    </row>
    <row r="524" spans="1:16" x14ac:dyDescent="0.25">
      <c r="A524" s="391"/>
      <c r="B524" s="394"/>
      <c r="C524" s="5" t="str">
        <f t="shared" si="104"/>
        <v/>
      </c>
      <c r="D524" s="155">
        <f t="shared" si="109"/>
        <v>0</v>
      </c>
      <c r="F524" s="156">
        <f t="shared" si="110"/>
        <v>0</v>
      </c>
      <c r="G524" t="str">
        <f t="shared" si="111"/>
        <v/>
      </c>
      <c r="H524" t="b">
        <f t="shared" si="112"/>
        <v>0</v>
      </c>
      <c r="I524" s="283">
        <f t="shared" si="105"/>
        <v>0</v>
      </c>
      <c r="J524" s="1">
        <f t="shared" si="106"/>
        <v>0</v>
      </c>
      <c r="K524" s="157">
        <f t="shared" si="113"/>
        <v>0</v>
      </c>
      <c r="L524" s="148">
        <f t="shared" si="114"/>
        <v>0</v>
      </c>
      <c r="M524" s="150">
        <f t="shared" si="115"/>
        <v>10</v>
      </c>
      <c r="N524" s="149">
        <f t="shared" si="116"/>
        <v>2.8200000000000003</v>
      </c>
      <c r="O524" s="149">
        <f t="shared" si="107"/>
        <v>1.02</v>
      </c>
      <c r="P524" s="149">
        <f t="shared" si="108"/>
        <v>0.02</v>
      </c>
    </row>
    <row r="525" spans="1:16" x14ac:dyDescent="0.25">
      <c r="A525" s="391"/>
      <c r="B525" s="394"/>
      <c r="C525" s="5" t="str">
        <f t="shared" si="104"/>
        <v/>
      </c>
      <c r="D525" s="155">
        <f t="shared" si="109"/>
        <v>0</v>
      </c>
      <c r="F525" s="156">
        <f t="shared" si="110"/>
        <v>0</v>
      </c>
      <c r="G525" t="str">
        <f t="shared" si="111"/>
        <v/>
      </c>
      <c r="H525" t="b">
        <f t="shared" si="112"/>
        <v>0</v>
      </c>
      <c r="I525" s="283">
        <f t="shared" si="105"/>
        <v>0</v>
      </c>
      <c r="J525" s="1">
        <f t="shared" si="106"/>
        <v>0</v>
      </c>
      <c r="K525" s="157">
        <f t="shared" si="113"/>
        <v>0</v>
      </c>
      <c r="L525" s="148">
        <f t="shared" si="114"/>
        <v>0</v>
      </c>
      <c r="M525" s="150">
        <f t="shared" si="115"/>
        <v>10</v>
      </c>
      <c r="N525" s="149">
        <f t="shared" si="116"/>
        <v>2.8200000000000003</v>
      </c>
      <c r="O525" s="149">
        <f t="shared" si="107"/>
        <v>1.02</v>
      </c>
      <c r="P525" s="149">
        <f t="shared" si="108"/>
        <v>0.02</v>
      </c>
    </row>
    <row r="526" spans="1:16" x14ac:dyDescent="0.25">
      <c r="A526" s="391"/>
      <c r="B526" s="394"/>
      <c r="C526" s="5" t="str">
        <f t="shared" si="104"/>
        <v/>
      </c>
      <c r="D526" s="155">
        <f t="shared" si="109"/>
        <v>0</v>
      </c>
      <c r="F526" s="156">
        <f t="shared" si="110"/>
        <v>0</v>
      </c>
      <c r="G526" t="str">
        <f t="shared" si="111"/>
        <v/>
      </c>
      <c r="H526" t="b">
        <f t="shared" si="112"/>
        <v>0</v>
      </c>
      <c r="I526" s="283">
        <f t="shared" si="105"/>
        <v>0</v>
      </c>
      <c r="J526" s="1">
        <f t="shared" si="106"/>
        <v>0</v>
      </c>
      <c r="K526" s="157">
        <f t="shared" si="113"/>
        <v>0</v>
      </c>
      <c r="L526" s="148">
        <f t="shared" si="114"/>
        <v>0</v>
      </c>
      <c r="M526" s="150">
        <f t="shared" si="115"/>
        <v>10</v>
      </c>
      <c r="N526" s="149">
        <f t="shared" si="116"/>
        <v>2.8200000000000003</v>
      </c>
      <c r="O526" s="149">
        <f t="shared" si="107"/>
        <v>1.02</v>
      </c>
      <c r="P526" s="149">
        <f t="shared" si="108"/>
        <v>0.02</v>
      </c>
    </row>
    <row r="527" spans="1:16" x14ac:dyDescent="0.25">
      <c r="A527" s="391"/>
      <c r="B527" s="394"/>
      <c r="C527" s="5" t="str">
        <f t="shared" si="104"/>
        <v/>
      </c>
      <c r="D527" s="155">
        <f t="shared" si="109"/>
        <v>0</v>
      </c>
      <c r="F527" s="156">
        <f t="shared" si="110"/>
        <v>0</v>
      </c>
      <c r="G527" t="str">
        <f t="shared" si="111"/>
        <v/>
      </c>
      <c r="H527" t="b">
        <f t="shared" si="112"/>
        <v>0</v>
      </c>
      <c r="I527" s="283">
        <f t="shared" si="105"/>
        <v>0</v>
      </c>
      <c r="J527" s="1">
        <f t="shared" si="106"/>
        <v>0</v>
      </c>
      <c r="K527" s="157">
        <f t="shared" si="113"/>
        <v>0</v>
      </c>
      <c r="L527" s="148">
        <f t="shared" si="114"/>
        <v>0</v>
      </c>
      <c r="M527" s="150">
        <f t="shared" si="115"/>
        <v>10</v>
      </c>
      <c r="N527" s="149">
        <f t="shared" si="116"/>
        <v>2.8200000000000003</v>
      </c>
      <c r="O527" s="149">
        <f t="shared" si="107"/>
        <v>1.02</v>
      </c>
      <c r="P527" s="149">
        <f t="shared" si="108"/>
        <v>0.02</v>
      </c>
    </row>
    <row r="528" spans="1:16" x14ac:dyDescent="0.25">
      <c r="A528" s="391"/>
      <c r="B528" s="394"/>
      <c r="C528" s="5" t="str">
        <f t="shared" si="104"/>
        <v/>
      </c>
      <c r="D528" s="155">
        <f t="shared" si="109"/>
        <v>0</v>
      </c>
      <c r="F528" s="156">
        <f t="shared" si="110"/>
        <v>0</v>
      </c>
      <c r="G528" t="str">
        <f t="shared" si="111"/>
        <v/>
      </c>
      <c r="H528" t="b">
        <f t="shared" si="112"/>
        <v>0</v>
      </c>
      <c r="I528" s="283">
        <f t="shared" si="105"/>
        <v>0</v>
      </c>
      <c r="J528" s="1">
        <f t="shared" si="106"/>
        <v>0</v>
      </c>
      <c r="K528" s="157">
        <f t="shared" si="113"/>
        <v>0</v>
      </c>
      <c r="L528" s="148">
        <f t="shared" si="114"/>
        <v>0</v>
      </c>
      <c r="M528" s="150">
        <f t="shared" si="115"/>
        <v>10</v>
      </c>
      <c r="N528" s="149">
        <f t="shared" si="116"/>
        <v>2.8200000000000003</v>
      </c>
      <c r="O528" s="149">
        <f t="shared" si="107"/>
        <v>1.02</v>
      </c>
      <c r="P528" s="149">
        <f t="shared" si="108"/>
        <v>0.02</v>
      </c>
    </row>
    <row r="529" spans="1:16" x14ac:dyDescent="0.25">
      <c r="A529" s="391"/>
      <c r="B529" s="394"/>
      <c r="C529" s="5" t="str">
        <f t="shared" si="104"/>
        <v/>
      </c>
      <c r="D529" s="155">
        <f t="shared" si="109"/>
        <v>0</v>
      </c>
      <c r="F529" s="156">
        <f t="shared" si="110"/>
        <v>0</v>
      </c>
      <c r="G529" t="str">
        <f t="shared" si="111"/>
        <v/>
      </c>
      <c r="H529" t="b">
        <f t="shared" si="112"/>
        <v>0</v>
      </c>
      <c r="I529" s="283">
        <f t="shared" si="105"/>
        <v>0</v>
      </c>
      <c r="J529" s="1">
        <f t="shared" si="106"/>
        <v>0</v>
      </c>
      <c r="K529" s="157">
        <f t="shared" si="113"/>
        <v>0</v>
      </c>
      <c r="L529" s="148">
        <f t="shared" si="114"/>
        <v>0</v>
      </c>
      <c r="M529" s="150">
        <f t="shared" si="115"/>
        <v>10</v>
      </c>
      <c r="N529" s="149">
        <f t="shared" si="116"/>
        <v>2.8200000000000003</v>
      </c>
      <c r="O529" s="149">
        <f t="shared" si="107"/>
        <v>1.02</v>
      </c>
      <c r="P529" s="149">
        <f t="shared" si="108"/>
        <v>0.02</v>
      </c>
    </row>
    <row r="530" spans="1:16" x14ac:dyDescent="0.25">
      <c r="A530" s="391"/>
      <c r="B530" s="394"/>
      <c r="C530" s="5" t="str">
        <f t="shared" si="104"/>
        <v/>
      </c>
      <c r="D530" s="155">
        <f t="shared" si="109"/>
        <v>0</v>
      </c>
      <c r="F530" s="156">
        <f t="shared" si="110"/>
        <v>0</v>
      </c>
      <c r="G530" t="str">
        <f t="shared" si="111"/>
        <v/>
      </c>
      <c r="H530" t="b">
        <f t="shared" si="112"/>
        <v>0</v>
      </c>
      <c r="I530" s="283">
        <f t="shared" si="105"/>
        <v>0</v>
      </c>
      <c r="J530" s="1">
        <f t="shared" si="106"/>
        <v>0</v>
      </c>
      <c r="K530" s="157">
        <f t="shared" si="113"/>
        <v>0</v>
      </c>
      <c r="L530" s="148">
        <f t="shared" si="114"/>
        <v>0</v>
      </c>
      <c r="M530" s="150">
        <f t="shared" si="115"/>
        <v>10</v>
      </c>
      <c r="N530" s="149">
        <f t="shared" si="116"/>
        <v>2.8200000000000003</v>
      </c>
      <c r="O530" s="149">
        <f t="shared" si="107"/>
        <v>1.02</v>
      </c>
      <c r="P530" s="149">
        <f t="shared" si="108"/>
        <v>0.02</v>
      </c>
    </row>
    <row r="531" spans="1:16" x14ac:dyDescent="0.25">
      <c r="A531" s="391"/>
      <c r="B531" s="394"/>
      <c r="C531" s="5" t="str">
        <f t="shared" si="104"/>
        <v/>
      </c>
      <c r="D531" s="155">
        <f t="shared" si="109"/>
        <v>0</v>
      </c>
      <c r="F531" s="156">
        <f t="shared" si="110"/>
        <v>0</v>
      </c>
      <c r="G531" t="str">
        <f t="shared" si="111"/>
        <v/>
      </c>
      <c r="H531" t="b">
        <f t="shared" si="112"/>
        <v>0</v>
      </c>
      <c r="I531" s="283">
        <f t="shared" si="105"/>
        <v>0</v>
      </c>
      <c r="J531" s="1">
        <f t="shared" si="106"/>
        <v>0</v>
      </c>
      <c r="K531" s="157">
        <f t="shared" si="113"/>
        <v>0</v>
      </c>
      <c r="L531" s="148">
        <f t="shared" si="114"/>
        <v>0</v>
      </c>
      <c r="M531" s="150">
        <f t="shared" si="115"/>
        <v>10</v>
      </c>
      <c r="N531" s="149">
        <f t="shared" si="116"/>
        <v>2.8200000000000003</v>
      </c>
      <c r="O531" s="149">
        <f t="shared" si="107"/>
        <v>1.02</v>
      </c>
      <c r="P531" s="149">
        <f t="shared" si="108"/>
        <v>0.02</v>
      </c>
    </row>
    <row r="532" spans="1:16" x14ac:dyDescent="0.25">
      <c r="A532" s="391"/>
      <c r="B532" s="394"/>
      <c r="C532" s="5" t="str">
        <f t="shared" si="104"/>
        <v/>
      </c>
      <c r="D532" s="155">
        <f t="shared" si="109"/>
        <v>0</v>
      </c>
      <c r="F532" s="156">
        <f t="shared" si="110"/>
        <v>0</v>
      </c>
      <c r="G532" t="str">
        <f t="shared" si="111"/>
        <v/>
      </c>
      <c r="H532" t="b">
        <f t="shared" si="112"/>
        <v>0</v>
      </c>
      <c r="I532" s="283">
        <f t="shared" si="105"/>
        <v>0</v>
      </c>
      <c r="J532" s="1">
        <f t="shared" si="106"/>
        <v>0</v>
      </c>
      <c r="K532" s="157">
        <f t="shared" si="113"/>
        <v>0</v>
      </c>
      <c r="L532" s="148">
        <f t="shared" si="114"/>
        <v>0</v>
      </c>
      <c r="M532" s="150">
        <f t="shared" si="115"/>
        <v>10</v>
      </c>
      <c r="N532" s="149">
        <f t="shared" si="116"/>
        <v>2.8200000000000003</v>
      </c>
      <c r="O532" s="149">
        <f t="shared" si="107"/>
        <v>1.02</v>
      </c>
      <c r="P532" s="149">
        <f t="shared" si="108"/>
        <v>0.02</v>
      </c>
    </row>
    <row r="533" spans="1:16" x14ac:dyDescent="0.25">
      <c r="A533" s="391"/>
      <c r="B533" s="394"/>
      <c r="C533" s="5" t="str">
        <f t="shared" si="104"/>
        <v/>
      </c>
      <c r="D533" s="155">
        <f t="shared" si="109"/>
        <v>0</v>
      </c>
      <c r="F533" s="156">
        <f t="shared" si="110"/>
        <v>0</v>
      </c>
      <c r="G533" t="str">
        <f t="shared" si="111"/>
        <v/>
      </c>
      <c r="H533" t="b">
        <f t="shared" si="112"/>
        <v>0</v>
      </c>
      <c r="I533" s="283">
        <f t="shared" si="105"/>
        <v>0</v>
      </c>
      <c r="J533" s="1">
        <f t="shared" si="106"/>
        <v>0</v>
      </c>
      <c r="K533" s="157">
        <f t="shared" si="113"/>
        <v>0</v>
      </c>
      <c r="L533" s="148">
        <f t="shared" si="114"/>
        <v>0</v>
      </c>
      <c r="M533" s="150">
        <f t="shared" si="115"/>
        <v>10</v>
      </c>
      <c r="N533" s="149">
        <f t="shared" si="116"/>
        <v>2.8200000000000003</v>
      </c>
      <c r="O533" s="149">
        <f t="shared" si="107"/>
        <v>1.02</v>
      </c>
      <c r="P533" s="149">
        <f t="shared" si="108"/>
        <v>0.02</v>
      </c>
    </row>
    <row r="534" spans="1:16" x14ac:dyDescent="0.25">
      <c r="A534" s="391"/>
      <c r="B534" s="394"/>
      <c r="C534" s="5" t="str">
        <f t="shared" si="104"/>
        <v/>
      </c>
      <c r="D534" s="155">
        <f t="shared" si="109"/>
        <v>0</v>
      </c>
      <c r="F534" s="156">
        <f t="shared" si="110"/>
        <v>0</v>
      </c>
      <c r="G534" t="str">
        <f t="shared" si="111"/>
        <v/>
      </c>
      <c r="H534" t="b">
        <f t="shared" si="112"/>
        <v>0</v>
      </c>
      <c r="I534" s="283">
        <f t="shared" si="105"/>
        <v>0</v>
      </c>
      <c r="J534" s="1">
        <f t="shared" si="106"/>
        <v>0</v>
      </c>
      <c r="K534" s="157">
        <f t="shared" si="113"/>
        <v>0</v>
      </c>
      <c r="L534" s="148">
        <f t="shared" si="114"/>
        <v>0</v>
      </c>
      <c r="M534" s="150">
        <f t="shared" si="115"/>
        <v>10</v>
      </c>
      <c r="N534" s="149">
        <f t="shared" si="116"/>
        <v>2.8200000000000003</v>
      </c>
      <c r="O534" s="149">
        <f t="shared" si="107"/>
        <v>1.02</v>
      </c>
      <c r="P534" s="149">
        <f t="shared" si="108"/>
        <v>0.02</v>
      </c>
    </row>
    <row r="535" spans="1:16" x14ac:dyDescent="0.25">
      <c r="A535" s="391"/>
      <c r="B535" s="394"/>
      <c r="C535" s="5" t="str">
        <f t="shared" si="104"/>
        <v/>
      </c>
      <c r="D535" s="155">
        <f t="shared" si="109"/>
        <v>0</v>
      </c>
      <c r="F535" s="156">
        <f t="shared" si="110"/>
        <v>0</v>
      </c>
      <c r="G535" t="str">
        <f t="shared" si="111"/>
        <v/>
      </c>
      <c r="H535" t="b">
        <f t="shared" si="112"/>
        <v>0</v>
      </c>
      <c r="I535" s="283">
        <f t="shared" si="105"/>
        <v>0</v>
      </c>
      <c r="J535" s="1">
        <f t="shared" si="106"/>
        <v>0</v>
      </c>
      <c r="K535" s="157">
        <f t="shared" si="113"/>
        <v>0</v>
      </c>
      <c r="L535" s="148">
        <f t="shared" si="114"/>
        <v>0</v>
      </c>
      <c r="M535" s="150">
        <f t="shared" si="115"/>
        <v>10</v>
      </c>
      <c r="N535" s="149">
        <f t="shared" si="116"/>
        <v>2.8200000000000003</v>
      </c>
      <c r="O535" s="149">
        <f t="shared" si="107"/>
        <v>1.02</v>
      </c>
      <c r="P535" s="149">
        <f t="shared" si="108"/>
        <v>0.02</v>
      </c>
    </row>
    <row r="536" spans="1:16" x14ac:dyDescent="0.25">
      <c r="A536" s="391"/>
      <c r="B536" s="394"/>
      <c r="C536" s="5" t="str">
        <f t="shared" si="104"/>
        <v/>
      </c>
      <c r="D536" s="155">
        <f t="shared" si="109"/>
        <v>0</v>
      </c>
      <c r="F536" s="156">
        <f t="shared" si="110"/>
        <v>0</v>
      </c>
      <c r="G536" t="str">
        <f t="shared" si="111"/>
        <v/>
      </c>
      <c r="H536" t="b">
        <f t="shared" si="112"/>
        <v>0</v>
      </c>
      <c r="I536" s="283">
        <f t="shared" si="105"/>
        <v>0</v>
      </c>
      <c r="J536" s="1">
        <f t="shared" si="106"/>
        <v>0</v>
      </c>
      <c r="K536" s="157">
        <f t="shared" si="113"/>
        <v>0</v>
      </c>
      <c r="L536" s="148">
        <f t="shared" si="114"/>
        <v>0</v>
      </c>
      <c r="M536" s="150">
        <f t="shared" si="115"/>
        <v>10</v>
      </c>
      <c r="N536" s="149">
        <f t="shared" si="116"/>
        <v>2.8200000000000003</v>
      </c>
      <c r="O536" s="149">
        <f t="shared" si="107"/>
        <v>1.02</v>
      </c>
      <c r="P536" s="149">
        <f t="shared" si="108"/>
        <v>0.02</v>
      </c>
    </row>
    <row r="537" spans="1:16" x14ac:dyDescent="0.25">
      <c r="A537" s="391"/>
      <c r="B537" s="394"/>
      <c r="C537" s="5" t="str">
        <f t="shared" si="104"/>
        <v/>
      </c>
      <c r="D537" s="155">
        <f t="shared" si="109"/>
        <v>0</v>
      </c>
      <c r="F537" s="156">
        <f t="shared" si="110"/>
        <v>0</v>
      </c>
      <c r="G537" t="str">
        <f t="shared" si="111"/>
        <v/>
      </c>
      <c r="H537" t="b">
        <f t="shared" si="112"/>
        <v>0</v>
      </c>
      <c r="I537" s="283">
        <f t="shared" si="105"/>
        <v>0</v>
      </c>
      <c r="J537" s="1">
        <f t="shared" si="106"/>
        <v>0</v>
      </c>
      <c r="K537" s="157">
        <f t="shared" si="113"/>
        <v>0</v>
      </c>
      <c r="L537" s="148">
        <f t="shared" si="114"/>
        <v>0</v>
      </c>
      <c r="M537" s="150">
        <f t="shared" si="115"/>
        <v>10</v>
      </c>
      <c r="N537" s="149">
        <f t="shared" si="116"/>
        <v>2.8200000000000003</v>
      </c>
      <c r="O537" s="149">
        <f t="shared" si="107"/>
        <v>1.02</v>
      </c>
      <c r="P537" s="149">
        <f t="shared" si="108"/>
        <v>0.02</v>
      </c>
    </row>
    <row r="538" spans="1:16" x14ac:dyDescent="0.25">
      <c r="A538" s="391"/>
      <c r="B538" s="394"/>
      <c r="C538" s="5" t="str">
        <f t="shared" si="104"/>
        <v/>
      </c>
      <c r="D538" s="155">
        <f t="shared" si="109"/>
        <v>0</v>
      </c>
      <c r="F538" s="156">
        <f t="shared" si="110"/>
        <v>0</v>
      </c>
      <c r="G538" t="str">
        <f t="shared" si="111"/>
        <v/>
      </c>
      <c r="H538" t="b">
        <f t="shared" si="112"/>
        <v>0</v>
      </c>
      <c r="I538" s="283">
        <f t="shared" si="105"/>
        <v>0</v>
      </c>
      <c r="J538" s="1">
        <f t="shared" si="106"/>
        <v>0</v>
      </c>
      <c r="K538" s="157">
        <f t="shared" si="113"/>
        <v>0</v>
      </c>
      <c r="L538" s="148">
        <f t="shared" si="114"/>
        <v>0</v>
      </c>
      <c r="M538" s="150">
        <f t="shared" si="115"/>
        <v>10</v>
      </c>
      <c r="N538" s="149">
        <f t="shared" si="116"/>
        <v>2.8200000000000003</v>
      </c>
      <c r="O538" s="149">
        <f t="shared" si="107"/>
        <v>1.02</v>
      </c>
      <c r="P538" s="149">
        <f t="shared" si="108"/>
        <v>0.02</v>
      </c>
    </row>
    <row r="539" spans="1:16" x14ac:dyDescent="0.25">
      <c r="A539" s="391"/>
      <c r="B539" s="394"/>
      <c r="C539" s="5" t="str">
        <f t="shared" si="104"/>
        <v/>
      </c>
      <c r="D539" s="155">
        <f t="shared" si="109"/>
        <v>0</v>
      </c>
      <c r="F539" s="156">
        <f t="shared" si="110"/>
        <v>0</v>
      </c>
      <c r="G539" t="str">
        <f t="shared" si="111"/>
        <v/>
      </c>
      <c r="H539" t="b">
        <f t="shared" si="112"/>
        <v>0</v>
      </c>
      <c r="I539" s="283">
        <f t="shared" si="105"/>
        <v>0</v>
      </c>
      <c r="J539" s="1">
        <f t="shared" si="106"/>
        <v>0</v>
      </c>
      <c r="K539" s="157">
        <f t="shared" si="113"/>
        <v>0</v>
      </c>
      <c r="L539" s="148">
        <f t="shared" si="114"/>
        <v>0</v>
      </c>
      <c r="M539" s="150">
        <f t="shared" si="115"/>
        <v>10</v>
      </c>
      <c r="N539" s="149">
        <f t="shared" si="116"/>
        <v>2.8200000000000003</v>
      </c>
      <c r="O539" s="149">
        <f t="shared" si="107"/>
        <v>1.02</v>
      </c>
      <c r="P539" s="149">
        <f t="shared" si="108"/>
        <v>0.02</v>
      </c>
    </row>
    <row r="540" spans="1:16" x14ac:dyDescent="0.25">
      <c r="A540" s="391"/>
      <c r="B540" s="394"/>
      <c r="C540" s="5" t="str">
        <f t="shared" si="104"/>
        <v/>
      </c>
      <c r="D540" s="155">
        <f t="shared" si="109"/>
        <v>0</v>
      </c>
      <c r="F540" s="156">
        <f t="shared" si="110"/>
        <v>0</v>
      </c>
      <c r="G540" t="str">
        <f t="shared" si="111"/>
        <v/>
      </c>
      <c r="H540" t="b">
        <f t="shared" si="112"/>
        <v>0</v>
      </c>
      <c r="I540" s="283">
        <f t="shared" si="105"/>
        <v>0</v>
      </c>
      <c r="J540" s="1">
        <f t="shared" si="106"/>
        <v>0</v>
      </c>
      <c r="K540" s="157">
        <f t="shared" si="113"/>
        <v>0</v>
      </c>
      <c r="L540" s="148">
        <f t="shared" si="114"/>
        <v>0</v>
      </c>
      <c r="M540" s="150">
        <f t="shared" si="115"/>
        <v>10</v>
      </c>
      <c r="N540" s="149">
        <f t="shared" si="116"/>
        <v>2.8200000000000003</v>
      </c>
      <c r="O540" s="149">
        <f t="shared" si="107"/>
        <v>1.02</v>
      </c>
      <c r="P540" s="149">
        <f t="shared" si="108"/>
        <v>0.02</v>
      </c>
    </row>
    <row r="541" spans="1:16" x14ac:dyDescent="0.25">
      <c r="A541" s="391"/>
      <c r="B541" s="394"/>
      <c r="C541" s="5" t="str">
        <f t="shared" si="104"/>
        <v/>
      </c>
      <c r="D541" s="155">
        <f t="shared" si="109"/>
        <v>0</v>
      </c>
      <c r="F541" s="156">
        <f t="shared" si="110"/>
        <v>0</v>
      </c>
      <c r="G541" t="str">
        <f t="shared" si="111"/>
        <v/>
      </c>
      <c r="H541" t="b">
        <f t="shared" si="112"/>
        <v>0</v>
      </c>
      <c r="I541" s="283">
        <f t="shared" si="105"/>
        <v>0</v>
      </c>
      <c r="J541" s="1">
        <f t="shared" si="106"/>
        <v>0</v>
      </c>
      <c r="K541" s="157">
        <f t="shared" si="113"/>
        <v>0</v>
      </c>
      <c r="L541" s="148">
        <f t="shared" si="114"/>
        <v>0</v>
      </c>
      <c r="M541" s="150">
        <f t="shared" si="115"/>
        <v>10</v>
      </c>
      <c r="N541" s="149">
        <f t="shared" si="116"/>
        <v>2.8200000000000003</v>
      </c>
      <c r="O541" s="149">
        <f t="shared" si="107"/>
        <v>1.02</v>
      </c>
      <c r="P541" s="149">
        <f t="shared" si="108"/>
        <v>0.02</v>
      </c>
    </row>
    <row r="542" spans="1:16" x14ac:dyDescent="0.25">
      <c r="A542" s="391"/>
      <c r="B542" s="394"/>
      <c r="C542" s="5" t="str">
        <f t="shared" si="104"/>
        <v/>
      </c>
      <c r="D542" s="155">
        <f t="shared" si="109"/>
        <v>0</v>
      </c>
      <c r="F542" s="156">
        <f t="shared" si="110"/>
        <v>0</v>
      </c>
      <c r="G542" t="str">
        <f t="shared" si="111"/>
        <v/>
      </c>
      <c r="H542" t="b">
        <f t="shared" si="112"/>
        <v>0</v>
      </c>
      <c r="I542" s="283">
        <f t="shared" si="105"/>
        <v>0</v>
      </c>
      <c r="J542" s="1">
        <f t="shared" si="106"/>
        <v>0</v>
      </c>
      <c r="K542" s="157">
        <f t="shared" si="113"/>
        <v>0</v>
      </c>
      <c r="L542" s="148">
        <f t="shared" si="114"/>
        <v>0</v>
      </c>
      <c r="M542" s="150">
        <f t="shared" si="115"/>
        <v>10</v>
      </c>
      <c r="N542" s="149">
        <f t="shared" si="116"/>
        <v>2.8200000000000003</v>
      </c>
      <c r="O542" s="149">
        <f t="shared" si="107"/>
        <v>1.02</v>
      </c>
      <c r="P542" s="149">
        <f t="shared" si="108"/>
        <v>0.02</v>
      </c>
    </row>
    <row r="543" spans="1:16" x14ac:dyDescent="0.25">
      <c r="A543" s="391"/>
      <c r="B543" s="394"/>
      <c r="C543" s="5" t="str">
        <f t="shared" si="104"/>
        <v/>
      </c>
      <c r="D543" s="155">
        <f t="shared" si="109"/>
        <v>0</v>
      </c>
      <c r="F543" s="156">
        <f t="shared" si="110"/>
        <v>0</v>
      </c>
      <c r="G543" t="str">
        <f t="shared" si="111"/>
        <v/>
      </c>
      <c r="H543" t="b">
        <f t="shared" si="112"/>
        <v>0</v>
      </c>
      <c r="I543" s="283">
        <f t="shared" si="105"/>
        <v>0</v>
      </c>
      <c r="J543" s="1">
        <f t="shared" si="106"/>
        <v>0</v>
      </c>
      <c r="K543" s="157">
        <f t="shared" si="113"/>
        <v>0</v>
      </c>
      <c r="L543" s="148">
        <f t="shared" si="114"/>
        <v>0</v>
      </c>
      <c r="M543" s="150">
        <f t="shared" si="115"/>
        <v>10</v>
      </c>
      <c r="N543" s="149">
        <f t="shared" si="116"/>
        <v>2.8200000000000003</v>
      </c>
      <c r="O543" s="149">
        <f t="shared" si="107"/>
        <v>1.02</v>
      </c>
      <c r="P543" s="149">
        <f t="shared" si="108"/>
        <v>0.02</v>
      </c>
    </row>
    <row r="544" spans="1:16" x14ac:dyDescent="0.25">
      <c r="A544" s="391"/>
      <c r="B544" s="394"/>
      <c r="C544" s="5" t="str">
        <f t="shared" si="104"/>
        <v/>
      </c>
      <c r="D544" s="155">
        <f t="shared" si="109"/>
        <v>0</v>
      </c>
      <c r="F544" s="156">
        <f t="shared" si="110"/>
        <v>0</v>
      </c>
      <c r="G544" t="str">
        <f t="shared" si="111"/>
        <v/>
      </c>
      <c r="H544" t="b">
        <f t="shared" si="112"/>
        <v>0</v>
      </c>
      <c r="I544" s="283">
        <f t="shared" si="105"/>
        <v>0</v>
      </c>
      <c r="J544" s="1">
        <f t="shared" si="106"/>
        <v>0</v>
      </c>
      <c r="K544" s="157">
        <f t="shared" si="113"/>
        <v>0</v>
      </c>
      <c r="L544" s="148">
        <f t="shared" si="114"/>
        <v>0</v>
      </c>
      <c r="M544" s="150">
        <f t="shared" si="115"/>
        <v>10</v>
      </c>
      <c r="N544" s="149">
        <f t="shared" si="116"/>
        <v>2.8200000000000003</v>
      </c>
      <c r="O544" s="149">
        <f t="shared" si="107"/>
        <v>1.02</v>
      </c>
      <c r="P544" s="149">
        <f t="shared" si="108"/>
        <v>0.02</v>
      </c>
    </row>
    <row r="545" spans="1:16" x14ac:dyDescent="0.25">
      <c r="A545" s="391"/>
      <c r="B545" s="394"/>
      <c r="C545" s="5" t="str">
        <f t="shared" si="104"/>
        <v/>
      </c>
      <c r="D545" s="155">
        <f t="shared" si="109"/>
        <v>0</v>
      </c>
      <c r="F545" s="156">
        <f t="shared" si="110"/>
        <v>0</v>
      </c>
      <c r="G545" t="str">
        <f t="shared" si="111"/>
        <v/>
      </c>
      <c r="H545" t="b">
        <f t="shared" si="112"/>
        <v>0</v>
      </c>
      <c r="I545" s="283">
        <f t="shared" si="105"/>
        <v>0</v>
      </c>
      <c r="J545" s="1">
        <f t="shared" si="106"/>
        <v>0</v>
      </c>
      <c r="K545" s="157">
        <f t="shared" si="113"/>
        <v>0</v>
      </c>
      <c r="L545" s="148">
        <f t="shared" si="114"/>
        <v>0</v>
      </c>
      <c r="M545" s="150">
        <f t="shared" si="115"/>
        <v>10</v>
      </c>
      <c r="N545" s="149">
        <f t="shared" si="116"/>
        <v>2.8200000000000003</v>
      </c>
      <c r="O545" s="149">
        <f t="shared" si="107"/>
        <v>1.02</v>
      </c>
      <c r="P545" s="149">
        <f t="shared" si="108"/>
        <v>0.02</v>
      </c>
    </row>
    <row r="546" spans="1:16" x14ac:dyDescent="0.25">
      <c r="A546" s="391"/>
      <c r="B546" s="394"/>
      <c r="C546" s="5" t="str">
        <f t="shared" si="104"/>
        <v/>
      </c>
      <c r="D546" s="155">
        <f t="shared" si="109"/>
        <v>0</v>
      </c>
      <c r="F546" s="156">
        <f t="shared" si="110"/>
        <v>0</v>
      </c>
      <c r="G546" t="str">
        <f t="shared" si="111"/>
        <v/>
      </c>
      <c r="H546" t="b">
        <f t="shared" si="112"/>
        <v>0</v>
      </c>
      <c r="I546" s="283">
        <f t="shared" si="105"/>
        <v>0</v>
      </c>
      <c r="J546" s="1">
        <f t="shared" si="106"/>
        <v>0</v>
      </c>
      <c r="K546" s="157">
        <f t="shared" si="113"/>
        <v>0</v>
      </c>
      <c r="L546" s="148">
        <f t="shared" si="114"/>
        <v>0</v>
      </c>
      <c r="M546" s="150">
        <f t="shared" si="115"/>
        <v>10</v>
      </c>
      <c r="N546" s="149">
        <f t="shared" si="116"/>
        <v>2.8200000000000003</v>
      </c>
      <c r="O546" s="149">
        <f t="shared" si="107"/>
        <v>1.02</v>
      </c>
      <c r="P546" s="149">
        <f t="shared" si="108"/>
        <v>0.02</v>
      </c>
    </row>
    <row r="547" spans="1:16" x14ac:dyDescent="0.25">
      <c r="A547" s="391"/>
      <c r="B547" s="394"/>
      <c r="C547" s="5" t="str">
        <f t="shared" si="104"/>
        <v/>
      </c>
      <c r="D547" s="155">
        <f t="shared" si="109"/>
        <v>0</v>
      </c>
      <c r="F547" s="156">
        <f t="shared" si="110"/>
        <v>0</v>
      </c>
      <c r="G547" t="str">
        <f t="shared" si="111"/>
        <v/>
      </c>
      <c r="H547" t="b">
        <f t="shared" si="112"/>
        <v>0</v>
      </c>
      <c r="I547" s="283">
        <f t="shared" si="105"/>
        <v>0</v>
      </c>
      <c r="J547" s="1">
        <f t="shared" si="106"/>
        <v>0</v>
      </c>
      <c r="K547" s="157">
        <f t="shared" si="113"/>
        <v>0</v>
      </c>
      <c r="L547" s="148">
        <f t="shared" si="114"/>
        <v>0</v>
      </c>
      <c r="M547" s="150">
        <f t="shared" si="115"/>
        <v>10</v>
      </c>
      <c r="N547" s="149">
        <f t="shared" si="116"/>
        <v>2.8200000000000003</v>
      </c>
      <c r="O547" s="149">
        <f t="shared" si="107"/>
        <v>1.02</v>
      </c>
      <c r="P547" s="149">
        <f t="shared" si="108"/>
        <v>0.02</v>
      </c>
    </row>
    <row r="548" spans="1:16" x14ac:dyDescent="0.25">
      <c r="A548" s="391"/>
      <c r="B548" s="394"/>
      <c r="C548" s="5" t="str">
        <f t="shared" si="104"/>
        <v/>
      </c>
      <c r="D548" s="155">
        <f t="shared" si="109"/>
        <v>0</v>
      </c>
      <c r="F548" s="156">
        <f t="shared" si="110"/>
        <v>0</v>
      </c>
      <c r="G548" t="str">
        <f t="shared" si="111"/>
        <v/>
      </c>
      <c r="H548" t="b">
        <f t="shared" si="112"/>
        <v>0</v>
      </c>
      <c r="I548" s="283">
        <f t="shared" si="105"/>
        <v>0</v>
      </c>
      <c r="J548" s="1">
        <f t="shared" si="106"/>
        <v>0</v>
      </c>
      <c r="K548" s="157">
        <f t="shared" si="113"/>
        <v>0</v>
      </c>
      <c r="L548" s="148">
        <f t="shared" si="114"/>
        <v>0</v>
      </c>
      <c r="M548" s="150">
        <f t="shared" si="115"/>
        <v>10</v>
      </c>
      <c r="N548" s="149">
        <f t="shared" si="116"/>
        <v>2.8200000000000003</v>
      </c>
      <c r="O548" s="149">
        <f t="shared" si="107"/>
        <v>1.02</v>
      </c>
      <c r="P548" s="149">
        <f t="shared" si="108"/>
        <v>0.02</v>
      </c>
    </row>
    <row r="549" spans="1:16" x14ac:dyDescent="0.25">
      <c r="A549" s="391"/>
      <c r="B549" s="394"/>
      <c r="C549" s="5" t="str">
        <f t="shared" si="104"/>
        <v/>
      </c>
      <c r="D549" s="155">
        <f t="shared" si="109"/>
        <v>0</v>
      </c>
      <c r="F549" s="156">
        <f t="shared" si="110"/>
        <v>0</v>
      </c>
      <c r="G549" t="str">
        <f t="shared" si="111"/>
        <v/>
      </c>
      <c r="H549" t="b">
        <f t="shared" si="112"/>
        <v>0</v>
      </c>
      <c r="I549" s="283">
        <f t="shared" si="105"/>
        <v>0</v>
      </c>
      <c r="J549" s="1">
        <f t="shared" si="106"/>
        <v>0</v>
      </c>
      <c r="K549" s="157">
        <f t="shared" si="113"/>
        <v>0</v>
      </c>
      <c r="L549" s="148">
        <f t="shared" si="114"/>
        <v>0</v>
      </c>
      <c r="M549" s="150">
        <f t="shared" si="115"/>
        <v>10</v>
      </c>
      <c r="N549" s="149">
        <f t="shared" si="116"/>
        <v>2.8200000000000003</v>
      </c>
      <c r="O549" s="149">
        <f t="shared" si="107"/>
        <v>1.02</v>
      </c>
      <c r="P549" s="149">
        <f t="shared" si="108"/>
        <v>0.02</v>
      </c>
    </row>
    <row r="550" spans="1:16" x14ac:dyDescent="0.25">
      <c r="A550" s="391"/>
      <c r="B550" s="394"/>
      <c r="C550" s="5" t="str">
        <f t="shared" si="104"/>
        <v/>
      </c>
      <c r="D550" s="155">
        <f t="shared" si="109"/>
        <v>0</v>
      </c>
      <c r="F550" s="156">
        <f t="shared" si="110"/>
        <v>0</v>
      </c>
      <c r="G550" t="str">
        <f t="shared" si="111"/>
        <v/>
      </c>
      <c r="H550" t="b">
        <f t="shared" si="112"/>
        <v>0</v>
      </c>
      <c r="I550" s="283">
        <f t="shared" si="105"/>
        <v>0</v>
      </c>
      <c r="J550" s="1">
        <f t="shared" si="106"/>
        <v>0</v>
      </c>
      <c r="K550" s="157">
        <f t="shared" si="113"/>
        <v>0</v>
      </c>
      <c r="L550" s="148">
        <f t="shared" si="114"/>
        <v>0</v>
      </c>
      <c r="M550" s="150">
        <f t="shared" si="115"/>
        <v>10</v>
      </c>
      <c r="N550" s="149">
        <f t="shared" si="116"/>
        <v>2.8200000000000003</v>
      </c>
      <c r="O550" s="149">
        <f t="shared" si="107"/>
        <v>1.02</v>
      </c>
      <c r="P550" s="149">
        <f t="shared" si="108"/>
        <v>0.02</v>
      </c>
    </row>
    <row r="551" spans="1:16" x14ac:dyDescent="0.25">
      <c r="A551" s="391"/>
      <c r="B551" s="394"/>
      <c r="C551" s="5" t="str">
        <f t="shared" si="104"/>
        <v/>
      </c>
      <c r="D551" s="155">
        <f t="shared" si="109"/>
        <v>0</v>
      </c>
      <c r="F551" s="156">
        <f t="shared" si="110"/>
        <v>0</v>
      </c>
      <c r="G551" t="str">
        <f t="shared" si="111"/>
        <v/>
      </c>
      <c r="H551" t="b">
        <f t="shared" si="112"/>
        <v>0</v>
      </c>
      <c r="I551" s="283">
        <f t="shared" si="105"/>
        <v>0</v>
      </c>
      <c r="J551" s="1">
        <f t="shared" si="106"/>
        <v>0</v>
      </c>
      <c r="K551" s="157">
        <f t="shared" si="113"/>
        <v>0</v>
      </c>
      <c r="L551" s="148">
        <f t="shared" si="114"/>
        <v>0</v>
      </c>
      <c r="M551" s="150">
        <f t="shared" si="115"/>
        <v>10</v>
      </c>
      <c r="N551" s="149">
        <f t="shared" si="116"/>
        <v>2.8200000000000003</v>
      </c>
      <c r="O551" s="149">
        <f t="shared" si="107"/>
        <v>1.02</v>
      </c>
      <c r="P551" s="149">
        <f t="shared" si="108"/>
        <v>0.02</v>
      </c>
    </row>
    <row r="552" spans="1:16" x14ac:dyDescent="0.25">
      <c r="A552" s="391"/>
      <c r="B552" s="394"/>
      <c r="C552" s="5" t="str">
        <f t="shared" si="104"/>
        <v/>
      </c>
      <c r="D552" s="155">
        <f t="shared" si="109"/>
        <v>0</v>
      </c>
      <c r="F552" s="156">
        <f t="shared" si="110"/>
        <v>0</v>
      </c>
      <c r="G552" t="str">
        <f t="shared" si="111"/>
        <v/>
      </c>
      <c r="H552" t="b">
        <f t="shared" si="112"/>
        <v>0</v>
      </c>
      <c r="I552" s="283">
        <f t="shared" si="105"/>
        <v>0</v>
      </c>
      <c r="J552" s="1">
        <f t="shared" si="106"/>
        <v>0</v>
      </c>
      <c r="K552" s="157">
        <f t="shared" si="113"/>
        <v>0</v>
      </c>
      <c r="L552" s="148">
        <f t="shared" si="114"/>
        <v>0</v>
      </c>
      <c r="M552" s="150">
        <f t="shared" si="115"/>
        <v>10</v>
      </c>
      <c r="N552" s="149">
        <f t="shared" si="116"/>
        <v>2.8200000000000003</v>
      </c>
      <c r="O552" s="149">
        <f t="shared" si="107"/>
        <v>1.02</v>
      </c>
      <c r="P552" s="149">
        <f t="shared" si="108"/>
        <v>0.02</v>
      </c>
    </row>
    <row r="553" spans="1:16" x14ac:dyDescent="0.25">
      <c r="A553" s="391"/>
      <c r="B553" s="394"/>
      <c r="C553" s="5" t="str">
        <f t="shared" si="104"/>
        <v/>
      </c>
      <c r="D553" s="155">
        <f t="shared" si="109"/>
        <v>0</v>
      </c>
      <c r="F553" s="156">
        <f t="shared" si="110"/>
        <v>0</v>
      </c>
      <c r="G553" t="str">
        <f t="shared" si="111"/>
        <v/>
      </c>
      <c r="H553" t="b">
        <f t="shared" si="112"/>
        <v>0</v>
      </c>
      <c r="I553" s="283">
        <f t="shared" si="105"/>
        <v>0</v>
      </c>
      <c r="J553" s="1">
        <f t="shared" si="106"/>
        <v>0</v>
      </c>
      <c r="K553" s="157">
        <f t="shared" si="113"/>
        <v>0</v>
      </c>
      <c r="L553" s="148">
        <f t="shared" si="114"/>
        <v>0</v>
      </c>
      <c r="M553" s="150">
        <f t="shared" si="115"/>
        <v>10</v>
      </c>
      <c r="N553" s="149">
        <f t="shared" si="116"/>
        <v>2.8200000000000003</v>
      </c>
      <c r="O553" s="149">
        <f t="shared" si="107"/>
        <v>1.02</v>
      </c>
      <c r="P553" s="149">
        <f t="shared" si="108"/>
        <v>0.02</v>
      </c>
    </row>
    <row r="554" spans="1:16" x14ac:dyDescent="0.25">
      <c r="A554" s="391"/>
      <c r="B554" s="394"/>
      <c r="C554" s="5" t="str">
        <f t="shared" si="104"/>
        <v/>
      </c>
      <c r="D554" s="155">
        <f t="shared" si="109"/>
        <v>0</v>
      </c>
      <c r="F554" s="156">
        <f t="shared" si="110"/>
        <v>0</v>
      </c>
      <c r="G554" t="str">
        <f t="shared" si="111"/>
        <v/>
      </c>
      <c r="H554" t="b">
        <f t="shared" si="112"/>
        <v>0</v>
      </c>
      <c r="I554" s="283">
        <f t="shared" si="105"/>
        <v>0</v>
      </c>
      <c r="J554" s="1">
        <f t="shared" si="106"/>
        <v>0</v>
      </c>
      <c r="K554" s="157">
        <f t="shared" si="113"/>
        <v>0</v>
      </c>
      <c r="L554" s="148">
        <f t="shared" si="114"/>
        <v>0</v>
      </c>
      <c r="M554" s="150">
        <f t="shared" si="115"/>
        <v>10</v>
      </c>
      <c r="N554" s="149">
        <f t="shared" si="116"/>
        <v>2.8200000000000003</v>
      </c>
      <c r="O554" s="149">
        <f t="shared" si="107"/>
        <v>1.02</v>
      </c>
      <c r="P554" s="149">
        <f t="shared" si="108"/>
        <v>0.02</v>
      </c>
    </row>
    <row r="555" spans="1:16" x14ac:dyDescent="0.25">
      <c r="A555" s="391"/>
      <c r="B555" s="394"/>
      <c r="C555" s="5" t="str">
        <f t="shared" si="104"/>
        <v/>
      </c>
      <c r="D555" s="155">
        <f t="shared" si="109"/>
        <v>0</v>
      </c>
      <c r="F555" s="156">
        <f t="shared" si="110"/>
        <v>0</v>
      </c>
      <c r="G555" t="str">
        <f t="shared" si="111"/>
        <v/>
      </c>
      <c r="H555" t="b">
        <f t="shared" si="112"/>
        <v>0</v>
      </c>
      <c r="I555" s="283">
        <f t="shared" si="105"/>
        <v>0</v>
      </c>
      <c r="J555" s="1">
        <f t="shared" si="106"/>
        <v>0</v>
      </c>
      <c r="K555" s="157">
        <f t="shared" si="113"/>
        <v>0</v>
      </c>
      <c r="L555" s="148">
        <f t="shared" si="114"/>
        <v>0</v>
      </c>
      <c r="M555" s="150">
        <f t="shared" si="115"/>
        <v>10</v>
      </c>
      <c r="N555" s="149">
        <f t="shared" si="116"/>
        <v>2.8200000000000003</v>
      </c>
      <c r="O555" s="149">
        <f t="shared" si="107"/>
        <v>1.02</v>
      </c>
      <c r="P555" s="149">
        <f t="shared" si="108"/>
        <v>0.02</v>
      </c>
    </row>
    <row r="556" spans="1:16" x14ac:dyDescent="0.25">
      <c r="A556" s="391"/>
      <c r="B556" s="394"/>
      <c r="C556" s="5" t="str">
        <f t="shared" si="104"/>
        <v/>
      </c>
      <c r="D556" s="155">
        <f t="shared" si="109"/>
        <v>0</v>
      </c>
      <c r="F556" s="156">
        <f t="shared" si="110"/>
        <v>0</v>
      </c>
      <c r="G556" t="str">
        <f t="shared" si="111"/>
        <v/>
      </c>
      <c r="H556" t="b">
        <f t="shared" si="112"/>
        <v>0</v>
      </c>
      <c r="I556" s="283">
        <f t="shared" si="105"/>
        <v>0</v>
      </c>
      <c r="J556" s="1">
        <f t="shared" si="106"/>
        <v>0</v>
      </c>
      <c r="K556" s="157">
        <f t="shared" si="113"/>
        <v>0</v>
      </c>
      <c r="L556" s="148">
        <f t="shared" si="114"/>
        <v>0</v>
      </c>
      <c r="M556" s="150">
        <f t="shared" si="115"/>
        <v>10</v>
      </c>
      <c r="N556" s="149">
        <f t="shared" si="116"/>
        <v>2.8200000000000003</v>
      </c>
      <c r="O556" s="149">
        <f t="shared" si="107"/>
        <v>1.02</v>
      </c>
      <c r="P556" s="149">
        <f t="shared" si="108"/>
        <v>0.02</v>
      </c>
    </row>
    <row r="557" spans="1:16" x14ac:dyDescent="0.25">
      <c r="A557" s="391"/>
      <c r="B557" s="394"/>
      <c r="C557" s="5" t="str">
        <f t="shared" si="104"/>
        <v/>
      </c>
      <c r="D557" s="155">
        <f t="shared" si="109"/>
        <v>0</v>
      </c>
      <c r="F557" s="156">
        <f t="shared" si="110"/>
        <v>0</v>
      </c>
      <c r="G557" t="str">
        <f t="shared" si="111"/>
        <v/>
      </c>
      <c r="H557" t="b">
        <f t="shared" si="112"/>
        <v>0</v>
      </c>
      <c r="I557" s="283">
        <f t="shared" si="105"/>
        <v>0</v>
      </c>
      <c r="J557" s="1">
        <f t="shared" si="106"/>
        <v>0</v>
      </c>
      <c r="K557" s="157">
        <f t="shared" si="113"/>
        <v>0</v>
      </c>
      <c r="L557" s="148">
        <f t="shared" si="114"/>
        <v>0</v>
      </c>
      <c r="M557" s="150">
        <f t="shared" si="115"/>
        <v>10</v>
      </c>
      <c r="N557" s="149">
        <f t="shared" si="116"/>
        <v>2.8200000000000003</v>
      </c>
      <c r="O557" s="149">
        <f t="shared" si="107"/>
        <v>1.02</v>
      </c>
      <c r="P557" s="149">
        <f t="shared" si="108"/>
        <v>0.02</v>
      </c>
    </row>
    <row r="558" spans="1:16" x14ac:dyDescent="0.25">
      <c r="A558" s="391"/>
      <c r="B558" s="394"/>
      <c r="C558" s="5" t="str">
        <f t="shared" si="104"/>
        <v/>
      </c>
      <c r="D558" s="155">
        <f t="shared" si="109"/>
        <v>0</v>
      </c>
      <c r="F558" s="156">
        <f t="shared" si="110"/>
        <v>0</v>
      </c>
      <c r="G558" t="str">
        <f t="shared" si="111"/>
        <v/>
      </c>
      <c r="H558" t="b">
        <f t="shared" si="112"/>
        <v>0</v>
      </c>
      <c r="I558" s="283">
        <f t="shared" si="105"/>
        <v>0</v>
      </c>
      <c r="J558" s="1">
        <f t="shared" si="106"/>
        <v>0</v>
      </c>
      <c r="K558" s="157">
        <f t="shared" si="113"/>
        <v>0</v>
      </c>
      <c r="L558" s="148">
        <f t="shared" si="114"/>
        <v>0</v>
      </c>
      <c r="M558" s="150">
        <f t="shared" si="115"/>
        <v>10</v>
      </c>
      <c r="N558" s="149">
        <f t="shared" si="116"/>
        <v>2.8200000000000003</v>
      </c>
      <c r="O558" s="149">
        <f t="shared" si="107"/>
        <v>1.02</v>
      </c>
      <c r="P558" s="149">
        <f t="shared" si="108"/>
        <v>0.02</v>
      </c>
    </row>
    <row r="559" spans="1:16" x14ac:dyDescent="0.25">
      <c r="A559" s="391"/>
      <c r="B559" s="394"/>
      <c r="C559" s="5" t="str">
        <f t="shared" si="104"/>
        <v/>
      </c>
      <c r="D559" s="155">
        <f t="shared" si="109"/>
        <v>0</v>
      </c>
      <c r="F559" s="156">
        <f t="shared" si="110"/>
        <v>0</v>
      </c>
      <c r="G559" t="str">
        <f t="shared" si="111"/>
        <v/>
      </c>
      <c r="H559" t="b">
        <f t="shared" si="112"/>
        <v>0</v>
      </c>
      <c r="I559" s="283">
        <f t="shared" si="105"/>
        <v>0</v>
      </c>
      <c r="J559" s="1">
        <f t="shared" si="106"/>
        <v>0</v>
      </c>
      <c r="K559" s="157">
        <f t="shared" si="113"/>
        <v>0</v>
      </c>
      <c r="L559" s="148">
        <f t="shared" si="114"/>
        <v>0</v>
      </c>
      <c r="M559" s="150">
        <f t="shared" si="115"/>
        <v>10</v>
      </c>
      <c r="N559" s="149">
        <f t="shared" si="116"/>
        <v>2.8200000000000003</v>
      </c>
      <c r="O559" s="149">
        <f t="shared" si="107"/>
        <v>1.02</v>
      </c>
      <c r="P559" s="149">
        <f t="shared" si="108"/>
        <v>0.02</v>
      </c>
    </row>
    <row r="560" spans="1:16" x14ac:dyDescent="0.25">
      <c r="A560" s="391"/>
      <c r="B560" s="394"/>
      <c r="C560" s="5" t="str">
        <f t="shared" si="104"/>
        <v/>
      </c>
      <c r="D560" s="155">
        <f t="shared" si="109"/>
        <v>0</v>
      </c>
      <c r="F560" s="156">
        <f t="shared" si="110"/>
        <v>0</v>
      </c>
      <c r="G560" t="str">
        <f t="shared" si="111"/>
        <v/>
      </c>
      <c r="H560" t="b">
        <f t="shared" si="112"/>
        <v>0</v>
      </c>
      <c r="I560" s="283">
        <f t="shared" si="105"/>
        <v>0</v>
      </c>
      <c r="J560" s="1">
        <f t="shared" si="106"/>
        <v>0</v>
      </c>
      <c r="K560" s="157">
        <f t="shared" si="113"/>
        <v>0</v>
      </c>
      <c r="L560" s="148">
        <f t="shared" si="114"/>
        <v>0</v>
      </c>
      <c r="M560" s="150">
        <f t="shared" si="115"/>
        <v>10</v>
      </c>
      <c r="N560" s="149">
        <f t="shared" si="116"/>
        <v>2.8200000000000003</v>
      </c>
      <c r="O560" s="149">
        <f t="shared" si="107"/>
        <v>1.02</v>
      </c>
      <c r="P560" s="149">
        <f t="shared" si="108"/>
        <v>0.02</v>
      </c>
    </row>
    <row r="561" spans="1:16" x14ac:dyDescent="0.25">
      <c r="A561" s="391"/>
      <c r="B561" s="394"/>
      <c r="C561" s="5" t="str">
        <f t="shared" si="104"/>
        <v/>
      </c>
      <c r="D561" s="155">
        <f t="shared" si="109"/>
        <v>0</v>
      </c>
      <c r="F561" s="156">
        <f t="shared" si="110"/>
        <v>0</v>
      </c>
      <c r="G561" t="str">
        <f t="shared" si="111"/>
        <v/>
      </c>
      <c r="H561" t="b">
        <f t="shared" si="112"/>
        <v>0</v>
      </c>
      <c r="I561" s="283">
        <f t="shared" si="105"/>
        <v>0</v>
      </c>
      <c r="J561" s="1">
        <f t="shared" si="106"/>
        <v>0</v>
      </c>
      <c r="K561" s="157">
        <f t="shared" si="113"/>
        <v>0</v>
      </c>
      <c r="L561" s="148">
        <f t="shared" si="114"/>
        <v>0</v>
      </c>
      <c r="M561" s="150">
        <f t="shared" si="115"/>
        <v>10</v>
      </c>
      <c r="N561" s="149">
        <f t="shared" si="116"/>
        <v>2.8200000000000003</v>
      </c>
      <c r="O561" s="149">
        <f t="shared" si="107"/>
        <v>1.02</v>
      </c>
      <c r="P561" s="149">
        <f t="shared" si="108"/>
        <v>0.02</v>
      </c>
    </row>
    <row r="562" spans="1:16" x14ac:dyDescent="0.25">
      <c r="A562" s="391"/>
      <c r="B562" s="394"/>
      <c r="C562" s="5" t="str">
        <f t="shared" si="104"/>
        <v/>
      </c>
      <c r="D562" s="155">
        <f t="shared" si="109"/>
        <v>0</v>
      </c>
      <c r="F562" s="156">
        <f t="shared" si="110"/>
        <v>0</v>
      </c>
      <c r="G562" t="str">
        <f t="shared" si="111"/>
        <v/>
      </c>
      <c r="H562" t="b">
        <f t="shared" si="112"/>
        <v>0</v>
      </c>
      <c r="I562" s="283">
        <f t="shared" si="105"/>
        <v>0</v>
      </c>
      <c r="J562" s="1">
        <f t="shared" si="106"/>
        <v>0</v>
      </c>
      <c r="K562" s="157">
        <f t="shared" si="113"/>
        <v>0</v>
      </c>
      <c r="L562" s="148">
        <f t="shared" si="114"/>
        <v>0</v>
      </c>
      <c r="M562" s="150">
        <f t="shared" si="115"/>
        <v>10</v>
      </c>
      <c r="N562" s="149">
        <f t="shared" si="116"/>
        <v>2.8200000000000003</v>
      </c>
      <c r="O562" s="149">
        <f t="shared" si="107"/>
        <v>1.02</v>
      </c>
      <c r="P562" s="149">
        <f t="shared" si="108"/>
        <v>0.02</v>
      </c>
    </row>
    <row r="563" spans="1:16" x14ac:dyDescent="0.25">
      <c r="A563" s="391"/>
      <c r="B563" s="394"/>
      <c r="C563" s="5" t="str">
        <f t="shared" si="104"/>
        <v/>
      </c>
      <c r="D563" s="155">
        <f t="shared" si="109"/>
        <v>0</v>
      </c>
      <c r="F563" s="156">
        <f t="shared" si="110"/>
        <v>0</v>
      </c>
      <c r="G563" t="str">
        <f t="shared" si="111"/>
        <v/>
      </c>
      <c r="H563" t="b">
        <f t="shared" si="112"/>
        <v>0</v>
      </c>
      <c r="I563" s="283">
        <f t="shared" si="105"/>
        <v>0</v>
      </c>
      <c r="J563" s="1">
        <f t="shared" si="106"/>
        <v>0</v>
      </c>
      <c r="K563" s="157">
        <f t="shared" si="113"/>
        <v>0</v>
      </c>
      <c r="L563" s="148">
        <f t="shared" si="114"/>
        <v>0</v>
      </c>
      <c r="M563" s="150">
        <f t="shared" si="115"/>
        <v>10</v>
      </c>
      <c r="N563" s="149">
        <f t="shared" si="116"/>
        <v>2.8200000000000003</v>
      </c>
      <c r="O563" s="149">
        <f t="shared" si="107"/>
        <v>1.02</v>
      </c>
      <c r="P563" s="149">
        <f t="shared" si="108"/>
        <v>0.02</v>
      </c>
    </row>
    <row r="564" spans="1:16" x14ac:dyDescent="0.25">
      <c r="A564" s="391"/>
      <c r="B564" s="394"/>
      <c r="C564" s="5" t="str">
        <f t="shared" si="104"/>
        <v/>
      </c>
      <c r="D564" s="155">
        <f t="shared" si="109"/>
        <v>0</v>
      </c>
      <c r="F564" s="156">
        <f t="shared" si="110"/>
        <v>0</v>
      </c>
      <c r="G564" t="str">
        <f t="shared" si="111"/>
        <v/>
      </c>
      <c r="H564" t="b">
        <f t="shared" si="112"/>
        <v>0</v>
      </c>
      <c r="I564" s="283">
        <f t="shared" si="105"/>
        <v>0</v>
      </c>
      <c r="J564" s="1">
        <f t="shared" si="106"/>
        <v>0</v>
      </c>
      <c r="K564" s="157">
        <f t="shared" si="113"/>
        <v>0</v>
      </c>
      <c r="L564" s="148">
        <f t="shared" si="114"/>
        <v>0</v>
      </c>
      <c r="M564" s="150">
        <f t="shared" si="115"/>
        <v>10</v>
      </c>
      <c r="N564" s="149">
        <f t="shared" si="116"/>
        <v>2.8200000000000003</v>
      </c>
      <c r="O564" s="149">
        <f t="shared" si="107"/>
        <v>1.02</v>
      </c>
      <c r="P564" s="149">
        <f t="shared" si="108"/>
        <v>0.02</v>
      </c>
    </row>
    <row r="565" spans="1:16" x14ac:dyDescent="0.25">
      <c r="A565" s="391"/>
      <c r="B565" s="394"/>
      <c r="C565" s="5" t="str">
        <f t="shared" si="104"/>
        <v/>
      </c>
      <c r="D565" s="155">
        <f t="shared" si="109"/>
        <v>0</v>
      </c>
      <c r="F565" s="156">
        <f t="shared" si="110"/>
        <v>0</v>
      </c>
      <c r="G565" t="str">
        <f t="shared" si="111"/>
        <v/>
      </c>
      <c r="H565" t="b">
        <f t="shared" si="112"/>
        <v>0</v>
      </c>
      <c r="I565" s="283">
        <f t="shared" si="105"/>
        <v>0</v>
      </c>
      <c r="J565" s="1">
        <f t="shared" si="106"/>
        <v>0</v>
      </c>
      <c r="K565" s="157">
        <f t="shared" si="113"/>
        <v>0</v>
      </c>
      <c r="L565" s="148">
        <f t="shared" si="114"/>
        <v>0</v>
      </c>
      <c r="M565" s="150">
        <f t="shared" si="115"/>
        <v>10</v>
      </c>
      <c r="N565" s="149">
        <f t="shared" si="116"/>
        <v>2.8200000000000003</v>
      </c>
      <c r="O565" s="149">
        <f t="shared" si="107"/>
        <v>1.02</v>
      </c>
      <c r="P565" s="149">
        <f t="shared" si="108"/>
        <v>0.02</v>
      </c>
    </row>
    <row r="566" spans="1:16" x14ac:dyDescent="0.25">
      <c r="A566" s="391"/>
      <c r="B566" s="394"/>
      <c r="C566" s="5" t="str">
        <f t="shared" si="104"/>
        <v/>
      </c>
      <c r="D566" s="155">
        <f t="shared" si="109"/>
        <v>0</v>
      </c>
      <c r="F566" s="156">
        <f t="shared" si="110"/>
        <v>0</v>
      </c>
      <c r="G566" t="str">
        <f t="shared" si="111"/>
        <v/>
      </c>
      <c r="H566" t="b">
        <f t="shared" si="112"/>
        <v>0</v>
      </c>
      <c r="I566" s="283">
        <f t="shared" si="105"/>
        <v>0</v>
      </c>
      <c r="J566" s="1">
        <f t="shared" si="106"/>
        <v>0</v>
      </c>
      <c r="K566" s="157">
        <f t="shared" si="113"/>
        <v>0</v>
      </c>
      <c r="L566" s="148">
        <f t="shared" si="114"/>
        <v>0</v>
      </c>
      <c r="M566" s="150">
        <f t="shared" si="115"/>
        <v>10</v>
      </c>
      <c r="N566" s="149">
        <f t="shared" si="116"/>
        <v>2.8200000000000003</v>
      </c>
      <c r="O566" s="149">
        <f t="shared" si="107"/>
        <v>1.02</v>
      </c>
      <c r="P566" s="149">
        <f t="shared" si="108"/>
        <v>0.02</v>
      </c>
    </row>
    <row r="567" spans="1:16" x14ac:dyDescent="0.25">
      <c r="A567" s="391"/>
      <c r="B567" s="394"/>
      <c r="C567" s="5" t="str">
        <f t="shared" si="104"/>
        <v/>
      </c>
      <c r="D567" s="155">
        <f t="shared" si="109"/>
        <v>0</v>
      </c>
      <c r="F567" s="156">
        <f t="shared" si="110"/>
        <v>0</v>
      </c>
      <c r="G567" t="str">
        <f t="shared" si="111"/>
        <v/>
      </c>
      <c r="H567" t="b">
        <f t="shared" si="112"/>
        <v>0</v>
      </c>
      <c r="I567" s="283">
        <f t="shared" si="105"/>
        <v>0</v>
      </c>
      <c r="J567" s="1">
        <f t="shared" si="106"/>
        <v>0</v>
      </c>
      <c r="K567" s="157">
        <f t="shared" si="113"/>
        <v>0</v>
      </c>
      <c r="L567" s="148">
        <f t="shared" si="114"/>
        <v>0</v>
      </c>
      <c r="M567" s="150">
        <f t="shared" si="115"/>
        <v>10</v>
      </c>
      <c r="N567" s="149">
        <f t="shared" si="116"/>
        <v>2.8200000000000003</v>
      </c>
      <c r="O567" s="149">
        <f t="shared" si="107"/>
        <v>1.02</v>
      </c>
      <c r="P567" s="149">
        <f t="shared" si="108"/>
        <v>0.02</v>
      </c>
    </row>
    <row r="568" spans="1:16" x14ac:dyDescent="0.25">
      <c r="A568" s="391"/>
      <c r="B568" s="394"/>
      <c r="C568" s="5" t="str">
        <f t="shared" si="104"/>
        <v/>
      </c>
      <c r="D568" s="155">
        <f t="shared" si="109"/>
        <v>0</v>
      </c>
      <c r="F568" s="156">
        <f t="shared" si="110"/>
        <v>0</v>
      </c>
      <c r="G568" t="str">
        <f t="shared" si="111"/>
        <v/>
      </c>
      <c r="H568" t="b">
        <f t="shared" si="112"/>
        <v>0</v>
      </c>
      <c r="I568" s="283">
        <f t="shared" si="105"/>
        <v>0</v>
      </c>
      <c r="J568" s="1">
        <f t="shared" si="106"/>
        <v>0</v>
      </c>
      <c r="K568" s="157">
        <f t="shared" si="113"/>
        <v>0</v>
      </c>
      <c r="L568" s="148">
        <f t="shared" si="114"/>
        <v>0</v>
      </c>
      <c r="M568" s="150">
        <f t="shared" si="115"/>
        <v>10</v>
      </c>
      <c r="N568" s="149">
        <f t="shared" si="116"/>
        <v>2.8200000000000003</v>
      </c>
      <c r="O568" s="149">
        <f t="shared" si="107"/>
        <v>1.02</v>
      </c>
      <c r="P568" s="149">
        <f t="shared" si="108"/>
        <v>0.02</v>
      </c>
    </row>
    <row r="569" spans="1:16" x14ac:dyDescent="0.25">
      <c r="A569" s="391"/>
      <c r="B569" s="394"/>
      <c r="C569" s="5" t="str">
        <f t="shared" si="104"/>
        <v/>
      </c>
      <c r="D569" s="155">
        <f t="shared" si="109"/>
        <v>0</v>
      </c>
      <c r="F569" s="156">
        <f t="shared" si="110"/>
        <v>0</v>
      </c>
      <c r="G569" t="str">
        <f t="shared" si="111"/>
        <v/>
      </c>
      <c r="H569" t="b">
        <f t="shared" si="112"/>
        <v>0</v>
      </c>
      <c r="I569" s="283">
        <f t="shared" si="105"/>
        <v>0</v>
      </c>
      <c r="J569" s="1">
        <f t="shared" si="106"/>
        <v>0</v>
      </c>
      <c r="K569" s="157">
        <f t="shared" si="113"/>
        <v>0</v>
      </c>
      <c r="L569" s="148">
        <f t="shared" si="114"/>
        <v>0</v>
      </c>
      <c r="M569" s="150">
        <f t="shared" si="115"/>
        <v>10</v>
      </c>
      <c r="N569" s="149">
        <f t="shared" si="116"/>
        <v>2.8200000000000003</v>
      </c>
      <c r="O569" s="149">
        <f t="shared" si="107"/>
        <v>1.02</v>
      </c>
      <c r="P569" s="149">
        <f t="shared" si="108"/>
        <v>0.02</v>
      </c>
    </row>
    <row r="570" spans="1:16" x14ac:dyDescent="0.25">
      <c r="A570" s="391"/>
      <c r="B570" s="394"/>
      <c r="C570" s="5" t="str">
        <f t="shared" si="104"/>
        <v/>
      </c>
      <c r="D570" s="155">
        <f t="shared" si="109"/>
        <v>0</v>
      </c>
      <c r="F570" s="156">
        <f t="shared" si="110"/>
        <v>0</v>
      </c>
      <c r="G570" t="str">
        <f t="shared" si="111"/>
        <v/>
      </c>
      <c r="H570" t="b">
        <f t="shared" si="112"/>
        <v>0</v>
      </c>
      <c r="I570" s="283">
        <f t="shared" si="105"/>
        <v>0</v>
      </c>
      <c r="J570" s="1">
        <f t="shared" si="106"/>
        <v>0</v>
      </c>
      <c r="K570" s="157">
        <f t="shared" si="113"/>
        <v>0</v>
      </c>
      <c r="L570" s="148">
        <f t="shared" si="114"/>
        <v>0</v>
      </c>
      <c r="M570" s="150">
        <f t="shared" si="115"/>
        <v>10</v>
      </c>
      <c r="N570" s="149">
        <f t="shared" si="116"/>
        <v>2.8200000000000003</v>
      </c>
      <c r="O570" s="149">
        <f t="shared" si="107"/>
        <v>1.02</v>
      </c>
      <c r="P570" s="149">
        <f t="shared" si="108"/>
        <v>0.02</v>
      </c>
    </row>
    <row r="571" spans="1:16" x14ac:dyDescent="0.25">
      <c r="A571" s="391"/>
      <c r="B571" s="394"/>
      <c r="C571" s="5" t="str">
        <f t="shared" si="104"/>
        <v/>
      </c>
      <c r="D571" s="155">
        <f t="shared" si="109"/>
        <v>0</v>
      </c>
      <c r="F571" s="156">
        <f t="shared" si="110"/>
        <v>0</v>
      </c>
      <c r="G571" t="str">
        <f t="shared" si="111"/>
        <v/>
      </c>
      <c r="H571" t="b">
        <f t="shared" si="112"/>
        <v>0</v>
      </c>
      <c r="I571" s="283">
        <f t="shared" si="105"/>
        <v>0</v>
      </c>
      <c r="J571" s="1">
        <f t="shared" si="106"/>
        <v>0</v>
      </c>
      <c r="K571" s="157">
        <f t="shared" si="113"/>
        <v>0</v>
      </c>
      <c r="L571" s="148">
        <f t="shared" si="114"/>
        <v>0</v>
      </c>
      <c r="M571" s="150">
        <f t="shared" si="115"/>
        <v>10</v>
      </c>
      <c r="N571" s="149">
        <f t="shared" si="116"/>
        <v>2.8200000000000003</v>
      </c>
      <c r="O571" s="149">
        <f t="shared" si="107"/>
        <v>1.02</v>
      </c>
      <c r="P571" s="149">
        <f t="shared" si="108"/>
        <v>0.02</v>
      </c>
    </row>
    <row r="572" spans="1:16" x14ac:dyDescent="0.25">
      <c r="A572" s="391"/>
      <c r="B572" s="394"/>
      <c r="C572" s="5" t="str">
        <f t="shared" si="104"/>
        <v/>
      </c>
      <c r="D572" s="155">
        <f t="shared" si="109"/>
        <v>0</v>
      </c>
      <c r="F572" s="156">
        <f t="shared" si="110"/>
        <v>0</v>
      </c>
      <c r="G572" t="str">
        <f t="shared" si="111"/>
        <v/>
      </c>
      <c r="H572" t="b">
        <f t="shared" si="112"/>
        <v>0</v>
      </c>
      <c r="I572" s="283">
        <f t="shared" si="105"/>
        <v>0</v>
      </c>
      <c r="J572" s="1">
        <f t="shared" si="106"/>
        <v>0</v>
      </c>
      <c r="K572" s="157">
        <f t="shared" si="113"/>
        <v>0</v>
      </c>
      <c r="L572" s="148">
        <f t="shared" si="114"/>
        <v>0</v>
      </c>
      <c r="M572" s="150">
        <f t="shared" si="115"/>
        <v>10</v>
      </c>
      <c r="N572" s="149">
        <f t="shared" si="116"/>
        <v>2.8200000000000003</v>
      </c>
      <c r="O572" s="149">
        <f t="shared" si="107"/>
        <v>1.02</v>
      </c>
      <c r="P572" s="149">
        <f t="shared" si="108"/>
        <v>0.02</v>
      </c>
    </row>
    <row r="573" spans="1:16" x14ac:dyDescent="0.25">
      <c r="A573" s="391"/>
      <c r="B573" s="394"/>
      <c r="C573" s="5" t="str">
        <f t="shared" si="104"/>
        <v/>
      </c>
      <c r="D573" s="155">
        <f t="shared" si="109"/>
        <v>0</v>
      </c>
      <c r="F573" s="156">
        <f t="shared" si="110"/>
        <v>0</v>
      </c>
      <c r="G573" t="str">
        <f t="shared" si="111"/>
        <v/>
      </c>
      <c r="H573" t="b">
        <f t="shared" si="112"/>
        <v>0</v>
      </c>
      <c r="I573" s="283">
        <f t="shared" si="105"/>
        <v>0</v>
      </c>
      <c r="J573" s="1">
        <f t="shared" si="106"/>
        <v>0</v>
      </c>
      <c r="K573" s="157">
        <f t="shared" si="113"/>
        <v>0</v>
      </c>
      <c r="L573" s="148">
        <f t="shared" si="114"/>
        <v>0</v>
      </c>
      <c r="M573" s="150">
        <f t="shared" si="115"/>
        <v>10</v>
      </c>
      <c r="N573" s="149">
        <f t="shared" si="116"/>
        <v>2.8200000000000003</v>
      </c>
      <c r="O573" s="149">
        <f t="shared" si="107"/>
        <v>1.02</v>
      </c>
      <c r="P573" s="149">
        <f t="shared" si="108"/>
        <v>0.02</v>
      </c>
    </row>
    <row r="574" spans="1:16" x14ac:dyDescent="0.25">
      <c r="A574" s="391"/>
      <c r="B574" s="394"/>
      <c r="C574" s="5" t="str">
        <f t="shared" si="104"/>
        <v/>
      </c>
      <c r="D574" s="155">
        <f t="shared" si="109"/>
        <v>0</v>
      </c>
      <c r="F574" s="156">
        <f t="shared" si="110"/>
        <v>0</v>
      </c>
      <c r="G574" t="str">
        <f t="shared" si="111"/>
        <v/>
      </c>
      <c r="H574" t="b">
        <f t="shared" si="112"/>
        <v>0</v>
      </c>
      <c r="I574" s="283">
        <f t="shared" si="105"/>
        <v>0</v>
      </c>
      <c r="J574" s="1">
        <f t="shared" si="106"/>
        <v>0</v>
      </c>
      <c r="K574" s="157">
        <f t="shared" si="113"/>
        <v>0</v>
      </c>
      <c r="L574" s="148">
        <f t="shared" si="114"/>
        <v>0</v>
      </c>
      <c r="M574" s="150">
        <f t="shared" si="115"/>
        <v>10</v>
      </c>
      <c r="N574" s="149">
        <f t="shared" si="116"/>
        <v>2.8200000000000003</v>
      </c>
      <c r="O574" s="149">
        <f t="shared" si="107"/>
        <v>1.02</v>
      </c>
      <c r="P574" s="149">
        <f t="shared" si="108"/>
        <v>0.02</v>
      </c>
    </row>
    <row r="575" spans="1:16" x14ac:dyDescent="0.25">
      <c r="A575" s="391"/>
      <c r="B575" s="394"/>
      <c r="C575" s="5" t="str">
        <f t="shared" si="104"/>
        <v/>
      </c>
      <c r="D575" s="155">
        <f t="shared" si="109"/>
        <v>0</v>
      </c>
      <c r="F575" s="156">
        <f t="shared" si="110"/>
        <v>0</v>
      </c>
      <c r="G575" t="str">
        <f t="shared" si="111"/>
        <v/>
      </c>
      <c r="H575" t="b">
        <f t="shared" si="112"/>
        <v>0</v>
      </c>
      <c r="I575" s="283">
        <f t="shared" si="105"/>
        <v>0</v>
      </c>
      <c r="J575" s="1">
        <f t="shared" si="106"/>
        <v>0</v>
      </c>
      <c r="K575" s="157">
        <f t="shared" si="113"/>
        <v>0</v>
      </c>
      <c r="L575" s="148">
        <f t="shared" si="114"/>
        <v>0</v>
      </c>
      <c r="M575" s="150">
        <f t="shared" si="115"/>
        <v>10</v>
      </c>
      <c r="N575" s="149">
        <f t="shared" si="116"/>
        <v>2.8200000000000003</v>
      </c>
      <c r="O575" s="149">
        <f t="shared" si="107"/>
        <v>1.02</v>
      </c>
      <c r="P575" s="149">
        <f t="shared" si="108"/>
        <v>0.02</v>
      </c>
    </row>
    <row r="576" spans="1:16" x14ac:dyDescent="0.25">
      <c r="A576" s="391"/>
      <c r="B576" s="394"/>
      <c r="C576" s="5" t="str">
        <f t="shared" si="104"/>
        <v/>
      </c>
      <c r="D576" s="155">
        <f t="shared" si="109"/>
        <v>0</v>
      </c>
      <c r="F576" s="156">
        <f t="shared" si="110"/>
        <v>0</v>
      </c>
      <c r="G576" t="str">
        <f t="shared" si="111"/>
        <v/>
      </c>
      <c r="H576" t="b">
        <f t="shared" si="112"/>
        <v>0</v>
      </c>
      <c r="I576" s="283">
        <f t="shared" si="105"/>
        <v>0</v>
      </c>
      <c r="J576" s="1">
        <f t="shared" si="106"/>
        <v>0</v>
      </c>
      <c r="K576" s="157">
        <f t="shared" si="113"/>
        <v>0</v>
      </c>
      <c r="L576" s="148">
        <f t="shared" si="114"/>
        <v>0</v>
      </c>
      <c r="M576" s="150">
        <f t="shared" si="115"/>
        <v>10</v>
      </c>
      <c r="N576" s="149">
        <f t="shared" si="116"/>
        <v>2.8200000000000003</v>
      </c>
      <c r="O576" s="149">
        <f t="shared" si="107"/>
        <v>1.02</v>
      </c>
      <c r="P576" s="149">
        <f t="shared" si="108"/>
        <v>0.02</v>
      </c>
    </row>
    <row r="577" spans="1:16" x14ac:dyDescent="0.25">
      <c r="A577" s="391"/>
      <c r="B577" s="394"/>
      <c r="C577" s="5" t="str">
        <f t="shared" si="104"/>
        <v/>
      </c>
      <c r="D577" s="155">
        <f t="shared" si="109"/>
        <v>0</v>
      </c>
      <c r="F577" s="156">
        <f t="shared" si="110"/>
        <v>0</v>
      </c>
      <c r="G577" t="str">
        <f t="shared" si="111"/>
        <v/>
      </c>
      <c r="H577" t="b">
        <f t="shared" si="112"/>
        <v>0</v>
      </c>
      <c r="I577" s="283">
        <f t="shared" si="105"/>
        <v>0</v>
      </c>
      <c r="J577" s="1">
        <f t="shared" si="106"/>
        <v>0</v>
      </c>
      <c r="K577" s="157">
        <f t="shared" si="113"/>
        <v>0</v>
      </c>
      <c r="L577" s="148">
        <f t="shared" si="114"/>
        <v>0</v>
      </c>
      <c r="M577" s="150">
        <f t="shared" si="115"/>
        <v>10</v>
      </c>
      <c r="N577" s="149">
        <f t="shared" si="116"/>
        <v>2.8200000000000003</v>
      </c>
      <c r="O577" s="149">
        <f t="shared" si="107"/>
        <v>1.02</v>
      </c>
      <c r="P577" s="149">
        <f t="shared" si="108"/>
        <v>0.02</v>
      </c>
    </row>
    <row r="578" spans="1:16" x14ac:dyDescent="0.25">
      <c r="A578" s="391"/>
      <c r="B578" s="394"/>
      <c r="C578" s="5" t="str">
        <f t="shared" si="104"/>
        <v/>
      </c>
      <c r="D578" s="155">
        <f t="shared" si="109"/>
        <v>0</v>
      </c>
      <c r="F578" s="156">
        <f t="shared" si="110"/>
        <v>0</v>
      </c>
      <c r="G578" t="str">
        <f t="shared" si="111"/>
        <v/>
      </c>
      <c r="H578" t="b">
        <f t="shared" si="112"/>
        <v>0</v>
      </c>
      <c r="I578" s="283">
        <f t="shared" si="105"/>
        <v>0</v>
      </c>
      <c r="J578" s="1">
        <f t="shared" si="106"/>
        <v>0</v>
      </c>
      <c r="K578" s="157">
        <f t="shared" si="113"/>
        <v>0</v>
      </c>
      <c r="L578" s="148">
        <f t="shared" si="114"/>
        <v>0</v>
      </c>
      <c r="M578" s="150">
        <f t="shared" si="115"/>
        <v>10</v>
      </c>
      <c r="N578" s="149">
        <f t="shared" si="116"/>
        <v>2.8200000000000003</v>
      </c>
      <c r="O578" s="149">
        <f t="shared" si="107"/>
        <v>1.02</v>
      </c>
      <c r="P578" s="149">
        <f t="shared" si="108"/>
        <v>0.02</v>
      </c>
    </row>
    <row r="579" spans="1:16" x14ac:dyDescent="0.25">
      <c r="A579" s="391"/>
      <c r="B579" s="394"/>
      <c r="C579" s="5" t="str">
        <f t="shared" ref="C579:C642" si="117">IF(I579&gt;0,INDEX(DB,I579,2),"")</f>
        <v/>
      </c>
      <c r="D579" s="155">
        <f t="shared" si="109"/>
        <v>0</v>
      </c>
      <c r="F579" s="156">
        <f t="shared" si="110"/>
        <v>0</v>
      </c>
      <c r="G579" t="str">
        <f t="shared" si="111"/>
        <v/>
      </c>
      <c r="H579" t="b">
        <f t="shared" si="112"/>
        <v>0</v>
      </c>
      <c r="I579" s="283">
        <f t="shared" ref="I579:I642" si="118">IF(ISNA(MATCH(A579,AthleteNumbers,0)),0,MATCH(A579,AthleteNumbers,0))</f>
        <v>0</v>
      </c>
      <c r="J579" s="1">
        <f t="shared" ref="J579:J642" si="119">IF(I579&gt;0,INDEX(DB,$I579,6),0)</f>
        <v>0</v>
      </c>
      <c r="K579" s="157">
        <f t="shared" si="113"/>
        <v>0</v>
      </c>
      <c r="L579" s="148">
        <f t="shared" si="114"/>
        <v>0</v>
      </c>
      <c r="M579" s="150">
        <f t="shared" si="115"/>
        <v>10</v>
      </c>
      <c r="N579" s="149">
        <f t="shared" si="116"/>
        <v>2.8200000000000003</v>
      </c>
      <c r="O579" s="149">
        <f t="shared" ref="O579:O642" si="120">IF($J579=0,$M$1,INDEX(IncEventData,$J579,(3*($K$1-1))+2))</f>
        <v>1.02</v>
      </c>
      <c r="P579" s="149">
        <f t="shared" ref="P579:P642" si="121">IF($J579=0,$O$1,INDEX(IncEventData,$J579,(3*($K$1-1))+3))</f>
        <v>0.02</v>
      </c>
    </row>
    <row r="580" spans="1:16" x14ac:dyDescent="0.25">
      <c r="A580" s="391"/>
      <c r="B580" s="394"/>
      <c r="C580" s="5" t="str">
        <f t="shared" si="117"/>
        <v/>
      </c>
      <c r="D580" s="155">
        <f t="shared" ref="D580:D643" si="122">IF(AND(H580,B580&lt;&gt;0,ISNUMBER(B580)),IF(ISERR(M580),0,M580),0)</f>
        <v>0</v>
      </c>
      <c r="F580" s="156">
        <f t="shared" ref="F580:F643" si="123">COUNTIF(A$3:A$1002,A580)</f>
        <v>0</v>
      </c>
      <c r="G580" t="str">
        <f t="shared" ref="G580:G643" si="124">IF(AND(H580,OR(D580&lt;=10,D580&gt;=90)),"CHECK","")</f>
        <v/>
      </c>
      <c r="H580" t="b">
        <f t="shared" ref="H580:H643" si="125">IF(AND(I580&gt;0,LEN(C580)&gt;0,B580&lt;&gt;0),TRUE,FALSE)</f>
        <v>0</v>
      </c>
      <c r="I580" s="283">
        <f t="shared" si="118"/>
        <v>0</v>
      </c>
      <c r="J580" s="1">
        <f t="shared" si="119"/>
        <v>0</v>
      </c>
      <c r="K580" s="157">
        <f t="shared" ref="K580:K643" si="126">IF(ISNUMBER(B580),ROUND(+B580,2),0)</f>
        <v>0</v>
      </c>
      <c r="L580" s="148">
        <f t="shared" ref="L580:L643" si="127">+K580</f>
        <v>0</v>
      </c>
      <c r="M580" s="150">
        <f t="shared" ref="M580:M643" si="128">IF(L580&lt;O580,MinPoints,IF(AND(L580&gt;N580,O580&gt;0),100,+INT(($L580-O580)/P580)+MinPoints))</f>
        <v>10</v>
      </c>
      <c r="N580" s="149">
        <f t="shared" ref="N580:N643" si="129">+O580+(P580*90)</f>
        <v>2.8200000000000003</v>
      </c>
      <c r="O580" s="149">
        <f t="shared" si="120"/>
        <v>1.02</v>
      </c>
      <c r="P580" s="149">
        <f t="shared" si="121"/>
        <v>0.02</v>
      </c>
    </row>
    <row r="581" spans="1:16" x14ac:dyDescent="0.25">
      <c r="A581" s="391"/>
      <c r="B581" s="394"/>
      <c r="C581" s="5" t="str">
        <f t="shared" si="117"/>
        <v/>
      </c>
      <c r="D581" s="155">
        <f t="shared" si="122"/>
        <v>0</v>
      </c>
      <c r="F581" s="156">
        <f t="shared" si="123"/>
        <v>0</v>
      </c>
      <c r="G581" t="str">
        <f t="shared" si="124"/>
        <v/>
      </c>
      <c r="H581" t="b">
        <f t="shared" si="125"/>
        <v>0</v>
      </c>
      <c r="I581" s="283">
        <f t="shared" si="118"/>
        <v>0</v>
      </c>
      <c r="J581" s="1">
        <f t="shared" si="119"/>
        <v>0</v>
      </c>
      <c r="K581" s="157">
        <f t="shared" si="126"/>
        <v>0</v>
      </c>
      <c r="L581" s="148">
        <f t="shared" si="127"/>
        <v>0</v>
      </c>
      <c r="M581" s="150">
        <f t="shared" si="128"/>
        <v>10</v>
      </c>
      <c r="N581" s="149">
        <f t="shared" si="129"/>
        <v>2.8200000000000003</v>
      </c>
      <c r="O581" s="149">
        <f t="shared" si="120"/>
        <v>1.02</v>
      </c>
      <c r="P581" s="149">
        <f t="shared" si="121"/>
        <v>0.02</v>
      </c>
    </row>
    <row r="582" spans="1:16" x14ac:dyDescent="0.25">
      <c r="A582" s="391"/>
      <c r="B582" s="394"/>
      <c r="C582" s="5" t="str">
        <f t="shared" si="117"/>
        <v/>
      </c>
      <c r="D582" s="155">
        <f t="shared" si="122"/>
        <v>0</v>
      </c>
      <c r="F582" s="156">
        <f t="shared" si="123"/>
        <v>0</v>
      </c>
      <c r="G582" t="str">
        <f t="shared" si="124"/>
        <v/>
      </c>
      <c r="H582" t="b">
        <f t="shared" si="125"/>
        <v>0</v>
      </c>
      <c r="I582" s="283">
        <f t="shared" si="118"/>
        <v>0</v>
      </c>
      <c r="J582" s="1">
        <f t="shared" si="119"/>
        <v>0</v>
      </c>
      <c r="K582" s="157">
        <f t="shared" si="126"/>
        <v>0</v>
      </c>
      <c r="L582" s="148">
        <f t="shared" si="127"/>
        <v>0</v>
      </c>
      <c r="M582" s="150">
        <f t="shared" si="128"/>
        <v>10</v>
      </c>
      <c r="N582" s="149">
        <f t="shared" si="129"/>
        <v>2.8200000000000003</v>
      </c>
      <c r="O582" s="149">
        <f t="shared" si="120"/>
        <v>1.02</v>
      </c>
      <c r="P582" s="149">
        <f t="shared" si="121"/>
        <v>0.02</v>
      </c>
    </row>
    <row r="583" spans="1:16" x14ac:dyDescent="0.25">
      <c r="A583" s="391"/>
      <c r="B583" s="394"/>
      <c r="C583" s="5" t="str">
        <f t="shared" si="117"/>
        <v/>
      </c>
      <c r="D583" s="155">
        <f t="shared" si="122"/>
        <v>0</v>
      </c>
      <c r="F583" s="156">
        <f t="shared" si="123"/>
        <v>0</v>
      </c>
      <c r="G583" t="str">
        <f t="shared" si="124"/>
        <v/>
      </c>
      <c r="H583" t="b">
        <f t="shared" si="125"/>
        <v>0</v>
      </c>
      <c r="I583" s="283">
        <f t="shared" si="118"/>
        <v>0</v>
      </c>
      <c r="J583" s="1">
        <f t="shared" si="119"/>
        <v>0</v>
      </c>
      <c r="K583" s="157">
        <f t="shared" si="126"/>
        <v>0</v>
      </c>
      <c r="L583" s="148">
        <f t="shared" si="127"/>
        <v>0</v>
      </c>
      <c r="M583" s="150">
        <f t="shared" si="128"/>
        <v>10</v>
      </c>
      <c r="N583" s="149">
        <f t="shared" si="129"/>
        <v>2.8200000000000003</v>
      </c>
      <c r="O583" s="149">
        <f t="shared" si="120"/>
        <v>1.02</v>
      </c>
      <c r="P583" s="149">
        <f t="shared" si="121"/>
        <v>0.02</v>
      </c>
    </row>
    <row r="584" spans="1:16" x14ac:dyDescent="0.25">
      <c r="A584" s="391"/>
      <c r="B584" s="394"/>
      <c r="C584" s="5" t="str">
        <f t="shared" si="117"/>
        <v/>
      </c>
      <c r="D584" s="155">
        <f t="shared" si="122"/>
        <v>0</v>
      </c>
      <c r="F584" s="156">
        <f t="shared" si="123"/>
        <v>0</v>
      </c>
      <c r="G584" t="str">
        <f t="shared" si="124"/>
        <v/>
      </c>
      <c r="H584" t="b">
        <f t="shared" si="125"/>
        <v>0</v>
      </c>
      <c r="I584" s="283">
        <f t="shared" si="118"/>
        <v>0</v>
      </c>
      <c r="J584" s="1">
        <f t="shared" si="119"/>
        <v>0</v>
      </c>
      <c r="K584" s="157">
        <f t="shared" si="126"/>
        <v>0</v>
      </c>
      <c r="L584" s="148">
        <f t="shared" si="127"/>
        <v>0</v>
      </c>
      <c r="M584" s="150">
        <f t="shared" si="128"/>
        <v>10</v>
      </c>
      <c r="N584" s="149">
        <f t="shared" si="129"/>
        <v>2.8200000000000003</v>
      </c>
      <c r="O584" s="149">
        <f t="shared" si="120"/>
        <v>1.02</v>
      </c>
      <c r="P584" s="149">
        <f t="shared" si="121"/>
        <v>0.02</v>
      </c>
    </row>
    <row r="585" spans="1:16" x14ac:dyDescent="0.25">
      <c r="A585" s="391"/>
      <c r="B585" s="394"/>
      <c r="C585" s="5" t="str">
        <f t="shared" si="117"/>
        <v/>
      </c>
      <c r="D585" s="155">
        <f t="shared" si="122"/>
        <v>0</v>
      </c>
      <c r="F585" s="156">
        <f t="shared" si="123"/>
        <v>0</v>
      </c>
      <c r="G585" t="str">
        <f t="shared" si="124"/>
        <v/>
      </c>
      <c r="H585" t="b">
        <f t="shared" si="125"/>
        <v>0</v>
      </c>
      <c r="I585" s="283">
        <f t="shared" si="118"/>
        <v>0</v>
      </c>
      <c r="J585" s="1">
        <f t="shared" si="119"/>
        <v>0</v>
      </c>
      <c r="K585" s="157">
        <f t="shared" si="126"/>
        <v>0</v>
      </c>
      <c r="L585" s="148">
        <f t="shared" si="127"/>
        <v>0</v>
      </c>
      <c r="M585" s="150">
        <f t="shared" si="128"/>
        <v>10</v>
      </c>
      <c r="N585" s="149">
        <f t="shared" si="129"/>
        <v>2.8200000000000003</v>
      </c>
      <c r="O585" s="149">
        <f t="shared" si="120"/>
        <v>1.02</v>
      </c>
      <c r="P585" s="149">
        <f t="shared" si="121"/>
        <v>0.02</v>
      </c>
    </row>
    <row r="586" spans="1:16" x14ac:dyDescent="0.25">
      <c r="A586" s="391"/>
      <c r="B586" s="394"/>
      <c r="C586" s="5" t="str">
        <f t="shared" si="117"/>
        <v/>
      </c>
      <c r="D586" s="155">
        <f t="shared" si="122"/>
        <v>0</v>
      </c>
      <c r="F586" s="156">
        <f t="shared" si="123"/>
        <v>0</v>
      </c>
      <c r="G586" t="str">
        <f t="shared" si="124"/>
        <v/>
      </c>
      <c r="H586" t="b">
        <f t="shared" si="125"/>
        <v>0</v>
      </c>
      <c r="I586" s="283">
        <f t="shared" si="118"/>
        <v>0</v>
      </c>
      <c r="J586" s="1">
        <f t="shared" si="119"/>
        <v>0</v>
      </c>
      <c r="K586" s="157">
        <f t="shared" si="126"/>
        <v>0</v>
      </c>
      <c r="L586" s="148">
        <f t="shared" si="127"/>
        <v>0</v>
      </c>
      <c r="M586" s="150">
        <f t="shared" si="128"/>
        <v>10</v>
      </c>
      <c r="N586" s="149">
        <f t="shared" si="129"/>
        <v>2.8200000000000003</v>
      </c>
      <c r="O586" s="149">
        <f t="shared" si="120"/>
        <v>1.02</v>
      </c>
      <c r="P586" s="149">
        <f t="shared" si="121"/>
        <v>0.02</v>
      </c>
    </row>
    <row r="587" spans="1:16" x14ac:dyDescent="0.25">
      <c r="A587" s="391"/>
      <c r="B587" s="394"/>
      <c r="C587" s="5" t="str">
        <f t="shared" si="117"/>
        <v/>
      </c>
      <c r="D587" s="155">
        <f t="shared" si="122"/>
        <v>0</v>
      </c>
      <c r="F587" s="156">
        <f t="shared" si="123"/>
        <v>0</v>
      </c>
      <c r="G587" t="str">
        <f t="shared" si="124"/>
        <v/>
      </c>
      <c r="H587" t="b">
        <f t="shared" si="125"/>
        <v>0</v>
      </c>
      <c r="I587" s="283">
        <f t="shared" si="118"/>
        <v>0</v>
      </c>
      <c r="J587" s="1">
        <f t="shared" si="119"/>
        <v>0</v>
      </c>
      <c r="K587" s="157">
        <f t="shared" si="126"/>
        <v>0</v>
      </c>
      <c r="L587" s="148">
        <f t="shared" si="127"/>
        <v>0</v>
      </c>
      <c r="M587" s="150">
        <f t="shared" si="128"/>
        <v>10</v>
      </c>
      <c r="N587" s="149">
        <f t="shared" si="129"/>
        <v>2.8200000000000003</v>
      </c>
      <c r="O587" s="149">
        <f t="shared" si="120"/>
        <v>1.02</v>
      </c>
      <c r="P587" s="149">
        <f t="shared" si="121"/>
        <v>0.02</v>
      </c>
    </row>
    <row r="588" spans="1:16" x14ac:dyDescent="0.25">
      <c r="A588" s="391"/>
      <c r="B588" s="394"/>
      <c r="C588" s="5" t="str">
        <f t="shared" si="117"/>
        <v/>
      </c>
      <c r="D588" s="155">
        <f t="shared" si="122"/>
        <v>0</v>
      </c>
      <c r="F588" s="156">
        <f t="shared" si="123"/>
        <v>0</v>
      </c>
      <c r="G588" t="str">
        <f t="shared" si="124"/>
        <v/>
      </c>
      <c r="H588" t="b">
        <f t="shared" si="125"/>
        <v>0</v>
      </c>
      <c r="I588" s="283">
        <f t="shared" si="118"/>
        <v>0</v>
      </c>
      <c r="J588" s="1">
        <f t="shared" si="119"/>
        <v>0</v>
      </c>
      <c r="K588" s="157">
        <f t="shared" si="126"/>
        <v>0</v>
      </c>
      <c r="L588" s="148">
        <f t="shared" si="127"/>
        <v>0</v>
      </c>
      <c r="M588" s="150">
        <f t="shared" si="128"/>
        <v>10</v>
      </c>
      <c r="N588" s="149">
        <f t="shared" si="129"/>
        <v>2.8200000000000003</v>
      </c>
      <c r="O588" s="149">
        <f t="shared" si="120"/>
        <v>1.02</v>
      </c>
      <c r="P588" s="149">
        <f t="shared" si="121"/>
        <v>0.02</v>
      </c>
    </row>
    <row r="589" spans="1:16" x14ac:dyDescent="0.25">
      <c r="A589" s="391"/>
      <c r="B589" s="394"/>
      <c r="C589" s="5" t="str">
        <f t="shared" si="117"/>
        <v/>
      </c>
      <c r="D589" s="155">
        <f t="shared" si="122"/>
        <v>0</v>
      </c>
      <c r="F589" s="156">
        <f t="shared" si="123"/>
        <v>0</v>
      </c>
      <c r="G589" t="str">
        <f t="shared" si="124"/>
        <v/>
      </c>
      <c r="H589" t="b">
        <f t="shared" si="125"/>
        <v>0</v>
      </c>
      <c r="I589" s="283">
        <f t="shared" si="118"/>
        <v>0</v>
      </c>
      <c r="J589" s="1">
        <f t="shared" si="119"/>
        <v>0</v>
      </c>
      <c r="K589" s="157">
        <f t="shared" si="126"/>
        <v>0</v>
      </c>
      <c r="L589" s="148">
        <f t="shared" si="127"/>
        <v>0</v>
      </c>
      <c r="M589" s="150">
        <f t="shared" si="128"/>
        <v>10</v>
      </c>
      <c r="N589" s="149">
        <f t="shared" si="129"/>
        <v>2.8200000000000003</v>
      </c>
      <c r="O589" s="149">
        <f t="shared" si="120"/>
        <v>1.02</v>
      </c>
      <c r="P589" s="149">
        <f t="shared" si="121"/>
        <v>0.02</v>
      </c>
    </row>
    <row r="590" spans="1:16" x14ac:dyDescent="0.25">
      <c r="A590" s="391"/>
      <c r="B590" s="394"/>
      <c r="C590" s="5" t="str">
        <f t="shared" si="117"/>
        <v/>
      </c>
      <c r="D590" s="155">
        <f t="shared" si="122"/>
        <v>0</v>
      </c>
      <c r="F590" s="156">
        <f t="shared" si="123"/>
        <v>0</v>
      </c>
      <c r="G590" t="str">
        <f t="shared" si="124"/>
        <v/>
      </c>
      <c r="H590" t="b">
        <f t="shared" si="125"/>
        <v>0</v>
      </c>
      <c r="I590" s="283">
        <f t="shared" si="118"/>
        <v>0</v>
      </c>
      <c r="J590" s="1">
        <f t="shared" si="119"/>
        <v>0</v>
      </c>
      <c r="K590" s="157">
        <f t="shared" si="126"/>
        <v>0</v>
      </c>
      <c r="L590" s="148">
        <f t="shared" si="127"/>
        <v>0</v>
      </c>
      <c r="M590" s="150">
        <f t="shared" si="128"/>
        <v>10</v>
      </c>
      <c r="N590" s="149">
        <f t="shared" si="129"/>
        <v>2.8200000000000003</v>
      </c>
      <c r="O590" s="149">
        <f t="shared" si="120"/>
        <v>1.02</v>
      </c>
      <c r="P590" s="149">
        <f t="shared" si="121"/>
        <v>0.02</v>
      </c>
    </row>
    <row r="591" spans="1:16" x14ac:dyDescent="0.25">
      <c r="A591" s="391"/>
      <c r="B591" s="394"/>
      <c r="C591" s="5" t="str">
        <f t="shared" si="117"/>
        <v/>
      </c>
      <c r="D591" s="155">
        <f t="shared" si="122"/>
        <v>0</v>
      </c>
      <c r="F591" s="156">
        <f t="shared" si="123"/>
        <v>0</v>
      </c>
      <c r="G591" t="str">
        <f t="shared" si="124"/>
        <v/>
      </c>
      <c r="H591" t="b">
        <f t="shared" si="125"/>
        <v>0</v>
      </c>
      <c r="I591" s="283">
        <f t="shared" si="118"/>
        <v>0</v>
      </c>
      <c r="J591" s="1">
        <f t="shared" si="119"/>
        <v>0</v>
      </c>
      <c r="K591" s="157">
        <f t="shared" si="126"/>
        <v>0</v>
      </c>
      <c r="L591" s="148">
        <f t="shared" si="127"/>
        <v>0</v>
      </c>
      <c r="M591" s="150">
        <f t="shared" si="128"/>
        <v>10</v>
      </c>
      <c r="N591" s="149">
        <f t="shared" si="129"/>
        <v>2.8200000000000003</v>
      </c>
      <c r="O591" s="149">
        <f t="shared" si="120"/>
        <v>1.02</v>
      </c>
      <c r="P591" s="149">
        <f t="shared" si="121"/>
        <v>0.02</v>
      </c>
    </row>
    <row r="592" spans="1:16" x14ac:dyDescent="0.25">
      <c r="A592" s="391"/>
      <c r="B592" s="394"/>
      <c r="C592" s="5" t="str">
        <f t="shared" si="117"/>
        <v/>
      </c>
      <c r="D592" s="155">
        <f t="shared" si="122"/>
        <v>0</v>
      </c>
      <c r="F592" s="156">
        <f t="shared" si="123"/>
        <v>0</v>
      </c>
      <c r="G592" t="str">
        <f t="shared" si="124"/>
        <v/>
      </c>
      <c r="H592" t="b">
        <f t="shared" si="125"/>
        <v>0</v>
      </c>
      <c r="I592" s="283">
        <f t="shared" si="118"/>
        <v>0</v>
      </c>
      <c r="J592" s="1">
        <f t="shared" si="119"/>
        <v>0</v>
      </c>
      <c r="K592" s="157">
        <f t="shared" si="126"/>
        <v>0</v>
      </c>
      <c r="L592" s="148">
        <f t="shared" si="127"/>
        <v>0</v>
      </c>
      <c r="M592" s="150">
        <f t="shared" si="128"/>
        <v>10</v>
      </c>
      <c r="N592" s="149">
        <f t="shared" si="129"/>
        <v>2.8200000000000003</v>
      </c>
      <c r="O592" s="149">
        <f t="shared" si="120"/>
        <v>1.02</v>
      </c>
      <c r="P592" s="149">
        <f t="shared" si="121"/>
        <v>0.02</v>
      </c>
    </row>
    <row r="593" spans="1:16" x14ac:dyDescent="0.25">
      <c r="A593" s="391"/>
      <c r="B593" s="394"/>
      <c r="C593" s="5" t="str">
        <f t="shared" si="117"/>
        <v/>
      </c>
      <c r="D593" s="155">
        <f t="shared" si="122"/>
        <v>0</v>
      </c>
      <c r="F593" s="156">
        <f t="shared" si="123"/>
        <v>0</v>
      </c>
      <c r="G593" t="str">
        <f t="shared" si="124"/>
        <v/>
      </c>
      <c r="H593" t="b">
        <f t="shared" si="125"/>
        <v>0</v>
      </c>
      <c r="I593" s="283">
        <f t="shared" si="118"/>
        <v>0</v>
      </c>
      <c r="J593" s="1">
        <f t="shared" si="119"/>
        <v>0</v>
      </c>
      <c r="K593" s="157">
        <f t="shared" si="126"/>
        <v>0</v>
      </c>
      <c r="L593" s="148">
        <f t="shared" si="127"/>
        <v>0</v>
      </c>
      <c r="M593" s="150">
        <f t="shared" si="128"/>
        <v>10</v>
      </c>
      <c r="N593" s="149">
        <f t="shared" si="129"/>
        <v>2.8200000000000003</v>
      </c>
      <c r="O593" s="149">
        <f t="shared" si="120"/>
        <v>1.02</v>
      </c>
      <c r="P593" s="149">
        <f t="shared" si="121"/>
        <v>0.02</v>
      </c>
    </row>
    <row r="594" spans="1:16" x14ac:dyDescent="0.25">
      <c r="A594" s="391"/>
      <c r="B594" s="394"/>
      <c r="C594" s="5" t="str">
        <f t="shared" si="117"/>
        <v/>
      </c>
      <c r="D594" s="155">
        <f t="shared" si="122"/>
        <v>0</v>
      </c>
      <c r="F594" s="156">
        <f t="shared" si="123"/>
        <v>0</v>
      </c>
      <c r="G594" t="str">
        <f t="shared" si="124"/>
        <v/>
      </c>
      <c r="H594" t="b">
        <f t="shared" si="125"/>
        <v>0</v>
      </c>
      <c r="I594" s="283">
        <f t="shared" si="118"/>
        <v>0</v>
      </c>
      <c r="J594" s="1">
        <f t="shared" si="119"/>
        <v>0</v>
      </c>
      <c r="K594" s="157">
        <f t="shared" si="126"/>
        <v>0</v>
      </c>
      <c r="L594" s="148">
        <f t="shared" si="127"/>
        <v>0</v>
      </c>
      <c r="M594" s="150">
        <f t="shared" si="128"/>
        <v>10</v>
      </c>
      <c r="N594" s="149">
        <f t="shared" si="129"/>
        <v>2.8200000000000003</v>
      </c>
      <c r="O594" s="149">
        <f t="shared" si="120"/>
        <v>1.02</v>
      </c>
      <c r="P594" s="149">
        <f t="shared" si="121"/>
        <v>0.02</v>
      </c>
    </row>
    <row r="595" spans="1:16" x14ac:dyDescent="0.25">
      <c r="A595" s="391"/>
      <c r="B595" s="394"/>
      <c r="C595" s="5" t="str">
        <f t="shared" si="117"/>
        <v/>
      </c>
      <c r="D595" s="155">
        <f t="shared" si="122"/>
        <v>0</v>
      </c>
      <c r="F595" s="156">
        <f t="shared" si="123"/>
        <v>0</v>
      </c>
      <c r="G595" t="str">
        <f t="shared" si="124"/>
        <v/>
      </c>
      <c r="H595" t="b">
        <f t="shared" si="125"/>
        <v>0</v>
      </c>
      <c r="I595" s="283">
        <f t="shared" si="118"/>
        <v>0</v>
      </c>
      <c r="J595" s="1">
        <f t="shared" si="119"/>
        <v>0</v>
      </c>
      <c r="K595" s="157">
        <f t="shared" si="126"/>
        <v>0</v>
      </c>
      <c r="L595" s="148">
        <f t="shared" si="127"/>
        <v>0</v>
      </c>
      <c r="M595" s="150">
        <f t="shared" si="128"/>
        <v>10</v>
      </c>
      <c r="N595" s="149">
        <f t="shared" si="129"/>
        <v>2.8200000000000003</v>
      </c>
      <c r="O595" s="149">
        <f t="shared" si="120"/>
        <v>1.02</v>
      </c>
      <c r="P595" s="149">
        <f t="shared" si="121"/>
        <v>0.02</v>
      </c>
    </row>
    <row r="596" spans="1:16" x14ac:dyDescent="0.25">
      <c r="A596" s="391"/>
      <c r="B596" s="394"/>
      <c r="C596" s="5" t="str">
        <f t="shared" si="117"/>
        <v/>
      </c>
      <c r="D596" s="155">
        <f t="shared" si="122"/>
        <v>0</v>
      </c>
      <c r="F596" s="156">
        <f t="shared" si="123"/>
        <v>0</v>
      </c>
      <c r="G596" t="str">
        <f t="shared" si="124"/>
        <v/>
      </c>
      <c r="H596" t="b">
        <f t="shared" si="125"/>
        <v>0</v>
      </c>
      <c r="I596" s="283">
        <f t="shared" si="118"/>
        <v>0</v>
      </c>
      <c r="J596" s="1">
        <f t="shared" si="119"/>
        <v>0</v>
      </c>
      <c r="K596" s="157">
        <f t="shared" si="126"/>
        <v>0</v>
      </c>
      <c r="L596" s="148">
        <f t="shared" si="127"/>
        <v>0</v>
      </c>
      <c r="M596" s="150">
        <f t="shared" si="128"/>
        <v>10</v>
      </c>
      <c r="N596" s="149">
        <f t="shared" si="129"/>
        <v>2.8200000000000003</v>
      </c>
      <c r="O596" s="149">
        <f t="shared" si="120"/>
        <v>1.02</v>
      </c>
      <c r="P596" s="149">
        <f t="shared" si="121"/>
        <v>0.02</v>
      </c>
    </row>
    <row r="597" spans="1:16" x14ac:dyDescent="0.25">
      <c r="A597" s="391"/>
      <c r="B597" s="394"/>
      <c r="C597" s="5" t="str">
        <f t="shared" si="117"/>
        <v/>
      </c>
      <c r="D597" s="155">
        <f t="shared" si="122"/>
        <v>0</v>
      </c>
      <c r="F597" s="156">
        <f t="shared" si="123"/>
        <v>0</v>
      </c>
      <c r="G597" t="str">
        <f t="shared" si="124"/>
        <v/>
      </c>
      <c r="H597" t="b">
        <f t="shared" si="125"/>
        <v>0</v>
      </c>
      <c r="I597" s="283">
        <f t="shared" si="118"/>
        <v>0</v>
      </c>
      <c r="J597" s="1">
        <f t="shared" si="119"/>
        <v>0</v>
      </c>
      <c r="K597" s="157">
        <f t="shared" si="126"/>
        <v>0</v>
      </c>
      <c r="L597" s="148">
        <f t="shared" si="127"/>
        <v>0</v>
      </c>
      <c r="M597" s="150">
        <f t="shared" si="128"/>
        <v>10</v>
      </c>
      <c r="N597" s="149">
        <f t="shared" si="129"/>
        <v>2.8200000000000003</v>
      </c>
      <c r="O597" s="149">
        <f t="shared" si="120"/>
        <v>1.02</v>
      </c>
      <c r="P597" s="149">
        <f t="shared" si="121"/>
        <v>0.02</v>
      </c>
    </row>
    <row r="598" spans="1:16" x14ac:dyDescent="0.25">
      <c r="A598" s="391"/>
      <c r="B598" s="394"/>
      <c r="C598" s="5" t="str">
        <f t="shared" si="117"/>
        <v/>
      </c>
      <c r="D598" s="155">
        <f t="shared" si="122"/>
        <v>0</v>
      </c>
      <c r="F598" s="156">
        <f t="shared" si="123"/>
        <v>0</v>
      </c>
      <c r="G598" t="str">
        <f t="shared" si="124"/>
        <v/>
      </c>
      <c r="H598" t="b">
        <f t="shared" si="125"/>
        <v>0</v>
      </c>
      <c r="I598" s="283">
        <f t="shared" si="118"/>
        <v>0</v>
      </c>
      <c r="J598" s="1">
        <f t="shared" si="119"/>
        <v>0</v>
      </c>
      <c r="K598" s="157">
        <f t="shared" si="126"/>
        <v>0</v>
      </c>
      <c r="L598" s="148">
        <f t="shared" si="127"/>
        <v>0</v>
      </c>
      <c r="M598" s="150">
        <f t="shared" si="128"/>
        <v>10</v>
      </c>
      <c r="N598" s="149">
        <f t="shared" si="129"/>
        <v>2.8200000000000003</v>
      </c>
      <c r="O598" s="149">
        <f t="shared" si="120"/>
        <v>1.02</v>
      </c>
      <c r="P598" s="149">
        <f t="shared" si="121"/>
        <v>0.02</v>
      </c>
    </row>
    <row r="599" spans="1:16" x14ac:dyDescent="0.25">
      <c r="A599" s="391"/>
      <c r="B599" s="394"/>
      <c r="C599" s="5" t="str">
        <f t="shared" si="117"/>
        <v/>
      </c>
      <c r="D599" s="155">
        <f t="shared" si="122"/>
        <v>0</v>
      </c>
      <c r="F599" s="156">
        <f t="shared" si="123"/>
        <v>0</v>
      </c>
      <c r="G599" t="str">
        <f t="shared" si="124"/>
        <v/>
      </c>
      <c r="H599" t="b">
        <f t="shared" si="125"/>
        <v>0</v>
      </c>
      <c r="I599" s="283">
        <f t="shared" si="118"/>
        <v>0</v>
      </c>
      <c r="J599" s="1">
        <f t="shared" si="119"/>
        <v>0</v>
      </c>
      <c r="K599" s="157">
        <f t="shared" si="126"/>
        <v>0</v>
      </c>
      <c r="L599" s="148">
        <f t="shared" si="127"/>
        <v>0</v>
      </c>
      <c r="M599" s="150">
        <f t="shared" si="128"/>
        <v>10</v>
      </c>
      <c r="N599" s="149">
        <f t="shared" si="129"/>
        <v>2.8200000000000003</v>
      </c>
      <c r="O599" s="149">
        <f t="shared" si="120"/>
        <v>1.02</v>
      </c>
      <c r="P599" s="149">
        <f t="shared" si="121"/>
        <v>0.02</v>
      </c>
    </row>
    <row r="600" spans="1:16" x14ac:dyDescent="0.25">
      <c r="A600" s="391"/>
      <c r="B600" s="394"/>
      <c r="C600" s="5" t="str">
        <f t="shared" si="117"/>
        <v/>
      </c>
      <c r="D600" s="155">
        <f t="shared" si="122"/>
        <v>0</v>
      </c>
      <c r="F600" s="156">
        <f t="shared" si="123"/>
        <v>0</v>
      </c>
      <c r="G600" t="str">
        <f t="shared" si="124"/>
        <v/>
      </c>
      <c r="H600" t="b">
        <f t="shared" si="125"/>
        <v>0</v>
      </c>
      <c r="I600" s="283">
        <f t="shared" si="118"/>
        <v>0</v>
      </c>
      <c r="J600" s="1">
        <f t="shared" si="119"/>
        <v>0</v>
      </c>
      <c r="K600" s="157">
        <f t="shared" si="126"/>
        <v>0</v>
      </c>
      <c r="L600" s="148">
        <f t="shared" si="127"/>
        <v>0</v>
      </c>
      <c r="M600" s="150">
        <f t="shared" si="128"/>
        <v>10</v>
      </c>
      <c r="N600" s="149">
        <f t="shared" si="129"/>
        <v>2.8200000000000003</v>
      </c>
      <c r="O600" s="149">
        <f t="shared" si="120"/>
        <v>1.02</v>
      </c>
      <c r="P600" s="149">
        <f t="shared" si="121"/>
        <v>0.02</v>
      </c>
    </row>
    <row r="601" spans="1:16" x14ac:dyDescent="0.25">
      <c r="A601" s="391"/>
      <c r="B601" s="394"/>
      <c r="C601" s="5" t="str">
        <f t="shared" si="117"/>
        <v/>
      </c>
      <c r="D601" s="155">
        <f t="shared" si="122"/>
        <v>0</v>
      </c>
      <c r="F601" s="156">
        <f t="shared" si="123"/>
        <v>0</v>
      </c>
      <c r="G601" t="str">
        <f t="shared" si="124"/>
        <v/>
      </c>
      <c r="H601" t="b">
        <f t="shared" si="125"/>
        <v>0</v>
      </c>
      <c r="I601" s="283">
        <f t="shared" si="118"/>
        <v>0</v>
      </c>
      <c r="J601" s="1">
        <f t="shared" si="119"/>
        <v>0</v>
      </c>
      <c r="K601" s="157">
        <f t="shared" si="126"/>
        <v>0</v>
      </c>
      <c r="L601" s="148">
        <f t="shared" si="127"/>
        <v>0</v>
      </c>
      <c r="M601" s="150">
        <f t="shared" si="128"/>
        <v>10</v>
      </c>
      <c r="N601" s="149">
        <f t="shared" si="129"/>
        <v>2.8200000000000003</v>
      </c>
      <c r="O601" s="149">
        <f t="shared" si="120"/>
        <v>1.02</v>
      </c>
      <c r="P601" s="149">
        <f t="shared" si="121"/>
        <v>0.02</v>
      </c>
    </row>
    <row r="602" spans="1:16" x14ac:dyDescent="0.25">
      <c r="A602" s="391"/>
      <c r="B602" s="394"/>
      <c r="C602" s="5" t="str">
        <f t="shared" si="117"/>
        <v/>
      </c>
      <c r="D602" s="155">
        <f t="shared" si="122"/>
        <v>0</v>
      </c>
      <c r="F602" s="156">
        <f t="shared" si="123"/>
        <v>0</v>
      </c>
      <c r="G602" t="str">
        <f t="shared" si="124"/>
        <v/>
      </c>
      <c r="H602" t="b">
        <f t="shared" si="125"/>
        <v>0</v>
      </c>
      <c r="I602" s="283">
        <f t="shared" si="118"/>
        <v>0</v>
      </c>
      <c r="J602" s="1">
        <f t="shared" si="119"/>
        <v>0</v>
      </c>
      <c r="K602" s="157">
        <f t="shared" si="126"/>
        <v>0</v>
      </c>
      <c r="L602" s="148">
        <f t="shared" si="127"/>
        <v>0</v>
      </c>
      <c r="M602" s="150">
        <f t="shared" si="128"/>
        <v>10</v>
      </c>
      <c r="N602" s="149">
        <f t="shared" si="129"/>
        <v>2.8200000000000003</v>
      </c>
      <c r="O602" s="149">
        <f t="shared" si="120"/>
        <v>1.02</v>
      </c>
      <c r="P602" s="149">
        <f t="shared" si="121"/>
        <v>0.02</v>
      </c>
    </row>
    <row r="603" spans="1:16" x14ac:dyDescent="0.25">
      <c r="A603" s="391"/>
      <c r="B603" s="394"/>
      <c r="C603" s="5" t="str">
        <f t="shared" si="117"/>
        <v/>
      </c>
      <c r="D603" s="155">
        <f t="shared" si="122"/>
        <v>0</v>
      </c>
      <c r="F603" s="156">
        <f t="shared" si="123"/>
        <v>0</v>
      </c>
      <c r="G603" t="str">
        <f t="shared" si="124"/>
        <v/>
      </c>
      <c r="H603" t="b">
        <f t="shared" si="125"/>
        <v>0</v>
      </c>
      <c r="I603" s="283">
        <f t="shared" si="118"/>
        <v>0</v>
      </c>
      <c r="J603" s="1">
        <f t="shared" si="119"/>
        <v>0</v>
      </c>
      <c r="K603" s="157">
        <f t="shared" si="126"/>
        <v>0</v>
      </c>
      <c r="L603" s="148">
        <f t="shared" si="127"/>
        <v>0</v>
      </c>
      <c r="M603" s="150">
        <f t="shared" si="128"/>
        <v>10</v>
      </c>
      <c r="N603" s="149">
        <f t="shared" si="129"/>
        <v>2.8200000000000003</v>
      </c>
      <c r="O603" s="149">
        <f t="shared" si="120"/>
        <v>1.02</v>
      </c>
      <c r="P603" s="149">
        <f t="shared" si="121"/>
        <v>0.02</v>
      </c>
    </row>
    <row r="604" spans="1:16" x14ac:dyDescent="0.25">
      <c r="A604" s="391"/>
      <c r="B604" s="394"/>
      <c r="C604" s="5" t="str">
        <f t="shared" si="117"/>
        <v/>
      </c>
      <c r="D604" s="155">
        <f t="shared" si="122"/>
        <v>0</v>
      </c>
      <c r="F604" s="156">
        <f t="shared" si="123"/>
        <v>0</v>
      </c>
      <c r="G604" t="str">
        <f t="shared" si="124"/>
        <v/>
      </c>
      <c r="H604" t="b">
        <f t="shared" si="125"/>
        <v>0</v>
      </c>
      <c r="I604" s="283">
        <f t="shared" si="118"/>
        <v>0</v>
      </c>
      <c r="J604" s="1">
        <f t="shared" si="119"/>
        <v>0</v>
      </c>
      <c r="K604" s="157">
        <f t="shared" si="126"/>
        <v>0</v>
      </c>
      <c r="L604" s="148">
        <f t="shared" si="127"/>
        <v>0</v>
      </c>
      <c r="M604" s="150">
        <f t="shared" si="128"/>
        <v>10</v>
      </c>
      <c r="N604" s="149">
        <f t="shared" si="129"/>
        <v>2.8200000000000003</v>
      </c>
      <c r="O604" s="149">
        <f t="shared" si="120"/>
        <v>1.02</v>
      </c>
      <c r="P604" s="149">
        <f t="shared" si="121"/>
        <v>0.02</v>
      </c>
    </row>
    <row r="605" spans="1:16" x14ac:dyDescent="0.25">
      <c r="A605" s="391"/>
      <c r="B605" s="394"/>
      <c r="C605" s="5" t="str">
        <f t="shared" si="117"/>
        <v/>
      </c>
      <c r="D605" s="155">
        <f t="shared" si="122"/>
        <v>0</v>
      </c>
      <c r="F605" s="156">
        <f t="shared" si="123"/>
        <v>0</v>
      </c>
      <c r="G605" t="str">
        <f t="shared" si="124"/>
        <v/>
      </c>
      <c r="H605" t="b">
        <f t="shared" si="125"/>
        <v>0</v>
      </c>
      <c r="I605" s="283">
        <f t="shared" si="118"/>
        <v>0</v>
      </c>
      <c r="J605" s="1">
        <f t="shared" si="119"/>
        <v>0</v>
      </c>
      <c r="K605" s="157">
        <f t="shared" si="126"/>
        <v>0</v>
      </c>
      <c r="L605" s="148">
        <f t="shared" si="127"/>
        <v>0</v>
      </c>
      <c r="M605" s="150">
        <f t="shared" si="128"/>
        <v>10</v>
      </c>
      <c r="N605" s="149">
        <f t="shared" si="129"/>
        <v>2.8200000000000003</v>
      </c>
      <c r="O605" s="149">
        <f t="shared" si="120"/>
        <v>1.02</v>
      </c>
      <c r="P605" s="149">
        <f t="shared" si="121"/>
        <v>0.02</v>
      </c>
    </row>
    <row r="606" spans="1:16" x14ac:dyDescent="0.25">
      <c r="A606" s="391"/>
      <c r="B606" s="394"/>
      <c r="C606" s="5" t="str">
        <f t="shared" si="117"/>
        <v/>
      </c>
      <c r="D606" s="155">
        <f t="shared" si="122"/>
        <v>0</v>
      </c>
      <c r="F606" s="156">
        <f t="shared" si="123"/>
        <v>0</v>
      </c>
      <c r="G606" t="str">
        <f t="shared" si="124"/>
        <v/>
      </c>
      <c r="H606" t="b">
        <f t="shared" si="125"/>
        <v>0</v>
      </c>
      <c r="I606" s="283">
        <f t="shared" si="118"/>
        <v>0</v>
      </c>
      <c r="J606" s="1">
        <f t="shared" si="119"/>
        <v>0</v>
      </c>
      <c r="K606" s="157">
        <f t="shared" si="126"/>
        <v>0</v>
      </c>
      <c r="L606" s="148">
        <f t="shared" si="127"/>
        <v>0</v>
      </c>
      <c r="M606" s="150">
        <f t="shared" si="128"/>
        <v>10</v>
      </c>
      <c r="N606" s="149">
        <f t="shared" si="129"/>
        <v>2.8200000000000003</v>
      </c>
      <c r="O606" s="149">
        <f t="shared" si="120"/>
        <v>1.02</v>
      </c>
      <c r="P606" s="149">
        <f t="shared" si="121"/>
        <v>0.02</v>
      </c>
    </row>
    <row r="607" spans="1:16" x14ac:dyDescent="0.25">
      <c r="A607" s="391"/>
      <c r="B607" s="394"/>
      <c r="C607" s="5" t="str">
        <f t="shared" si="117"/>
        <v/>
      </c>
      <c r="D607" s="155">
        <f t="shared" si="122"/>
        <v>0</v>
      </c>
      <c r="F607" s="156">
        <f t="shared" si="123"/>
        <v>0</v>
      </c>
      <c r="G607" t="str">
        <f t="shared" si="124"/>
        <v/>
      </c>
      <c r="H607" t="b">
        <f t="shared" si="125"/>
        <v>0</v>
      </c>
      <c r="I607" s="283">
        <f t="shared" si="118"/>
        <v>0</v>
      </c>
      <c r="J607" s="1">
        <f t="shared" si="119"/>
        <v>0</v>
      </c>
      <c r="K607" s="157">
        <f t="shared" si="126"/>
        <v>0</v>
      </c>
      <c r="L607" s="148">
        <f t="shared" si="127"/>
        <v>0</v>
      </c>
      <c r="M607" s="150">
        <f t="shared" si="128"/>
        <v>10</v>
      </c>
      <c r="N607" s="149">
        <f t="shared" si="129"/>
        <v>2.8200000000000003</v>
      </c>
      <c r="O607" s="149">
        <f t="shared" si="120"/>
        <v>1.02</v>
      </c>
      <c r="P607" s="149">
        <f t="shared" si="121"/>
        <v>0.02</v>
      </c>
    </row>
    <row r="608" spans="1:16" x14ac:dyDescent="0.25">
      <c r="A608" s="391"/>
      <c r="B608" s="394"/>
      <c r="C608" s="5" t="str">
        <f t="shared" si="117"/>
        <v/>
      </c>
      <c r="D608" s="155">
        <f t="shared" si="122"/>
        <v>0</v>
      </c>
      <c r="F608" s="156">
        <f t="shared" si="123"/>
        <v>0</v>
      </c>
      <c r="G608" t="str">
        <f t="shared" si="124"/>
        <v/>
      </c>
      <c r="H608" t="b">
        <f t="shared" si="125"/>
        <v>0</v>
      </c>
      <c r="I608" s="283">
        <f t="shared" si="118"/>
        <v>0</v>
      </c>
      <c r="J608" s="1">
        <f t="shared" si="119"/>
        <v>0</v>
      </c>
      <c r="K608" s="157">
        <f t="shared" si="126"/>
        <v>0</v>
      </c>
      <c r="L608" s="148">
        <f t="shared" si="127"/>
        <v>0</v>
      </c>
      <c r="M608" s="150">
        <f t="shared" si="128"/>
        <v>10</v>
      </c>
      <c r="N608" s="149">
        <f t="shared" si="129"/>
        <v>2.8200000000000003</v>
      </c>
      <c r="O608" s="149">
        <f t="shared" si="120"/>
        <v>1.02</v>
      </c>
      <c r="P608" s="149">
        <f t="shared" si="121"/>
        <v>0.02</v>
      </c>
    </row>
    <row r="609" spans="1:16" x14ac:dyDescent="0.25">
      <c r="A609" s="391"/>
      <c r="B609" s="394"/>
      <c r="C609" s="5" t="str">
        <f t="shared" si="117"/>
        <v/>
      </c>
      <c r="D609" s="155">
        <f t="shared" si="122"/>
        <v>0</v>
      </c>
      <c r="F609" s="156">
        <f t="shared" si="123"/>
        <v>0</v>
      </c>
      <c r="G609" t="str">
        <f t="shared" si="124"/>
        <v/>
      </c>
      <c r="H609" t="b">
        <f t="shared" si="125"/>
        <v>0</v>
      </c>
      <c r="I609" s="283">
        <f t="shared" si="118"/>
        <v>0</v>
      </c>
      <c r="J609" s="1">
        <f t="shared" si="119"/>
        <v>0</v>
      </c>
      <c r="K609" s="157">
        <f t="shared" si="126"/>
        <v>0</v>
      </c>
      <c r="L609" s="148">
        <f t="shared" si="127"/>
        <v>0</v>
      </c>
      <c r="M609" s="150">
        <f t="shared" si="128"/>
        <v>10</v>
      </c>
      <c r="N609" s="149">
        <f t="shared" si="129"/>
        <v>2.8200000000000003</v>
      </c>
      <c r="O609" s="149">
        <f t="shared" si="120"/>
        <v>1.02</v>
      </c>
      <c r="P609" s="149">
        <f t="shared" si="121"/>
        <v>0.02</v>
      </c>
    </row>
    <row r="610" spans="1:16" x14ac:dyDescent="0.25">
      <c r="A610" s="391"/>
      <c r="B610" s="394"/>
      <c r="C610" s="5" t="str">
        <f t="shared" si="117"/>
        <v/>
      </c>
      <c r="D610" s="155">
        <f t="shared" si="122"/>
        <v>0</v>
      </c>
      <c r="F610" s="156">
        <f t="shared" si="123"/>
        <v>0</v>
      </c>
      <c r="G610" t="str">
        <f t="shared" si="124"/>
        <v/>
      </c>
      <c r="H610" t="b">
        <f t="shared" si="125"/>
        <v>0</v>
      </c>
      <c r="I610" s="283">
        <f t="shared" si="118"/>
        <v>0</v>
      </c>
      <c r="J610" s="1">
        <f t="shared" si="119"/>
        <v>0</v>
      </c>
      <c r="K610" s="157">
        <f t="shared" si="126"/>
        <v>0</v>
      </c>
      <c r="L610" s="148">
        <f t="shared" si="127"/>
        <v>0</v>
      </c>
      <c r="M610" s="150">
        <f t="shared" si="128"/>
        <v>10</v>
      </c>
      <c r="N610" s="149">
        <f t="shared" si="129"/>
        <v>2.8200000000000003</v>
      </c>
      <c r="O610" s="149">
        <f t="shared" si="120"/>
        <v>1.02</v>
      </c>
      <c r="P610" s="149">
        <f t="shared" si="121"/>
        <v>0.02</v>
      </c>
    </row>
    <row r="611" spans="1:16" x14ac:dyDescent="0.25">
      <c r="A611" s="391"/>
      <c r="B611" s="394"/>
      <c r="C611" s="5" t="str">
        <f t="shared" si="117"/>
        <v/>
      </c>
      <c r="D611" s="155">
        <f t="shared" si="122"/>
        <v>0</v>
      </c>
      <c r="F611" s="156">
        <f t="shared" si="123"/>
        <v>0</v>
      </c>
      <c r="G611" t="str">
        <f t="shared" si="124"/>
        <v/>
      </c>
      <c r="H611" t="b">
        <f t="shared" si="125"/>
        <v>0</v>
      </c>
      <c r="I611" s="283">
        <f t="shared" si="118"/>
        <v>0</v>
      </c>
      <c r="J611" s="1">
        <f t="shared" si="119"/>
        <v>0</v>
      </c>
      <c r="K611" s="157">
        <f t="shared" si="126"/>
        <v>0</v>
      </c>
      <c r="L611" s="148">
        <f t="shared" si="127"/>
        <v>0</v>
      </c>
      <c r="M611" s="150">
        <f t="shared" si="128"/>
        <v>10</v>
      </c>
      <c r="N611" s="149">
        <f t="shared" si="129"/>
        <v>2.8200000000000003</v>
      </c>
      <c r="O611" s="149">
        <f t="shared" si="120"/>
        <v>1.02</v>
      </c>
      <c r="P611" s="149">
        <f t="shared" si="121"/>
        <v>0.02</v>
      </c>
    </row>
    <row r="612" spans="1:16" x14ac:dyDescent="0.25">
      <c r="A612" s="391"/>
      <c r="B612" s="394"/>
      <c r="C612" s="5" t="str">
        <f t="shared" si="117"/>
        <v/>
      </c>
      <c r="D612" s="155">
        <f t="shared" si="122"/>
        <v>0</v>
      </c>
      <c r="F612" s="156">
        <f t="shared" si="123"/>
        <v>0</v>
      </c>
      <c r="G612" t="str">
        <f t="shared" si="124"/>
        <v/>
      </c>
      <c r="H612" t="b">
        <f t="shared" si="125"/>
        <v>0</v>
      </c>
      <c r="I612" s="283">
        <f t="shared" si="118"/>
        <v>0</v>
      </c>
      <c r="J612" s="1">
        <f t="shared" si="119"/>
        <v>0</v>
      </c>
      <c r="K612" s="157">
        <f t="shared" si="126"/>
        <v>0</v>
      </c>
      <c r="L612" s="148">
        <f t="shared" si="127"/>
        <v>0</v>
      </c>
      <c r="M612" s="150">
        <f t="shared" si="128"/>
        <v>10</v>
      </c>
      <c r="N612" s="149">
        <f t="shared" si="129"/>
        <v>2.8200000000000003</v>
      </c>
      <c r="O612" s="149">
        <f t="shared" si="120"/>
        <v>1.02</v>
      </c>
      <c r="P612" s="149">
        <f t="shared" si="121"/>
        <v>0.02</v>
      </c>
    </row>
    <row r="613" spans="1:16" x14ac:dyDescent="0.25">
      <c r="A613" s="391"/>
      <c r="B613" s="394"/>
      <c r="C613" s="5" t="str">
        <f t="shared" si="117"/>
        <v/>
      </c>
      <c r="D613" s="155">
        <f t="shared" si="122"/>
        <v>0</v>
      </c>
      <c r="F613" s="156">
        <f t="shared" si="123"/>
        <v>0</v>
      </c>
      <c r="G613" t="str">
        <f t="shared" si="124"/>
        <v/>
      </c>
      <c r="H613" t="b">
        <f t="shared" si="125"/>
        <v>0</v>
      </c>
      <c r="I613" s="283">
        <f t="shared" si="118"/>
        <v>0</v>
      </c>
      <c r="J613" s="1">
        <f t="shared" si="119"/>
        <v>0</v>
      </c>
      <c r="K613" s="157">
        <f t="shared" si="126"/>
        <v>0</v>
      </c>
      <c r="L613" s="148">
        <f t="shared" si="127"/>
        <v>0</v>
      </c>
      <c r="M613" s="150">
        <f t="shared" si="128"/>
        <v>10</v>
      </c>
      <c r="N613" s="149">
        <f t="shared" si="129"/>
        <v>2.8200000000000003</v>
      </c>
      <c r="O613" s="149">
        <f t="shared" si="120"/>
        <v>1.02</v>
      </c>
      <c r="P613" s="149">
        <f t="shared" si="121"/>
        <v>0.02</v>
      </c>
    </row>
    <row r="614" spans="1:16" x14ac:dyDescent="0.25">
      <c r="A614" s="391"/>
      <c r="B614" s="394"/>
      <c r="C614" s="5" t="str">
        <f t="shared" si="117"/>
        <v/>
      </c>
      <c r="D614" s="155">
        <f t="shared" si="122"/>
        <v>0</v>
      </c>
      <c r="F614" s="156">
        <f t="shared" si="123"/>
        <v>0</v>
      </c>
      <c r="G614" t="str">
        <f t="shared" si="124"/>
        <v/>
      </c>
      <c r="H614" t="b">
        <f t="shared" si="125"/>
        <v>0</v>
      </c>
      <c r="I614" s="283">
        <f t="shared" si="118"/>
        <v>0</v>
      </c>
      <c r="J614" s="1">
        <f t="shared" si="119"/>
        <v>0</v>
      </c>
      <c r="K614" s="157">
        <f t="shared" si="126"/>
        <v>0</v>
      </c>
      <c r="L614" s="148">
        <f t="shared" si="127"/>
        <v>0</v>
      </c>
      <c r="M614" s="150">
        <f t="shared" si="128"/>
        <v>10</v>
      </c>
      <c r="N614" s="149">
        <f t="shared" si="129"/>
        <v>2.8200000000000003</v>
      </c>
      <c r="O614" s="149">
        <f t="shared" si="120"/>
        <v>1.02</v>
      </c>
      <c r="P614" s="149">
        <f t="shared" si="121"/>
        <v>0.02</v>
      </c>
    </row>
    <row r="615" spans="1:16" x14ac:dyDescent="0.25">
      <c r="A615" s="391"/>
      <c r="B615" s="394"/>
      <c r="C615" s="5" t="str">
        <f t="shared" si="117"/>
        <v/>
      </c>
      <c r="D615" s="155">
        <f t="shared" si="122"/>
        <v>0</v>
      </c>
      <c r="F615" s="156">
        <f t="shared" si="123"/>
        <v>0</v>
      </c>
      <c r="G615" t="str">
        <f t="shared" si="124"/>
        <v/>
      </c>
      <c r="H615" t="b">
        <f t="shared" si="125"/>
        <v>0</v>
      </c>
      <c r="I615" s="283">
        <f t="shared" si="118"/>
        <v>0</v>
      </c>
      <c r="J615" s="1">
        <f t="shared" si="119"/>
        <v>0</v>
      </c>
      <c r="K615" s="157">
        <f t="shared" si="126"/>
        <v>0</v>
      </c>
      <c r="L615" s="148">
        <f t="shared" si="127"/>
        <v>0</v>
      </c>
      <c r="M615" s="150">
        <f t="shared" si="128"/>
        <v>10</v>
      </c>
      <c r="N615" s="149">
        <f t="shared" si="129"/>
        <v>2.8200000000000003</v>
      </c>
      <c r="O615" s="149">
        <f t="shared" si="120"/>
        <v>1.02</v>
      </c>
      <c r="P615" s="149">
        <f t="shared" si="121"/>
        <v>0.02</v>
      </c>
    </row>
    <row r="616" spans="1:16" x14ac:dyDescent="0.25">
      <c r="A616" s="391"/>
      <c r="B616" s="394"/>
      <c r="C616" s="5" t="str">
        <f t="shared" si="117"/>
        <v/>
      </c>
      <c r="D616" s="155">
        <f t="shared" si="122"/>
        <v>0</v>
      </c>
      <c r="F616" s="156">
        <f t="shared" si="123"/>
        <v>0</v>
      </c>
      <c r="G616" t="str">
        <f t="shared" si="124"/>
        <v/>
      </c>
      <c r="H616" t="b">
        <f t="shared" si="125"/>
        <v>0</v>
      </c>
      <c r="I616" s="283">
        <f t="shared" si="118"/>
        <v>0</v>
      </c>
      <c r="J616" s="1">
        <f t="shared" si="119"/>
        <v>0</v>
      </c>
      <c r="K616" s="157">
        <f t="shared" si="126"/>
        <v>0</v>
      </c>
      <c r="L616" s="148">
        <f t="shared" si="127"/>
        <v>0</v>
      </c>
      <c r="M616" s="150">
        <f t="shared" si="128"/>
        <v>10</v>
      </c>
      <c r="N616" s="149">
        <f t="shared" si="129"/>
        <v>2.8200000000000003</v>
      </c>
      <c r="O616" s="149">
        <f t="shared" si="120"/>
        <v>1.02</v>
      </c>
      <c r="P616" s="149">
        <f t="shared" si="121"/>
        <v>0.02</v>
      </c>
    </row>
    <row r="617" spans="1:16" x14ac:dyDescent="0.25">
      <c r="A617" s="391"/>
      <c r="B617" s="394"/>
      <c r="C617" s="5" t="str">
        <f t="shared" si="117"/>
        <v/>
      </c>
      <c r="D617" s="155">
        <f t="shared" si="122"/>
        <v>0</v>
      </c>
      <c r="F617" s="156">
        <f t="shared" si="123"/>
        <v>0</v>
      </c>
      <c r="G617" t="str">
        <f t="shared" si="124"/>
        <v/>
      </c>
      <c r="H617" t="b">
        <f t="shared" si="125"/>
        <v>0</v>
      </c>
      <c r="I617" s="283">
        <f t="shared" si="118"/>
        <v>0</v>
      </c>
      <c r="J617" s="1">
        <f t="shared" si="119"/>
        <v>0</v>
      </c>
      <c r="K617" s="157">
        <f t="shared" si="126"/>
        <v>0</v>
      </c>
      <c r="L617" s="148">
        <f t="shared" si="127"/>
        <v>0</v>
      </c>
      <c r="M617" s="150">
        <f t="shared" si="128"/>
        <v>10</v>
      </c>
      <c r="N617" s="149">
        <f t="shared" si="129"/>
        <v>2.8200000000000003</v>
      </c>
      <c r="O617" s="149">
        <f t="shared" si="120"/>
        <v>1.02</v>
      </c>
      <c r="P617" s="149">
        <f t="shared" si="121"/>
        <v>0.02</v>
      </c>
    </row>
    <row r="618" spans="1:16" x14ac:dyDescent="0.25">
      <c r="A618" s="391"/>
      <c r="B618" s="394"/>
      <c r="C618" s="5" t="str">
        <f t="shared" si="117"/>
        <v/>
      </c>
      <c r="D618" s="155">
        <f t="shared" si="122"/>
        <v>0</v>
      </c>
      <c r="F618" s="156">
        <f t="shared" si="123"/>
        <v>0</v>
      </c>
      <c r="G618" t="str">
        <f t="shared" si="124"/>
        <v/>
      </c>
      <c r="H618" t="b">
        <f t="shared" si="125"/>
        <v>0</v>
      </c>
      <c r="I618" s="283">
        <f t="shared" si="118"/>
        <v>0</v>
      </c>
      <c r="J618" s="1">
        <f t="shared" si="119"/>
        <v>0</v>
      </c>
      <c r="K618" s="157">
        <f t="shared" si="126"/>
        <v>0</v>
      </c>
      <c r="L618" s="148">
        <f t="shared" si="127"/>
        <v>0</v>
      </c>
      <c r="M618" s="150">
        <f t="shared" si="128"/>
        <v>10</v>
      </c>
      <c r="N618" s="149">
        <f t="shared" si="129"/>
        <v>2.8200000000000003</v>
      </c>
      <c r="O618" s="149">
        <f t="shared" si="120"/>
        <v>1.02</v>
      </c>
      <c r="P618" s="149">
        <f t="shared" si="121"/>
        <v>0.02</v>
      </c>
    </row>
    <row r="619" spans="1:16" x14ac:dyDescent="0.25">
      <c r="A619" s="391"/>
      <c r="B619" s="394"/>
      <c r="C619" s="5" t="str">
        <f t="shared" si="117"/>
        <v/>
      </c>
      <c r="D619" s="155">
        <f t="shared" si="122"/>
        <v>0</v>
      </c>
      <c r="F619" s="156">
        <f t="shared" si="123"/>
        <v>0</v>
      </c>
      <c r="G619" t="str">
        <f t="shared" si="124"/>
        <v/>
      </c>
      <c r="H619" t="b">
        <f t="shared" si="125"/>
        <v>0</v>
      </c>
      <c r="I619" s="283">
        <f t="shared" si="118"/>
        <v>0</v>
      </c>
      <c r="J619" s="1">
        <f t="shared" si="119"/>
        <v>0</v>
      </c>
      <c r="K619" s="157">
        <f t="shared" si="126"/>
        <v>0</v>
      </c>
      <c r="L619" s="148">
        <f t="shared" si="127"/>
        <v>0</v>
      </c>
      <c r="M619" s="150">
        <f t="shared" si="128"/>
        <v>10</v>
      </c>
      <c r="N619" s="149">
        <f t="shared" si="129"/>
        <v>2.8200000000000003</v>
      </c>
      <c r="O619" s="149">
        <f t="shared" si="120"/>
        <v>1.02</v>
      </c>
      <c r="P619" s="149">
        <f t="shared" si="121"/>
        <v>0.02</v>
      </c>
    </row>
    <row r="620" spans="1:16" x14ac:dyDescent="0.25">
      <c r="A620" s="391"/>
      <c r="B620" s="394"/>
      <c r="C620" s="5" t="str">
        <f t="shared" si="117"/>
        <v/>
      </c>
      <c r="D620" s="155">
        <f t="shared" si="122"/>
        <v>0</v>
      </c>
      <c r="F620" s="156">
        <f t="shared" si="123"/>
        <v>0</v>
      </c>
      <c r="G620" t="str">
        <f t="shared" si="124"/>
        <v/>
      </c>
      <c r="H620" t="b">
        <f t="shared" si="125"/>
        <v>0</v>
      </c>
      <c r="I620" s="283">
        <f t="shared" si="118"/>
        <v>0</v>
      </c>
      <c r="J620" s="1">
        <f t="shared" si="119"/>
        <v>0</v>
      </c>
      <c r="K620" s="157">
        <f t="shared" si="126"/>
        <v>0</v>
      </c>
      <c r="L620" s="148">
        <f t="shared" si="127"/>
        <v>0</v>
      </c>
      <c r="M620" s="150">
        <f t="shared" si="128"/>
        <v>10</v>
      </c>
      <c r="N620" s="149">
        <f t="shared" si="129"/>
        <v>2.8200000000000003</v>
      </c>
      <c r="O620" s="149">
        <f t="shared" si="120"/>
        <v>1.02</v>
      </c>
      <c r="P620" s="149">
        <f t="shared" si="121"/>
        <v>0.02</v>
      </c>
    </row>
    <row r="621" spans="1:16" x14ac:dyDescent="0.25">
      <c r="A621" s="391"/>
      <c r="B621" s="394"/>
      <c r="C621" s="5" t="str">
        <f t="shared" si="117"/>
        <v/>
      </c>
      <c r="D621" s="155">
        <f t="shared" si="122"/>
        <v>0</v>
      </c>
      <c r="F621" s="156">
        <f t="shared" si="123"/>
        <v>0</v>
      </c>
      <c r="G621" t="str">
        <f t="shared" si="124"/>
        <v/>
      </c>
      <c r="H621" t="b">
        <f t="shared" si="125"/>
        <v>0</v>
      </c>
      <c r="I621" s="283">
        <f t="shared" si="118"/>
        <v>0</v>
      </c>
      <c r="J621" s="1">
        <f t="shared" si="119"/>
        <v>0</v>
      </c>
      <c r="K621" s="157">
        <f t="shared" si="126"/>
        <v>0</v>
      </c>
      <c r="L621" s="148">
        <f t="shared" si="127"/>
        <v>0</v>
      </c>
      <c r="M621" s="150">
        <f t="shared" si="128"/>
        <v>10</v>
      </c>
      <c r="N621" s="149">
        <f t="shared" si="129"/>
        <v>2.8200000000000003</v>
      </c>
      <c r="O621" s="149">
        <f t="shared" si="120"/>
        <v>1.02</v>
      </c>
      <c r="P621" s="149">
        <f t="shared" si="121"/>
        <v>0.02</v>
      </c>
    </row>
    <row r="622" spans="1:16" x14ac:dyDescent="0.25">
      <c r="A622" s="391"/>
      <c r="B622" s="394"/>
      <c r="C622" s="5" t="str">
        <f t="shared" si="117"/>
        <v/>
      </c>
      <c r="D622" s="155">
        <f t="shared" si="122"/>
        <v>0</v>
      </c>
      <c r="F622" s="156">
        <f t="shared" si="123"/>
        <v>0</v>
      </c>
      <c r="G622" t="str">
        <f t="shared" si="124"/>
        <v/>
      </c>
      <c r="H622" t="b">
        <f t="shared" si="125"/>
        <v>0</v>
      </c>
      <c r="I622" s="283">
        <f t="shared" si="118"/>
        <v>0</v>
      </c>
      <c r="J622" s="1">
        <f t="shared" si="119"/>
        <v>0</v>
      </c>
      <c r="K622" s="157">
        <f t="shared" si="126"/>
        <v>0</v>
      </c>
      <c r="L622" s="148">
        <f t="shared" si="127"/>
        <v>0</v>
      </c>
      <c r="M622" s="150">
        <f t="shared" si="128"/>
        <v>10</v>
      </c>
      <c r="N622" s="149">
        <f t="shared" si="129"/>
        <v>2.8200000000000003</v>
      </c>
      <c r="O622" s="149">
        <f t="shared" si="120"/>
        <v>1.02</v>
      </c>
      <c r="P622" s="149">
        <f t="shared" si="121"/>
        <v>0.02</v>
      </c>
    </row>
    <row r="623" spans="1:16" x14ac:dyDescent="0.25">
      <c r="A623" s="391"/>
      <c r="B623" s="394"/>
      <c r="C623" s="5" t="str">
        <f t="shared" si="117"/>
        <v/>
      </c>
      <c r="D623" s="155">
        <f t="shared" si="122"/>
        <v>0</v>
      </c>
      <c r="F623" s="156">
        <f t="shared" si="123"/>
        <v>0</v>
      </c>
      <c r="G623" t="str">
        <f t="shared" si="124"/>
        <v/>
      </c>
      <c r="H623" t="b">
        <f t="shared" si="125"/>
        <v>0</v>
      </c>
      <c r="I623" s="283">
        <f t="shared" si="118"/>
        <v>0</v>
      </c>
      <c r="J623" s="1">
        <f t="shared" si="119"/>
        <v>0</v>
      </c>
      <c r="K623" s="157">
        <f t="shared" si="126"/>
        <v>0</v>
      </c>
      <c r="L623" s="148">
        <f t="shared" si="127"/>
        <v>0</v>
      </c>
      <c r="M623" s="150">
        <f t="shared" si="128"/>
        <v>10</v>
      </c>
      <c r="N623" s="149">
        <f t="shared" si="129"/>
        <v>2.8200000000000003</v>
      </c>
      <c r="O623" s="149">
        <f t="shared" si="120"/>
        <v>1.02</v>
      </c>
      <c r="P623" s="149">
        <f t="shared" si="121"/>
        <v>0.02</v>
      </c>
    </row>
    <row r="624" spans="1:16" x14ac:dyDescent="0.25">
      <c r="A624" s="391"/>
      <c r="B624" s="394"/>
      <c r="C624" s="5" t="str">
        <f t="shared" si="117"/>
        <v/>
      </c>
      <c r="D624" s="155">
        <f t="shared" si="122"/>
        <v>0</v>
      </c>
      <c r="F624" s="156">
        <f t="shared" si="123"/>
        <v>0</v>
      </c>
      <c r="G624" t="str">
        <f t="shared" si="124"/>
        <v/>
      </c>
      <c r="H624" t="b">
        <f t="shared" si="125"/>
        <v>0</v>
      </c>
      <c r="I624" s="283">
        <f t="shared" si="118"/>
        <v>0</v>
      </c>
      <c r="J624" s="1">
        <f t="shared" si="119"/>
        <v>0</v>
      </c>
      <c r="K624" s="157">
        <f t="shared" si="126"/>
        <v>0</v>
      </c>
      <c r="L624" s="148">
        <f t="shared" si="127"/>
        <v>0</v>
      </c>
      <c r="M624" s="150">
        <f t="shared" si="128"/>
        <v>10</v>
      </c>
      <c r="N624" s="149">
        <f t="shared" si="129"/>
        <v>2.8200000000000003</v>
      </c>
      <c r="O624" s="149">
        <f t="shared" si="120"/>
        <v>1.02</v>
      </c>
      <c r="P624" s="149">
        <f t="shared" si="121"/>
        <v>0.02</v>
      </c>
    </row>
    <row r="625" spans="1:16" x14ac:dyDescent="0.25">
      <c r="A625" s="391"/>
      <c r="B625" s="394"/>
      <c r="C625" s="5" t="str">
        <f t="shared" si="117"/>
        <v/>
      </c>
      <c r="D625" s="155">
        <f t="shared" si="122"/>
        <v>0</v>
      </c>
      <c r="F625" s="156">
        <f t="shared" si="123"/>
        <v>0</v>
      </c>
      <c r="G625" t="str">
        <f t="shared" si="124"/>
        <v/>
      </c>
      <c r="H625" t="b">
        <f t="shared" si="125"/>
        <v>0</v>
      </c>
      <c r="I625" s="283">
        <f t="shared" si="118"/>
        <v>0</v>
      </c>
      <c r="J625" s="1">
        <f t="shared" si="119"/>
        <v>0</v>
      </c>
      <c r="K625" s="157">
        <f t="shared" si="126"/>
        <v>0</v>
      </c>
      <c r="L625" s="148">
        <f t="shared" si="127"/>
        <v>0</v>
      </c>
      <c r="M625" s="150">
        <f t="shared" si="128"/>
        <v>10</v>
      </c>
      <c r="N625" s="149">
        <f t="shared" si="129"/>
        <v>2.8200000000000003</v>
      </c>
      <c r="O625" s="149">
        <f t="shared" si="120"/>
        <v>1.02</v>
      </c>
      <c r="P625" s="149">
        <f t="shared" si="121"/>
        <v>0.02</v>
      </c>
    </row>
    <row r="626" spans="1:16" x14ac:dyDescent="0.25">
      <c r="A626" s="391"/>
      <c r="B626" s="394"/>
      <c r="C626" s="5" t="str">
        <f t="shared" si="117"/>
        <v/>
      </c>
      <c r="D626" s="155">
        <f t="shared" si="122"/>
        <v>0</v>
      </c>
      <c r="F626" s="156">
        <f t="shared" si="123"/>
        <v>0</v>
      </c>
      <c r="G626" t="str">
        <f t="shared" si="124"/>
        <v/>
      </c>
      <c r="H626" t="b">
        <f t="shared" si="125"/>
        <v>0</v>
      </c>
      <c r="I626" s="283">
        <f t="shared" si="118"/>
        <v>0</v>
      </c>
      <c r="J626" s="1">
        <f t="shared" si="119"/>
        <v>0</v>
      </c>
      <c r="K626" s="157">
        <f t="shared" si="126"/>
        <v>0</v>
      </c>
      <c r="L626" s="148">
        <f t="shared" si="127"/>
        <v>0</v>
      </c>
      <c r="M626" s="150">
        <f t="shared" si="128"/>
        <v>10</v>
      </c>
      <c r="N626" s="149">
        <f t="shared" si="129"/>
        <v>2.8200000000000003</v>
      </c>
      <c r="O626" s="149">
        <f t="shared" si="120"/>
        <v>1.02</v>
      </c>
      <c r="P626" s="149">
        <f t="shared" si="121"/>
        <v>0.02</v>
      </c>
    </row>
    <row r="627" spans="1:16" x14ac:dyDescent="0.25">
      <c r="A627" s="391"/>
      <c r="B627" s="394"/>
      <c r="C627" s="5" t="str">
        <f t="shared" si="117"/>
        <v/>
      </c>
      <c r="D627" s="155">
        <f t="shared" si="122"/>
        <v>0</v>
      </c>
      <c r="F627" s="156">
        <f t="shared" si="123"/>
        <v>0</v>
      </c>
      <c r="G627" t="str">
        <f t="shared" si="124"/>
        <v/>
      </c>
      <c r="H627" t="b">
        <f t="shared" si="125"/>
        <v>0</v>
      </c>
      <c r="I627" s="283">
        <f t="shared" si="118"/>
        <v>0</v>
      </c>
      <c r="J627" s="1">
        <f t="shared" si="119"/>
        <v>0</v>
      </c>
      <c r="K627" s="157">
        <f t="shared" si="126"/>
        <v>0</v>
      </c>
      <c r="L627" s="148">
        <f t="shared" si="127"/>
        <v>0</v>
      </c>
      <c r="M627" s="150">
        <f t="shared" si="128"/>
        <v>10</v>
      </c>
      <c r="N627" s="149">
        <f t="shared" si="129"/>
        <v>2.8200000000000003</v>
      </c>
      <c r="O627" s="149">
        <f t="shared" si="120"/>
        <v>1.02</v>
      </c>
      <c r="P627" s="149">
        <f t="shared" si="121"/>
        <v>0.02</v>
      </c>
    </row>
    <row r="628" spans="1:16" x14ac:dyDescent="0.25">
      <c r="A628" s="391"/>
      <c r="B628" s="394"/>
      <c r="C628" s="5" t="str">
        <f t="shared" si="117"/>
        <v/>
      </c>
      <c r="D628" s="155">
        <f t="shared" si="122"/>
        <v>0</v>
      </c>
      <c r="F628" s="156">
        <f t="shared" si="123"/>
        <v>0</v>
      </c>
      <c r="G628" t="str">
        <f t="shared" si="124"/>
        <v/>
      </c>
      <c r="H628" t="b">
        <f t="shared" si="125"/>
        <v>0</v>
      </c>
      <c r="I628" s="283">
        <f t="shared" si="118"/>
        <v>0</v>
      </c>
      <c r="J628" s="1">
        <f t="shared" si="119"/>
        <v>0</v>
      </c>
      <c r="K628" s="157">
        <f t="shared" si="126"/>
        <v>0</v>
      </c>
      <c r="L628" s="148">
        <f t="shared" si="127"/>
        <v>0</v>
      </c>
      <c r="M628" s="150">
        <f t="shared" si="128"/>
        <v>10</v>
      </c>
      <c r="N628" s="149">
        <f t="shared" si="129"/>
        <v>2.8200000000000003</v>
      </c>
      <c r="O628" s="149">
        <f t="shared" si="120"/>
        <v>1.02</v>
      </c>
      <c r="P628" s="149">
        <f t="shared" si="121"/>
        <v>0.02</v>
      </c>
    </row>
    <row r="629" spans="1:16" x14ac:dyDescent="0.25">
      <c r="A629" s="391"/>
      <c r="B629" s="394"/>
      <c r="C629" s="5" t="str">
        <f t="shared" si="117"/>
        <v/>
      </c>
      <c r="D629" s="155">
        <f t="shared" si="122"/>
        <v>0</v>
      </c>
      <c r="F629" s="156">
        <f t="shared" si="123"/>
        <v>0</v>
      </c>
      <c r="G629" t="str">
        <f t="shared" si="124"/>
        <v/>
      </c>
      <c r="H629" t="b">
        <f t="shared" si="125"/>
        <v>0</v>
      </c>
      <c r="I629" s="283">
        <f t="shared" si="118"/>
        <v>0</v>
      </c>
      <c r="J629" s="1">
        <f t="shared" si="119"/>
        <v>0</v>
      </c>
      <c r="K629" s="157">
        <f t="shared" si="126"/>
        <v>0</v>
      </c>
      <c r="L629" s="148">
        <f t="shared" si="127"/>
        <v>0</v>
      </c>
      <c r="M629" s="150">
        <f t="shared" si="128"/>
        <v>10</v>
      </c>
      <c r="N629" s="149">
        <f t="shared" si="129"/>
        <v>2.8200000000000003</v>
      </c>
      <c r="O629" s="149">
        <f t="shared" si="120"/>
        <v>1.02</v>
      </c>
      <c r="P629" s="149">
        <f t="shared" si="121"/>
        <v>0.02</v>
      </c>
    </row>
    <row r="630" spans="1:16" x14ac:dyDescent="0.25">
      <c r="A630" s="391"/>
      <c r="B630" s="394"/>
      <c r="C630" s="5" t="str">
        <f t="shared" si="117"/>
        <v/>
      </c>
      <c r="D630" s="155">
        <f t="shared" si="122"/>
        <v>0</v>
      </c>
      <c r="F630" s="156">
        <f t="shared" si="123"/>
        <v>0</v>
      </c>
      <c r="G630" t="str">
        <f t="shared" si="124"/>
        <v/>
      </c>
      <c r="H630" t="b">
        <f t="shared" si="125"/>
        <v>0</v>
      </c>
      <c r="I630" s="283">
        <f t="shared" si="118"/>
        <v>0</v>
      </c>
      <c r="J630" s="1">
        <f t="shared" si="119"/>
        <v>0</v>
      </c>
      <c r="K630" s="157">
        <f t="shared" si="126"/>
        <v>0</v>
      </c>
      <c r="L630" s="148">
        <f t="shared" si="127"/>
        <v>0</v>
      </c>
      <c r="M630" s="150">
        <f t="shared" si="128"/>
        <v>10</v>
      </c>
      <c r="N630" s="149">
        <f t="shared" si="129"/>
        <v>2.8200000000000003</v>
      </c>
      <c r="O630" s="149">
        <f t="shared" si="120"/>
        <v>1.02</v>
      </c>
      <c r="P630" s="149">
        <f t="shared" si="121"/>
        <v>0.02</v>
      </c>
    </row>
    <row r="631" spans="1:16" x14ac:dyDescent="0.25">
      <c r="A631" s="391"/>
      <c r="B631" s="394"/>
      <c r="C631" s="5" t="str">
        <f t="shared" si="117"/>
        <v/>
      </c>
      <c r="D631" s="155">
        <f t="shared" si="122"/>
        <v>0</v>
      </c>
      <c r="F631" s="156">
        <f t="shared" si="123"/>
        <v>0</v>
      </c>
      <c r="G631" t="str">
        <f t="shared" si="124"/>
        <v/>
      </c>
      <c r="H631" t="b">
        <f t="shared" si="125"/>
        <v>0</v>
      </c>
      <c r="I631" s="283">
        <f t="shared" si="118"/>
        <v>0</v>
      </c>
      <c r="J631" s="1">
        <f t="shared" si="119"/>
        <v>0</v>
      </c>
      <c r="K631" s="157">
        <f t="shared" si="126"/>
        <v>0</v>
      </c>
      <c r="L631" s="148">
        <f t="shared" si="127"/>
        <v>0</v>
      </c>
      <c r="M631" s="150">
        <f t="shared" si="128"/>
        <v>10</v>
      </c>
      <c r="N631" s="149">
        <f t="shared" si="129"/>
        <v>2.8200000000000003</v>
      </c>
      <c r="O631" s="149">
        <f t="shared" si="120"/>
        <v>1.02</v>
      </c>
      <c r="P631" s="149">
        <f t="shared" si="121"/>
        <v>0.02</v>
      </c>
    </row>
    <row r="632" spans="1:16" x14ac:dyDescent="0.25">
      <c r="A632" s="391"/>
      <c r="B632" s="394"/>
      <c r="C632" s="5" t="str">
        <f t="shared" si="117"/>
        <v/>
      </c>
      <c r="D632" s="155">
        <f t="shared" si="122"/>
        <v>0</v>
      </c>
      <c r="F632" s="156">
        <f t="shared" si="123"/>
        <v>0</v>
      </c>
      <c r="G632" t="str">
        <f t="shared" si="124"/>
        <v/>
      </c>
      <c r="H632" t="b">
        <f t="shared" si="125"/>
        <v>0</v>
      </c>
      <c r="I632" s="283">
        <f t="shared" si="118"/>
        <v>0</v>
      </c>
      <c r="J632" s="1">
        <f t="shared" si="119"/>
        <v>0</v>
      </c>
      <c r="K632" s="157">
        <f t="shared" si="126"/>
        <v>0</v>
      </c>
      <c r="L632" s="148">
        <f t="shared" si="127"/>
        <v>0</v>
      </c>
      <c r="M632" s="150">
        <f t="shared" si="128"/>
        <v>10</v>
      </c>
      <c r="N632" s="149">
        <f t="shared" si="129"/>
        <v>2.8200000000000003</v>
      </c>
      <c r="O632" s="149">
        <f t="shared" si="120"/>
        <v>1.02</v>
      </c>
      <c r="P632" s="149">
        <f t="shared" si="121"/>
        <v>0.02</v>
      </c>
    </row>
    <row r="633" spans="1:16" x14ac:dyDescent="0.25">
      <c r="A633" s="391"/>
      <c r="B633" s="394"/>
      <c r="C633" s="5" t="str">
        <f t="shared" si="117"/>
        <v/>
      </c>
      <c r="D633" s="155">
        <f t="shared" si="122"/>
        <v>0</v>
      </c>
      <c r="F633" s="156">
        <f t="shared" si="123"/>
        <v>0</v>
      </c>
      <c r="G633" t="str">
        <f t="shared" si="124"/>
        <v/>
      </c>
      <c r="H633" t="b">
        <f t="shared" si="125"/>
        <v>0</v>
      </c>
      <c r="I633" s="283">
        <f t="shared" si="118"/>
        <v>0</v>
      </c>
      <c r="J633" s="1">
        <f t="shared" si="119"/>
        <v>0</v>
      </c>
      <c r="K633" s="157">
        <f t="shared" si="126"/>
        <v>0</v>
      </c>
      <c r="L633" s="148">
        <f t="shared" si="127"/>
        <v>0</v>
      </c>
      <c r="M633" s="150">
        <f t="shared" si="128"/>
        <v>10</v>
      </c>
      <c r="N633" s="149">
        <f t="shared" si="129"/>
        <v>2.8200000000000003</v>
      </c>
      <c r="O633" s="149">
        <f t="shared" si="120"/>
        <v>1.02</v>
      </c>
      <c r="P633" s="149">
        <f t="shared" si="121"/>
        <v>0.02</v>
      </c>
    </row>
    <row r="634" spans="1:16" x14ac:dyDescent="0.25">
      <c r="A634" s="391"/>
      <c r="B634" s="394"/>
      <c r="C634" s="5" t="str">
        <f t="shared" si="117"/>
        <v/>
      </c>
      <c r="D634" s="155">
        <f t="shared" si="122"/>
        <v>0</v>
      </c>
      <c r="F634" s="156">
        <f t="shared" si="123"/>
        <v>0</v>
      </c>
      <c r="G634" t="str">
        <f t="shared" si="124"/>
        <v/>
      </c>
      <c r="H634" t="b">
        <f t="shared" si="125"/>
        <v>0</v>
      </c>
      <c r="I634" s="283">
        <f t="shared" si="118"/>
        <v>0</v>
      </c>
      <c r="J634" s="1">
        <f t="shared" si="119"/>
        <v>0</v>
      </c>
      <c r="K634" s="157">
        <f t="shared" si="126"/>
        <v>0</v>
      </c>
      <c r="L634" s="148">
        <f t="shared" si="127"/>
        <v>0</v>
      </c>
      <c r="M634" s="150">
        <f t="shared" si="128"/>
        <v>10</v>
      </c>
      <c r="N634" s="149">
        <f t="shared" si="129"/>
        <v>2.8200000000000003</v>
      </c>
      <c r="O634" s="149">
        <f t="shared" si="120"/>
        <v>1.02</v>
      </c>
      <c r="P634" s="149">
        <f t="shared" si="121"/>
        <v>0.02</v>
      </c>
    </row>
    <row r="635" spans="1:16" x14ac:dyDescent="0.25">
      <c r="A635" s="391"/>
      <c r="B635" s="394"/>
      <c r="C635" s="5" t="str">
        <f t="shared" si="117"/>
        <v/>
      </c>
      <c r="D635" s="155">
        <f t="shared" si="122"/>
        <v>0</v>
      </c>
      <c r="F635" s="156">
        <f t="shared" si="123"/>
        <v>0</v>
      </c>
      <c r="G635" t="str">
        <f t="shared" si="124"/>
        <v/>
      </c>
      <c r="H635" t="b">
        <f t="shared" si="125"/>
        <v>0</v>
      </c>
      <c r="I635" s="283">
        <f t="shared" si="118"/>
        <v>0</v>
      </c>
      <c r="J635" s="1">
        <f t="shared" si="119"/>
        <v>0</v>
      </c>
      <c r="K635" s="157">
        <f t="shared" si="126"/>
        <v>0</v>
      </c>
      <c r="L635" s="148">
        <f t="shared" si="127"/>
        <v>0</v>
      </c>
      <c r="M635" s="150">
        <f t="shared" si="128"/>
        <v>10</v>
      </c>
      <c r="N635" s="149">
        <f t="shared" si="129"/>
        <v>2.8200000000000003</v>
      </c>
      <c r="O635" s="149">
        <f t="shared" si="120"/>
        <v>1.02</v>
      </c>
      <c r="P635" s="149">
        <f t="shared" si="121"/>
        <v>0.02</v>
      </c>
    </row>
    <row r="636" spans="1:16" x14ac:dyDescent="0.25">
      <c r="A636" s="391"/>
      <c r="B636" s="394"/>
      <c r="C636" s="5" t="str">
        <f t="shared" si="117"/>
        <v/>
      </c>
      <c r="D636" s="155">
        <f t="shared" si="122"/>
        <v>0</v>
      </c>
      <c r="F636" s="156">
        <f t="shared" si="123"/>
        <v>0</v>
      </c>
      <c r="G636" t="str">
        <f t="shared" si="124"/>
        <v/>
      </c>
      <c r="H636" t="b">
        <f t="shared" si="125"/>
        <v>0</v>
      </c>
      <c r="I636" s="283">
        <f t="shared" si="118"/>
        <v>0</v>
      </c>
      <c r="J636" s="1">
        <f t="shared" si="119"/>
        <v>0</v>
      </c>
      <c r="K636" s="157">
        <f t="shared" si="126"/>
        <v>0</v>
      </c>
      <c r="L636" s="148">
        <f t="shared" si="127"/>
        <v>0</v>
      </c>
      <c r="M636" s="150">
        <f t="shared" si="128"/>
        <v>10</v>
      </c>
      <c r="N636" s="149">
        <f t="shared" si="129"/>
        <v>2.8200000000000003</v>
      </c>
      <c r="O636" s="149">
        <f t="shared" si="120"/>
        <v>1.02</v>
      </c>
      <c r="P636" s="149">
        <f t="shared" si="121"/>
        <v>0.02</v>
      </c>
    </row>
    <row r="637" spans="1:16" x14ac:dyDescent="0.25">
      <c r="A637" s="391"/>
      <c r="B637" s="394"/>
      <c r="C637" s="5" t="str">
        <f t="shared" si="117"/>
        <v/>
      </c>
      <c r="D637" s="155">
        <f t="shared" si="122"/>
        <v>0</v>
      </c>
      <c r="F637" s="156">
        <f t="shared" si="123"/>
        <v>0</v>
      </c>
      <c r="G637" t="str">
        <f t="shared" si="124"/>
        <v/>
      </c>
      <c r="H637" t="b">
        <f t="shared" si="125"/>
        <v>0</v>
      </c>
      <c r="I637" s="283">
        <f t="shared" si="118"/>
        <v>0</v>
      </c>
      <c r="J637" s="1">
        <f t="shared" si="119"/>
        <v>0</v>
      </c>
      <c r="K637" s="157">
        <f t="shared" si="126"/>
        <v>0</v>
      </c>
      <c r="L637" s="148">
        <f t="shared" si="127"/>
        <v>0</v>
      </c>
      <c r="M637" s="150">
        <f t="shared" si="128"/>
        <v>10</v>
      </c>
      <c r="N637" s="149">
        <f t="shared" si="129"/>
        <v>2.8200000000000003</v>
      </c>
      <c r="O637" s="149">
        <f t="shared" si="120"/>
        <v>1.02</v>
      </c>
      <c r="P637" s="149">
        <f t="shared" si="121"/>
        <v>0.02</v>
      </c>
    </row>
    <row r="638" spans="1:16" x14ac:dyDescent="0.25">
      <c r="A638" s="391"/>
      <c r="B638" s="394"/>
      <c r="C638" s="5" t="str">
        <f t="shared" si="117"/>
        <v/>
      </c>
      <c r="D638" s="155">
        <f t="shared" si="122"/>
        <v>0</v>
      </c>
      <c r="F638" s="156">
        <f t="shared" si="123"/>
        <v>0</v>
      </c>
      <c r="G638" t="str">
        <f t="shared" si="124"/>
        <v/>
      </c>
      <c r="H638" t="b">
        <f t="shared" si="125"/>
        <v>0</v>
      </c>
      <c r="I638" s="283">
        <f t="shared" si="118"/>
        <v>0</v>
      </c>
      <c r="J638" s="1">
        <f t="shared" si="119"/>
        <v>0</v>
      </c>
      <c r="K638" s="157">
        <f t="shared" si="126"/>
        <v>0</v>
      </c>
      <c r="L638" s="148">
        <f t="shared" si="127"/>
        <v>0</v>
      </c>
      <c r="M638" s="150">
        <f t="shared" si="128"/>
        <v>10</v>
      </c>
      <c r="N638" s="149">
        <f t="shared" si="129"/>
        <v>2.8200000000000003</v>
      </c>
      <c r="O638" s="149">
        <f t="shared" si="120"/>
        <v>1.02</v>
      </c>
      <c r="P638" s="149">
        <f t="shared" si="121"/>
        <v>0.02</v>
      </c>
    </row>
    <row r="639" spans="1:16" x14ac:dyDescent="0.25">
      <c r="A639" s="391"/>
      <c r="B639" s="394"/>
      <c r="C639" s="5" t="str">
        <f t="shared" si="117"/>
        <v/>
      </c>
      <c r="D639" s="155">
        <f t="shared" si="122"/>
        <v>0</v>
      </c>
      <c r="F639" s="156">
        <f t="shared" si="123"/>
        <v>0</v>
      </c>
      <c r="G639" t="str">
        <f t="shared" si="124"/>
        <v/>
      </c>
      <c r="H639" t="b">
        <f t="shared" si="125"/>
        <v>0</v>
      </c>
      <c r="I639" s="283">
        <f t="shared" si="118"/>
        <v>0</v>
      </c>
      <c r="J639" s="1">
        <f t="shared" si="119"/>
        <v>0</v>
      </c>
      <c r="K639" s="157">
        <f t="shared" si="126"/>
        <v>0</v>
      </c>
      <c r="L639" s="148">
        <f t="shared" si="127"/>
        <v>0</v>
      </c>
      <c r="M639" s="150">
        <f t="shared" si="128"/>
        <v>10</v>
      </c>
      <c r="N639" s="149">
        <f t="shared" si="129"/>
        <v>2.8200000000000003</v>
      </c>
      <c r="O639" s="149">
        <f t="shared" si="120"/>
        <v>1.02</v>
      </c>
      <c r="P639" s="149">
        <f t="shared" si="121"/>
        <v>0.02</v>
      </c>
    </row>
    <row r="640" spans="1:16" x14ac:dyDescent="0.25">
      <c r="A640" s="391"/>
      <c r="B640" s="394"/>
      <c r="C640" s="5" t="str">
        <f t="shared" si="117"/>
        <v/>
      </c>
      <c r="D640" s="155">
        <f t="shared" si="122"/>
        <v>0</v>
      </c>
      <c r="F640" s="156">
        <f t="shared" si="123"/>
        <v>0</v>
      </c>
      <c r="G640" t="str">
        <f t="shared" si="124"/>
        <v/>
      </c>
      <c r="H640" t="b">
        <f t="shared" si="125"/>
        <v>0</v>
      </c>
      <c r="I640" s="283">
        <f t="shared" si="118"/>
        <v>0</v>
      </c>
      <c r="J640" s="1">
        <f t="shared" si="119"/>
        <v>0</v>
      </c>
      <c r="K640" s="157">
        <f t="shared" si="126"/>
        <v>0</v>
      </c>
      <c r="L640" s="148">
        <f t="shared" si="127"/>
        <v>0</v>
      </c>
      <c r="M640" s="150">
        <f t="shared" si="128"/>
        <v>10</v>
      </c>
      <c r="N640" s="149">
        <f t="shared" si="129"/>
        <v>2.8200000000000003</v>
      </c>
      <c r="O640" s="149">
        <f t="shared" si="120"/>
        <v>1.02</v>
      </c>
      <c r="P640" s="149">
        <f t="shared" si="121"/>
        <v>0.02</v>
      </c>
    </row>
    <row r="641" spans="1:16" x14ac:dyDescent="0.25">
      <c r="A641" s="391"/>
      <c r="B641" s="394"/>
      <c r="C641" s="5" t="str">
        <f t="shared" si="117"/>
        <v/>
      </c>
      <c r="D641" s="155">
        <f t="shared" si="122"/>
        <v>0</v>
      </c>
      <c r="F641" s="156">
        <f t="shared" si="123"/>
        <v>0</v>
      </c>
      <c r="G641" t="str">
        <f t="shared" si="124"/>
        <v/>
      </c>
      <c r="H641" t="b">
        <f t="shared" si="125"/>
        <v>0</v>
      </c>
      <c r="I641" s="283">
        <f t="shared" si="118"/>
        <v>0</v>
      </c>
      <c r="J641" s="1">
        <f t="shared" si="119"/>
        <v>0</v>
      </c>
      <c r="K641" s="157">
        <f t="shared" si="126"/>
        <v>0</v>
      </c>
      <c r="L641" s="148">
        <f t="shared" si="127"/>
        <v>0</v>
      </c>
      <c r="M641" s="150">
        <f t="shared" si="128"/>
        <v>10</v>
      </c>
      <c r="N641" s="149">
        <f t="shared" si="129"/>
        <v>2.8200000000000003</v>
      </c>
      <c r="O641" s="149">
        <f t="shared" si="120"/>
        <v>1.02</v>
      </c>
      <c r="P641" s="149">
        <f t="shared" si="121"/>
        <v>0.02</v>
      </c>
    </row>
    <row r="642" spans="1:16" x14ac:dyDescent="0.25">
      <c r="A642" s="391"/>
      <c r="B642" s="394"/>
      <c r="C642" s="5" t="str">
        <f t="shared" si="117"/>
        <v/>
      </c>
      <c r="D642" s="155">
        <f t="shared" si="122"/>
        <v>0</v>
      </c>
      <c r="F642" s="156">
        <f t="shared" si="123"/>
        <v>0</v>
      </c>
      <c r="G642" t="str">
        <f t="shared" si="124"/>
        <v/>
      </c>
      <c r="H642" t="b">
        <f t="shared" si="125"/>
        <v>0</v>
      </c>
      <c r="I642" s="283">
        <f t="shared" si="118"/>
        <v>0</v>
      </c>
      <c r="J642" s="1">
        <f t="shared" si="119"/>
        <v>0</v>
      </c>
      <c r="K642" s="157">
        <f t="shared" si="126"/>
        <v>0</v>
      </c>
      <c r="L642" s="148">
        <f t="shared" si="127"/>
        <v>0</v>
      </c>
      <c r="M642" s="150">
        <f t="shared" si="128"/>
        <v>10</v>
      </c>
      <c r="N642" s="149">
        <f t="shared" si="129"/>
        <v>2.8200000000000003</v>
      </c>
      <c r="O642" s="149">
        <f t="shared" si="120"/>
        <v>1.02</v>
      </c>
      <c r="P642" s="149">
        <f t="shared" si="121"/>
        <v>0.02</v>
      </c>
    </row>
    <row r="643" spans="1:16" x14ac:dyDescent="0.25">
      <c r="A643" s="391"/>
      <c r="B643" s="394"/>
      <c r="C643" s="5" t="str">
        <f t="shared" ref="C643:C706" si="130">IF(I643&gt;0,INDEX(DB,I643,2),"")</f>
        <v/>
      </c>
      <c r="D643" s="155">
        <f t="shared" si="122"/>
        <v>0</v>
      </c>
      <c r="F643" s="156">
        <f t="shared" si="123"/>
        <v>0</v>
      </c>
      <c r="G643" t="str">
        <f t="shared" si="124"/>
        <v/>
      </c>
      <c r="H643" t="b">
        <f t="shared" si="125"/>
        <v>0</v>
      </c>
      <c r="I643" s="283">
        <f t="shared" ref="I643:I706" si="131">IF(ISNA(MATCH(A643,AthleteNumbers,0)),0,MATCH(A643,AthleteNumbers,0))</f>
        <v>0</v>
      </c>
      <c r="J643" s="1">
        <f t="shared" ref="J643:J706" si="132">IF(I643&gt;0,INDEX(DB,$I643,6),0)</f>
        <v>0</v>
      </c>
      <c r="K643" s="157">
        <f t="shared" si="126"/>
        <v>0</v>
      </c>
      <c r="L643" s="148">
        <f t="shared" si="127"/>
        <v>0</v>
      </c>
      <c r="M643" s="150">
        <f t="shared" si="128"/>
        <v>10</v>
      </c>
      <c r="N643" s="149">
        <f t="shared" si="129"/>
        <v>2.8200000000000003</v>
      </c>
      <c r="O643" s="149">
        <f t="shared" ref="O643:O706" si="133">IF($J643=0,$M$1,INDEX(IncEventData,$J643,(3*($K$1-1))+2))</f>
        <v>1.02</v>
      </c>
      <c r="P643" s="149">
        <f t="shared" ref="P643:P706" si="134">IF($J643=0,$O$1,INDEX(IncEventData,$J643,(3*($K$1-1))+3))</f>
        <v>0.02</v>
      </c>
    </row>
    <row r="644" spans="1:16" x14ac:dyDescent="0.25">
      <c r="A644" s="391"/>
      <c r="B644" s="394"/>
      <c r="C644" s="5" t="str">
        <f t="shared" si="130"/>
        <v/>
      </c>
      <c r="D644" s="155">
        <f t="shared" ref="D644:D707" si="135">IF(AND(H644,B644&lt;&gt;0,ISNUMBER(B644)),IF(ISERR(M644),0,M644),0)</f>
        <v>0</v>
      </c>
      <c r="F644" s="156">
        <f t="shared" ref="F644:F707" si="136">COUNTIF(A$3:A$1002,A644)</f>
        <v>0</v>
      </c>
      <c r="G644" t="str">
        <f t="shared" ref="G644:G707" si="137">IF(AND(H644,OR(D644&lt;=10,D644&gt;=90)),"CHECK","")</f>
        <v/>
      </c>
      <c r="H644" t="b">
        <f t="shared" ref="H644:H707" si="138">IF(AND(I644&gt;0,LEN(C644)&gt;0,B644&lt;&gt;0),TRUE,FALSE)</f>
        <v>0</v>
      </c>
      <c r="I644" s="283">
        <f t="shared" si="131"/>
        <v>0</v>
      </c>
      <c r="J644" s="1">
        <f t="shared" si="132"/>
        <v>0</v>
      </c>
      <c r="K644" s="157">
        <f t="shared" ref="K644:K707" si="139">IF(ISNUMBER(B644),ROUND(+B644,2),0)</f>
        <v>0</v>
      </c>
      <c r="L644" s="148">
        <f t="shared" ref="L644:L707" si="140">+K644</f>
        <v>0</v>
      </c>
      <c r="M644" s="150">
        <f t="shared" ref="M644:M707" si="141">IF(L644&lt;O644,MinPoints,IF(AND(L644&gt;N644,O644&gt;0),100,+INT(($L644-O644)/P644)+MinPoints))</f>
        <v>10</v>
      </c>
      <c r="N644" s="149">
        <f t="shared" ref="N644:N707" si="142">+O644+(P644*90)</f>
        <v>2.8200000000000003</v>
      </c>
      <c r="O644" s="149">
        <f t="shared" si="133"/>
        <v>1.02</v>
      </c>
      <c r="P644" s="149">
        <f t="shared" si="134"/>
        <v>0.02</v>
      </c>
    </row>
    <row r="645" spans="1:16" x14ac:dyDescent="0.25">
      <c r="A645" s="391"/>
      <c r="B645" s="394"/>
      <c r="C645" s="5" t="str">
        <f t="shared" si="130"/>
        <v/>
      </c>
      <c r="D645" s="155">
        <f t="shared" si="135"/>
        <v>0</v>
      </c>
      <c r="F645" s="156">
        <f t="shared" si="136"/>
        <v>0</v>
      </c>
      <c r="G645" t="str">
        <f t="shared" si="137"/>
        <v/>
      </c>
      <c r="H645" t="b">
        <f t="shared" si="138"/>
        <v>0</v>
      </c>
      <c r="I645" s="283">
        <f t="shared" si="131"/>
        <v>0</v>
      </c>
      <c r="J645" s="1">
        <f t="shared" si="132"/>
        <v>0</v>
      </c>
      <c r="K645" s="157">
        <f t="shared" si="139"/>
        <v>0</v>
      </c>
      <c r="L645" s="148">
        <f t="shared" si="140"/>
        <v>0</v>
      </c>
      <c r="M645" s="150">
        <f t="shared" si="141"/>
        <v>10</v>
      </c>
      <c r="N645" s="149">
        <f t="shared" si="142"/>
        <v>2.8200000000000003</v>
      </c>
      <c r="O645" s="149">
        <f t="shared" si="133"/>
        <v>1.02</v>
      </c>
      <c r="P645" s="149">
        <f t="shared" si="134"/>
        <v>0.02</v>
      </c>
    </row>
    <row r="646" spans="1:16" x14ac:dyDescent="0.25">
      <c r="A646" s="391"/>
      <c r="B646" s="394"/>
      <c r="C646" s="5" t="str">
        <f t="shared" si="130"/>
        <v/>
      </c>
      <c r="D646" s="155">
        <f t="shared" si="135"/>
        <v>0</v>
      </c>
      <c r="F646" s="156">
        <f t="shared" si="136"/>
        <v>0</v>
      </c>
      <c r="G646" t="str">
        <f t="shared" si="137"/>
        <v/>
      </c>
      <c r="H646" t="b">
        <f t="shared" si="138"/>
        <v>0</v>
      </c>
      <c r="I646" s="283">
        <f t="shared" si="131"/>
        <v>0</v>
      </c>
      <c r="J646" s="1">
        <f t="shared" si="132"/>
        <v>0</v>
      </c>
      <c r="K646" s="157">
        <f t="shared" si="139"/>
        <v>0</v>
      </c>
      <c r="L646" s="148">
        <f t="shared" si="140"/>
        <v>0</v>
      </c>
      <c r="M646" s="150">
        <f t="shared" si="141"/>
        <v>10</v>
      </c>
      <c r="N646" s="149">
        <f t="shared" si="142"/>
        <v>2.8200000000000003</v>
      </c>
      <c r="O646" s="149">
        <f t="shared" si="133"/>
        <v>1.02</v>
      </c>
      <c r="P646" s="149">
        <f t="shared" si="134"/>
        <v>0.02</v>
      </c>
    </row>
    <row r="647" spans="1:16" x14ac:dyDescent="0.25">
      <c r="A647" s="391"/>
      <c r="B647" s="394"/>
      <c r="C647" s="5" t="str">
        <f t="shared" si="130"/>
        <v/>
      </c>
      <c r="D647" s="155">
        <f t="shared" si="135"/>
        <v>0</v>
      </c>
      <c r="F647" s="156">
        <f t="shared" si="136"/>
        <v>0</v>
      </c>
      <c r="G647" t="str">
        <f t="shared" si="137"/>
        <v/>
      </c>
      <c r="H647" t="b">
        <f t="shared" si="138"/>
        <v>0</v>
      </c>
      <c r="I647" s="283">
        <f t="shared" si="131"/>
        <v>0</v>
      </c>
      <c r="J647" s="1">
        <f t="shared" si="132"/>
        <v>0</v>
      </c>
      <c r="K647" s="157">
        <f t="shared" si="139"/>
        <v>0</v>
      </c>
      <c r="L647" s="148">
        <f t="shared" si="140"/>
        <v>0</v>
      </c>
      <c r="M647" s="150">
        <f t="shared" si="141"/>
        <v>10</v>
      </c>
      <c r="N647" s="149">
        <f t="shared" si="142"/>
        <v>2.8200000000000003</v>
      </c>
      <c r="O647" s="149">
        <f t="shared" si="133"/>
        <v>1.02</v>
      </c>
      <c r="P647" s="149">
        <f t="shared" si="134"/>
        <v>0.02</v>
      </c>
    </row>
    <row r="648" spans="1:16" x14ac:dyDescent="0.25">
      <c r="A648" s="391"/>
      <c r="B648" s="394"/>
      <c r="C648" s="5" t="str">
        <f t="shared" si="130"/>
        <v/>
      </c>
      <c r="D648" s="155">
        <f t="shared" si="135"/>
        <v>0</v>
      </c>
      <c r="F648" s="156">
        <f t="shared" si="136"/>
        <v>0</v>
      </c>
      <c r="G648" t="str">
        <f t="shared" si="137"/>
        <v/>
      </c>
      <c r="H648" t="b">
        <f t="shared" si="138"/>
        <v>0</v>
      </c>
      <c r="I648" s="283">
        <f t="shared" si="131"/>
        <v>0</v>
      </c>
      <c r="J648" s="1">
        <f t="shared" si="132"/>
        <v>0</v>
      </c>
      <c r="K648" s="157">
        <f t="shared" si="139"/>
        <v>0</v>
      </c>
      <c r="L648" s="148">
        <f t="shared" si="140"/>
        <v>0</v>
      </c>
      <c r="M648" s="150">
        <f t="shared" si="141"/>
        <v>10</v>
      </c>
      <c r="N648" s="149">
        <f t="shared" si="142"/>
        <v>2.8200000000000003</v>
      </c>
      <c r="O648" s="149">
        <f t="shared" si="133"/>
        <v>1.02</v>
      </c>
      <c r="P648" s="149">
        <f t="shared" si="134"/>
        <v>0.02</v>
      </c>
    </row>
    <row r="649" spans="1:16" x14ac:dyDescent="0.25">
      <c r="A649" s="391"/>
      <c r="B649" s="394"/>
      <c r="C649" s="5" t="str">
        <f t="shared" si="130"/>
        <v/>
      </c>
      <c r="D649" s="155">
        <f t="shared" si="135"/>
        <v>0</v>
      </c>
      <c r="F649" s="156">
        <f t="shared" si="136"/>
        <v>0</v>
      </c>
      <c r="G649" t="str">
        <f t="shared" si="137"/>
        <v/>
      </c>
      <c r="H649" t="b">
        <f t="shared" si="138"/>
        <v>0</v>
      </c>
      <c r="I649" s="283">
        <f t="shared" si="131"/>
        <v>0</v>
      </c>
      <c r="J649" s="1">
        <f t="shared" si="132"/>
        <v>0</v>
      </c>
      <c r="K649" s="157">
        <f t="shared" si="139"/>
        <v>0</v>
      </c>
      <c r="L649" s="148">
        <f t="shared" si="140"/>
        <v>0</v>
      </c>
      <c r="M649" s="150">
        <f t="shared" si="141"/>
        <v>10</v>
      </c>
      <c r="N649" s="149">
        <f t="shared" si="142"/>
        <v>2.8200000000000003</v>
      </c>
      <c r="O649" s="149">
        <f t="shared" si="133"/>
        <v>1.02</v>
      </c>
      <c r="P649" s="149">
        <f t="shared" si="134"/>
        <v>0.02</v>
      </c>
    </row>
    <row r="650" spans="1:16" x14ac:dyDescent="0.25">
      <c r="A650" s="391"/>
      <c r="B650" s="394"/>
      <c r="C650" s="5" t="str">
        <f t="shared" si="130"/>
        <v/>
      </c>
      <c r="D650" s="155">
        <f t="shared" si="135"/>
        <v>0</v>
      </c>
      <c r="F650" s="156">
        <f t="shared" si="136"/>
        <v>0</v>
      </c>
      <c r="G650" t="str">
        <f t="shared" si="137"/>
        <v/>
      </c>
      <c r="H650" t="b">
        <f t="shared" si="138"/>
        <v>0</v>
      </c>
      <c r="I650" s="283">
        <f t="shared" si="131"/>
        <v>0</v>
      </c>
      <c r="J650" s="1">
        <f t="shared" si="132"/>
        <v>0</v>
      </c>
      <c r="K650" s="157">
        <f t="shared" si="139"/>
        <v>0</v>
      </c>
      <c r="L650" s="148">
        <f t="shared" si="140"/>
        <v>0</v>
      </c>
      <c r="M650" s="150">
        <f t="shared" si="141"/>
        <v>10</v>
      </c>
      <c r="N650" s="149">
        <f t="shared" si="142"/>
        <v>2.8200000000000003</v>
      </c>
      <c r="O650" s="149">
        <f t="shared" si="133"/>
        <v>1.02</v>
      </c>
      <c r="P650" s="149">
        <f t="shared" si="134"/>
        <v>0.02</v>
      </c>
    </row>
    <row r="651" spans="1:16" x14ac:dyDescent="0.25">
      <c r="A651" s="391"/>
      <c r="B651" s="394"/>
      <c r="C651" s="5" t="str">
        <f t="shared" si="130"/>
        <v/>
      </c>
      <c r="D651" s="155">
        <f t="shared" si="135"/>
        <v>0</v>
      </c>
      <c r="F651" s="156">
        <f t="shared" si="136"/>
        <v>0</v>
      </c>
      <c r="G651" t="str">
        <f t="shared" si="137"/>
        <v/>
      </c>
      <c r="H651" t="b">
        <f t="shared" si="138"/>
        <v>0</v>
      </c>
      <c r="I651" s="283">
        <f t="shared" si="131"/>
        <v>0</v>
      </c>
      <c r="J651" s="1">
        <f t="shared" si="132"/>
        <v>0</v>
      </c>
      <c r="K651" s="157">
        <f t="shared" si="139"/>
        <v>0</v>
      </c>
      <c r="L651" s="148">
        <f t="shared" si="140"/>
        <v>0</v>
      </c>
      <c r="M651" s="150">
        <f t="shared" si="141"/>
        <v>10</v>
      </c>
      <c r="N651" s="149">
        <f t="shared" si="142"/>
        <v>2.8200000000000003</v>
      </c>
      <c r="O651" s="149">
        <f t="shared" si="133"/>
        <v>1.02</v>
      </c>
      <c r="P651" s="149">
        <f t="shared" si="134"/>
        <v>0.02</v>
      </c>
    </row>
    <row r="652" spans="1:16" x14ac:dyDescent="0.25">
      <c r="A652" s="391"/>
      <c r="B652" s="394"/>
      <c r="C652" s="5" t="str">
        <f t="shared" si="130"/>
        <v/>
      </c>
      <c r="D652" s="155">
        <f t="shared" si="135"/>
        <v>0</v>
      </c>
      <c r="F652" s="156">
        <f t="shared" si="136"/>
        <v>0</v>
      </c>
      <c r="G652" t="str">
        <f t="shared" si="137"/>
        <v/>
      </c>
      <c r="H652" t="b">
        <f t="shared" si="138"/>
        <v>0</v>
      </c>
      <c r="I652" s="283">
        <f t="shared" si="131"/>
        <v>0</v>
      </c>
      <c r="J652" s="1">
        <f t="shared" si="132"/>
        <v>0</v>
      </c>
      <c r="K652" s="157">
        <f t="shared" si="139"/>
        <v>0</v>
      </c>
      <c r="L652" s="148">
        <f t="shared" si="140"/>
        <v>0</v>
      </c>
      <c r="M652" s="150">
        <f t="shared" si="141"/>
        <v>10</v>
      </c>
      <c r="N652" s="149">
        <f t="shared" si="142"/>
        <v>2.8200000000000003</v>
      </c>
      <c r="O652" s="149">
        <f t="shared" si="133"/>
        <v>1.02</v>
      </c>
      <c r="P652" s="149">
        <f t="shared" si="134"/>
        <v>0.02</v>
      </c>
    </row>
    <row r="653" spans="1:16" x14ac:dyDescent="0.25">
      <c r="A653" s="391"/>
      <c r="B653" s="394"/>
      <c r="C653" s="5" t="str">
        <f t="shared" si="130"/>
        <v/>
      </c>
      <c r="D653" s="155">
        <f t="shared" si="135"/>
        <v>0</v>
      </c>
      <c r="F653" s="156">
        <f t="shared" si="136"/>
        <v>0</v>
      </c>
      <c r="G653" t="str">
        <f t="shared" si="137"/>
        <v/>
      </c>
      <c r="H653" t="b">
        <f t="shared" si="138"/>
        <v>0</v>
      </c>
      <c r="I653" s="283">
        <f t="shared" si="131"/>
        <v>0</v>
      </c>
      <c r="J653" s="1">
        <f t="shared" si="132"/>
        <v>0</v>
      </c>
      <c r="K653" s="157">
        <f t="shared" si="139"/>
        <v>0</v>
      </c>
      <c r="L653" s="148">
        <f t="shared" si="140"/>
        <v>0</v>
      </c>
      <c r="M653" s="150">
        <f t="shared" si="141"/>
        <v>10</v>
      </c>
      <c r="N653" s="149">
        <f t="shared" si="142"/>
        <v>2.8200000000000003</v>
      </c>
      <c r="O653" s="149">
        <f t="shared" si="133"/>
        <v>1.02</v>
      </c>
      <c r="P653" s="149">
        <f t="shared" si="134"/>
        <v>0.02</v>
      </c>
    </row>
    <row r="654" spans="1:16" x14ac:dyDescent="0.25">
      <c r="A654" s="391"/>
      <c r="B654" s="394"/>
      <c r="C654" s="5" t="str">
        <f t="shared" si="130"/>
        <v/>
      </c>
      <c r="D654" s="155">
        <f t="shared" si="135"/>
        <v>0</v>
      </c>
      <c r="F654" s="156">
        <f t="shared" si="136"/>
        <v>0</v>
      </c>
      <c r="G654" t="str">
        <f t="shared" si="137"/>
        <v/>
      </c>
      <c r="H654" t="b">
        <f t="shared" si="138"/>
        <v>0</v>
      </c>
      <c r="I654" s="283">
        <f t="shared" si="131"/>
        <v>0</v>
      </c>
      <c r="J654" s="1">
        <f t="shared" si="132"/>
        <v>0</v>
      </c>
      <c r="K654" s="157">
        <f t="shared" si="139"/>
        <v>0</v>
      </c>
      <c r="L654" s="148">
        <f t="shared" si="140"/>
        <v>0</v>
      </c>
      <c r="M654" s="150">
        <f t="shared" si="141"/>
        <v>10</v>
      </c>
      <c r="N654" s="149">
        <f t="shared" si="142"/>
        <v>2.8200000000000003</v>
      </c>
      <c r="O654" s="149">
        <f t="shared" si="133"/>
        <v>1.02</v>
      </c>
      <c r="P654" s="149">
        <f t="shared" si="134"/>
        <v>0.02</v>
      </c>
    </row>
    <row r="655" spans="1:16" x14ac:dyDescent="0.25">
      <c r="A655" s="391"/>
      <c r="B655" s="394"/>
      <c r="C655" s="5" t="str">
        <f t="shared" si="130"/>
        <v/>
      </c>
      <c r="D655" s="155">
        <f t="shared" si="135"/>
        <v>0</v>
      </c>
      <c r="F655" s="156">
        <f t="shared" si="136"/>
        <v>0</v>
      </c>
      <c r="G655" t="str">
        <f t="shared" si="137"/>
        <v/>
      </c>
      <c r="H655" t="b">
        <f t="shared" si="138"/>
        <v>0</v>
      </c>
      <c r="I655" s="283">
        <f t="shared" si="131"/>
        <v>0</v>
      </c>
      <c r="J655" s="1">
        <f t="shared" si="132"/>
        <v>0</v>
      </c>
      <c r="K655" s="157">
        <f t="shared" si="139"/>
        <v>0</v>
      </c>
      <c r="L655" s="148">
        <f t="shared" si="140"/>
        <v>0</v>
      </c>
      <c r="M655" s="150">
        <f t="shared" si="141"/>
        <v>10</v>
      </c>
      <c r="N655" s="149">
        <f t="shared" si="142"/>
        <v>2.8200000000000003</v>
      </c>
      <c r="O655" s="149">
        <f t="shared" si="133"/>
        <v>1.02</v>
      </c>
      <c r="P655" s="149">
        <f t="shared" si="134"/>
        <v>0.02</v>
      </c>
    </row>
    <row r="656" spans="1:16" x14ac:dyDescent="0.25">
      <c r="A656" s="391"/>
      <c r="B656" s="394"/>
      <c r="C656" s="5" t="str">
        <f t="shared" si="130"/>
        <v/>
      </c>
      <c r="D656" s="155">
        <f t="shared" si="135"/>
        <v>0</v>
      </c>
      <c r="F656" s="156">
        <f t="shared" si="136"/>
        <v>0</v>
      </c>
      <c r="G656" t="str">
        <f t="shared" si="137"/>
        <v/>
      </c>
      <c r="H656" t="b">
        <f t="shared" si="138"/>
        <v>0</v>
      </c>
      <c r="I656" s="283">
        <f t="shared" si="131"/>
        <v>0</v>
      </c>
      <c r="J656" s="1">
        <f t="shared" si="132"/>
        <v>0</v>
      </c>
      <c r="K656" s="157">
        <f t="shared" si="139"/>
        <v>0</v>
      </c>
      <c r="L656" s="148">
        <f t="shared" si="140"/>
        <v>0</v>
      </c>
      <c r="M656" s="150">
        <f t="shared" si="141"/>
        <v>10</v>
      </c>
      <c r="N656" s="149">
        <f t="shared" si="142"/>
        <v>2.8200000000000003</v>
      </c>
      <c r="O656" s="149">
        <f t="shared" si="133"/>
        <v>1.02</v>
      </c>
      <c r="P656" s="149">
        <f t="shared" si="134"/>
        <v>0.02</v>
      </c>
    </row>
    <row r="657" spans="1:16" x14ac:dyDescent="0.25">
      <c r="A657" s="391"/>
      <c r="B657" s="394"/>
      <c r="C657" s="5" t="str">
        <f t="shared" si="130"/>
        <v/>
      </c>
      <c r="D657" s="155">
        <f t="shared" si="135"/>
        <v>0</v>
      </c>
      <c r="F657" s="156">
        <f t="shared" si="136"/>
        <v>0</v>
      </c>
      <c r="G657" t="str">
        <f t="shared" si="137"/>
        <v/>
      </c>
      <c r="H657" t="b">
        <f t="shared" si="138"/>
        <v>0</v>
      </c>
      <c r="I657" s="283">
        <f t="shared" si="131"/>
        <v>0</v>
      </c>
      <c r="J657" s="1">
        <f t="shared" si="132"/>
        <v>0</v>
      </c>
      <c r="K657" s="157">
        <f t="shared" si="139"/>
        <v>0</v>
      </c>
      <c r="L657" s="148">
        <f t="shared" si="140"/>
        <v>0</v>
      </c>
      <c r="M657" s="150">
        <f t="shared" si="141"/>
        <v>10</v>
      </c>
      <c r="N657" s="149">
        <f t="shared" si="142"/>
        <v>2.8200000000000003</v>
      </c>
      <c r="O657" s="149">
        <f t="shared" si="133"/>
        <v>1.02</v>
      </c>
      <c r="P657" s="149">
        <f t="shared" si="134"/>
        <v>0.02</v>
      </c>
    </row>
    <row r="658" spans="1:16" x14ac:dyDescent="0.25">
      <c r="A658" s="391"/>
      <c r="B658" s="394"/>
      <c r="C658" s="5" t="str">
        <f t="shared" si="130"/>
        <v/>
      </c>
      <c r="D658" s="155">
        <f t="shared" si="135"/>
        <v>0</v>
      </c>
      <c r="F658" s="156">
        <f t="shared" si="136"/>
        <v>0</v>
      </c>
      <c r="G658" t="str">
        <f t="shared" si="137"/>
        <v/>
      </c>
      <c r="H658" t="b">
        <f t="shared" si="138"/>
        <v>0</v>
      </c>
      <c r="I658" s="283">
        <f t="shared" si="131"/>
        <v>0</v>
      </c>
      <c r="J658" s="1">
        <f t="shared" si="132"/>
        <v>0</v>
      </c>
      <c r="K658" s="157">
        <f t="shared" si="139"/>
        <v>0</v>
      </c>
      <c r="L658" s="148">
        <f t="shared" si="140"/>
        <v>0</v>
      </c>
      <c r="M658" s="150">
        <f t="shared" si="141"/>
        <v>10</v>
      </c>
      <c r="N658" s="149">
        <f t="shared" si="142"/>
        <v>2.8200000000000003</v>
      </c>
      <c r="O658" s="149">
        <f t="shared" si="133"/>
        <v>1.02</v>
      </c>
      <c r="P658" s="149">
        <f t="shared" si="134"/>
        <v>0.02</v>
      </c>
    </row>
    <row r="659" spans="1:16" x14ac:dyDescent="0.25">
      <c r="A659" s="391"/>
      <c r="B659" s="394"/>
      <c r="C659" s="5" t="str">
        <f t="shared" si="130"/>
        <v/>
      </c>
      <c r="D659" s="155">
        <f t="shared" si="135"/>
        <v>0</v>
      </c>
      <c r="F659" s="156">
        <f t="shared" si="136"/>
        <v>0</v>
      </c>
      <c r="G659" t="str">
        <f t="shared" si="137"/>
        <v/>
      </c>
      <c r="H659" t="b">
        <f t="shared" si="138"/>
        <v>0</v>
      </c>
      <c r="I659" s="283">
        <f t="shared" si="131"/>
        <v>0</v>
      </c>
      <c r="J659" s="1">
        <f t="shared" si="132"/>
        <v>0</v>
      </c>
      <c r="K659" s="157">
        <f t="shared" si="139"/>
        <v>0</v>
      </c>
      <c r="L659" s="148">
        <f t="shared" si="140"/>
        <v>0</v>
      </c>
      <c r="M659" s="150">
        <f t="shared" si="141"/>
        <v>10</v>
      </c>
      <c r="N659" s="149">
        <f t="shared" si="142"/>
        <v>2.8200000000000003</v>
      </c>
      <c r="O659" s="149">
        <f t="shared" si="133"/>
        <v>1.02</v>
      </c>
      <c r="P659" s="149">
        <f t="shared" si="134"/>
        <v>0.02</v>
      </c>
    </row>
    <row r="660" spans="1:16" x14ac:dyDescent="0.25">
      <c r="A660" s="391"/>
      <c r="B660" s="394"/>
      <c r="C660" s="5" t="str">
        <f t="shared" si="130"/>
        <v/>
      </c>
      <c r="D660" s="155">
        <f t="shared" si="135"/>
        <v>0</v>
      </c>
      <c r="F660" s="156">
        <f t="shared" si="136"/>
        <v>0</v>
      </c>
      <c r="G660" t="str">
        <f t="shared" si="137"/>
        <v/>
      </c>
      <c r="H660" t="b">
        <f t="shared" si="138"/>
        <v>0</v>
      </c>
      <c r="I660" s="283">
        <f t="shared" si="131"/>
        <v>0</v>
      </c>
      <c r="J660" s="1">
        <f t="shared" si="132"/>
        <v>0</v>
      </c>
      <c r="K660" s="157">
        <f t="shared" si="139"/>
        <v>0</v>
      </c>
      <c r="L660" s="148">
        <f t="shared" si="140"/>
        <v>0</v>
      </c>
      <c r="M660" s="150">
        <f t="shared" si="141"/>
        <v>10</v>
      </c>
      <c r="N660" s="149">
        <f t="shared" si="142"/>
        <v>2.8200000000000003</v>
      </c>
      <c r="O660" s="149">
        <f t="shared" si="133"/>
        <v>1.02</v>
      </c>
      <c r="P660" s="149">
        <f t="shared" si="134"/>
        <v>0.02</v>
      </c>
    </row>
    <row r="661" spans="1:16" x14ac:dyDescent="0.25">
      <c r="A661" s="391"/>
      <c r="B661" s="394"/>
      <c r="C661" s="5" t="str">
        <f t="shared" si="130"/>
        <v/>
      </c>
      <c r="D661" s="155">
        <f t="shared" si="135"/>
        <v>0</v>
      </c>
      <c r="F661" s="156">
        <f t="shared" si="136"/>
        <v>0</v>
      </c>
      <c r="G661" t="str">
        <f t="shared" si="137"/>
        <v/>
      </c>
      <c r="H661" t="b">
        <f t="shared" si="138"/>
        <v>0</v>
      </c>
      <c r="I661" s="283">
        <f t="shared" si="131"/>
        <v>0</v>
      </c>
      <c r="J661" s="1">
        <f t="shared" si="132"/>
        <v>0</v>
      </c>
      <c r="K661" s="157">
        <f t="shared" si="139"/>
        <v>0</v>
      </c>
      <c r="L661" s="148">
        <f t="shared" si="140"/>
        <v>0</v>
      </c>
      <c r="M661" s="150">
        <f t="shared" si="141"/>
        <v>10</v>
      </c>
      <c r="N661" s="149">
        <f t="shared" si="142"/>
        <v>2.8200000000000003</v>
      </c>
      <c r="O661" s="149">
        <f t="shared" si="133"/>
        <v>1.02</v>
      </c>
      <c r="P661" s="149">
        <f t="shared" si="134"/>
        <v>0.02</v>
      </c>
    </row>
    <row r="662" spans="1:16" x14ac:dyDescent="0.25">
      <c r="A662" s="391"/>
      <c r="B662" s="394"/>
      <c r="C662" s="5" t="str">
        <f t="shared" si="130"/>
        <v/>
      </c>
      <c r="D662" s="155">
        <f t="shared" si="135"/>
        <v>0</v>
      </c>
      <c r="F662" s="156">
        <f t="shared" si="136"/>
        <v>0</v>
      </c>
      <c r="G662" t="str">
        <f t="shared" si="137"/>
        <v/>
      </c>
      <c r="H662" t="b">
        <f t="shared" si="138"/>
        <v>0</v>
      </c>
      <c r="I662" s="283">
        <f t="shared" si="131"/>
        <v>0</v>
      </c>
      <c r="J662" s="1">
        <f t="shared" si="132"/>
        <v>0</v>
      </c>
      <c r="K662" s="157">
        <f t="shared" si="139"/>
        <v>0</v>
      </c>
      <c r="L662" s="148">
        <f t="shared" si="140"/>
        <v>0</v>
      </c>
      <c r="M662" s="150">
        <f t="shared" si="141"/>
        <v>10</v>
      </c>
      <c r="N662" s="149">
        <f t="shared" si="142"/>
        <v>2.8200000000000003</v>
      </c>
      <c r="O662" s="149">
        <f t="shared" si="133"/>
        <v>1.02</v>
      </c>
      <c r="P662" s="149">
        <f t="shared" si="134"/>
        <v>0.02</v>
      </c>
    </row>
    <row r="663" spans="1:16" x14ac:dyDescent="0.25">
      <c r="A663" s="391"/>
      <c r="B663" s="394"/>
      <c r="C663" s="5" t="str">
        <f t="shared" si="130"/>
        <v/>
      </c>
      <c r="D663" s="155">
        <f t="shared" si="135"/>
        <v>0</v>
      </c>
      <c r="F663" s="156">
        <f t="shared" si="136"/>
        <v>0</v>
      </c>
      <c r="G663" t="str">
        <f t="shared" si="137"/>
        <v/>
      </c>
      <c r="H663" t="b">
        <f t="shared" si="138"/>
        <v>0</v>
      </c>
      <c r="I663" s="283">
        <f t="shared" si="131"/>
        <v>0</v>
      </c>
      <c r="J663" s="1">
        <f t="shared" si="132"/>
        <v>0</v>
      </c>
      <c r="K663" s="157">
        <f t="shared" si="139"/>
        <v>0</v>
      </c>
      <c r="L663" s="148">
        <f t="shared" si="140"/>
        <v>0</v>
      </c>
      <c r="M663" s="150">
        <f t="shared" si="141"/>
        <v>10</v>
      </c>
      <c r="N663" s="149">
        <f t="shared" si="142"/>
        <v>2.8200000000000003</v>
      </c>
      <c r="O663" s="149">
        <f t="shared" si="133"/>
        <v>1.02</v>
      </c>
      <c r="P663" s="149">
        <f t="shared" si="134"/>
        <v>0.02</v>
      </c>
    </row>
    <row r="664" spans="1:16" x14ac:dyDescent="0.25">
      <c r="A664" s="391"/>
      <c r="B664" s="394"/>
      <c r="C664" s="5" t="str">
        <f t="shared" si="130"/>
        <v/>
      </c>
      <c r="D664" s="155">
        <f t="shared" si="135"/>
        <v>0</v>
      </c>
      <c r="F664" s="156">
        <f t="shared" si="136"/>
        <v>0</v>
      </c>
      <c r="G664" t="str">
        <f t="shared" si="137"/>
        <v/>
      </c>
      <c r="H664" t="b">
        <f t="shared" si="138"/>
        <v>0</v>
      </c>
      <c r="I664" s="283">
        <f t="shared" si="131"/>
        <v>0</v>
      </c>
      <c r="J664" s="1">
        <f t="shared" si="132"/>
        <v>0</v>
      </c>
      <c r="K664" s="157">
        <f t="shared" si="139"/>
        <v>0</v>
      </c>
      <c r="L664" s="148">
        <f t="shared" si="140"/>
        <v>0</v>
      </c>
      <c r="M664" s="150">
        <f t="shared" si="141"/>
        <v>10</v>
      </c>
      <c r="N664" s="149">
        <f t="shared" si="142"/>
        <v>2.8200000000000003</v>
      </c>
      <c r="O664" s="149">
        <f t="shared" si="133"/>
        <v>1.02</v>
      </c>
      <c r="P664" s="149">
        <f t="shared" si="134"/>
        <v>0.02</v>
      </c>
    </row>
    <row r="665" spans="1:16" x14ac:dyDescent="0.25">
      <c r="A665" s="391"/>
      <c r="B665" s="394"/>
      <c r="C665" s="5" t="str">
        <f t="shared" si="130"/>
        <v/>
      </c>
      <c r="D665" s="155">
        <f t="shared" si="135"/>
        <v>0</v>
      </c>
      <c r="F665" s="156">
        <f t="shared" si="136"/>
        <v>0</v>
      </c>
      <c r="G665" t="str">
        <f t="shared" si="137"/>
        <v/>
      </c>
      <c r="H665" t="b">
        <f t="shared" si="138"/>
        <v>0</v>
      </c>
      <c r="I665" s="283">
        <f t="shared" si="131"/>
        <v>0</v>
      </c>
      <c r="J665" s="1">
        <f t="shared" si="132"/>
        <v>0</v>
      </c>
      <c r="K665" s="157">
        <f t="shared" si="139"/>
        <v>0</v>
      </c>
      <c r="L665" s="148">
        <f t="shared" si="140"/>
        <v>0</v>
      </c>
      <c r="M665" s="150">
        <f t="shared" si="141"/>
        <v>10</v>
      </c>
      <c r="N665" s="149">
        <f t="shared" si="142"/>
        <v>2.8200000000000003</v>
      </c>
      <c r="O665" s="149">
        <f t="shared" si="133"/>
        <v>1.02</v>
      </c>
      <c r="P665" s="149">
        <f t="shared" si="134"/>
        <v>0.02</v>
      </c>
    </row>
    <row r="666" spans="1:16" x14ac:dyDescent="0.25">
      <c r="A666" s="391"/>
      <c r="B666" s="394"/>
      <c r="C666" s="5" t="str">
        <f t="shared" si="130"/>
        <v/>
      </c>
      <c r="D666" s="155">
        <f t="shared" si="135"/>
        <v>0</v>
      </c>
      <c r="F666" s="156">
        <f t="shared" si="136"/>
        <v>0</v>
      </c>
      <c r="G666" t="str">
        <f t="shared" si="137"/>
        <v/>
      </c>
      <c r="H666" t="b">
        <f t="shared" si="138"/>
        <v>0</v>
      </c>
      <c r="I666" s="283">
        <f t="shared" si="131"/>
        <v>0</v>
      </c>
      <c r="J666" s="1">
        <f t="shared" si="132"/>
        <v>0</v>
      </c>
      <c r="K666" s="157">
        <f t="shared" si="139"/>
        <v>0</v>
      </c>
      <c r="L666" s="148">
        <f t="shared" si="140"/>
        <v>0</v>
      </c>
      <c r="M666" s="150">
        <f t="shared" si="141"/>
        <v>10</v>
      </c>
      <c r="N666" s="149">
        <f t="shared" si="142"/>
        <v>2.8200000000000003</v>
      </c>
      <c r="O666" s="149">
        <f t="shared" si="133"/>
        <v>1.02</v>
      </c>
      <c r="P666" s="149">
        <f t="shared" si="134"/>
        <v>0.02</v>
      </c>
    </row>
    <row r="667" spans="1:16" x14ac:dyDescent="0.25">
      <c r="A667" s="391"/>
      <c r="B667" s="394"/>
      <c r="C667" s="5" t="str">
        <f t="shared" si="130"/>
        <v/>
      </c>
      <c r="D667" s="155">
        <f t="shared" si="135"/>
        <v>0</v>
      </c>
      <c r="F667" s="156">
        <f t="shared" si="136"/>
        <v>0</v>
      </c>
      <c r="G667" t="str">
        <f t="shared" si="137"/>
        <v/>
      </c>
      <c r="H667" t="b">
        <f t="shared" si="138"/>
        <v>0</v>
      </c>
      <c r="I667" s="283">
        <f t="shared" si="131"/>
        <v>0</v>
      </c>
      <c r="J667" s="1">
        <f t="shared" si="132"/>
        <v>0</v>
      </c>
      <c r="K667" s="157">
        <f t="shared" si="139"/>
        <v>0</v>
      </c>
      <c r="L667" s="148">
        <f t="shared" si="140"/>
        <v>0</v>
      </c>
      <c r="M667" s="150">
        <f t="shared" si="141"/>
        <v>10</v>
      </c>
      <c r="N667" s="149">
        <f t="shared" si="142"/>
        <v>2.8200000000000003</v>
      </c>
      <c r="O667" s="149">
        <f t="shared" si="133"/>
        <v>1.02</v>
      </c>
      <c r="P667" s="149">
        <f t="shared" si="134"/>
        <v>0.02</v>
      </c>
    </row>
    <row r="668" spans="1:16" x14ac:dyDescent="0.25">
      <c r="A668" s="391"/>
      <c r="B668" s="394"/>
      <c r="C668" s="5" t="str">
        <f t="shared" si="130"/>
        <v/>
      </c>
      <c r="D668" s="155">
        <f t="shared" si="135"/>
        <v>0</v>
      </c>
      <c r="F668" s="156">
        <f t="shared" si="136"/>
        <v>0</v>
      </c>
      <c r="G668" t="str">
        <f t="shared" si="137"/>
        <v/>
      </c>
      <c r="H668" t="b">
        <f t="shared" si="138"/>
        <v>0</v>
      </c>
      <c r="I668" s="283">
        <f t="shared" si="131"/>
        <v>0</v>
      </c>
      <c r="J668" s="1">
        <f t="shared" si="132"/>
        <v>0</v>
      </c>
      <c r="K668" s="157">
        <f t="shared" si="139"/>
        <v>0</v>
      </c>
      <c r="L668" s="148">
        <f t="shared" si="140"/>
        <v>0</v>
      </c>
      <c r="M668" s="150">
        <f t="shared" si="141"/>
        <v>10</v>
      </c>
      <c r="N668" s="149">
        <f t="shared" si="142"/>
        <v>2.8200000000000003</v>
      </c>
      <c r="O668" s="149">
        <f t="shared" si="133"/>
        <v>1.02</v>
      </c>
      <c r="P668" s="149">
        <f t="shared" si="134"/>
        <v>0.02</v>
      </c>
    </row>
    <row r="669" spans="1:16" x14ac:dyDescent="0.25">
      <c r="A669" s="391"/>
      <c r="B669" s="394"/>
      <c r="C669" s="5" t="str">
        <f t="shared" si="130"/>
        <v/>
      </c>
      <c r="D669" s="155">
        <f t="shared" si="135"/>
        <v>0</v>
      </c>
      <c r="F669" s="156">
        <f t="shared" si="136"/>
        <v>0</v>
      </c>
      <c r="G669" t="str">
        <f t="shared" si="137"/>
        <v/>
      </c>
      <c r="H669" t="b">
        <f t="shared" si="138"/>
        <v>0</v>
      </c>
      <c r="I669" s="283">
        <f t="shared" si="131"/>
        <v>0</v>
      </c>
      <c r="J669" s="1">
        <f t="shared" si="132"/>
        <v>0</v>
      </c>
      <c r="K669" s="157">
        <f t="shared" si="139"/>
        <v>0</v>
      </c>
      <c r="L669" s="148">
        <f t="shared" si="140"/>
        <v>0</v>
      </c>
      <c r="M669" s="150">
        <f t="shared" si="141"/>
        <v>10</v>
      </c>
      <c r="N669" s="149">
        <f t="shared" si="142"/>
        <v>2.8200000000000003</v>
      </c>
      <c r="O669" s="149">
        <f t="shared" si="133"/>
        <v>1.02</v>
      </c>
      <c r="P669" s="149">
        <f t="shared" si="134"/>
        <v>0.02</v>
      </c>
    </row>
    <row r="670" spans="1:16" x14ac:dyDescent="0.25">
      <c r="A670" s="391"/>
      <c r="B670" s="394"/>
      <c r="C670" s="5" t="str">
        <f t="shared" si="130"/>
        <v/>
      </c>
      <c r="D670" s="155">
        <f t="shared" si="135"/>
        <v>0</v>
      </c>
      <c r="F670" s="156">
        <f t="shared" si="136"/>
        <v>0</v>
      </c>
      <c r="G670" t="str">
        <f t="shared" si="137"/>
        <v/>
      </c>
      <c r="H670" t="b">
        <f t="shared" si="138"/>
        <v>0</v>
      </c>
      <c r="I670" s="283">
        <f t="shared" si="131"/>
        <v>0</v>
      </c>
      <c r="J670" s="1">
        <f t="shared" si="132"/>
        <v>0</v>
      </c>
      <c r="K670" s="157">
        <f t="shared" si="139"/>
        <v>0</v>
      </c>
      <c r="L670" s="148">
        <f t="shared" si="140"/>
        <v>0</v>
      </c>
      <c r="M670" s="150">
        <f t="shared" si="141"/>
        <v>10</v>
      </c>
      <c r="N670" s="149">
        <f t="shared" si="142"/>
        <v>2.8200000000000003</v>
      </c>
      <c r="O670" s="149">
        <f t="shared" si="133"/>
        <v>1.02</v>
      </c>
      <c r="P670" s="149">
        <f t="shared" si="134"/>
        <v>0.02</v>
      </c>
    </row>
    <row r="671" spans="1:16" x14ac:dyDescent="0.25">
      <c r="A671" s="391"/>
      <c r="B671" s="394"/>
      <c r="C671" s="5" t="str">
        <f t="shared" si="130"/>
        <v/>
      </c>
      <c r="D671" s="155">
        <f t="shared" si="135"/>
        <v>0</v>
      </c>
      <c r="F671" s="156">
        <f t="shared" si="136"/>
        <v>0</v>
      </c>
      <c r="G671" t="str">
        <f t="shared" si="137"/>
        <v/>
      </c>
      <c r="H671" t="b">
        <f t="shared" si="138"/>
        <v>0</v>
      </c>
      <c r="I671" s="283">
        <f t="shared" si="131"/>
        <v>0</v>
      </c>
      <c r="J671" s="1">
        <f t="shared" si="132"/>
        <v>0</v>
      </c>
      <c r="K671" s="157">
        <f t="shared" si="139"/>
        <v>0</v>
      </c>
      <c r="L671" s="148">
        <f t="shared" si="140"/>
        <v>0</v>
      </c>
      <c r="M671" s="150">
        <f t="shared" si="141"/>
        <v>10</v>
      </c>
      <c r="N671" s="149">
        <f t="shared" si="142"/>
        <v>2.8200000000000003</v>
      </c>
      <c r="O671" s="149">
        <f t="shared" si="133"/>
        <v>1.02</v>
      </c>
      <c r="P671" s="149">
        <f t="shared" si="134"/>
        <v>0.02</v>
      </c>
    </row>
    <row r="672" spans="1:16" x14ac:dyDescent="0.25">
      <c r="A672" s="391"/>
      <c r="B672" s="394"/>
      <c r="C672" s="5" t="str">
        <f t="shared" si="130"/>
        <v/>
      </c>
      <c r="D672" s="155">
        <f t="shared" si="135"/>
        <v>0</v>
      </c>
      <c r="F672" s="156">
        <f t="shared" si="136"/>
        <v>0</v>
      </c>
      <c r="G672" t="str">
        <f t="shared" si="137"/>
        <v/>
      </c>
      <c r="H672" t="b">
        <f t="shared" si="138"/>
        <v>0</v>
      </c>
      <c r="I672" s="283">
        <f t="shared" si="131"/>
        <v>0</v>
      </c>
      <c r="J672" s="1">
        <f t="shared" si="132"/>
        <v>0</v>
      </c>
      <c r="K672" s="157">
        <f t="shared" si="139"/>
        <v>0</v>
      </c>
      <c r="L672" s="148">
        <f t="shared" si="140"/>
        <v>0</v>
      </c>
      <c r="M672" s="150">
        <f t="shared" si="141"/>
        <v>10</v>
      </c>
      <c r="N672" s="149">
        <f t="shared" si="142"/>
        <v>2.8200000000000003</v>
      </c>
      <c r="O672" s="149">
        <f t="shared" si="133"/>
        <v>1.02</v>
      </c>
      <c r="P672" s="149">
        <f t="shared" si="134"/>
        <v>0.02</v>
      </c>
    </row>
    <row r="673" spans="1:16" x14ac:dyDescent="0.25">
      <c r="A673" s="391"/>
      <c r="B673" s="394"/>
      <c r="C673" s="5" t="str">
        <f t="shared" si="130"/>
        <v/>
      </c>
      <c r="D673" s="155">
        <f t="shared" si="135"/>
        <v>0</v>
      </c>
      <c r="F673" s="156">
        <f t="shared" si="136"/>
        <v>0</v>
      </c>
      <c r="G673" t="str">
        <f t="shared" si="137"/>
        <v/>
      </c>
      <c r="H673" t="b">
        <f t="shared" si="138"/>
        <v>0</v>
      </c>
      <c r="I673" s="283">
        <f t="shared" si="131"/>
        <v>0</v>
      </c>
      <c r="J673" s="1">
        <f t="shared" si="132"/>
        <v>0</v>
      </c>
      <c r="K673" s="157">
        <f t="shared" si="139"/>
        <v>0</v>
      </c>
      <c r="L673" s="148">
        <f t="shared" si="140"/>
        <v>0</v>
      </c>
      <c r="M673" s="150">
        <f t="shared" si="141"/>
        <v>10</v>
      </c>
      <c r="N673" s="149">
        <f t="shared" si="142"/>
        <v>2.8200000000000003</v>
      </c>
      <c r="O673" s="149">
        <f t="shared" si="133"/>
        <v>1.02</v>
      </c>
      <c r="P673" s="149">
        <f t="shared" si="134"/>
        <v>0.02</v>
      </c>
    </row>
    <row r="674" spans="1:16" x14ac:dyDescent="0.25">
      <c r="A674" s="391"/>
      <c r="B674" s="394"/>
      <c r="C674" s="5" t="str">
        <f t="shared" si="130"/>
        <v/>
      </c>
      <c r="D674" s="155">
        <f t="shared" si="135"/>
        <v>0</v>
      </c>
      <c r="F674" s="156">
        <f t="shared" si="136"/>
        <v>0</v>
      </c>
      <c r="G674" t="str">
        <f t="shared" si="137"/>
        <v/>
      </c>
      <c r="H674" t="b">
        <f t="shared" si="138"/>
        <v>0</v>
      </c>
      <c r="I674" s="283">
        <f t="shared" si="131"/>
        <v>0</v>
      </c>
      <c r="J674" s="1">
        <f t="shared" si="132"/>
        <v>0</v>
      </c>
      <c r="K674" s="157">
        <f t="shared" si="139"/>
        <v>0</v>
      </c>
      <c r="L674" s="148">
        <f t="shared" si="140"/>
        <v>0</v>
      </c>
      <c r="M674" s="150">
        <f t="shared" si="141"/>
        <v>10</v>
      </c>
      <c r="N674" s="149">
        <f t="shared" si="142"/>
        <v>2.8200000000000003</v>
      </c>
      <c r="O674" s="149">
        <f t="shared" si="133"/>
        <v>1.02</v>
      </c>
      <c r="P674" s="149">
        <f t="shared" si="134"/>
        <v>0.02</v>
      </c>
    </row>
    <row r="675" spans="1:16" x14ac:dyDescent="0.25">
      <c r="A675" s="391"/>
      <c r="B675" s="394"/>
      <c r="C675" s="5" t="str">
        <f t="shared" si="130"/>
        <v/>
      </c>
      <c r="D675" s="155">
        <f t="shared" si="135"/>
        <v>0</v>
      </c>
      <c r="F675" s="156">
        <f t="shared" si="136"/>
        <v>0</v>
      </c>
      <c r="G675" t="str">
        <f t="shared" si="137"/>
        <v/>
      </c>
      <c r="H675" t="b">
        <f t="shared" si="138"/>
        <v>0</v>
      </c>
      <c r="I675" s="283">
        <f t="shared" si="131"/>
        <v>0</v>
      </c>
      <c r="J675" s="1">
        <f t="shared" si="132"/>
        <v>0</v>
      </c>
      <c r="K675" s="157">
        <f t="shared" si="139"/>
        <v>0</v>
      </c>
      <c r="L675" s="148">
        <f t="shared" si="140"/>
        <v>0</v>
      </c>
      <c r="M675" s="150">
        <f t="shared" si="141"/>
        <v>10</v>
      </c>
      <c r="N675" s="149">
        <f t="shared" si="142"/>
        <v>2.8200000000000003</v>
      </c>
      <c r="O675" s="149">
        <f t="shared" si="133"/>
        <v>1.02</v>
      </c>
      <c r="P675" s="149">
        <f t="shared" si="134"/>
        <v>0.02</v>
      </c>
    </row>
    <row r="676" spans="1:16" x14ac:dyDescent="0.25">
      <c r="A676" s="391"/>
      <c r="B676" s="394"/>
      <c r="C676" s="5" t="str">
        <f t="shared" si="130"/>
        <v/>
      </c>
      <c r="D676" s="155">
        <f t="shared" si="135"/>
        <v>0</v>
      </c>
      <c r="F676" s="156">
        <f t="shared" si="136"/>
        <v>0</v>
      </c>
      <c r="G676" t="str">
        <f t="shared" si="137"/>
        <v/>
      </c>
      <c r="H676" t="b">
        <f t="shared" si="138"/>
        <v>0</v>
      </c>
      <c r="I676" s="283">
        <f t="shared" si="131"/>
        <v>0</v>
      </c>
      <c r="J676" s="1">
        <f t="shared" si="132"/>
        <v>0</v>
      </c>
      <c r="K676" s="157">
        <f t="shared" si="139"/>
        <v>0</v>
      </c>
      <c r="L676" s="148">
        <f t="shared" si="140"/>
        <v>0</v>
      </c>
      <c r="M676" s="150">
        <f t="shared" si="141"/>
        <v>10</v>
      </c>
      <c r="N676" s="149">
        <f t="shared" si="142"/>
        <v>2.8200000000000003</v>
      </c>
      <c r="O676" s="149">
        <f t="shared" si="133"/>
        <v>1.02</v>
      </c>
      <c r="P676" s="149">
        <f t="shared" si="134"/>
        <v>0.02</v>
      </c>
    </row>
    <row r="677" spans="1:16" x14ac:dyDescent="0.25">
      <c r="A677" s="391"/>
      <c r="B677" s="394"/>
      <c r="C677" s="5" t="str">
        <f t="shared" si="130"/>
        <v/>
      </c>
      <c r="D677" s="155">
        <f t="shared" si="135"/>
        <v>0</v>
      </c>
      <c r="F677" s="156">
        <f t="shared" si="136"/>
        <v>0</v>
      </c>
      <c r="G677" t="str">
        <f t="shared" si="137"/>
        <v/>
      </c>
      <c r="H677" t="b">
        <f t="shared" si="138"/>
        <v>0</v>
      </c>
      <c r="I677" s="283">
        <f t="shared" si="131"/>
        <v>0</v>
      </c>
      <c r="J677" s="1">
        <f t="shared" si="132"/>
        <v>0</v>
      </c>
      <c r="K677" s="157">
        <f t="shared" si="139"/>
        <v>0</v>
      </c>
      <c r="L677" s="148">
        <f t="shared" si="140"/>
        <v>0</v>
      </c>
      <c r="M677" s="150">
        <f t="shared" si="141"/>
        <v>10</v>
      </c>
      <c r="N677" s="149">
        <f t="shared" si="142"/>
        <v>2.8200000000000003</v>
      </c>
      <c r="O677" s="149">
        <f t="shared" si="133"/>
        <v>1.02</v>
      </c>
      <c r="P677" s="149">
        <f t="shared" si="134"/>
        <v>0.02</v>
      </c>
    </row>
    <row r="678" spans="1:16" x14ac:dyDescent="0.25">
      <c r="A678" s="391"/>
      <c r="B678" s="394"/>
      <c r="C678" s="5" t="str">
        <f t="shared" si="130"/>
        <v/>
      </c>
      <c r="D678" s="155">
        <f t="shared" si="135"/>
        <v>0</v>
      </c>
      <c r="F678" s="156">
        <f t="shared" si="136"/>
        <v>0</v>
      </c>
      <c r="G678" t="str">
        <f t="shared" si="137"/>
        <v/>
      </c>
      <c r="H678" t="b">
        <f t="shared" si="138"/>
        <v>0</v>
      </c>
      <c r="I678" s="283">
        <f t="shared" si="131"/>
        <v>0</v>
      </c>
      <c r="J678" s="1">
        <f t="shared" si="132"/>
        <v>0</v>
      </c>
      <c r="K678" s="157">
        <f t="shared" si="139"/>
        <v>0</v>
      </c>
      <c r="L678" s="148">
        <f t="shared" si="140"/>
        <v>0</v>
      </c>
      <c r="M678" s="150">
        <f t="shared" si="141"/>
        <v>10</v>
      </c>
      <c r="N678" s="149">
        <f t="shared" si="142"/>
        <v>2.8200000000000003</v>
      </c>
      <c r="O678" s="149">
        <f t="shared" si="133"/>
        <v>1.02</v>
      </c>
      <c r="P678" s="149">
        <f t="shared" si="134"/>
        <v>0.02</v>
      </c>
    </row>
    <row r="679" spans="1:16" x14ac:dyDescent="0.25">
      <c r="A679" s="391"/>
      <c r="B679" s="394"/>
      <c r="C679" s="5" t="str">
        <f t="shared" si="130"/>
        <v/>
      </c>
      <c r="D679" s="155">
        <f t="shared" si="135"/>
        <v>0</v>
      </c>
      <c r="F679" s="156">
        <f t="shared" si="136"/>
        <v>0</v>
      </c>
      <c r="G679" t="str">
        <f t="shared" si="137"/>
        <v/>
      </c>
      <c r="H679" t="b">
        <f t="shared" si="138"/>
        <v>0</v>
      </c>
      <c r="I679" s="283">
        <f t="shared" si="131"/>
        <v>0</v>
      </c>
      <c r="J679" s="1">
        <f t="shared" si="132"/>
        <v>0</v>
      </c>
      <c r="K679" s="157">
        <f t="shared" si="139"/>
        <v>0</v>
      </c>
      <c r="L679" s="148">
        <f t="shared" si="140"/>
        <v>0</v>
      </c>
      <c r="M679" s="150">
        <f t="shared" si="141"/>
        <v>10</v>
      </c>
      <c r="N679" s="149">
        <f t="shared" si="142"/>
        <v>2.8200000000000003</v>
      </c>
      <c r="O679" s="149">
        <f t="shared" si="133"/>
        <v>1.02</v>
      </c>
      <c r="P679" s="149">
        <f t="shared" si="134"/>
        <v>0.02</v>
      </c>
    </row>
    <row r="680" spans="1:16" x14ac:dyDescent="0.25">
      <c r="A680" s="391"/>
      <c r="B680" s="394"/>
      <c r="C680" s="5" t="str">
        <f t="shared" si="130"/>
        <v/>
      </c>
      <c r="D680" s="155">
        <f t="shared" si="135"/>
        <v>0</v>
      </c>
      <c r="F680" s="156">
        <f t="shared" si="136"/>
        <v>0</v>
      </c>
      <c r="G680" t="str">
        <f t="shared" si="137"/>
        <v/>
      </c>
      <c r="H680" t="b">
        <f t="shared" si="138"/>
        <v>0</v>
      </c>
      <c r="I680" s="283">
        <f t="shared" si="131"/>
        <v>0</v>
      </c>
      <c r="J680" s="1">
        <f t="shared" si="132"/>
        <v>0</v>
      </c>
      <c r="K680" s="157">
        <f t="shared" si="139"/>
        <v>0</v>
      </c>
      <c r="L680" s="148">
        <f t="shared" si="140"/>
        <v>0</v>
      </c>
      <c r="M680" s="150">
        <f t="shared" si="141"/>
        <v>10</v>
      </c>
      <c r="N680" s="149">
        <f t="shared" si="142"/>
        <v>2.8200000000000003</v>
      </c>
      <c r="O680" s="149">
        <f t="shared" si="133"/>
        <v>1.02</v>
      </c>
      <c r="P680" s="149">
        <f t="shared" si="134"/>
        <v>0.02</v>
      </c>
    </row>
    <row r="681" spans="1:16" x14ac:dyDescent="0.25">
      <c r="A681" s="391"/>
      <c r="B681" s="394"/>
      <c r="C681" s="5" t="str">
        <f t="shared" si="130"/>
        <v/>
      </c>
      <c r="D681" s="155">
        <f t="shared" si="135"/>
        <v>0</v>
      </c>
      <c r="F681" s="156">
        <f t="shared" si="136"/>
        <v>0</v>
      </c>
      <c r="G681" t="str">
        <f t="shared" si="137"/>
        <v/>
      </c>
      <c r="H681" t="b">
        <f t="shared" si="138"/>
        <v>0</v>
      </c>
      <c r="I681" s="283">
        <f t="shared" si="131"/>
        <v>0</v>
      </c>
      <c r="J681" s="1">
        <f t="shared" si="132"/>
        <v>0</v>
      </c>
      <c r="K681" s="157">
        <f t="shared" si="139"/>
        <v>0</v>
      </c>
      <c r="L681" s="148">
        <f t="shared" si="140"/>
        <v>0</v>
      </c>
      <c r="M681" s="150">
        <f t="shared" si="141"/>
        <v>10</v>
      </c>
      <c r="N681" s="149">
        <f t="shared" si="142"/>
        <v>2.8200000000000003</v>
      </c>
      <c r="O681" s="149">
        <f t="shared" si="133"/>
        <v>1.02</v>
      </c>
      <c r="P681" s="149">
        <f t="shared" si="134"/>
        <v>0.02</v>
      </c>
    </row>
    <row r="682" spans="1:16" x14ac:dyDescent="0.25">
      <c r="A682" s="391"/>
      <c r="B682" s="394"/>
      <c r="C682" s="5" t="str">
        <f t="shared" si="130"/>
        <v/>
      </c>
      <c r="D682" s="155">
        <f t="shared" si="135"/>
        <v>0</v>
      </c>
      <c r="F682" s="156">
        <f t="shared" si="136"/>
        <v>0</v>
      </c>
      <c r="G682" t="str">
        <f t="shared" si="137"/>
        <v/>
      </c>
      <c r="H682" t="b">
        <f t="shared" si="138"/>
        <v>0</v>
      </c>
      <c r="I682" s="283">
        <f t="shared" si="131"/>
        <v>0</v>
      </c>
      <c r="J682" s="1">
        <f t="shared" si="132"/>
        <v>0</v>
      </c>
      <c r="K682" s="157">
        <f t="shared" si="139"/>
        <v>0</v>
      </c>
      <c r="L682" s="148">
        <f t="shared" si="140"/>
        <v>0</v>
      </c>
      <c r="M682" s="150">
        <f t="shared" si="141"/>
        <v>10</v>
      </c>
      <c r="N682" s="149">
        <f t="shared" si="142"/>
        <v>2.8200000000000003</v>
      </c>
      <c r="O682" s="149">
        <f t="shared" si="133"/>
        <v>1.02</v>
      </c>
      <c r="P682" s="149">
        <f t="shared" si="134"/>
        <v>0.02</v>
      </c>
    </row>
    <row r="683" spans="1:16" x14ac:dyDescent="0.25">
      <c r="A683" s="391"/>
      <c r="B683" s="394"/>
      <c r="C683" s="5" t="str">
        <f t="shared" si="130"/>
        <v/>
      </c>
      <c r="D683" s="155">
        <f t="shared" si="135"/>
        <v>0</v>
      </c>
      <c r="F683" s="156">
        <f t="shared" si="136"/>
        <v>0</v>
      </c>
      <c r="G683" t="str">
        <f t="shared" si="137"/>
        <v/>
      </c>
      <c r="H683" t="b">
        <f t="shared" si="138"/>
        <v>0</v>
      </c>
      <c r="I683" s="283">
        <f t="shared" si="131"/>
        <v>0</v>
      </c>
      <c r="J683" s="1">
        <f t="shared" si="132"/>
        <v>0</v>
      </c>
      <c r="K683" s="157">
        <f t="shared" si="139"/>
        <v>0</v>
      </c>
      <c r="L683" s="148">
        <f t="shared" si="140"/>
        <v>0</v>
      </c>
      <c r="M683" s="150">
        <f t="shared" si="141"/>
        <v>10</v>
      </c>
      <c r="N683" s="149">
        <f t="shared" si="142"/>
        <v>2.8200000000000003</v>
      </c>
      <c r="O683" s="149">
        <f t="shared" si="133"/>
        <v>1.02</v>
      </c>
      <c r="P683" s="149">
        <f t="shared" si="134"/>
        <v>0.02</v>
      </c>
    </row>
    <row r="684" spans="1:16" x14ac:dyDescent="0.25">
      <c r="A684" s="391"/>
      <c r="B684" s="394"/>
      <c r="C684" s="5" t="str">
        <f t="shared" si="130"/>
        <v/>
      </c>
      <c r="D684" s="155">
        <f t="shared" si="135"/>
        <v>0</v>
      </c>
      <c r="F684" s="156">
        <f t="shared" si="136"/>
        <v>0</v>
      </c>
      <c r="G684" t="str">
        <f t="shared" si="137"/>
        <v/>
      </c>
      <c r="H684" t="b">
        <f t="shared" si="138"/>
        <v>0</v>
      </c>
      <c r="I684" s="283">
        <f t="shared" si="131"/>
        <v>0</v>
      </c>
      <c r="J684" s="1">
        <f t="shared" si="132"/>
        <v>0</v>
      </c>
      <c r="K684" s="157">
        <f t="shared" si="139"/>
        <v>0</v>
      </c>
      <c r="L684" s="148">
        <f t="shared" si="140"/>
        <v>0</v>
      </c>
      <c r="M684" s="150">
        <f t="shared" si="141"/>
        <v>10</v>
      </c>
      <c r="N684" s="149">
        <f t="shared" si="142"/>
        <v>2.8200000000000003</v>
      </c>
      <c r="O684" s="149">
        <f t="shared" si="133"/>
        <v>1.02</v>
      </c>
      <c r="P684" s="149">
        <f t="shared" si="134"/>
        <v>0.02</v>
      </c>
    </row>
    <row r="685" spans="1:16" x14ac:dyDescent="0.25">
      <c r="A685" s="391"/>
      <c r="B685" s="394"/>
      <c r="C685" s="5" t="str">
        <f t="shared" si="130"/>
        <v/>
      </c>
      <c r="D685" s="155">
        <f t="shared" si="135"/>
        <v>0</v>
      </c>
      <c r="F685" s="156">
        <f t="shared" si="136"/>
        <v>0</v>
      </c>
      <c r="G685" t="str">
        <f t="shared" si="137"/>
        <v/>
      </c>
      <c r="H685" t="b">
        <f t="shared" si="138"/>
        <v>0</v>
      </c>
      <c r="I685" s="283">
        <f t="shared" si="131"/>
        <v>0</v>
      </c>
      <c r="J685" s="1">
        <f t="shared" si="132"/>
        <v>0</v>
      </c>
      <c r="K685" s="157">
        <f t="shared" si="139"/>
        <v>0</v>
      </c>
      <c r="L685" s="148">
        <f t="shared" si="140"/>
        <v>0</v>
      </c>
      <c r="M685" s="150">
        <f t="shared" si="141"/>
        <v>10</v>
      </c>
      <c r="N685" s="149">
        <f t="shared" si="142"/>
        <v>2.8200000000000003</v>
      </c>
      <c r="O685" s="149">
        <f t="shared" si="133"/>
        <v>1.02</v>
      </c>
      <c r="P685" s="149">
        <f t="shared" si="134"/>
        <v>0.02</v>
      </c>
    </row>
    <row r="686" spans="1:16" x14ac:dyDescent="0.25">
      <c r="A686" s="391"/>
      <c r="B686" s="394"/>
      <c r="C686" s="5" t="str">
        <f t="shared" si="130"/>
        <v/>
      </c>
      <c r="D686" s="155">
        <f t="shared" si="135"/>
        <v>0</v>
      </c>
      <c r="F686" s="156">
        <f t="shared" si="136"/>
        <v>0</v>
      </c>
      <c r="G686" t="str">
        <f t="shared" si="137"/>
        <v/>
      </c>
      <c r="H686" t="b">
        <f t="shared" si="138"/>
        <v>0</v>
      </c>
      <c r="I686" s="283">
        <f t="shared" si="131"/>
        <v>0</v>
      </c>
      <c r="J686" s="1">
        <f t="shared" si="132"/>
        <v>0</v>
      </c>
      <c r="K686" s="157">
        <f t="shared" si="139"/>
        <v>0</v>
      </c>
      <c r="L686" s="148">
        <f t="shared" si="140"/>
        <v>0</v>
      </c>
      <c r="M686" s="150">
        <f t="shared" si="141"/>
        <v>10</v>
      </c>
      <c r="N686" s="149">
        <f t="shared" si="142"/>
        <v>2.8200000000000003</v>
      </c>
      <c r="O686" s="149">
        <f t="shared" si="133"/>
        <v>1.02</v>
      </c>
      <c r="P686" s="149">
        <f t="shared" si="134"/>
        <v>0.02</v>
      </c>
    </row>
    <row r="687" spans="1:16" x14ac:dyDescent="0.25">
      <c r="A687" s="391"/>
      <c r="B687" s="394"/>
      <c r="C687" s="5" t="str">
        <f t="shared" si="130"/>
        <v/>
      </c>
      <c r="D687" s="155">
        <f t="shared" si="135"/>
        <v>0</v>
      </c>
      <c r="F687" s="156">
        <f t="shared" si="136"/>
        <v>0</v>
      </c>
      <c r="G687" t="str">
        <f t="shared" si="137"/>
        <v/>
      </c>
      <c r="H687" t="b">
        <f t="shared" si="138"/>
        <v>0</v>
      </c>
      <c r="I687" s="283">
        <f t="shared" si="131"/>
        <v>0</v>
      </c>
      <c r="J687" s="1">
        <f t="shared" si="132"/>
        <v>0</v>
      </c>
      <c r="K687" s="157">
        <f t="shared" si="139"/>
        <v>0</v>
      </c>
      <c r="L687" s="148">
        <f t="shared" si="140"/>
        <v>0</v>
      </c>
      <c r="M687" s="150">
        <f t="shared" si="141"/>
        <v>10</v>
      </c>
      <c r="N687" s="149">
        <f t="shared" si="142"/>
        <v>2.8200000000000003</v>
      </c>
      <c r="O687" s="149">
        <f t="shared" si="133"/>
        <v>1.02</v>
      </c>
      <c r="P687" s="149">
        <f t="shared" si="134"/>
        <v>0.02</v>
      </c>
    </row>
    <row r="688" spans="1:16" x14ac:dyDescent="0.25">
      <c r="A688" s="391"/>
      <c r="B688" s="394"/>
      <c r="C688" s="5" t="str">
        <f t="shared" si="130"/>
        <v/>
      </c>
      <c r="D688" s="155">
        <f t="shared" si="135"/>
        <v>0</v>
      </c>
      <c r="F688" s="156">
        <f t="shared" si="136"/>
        <v>0</v>
      </c>
      <c r="G688" t="str">
        <f t="shared" si="137"/>
        <v/>
      </c>
      <c r="H688" t="b">
        <f t="shared" si="138"/>
        <v>0</v>
      </c>
      <c r="I688" s="283">
        <f t="shared" si="131"/>
        <v>0</v>
      </c>
      <c r="J688" s="1">
        <f t="shared" si="132"/>
        <v>0</v>
      </c>
      <c r="K688" s="157">
        <f t="shared" si="139"/>
        <v>0</v>
      </c>
      <c r="L688" s="148">
        <f t="shared" si="140"/>
        <v>0</v>
      </c>
      <c r="M688" s="150">
        <f t="shared" si="141"/>
        <v>10</v>
      </c>
      <c r="N688" s="149">
        <f t="shared" si="142"/>
        <v>2.8200000000000003</v>
      </c>
      <c r="O688" s="149">
        <f t="shared" si="133"/>
        <v>1.02</v>
      </c>
      <c r="P688" s="149">
        <f t="shared" si="134"/>
        <v>0.02</v>
      </c>
    </row>
    <row r="689" spans="1:16" x14ac:dyDescent="0.25">
      <c r="A689" s="391"/>
      <c r="B689" s="394"/>
      <c r="C689" s="5" t="str">
        <f t="shared" si="130"/>
        <v/>
      </c>
      <c r="D689" s="155">
        <f t="shared" si="135"/>
        <v>0</v>
      </c>
      <c r="F689" s="156">
        <f t="shared" si="136"/>
        <v>0</v>
      </c>
      <c r="G689" t="str">
        <f t="shared" si="137"/>
        <v/>
      </c>
      <c r="H689" t="b">
        <f t="shared" si="138"/>
        <v>0</v>
      </c>
      <c r="I689" s="283">
        <f t="shared" si="131"/>
        <v>0</v>
      </c>
      <c r="J689" s="1">
        <f t="shared" si="132"/>
        <v>0</v>
      </c>
      <c r="K689" s="157">
        <f t="shared" si="139"/>
        <v>0</v>
      </c>
      <c r="L689" s="148">
        <f t="shared" si="140"/>
        <v>0</v>
      </c>
      <c r="M689" s="150">
        <f t="shared" si="141"/>
        <v>10</v>
      </c>
      <c r="N689" s="149">
        <f t="shared" si="142"/>
        <v>2.8200000000000003</v>
      </c>
      <c r="O689" s="149">
        <f t="shared" si="133"/>
        <v>1.02</v>
      </c>
      <c r="P689" s="149">
        <f t="shared" si="134"/>
        <v>0.02</v>
      </c>
    </row>
    <row r="690" spans="1:16" x14ac:dyDescent="0.25">
      <c r="A690" s="391"/>
      <c r="B690" s="394"/>
      <c r="C690" s="5" t="str">
        <f t="shared" si="130"/>
        <v/>
      </c>
      <c r="D690" s="155">
        <f t="shared" si="135"/>
        <v>0</v>
      </c>
      <c r="F690" s="156">
        <f t="shared" si="136"/>
        <v>0</v>
      </c>
      <c r="G690" t="str">
        <f t="shared" si="137"/>
        <v/>
      </c>
      <c r="H690" t="b">
        <f t="shared" si="138"/>
        <v>0</v>
      </c>
      <c r="I690" s="283">
        <f t="shared" si="131"/>
        <v>0</v>
      </c>
      <c r="J690" s="1">
        <f t="shared" si="132"/>
        <v>0</v>
      </c>
      <c r="K690" s="157">
        <f t="shared" si="139"/>
        <v>0</v>
      </c>
      <c r="L690" s="148">
        <f t="shared" si="140"/>
        <v>0</v>
      </c>
      <c r="M690" s="150">
        <f t="shared" si="141"/>
        <v>10</v>
      </c>
      <c r="N690" s="149">
        <f t="shared" si="142"/>
        <v>2.8200000000000003</v>
      </c>
      <c r="O690" s="149">
        <f t="shared" si="133"/>
        <v>1.02</v>
      </c>
      <c r="P690" s="149">
        <f t="shared" si="134"/>
        <v>0.02</v>
      </c>
    </row>
    <row r="691" spans="1:16" x14ac:dyDescent="0.25">
      <c r="A691" s="391"/>
      <c r="B691" s="394"/>
      <c r="C691" s="5" t="str">
        <f t="shared" si="130"/>
        <v/>
      </c>
      <c r="D691" s="155">
        <f t="shared" si="135"/>
        <v>0</v>
      </c>
      <c r="F691" s="156">
        <f t="shared" si="136"/>
        <v>0</v>
      </c>
      <c r="G691" t="str">
        <f t="shared" si="137"/>
        <v/>
      </c>
      <c r="H691" t="b">
        <f t="shared" si="138"/>
        <v>0</v>
      </c>
      <c r="I691" s="283">
        <f t="shared" si="131"/>
        <v>0</v>
      </c>
      <c r="J691" s="1">
        <f t="shared" si="132"/>
        <v>0</v>
      </c>
      <c r="K691" s="157">
        <f t="shared" si="139"/>
        <v>0</v>
      </c>
      <c r="L691" s="148">
        <f t="shared" si="140"/>
        <v>0</v>
      </c>
      <c r="M691" s="150">
        <f t="shared" si="141"/>
        <v>10</v>
      </c>
      <c r="N691" s="149">
        <f t="shared" si="142"/>
        <v>2.8200000000000003</v>
      </c>
      <c r="O691" s="149">
        <f t="shared" si="133"/>
        <v>1.02</v>
      </c>
      <c r="P691" s="149">
        <f t="shared" si="134"/>
        <v>0.02</v>
      </c>
    </row>
    <row r="692" spans="1:16" x14ac:dyDescent="0.25">
      <c r="A692" s="391"/>
      <c r="B692" s="394"/>
      <c r="C692" s="5" t="str">
        <f t="shared" si="130"/>
        <v/>
      </c>
      <c r="D692" s="155">
        <f t="shared" si="135"/>
        <v>0</v>
      </c>
      <c r="F692" s="156">
        <f t="shared" si="136"/>
        <v>0</v>
      </c>
      <c r="G692" t="str">
        <f t="shared" si="137"/>
        <v/>
      </c>
      <c r="H692" t="b">
        <f t="shared" si="138"/>
        <v>0</v>
      </c>
      <c r="I692" s="283">
        <f t="shared" si="131"/>
        <v>0</v>
      </c>
      <c r="J692" s="1">
        <f t="shared" si="132"/>
        <v>0</v>
      </c>
      <c r="K692" s="157">
        <f t="shared" si="139"/>
        <v>0</v>
      </c>
      <c r="L692" s="148">
        <f t="shared" si="140"/>
        <v>0</v>
      </c>
      <c r="M692" s="150">
        <f t="shared" si="141"/>
        <v>10</v>
      </c>
      <c r="N692" s="149">
        <f t="shared" si="142"/>
        <v>2.8200000000000003</v>
      </c>
      <c r="O692" s="149">
        <f t="shared" si="133"/>
        <v>1.02</v>
      </c>
      <c r="P692" s="149">
        <f t="shared" si="134"/>
        <v>0.02</v>
      </c>
    </row>
    <row r="693" spans="1:16" x14ac:dyDescent="0.25">
      <c r="A693" s="391"/>
      <c r="B693" s="394"/>
      <c r="C693" s="5" t="str">
        <f t="shared" si="130"/>
        <v/>
      </c>
      <c r="D693" s="155">
        <f t="shared" si="135"/>
        <v>0</v>
      </c>
      <c r="F693" s="156">
        <f t="shared" si="136"/>
        <v>0</v>
      </c>
      <c r="G693" t="str">
        <f t="shared" si="137"/>
        <v/>
      </c>
      <c r="H693" t="b">
        <f t="shared" si="138"/>
        <v>0</v>
      </c>
      <c r="I693" s="283">
        <f t="shared" si="131"/>
        <v>0</v>
      </c>
      <c r="J693" s="1">
        <f t="shared" si="132"/>
        <v>0</v>
      </c>
      <c r="K693" s="157">
        <f t="shared" si="139"/>
        <v>0</v>
      </c>
      <c r="L693" s="148">
        <f t="shared" si="140"/>
        <v>0</v>
      </c>
      <c r="M693" s="150">
        <f t="shared" si="141"/>
        <v>10</v>
      </c>
      <c r="N693" s="149">
        <f t="shared" si="142"/>
        <v>2.8200000000000003</v>
      </c>
      <c r="O693" s="149">
        <f t="shared" si="133"/>
        <v>1.02</v>
      </c>
      <c r="P693" s="149">
        <f t="shared" si="134"/>
        <v>0.02</v>
      </c>
    </row>
    <row r="694" spans="1:16" x14ac:dyDescent="0.25">
      <c r="A694" s="391"/>
      <c r="B694" s="394"/>
      <c r="C694" s="5" t="str">
        <f t="shared" si="130"/>
        <v/>
      </c>
      <c r="D694" s="155">
        <f t="shared" si="135"/>
        <v>0</v>
      </c>
      <c r="F694" s="156">
        <f t="shared" si="136"/>
        <v>0</v>
      </c>
      <c r="G694" t="str">
        <f t="shared" si="137"/>
        <v/>
      </c>
      <c r="H694" t="b">
        <f t="shared" si="138"/>
        <v>0</v>
      </c>
      <c r="I694" s="283">
        <f t="shared" si="131"/>
        <v>0</v>
      </c>
      <c r="J694" s="1">
        <f t="shared" si="132"/>
        <v>0</v>
      </c>
      <c r="K694" s="157">
        <f t="shared" si="139"/>
        <v>0</v>
      </c>
      <c r="L694" s="148">
        <f t="shared" si="140"/>
        <v>0</v>
      </c>
      <c r="M694" s="150">
        <f t="shared" si="141"/>
        <v>10</v>
      </c>
      <c r="N694" s="149">
        <f t="shared" si="142"/>
        <v>2.8200000000000003</v>
      </c>
      <c r="O694" s="149">
        <f t="shared" si="133"/>
        <v>1.02</v>
      </c>
      <c r="P694" s="149">
        <f t="shared" si="134"/>
        <v>0.02</v>
      </c>
    </row>
    <row r="695" spans="1:16" x14ac:dyDescent="0.25">
      <c r="A695" s="391"/>
      <c r="B695" s="394"/>
      <c r="C695" s="5" t="str">
        <f t="shared" si="130"/>
        <v/>
      </c>
      <c r="D695" s="155">
        <f t="shared" si="135"/>
        <v>0</v>
      </c>
      <c r="F695" s="156">
        <f t="shared" si="136"/>
        <v>0</v>
      </c>
      <c r="G695" t="str">
        <f t="shared" si="137"/>
        <v/>
      </c>
      <c r="H695" t="b">
        <f t="shared" si="138"/>
        <v>0</v>
      </c>
      <c r="I695" s="283">
        <f t="shared" si="131"/>
        <v>0</v>
      </c>
      <c r="J695" s="1">
        <f t="shared" si="132"/>
        <v>0</v>
      </c>
      <c r="K695" s="157">
        <f t="shared" si="139"/>
        <v>0</v>
      </c>
      <c r="L695" s="148">
        <f t="shared" si="140"/>
        <v>0</v>
      </c>
      <c r="M695" s="150">
        <f t="shared" si="141"/>
        <v>10</v>
      </c>
      <c r="N695" s="149">
        <f t="shared" si="142"/>
        <v>2.8200000000000003</v>
      </c>
      <c r="O695" s="149">
        <f t="shared" si="133"/>
        <v>1.02</v>
      </c>
      <c r="P695" s="149">
        <f t="shared" si="134"/>
        <v>0.02</v>
      </c>
    </row>
    <row r="696" spans="1:16" x14ac:dyDescent="0.25">
      <c r="A696" s="391"/>
      <c r="B696" s="394"/>
      <c r="C696" s="5" t="str">
        <f t="shared" si="130"/>
        <v/>
      </c>
      <c r="D696" s="155">
        <f t="shared" si="135"/>
        <v>0</v>
      </c>
      <c r="F696" s="156">
        <f t="shared" si="136"/>
        <v>0</v>
      </c>
      <c r="G696" t="str">
        <f t="shared" si="137"/>
        <v/>
      </c>
      <c r="H696" t="b">
        <f t="shared" si="138"/>
        <v>0</v>
      </c>
      <c r="I696" s="283">
        <f t="shared" si="131"/>
        <v>0</v>
      </c>
      <c r="J696" s="1">
        <f t="shared" si="132"/>
        <v>0</v>
      </c>
      <c r="K696" s="157">
        <f t="shared" si="139"/>
        <v>0</v>
      </c>
      <c r="L696" s="148">
        <f t="shared" si="140"/>
        <v>0</v>
      </c>
      <c r="M696" s="150">
        <f t="shared" si="141"/>
        <v>10</v>
      </c>
      <c r="N696" s="149">
        <f t="shared" si="142"/>
        <v>2.8200000000000003</v>
      </c>
      <c r="O696" s="149">
        <f t="shared" si="133"/>
        <v>1.02</v>
      </c>
      <c r="P696" s="149">
        <f t="shared" si="134"/>
        <v>0.02</v>
      </c>
    </row>
    <row r="697" spans="1:16" x14ac:dyDescent="0.25">
      <c r="A697" s="391"/>
      <c r="B697" s="394"/>
      <c r="C697" s="5" t="str">
        <f t="shared" si="130"/>
        <v/>
      </c>
      <c r="D697" s="155">
        <f t="shared" si="135"/>
        <v>0</v>
      </c>
      <c r="F697" s="156">
        <f t="shared" si="136"/>
        <v>0</v>
      </c>
      <c r="G697" t="str">
        <f t="shared" si="137"/>
        <v/>
      </c>
      <c r="H697" t="b">
        <f t="shared" si="138"/>
        <v>0</v>
      </c>
      <c r="I697" s="283">
        <f t="shared" si="131"/>
        <v>0</v>
      </c>
      <c r="J697" s="1">
        <f t="shared" si="132"/>
        <v>0</v>
      </c>
      <c r="K697" s="157">
        <f t="shared" si="139"/>
        <v>0</v>
      </c>
      <c r="L697" s="148">
        <f t="shared" si="140"/>
        <v>0</v>
      </c>
      <c r="M697" s="150">
        <f t="shared" si="141"/>
        <v>10</v>
      </c>
      <c r="N697" s="149">
        <f t="shared" si="142"/>
        <v>2.8200000000000003</v>
      </c>
      <c r="O697" s="149">
        <f t="shared" si="133"/>
        <v>1.02</v>
      </c>
      <c r="P697" s="149">
        <f t="shared" si="134"/>
        <v>0.02</v>
      </c>
    </row>
    <row r="698" spans="1:16" x14ac:dyDescent="0.25">
      <c r="A698" s="391"/>
      <c r="B698" s="394"/>
      <c r="C698" s="5" t="str">
        <f t="shared" si="130"/>
        <v/>
      </c>
      <c r="D698" s="155">
        <f t="shared" si="135"/>
        <v>0</v>
      </c>
      <c r="F698" s="156">
        <f t="shared" si="136"/>
        <v>0</v>
      </c>
      <c r="G698" t="str">
        <f t="shared" si="137"/>
        <v/>
      </c>
      <c r="H698" t="b">
        <f t="shared" si="138"/>
        <v>0</v>
      </c>
      <c r="I698" s="283">
        <f t="shared" si="131"/>
        <v>0</v>
      </c>
      <c r="J698" s="1">
        <f t="shared" si="132"/>
        <v>0</v>
      </c>
      <c r="K698" s="157">
        <f t="shared" si="139"/>
        <v>0</v>
      </c>
      <c r="L698" s="148">
        <f t="shared" si="140"/>
        <v>0</v>
      </c>
      <c r="M698" s="150">
        <f t="shared" si="141"/>
        <v>10</v>
      </c>
      <c r="N698" s="149">
        <f t="shared" si="142"/>
        <v>2.8200000000000003</v>
      </c>
      <c r="O698" s="149">
        <f t="shared" si="133"/>
        <v>1.02</v>
      </c>
      <c r="P698" s="149">
        <f t="shared" si="134"/>
        <v>0.02</v>
      </c>
    </row>
    <row r="699" spans="1:16" x14ac:dyDescent="0.25">
      <c r="A699" s="391"/>
      <c r="B699" s="394"/>
      <c r="C699" s="5" t="str">
        <f t="shared" si="130"/>
        <v/>
      </c>
      <c r="D699" s="155">
        <f t="shared" si="135"/>
        <v>0</v>
      </c>
      <c r="F699" s="156">
        <f t="shared" si="136"/>
        <v>0</v>
      </c>
      <c r="G699" t="str">
        <f t="shared" si="137"/>
        <v/>
      </c>
      <c r="H699" t="b">
        <f t="shared" si="138"/>
        <v>0</v>
      </c>
      <c r="I699" s="283">
        <f t="shared" si="131"/>
        <v>0</v>
      </c>
      <c r="J699" s="1">
        <f t="shared" si="132"/>
        <v>0</v>
      </c>
      <c r="K699" s="157">
        <f t="shared" si="139"/>
        <v>0</v>
      </c>
      <c r="L699" s="148">
        <f t="shared" si="140"/>
        <v>0</v>
      </c>
      <c r="M699" s="150">
        <f t="shared" si="141"/>
        <v>10</v>
      </c>
      <c r="N699" s="149">
        <f t="shared" si="142"/>
        <v>2.8200000000000003</v>
      </c>
      <c r="O699" s="149">
        <f t="shared" si="133"/>
        <v>1.02</v>
      </c>
      <c r="P699" s="149">
        <f t="shared" si="134"/>
        <v>0.02</v>
      </c>
    </row>
    <row r="700" spans="1:16" x14ac:dyDescent="0.25">
      <c r="A700" s="391"/>
      <c r="B700" s="394"/>
      <c r="C700" s="5" t="str">
        <f t="shared" si="130"/>
        <v/>
      </c>
      <c r="D700" s="155">
        <f t="shared" si="135"/>
        <v>0</v>
      </c>
      <c r="F700" s="156">
        <f t="shared" si="136"/>
        <v>0</v>
      </c>
      <c r="G700" t="str">
        <f t="shared" si="137"/>
        <v/>
      </c>
      <c r="H700" t="b">
        <f t="shared" si="138"/>
        <v>0</v>
      </c>
      <c r="I700" s="283">
        <f t="shared" si="131"/>
        <v>0</v>
      </c>
      <c r="J700" s="1">
        <f t="shared" si="132"/>
        <v>0</v>
      </c>
      <c r="K700" s="157">
        <f t="shared" si="139"/>
        <v>0</v>
      </c>
      <c r="L700" s="148">
        <f t="shared" si="140"/>
        <v>0</v>
      </c>
      <c r="M700" s="150">
        <f t="shared" si="141"/>
        <v>10</v>
      </c>
      <c r="N700" s="149">
        <f t="shared" si="142"/>
        <v>2.8200000000000003</v>
      </c>
      <c r="O700" s="149">
        <f t="shared" si="133"/>
        <v>1.02</v>
      </c>
      <c r="P700" s="149">
        <f t="shared" si="134"/>
        <v>0.02</v>
      </c>
    </row>
    <row r="701" spans="1:16" x14ac:dyDescent="0.25">
      <c r="A701" s="391"/>
      <c r="B701" s="394"/>
      <c r="C701" s="5" t="str">
        <f t="shared" si="130"/>
        <v/>
      </c>
      <c r="D701" s="155">
        <f t="shared" si="135"/>
        <v>0</v>
      </c>
      <c r="F701" s="156">
        <f t="shared" si="136"/>
        <v>0</v>
      </c>
      <c r="G701" t="str">
        <f t="shared" si="137"/>
        <v/>
      </c>
      <c r="H701" t="b">
        <f t="shared" si="138"/>
        <v>0</v>
      </c>
      <c r="I701" s="283">
        <f t="shared" si="131"/>
        <v>0</v>
      </c>
      <c r="J701" s="1">
        <f t="shared" si="132"/>
        <v>0</v>
      </c>
      <c r="K701" s="157">
        <f t="shared" si="139"/>
        <v>0</v>
      </c>
      <c r="L701" s="148">
        <f t="shared" si="140"/>
        <v>0</v>
      </c>
      <c r="M701" s="150">
        <f t="shared" si="141"/>
        <v>10</v>
      </c>
      <c r="N701" s="149">
        <f t="shared" si="142"/>
        <v>2.8200000000000003</v>
      </c>
      <c r="O701" s="149">
        <f t="shared" si="133"/>
        <v>1.02</v>
      </c>
      <c r="P701" s="149">
        <f t="shared" si="134"/>
        <v>0.02</v>
      </c>
    </row>
    <row r="702" spans="1:16" x14ac:dyDescent="0.25">
      <c r="A702" s="391"/>
      <c r="B702" s="394"/>
      <c r="C702" s="5" t="str">
        <f t="shared" si="130"/>
        <v/>
      </c>
      <c r="D702" s="155">
        <f t="shared" si="135"/>
        <v>0</v>
      </c>
      <c r="F702" s="156">
        <f t="shared" si="136"/>
        <v>0</v>
      </c>
      <c r="G702" t="str">
        <f t="shared" si="137"/>
        <v/>
      </c>
      <c r="H702" t="b">
        <f t="shared" si="138"/>
        <v>0</v>
      </c>
      <c r="I702" s="283">
        <f t="shared" si="131"/>
        <v>0</v>
      </c>
      <c r="J702" s="1">
        <f t="shared" si="132"/>
        <v>0</v>
      </c>
      <c r="K702" s="157">
        <f t="shared" si="139"/>
        <v>0</v>
      </c>
      <c r="L702" s="148">
        <f t="shared" si="140"/>
        <v>0</v>
      </c>
      <c r="M702" s="150">
        <f t="shared" si="141"/>
        <v>10</v>
      </c>
      <c r="N702" s="149">
        <f t="shared" si="142"/>
        <v>2.8200000000000003</v>
      </c>
      <c r="O702" s="149">
        <f t="shared" si="133"/>
        <v>1.02</v>
      </c>
      <c r="P702" s="149">
        <f t="shared" si="134"/>
        <v>0.02</v>
      </c>
    </row>
    <row r="703" spans="1:16" x14ac:dyDescent="0.25">
      <c r="A703" s="391"/>
      <c r="B703" s="394"/>
      <c r="C703" s="5" t="str">
        <f t="shared" si="130"/>
        <v/>
      </c>
      <c r="D703" s="155">
        <f t="shared" si="135"/>
        <v>0</v>
      </c>
      <c r="F703" s="156">
        <f t="shared" si="136"/>
        <v>0</v>
      </c>
      <c r="G703" t="str">
        <f t="shared" si="137"/>
        <v/>
      </c>
      <c r="H703" t="b">
        <f t="shared" si="138"/>
        <v>0</v>
      </c>
      <c r="I703" s="283">
        <f t="shared" si="131"/>
        <v>0</v>
      </c>
      <c r="J703" s="1">
        <f t="shared" si="132"/>
        <v>0</v>
      </c>
      <c r="K703" s="157">
        <f t="shared" si="139"/>
        <v>0</v>
      </c>
      <c r="L703" s="148">
        <f t="shared" si="140"/>
        <v>0</v>
      </c>
      <c r="M703" s="150">
        <f t="shared" si="141"/>
        <v>10</v>
      </c>
      <c r="N703" s="149">
        <f t="shared" si="142"/>
        <v>2.8200000000000003</v>
      </c>
      <c r="O703" s="149">
        <f t="shared" si="133"/>
        <v>1.02</v>
      </c>
      <c r="P703" s="149">
        <f t="shared" si="134"/>
        <v>0.02</v>
      </c>
    </row>
    <row r="704" spans="1:16" x14ac:dyDescent="0.25">
      <c r="A704" s="391"/>
      <c r="B704" s="394"/>
      <c r="C704" s="5" t="str">
        <f t="shared" si="130"/>
        <v/>
      </c>
      <c r="D704" s="155">
        <f t="shared" si="135"/>
        <v>0</v>
      </c>
      <c r="F704" s="156">
        <f t="shared" si="136"/>
        <v>0</v>
      </c>
      <c r="G704" t="str">
        <f t="shared" si="137"/>
        <v/>
      </c>
      <c r="H704" t="b">
        <f t="shared" si="138"/>
        <v>0</v>
      </c>
      <c r="I704" s="283">
        <f t="shared" si="131"/>
        <v>0</v>
      </c>
      <c r="J704" s="1">
        <f t="shared" si="132"/>
        <v>0</v>
      </c>
      <c r="K704" s="157">
        <f t="shared" si="139"/>
        <v>0</v>
      </c>
      <c r="L704" s="148">
        <f t="shared" si="140"/>
        <v>0</v>
      </c>
      <c r="M704" s="150">
        <f t="shared" si="141"/>
        <v>10</v>
      </c>
      <c r="N704" s="149">
        <f t="shared" si="142"/>
        <v>2.8200000000000003</v>
      </c>
      <c r="O704" s="149">
        <f t="shared" si="133"/>
        <v>1.02</v>
      </c>
      <c r="P704" s="149">
        <f t="shared" si="134"/>
        <v>0.02</v>
      </c>
    </row>
    <row r="705" spans="1:16" x14ac:dyDescent="0.25">
      <c r="A705" s="391"/>
      <c r="B705" s="394"/>
      <c r="C705" s="5" t="str">
        <f t="shared" si="130"/>
        <v/>
      </c>
      <c r="D705" s="155">
        <f t="shared" si="135"/>
        <v>0</v>
      </c>
      <c r="F705" s="156">
        <f t="shared" si="136"/>
        <v>0</v>
      </c>
      <c r="G705" t="str">
        <f t="shared" si="137"/>
        <v/>
      </c>
      <c r="H705" t="b">
        <f t="shared" si="138"/>
        <v>0</v>
      </c>
      <c r="I705" s="283">
        <f t="shared" si="131"/>
        <v>0</v>
      </c>
      <c r="J705" s="1">
        <f t="shared" si="132"/>
        <v>0</v>
      </c>
      <c r="K705" s="157">
        <f t="shared" si="139"/>
        <v>0</v>
      </c>
      <c r="L705" s="148">
        <f t="shared" si="140"/>
        <v>0</v>
      </c>
      <c r="M705" s="150">
        <f t="shared" si="141"/>
        <v>10</v>
      </c>
      <c r="N705" s="149">
        <f t="shared" si="142"/>
        <v>2.8200000000000003</v>
      </c>
      <c r="O705" s="149">
        <f t="shared" si="133"/>
        <v>1.02</v>
      </c>
      <c r="P705" s="149">
        <f t="shared" si="134"/>
        <v>0.02</v>
      </c>
    </row>
    <row r="706" spans="1:16" x14ac:dyDescent="0.25">
      <c r="A706" s="391"/>
      <c r="B706" s="394"/>
      <c r="C706" s="5" t="str">
        <f t="shared" si="130"/>
        <v/>
      </c>
      <c r="D706" s="155">
        <f t="shared" si="135"/>
        <v>0</v>
      </c>
      <c r="F706" s="156">
        <f t="shared" si="136"/>
        <v>0</v>
      </c>
      <c r="G706" t="str">
        <f t="shared" si="137"/>
        <v/>
      </c>
      <c r="H706" t="b">
        <f t="shared" si="138"/>
        <v>0</v>
      </c>
      <c r="I706" s="283">
        <f t="shared" si="131"/>
        <v>0</v>
      </c>
      <c r="J706" s="1">
        <f t="shared" si="132"/>
        <v>0</v>
      </c>
      <c r="K706" s="157">
        <f t="shared" si="139"/>
        <v>0</v>
      </c>
      <c r="L706" s="148">
        <f t="shared" si="140"/>
        <v>0</v>
      </c>
      <c r="M706" s="150">
        <f t="shared" si="141"/>
        <v>10</v>
      </c>
      <c r="N706" s="149">
        <f t="shared" si="142"/>
        <v>2.8200000000000003</v>
      </c>
      <c r="O706" s="149">
        <f t="shared" si="133"/>
        <v>1.02</v>
      </c>
      <c r="P706" s="149">
        <f t="shared" si="134"/>
        <v>0.02</v>
      </c>
    </row>
    <row r="707" spans="1:16" x14ac:dyDescent="0.25">
      <c r="A707" s="391"/>
      <c r="B707" s="394"/>
      <c r="C707" s="5" t="str">
        <f t="shared" ref="C707:C770" si="143">IF(I707&gt;0,INDEX(DB,I707,2),"")</f>
        <v/>
      </c>
      <c r="D707" s="155">
        <f t="shared" si="135"/>
        <v>0</v>
      </c>
      <c r="F707" s="156">
        <f t="shared" si="136"/>
        <v>0</v>
      </c>
      <c r="G707" t="str">
        <f t="shared" si="137"/>
        <v/>
      </c>
      <c r="H707" t="b">
        <f t="shared" si="138"/>
        <v>0</v>
      </c>
      <c r="I707" s="283">
        <f t="shared" ref="I707:I770" si="144">IF(ISNA(MATCH(A707,AthleteNumbers,0)),0,MATCH(A707,AthleteNumbers,0))</f>
        <v>0</v>
      </c>
      <c r="J707" s="1">
        <f t="shared" ref="J707:J770" si="145">IF(I707&gt;0,INDEX(DB,$I707,6),0)</f>
        <v>0</v>
      </c>
      <c r="K707" s="157">
        <f t="shared" si="139"/>
        <v>0</v>
      </c>
      <c r="L707" s="148">
        <f t="shared" si="140"/>
        <v>0</v>
      </c>
      <c r="M707" s="150">
        <f t="shared" si="141"/>
        <v>10</v>
      </c>
      <c r="N707" s="149">
        <f t="shared" si="142"/>
        <v>2.8200000000000003</v>
      </c>
      <c r="O707" s="149">
        <f t="shared" ref="O707:O770" si="146">IF($J707=0,$M$1,INDEX(IncEventData,$J707,(3*($K$1-1))+2))</f>
        <v>1.02</v>
      </c>
      <c r="P707" s="149">
        <f t="shared" ref="P707:P770" si="147">IF($J707=0,$O$1,INDEX(IncEventData,$J707,(3*($K$1-1))+3))</f>
        <v>0.02</v>
      </c>
    </row>
    <row r="708" spans="1:16" x14ac:dyDescent="0.25">
      <c r="A708" s="391"/>
      <c r="B708" s="394"/>
      <c r="C708" s="5" t="str">
        <f t="shared" si="143"/>
        <v/>
      </c>
      <c r="D708" s="155">
        <f t="shared" ref="D708:D771" si="148">IF(AND(H708,B708&lt;&gt;0,ISNUMBER(B708)),IF(ISERR(M708),0,M708),0)</f>
        <v>0</v>
      </c>
      <c r="F708" s="156">
        <f t="shared" ref="F708:F771" si="149">COUNTIF(A$3:A$1002,A708)</f>
        <v>0</v>
      </c>
      <c r="G708" t="str">
        <f t="shared" ref="G708:G771" si="150">IF(AND(H708,OR(D708&lt;=10,D708&gt;=90)),"CHECK","")</f>
        <v/>
      </c>
      <c r="H708" t="b">
        <f t="shared" ref="H708:H771" si="151">IF(AND(I708&gt;0,LEN(C708)&gt;0,B708&lt;&gt;0),TRUE,FALSE)</f>
        <v>0</v>
      </c>
      <c r="I708" s="283">
        <f t="shared" si="144"/>
        <v>0</v>
      </c>
      <c r="J708" s="1">
        <f t="shared" si="145"/>
        <v>0</v>
      </c>
      <c r="K708" s="157">
        <f t="shared" ref="K708:K771" si="152">IF(ISNUMBER(B708),ROUND(+B708,2),0)</f>
        <v>0</v>
      </c>
      <c r="L708" s="148">
        <f t="shared" ref="L708:L771" si="153">+K708</f>
        <v>0</v>
      </c>
      <c r="M708" s="150">
        <f t="shared" ref="M708:M771" si="154">IF(L708&lt;O708,MinPoints,IF(AND(L708&gt;N708,O708&gt;0),100,+INT(($L708-O708)/P708)+MinPoints))</f>
        <v>10</v>
      </c>
      <c r="N708" s="149">
        <f t="shared" ref="N708:N771" si="155">+O708+(P708*90)</f>
        <v>2.8200000000000003</v>
      </c>
      <c r="O708" s="149">
        <f t="shared" si="146"/>
        <v>1.02</v>
      </c>
      <c r="P708" s="149">
        <f t="shared" si="147"/>
        <v>0.02</v>
      </c>
    </row>
    <row r="709" spans="1:16" x14ac:dyDescent="0.25">
      <c r="A709" s="391"/>
      <c r="B709" s="394"/>
      <c r="C709" s="5" t="str">
        <f t="shared" si="143"/>
        <v/>
      </c>
      <c r="D709" s="155">
        <f t="shared" si="148"/>
        <v>0</v>
      </c>
      <c r="F709" s="156">
        <f t="shared" si="149"/>
        <v>0</v>
      </c>
      <c r="G709" t="str">
        <f t="shared" si="150"/>
        <v/>
      </c>
      <c r="H709" t="b">
        <f t="shared" si="151"/>
        <v>0</v>
      </c>
      <c r="I709" s="283">
        <f t="shared" si="144"/>
        <v>0</v>
      </c>
      <c r="J709" s="1">
        <f t="shared" si="145"/>
        <v>0</v>
      </c>
      <c r="K709" s="157">
        <f t="shared" si="152"/>
        <v>0</v>
      </c>
      <c r="L709" s="148">
        <f t="shared" si="153"/>
        <v>0</v>
      </c>
      <c r="M709" s="150">
        <f t="shared" si="154"/>
        <v>10</v>
      </c>
      <c r="N709" s="149">
        <f t="shared" si="155"/>
        <v>2.8200000000000003</v>
      </c>
      <c r="O709" s="149">
        <f t="shared" si="146"/>
        <v>1.02</v>
      </c>
      <c r="P709" s="149">
        <f t="shared" si="147"/>
        <v>0.02</v>
      </c>
    </row>
    <row r="710" spans="1:16" x14ac:dyDescent="0.25">
      <c r="A710" s="391"/>
      <c r="B710" s="394"/>
      <c r="C710" s="5" t="str">
        <f t="shared" si="143"/>
        <v/>
      </c>
      <c r="D710" s="155">
        <f t="shared" si="148"/>
        <v>0</v>
      </c>
      <c r="F710" s="156">
        <f t="shared" si="149"/>
        <v>0</v>
      </c>
      <c r="G710" t="str">
        <f t="shared" si="150"/>
        <v/>
      </c>
      <c r="H710" t="b">
        <f t="shared" si="151"/>
        <v>0</v>
      </c>
      <c r="I710" s="283">
        <f t="shared" si="144"/>
        <v>0</v>
      </c>
      <c r="J710" s="1">
        <f t="shared" si="145"/>
        <v>0</v>
      </c>
      <c r="K710" s="157">
        <f t="shared" si="152"/>
        <v>0</v>
      </c>
      <c r="L710" s="148">
        <f t="shared" si="153"/>
        <v>0</v>
      </c>
      <c r="M710" s="150">
        <f t="shared" si="154"/>
        <v>10</v>
      </c>
      <c r="N710" s="149">
        <f t="shared" si="155"/>
        <v>2.8200000000000003</v>
      </c>
      <c r="O710" s="149">
        <f t="shared" si="146"/>
        <v>1.02</v>
      </c>
      <c r="P710" s="149">
        <f t="shared" si="147"/>
        <v>0.02</v>
      </c>
    </row>
    <row r="711" spans="1:16" x14ac:dyDescent="0.25">
      <c r="A711" s="391"/>
      <c r="B711" s="394"/>
      <c r="C711" s="5" t="str">
        <f t="shared" si="143"/>
        <v/>
      </c>
      <c r="D711" s="155">
        <f t="shared" si="148"/>
        <v>0</v>
      </c>
      <c r="F711" s="156">
        <f t="shared" si="149"/>
        <v>0</v>
      </c>
      <c r="G711" t="str">
        <f t="shared" si="150"/>
        <v/>
      </c>
      <c r="H711" t="b">
        <f t="shared" si="151"/>
        <v>0</v>
      </c>
      <c r="I711" s="283">
        <f t="shared" si="144"/>
        <v>0</v>
      </c>
      <c r="J711" s="1">
        <f t="shared" si="145"/>
        <v>0</v>
      </c>
      <c r="K711" s="157">
        <f t="shared" si="152"/>
        <v>0</v>
      </c>
      <c r="L711" s="148">
        <f t="shared" si="153"/>
        <v>0</v>
      </c>
      <c r="M711" s="150">
        <f t="shared" si="154"/>
        <v>10</v>
      </c>
      <c r="N711" s="149">
        <f t="shared" si="155"/>
        <v>2.8200000000000003</v>
      </c>
      <c r="O711" s="149">
        <f t="shared" si="146"/>
        <v>1.02</v>
      </c>
      <c r="P711" s="149">
        <f t="shared" si="147"/>
        <v>0.02</v>
      </c>
    </row>
    <row r="712" spans="1:16" x14ac:dyDescent="0.25">
      <c r="A712" s="391"/>
      <c r="B712" s="394"/>
      <c r="C712" s="5" t="str">
        <f t="shared" si="143"/>
        <v/>
      </c>
      <c r="D712" s="155">
        <f t="shared" si="148"/>
        <v>0</v>
      </c>
      <c r="F712" s="156">
        <f t="shared" si="149"/>
        <v>0</v>
      </c>
      <c r="G712" t="str">
        <f t="shared" si="150"/>
        <v/>
      </c>
      <c r="H712" t="b">
        <f t="shared" si="151"/>
        <v>0</v>
      </c>
      <c r="I712" s="283">
        <f t="shared" si="144"/>
        <v>0</v>
      </c>
      <c r="J712" s="1">
        <f t="shared" si="145"/>
        <v>0</v>
      </c>
      <c r="K712" s="157">
        <f t="shared" si="152"/>
        <v>0</v>
      </c>
      <c r="L712" s="148">
        <f t="shared" si="153"/>
        <v>0</v>
      </c>
      <c r="M712" s="150">
        <f t="shared" si="154"/>
        <v>10</v>
      </c>
      <c r="N712" s="149">
        <f t="shared" si="155"/>
        <v>2.8200000000000003</v>
      </c>
      <c r="O712" s="149">
        <f t="shared" si="146"/>
        <v>1.02</v>
      </c>
      <c r="P712" s="149">
        <f t="shared" si="147"/>
        <v>0.02</v>
      </c>
    </row>
    <row r="713" spans="1:16" x14ac:dyDescent="0.25">
      <c r="A713" s="391"/>
      <c r="B713" s="394"/>
      <c r="C713" s="5" t="str">
        <f t="shared" si="143"/>
        <v/>
      </c>
      <c r="D713" s="155">
        <f t="shared" si="148"/>
        <v>0</v>
      </c>
      <c r="F713" s="156">
        <f t="shared" si="149"/>
        <v>0</v>
      </c>
      <c r="G713" t="str">
        <f t="shared" si="150"/>
        <v/>
      </c>
      <c r="H713" t="b">
        <f t="shared" si="151"/>
        <v>0</v>
      </c>
      <c r="I713" s="283">
        <f t="shared" si="144"/>
        <v>0</v>
      </c>
      <c r="J713" s="1">
        <f t="shared" si="145"/>
        <v>0</v>
      </c>
      <c r="K713" s="157">
        <f t="shared" si="152"/>
        <v>0</v>
      </c>
      <c r="L713" s="148">
        <f t="shared" si="153"/>
        <v>0</v>
      </c>
      <c r="M713" s="150">
        <f t="shared" si="154"/>
        <v>10</v>
      </c>
      <c r="N713" s="149">
        <f t="shared" si="155"/>
        <v>2.8200000000000003</v>
      </c>
      <c r="O713" s="149">
        <f t="shared" si="146"/>
        <v>1.02</v>
      </c>
      <c r="P713" s="149">
        <f t="shared" si="147"/>
        <v>0.02</v>
      </c>
    </row>
    <row r="714" spans="1:16" x14ac:dyDescent="0.25">
      <c r="A714" s="391"/>
      <c r="B714" s="394"/>
      <c r="C714" s="5" t="str">
        <f t="shared" si="143"/>
        <v/>
      </c>
      <c r="D714" s="155">
        <f t="shared" si="148"/>
        <v>0</v>
      </c>
      <c r="F714" s="156">
        <f t="shared" si="149"/>
        <v>0</v>
      </c>
      <c r="G714" t="str">
        <f t="shared" si="150"/>
        <v/>
      </c>
      <c r="H714" t="b">
        <f t="shared" si="151"/>
        <v>0</v>
      </c>
      <c r="I714" s="283">
        <f t="shared" si="144"/>
        <v>0</v>
      </c>
      <c r="J714" s="1">
        <f t="shared" si="145"/>
        <v>0</v>
      </c>
      <c r="K714" s="157">
        <f t="shared" si="152"/>
        <v>0</v>
      </c>
      <c r="L714" s="148">
        <f t="shared" si="153"/>
        <v>0</v>
      </c>
      <c r="M714" s="150">
        <f t="shared" si="154"/>
        <v>10</v>
      </c>
      <c r="N714" s="149">
        <f t="shared" si="155"/>
        <v>2.8200000000000003</v>
      </c>
      <c r="O714" s="149">
        <f t="shared" si="146"/>
        <v>1.02</v>
      </c>
      <c r="P714" s="149">
        <f t="shared" si="147"/>
        <v>0.02</v>
      </c>
    </row>
    <row r="715" spans="1:16" x14ac:dyDescent="0.25">
      <c r="A715" s="391"/>
      <c r="B715" s="394"/>
      <c r="C715" s="5" t="str">
        <f t="shared" si="143"/>
        <v/>
      </c>
      <c r="D715" s="155">
        <f t="shared" si="148"/>
        <v>0</v>
      </c>
      <c r="F715" s="156">
        <f t="shared" si="149"/>
        <v>0</v>
      </c>
      <c r="G715" t="str">
        <f t="shared" si="150"/>
        <v/>
      </c>
      <c r="H715" t="b">
        <f t="shared" si="151"/>
        <v>0</v>
      </c>
      <c r="I715" s="283">
        <f t="shared" si="144"/>
        <v>0</v>
      </c>
      <c r="J715" s="1">
        <f t="shared" si="145"/>
        <v>0</v>
      </c>
      <c r="K715" s="157">
        <f t="shared" si="152"/>
        <v>0</v>
      </c>
      <c r="L715" s="148">
        <f t="shared" si="153"/>
        <v>0</v>
      </c>
      <c r="M715" s="150">
        <f t="shared" si="154"/>
        <v>10</v>
      </c>
      <c r="N715" s="149">
        <f t="shared" si="155"/>
        <v>2.8200000000000003</v>
      </c>
      <c r="O715" s="149">
        <f t="shared" si="146"/>
        <v>1.02</v>
      </c>
      <c r="P715" s="149">
        <f t="shared" si="147"/>
        <v>0.02</v>
      </c>
    </row>
    <row r="716" spans="1:16" x14ac:dyDescent="0.25">
      <c r="A716" s="391"/>
      <c r="B716" s="394"/>
      <c r="C716" s="5" t="str">
        <f t="shared" si="143"/>
        <v/>
      </c>
      <c r="D716" s="155">
        <f t="shared" si="148"/>
        <v>0</v>
      </c>
      <c r="F716" s="156">
        <f t="shared" si="149"/>
        <v>0</v>
      </c>
      <c r="G716" t="str">
        <f t="shared" si="150"/>
        <v/>
      </c>
      <c r="H716" t="b">
        <f t="shared" si="151"/>
        <v>0</v>
      </c>
      <c r="I716" s="283">
        <f t="shared" si="144"/>
        <v>0</v>
      </c>
      <c r="J716" s="1">
        <f t="shared" si="145"/>
        <v>0</v>
      </c>
      <c r="K716" s="157">
        <f t="shared" si="152"/>
        <v>0</v>
      </c>
      <c r="L716" s="148">
        <f t="shared" si="153"/>
        <v>0</v>
      </c>
      <c r="M716" s="150">
        <f t="shared" si="154"/>
        <v>10</v>
      </c>
      <c r="N716" s="149">
        <f t="shared" si="155"/>
        <v>2.8200000000000003</v>
      </c>
      <c r="O716" s="149">
        <f t="shared" si="146"/>
        <v>1.02</v>
      </c>
      <c r="P716" s="149">
        <f t="shared" si="147"/>
        <v>0.02</v>
      </c>
    </row>
    <row r="717" spans="1:16" x14ac:dyDescent="0.25">
      <c r="A717" s="391"/>
      <c r="B717" s="394"/>
      <c r="C717" s="5" t="str">
        <f t="shared" si="143"/>
        <v/>
      </c>
      <c r="D717" s="155">
        <f t="shared" si="148"/>
        <v>0</v>
      </c>
      <c r="F717" s="156">
        <f t="shared" si="149"/>
        <v>0</v>
      </c>
      <c r="G717" t="str">
        <f t="shared" si="150"/>
        <v/>
      </c>
      <c r="H717" t="b">
        <f t="shared" si="151"/>
        <v>0</v>
      </c>
      <c r="I717" s="283">
        <f t="shared" si="144"/>
        <v>0</v>
      </c>
      <c r="J717" s="1">
        <f t="shared" si="145"/>
        <v>0</v>
      </c>
      <c r="K717" s="157">
        <f t="shared" si="152"/>
        <v>0</v>
      </c>
      <c r="L717" s="148">
        <f t="shared" si="153"/>
        <v>0</v>
      </c>
      <c r="M717" s="150">
        <f t="shared" si="154"/>
        <v>10</v>
      </c>
      <c r="N717" s="149">
        <f t="shared" si="155"/>
        <v>2.8200000000000003</v>
      </c>
      <c r="O717" s="149">
        <f t="shared" si="146"/>
        <v>1.02</v>
      </c>
      <c r="P717" s="149">
        <f t="shared" si="147"/>
        <v>0.02</v>
      </c>
    </row>
    <row r="718" spans="1:16" x14ac:dyDescent="0.25">
      <c r="A718" s="391"/>
      <c r="B718" s="394"/>
      <c r="C718" s="5" t="str">
        <f t="shared" si="143"/>
        <v/>
      </c>
      <c r="D718" s="155">
        <f t="shared" si="148"/>
        <v>0</v>
      </c>
      <c r="F718" s="156">
        <f t="shared" si="149"/>
        <v>0</v>
      </c>
      <c r="G718" t="str">
        <f t="shared" si="150"/>
        <v/>
      </c>
      <c r="H718" t="b">
        <f t="shared" si="151"/>
        <v>0</v>
      </c>
      <c r="I718" s="283">
        <f t="shared" si="144"/>
        <v>0</v>
      </c>
      <c r="J718" s="1">
        <f t="shared" si="145"/>
        <v>0</v>
      </c>
      <c r="K718" s="157">
        <f t="shared" si="152"/>
        <v>0</v>
      </c>
      <c r="L718" s="148">
        <f t="shared" si="153"/>
        <v>0</v>
      </c>
      <c r="M718" s="150">
        <f t="shared" si="154"/>
        <v>10</v>
      </c>
      <c r="N718" s="149">
        <f t="shared" si="155"/>
        <v>2.8200000000000003</v>
      </c>
      <c r="O718" s="149">
        <f t="shared" si="146"/>
        <v>1.02</v>
      </c>
      <c r="P718" s="149">
        <f t="shared" si="147"/>
        <v>0.02</v>
      </c>
    </row>
    <row r="719" spans="1:16" x14ac:dyDescent="0.25">
      <c r="A719" s="391"/>
      <c r="B719" s="394"/>
      <c r="C719" s="5" t="str">
        <f t="shared" si="143"/>
        <v/>
      </c>
      <c r="D719" s="155">
        <f t="shared" si="148"/>
        <v>0</v>
      </c>
      <c r="F719" s="156">
        <f t="shared" si="149"/>
        <v>0</v>
      </c>
      <c r="G719" t="str">
        <f t="shared" si="150"/>
        <v/>
      </c>
      <c r="H719" t="b">
        <f t="shared" si="151"/>
        <v>0</v>
      </c>
      <c r="I719" s="283">
        <f t="shared" si="144"/>
        <v>0</v>
      </c>
      <c r="J719" s="1">
        <f t="shared" si="145"/>
        <v>0</v>
      </c>
      <c r="K719" s="157">
        <f t="shared" si="152"/>
        <v>0</v>
      </c>
      <c r="L719" s="148">
        <f t="shared" si="153"/>
        <v>0</v>
      </c>
      <c r="M719" s="150">
        <f t="shared" si="154"/>
        <v>10</v>
      </c>
      <c r="N719" s="149">
        <f t="shared" si="155"/>
        <v>2.8200000000000003</v>
      </c>
      <c r="O719" s="149">
        <f t="shared" si="146"/>
        <v>1.02</v>
      </c>
      <c r="P719" s="149">
        <f t="shared" si="147"/>
        <v>0.02</v>
      </c>
    </row>
    <row r="720" spans="1:16" x14ac:dyDescent="0.25">
      <c r="A720" s="391"/>
      <c r="B720" s="394"/>
      <c r="C720" s="5" t="str">
        <f t="shared" si="143"/>
        <v/>
      </c>
      <c r="D720" s="155">
        <f t="shared" si="148"/>
        <v>0</v>
      </c>
      <c r="F720" s="156">
        <f t="shared" si="149"/>
        <v>0</v>
      </c>
      <c r="G720" t="str">
        <f t="shared" si="150"/>
        <v/>
      </c>
      <c r="H720" t="b">
        <f t="shared" si="151"/>
        <v>0</v>
      </c>
      <c r="I720" s="283">
        <f t="shared" si="144"/>
        <v>0</v>
      </c>
      <c r="J720" s="1">
        <f t="shared" si="145"/>
        <v>0</v>
      </c>
      <c r="K720" s="157">
        <f t="shared" si="152"/>
        <v>0</v>
      </c>
      <c r="L720" s="148">
        <f t="shared" si="153"/>
        <v>0</v>
      </c>
      <c r="M720" s="150">
        <f t="shared" si="154"/>
        <v>10</v>
      </c>
      <c r="N720" s="149">
        <f t="shared" si="155"/>
        <v>2.8200000000000003</v>
      </c>
      <c r="O720" s="149">
        <f t="shared" si="146"/>
        <v>1.02</v>
      </c>
      <c r="P720" s="149">
        <f t="shared" si="147"/>
        <v>0.02</v>
      </c>
    </row>
    <row r="721" spans="1:16" x14ac:dyDescent="0.25">
      <c r="A721" s="391"/>
      <c r="B721" s="394"/>
      <c r="C721" s="5" t="str">
        <f t="shared" si="143"/>
        <v/>
      </c>
      <c r="D721" s="155">
        <f t="shared" si="148"/>
        <v>0</v>
      </c>
      <c r="F721" s="156">
        <f t="shared" si="149"/>
        <v>0</v>
      </c>
      <c r="G721" t="str">
        <f t="shared" si="150"/>
        <v/>
      </c>
      <c r="H721" t="b">
        <f t="shared" si="151"/>
        <v>0</v>
      </c>
      <c r="I721" s="283">
        <f t="shared" si="144"/>
        <v>0</v>
      </c>
      <c r="J721" s="1">
        <f t="shared" si="145"/>
        <v>0</v>
      </c>
      <c r="K721" s="157">
        <f t="shared" si="152"/>
        <v>0</v>
      </c>
      <c r="L721" s="148">
        <f t="shared" si="153"/>
        <v>0</v>
      </c>
      <c r="M721" s="150">
        <f t="shared" si="154"/>
        <v>10</v>
      </c>
      <c r="N721" s="149">
        <f t="shared" si="155"/>
        <v>2.8200000000000003</v>
      </c>
      <c r="O721" s="149">
        <f t="shared" si="146"/>
        <v>1.02</v>
      </c>
      <c r="P721" s="149">
        <f t="shared" si="147"/>
        <v>0.02</v>
      </c>
    </row>
    <row r="722" spans="1:16" x14ac:dyDescent="0.25">
      <c r="A722" s="391"/>
      <c r="B722" s="394"/>
      <c r="C722" s="5" t="str">
        <f t="shared" si="143"/>
        <v/>
      </c>
      <c r="D722" s="155">
        <f t="shared" si="148"/>
        <v>0</v>
      </c>
      <c r="F722" s="156">
        <f t="shared" si="149"/>
        <v>0</v>
      </c>
      <c r="G722" t="str">
        <f t="shared" si="150"/>
        <v/>
      </c>
      <c r="H722" t="b">
        <f t="shared" si="151"/>
        <v>0</v>
      </c>
      <c r="I722" s="283">
        <f t="shared" si="144"/>
        <v>0</v>
      </c>
      <c r="J722" s="1">
        <f t="shared" si="145"/>
        <v>0</v>
      </c>
      <c r="K722" s="157">
        <f t="shared" si="152"/>
        <v>0</v>
      </c>
      <c r="L722" s="148">
        <f t="shared" si="153"/>
        <v>0</v>
      </c>
      <c r="M722" s="150">
        <f t="shared" si="154"/>
        <v>10</v>
      </c>
      <c r="N722" s="149">
        <f t="shared" si="155"/>
        <v>2.8200000000000003</v>
      </c>
      <c r="O722" s="149">
        <f t="shared" si="146"/>
        <v>1.02</v>
      </c>
      <c r="P722" s="149">
        <f t="shared" si="147"/>
        <v>0.02</v>
      </c>
    </row>
    <row r="723" spans="1:16" x14ac:dyDescent="0.25">
      <c r="A723" s="391"/>
      <c r="B723" s="394"/>
      <c r="C723" s="5" t="str">
        <f t="shared" si="143"/>
        <v/>
      </c>
      <c r="D723" s="155">
        <f t="shared" si="148"/>
        <v>0</v>
      </c>
      <c r="F723" s="156">
        <f t="shared" si="149"/>
        <v>0</v>
      </c>
      <c r="G723" t="str">
        <f t="shared" si="150"/>
        <v/>
      </c>
      <c r="H723" t="b">
        <f t="shared" si="151"/>
        <v>0</v>
      </c>
      <c r="I723" s="283">
        <f t="shared" si="144"/>
        <v>0</v>
      </c>
      <c r="J723" s="1">
        <f t="shared" si="145"/>
        <v>0</v>
      </c>
      <c r="K723" s="157">
        <f t="shared" si="152"/>
        <v>0</v>
      </c>
      <c r="L723" s="148">
        <f t="shared" si="153"/>
        <v>0</v>
      </c>
      <c r="M723" s="150">
        <f t="shared" si="154"/>
        <v>10</v>
      </c>
      <c r="N723" s="149">
        <f t="shared" si="155"/>
        <v>2.8200000000000003</v>
      </c>
      <c r="O723" s="149">
        <f t="shared" si="146"/>
        <v>1.02</v>
      </c>
      <c r="P723" s="149">
        <f t="shared" si="147"/>
        <v>0.02</v>
      </c>
    </row>
    <row r="724" spans="1:16" x14ac:dyDescent="0.25">
      <c r="A724" s="391"/>
      <c r="B724" s="394"/>
      <c r="C724" s="5" t="str">
        <f t="shared" si="143"/>
        <v/>
      </c>
      <c r="D724" s="155">
        <f t="shared" si="148"/>
        <v>0</v>
      </c>
      <c r="F724" s="156">
        <f t="shared" si="149"/>
        <v>0</v>
      </c>
      <c r="G724" t="str">
        <f t="shared" si="150"/>
        <v/>
      </c>
      <c r="H724" t="b">
        <f t="shared" si="151"/>
        <v>0</v>
      </c>
      <c r="I724" s="283">
        <f t="shared" si="144"/>
        <v>0</v>
      </c>
      <c r="J724" s="1">
        <f t="shared" si="145"/>
        <v>0</v>
      </c>
      <c r="K724" s="157">
        <f t="shared" si="152"/>
        <v>0</v>
      </c>
      <c r="L724" s="148">
        <f t="shared" si="153"/>
        <v>0</v>
      </c>
      <c r="M724" s="150">
        <f t="shared" si="154"/>
        <v>10</v>
      </c>
      <c r="N724" s="149">
        <f t="shared" si="155"/>
        <v>2.8200000000000003</v>
      </c>
      <c r="O724" s="149">
        <f t="shared" si="146"/>
        <v>1.02</v>
      </c>
      <c r="P724" s="149">
        <f t="shared" si="147"/>
        <v>0.02</v>
      </c>
    </row>
    <row r="725" spans="1:16" x14ac:dyDescent="0.25">
      <c r="A725" s="391"/>
      <c r="B725" s="394"/>
      <c r="C725" s="5" t="str">
        <f t="shared" si="143"/>
        <v/>
      </c>
      <c r="D725" s="155">
        <f t="shared" si="148"/>
        <v>0</v>
      </c>
      <c r="F725" s="156">
        <f t="shared" si="149"/>
        <v>0</v>
      </c>
      <c r="G725" t="str">
        <f t="shared" si="150"/>
        <v/>
      </c>
      <c r="H725" t="b">
        <f t="shared" si="151"/>
        <v>0</v>
      </c>
      <c r="I725" s="283">
        <f t="shared" si="144"/>
        <v>0</v>
      </c>
      <c r="J725" s="1">
        <f t="shared" si="145"/>
        <v>0</v>
      </c>
      <c r="K725" s="157">
        <f t="shared" si="152"/>
        <v>0</v>
      </c>
      <c r="L725" s="148">
        <f t="shared" si="153"/>
        <v>0</v>
      </c>
      <c r="M725" s="150">
        <f t="shared" si="154"/>
        <v>10</v>
      </c>
      <c r="N725" s="149">
        <f t="shared" si="155"/>
        <v>2.8200000000000003</v>
      </c>
      <c r="O725" s="149">
        <f t="shared" si="146"/>
        <v>1.02</v>
      </c>
      <c r="P725" s="149">
        <f t="shared" si="147"/>
        <v>0.02</v>
      </c>
    </row>
    <row r="726" spans="1:16" x14ac:dyDescent="0.25">
      <c r="A726" s="391"/>
      <c r="B726" s="394"/>
      <c r="C726" s="5" t="str">
        <f t="shared" si="143"/>
        <v/>
      </c>
      <c r="D726" s="155">
        <f t="shared" si="148"/>
        <v>0</v>
      </c>
      <c r="F726" s="156">
        <f t="shared" si="149"/>
        <v>0</v>
      </c>
      <c r="G726" t="str">
        <f t="shared" si="150"/>
        <v/>
      </c>
      <c r="H726" t="b">
        <f t="shared" si="151"/>
        <v>0</v>
      </c>
      <c r="I726" s="283">
        <f t="shared" si="144"/>
        <v>0</v>
      </c>
      <c r="J726" s="1">
        <f t="shared" si="145"/>
        <v>0</v>
      </c>
      <c r="K726" s="157">
        <f t="shared" si="152"/>
        <v>0</v>
      </c>
      <c r="L726" s="148">
        <f t="shared" si="153"/>
        <v>0</v>
      </c>
      <c r="M726" s="150">
        <f t="shared" si="154"/>
        <v>10</v>
      </c>
      <c r="N726" s="149">
        <f t="shared" si="155"/>
        <v>2.8200000000000003</v>
      </c>
      <c r="O726" s="149">
        <f t="shared" si="146"/>
        <v>1.02</v>
      </c>
      <c r="P726" s="149">
        <f t="shared" si="147"/>
        <v>0.02</v>
      </c>
    </row>
    <row r="727" spans="1:16" x14ac:dyDescent="0.25">
      <c r="A727" s="391"/>
      <c r="B727" s="394"/>
      <c r="C727" s="5" t="str">
        <f t="shared" si="143"/>
        <v/>
      </c>
      <c r="D727" s="155">
        <f t="shared" si="148"/>
        <v>0</v>
      </c>
      <c r="F727" s="156">
        <f t="shared" si="149"/>
        <v>0</v>
      </c>
      <c r="G727" t="str">
        <f t="shared" si="150"/>
        <v/>
      </c>
      <c r="H727" t="b">
        <f t="shared" si="151"/>
        <v>0</v>
      </c>
      <c r="I727" s="283">
        <f t="shared" si="144"/>
        <v>0</v>
      </c>
      <c r="J727" s="1">
        <f t="shared" si="145"/>
        <v>0</v>
      </c>
      <c r="K727" s="157">
        <f t="shared" si="152"/>
        <v>0</v>
      </c>
      <c r="L727" s="148">
        <f t="shared" si="153"/>
        <v>0</v>
      </c>
      <c r="M727" s="150">
        <f t="shared" si="154"/>
        <v>10</v>
      </c>
      <c r="N727" s="149">
        <f t="shared" si="155"/>
        <v>2.8200000000000003</v>
      </c>
      <c r="O727" s="149">
        <f t="shared" si="146"/>
        <v>1.02</v>
      </c>
      <c r="P727" s="149">
        <f t="shared" si="147"/>
        <v>0.02</v>
      </c>
    </row>
    <row r="728" spans="1:16" x14ac:dyDescent="0.25">
      <c r="A728" s="391"/>
      <c r="B728" s="394"/>
      <c r="C728" s="5" t="str">
        <f t="shared" si="143"/>
        <v/>
      </c>
      <c r="D728" s="155">
        <f t="shared" si="148"/>
        <v>0</v>
      </c>
      <c r="F728" s="156">
        <f t="shared" si="149"/>
        <v>0</v>
      </c>
      <c r="G728" t="str">
        <f t="shared" si="150"/>
        <v/>
      </c>
      <c r="H728" t="b">
        <f t="shared" si="151"/>
        <v>0</v>
      </c>
      <c r="I728" s="283">
        <f t="shared" si="144"/>
        <v>0</v>
      </c>
      <c r="J728" s="1">
        <f t="shared" si="145"/>
        <v>0</v>
      </c>
      <c r="K728" s="157">
        <f t="shared" si="152"/>
        <v>0</v>
      </c>
      <c r="L728" s="148">
        <f t="shared" si="153"/>
        <v>0</v>
      </c>
      <c r="M728" s="150">
        <f t="shared" si="154"/>
        <v>10</v>
      </c>
      <c r="N728" s="149">
        <f t="shared" si="155"/>
        <v>2.8200000000000003</v>
      </c>
      <c r="O728" s="149">
        <f t="shared" si="146"/>
        <v>1.02</v>
      </c>
      <c r="P728" s="149">
        <f t="shared" si="147"/>
        <v>0.02</v>
      </c>
    </row>
    <row r="729" spans="1:16" x14ac:dyDescent="0.25">
      <c r="A729" s="391"/>
      <c r="B729" s="394"/>
      <c r="C729" s="5" t="str">
        <f t="shared" si="143"/>
        <v/>
      </c>
      <c r="D729" s="155">
        <f t="shared" si="148"/>
        <v>0</v>
      </c>
      <c r="F729" s="156">
        <f t="shared" si="149"/>
        <v>0</v>
      </c>
      <c r="G729" t="str">
        <f t="shared" si="150"/>
        <v/>
      </c>
      <c r="H729" t="b">
        <f t="shared" si="151"/>
        <v>0</v>
      </c>
      <c r="I729" s="283">
        <f t="shared" si="144"/>
        <v>0</v>
      </c>
      <c r="J729" s="1">
        <f t="shared" si="145"/>
        <v>0</v>
      </c>
      <c r="K729" s="157">
        <f t="shared" si="152"/>
        <v>0</v>
      </c>
      <c r="L729" s="148">
        <f t="shared" si="153"/>
        <v>0</v>
      </c>
      <c r="M729" s="150">
        <f t="shared" si="154"/>
        <v>10</v>
      </c>
      <c r="N729" s="149">
        <f t="shared" si="155"/>
        <v>2.8200000000000003</v>
      </c>
      <c r="O729" s="149">
        <f t="shared" si="146"/>
        <v>1.02</v>
      </c>
      <c r="P729" s="149">
        <f t="shared" si="147"/>
        <v>0.02</v>
      </c>
    </row>
    <row r="730" spans="1:16" x14ac:dyDescent="0.25">
      <c r="A730" s="391"/>
      <c r="B730" s="394"/>
      <c r="C730" s="5" t="str">
        <f t="shared" si="143"/>
        <v/>
      </c>
      <c r="D730" s="155">
        <f t="shared" si="148"/>
        <v>0</v>
      </c>
      <c r="F730" s="156">
        <f t="shared" si="149"/>
        <v>0</v>
      </c>
      <c r="G730" t="str">
        <f t="shared" si="150"/>
        <v/>
      </c>
      <c r="H730" t="b">
        <f t="shared" si="151"/>
        <v>0</v>
      </c>
      <c r="I730" s="283">
        <f t="shared" si="144"/>
        <v>0</v>
      </c>
      <c r="J730" s="1">
        <f t="shared" si="145"/>
        <v>0</v>
      </c>
      <c r="K730" s="157">
        <f t="shared" si="152"/>
        <v>0</v>
      </c>
      <c r="L730" s="148">
        <f t="shared" si="153"/>
        <v>0</v>
      </c>
      <c r="M730" s="150">
        <f t="shared" si="154"/>
        <v>10</v>
      </c>
      <c r="N730" s="149">
        <f t="shared" si="155"/>
        <v>2.8200000000000003</v>
      </c>
      <c r="O730" s="149">
        <f t="shared" si="146"/>
        <v>1.02</v>
      </c>
      <c r="P730" s="149">
        <f t="shared" si="147"/>
        <v>0.02</v>
      </c>
    </row>
    <row r="731" spans="1:16" x14ac:dyDescent="0.25">
      <c r="A731" s="391"/>
      <c r="B731" s="394"/>
      <c r="C731" s="5" t="str">
        <f t="shared" si="143"/>
        <v/>
      </c>
      <c r="D731" s="155">
        <f t="shared" si="148"/>
        <v>0</v>
      </c>
      <c r="F731" s="156">
        <f t="shared" si="149"/>
        <v>0</v>
      </c>
      <c r="G731" t="str">
        <f t="shared" si="150"/>
        <v/>
      </c>
      <c r="H731" t="b">
        <f t="shared" si="151"/>
        <v>0</v>
      </c>
      <c r="I731" s="283">
        <f t="shared" si="144"/>
        <v>0</v>
      </c>
      <c r="J731" s="1">
        <f t="shared" si="145"/>
        <v>0</v>
      </c>
      <c r="K731" s="157">
        <f t="shared" si="152"/>
        <v>0</v>
      </c>
      <c r="L731" s="148">
        <f t="shared" si="153"/>
        <v>0</v>
      </c>
      <c r="M731" s="150">
        <f t="shared" si="154"/>
        <v>10</v>
      </c>
      <c r="N731" s="149">
        <f t="shared" si="155"/>
        <v>2.8200000000000003</v>
      </c>
      <c r="O731" s="149">
        <f t="shared" si="146"/>
        <v>1.02</v>
      </c>
      <c r="P731" s="149">
        <f t="shared" si="147"/>
        <v>0.02</v>
      </c>
    </row>
    <row r="732" spans="1:16" x14ac:dyDescent="0.25">
      <c r="A732" s="391"/>
      <c r="B732" s="394"/>
      <c r="C732" s="5" t="str">
        <f t="shared" si="143"/>
        <v/>
      </c>
      <c r="D732" s="155">
        <f t="shared" si="148"/>
        <v>0</v>
      </c>
      <c r="F732" s="156">
        <f t="shared" si="149"/>
        <v>0</v>
      </c>
      <c r="G732" t="str">
        <f t="shared" si="150"/>
        <v/>
      </c>
      <c r="H732" t="b">
        <f t="shared" si="151"/>
        <v>0</v>
      </c>
      <c r="I732" s="283">
        <f t="shared" si="144"/>
        <v>0</v>
      </c>
      <c r="J732" s="1">
        <f t="shared" si="145"/>
        <v>0</v>
      </c>
      <c r="K732" s="157">
        <f t="shared" si="152"/>
        <v>0</v>
      </c>
      <c r="L732" s="148">
        <f t="shared" si="153"/>
        <v>0</v>
      </c>
      <c r="M732" s="150">
        <f t="shared" si="154"/>
        <v>10</v>
      </c>
      <c r="N732" s="149">
        <f t="shared" si="155"/>
        <v>2.8200000000000003</v>
      </c>
      <c r="O732" s="149">
        <f t="shared" si="146"/>
        <v>1.02</v>
      </c>
      <c r="P732" s="149">
        <f t="shared" si="147"/>
        <v>0.02</v>
      </c>
    </row>
    <row r="733" spans="1:16" x14ac:dyDescent="0.25">
      <c r="A733" s="391"/>
      <c r="B733" s="394"/>
      <c r="C733" s="5" t="str">
        <f t="shared" si="143"/>
        <v/>
      </c>
      <c r="D733" s="155">
        <f t="shared" si="148"/>
        <v>0</v>
      </c>
      <c r="F733" s="156">
        <f t="shared" si="149"/>
        <v>0</v>
      </c>
      <c r="G733" t="str">
        <f t="shared" si="150"/>
        <v/>
      </c>
      <c r="H733" t="b">
        <f t="shared" si="151"/>
        <v>0</v>
      </c>
      <c r="I733" s="283">
        <f t="shared" si="144"/>
        <v>0</v>
      </c>
      <c r="J733" s="1">
        <f t="shared" si="145"/>
        <v>0</v>
      </c>
      <c r="K733" s="157">
        <f t="shared" si="152"/>
        <v>0</v>
      </c>
      <c r="L733" s="148">
        <f t="shared" si="153"/>
        <v>0</v>
      </c>
      <c r="M733" s="150">
        <f t="shared" si="154"/>
        <v>10</v>
      </c>
      <c r="N733" s="149">
        <f t="shared" si="155"/>
        <v>2.8200000000000003</v>
      </c>
      <c r="O733" s="149">
        <f t="shared" si="146"/>
        <v>1.02</v>
      </c>
      <c r="P733" s="149">
        <f t="shared" si="147"/>
        <v>0.02</v>
      </c>
    </row>
    <row r="734" spans="1:16" x14ac:dyDescent="0.25">
      <c r="A734" s="391"/>
      <c r="B734" s="394"/>
      <c r="C734" s="5" t="str">
        <f t="shared" si="143"/>
        <v/>
      </c>
      <c r="D734" s="155">
        <f t="shared" si="148"/>
        <v>0</v>
      </c>
      <c r="F734" s="156">
        <f t="shared" si="149"/>
        <v>0</v>
      </c>
      <c r="G734" t="str">
        <f t="shared" si="150"/>
        <v/>
      </c>
      <c r="H734" t="b">
        <f t="shared" si="151"/>
        <v>0</v>
      </c>
      <c r="I734" s="283">
        <f t="shared" si="144"/>
        <v>0</v>
      </c>
      <c r="J734" s="1">
        <f t="shared" si="145"/>
        <v>0</v>
      </c>
      <c r="K734" s="157">
        <f t="shared" si="152"/>
        <v>0</v>
      </c>
      <c r="L734" s="148">
        <f t="shared" si="153"/>
        <v>0</v>
      </c>
      <c r="M734" s="150">
        <f t="shared" si="154"/>
        <v>10</v>
      </c>
      <c r="N734" s="149">
        <f t="shared" si="155"/>
        <v>2.8200000000000003</v>
      </c>
      <c r="O734" s="149">
        <f t="shared" si="146"/>
        <v>1.02</v>
      </c>
      <c r="P734" s="149">
        <f t="shared" si="147"/>
        <v>0.02</v>
      </c>
    </row>
    <row r="735" spans="1:16" x14ac:dyDescent="0.25">
      <c r="A735" s="391"/>
      <c r="B735" s="394"/>
      <c r="C735" s="5" t="str">
        <f t="shared" si="143"/>
        <v/>
      </c>
      <c r="D735" s="155">
        <f t="shared" si="148"/>
        <v>0</v>
      </c>
      <c r="F735" s="156">
        <f t="shared" si="149"/>
        <v>0</v>
      </c>
      <c r="G735" t="str">
        <f t="shared" si="150"/>
        <v/>
      </c>
      <c r="H735" t="b">
        <f t="shared" si="151"/>
        <v>0</v>
      </c>
      <c r="I735" s="283">
        <f t="shared" si="144"/>
        <v>0</v>
      </c>
      <c r="J735" s="1">
        <f t="shared" si="145"/>
        <v>0</v>
      </c>
      <c r="K735" s="157">
        <f t="shared" si="152"/>
        <v>0</v>
      </c>
      <c r="L735" s="148">
        <f t="shared" si="153"/>
        <v>0</v>
      </c>
      <c r="M735" s="150">
        <f t="shared" si="154"/>
        <v>10</v>
      </c>
      <c r="N735" s="149">
        <f t="shared" si="155"/>
        <v>2.8200000000000003</v>
      </c>
      <c r="O735" s="149">
        <f t="shared" si="146"/>
        <v>1.02</v>
      </c>
      <c r="P735" s="149">
        <f t="shared" si="147"/>
        <v>0.02</v>
      </c>
    </row>
    <row r="736" spans="1:16" x14ac:dyDescent="0.25">
      <c r="A736" s="391"/>
      <c r="B736" s="394"/>
      <c r="C736" s="5" t="str">
        <f t="shared" si="143"/>
        <v/>
      </c>
      <c r="D736" s="155">
        <f t="shared" si="148"/>
        <v>0</v>
      </c>
      <c r="F736" s="156">
        <f t="shared" si="149"/>
        <v>0</v>
      </c>
      <c r="G736" t="str">
        <f t="shared" si="150"/>
        <v/>
      </c>
      <c r="H736" t="b">
        <f t="shared" si="151"/>
        <v>0</v>
      </c>
      <c r="I736" s="283">
        <f t="shared" si="144"/>
        <v>0</v>
      </c>
      <c r="J736" s="1">
        <f t="shared" si="145"/>
        <v>0</v>
      </c>
      <c r="K736" s="157">
        <f t="shared" si="152"/>
        <v>0</v>
      </c>
      <c r="L736" s="148">
        <f t="shared" si="153"/>
        <v>0</v>
      </c>
      <c r="M736" s="150">
        <f t="shared" si="154"/>
        <v>10</v>
      </c>
      <c r="N736" s="149">
        <f t="shared" si="155"/>
        <v>2.8200000000000003</v>
      </c>
      <c r="O736" s="149">
        <f t="shared" si="146"/>
        <v>1.02</v>
      </c>
      <c r="P736" s="149">
        <f t="shared" si="147"/>
        <v>0.02</v>
      </c>
    </row>
    <row r="737" spans="1:16" x14ac:dyDescent="0.25">
      <c r="A737" s="391"/>
      <c r="B737" s="394"/>
      <c r="C737" s="5" t="str">
        <f t="shared" si="143"/>
        <v/>
      </c>
      <c r="D737" s="155">
        <f t="shared" si="148"/>
        <v>0</v>
      </c>
      <c r="F737" s="156">
        <f t="shared" si="149"/>
        <v>0</v>
      </c>
      <c r="G737" t="str">
        <f t="shared" si="150"/>
        <v/>
      </c>
      <c r="H737" t="b">
        <f t="shared" si="151"/>
        <v>0</v>
      </c>
      <c r="I737" s="283">
        <f t="shared" si="144"/>
        <v>0</v>
      </c>
      <c r="J737" s="1">
        <f t="shared" si="145"/>
        <v>0</v>
      </c>
      <c r="K737" s="157">
        <f t="shared" si="152"/>
        <v>0</v>
      </c>
      <c r="L737" s="148">
        <f t="shared" si="153"/>
        <v>0</v>
      </c>
      <c r="M737" s="150">
        <f t="shared" si="154"/>
        <v>10</v>
      </c>
      <c r="N737" s="149">
        <f t="shared" si="155"/>
        <v>2.8200000000000003</v>
      </c>
      <c r="O737" s="149">
        <f t="shared" si="146"/>
        <v>1.02</v>
      </c>
      <c r="P737" s="149">
        <f t="shared" si="147"/>
        <v>0.02</v>
      </c>
    </row>
    <row r="738" spans="1:16" x14ac:dyDescent="0.25">
      <c r="A738" s="391"/>
      <c r="B738" s="394"/>
      <c r="C738" s="5" t="str">
        <f t="shared" si="143"/>
        <v/>
      </c>
      <c r="D738" s="155">
        <f t="shared" si="148"/>
        <v>0</v>
      </c>
      <c r="F738" s="156">
        <f t="shared" si="149"/>
        <v>0</v>
      </c>
      <c r="G738" t="str">
        <f t="shared" si="150"/>
        <v/>
      </c>
      <c r="H738" t="b">
        <f t="shared" si="151"/>
        <v>0</v>
      </c>
      <c r="I738" s="283">
        <f t="shared" si="144"/>
        <v>0</v>
      </c>
      <c r="J738" s="1">
        <f t="shared" si="145"/>
        <v>0</v>
      </c>
      <c r="K738" s="157">
        <f t="shared" si="152"/>
        <v>0</v>
      </c>
      <c r="L738" s="148">
        <f t="shared" si="153"/>
        <v>0</v>
      </c>
      <c r="M738" s="150">
        <f t="shared" si="154"/>
        <v>10</v>
      </c>
      <c r="N738" s="149">
        <f t="shared" si="155"/>
        <v>2.8200000000000003</v>
      </c>
      <c r="O738" s="149">
        <f t="shared" si="146"/>
        <v>1.02</v>
      </c>
      <c r="P738" s="149">
        <f t="shared" si="147"/>
        <v>0.02</v>
      </c>
    </row>
    <row r="739" spans="1:16" x14ac:dyDescent="0.25">
      <c r="A739" s="391"/>
      <c r="B739" s="394"/>
      <c r="C739" s="5" t="str">
        <f t="shared" si="143"/>
        <v/>
      </c>
      <c r="D739" s="155">
        <f t="shared" si="148"/>
        <v>0</v>
      </c>
      <c r="F739" s="156">
        <f t="shared" si="149"/>
        <v>0</v>
      </c>
      <c r="G739" t="str">
        <f t="shared" si="150"/>
        <v/>
      </c>
      <c r="H739" t="b">
        <f t="shared" si="151"/>
        <v>0</v>
      </c>
      <c r="I739" s="283">
        <f t="shared" si="144"/>
        <v>0</v>
      </c>
      <c r="J739" s="1">
        <f t="shared" si="145"/>
        <v>0</v>
      </c>
      <c r="K739" s="157">
        <f t="shared" si="152"/>
        <v>0</v>
      </c>
      <c r="L739" s="148">
        <f t="shared" si="153"/>
        <v>0</v>
      </c>
      <c r="M739" s="150">
        <f t="shared" si="154"/>
        <v>10</v>
      </c>
      <c r="N739" s="149">
        <f t="shared" si="155"/>
        <v>2.8200000000000003</v>
      </c>
      <c r="O739" s="149">
        <f t="shared" si="146"/>
        <v>1.02</v>
      </c>
      <c r="P739" s="149">
        <f t="shared" si="147"/>
        <v>0.02</v>
      </c>
    </row>
    <row r="740" spans="1:16" x14ac:dyDescent="0.25">
      <c r="A740" s="391"/>
      <c r="B740" s="394"/>
      <c r="C740" s="5" t="str">
        <f t="shared" si="143"/>
        <v/>
      </c>
      <c r="D740" s="155">
        <f t="shared" si="148"/>
        <v>0</v>
      </c>
      <c r="F740" s="156">
        <f t="shared" si="149"/>
        <v>0</v>
      </c>
      <c r="G740" t="str">
        <f t="shared" si="150"/>
        <v/>
      </c>
      <c r="H740" t="b">
        <f t="shared" si="151"/>
        <v>0</v>
      </c>
      <c r="I740" s="283">
        <f t="shared" si="144"/>
        <v>0</v>
      </c>
      <c r="J740" s="1">
        <f t="shared" si="145"/>
        <v>0</v>
      </c>
      <c r="K740" s="157">
        <f t="shared" si="152"/>
        <v>0</v>
      </c>
      <c r="L740" s="148">
        <f t="shared" si="153"/>
        <v>0</v>
      </c>
      <c r="M740" s="150">
        <f t="shared" si="154"/>
        <v>10</v>
      </c>
      <c r="N740" s="149">
        <f t="shared" si="155"/>
        <v>2.8200000000000003</v>
      </c>
      <c r="O740" s="149">
        <f t="shared" si="146"/>
        <v>1.02</v>
      </c>
      <c r="P740" s="149">
        <f t="shared" si="147"/>
        <v>0.02</v>
      </c>
    </row>
    <row r="741" spans="1:16" x14ac:dyDescent="0.25">
      <c r="A741" s="391"/>
      <c r="B741" s="394"/>
      <c r="C741" s="5" t="str">
        <f t="shared" si="143"/>
        <v/>
      </c>
      <c r="D741" s="155">
        <f t="shared" si="148"/>
        <v>0</v>
      </c>
      <c r="F741" s="156">
        <f t="shared" si="149"/>
        <v>0</v>
      </c>
      <c r="G741" t="str">
        <f t="shared" si="150"/>
        <v/>
      </c>
      <c r="H741" t="b">
        <f t="shared" si="151"/>
        <v>0</v>
      </c>
      <c r="I741" s="283">
        <f t="shared" si="144"/>
        <v>0</v>
      </c>
      <c r="J741" s="1">
        <f t="shared" si="145"/>
        <v>0</v>
      </c>
      <c r="K741" s="157">
        <f t="shared" si="152"/>
        <v>0</v>
      </c>
      <c r="L741" s="148">
        <f t="shared" si="153"/>
        <v>0</v>
      </c>
      <c r="M741" s="150">
        <f t="shared" si="154"/>
        <v>10</v>
      </c>
      <c r="N741" s="149">
        <f t="shared" si="155"/>
        <v>2.8200000000000003</v>
      </c>
      <c r="O741" s="149">
        <f t="shared" si="146"/>
        <v>1.02</v>
      </c>
      <c r="P741" s="149">
        <f t="shared" si="147"/>
        <v>0.02</v>
      </c>
    </row>
    <row r="742" spans="1:16" x14ac:dyDescent="0.25">
      <c r="A742" s="391"/>
      <c r="B742" s="394"/>
      <c r="C742" s="5" t="str">
        <f t="shared" si="143"/>
        <v/>
      </c>
      <c r="D742" s="155">
        <f t="shared" si="148"/>
        <v>0</v>
      </c>
      <c r="F742" s="156">
        <f t="shared" si="149"/>
        <v>0</v>
      </c>
      <c r="G742" t="str">
        <f t="shared" si="150"/>
        <v/>
      </c>
      <c r="H742" t="b">
        <f t="shared" si="151"/>
        <v>0</v>
      </c>
      <c r="I742" s="283">
        <f t="shared" si="144"/>
        <v>0</v>
      </c>
      <c r="J742" s="1">
        <f t="shared" si="145"/>
        <v>0</v>
      </c>
      <c r="K742" s="157">
        <f t="shared" si="152"/>
        <v>0</v>
      </c>
      <c r="L742" s="148">
        <f t="shared" si="153"/>
        <v>0</v>
      </c>
      <c r="M742" s="150">
        <f t="shared" si="154"/>
        <v>10</v>
      </c>
      <c r="N742" s="149">
        <f t="shared" si="155"/>
        <v>2.8200000000000003</v>
      </c>
      <c r="O742" s="149">
        <f t="shared" si="146"/>
        <v>1.02</v>
      </c>
      <c r="P742" s="149">
        <f t="shared" si="147"/>
        <v>0.02</v>
      </c>
    </row>
    <row r="743" spans="1:16" x14ac:dyDescent="0.25">
      <c r="A743" s="391"/>
      <c r="B743" s="394"/>
      <c r="C743" s="5" t="str">
        <f t="shared" si="143"/>
        <v/>
      </c>
      <c r="D743" s="155">
        <f t="shared" si="148"/>
        <v>0</v>
      </c>
      <c r="F743" s="156">
        <f t="shared" si="149"/>
        <v>0</v>
      </c>
      <c r="G743" t="str">
        <f t="shared" si="150"/>
        <v/>
      </c>
      <c r="H743" t="b">
        <f t="shared" si="151"/>
        <v>0</v>
      </c>
      <c r="I743" s="283">
        <f t="shared" si="144"/>
        <v>0</v>
      </c>
      <c r="J743" s="1">
        <f t="shared" si="145"/>
        <v>0</v>
      </c>
      <c r="K743" s="157">
        <f t="shared" si="152"/>
        <v>0</v>
      </c>
      <c r="L743" s="148">
        <f t="shared" si="153"/>
        <v>0</v>
      </c>
      <c r="M743" s="150">
        <f t="shared" si="154"/>
        <v>10</v>
      </c>
      <c r="N743" s="149">
        <f t="shared" si="155"/>
        <v>2.8200000000000003</v>
      </c>
      <c r="O743" s="149">
        <f t="shared" si="146"/>
        <v>1.02</v>
      </c>
      <c r="P743" s="149">
        <f t="shared" si="147"/>
        <v>0.02</v>
      </c>
    </row>
    <row r="744" spans="1:16" x14ac:dyDescent="0.25">
      <c r="A744" s="391"/>
      <c r="B744" s="394"/>
      <c r="C744" s="5" t="str">
        <f t="shared" si="143"/>
        <v/>
      </c>
      <c r="D744" s="155">
        <f t="shared" si="148"/>
        <v>0</v>
      </c>
      <c r="F744" s="156">
        <f t="shared" si="149"/>
        <v>0</v>
      </c>
      <c r="G744" t="str">
        <f t="shared" si="150"/>
        <v/>
      </c>
      <c r="H744" t="b">
        <f t="shared" si="151"/>
        <v>0</v>
      </c>
      <c r="I744" s="283">
        <f t="shared" si="144"/>
        <v>0</v>
      </c>
      <c r="J744" s="1">
        <f t="shared" si="145"/>
        <v>0</v>
      </c>
      <c r="K744" s="157">
        <f t="shared" si="152"/>
        <v>0</v>
      </c>
      <c r="L744" s="148">
        <f t="shared" si="153"/>
        <v>0</v>
      </c>
      <c r="M744" s="150">
        <f t="shared" si="154"/>
        <v>10</v>
      </c>
      <c r="N744" s="149">
        <f t="shared" si="155"/>
        <v>2.8200000000000003</v>
      </c>
      <c r="O744" s="149">
        <f t="shared" si="146"/>
        <v>1.02</v>
      </c>
      <c r="P744" s="149">
        <f t="shared" si="147"/>
        <v>0.02</v>
      </c>
    </row>
    <row r="745" spans="1:16" x14ac:dyDescent="0.25">
      <c r="A745" s="391"/>
      <c r="B745" s="394"/>
      <c r="C745" s="5" t="str">
        <f t="shared" si="143"/>
        <v/>
      </c>
      <c r="D745" s="155">
        <f t="shared" si="148"/>
        <v>0</v>
      </c>
      <c r="F745" s="156">
        <f t="shared" si="149"/>
        <v>0</v>
      </c>
      <c r="G745" t="str">
        <f t="shared" si="150"/>
        <v/>
      </c>
      <c r="H745" t="b">
        <f t="shared" si="151"/>
        <v>0</v>
      </c>
      <c r="I745" s="283">
        <f t="shared" si="144"/>
        <v>0</v>
      </c>
      <c r="J745" s="1">
        <f t="shared" si="145"/>
        <v>0</v>
      </c>
      <c r="K745" s="157">
        <f t="shared" si="152"/>
        <v>0</v>
      </c>
      <c r="L745" s="148">
        <f t="shared" si="153"/>
        <v>0</v>
      </c>
      <c r="M745" s="150">
        <f t="shared" si="154"/>
        <v>10</v>
      </c>
      <c r="N745" s="149">
        <f t="shared" si="155"/>
        <v>2.8200000000000003</v>
      </c>
      <c r="O745" s="149">
        <f t="shared" si="146"/>
        <v>1.02</v>
      </c>
      <c r="P745" s="149">
        <f t="shared" si="147"/>
        <v>0.02</v>
      </c>
    </row>
    <row r="746" spans="1:16" x14ac:dyDescent="0.25">
      <c r="A746" s="391"/>
      <c r="B746" s="394"/>
      <c r="C746" s="5" t="str">
        <f t="shared" si="143"/>
        <v/>
      </c>
      <c r="D746" s="155">
        <f t="shared" si="148"/>
        <v>0</v>
      </c>
      <c r="F746" s="156">
        <f t="shared" si="149"/>
        <v>0</v>
      </c>
      <c r="G746" t="str">
        <f t="shared" si="150"/>
        <v/>
      </c>
      <c r="H746" t="b">
        <f t="shared" si="151"/>
        <v>0</v>
      </c>
      <c r="I746" s="283">
        <f t="shared" si="144"/>
        <v>0</v>
      </c>
      <c r="J746" s="1">
        <f t="shared" si="145"/>
        <v>0</v>
      </c>
      <c r="K746" s="157">
        <f t="shared" si="152"/>
        <v>0</v>
      </c>
      <c r="L746" s="148">
        <f t="shared" si="153"/>
        <v>0</v>
      </c>
      <c r="M746" s="150">
        <f t="shared" si="154"/>
        <v>10</v>
      </c>
      <c r="N746" s="149">
        <f t="shared" si="155"/>
        <v>2.8200000000000003</v>
      </c>
      <c r="O746" s="149">
        <f t="shared" si="146"/>
        <v>1.02</v>
      </c>
      <c r="P746" s="149">
        <f t="shared" si="147"/>
        <v>0.02</v>
      </c>
    </row>
    <row r="747" spans="1:16" x14ac:dyDescent="0.25">
      <c r="A747" s="391"/>
      <c r="B747" s="394"/>
      <c r="C747" s="5" t="str">
        <f t="shared" si="143"/>
        <v/>
      </c>
      <c r="D747" s="155">
        <f t="shared" si="148"/>
        <v>0</v>
      </c>
      <c r="F747" s="156">
        <f t="shared" si="149"/>
        <v>0</v>
      </c>
      <c r="G747" t="str">
        <f t="shared" si="150"/>
        <v/>
      </c>
      <c r="H747" t="b">
        <f t="shared" si="151"/>
        <v>0</v>
      </c>
      <c r="I747" s="283">
        <f t="shared" si="144"/>
        <v>0</v>
      </c>
      <c r="J747" s="1">
        <f t="shared" si="145"/>
        <v>0</v>
      </c>
      <c r="K747" s="157">
        <f t="shared" si="152"/>
        <v>0</v>
      </c>
      <c r="L747" s="148">
        <f t="shared" si="153"/>
        <v>0</v>
      </c>
      <c r="M747" s="150">
        <f t="shared" si="154"/>
        <v>10</v>
      </c>
      <c r="N747" s="149">
        <f t="shared" si="155"/>
        <v>2.8200000000000003</v>
      </c>
      <c r="O747" s="149">
        <f t="shared" si="146"/>
        <v>1.02</v>
      </c>
      <c r="P747" s="149">
        <f t="shared" si="147"/>
        <v>0.02</v>
      </c>
    </row>
    <row r="748" spans="1:16" x14ac:dyDescent="0.25">
      <c r="A748" s="391"/>
      <c r="B748" s="394"/>
      <c r="C748" s="5" t="str">
        <f t="shared" si="143"/>
        <v/>
      </c>
      <c r="D748" s="155">
        <f t="shared" si="148"/>
        <v>0</v>
      </c>
      <c r="F748" s="156">
        <f t="shared" si="149"/>
        <v>0</v>
      </c>
      <c r="G748" t="str">
        <f t="shared" si="150"/>
        <v/>
      </c>
      <c r="H748" t="b">
        <f t="shared" si="151"/>
        <v>0</v>
      </c>
      <c r="I748" s="283">
        <f t="shared" si="144"/>
        <v>0</v>
      </c>
      <c r="J748" s="1">
        <f t="shared" si="145"/>
        <v>0</v>
      </c>
      <c r="K748" s="157">
        <f t="shared" si="152"/>
        <v>0</v>
      </c>
      <c r="L748" s="148">
        <f t="shared" si="153"/>
        <v>0</v>
      </c>
      <c r="M748" s="150">
        <f t="shared" si="154"/>
        <v>10</v>
      </c>
      <c r="N748" s="149">
        <f t="shared" si="155"/>
        <v>2.8200000000000003</v>
      </c>
      <c r="O748" s="149">
        <f t="shared" si="146"/>
        <v>1.02</v>
      </c>
      <c r="P748" s="149">
        <f t="shared" si="147"/>
        <v>0.02</v>
      </c>
    </row>
    <row r="749" spans="1:16" x14ac:dyDescent="0.25">
      <c r="A749" s="391"/>
      <c r="B749" s="394"/>
      <c r="C749" s="5" t="str">
        <f t="shared" si="143"/>
        <v/>
      </c>
      <c r="D749" s="155">
        <f t="shared" si="148"/>
        <v>0</v>
      </c>
      <c r="F749" s="156">
        <f t="shared" si="149"/>
        <v>0</v>
      </c>
      <c r="G749" t="str">
        <f t="shared" si="150"/>
        <v/>
      </c>
      <c r="H749" t="b">
        <f t="shared" si="151"/>
        <v>0</v>
      </c>
      <c r="I749" s="283">
        <f t="shared" si="144"/>
        <v>0</v>
      </c>
      <c r="J749" s="1">
        <f t="shared" si="145"/>
        <v>0</v>
      </c>
      <c r="K749" s="157">
        <f t="shared" si="152"/>
        <v>0</v>
      </c>
      <c r="L749" s="148">
        <f t="shared" si="153"/>
        <v>0</v>
      </c>
      <c r="M749" s="150">
        <f t="shared" si="154"/>
        <v>10</v>
      </c>
      <c r="N749" s="149">
        <f t="shared" si="155"/>
        <v>2.8200000000000003</v>
      </c>
      <c r="O749" s="149">
        <f t="shared" si="146"/>
        <v>1.02</v>
      </c>
      <c r="P749" s="149">
        <f t="shared" si="147"/>
        <v>0.02</v>
      </c>
    </row>
    <row r="750" spans="1:16" x14ac:dyDescent="0.25">
      <c r="A750" s="391"/>
      <c r="B750" s="394"/>
      <c r="C750" s="5" t="str">
        <f t="shared" si="143"/>
        <v/>
      </c>
      <c r="D750" s="155">
        <f t="shared" si="148"/>
        <v>0</v>
      </c>
      <c r="F750" s="156">
        <f t="shared" si="149"/>
        <v>0</v>
      </c>
      <c r="G750" t="str">
        <f t="shared" si="150"/>
        <v/>
      </c>
      <c r="H750" t="b">
        <f t="shared" si="151"/>
        <v>0</v>
      </c>
      <c r="I750" s="283">
        <f t="shared" si="144"/>
        <v>0</v>
      </c>
      <c r="J750" s="1">
        <f t="shared" si="145"/>
        <v>0</v>
      </c>
      <c r="K750" s="157">
        <f t="shared" si="152"/>
        <v>0</v>
      </c>
      <c r="L750" s="148">
        <f t="shared" si="153"/>
        <v>0</v>
      </c>
      <c r="M750" s="150">
        <f t="shared" si="154"/>
        <v>10</v>
      </c>
      <c r="N750" s="149">
        <f t="shared" si="155"/>
        <v>2.8200000000000003</v>
      </c>
      <c r="O750" s="149">
        <f t="shared" si="146"/>
        <v>1.02</v>
      </c>
      <c r="P750" s="149">
        <f t="shared" si="147"/>
        <v>0.02</v>
      </c>
    </row>
    <row r="751" spans="1:16" x14ac:dyDescent="0.25">
      <c r="A751" s="391"/>
      <c r="B751" s="394"/>
      <c r="C751" s="5" t="str">
        <f t="shared" si="143"/>
        <v/>
      </c>
      <c r="D751" s="155">
        <f t="shared" si="148"/>
        <v>0</v>
      </c>
      <c r="F751" s="156">
        <f t="shared" si="149"/>
        <v>0</v>
      </c>
      <c r="G751" t="str">
        <f t="shared" si="150"/>
        <v/>
      </c>
      <c r="H751" t="b">
        <f t="shared" si="151"/>
        <v>0</v>
      </c>
      <c r="I751" s="283">
        <f t="shared" si="144"/>
        <v>0</v>
      </c>
      <c r="J751" s="1">
        <f t="shared" si="145"/>
        <v>0</v>
      </c>
      <c r="K751" s="157">
        <f t="shared" si="152"/>
        <v>0</v>
      </c>
      <c r="L751" s="148">
        <f t="shared" si="153"/>
        <v>0</v>
      </c>
      <c r="M751" s="150">
        <f t="shared" si="154"/>
        <v>10</v>
      </c>
      <c r="N751" s="149">
        <f t="shared" si="155"/>
        <v>2.8200000000000003</v>
      </c>
      <c r="O751" s="149">
        <f t="shared" si="146"/>
        <v>1.02</v>
      </c>
      <c r="P751" s="149">
        <f t="shared" si="147"/>
        <v>0.02</v>
      </c>
    </row>
    <row r="752" spans="1:16" x14ac:dyDescent="0.25">
      <c r="A752" s="391"/>
      <c r="B752" s="394"/>
      <c r="C752" s="5" t="str">
        <f t="shared" si="143"/>
        <v/>
      </c>
      <c r="D752" s="155">
        <f t="shared" si="148"/>
        <v>0</v>
      </c>
      <c r="F752" s="156">
        <f t="shared" si="149"/>
        <v>0</v>
      </c>
      <c r="G752" t="str">
        <f t="shared" si="150"/>
        <v/>
      </c>
      <c r="H752" t="b">
        <f t="shared" si="151"/>
        <v>0</v>
      </c>
      <c r="I752" s="283">
        <f t="shared" si="144"/>
        <v>0</v>
      </c>
      <c r="J752" s="1">
        <f t="shared" si="145"/>
        <v>0</v>
      </c>
      <c r="K752" s="157">
        <f t="shared" si="152"/>
        <v>0</v>
      </c>
      <c r="L752" s="148">
        <f t="shared" si="153"/>
        <v>0</v>
      </c>
      <c r="M752" s="150">
        <f t="shared" si="154"/>
        <v>10</v>
      </c>
      <c r="N752" s="149">
        <f t="shared" si="155"/>
        <v>2.8200000000000003</v>
      </c>
      <c r="O752" s="149">
        <f t="shared" si="146"/>
        <v>1.02</v>
      </c>
      <c r="P752" s="149">
        <f t="shared" si="147"/>
        <v>0.02</v>
      </c>
    </row>
    <row r="753" spans="1:16" x14ac:dyDescent="0.25">
      <c r="A753" s="391"/>
      <c r="B753" s="394"/>
      <c r="C753" s="5" t="str">
        <f t="shared" si="143"/>
        <v/>
      </c>
      <c r="D753" s="155">
        <f t="shared" si="148"/>
        <v>0</v>
      </c>
      <c r="F753" s="156">
        <f t="shared" si="149"/>
        <v>0</v>
      </c>
      <c r="G753" t="str">
        <f t="shared" si="150"/>
        <v/>
      </c>
      <c r="H753" t="b">
        <f t="shared" si="151"/>
        <v>0</v>
      </c>
      <c r="I753" s="283">
        <f t="shared" si="144"/>
        <v>0</v>
      </c>
      <c r="J753" s="1">
        <f t="shared" si="145"/>
        <v>0</v>
      </c>
      <c r="K753" s="157">
        <f t="shared" si="152"/>
        <v>0</v>
      </c>
      <c r="L753" s="148">
        <f t="shared" si="153"/>
        <v>0</v>
      </c>
      <c r="M753" s="150">
        <f t="shared" si="154"/>
        <v>10</v>
      </c>
      <c r="N753" s="149">
        <f t="shared" si="155"/>
        <v>2.8200000000000003</v>
      </c>
      <c r="O753" s="149">
        <f t="shared" si="146"/>
        <v>1.02</v>
      </c>
      <c r="P753" s="149">
        <f t="shared" si="147"/>
        <v>0.02</v>
      </c>
    </row>
    <row r="754" spans="1:16" x14ac:dyDescent="0.25">
      <c r="A754" s="391"/>
      <c r="B754" s="394"/>
      <c r="C754" s="5" t="str">
        <f t="shared" si="143"/>
        <v/>
      </c>
      <c r="D754" s="155">
        <f t="shared" si="148"/>
        <v>0</v>
      </c>
      <c r="F754" s="156">
        <f t="shared" si="149"/>
        <v>0</v>
      </c>
      <c r="G754" t="str">
        <f t="shared" si="150"/>
        <v/>
      </c>
      <c r="H754" t="b">
        <f t="shared" si="151"/>
        <v>0</v>
      </c>
      <c r="I754" s="283">
        <f t="shared" si="144"/>
        <v>0</v>
      </c>
      <c r="J754" s="1">
        <f t="shared" si="145"/>
        <v>0</v>
      </c>
      <c r="K754" s="157">
        <f t="shared" si="152"/>
        <v>0</v>
      </c>
      <c r="L754" s="148">
        <f t="shared" si="153"/>
        <v>0</v>
      </c>
      <c r="M754" s="150">
        <f t="shared" si="154"/>
        <v>10</v>
      </c>
      <c r="N754" s="149">
        <f t="shared" si="155"/>
        <v>2.8200000000000003</v>
      </c>
      <c r="O754" s="149">
        <f t="shared" si="146"/>
        <v>1.02</v>
      </c>
      <c r="P754" s="149">
        <f t="shared" si="147"/>
        <v>0.02</v>
      </c>
    </row>
    <row r="755" spans="1:16" x14ac:dyDescent="0.25">
      <c r="A755" s="391"/>
      <c r="B755" s="394"/>
      <c r="C755" s="5" t="str">
        <f t="shared" si="143"/>
        <v/>
      </c>
      <c r="D755" s="155">
        <f t="shared" si="148"/>
        <v>0</v>
      </c>
      <c r="F755" s="156">
        <f t="shared" si="149"/>
        <v>0</v>
      </c>
      <c r="G755" t="str">
        <f t="shared" si="150"/>
        <v/>
      </c>
      <c r="H755" t="b">
        <f t="shared" si="151"/>
        <v>0</v>
      </c>
      <c r="I755" s="283">
        <f t="shared" si="144"/>
        <v>0</v>
      </c>
      <c r="J755" s="1">
        <f t="shared" si="145"/>
        <v>0</v>
      </c>
      <c r="K755" s="157">
        <f t="shared" si="152"/>
        <v>0</v>
      </c>
      <c r="L755" s="148">
        <f t="shared" si="153"/>
        <v>0</v>
      </c>
      <c r="M755" s="150">
        <f t="shared" si="154"/>
        <v>10</v>
      </c>
      <c r="N755" s="149">
        <f t="shared" si="155"/>
        <v>2.8200000000000003</v>
      </c>
      <c r="O755" s="149">
        <f t="shared" si="146"/>
        <v>1.02</v>
      </c>
      <c r="P755" s="149">
        <f t="shared" si="147"/>
        <v>0.02</v>
      </c>
    </row>
    <row r="756" spans="1:16" x14ac:dyDescent="0.25">
      <c r="A756" s="391"/>
      <c r="B756" s="394"/>
      <c r="C756" s="5" t="str">
        <f t="shared" si="143"/>
        <v/>
      </c>
      <c r="D756" s="155">
        <f t="shared" si="148"/>
        <v>0</v>
      </c>
      <c r="F756" s="156">
        <f t="shared" si="149"/>
        <v>0</v>
      </c>
      <c r="G756" t="str">
        <f t="shared" si="150"/>
        <v/>
      </c>
      <c r="H756" t="b">
        <f t="shared" si="151"/>
        <v>0</v>
      </c>
      <c r="I756" s="283">
        <f t="shared" si="144"/>
        <v>0</v>
      </c>
      <c r="J756" s="1">
        <f t="shared" si="145"/>
        <v>0</v>
      </c>
      <c r="K756" s="157">
        <f t="shared" si="152"/>
        <v>0</v>
      </c>
      <c r="L756" s="148">
        <f t="shared" si="153"/>
        <v>0</v>
      </c>
      <c r="M756" s="150">
        <f t="shared" si="154"/>
        <v>10</v>
      </c>
      <c r="N756" s="149">
        <f t="shared" si="155"/>
        <v>2.8200000000000003</v>
      </c>
      <c r="O756" s="149">
        <f t="shared" si="146"/>
        <v>1.02</v>
      </c>
      <c r="P756" s="149">
        <f t="shared" si="147"/>
        <v>0.02</v>
      </c>
    </row>
    <row r="757" spans="1:16" x14ac:dyDescent="0.25">
      <c r="A757" s="391"/>
      <c r="B757" s="394"/>
      <c r="C757" s="5" t="str">
        <f t="shared" si="143"/>
        <v/>
      </c>
      <c r="D757" s="155">
        <f t="shared" si="148"/>
        <v>0</v>
      </c>
      <c r="F757" s="156">
        <f t="shared" si="149"/>
        <v>0</v>
      </c>
      <c r="G757" t="str">
        <f t="shared" si="150"/>
        <v/>
      </c>
      <c r="H757" t="b">
        <f t="shared" si="151"/>
        <v>0</v>
      </c>
      <c r="I757" s="283">
        <f t="shared" si="144"/>
        <v>0</v>
      </c>
      <c r="J757" s="1">
        <f t="shared" si="145"/>
        <v>0</v>
      </c>
      <c r="K757" s="157">
        <f t="shared" si="152"/>
        <v>0</v>
      </c>
      <c r="L757" s="148">
        <f t="shared" si="153"/>
        <v>0</v>
      </c>
      <c r="M757" s="150">
        <f t="shared" si="154"/>
        <v>10</v>
      </c>
      <c r="N757" s="149">
        <f t="shared" si="155"/>
        <v>2.8200000000000003</v>
      </c>
      <c r="O757" s="149">
        <f t="shared" si="146"/>
        <v>1.02</v>
      </c>
      <c r="P757" s="149">
        <f t="shared" si="147"/>
        <v>0.02</v>
      </c>
    </row>
    <row r="758" spans="1:16" x14ac:dyDescent="0.25">
      <c r="A758" s="391"/>
      <c r="B758" s="394"/>
      <c r="C758" s="5" t="str">
        <f t="shared" si="143"/>
        <v/>
      </c>
      <c r="D758" s="155">
        <f t="shared" si="148"/>
        <v>0</v>
      </c>
      <c r="F758" s="156">
        <f t="shared" si="149"/>
        <v>0</v>
      </c>
      <c r="G758" t="str">
        <f t="shared" si="150"/>
        <v/>
      </c>
      <c r="H758" t="b">
        <f t="shared" si="151"/>
        <v>0</v>
      </c>
      <c r="I758" s="283">
        <f t="shared" si="144"/>
        <v>0</v>
      </c>
      <c r="J758" s="1">
        <f t="shared" si="145"/>
        <v>0</v>
      </c>
      <c r="K758" s="157">
        <f t="shared" si="152"/>
        <v>0</v>
      </c>
      <c r="L758" s="148">
        <f t="shared" si="153"/>
        <v>0</v>
      </c>
      <c r="M758" s="150">
        <f t="shared" si="154"/>
        <v>10</v>
      </c>
      <c r="N758" s="149">
        <f t="shared" si="155"/>
        <v>2.8200000000000003</v>
      </c>
      <c r="O758" s="149">
        <f t="shared" si="146"/>
        <v>1.02</v>
      </c>
      <c r="P758" s="149">
        <f t="shared" si="147"/>
        <v>0.02</v>
      </c>
    </row>
    <row r="759" spans="1:16" x14ac:dyDescent="0.25">
      <c r="A759" s="391"/>
      <c r="B759" s="394"/>
      <c r="C759" s="5" t="str">
        <f t="shared" si="143"/>
        <v/>
      </c>
      <c r="D759" s="155">
        <f t="shared" si="148"/>
        <v>0</v>
      </c>
      <c r="F759" s="156">
        <f t="shared" si="149"/>
        <v>0</v>
      </c>
      <c r="G759" t="str">
        <f t="shared" si="150"/>
        <v/>
      </c>
      <c r="H759" t="b">
        <f t="shared" si="151"/>
        <v>0</v>
      </c>
      <c r="I759" s="283">
        <f t="shared" si="144"/>
        <v>0</v>
      </c>
      <c r="J759" s="1">
        <f t="shared" si="145"/>
        <v>0</v>
      </c>
      <c r="K759" s="157">
        <f t="shared" si="152"/>
        <v>0</v>
      </c>
      <c r="L759" s="148">
        <f t="shared" si="153"/>
        <v>0</v>
      </c>
      <c r="M759" s="150">
        <f t="shared" si="154"/>
        <v>10</v>
      </c>
      <c r="N759" s="149">
        <f t="shared" si="155"/>
        <v>2.8200000000000003</v>
      </c>
      <c r="O759" s="149">
        <f t="shared" si="146"/>
        <v>1.02</v>
      </c>
      <c r="P759" s="149">
        <f t="shared" si="147"/>
        <v>0.02</v>
      </c>
    </row>
    <row r="760" spans="1:16" x14ac:dyDescent="0.25">
      <c r="A760" s="391"/>
      <c r="B760" s="394"/>
      <c r="C760" s="5" t="str">
        <f t="shared" si="143"/>
        <v/>
      </c>
      <c r="D760" s="155">
        <f t="shared" si="148"/>
        <v>0</v>
      </c>
      <c r="F760" s="156">
        <f t="shared" si="149"/>
        <v>0</v>
      </c>
      <c r="G760" t="str">
        <f t="shared" si="150"/>
        <v/>
      </c>
      <c r="H760" t="b">
        <f t="shared" si="151"/>
        <v>0</v>
      </c>
      <c r="I760" s="283">
        <f t="shared" si="144"/>
        <v>0</v>
      </c>
      <c r="J760" s="1">
        <f t="shared" si="145"/>
        <v>0</v>
      </c>
      <c r="K760" s="157">
        <f t="shared" si="152"/>
        <v>0</v>
      </c>
      <c r="L760" s="148">
        <f t="shared" si="153"/>
        <v>0</v>
      </c>
      <c r="M760" s="150">
        <f t="shared" si="154"/>
        <v>10</v>
      </c>
      <c r="N760" s="149">
        <f t="shared" si="155"/>
        <v>2.8200000000000003</v>
      </c>
      <c r="O760" s="149">
        <f t="shared" si="146"/>
        <v>1.02</v>
      </c>
      <c r="P760" s="149">
        <f t="shared" si="147"/>
        <v>0.02</v>
      </c>
    </row>
    <row r="761" spans="1:16" x14ac:dyDescent="0.25">
      <c r="A761" s="391"/>
      <c r="B761" s="394"/>
      <c r="C761" s="5" t="str">
        <f t="shared" si="143"/>
        <v/>
      </c>
      <c r="D761" s="155">
        <f t="shared" si="148"/>
        <v>0</v>
      </c>
      <c r="F761" s="156">
        <f t="shared" si="149"/>
        <v>0</v>
      </c>
      <c r="G761" t="str">
        <f t="shared" si="150"/>
        <v/>
      </c>
      <c r="H761" t="b">
        <f t="shared" si="151"/>
        <v>0</v>
      </c>
      <c r="I761" s="283">
        <f t="shared" si="144"/>
        <v>0</v>
      </c>
      <c r="J761" s="1">
        <f t="shared" si="145"/>
        <v>0</v>
      </c>
      <c r="K761" s="157">
        <f t="shared" si="152"/>
        <v>0</v>
      </c>
      <c r="L761" s="148">
        <f t="shared" si="153"/>
        <v>0</v>
      </c>
      <c r="M761" s="150">
        <f t="shared" si="154"/>
        <v>10</v>
      </c>
      <c r="N761" s="149">
        <f t="shared" si="155"/>
        <v>2.8200000000000003</v>
      </c>
      <c r="O761" s="149">
        <f t="shared" si="146"/>
        <v>1.02</v>
      </c>
      <c r="P761" s="149">
        <f t="shared" si="147"/>
        <v>0.02</v>
      </c>
    </row>
    <row r="762" spans="1:16" x14ac:dyDescent="0.25">
      <c r="A762" s="391"/>
      <c r="B762" s="394"/>
      <c r="C762" s="5" t="str">
        <f t="shared" si="143"/>
        <v/>
      </c>
      <c r="D762" s="155">
        <f t="shared" si="148"/>
        <v>0</v>
      </c>
      <c r="F762" s="156">
        <f t="shared" si="149"/>
        <v>0</v>
      </c>
      <c r="G762" t="str">
        <f t="shared" si="150"/>
        <v/>
      </c>
      <c r="H762" t="b">
        <f t="shared" si="151"/>
        <v>0</v>
      </c>
      <c r="I762" s="283">
        <f t="shared" si="144"/>
        <v>0</v>
      </c>
      <c r="J762" s="1">
        <f t="shared" si="145"/>
        <v>0</v>
      </c>
      <c r="K762" s="157">
        <f t="shared" si="152"/>
        <v>0</v>
      </c>
      <c r="L762" s="148">
        <f t="shared" si="153"/>
        <v>0</v>
      </c>
      <c r="M762" s="150">
        <f t="shared" si="154"/>
        <v>10</v>
      </c>
      <c r="N762" s="149">
        <f t="shared" si="155"/>
        <v>2.8200000000000003</v>
      </c>
      <c r="O762" s="149">
        <f t="shared" si="146"/>
        <v>1.02</v>
      </c>
      <c r="P762" s="149">
        <f t="shared" si="147"/>
        <v>0.02</v>
      </c>
    </row>
    <row r="763" spans="1:16" x14ac:dyDescent="0.25">
      <c r="A763" s="391"/>
      <c r="B763" s="394"/>
      <c r="C763" s="5" t="str">
        <f t="shared" si="143"/>
        <v/>
      </c>
      <c r="D763" s="155">
        <f t="shared" si="148"/>
        <v>0</v>
      </c>
      <c r="F763" s="156">
        <f t="shared" si="149"/>
        <v>0</v>
      </c>
      <c r="G763" t="str">
        <f t="shared" si="150"/>
        <v/>
      </c>
      <c r="H763" t="b">
        <f t="shared" si="151"/>
        <v>0</v>
      </c>
      <c r="I763" s="283">
        <f t="shared" si="144"/>
        <v>0</v>
      </c>
      <c r="J763" s="1">
        <f t="shared" si="145"/>
        <v>0</v>
      </c>
      <c r="K763" s="157">
        <f t="shared" si="152"/>
        <v>0</v>
      </c>
      <c r="L763" s="148">
        <f t="shared" si="153"/>
        <v>0</v>
      </c>
      <c r="M763" s="150">
        <f t="shared" si="154"/>
        <v>10</v>
      </c>
      <c r="N763" s="149">
        <f t="shared" si="155"/>
        <v>2.8200000000000003</v>
      </c>
      <c r="O763" s="149">
        <f t="shared" si="146"/>
        <v>1.02</v>
      </c>
      <c r="P763" s="149">
        <f t="shared" si="147"/>
        <v>0.02</v>
      </c>
    </row>
    <row r="764" spans="1:16" x14ac:dyDescent="0.25">
      <c r="A764" s="391"/>
      <c r="B764" s="394"/>
      <c r="C764" s="5" t="str">
        <f t="shared" si="143"/>
        <v/>
      </c>
      <c r="D764" s="155">
        <f t="shared" si="148"/>
        <v>0</v>
      </c>
      <c r="F764" s="156">
        <f t="shared" si="149"/>
        <v>0</v>
      </c>
      <c r="G764" t="str">
        <f t="shared" si="150"/>
        <v/>
      </c>
      <c r="H764" t="b">
        <f t="shared" si="151"/>
        <v>0</v>
      </c>
      <c r="I764" s="283">
        <f t="shared" si="144"/>
        <v>0</v>
      </c>
      <c r="J764" s="1">
        <f t="shared" si="145"/>
        <v>0</v>
      </c>
      <c r="K764" s="157">
        <f t="shared" si="152"/>
        <v>0</v>
      </c>
      <c r="L764" s="148">
        <f t="shared" si="153"/>
        <v>0</v>
      </c>
      <c r="M764" s="150">
        <f t="shared" si="154"/>
        <v>10</v>
      </c>
      <c r="N764" s="149">
        <f t="shared" si="155"/>
        <v>2.8200000000000003</v>
      </c>
      <c r="O764" s="149">
        <f t="shared" si="146"/>
        <v>1.02</v>
      </c>
      <c r="P764" s="149">
        <f t="shared" si="147"/>
        <v>0.02</v>
      </c>
    </row>
    <row r="765" spans="1:16" x14ac:dyDescent="0.25">
      <c r="A765" s="391"/>
      <c r="B765" s="394"/>
      <c r="C765" s="5" t="str">
        <f t="shared" si="143"/>
        <v/>
      </c>
      <c r="D765" s="155">
        <f t="shared" si="148"/>
        <v>0</v>
      </c>
      <c r="F765" s="156">
        <f t="shared" si="149"/>
        <v>0</v>
      </c>
      <c r="G765" t="str">
        <f t="shared" si="150"/>
        <v/>
      </c>
      <c r="H765" t="b">
        <f t="shared" si="151"/>
        <v>0</v>
      </c>
      <c r="I765" s="283">
        <f t="shared" si="144"/>
        <v>0</v>
      </c>
      <c r="J765" s="1">
        <f t="shared" si="145"/>
        <v>0</v>
      </c>
      <c r="K765" s="157">
        <f t="shared" si="152"/>
        <v>0</v>
      </c>
      <c r="L765" s="148">
        <f t="shared" si="153"/>
        <v>0</v>
      </c>
      <c r="M765" s="150">
        <f t="shared" si="154"/>
        <v>10</v>
      </c>
      <c r="N765" s="149">
        <f t="shared" si="155"/>
        <v>2.8200000000000003</v>
      </c>
      <c r="O765" s="149">
        <f t="shared" si="146"/>
        <v>1.02</v>
      </c>
      <c r="P765" s="149">
        <f t="shared" si="147"/>
        <v>0.02</v>
      </c>
    </row>
    <row r="766" spans="1:16" x14ac:dyDescent="0.25">
      <c r="A766" s="391"/>
      <c r="B766" s="394"/>
      <c r="C766" s="5" t="str">
        <f t="shared" si="143"/>
        <v/>
      </c>
      <c r="D766" s="155">
        <f t="shared" si="148"/>
        <v>0</v>
      </c>
      <c r="F766" s="156">
        <f t="shared" si="149"/>
        <v>0</v>
      </c>
      <c r="G766" t="str">
        <f t="shared" si="150"/>
        <v/>
      </c>
      <c r="H766" t="b">
        <f t="shared" si="151"/>
        <v>0</v>
      </c>
      <c r="I766" s="283">
        <f t="shared" si="144"/>
        <v>0</v>
      </c>
      <c r="J766" s="1">
        <f t="shared" si="145"/>
        <v>0</v>
      </c>
      <c r="K766" s="157">
        <f t="shared" si="152"/>
        <v>0</v>
      </c>
      <c r="L766" s="148">
        <f t="shared" si="153"/>
        <v>0</v>
      </c>
      <c r="M766" s="150">
        <f t="shared" si="154"/>
        <v>10</v>
      </c>
      <c r="N766" s="149">
        <f t="shared" si="155"/>
        <v>2.8200000000000003</v>
      </c>
      <c r="O766" s="149">
        <f t="shared" si="146"/>
        <v>1.02</v>
      </c>
      <c r="P766" s="149">
        <f t="shared" si="147"/>
        <v>0.02</v>
      </c>
    </row>
    <row r="767" spans="1:16" x14ac:dyDescent="0.25">
      <c r="A767" s="391"/>
      <c r="B767" s="394"/>
      <c r="C767" s="5" t="str">
        <f t="shared" si="143"/>
        <v/>
      </c>
      <c r="D767" s="155">
        <f t="shared" si="148"/>
        <v>0</v>
      </c>
      <c r="F767" s="156">
        <f t="shared" si="149"/>
        <v>0</v>
      </c>
      <c r="G767" t="str">
        <f t="shared" si="150"/>
        <v/>
      </c>
      <c r="H767" t="b">
        <f t="shared" si="151"/>
        <v>0</v>
      </c>
      <c r="I767" s="283">
        <f t="shared" si="144"/>
        <v>0</v>
      </c>
      <c r="J767" s="1">
        <f t="shared" si="145"/>
        <v>0</v>
      </c>
      <c r="K767" s="157">
        <f t="shared" si="152"/>
        <v>0</v>
      </c>
      <c r="L767" s="148">
        <f t="shared" si="153"/>
        <v>0</v>
      </c>
      <c r="M767" s="150">
        <f t="shared" si="154"/>
        <v>10</v>
      </c>
      <c r="N767" s="149">
        <f t="shared" si="155"/>
        <v>2.8200000000000003</v>
      </c>
      <c r="O767" s="149">
        <f t="shared" si="146"/>
        <v>1.02</v>
      </c>
      <c r="P767" s="149">
        <f t="shared" si="147"/>
        <v>0.02</v>
      </c>
    </row>
    <row r="768" spans="1:16" x14ac:dyDescent="0.25">
      <c r="A768" s="391"/>
      <c r="B768" s="394"/>
      <c r="C768" s="5" t="str">
        <f t="shared" si="143"/>
        <v/>
      </c>
      <c r="D768" s="155">
        <f t="shared" si="148"/>
        <v>0</v>
      </c>
      <c r="F768" s="156">
        <f t="shared" si="149"/>
        <v>0</v>
      </c>
      <c r="G768" t="str">
        <f t="shared" si="150"/>
        <v/>
      </c>
      <c r="H768" t="b">
        <f t="shared" si="151"/>
        <v>0</v>
      </c>
      <c r="I768" s="283">
        <f t="shared" si="144"/>
        <v>0</v>
      </c>
      <c r="J768" s="1">
        <f t="shared" si="145"/>
        <v>0</v>
      </c>
      <c r="K768" s="157">
        <f t="shared" si="152"/>
        <v>0</v>
      </c>
      <c r="L768" s="148">
        <f t="shared" si="153"/>
        <v>0</v>
      </c>
      <c r="M768" s="150">
        <f t="shared" si="154"/>
        <v>10</v>
      </c>
      <c r="N768" s="149">
        <f t="shared" si="155"/>
        <v>2.8200000000000003</v>
      </c>
      <c r="O768" s="149">
        <f t="shared" si="146"/>
        <v>1.02</v>
      </c>
      <c r="P768" s="149">
        <f t="shared" si="147"/>
        <v>0.02</v>
      </c>
    </row>
    <row r="769" spans="1:16" x14ac:dyDescent="0.25">
      <c r="A769" s="391"/>
      <c r="B769" s="394"/>
      <c r="C769" s="5" t="str">
        <f t="shared" si="143"/>
        <v/>
      </c>
      <c r="D769" s="155">
        <f t="shared" si="148"/>
        <v>0</v>
      </c>
      <c r="F769" s="156">
        <f t="shared" si="149"/>
        <v>0</v>
      </c>
      <c r="G769" t="str">
        <f t="shared" si="150"/>
        <v/>
      </c>
      <c r="H769" t="b">
        <f t="shared" si="151"/>
        <v>0</v>
      </c>
      <c r="I769" s="283">
        <f t="shared" si="144"/>
        <v>0</v>
      </c>
      <c r="J769" s="1">
        <f t="shared" si="145"/>
        <v>0</v>
      </c>
      <c r="K769" s="157">
        <f t="shared" si="152"/>
        <v>0</v>
      </c>
      <c r="L769" s="148">
        <f t="shared" si="153"/>
        <v>0</v>
      </c>
      <c r="M769" s="150">
        <f t="shared" si="154"/>
        <v>10</v>
      </c>
      <c r="N769" s="149">
        <f t="shared" si="155"/>
        <v>2.8200000000000003</v>
      </c>
      <c r="O769" s="149">
        <f t="shared" si="146"/>
        <v>1.02</v>
      </c>
      <c r="P769" s="149">
        <f t="shared" si="147"/>
        <v>0.02</v>
      </c>
    </row>
    <row r="770" spans="1:16" x14ac:dyDescent="0.25">
      <c r="A770" s="391"/>
      <c r="B770" s="394"/>
      <c r="C770" s="5" t="str">
        <f t="shared" si="143"/>
        <v/>
      </c>
      <c r="D770" s="155">
        <f t="shared" si="148"/>
        <v>0</v>
      </c>
      <c r="F770" s="156">
        <f t="shared" si="149"/>
        <v>0</v>
      </c>
      <c r="G770" t="str">
        <f t="shared" si="150"/>
        <v/>
      </c>
      <c r="H770" t="b">
        <f t="shared" si="151"/>
        <v>0</v>
      </c>
      <c r="I770" s="283">
        <f t="shared" si="144"/>
        <v>0</v>
      </c>
      <c r="J770" s="1">
        <f t="shared" si="145"/>
        <v>0</v>
      </c>
      <c r="K770" s="157">
        <f t="shared" si="152"/>
        <v>0</v>
      </c>
      <c r="L770" s="148">
        <f t="shared" si="153"/>
        <v>0</v>
      </c>
      <c r="M770" s="150">
        <f t="shared" si="154"/>
        <v>10</v>
      </c>
      <c r="N770" s="149">
        <f t="shared" si="155"/>
        <v>2.8200000000000003</v>
      </c>
      <c r="O770" s="149">
        <f t="shared" si="146"/>
        <v>1.02</v>
      </c>
      <c r="P770" s="149">
        <f t="shared" si="147"/>
        <v>0.02</v>
      </c>
    </row>
    <row r="771" spans="1:16" x14ac:dyDescent="0.25">
      <c r="A771" s="391"/>
      <c r="B771" s="394"/>
      <c r="C771" s="5" t="str">
        <f t="shared" ref="C771:C834" si="156">IF(I771&gt;0,INDEX(DB,I771,2),"")</f>
        <v/>
      </c>
      <c r="D771" s="155">
        <f t="shared" si="148"/>
        <v>0</v>
      </c>
      <c r="F771" s="156">
        <f t="shared" si="149"/>
        <v>0</v>
      </c>
      <c r="G771" t="str">
        <f t="shared" si="150"/>
        <v/>
      </c>
      <c r="H771" t="b">
        <f t="shared" si="151"/>
        <v>0</v>
      </c>
      <c r="I771" s="283">
        <f t="shared" ref="I771:I834" si="157">IF(ISNA(MATCH(A771,AthleteNumbers,0)),0,MATCH(A771,AthleteNumbers,0))</f>
        <v>0</v>
      </c>
      <c r="J771" s="1">
        <f t="shared" ref="J771:J834" si="158">IF(I771&gt;0,INDEX(DB,$I771,6),0)</f>
        <v>0</v>
      </c>
      <c r="K771" s="157">
        <f t="shared" si="152"/>
        <v>0</v>
      </c>
      <c r="L771" s="148">
        <f t="shared" si="153"/>
        <v>0</v>
      </c>
      <c r="M771" s="150">
        <f t="shared" si="154"/>
        <v>10</v>
      </c>
      <c r="N771" s="149">
        <f t="shared" si="155"/>
        <v>2.8200000000000003</v>
      </c>
      <c r="O771" s="149">
        <f t="shared" ref="O771:O834" si="159">IF($J771=0,$M$1,INDEX(IncEventData,$J771,(3*($K$1-1))+2))</f>
        <v>1.02</v>
      </c>
      <c r="P771" s="149">
        <f t="shared" ref="P771:P834" si="160">IF($J771=0,$O$1,INDEX(IncEventData,$J771,(3*($K$1-1))+3))</f>
        <v>0.02</v>
      </c>
    </row>
    <row r="772" spans="1:16" x14ac:dyDescent="0.25">
      <c r="A772" s="391"/>
      <c r="B772" s="394"/>
      <c r="C772" s="5" t="str">
        <f t="shared" si="156"/>
        <v/>
      </c>
      <c r="D772" s="155">
        <f t="shared" ref="D772:D835" si="161">IF(AND(H772,B772&lt;&gt;0,ISNUMBER(B772)),IF(ISERR(M772),0,M772),0)</f>
        <v>0</v>
      </c>
      <c r="F772" s="156">
        <f t="shared" ref="F772:F835" si="162">COUNTIF(A$3:A$1002,A772)</f>
        <v>0</v>
      </c>
      <c r="G772" t="str">
        <f t="shared" ref="G772:G835" si="163">IF(AND(H772,OR(D772&lt;=10,D772&gt;=90)),"CHECK","")</f>
        <v/>
      </c>
      <c r="H772" t="b">
        <f t="shared" ref="H772:H835" si="164">IF(AND(I772&gt;0,LEN(C772)&gt;0,B772&lt;&gt;0),TRUE,FALSE)</f>
        <v>0</v>
      </c>
      <c r="I772" s="283">
        <f t="shared" si="157"/>
        <v>0</v>
      </c>
      <c r="J772" s="1">
        <f t="shared" si="158"/>
        <v>0</v>
      </c>
      <c r="K772" s="157">
        <f t="shared" ref="K772:K835" si="165">IF(ISNUMBER(B772),ROUND(+B772,2),0)</f>
        <v>0</v>
      </c>
      <c r="L772" s="148">
        <f t="shared" ref="L772:L835" si="166">+K772</f>
        <v>0</v>
      </c>
      <c r="M772" s="150">
        <f t="shared" ref="M772:M835" si="167">IF(L772&lt;O772,MinPoints,IF(AND(L772&gt;N772,O772&gt;0),100,+INT(($L772-O772)/P772)+MinPoints))</f>
        <v>10</v>
      </c>
      <c r="N772" s="149">
        <f t="shared" ref="N772:N835" si="168">+O772+(P772*90)</f>
        <v>2.8200000000000003</v>
      </c>
      <c r="O772" s="149">
        <f t="shared" si="159"/>
        <v>1.02</v>
      </c>
      <c r="P772" s="149">
        <f t="shared" si="160"/>
        <v>0.02</v>
      </c>
    </row>
    <row r="773" spans="1:16" x14ac:dyDescent="0.25">
      <c r="A773" s="391"/>
      <c r="B773" s="394"/>
      <c r="C773" s="5" t="str">
        <f t="shared" si="156"/>
        <v/>
      </c>
      <c r="D773" s="155">
        <f t="shared" si="161"/>
        <v>0</v>
      </c>
      <c r="F773" s="156">
        <f t="shared" si="162"/>
        <v>0</v>
      </c>
      <c r="G773" t="str">
        <f t="shared" si="163"/>
        <v/>
      </c>
      <c r="H773" t="b">
        <f t="shared" si="164"/>
        <v>0</v>
      </c>
      <c r="I773" s="283">
        <f t="shared" si="157"/>
        <v>0</v>
      </c>
      <c r="J773" s="1">
        <f t="shared" si="158"/>
        <v>0</v>
      </c>
      <c r="K773" s="157">
        <f t="shared" si="165"/>
        <v>0</v>
      </c>
      <c r="L773" s="148">
        <f t="shared" si="166"/>
        <v>0</v>
      </c>
      <c r="M773" s="150">
        <f t="shared" si="167"/>
        <v>10</v>
      </c>
      <c r="N773" s="149">
        <f t="shared" si="168"/>
        <v>2.8200000000000003</v>
      </c>
      <c r="O773" s="149">
        <f t="shared" si="159"/>
        <v>1.02</v>
      </c>
      <c r="P773" s="149">
        <f t="shared" si="160"/>
        <v>0.02</v>
      </c>
    </row>
    <row r="774" spans="1:16" x14ac:dyDescent="0.25">
      <c r="A774" s="391"/>
      <c r="B774" s="394"/>
      <c r="C774" s="5" t="str">
        <f t="shared" si="156"/>
        <v/>
      </c>
      <c r="D774" s="155">
        <f t="shared" si="161"/>
        <v>0</v>
      </c>
      <c r="F774" s="156">
        <f t="shared" si="162"/>
        <v>0</v>
      </c>
      <c r="G774" t="str">
        <f t="shared" si="163"/>
        <v/>
      </c>
      <c r="H774" t="b">
        <f t="shared" si="164"/>
        <v>0</v>
      </c>
      <c r="I774" s="283">
        <f t="shared" si="157"/>
        <v>0</v>
      </c>
      <c r="J774" s="1">
        <f t="shared" si="158"/>
        <v>0</v>
      </c>
      <c r="K774" s="157">
        <f t="shared" si="165"/>
        <v>0</v>
      </c>
      <c r="L774" s="148">
        <f t="shared" si="166"/>
        <v>0</v>
      </c>
      <c r="M774" s="150">
        <f t="shared" si="167"/>
        <v>10</v>
      </c>
      <c r="N774" s="149">
        <f t="shared" si="168"/>
        <v>2.8200000000000003</v>
      </c>
      <c r="O774" s="149">
        <f t="shared" si="159"/>
        <v>1.02</v>
      </c>
      <c r="P774" s="149">
        <f t="shared" si="160"/>
        <v>0.02</v>
      </c>
    </row>
    <row r="775" spans="1:16" x14ac:dyDescent="0.25">
      <c r="A775" s="391"/>
      <c r="B775" s="394"/>
      <c r="C775" s="5" t="str">
        <f t="shared" si="156"/>
        <v/>
      </c>
      <c r="D775" s="155">
        <f t="shared" si="161"/>
        <v>0</v>
      </c>
      <c r="F775" s="156">
        <f t="shared" si="162"/>
        <v>0</v>
      </c>
      <c r="G775" t="str">
        <f t="shared" si="163"/>
        <v/>
      </c>
      <c r="H775" t="b">
        <f t="shared" si="164"/>
        <v>0</v>
      </c>
      <c r="I775" s="283">
        <f t="shared" si="157"/>
        <v>0</v>
      </c>
      <c r="J775" s="1">
        <f t="shared" si="158"/>
        <v>0</v>
      </c>
      <c r="K775" s="157">
        <f t="shared" si="165"/>
        <v>0</v>
      </c>
      <c r="L775" s="148">
        <f t="shared" si="166"/>
        <v>0</v>
      </c>
      <c r="M775" s="150">
        <f t="shared" si="167"/>
        <v>10</v>
      </c>
      <c r="N775" s="149">
        <f t="shared" si="168"/>
        <v>2.8200000000000003</v>
      </c>
      <c r="O775" s="149">
        <f t="shared" si="159"/>
        <v>1.02</v>
      </c>
      <c r="P775" s="149">
        <f t="shared" si="160"/>
        <v>0.02</v>
      </c>
    </row>
    <row r="776" spans="1:16" x14ac:dyDescent="0.25">
      <c r="A776" s="391"/>
      <c r="B776" s="394"/>
      <c r="C776" s="5" t="str">
        <f t="shared" si="156"/>
        <v/>
      </c>
      <c r="D776" s="155">
        <f t="shared" si="161"/>
        <v>0</v>
      </c>
      <c r="F776" s="156">
        <f t="shared" si="162"/>
        <v>0</v>
      </c>
      <c r="G776" t="str">
        <f t="shared" si="163"/>
        <v/>
      </c>
      <c r="H776" t="b">
        <f t="shared" si="164"/>
        <v>0</v>
      </c>
      <c r="I776" s="283">
        <f t="shared" si="157"/>
        <v>0</v>
      </c>
      <c r="J776" s="1">
        <f t="shared" si="158"/>
        <v>0</v>
      </c>
      <c r="K776" s="157">
        <f t="shared" si="165"/>
        <v>0</v>
      </c>
      <c r="L776" s="148">
        <f t="shared" si="166"/>
        <v>0</v>
      </c>
      <c r="M776" s="150">
        <f t="shared" si="167"/>
        <v>10</v>
      </c>
      <c r="N776" s="149">
        <f t="shared" si="168"/>
        <v>2.8200000000000003</v>
      </c>
      <c r="O776" s="149">
        <f t="shared" si="159"/>
        <v>1.02</v>
      </c>
      <c r="P776" s="149">
        <f t="shared" si="160"/>
        <v>0.02</v>
      </c>
    </row>
    <row r="777" spans="1:16" x14ac:dyDescent="0.25">
      <c r="A777" s="391"/>
      <c r="B777" s="394"/>
      <c r="C777" s="5" t="str">
        <f t="shared" si="156"/>
        <v/>
      </c>
      <c r="D777" s="155">
        <f t="shared" si="161"/>
        <v>0</v>
      </c>
      <c r="F777" s="156">
        <f t="shared" si="162"/>
        <v>0</v>
      </c>
      <c r="G777" t="str">
        <f t="shared" si="163"/>
        <v/>
      </c>
      <c r="H777" t="b">
        <f t="shared" si="164"/>
        <v>0</v>
      </c>
      <c r="I777" s="283">
        <f t="shared" si="157"/>
        <v>0</v>
      </c>
      <c r="J777" s="1">
        <f t="shared" si="158"/>
        <v>0</v>
      </c>
      <c r="K777" s="157">
        <f t="shared" si="165"/>
        <v>0</v>
      </c>
      <c r="L777" s="148">
        <f t="shared" si="166"/>
        <v>0</v>
      </c>
      <c r="M777" s="150">
        <f t="shared" si="167"/>
        <v>10</v>
      </c>
      <c r="N777" s="149">
        <f t="shared" si="168"/>
        <v>2.8200000000000003</v>
      </c>
      <c r="O777" s="149">
        <f t="shared" si="159"/>
        <v>1.02</v>
      </c>
      <c r="P777" s="149">
        <f t="shared" si="160"/>
        <v>0.02</v>
      </c>
    </row>
    <row r="778" spans="1:16" x14ac:dyDescent="0.25">
      <c r="A778" s="391"/>
      <c r="B778" s="394"/>
      <c r="C778" s="5" t="str">
        <f t="shared" si="156"/>
        <v/>
      </c>
      <c r="D778" s="155">
        <f t="shared" si="161"/>
        <v>0</v>
      </c>
      <c r="F778" s="156">
        <f t="shared" si="162"/>
        <v>0</v>
      </c>
      <c r="G778" t="str">
        <f t="shared" si="163"/>
        <v/>
      </c>
      <c r="H778" t="b">
        <f t="shared" si="164"/>
        <v>0</v>
      </c>
      <c r="I778" s="283">
        <f t="shared" si="157"/>
        <v>0</v>
      </c>
      <c r="J778" s="1">
        <f t="shared" si="158"/>
        <v>0</v>
      </c>
      <c r="K778" s="157">
        <f t="shared" si="165"/>
        <v>0</v>
      </c>
      <c r="L778" s="148">
        <f t="shared" si="166"/>
        <v>0</v>
      </c>
      <c r="M778" s="150">
        <f t="shared" si="167"/>
        <v>10</v>
      </c>
      <c r="N778" s="149">
        <f t="shared" si="168"/>
        <v>2.8200000000000003</v>
      </c>
      <c r="O778" s="149">
        <f t="shared" si="159"/>
        <v>1.02</v>
      </c>
      <c r="P778" s="149">
        <f t="shared" si="160"/>
        <v>0.02</v>
      </c>
    </row>
    <row r="779" spans="1:16" x14ac:dyDescent="0.25">
      <c r="A779" s="391"/>
      <c r="B779" s="394"/>
      <c r="C779" s="5" t="str">
        <f t="shared" si="156"/>
        <v/>
      </c>
      <c r="D779" s="155">
        <f t="shared" si="161"/>
        <v>0</v>
      </c>
      <c r="F779" s="156">
        <f t="shared" si="162"/>
        <v>0</v>
      </c>
      <c r="G779" t="str">
        <f t="shared" si="163"/>
        <v/>
      </c>
      <c r="H779" t="b">
        <f t="shared" si="164"/>
        <v>0</v>
      </c>
      <c r="I779" s="283">
        <f t="shared" si="157"/>
        <v>0</v>
      </c>
      <c r="J779" s="1">
        <f t="shared" si="158"/>
        <v>0</v>
      </c>
      <c r="K779" s="157">
        <f t="shared" si="165"/>
        <v>0</v>
      </c>
      <c r="L779" s="148">
        <f t="shared" si="166"/>
        <v>0</v>
      </c>
      <c r="M779" s="150">
        <f t="shared" si="167"/>
        <v>10</v>
      </c>
      <c r="N779" s="149">
        <f t="shared" si="168"/>
        <v>2.8200000000000003</v>
      </c>
      <c r="O779" s="149">
        <f t="shared" si="159"/>
        <v>1.02</v>
      </c>
      <c r="P779" s="149">
        <f t="shared" si="160"/>
        <v>0.02</v>
      </c>
    </row>
    <row r="780" spans="1:16" x14ac:dyDescent="0.25">
      <c r="A780" s="391"/>
      <c r="B780" s="394"/>
      <c r="C780" s="5" t="str">
        <f t="shared" si="156"/>
        <v/>
      </c>
      <c r="D780" s="155">
        <f t="shared" si="161"/>
        <v>0</v>
      </c>
      <c r="F780" s="156">
        <f t="shared" si="162"/>
        <v>0</v>
      </c>
      <c r="G780" t="str">
        <f t="shared" si="163"/>
        <v/>
      </c>
      <c r="H780" t="b">
        <f t="shared" si="164"/>
        <v>0</v>
      </c>
      <c r="I780" s="283">
        <f t="shared" si="157"/>
        <v>0</v>
      </c>
      <c r="J780" s="1">
        <f t="shared" si="158"/>
        <v>0</v>
      </c>
      <c r="K780" s="157">
        <f t="shared" si="165"/>
        <v>0</v>
      </c>
      <c r="L780" s="148">
        <f t="shared" si="166"/>
        <v>0</v>
      </c>
      <c r="M780" s="150">
        <f t="shared" si="167"/>
        <v>10</v>
      </c>
      <c r="N780" s="149">
        <f t="shared" si="168"/>
        <v>2.8200000000000003</v>
      </c>
      <c r="O780" s="149">
        <f t="shared" si="159"/>
        <v>1.02</v>
      </c>
      <c r="P780" s="149">
        <f t="shared" si="160"/>
        <v>0.02</v>
      </c>
    </row>
    <row r="781" spans="1:16" x14ac:dyDescent="0.25">
      <c r="A781" s="391"/>
      <c r="B781" s="394"/>
      <c r="C781" s="5" t="str">
        <f t="shared" si="156"/>
        <v/>
      </c>
      <c r="D781" s="155">
        <f t="shared" si="161"/>
        <v>0</v>
      </c>
      <c r="F781" s="156">
        <f t="shared" si="162"/>
        <v>0</v>
      </c>
      <c r="G781" t="str">
        <f t="shared" si="163"/>
        <v/>
      </c>
      <c r="H781" t="b">
        <f t="shared" si="164"/>
        <v>0</v>
      </c>
      <c r="I781" s="283">
        <f t="shared" si="157"/>
        <v>0</v>
      </c>
      <c r="J781" s="1">
        <f t="shared" si="158"/>
        <v>0</v>
      </c>
      <c r="K781" s="157">
        <f t="shared" si="165"/>
        <v>0</v>
      </c>
      <c r="L781" s="148">
        <f t="shared" si="166"/>
        <v>0</v>
      </c>
      <c r="M781" s="150">
        <f t="shared" si="167"/>
        <v>10</v>
      </c>
      <c r="N781" s="149">
        <f t="shared" si="168"/>
        <v>2.8200000000000003</v>
      </c>
      <c r="O781" s="149">
        <f t="shared" si="159"/>
        <v>1.02</v>
      </c>
      <c r="P781" s="149">
        <f t="shared" si="160"/>
        <v>0.02</v>
      </c>
    </row>
    <row r="782" spans="1:16" x14ac:dyDescent="0.25">
      <c r="A782" s="391"/>
      <c r="B782" s="394"/>
      <c r="C782" s="5" t="str">
        <f t="shared" si="156"/>
        <v/>
      </c>
      <c r="D782" s="155">
        <f t="shared" si="161"/>
        <v>0</v>
      </c>
      <c r="F782" s="156">
        <f t="shared" si="162"/>
        <v>0</v>
      </c>
      <c r="G782" t="str">
        <f t="shared" si="163"/>
        <v/>
      </c>
      <c r="H782" t="b">
        <f t="shared" si="164"/>
        <v>0</v>
      </c>
      <c r="I782" s="283">
        <f t="shared" si="157"/>
        <v>0</v>
      </c>
      <c r="J782" s="1">
        <f t="shared" si="158"/>
        <v>0</v>
      </c>
      <c r="K782" s="157">
        <f t="shared" si="165"/>
        <v>0</v>
      </c>
      <c r="L782" s="148">
        <f t="shared" si="166"/>
        <v>0</v>
      </c>
      <c r="M782" s="150">
        <f t="shared" si="167"/>
        <v>10</v>
      </c>
      <c r="N782" s="149">
        <f t="shared" si="168"/>
        <v>2.8200000000000003</v>
      </c>
      <c r="O782" s="149">
        <f t="shared" si="159"/>
        <v>1.02</v>
      </c>
      <c r="P782" s="149">
        <f t="shared" si="160"/>
        <v>0.02</v>
      </c>
    </row>
    <row r="783" spans="1:16" x14ac:dyDescent="0.25">
      <c r="A783" s="391"/>
      <c r="B783" s="394"/>
      <c r="C783" s="5" t="str">
        <f t="shared" si="156"/>
        <v/>
      </c>
      <c r="D783" s="155">
        <f t="shared" si="161"/>
        <v>0</v>
      </c>
      <c r="F783" s="156">
        <f t="shared" si="162"/>
        <v>0</v>
      </c>
      <c r="G783" t="str">
        <f t="shared" si="163"/>
        <v/>
      </c>
      <c r="H783" t="b">
        <f t="shared" si="164"/>
        <v>0</v>
      </c>
      <c r="I783" s="283">
        <f t="shared" si="157"/>
        <v>0</v>
      </c>
      <c r="J783" s="1">
        <f t="shared" si="158"/>
        <v>0</v>
      </c>
      <c r="K783" s="157">
        <f t="shared" si="165"/>
        <v>0</v>
      </c>
      <c r="L783" s="148">
        <f t="shared" si="166"/>
        <v>0</v>
      </c>
      <c r="M783" s="150">
        <f t="shared" si="167"/>
        <v>10</v>
      </c>
      <c r="N783" s="149">
        <f t="shared" si="168"/>
        <v>2.8200000000000003</v>
      </c>
      <c r="O783" s="149">
        <f t="shared" si="159"/>
        <v>1.02</v>
      </c>
      <c r="P783" s="149">
        <f t="shared" si="160"/>
        <v>0.02</v>
      </c>
    </row>
    <row r="784" spans="1:16" x14ac:dyDescent="0.25">
      <c r="A784" s="391"/>
      <c r="B784" s="394"/>
      <c r="C784" s="5" t="str">
        <f t="shared" si="156"/>
        <v/>
      </c>
      <c r="D784" s="155">
        <f t="shared" si="161"/>
        <v>0</v>
      </c>
      <c r="F784" s="156">
        <f t="shared" si="162"/>
        <v>0</v>
      </c>
      <c r="G784" t="str">
        <f t="shared" si="163"/>
        <v/>
      </c>
      <c r="H784" t="b">
        <f t="shared" si="164"/>
        <v>0</v>
      </c>
      <c r="I784" s="283">
        <f t="shared" si="157"/>
        <v>0</v>
      </c>
      <c r="J784" s="1">
        <f t="shared" si="158"/>
        <v>0</v>
      </c>
      <c r="K784" s="157">
        <f t="shared" si="165"/>
        <v>0</v>
      </c>
      <c r="L784" s="148">
        <f t="shared" si="166"/>
        <v>0</v>
      </c>
      <c r="M784" s="150">
        <f t="shared" si="167"/>
        <v>10</v>
      </c>
      <c r="N784" s="149">
        <f t="shared" si="168"/>
        <v>2.8200000000000003</v>
      </c>
      <c r="O784" s="149">
        <f t="shared" si="159"/>
        <v>1.02</v>
      </c>
      <c r="P784" s="149">
        <f t="shared" si="160"/>
        <v>0.02</v>
      </c>
    </row>
    <row r="785" spans="1:16" x14ac:dyDescent="0.25">
      <c r="A785" s="391"/>
      <c r="B785" s="394"/>
      <c r="C785" s="5" t="str">
        <f t="shared" si="156"/>
        <v/>
      </c>
      <c r="D785" s="155">
        <f t="shared" si="161"/>
        <v>0</v>
      </c>
      <c r="F785" s="156">
        <f t="shared" si="162"/>
        <v>0</v>
      </c>
      <c r="G785" t="str">
        <f t="shared" si="163"/>
        <v/>
      </c>
      <c r="H785" t="b">
        <f t="shared" si="164"/>
        <v>0</v>
      </c>
      <c r="I785" s="283">
        <f t="shared" si="157"/>
        <v>0</v>
      </c>
      <c r="J785" s="1">
        <f t="shared" si="158"/>
        <v>0</v>
      </c>
      <c r="K785" s="157">
        <f t="shared" si="165"/>
        <v>0</v>
      </c>
      <c r="L785" s="148">
        <f t="shared" si="166"/>
        <v>0</v>
      </c>
      <c r="M785" s="150">
        <f t="shared" si="167"/>
        <v>10</v>
      </c>
      <c r="N785" s="149">
        <f t="shared" si="168"/>
        <v>2.8200000000000003</v>
      </c>
      <c r="O785" s="149">
        <f t="shared" si="159"/>
        <v>1.02</v>
      </c>
      <c r="P785" s="149">
        <f t="shared" si="160"/>
        <v>0.02</v>
      </c>
    </row>
    <row r="786" spans="1:16" x14ac:dyDescent="0.25">
      <c r="A786" s="391"/>
      <c r="B786" s="394"/>
      <c r="C786" s="5" t="str">
        <f t="shared" si="156"/>
        <v/>
      </c>
      <c r="D786" s="155">
        <f t="shared" si="161"/>
        <v>0</v>
      </c>
      <c r="F786" s="156">
        <f t="shared" si="162"/>
        <v>0</v>
      </c>
      <c r="G786" t="str">
        <f t="shared" si="163"/>
        <v/>
      </c>
      <c r="H786" t="b">
        <f t="shared" si="164"/>
        <v>0</v>
      </c>
      <c r="I786" s="283">
        <f t="shared" si="157"/>
        <v>0</v>
      </c>
      <c r="J786" s="1">
        <f t="shared" si="158"/>
        <v>0</v>
      </c>
      <c r="K786" s="157">
        <f t="shared" si="165"/>
        <v>0</v>
      </c>
      <c r="L786" s="148">
        <f t="shared" si="166"/>
        <v>0</v>
      </c>
      <c r="M786" s="150">
        <f t="shared" si="167"/>
        <v>10</v>
      </c>
      <c r="N786" s="149">
        <f t="shared" si="168"/>
        <v>2.8200000000000003</v>
      </c>
      <c r="O786" s="149">
        <f t="shared" si="159"/>
        <v>1.02</v>
      </c>
      <c r="P786" s="149">
        <f t="shared" si="160"/>
        <v>0.02</v>
      </c>
    </row>
    <row r="787" spans="1:16" x14ac:dyDescent="0.25">
      <c r="A787" s="391"/>
      <c r="B787" s="394"/>
      <c r="C787" s="5" t="str">
        <f t="shared" si="156"/>
        <v/>
      </c>
      <c r="D787" s="155">
        <f t="shared" si="161"/>
        <v>0</v>
      </c>
      <c r="F787" s="156">
        <f t="shared" si="162"/>
        <v>0</v>
      </c>
      <c r="G787" t="str">
        <f t="shared" si="163"/>
        <v/>
      </c>
      <c r="H787" t="b">
        <f t="shared" si="164"/>
        <v>0</v>
      </c>
      <c r="I787" s="283">
        <f t="shared" si="157"/>
        <v>0</v>
      </c>
      <c r="J787" s="1">
        <f t="shared" si="158"/>
        <v>0</v>
      </c>
      <c r="K787" s="157">
        <f t="shared" si="165"/>
        <v>0</v>
      </c>
      <c r="L787" s="148">
        <f t="shared" si="166"/>
        <v>0</v>
      </c>
      <c r="M787" s="150">
        <f t="shared" si="167"/>
        <v>10</v>
      </c>
      <c r="N787" s="149">
        <f t="shared" si="168"/>
        <v>2.8200000000000003</v>
      </c>
      <c r="O787" s="149">
        <f t="shared" si="159"/>
        <v>1.02</v>
      </c>
      <c r="P787" s="149">
        <f t="shared" si="160"/>
        <v>0.02</v>
      </c>
    </row>
    <row r="788" spans="1:16" x14ac:dyDescent="0.25">
      <c r="A788" s="391"/>
      <c r="B788" s="394"/>
      <c r="C788" s="5" t="str">
        <f t="shared" si="156"/>
        <v/>
      </c>
      <c r="D788" s="155">
        <f t="shared" si="161"/>
        <v>0</v>
      </c>
      <c r="F788" s="156">
        <f t="shared" si="162"/>
        <v>0</v>
      </c>
      <c r="G788" t="str">
        <f t="shared" si="163"/>
        <v/>
      </c>
      <c r="H788" t="b">
        <f t="shared" si="164"/>
        <v>0</v>
      </c>
      <c r="I788" s="283">
        <f t="shared" si="157"/>
        <v>0</v>
      </c>
      <c r="J788" s="1">
        <f t="shared" si="158"/>
        <v>0</v>
      </c>
      <c r="K788" s="157">
        <f t="shared" si="165"/>
        <v>0</v>
      </c>
      <c r="L788" s="148">
        <f t="shared" si="166"/>
        <v>0</v>
      </c>
      <c r="M788" s="150">
        <f t="shared" si="167"/>
        <v>10</v>
      </c>
      <c r="N788" s="149">
        <f t="shared" si="168"/>
        <v>2.8200000000000003</v>
      </c>
      <c r="O788" s="149">
        <f t="shared" si="159"/>
        <v>1.02</v>
      </c>
      <c r="P788" s="149">
        <f t="shared" si="160"/>
        <v>0.02</v>
      </c>
    </row>
    <row r="789" spans="1:16" x14ac:dyDescent="0.25">
      <c r="A789" s="391"/>
      <c r="B789" s="394"/>
      <c r="C789" s="5" t="str">
        <f t="shared" si="156"/>
        <v/>
      </c>
      <c r="D789" s="155">
        <f t="shared" si="161"/>
        <v>0</v>
      </c>
      <c r="F789" s="156">
        <f t="shared" si="162"/>
        <v>0</v>
      </c>
      <c r="G789" t="str">
        <f t="shared" si="163"/>
        <v/>
      </c>
      <c r="H789" t="b">
        <f t="shared" si="164"/>
        <v>0</v>
      </c>
      <c r="I789" s="283">
        <f t="shared" si="157"/>
        <v>0</v>
      </c>
      <c r="J789" s="1">
        <f t="shared" si="158"/>
        <v>0</v>
      </c>
      <c r="K789" s="157">
        <f t="shared" si="165"/>
        <v>0</v>
      </c>
      <c r="L789" s="148">
        <f t="shared" si="166"/>
        <v>0</v>
      </c>
      <c r="M789" s="150">
        <f t="shared" si="167"/>
        <v>10</v>
      </c>
      <c r="N789" s="149">
        <f t="shared" si="168"/>
        <v>2.8200000000000003</v>
      </c>
      <c r="O789" s="149">
        <f t="shared" si="159"/>
        <v>1.02</v>
      </c>
      <c r="P789" s="149">
        <f t="shared" si="160"/>
        <v>0.02</v>
      </c>
    </row>
    <row r="790" spans="1:16" x14ac:dyDescent="0.25">
      <c r="A790" s="391"/>
      <c r="B790" s="394"/>
      <c r="C790" s="5" t="str">
        <f t="shared" si="156"/>
        <v/>
      </c>
      <c r="D790" s="155">
        <f t="shared" si="161"/>
        <v>0</v>
      </c>
      <c r="F790" s="156">
        <f t="shared" si="162"/>
        <v>0</v>
      </c>
      <c r="G790" t="str">
        <f t="shared" si="163"/>
        <v/>
      </c>
      <c r="H790" t="b">
        <f t="shared" si="164"/>
        <v>0</v>
      </c>
      <c r="I790" s="283">
        <f t="shared" si="157"/>
        <v>0</v>
      </c>
      <c r="J790" s="1">
        <f t="shared" si="158"/>
        <v>0</v>
      </c>
      <c r="K790" s="157">
        <f t="shared" si="165"/>
        <v>0</v>
      </c>
      <c r="L790" s="148">
        <f t="shared" si="166"/>
        <v>0</v>
      </c>
      <c r="M790" s="150">
        <f t="shared" si="167"/>
        <v>10</v>
      </c>
      <c r="N790" s="149">
        <f t="shared" si="168"/>
        <v>2.8200000000000003</v>
      </c>
      <c r="O790" s="149">
        <f t="shared" si="159"/>
        <v>1.02</v>
      </c>
      <c r="P790" s="149">
        <f t="shared" si="160"/>
        <v>0.02</v>
      </c>
    </row>
    <row r="791" spans="1:16" x14ac:dyDescent="0.25">
      <c r="A791" s="391"/>
      <c r="B791" s="394"/>
      <c r="C791" s="5" t="str">
        <f t="shared" si="156"/>
        <v/>
      </c>
      <c r="D791" s="155">
        <f t="shared" si="161"/>
        <v>0</v>
      </c>
      <c r="F791" s="156">
        <f t="shared" si="162"/>
        <v>0</v>
      </c>
      <c r="G791" t="str">
        <f t="shared" si="163"/>
        <v/>
      </c>
      <c r="H791" t="b">
        <f t="shared" si="164"/>
        <v>0</v>
      </c>
      <c r="I791" s="283">
        <f t="shared" si="157"/>
        <v>0</v>
      </c>
      <c r="J791" s="1">
        <f t="shared" si="158"/>
        <v>0</v>
      </c>
      <c r="K791" s="157">
        <f t="shared" si="165"/>
        <v>0</v>
      </c>
      <c r="L791" s="148">
        <f t="shared" si="166"/>
        <v>0</v>
      </c>
      <c r="M791" s="150">
        <f t="shared" si="167"/>
        <v>10</v>
      </c>
      <c r="N791" s="149">
        <f t="shared" si="168"/>
        <v>2.8200000000000003</v>
      </c>
      <c r="O791" s="149">
        <f t="shared" si="159"/>
        <v>1.02</v>
      </c>
      <c r="P791" s="149">
        <f t="shared" si="160"/>
        <v>0.02</v>
      </c>
    </row>
    <row r="792" spans="1:16" x14ac:dyDescent="0.25">
      <c r="A792" s="391"/>
      <c r="B792" s="394"/>
      <c r="C792" s="5" t="str">
        <f t="shared" si="156"/>
        <v/>
      </c>
      <c r="D792" s="155">
        <f t="shared" si="161"/>
        <v>0</v>
      </c>
      <c r="F792" s="156">
        <f t="shared" si="162"/>
        <v>0</v>
      </c>
      <c r="G792" t="str">
        <f t="shared" si="163"/>
        <v/>
      </c>
      <c r="H792" t="b">
        <f t="shared" si="164"/>
        <v>0</v>
      </c>
      <c r="I792" s="283">
        <f t="shared" si="157"/>
        <v>0</v>
      </c>
      <c r="J792" s="1">
        <f t="shared" si="158"/>
        <v>0</v>
      </c>
      <c r="K792" s="157">
        <f t="shared" si="165"/>
        <v>0</v>
      </c>
      <c r="L792" s="148">
        <f t="shared" si="166"/>
        <v>0</v>
      </c>
      <c r="M792" s="150">
        <f t="shared" si="167"/>
        <v>10</v>
      </c>
      <c r="N792" s="149">
        <f t="shared" si="168"/>
        <v>2.8200000000000003</v>
      </c>
      <c r="O792" s="149">
        <f t="shared" si="159"/>
        <v>1.02</v>
      </c>
      <c r="P792" s="149">
        <f t="shared" si="160"/>
        <v>0.02</v>
      </c>
    </row>
    <row r="793" spans="1:16" x14ac:dyDescent="0.25">
      <c r="A793" s="391"/>
      <c r="B793" s="394"/>
      <c r="C793" s="5" t="str">
        <f t="shared" si="156"/>
        <v/>
      </c>
      <c r="D793" s="155">
        <f t="shared" si="161"/>
        <v>0</v>
      </c>
      <c r="F793" s="156">
        <f t="shared" si="162"/>
        <v>0</v>
      </c>
      <c r="G793" t="str">
        <f t="shared" si="163"/>
        <v/>
      </c>
      <c r="H793" t="b">
        <f t="shared" si="164"/>
        <v>0</v>
      </c>
      <c r="I793" s="283">
        <f t="shared" si="157"/>
        <v>0</v>
      </c>
      <c r="J793" s="1">
        <f t="shared" si="158"/>
        <v>0</v>
      </c>
      <c r="K793" s="157">
        <f t="shared" si="165"/>
        <v>0</v>
      </c>
      <c r="L793" s="148">
        <f t="shared" si="166"/>
        <v>0</v>
      </c>
      <c r="M793" s="150">
        <f t="shared" si="167"/>
        <v>10</v>
      </c>
      <c r="N793" s="149">
        <f t="shared" si="168"/>
        <v>2.8200000000000003</v>
      </c>
      <c r="O793" s="149">
        <f t="shared" si="159"/>
        <v>1.02</v>
      </c>
      <c r="P793" s="149">
        <f t="shared" si="160"/>
        <v>0.02</v>
      </c>
    </row>
    <row r="794" spans="1:16" x14ac:dyDescent="0.25">
      <c r="A794" s="391"/>
      <c r="B794" s="394"/>
      <c r="C794" s="5" t="str">
        <f t="shared" si="156"/>
        <v/>
      </c>
      <c r="D794" s="155">
        <f t="shared" si="161"/>
        <v>0</v>
      </c>
      <c r="F794" s="156">
        <f t="shared" si="162"/>
        <v>0</v>
      </c>
      <c r="G794" t="str">
        <f t="shared" si="163"/>
        <v/>
      </c>
      <c r="H794" t="b">
        <f t="shared" si="164"/>
        <v>0</v>
      </c>
      <c r="I794" s="283">
        <f t="shared" si="157"/>
        <v>0</v>
      </c>
      <c r="J794" s="1">
        <f t="shared" si="158"/>
        <v>0</v>
      </c>
      <c r="K794" s="157">
        <f t="shared" si="165"/>
        <v>0</v>
      </c>
      <c r="L794" s="148">
        <f t="shared" si="166"/>
        <v>0</v>
      </c>
      <c r="M794" s="150">
        <f t="shared" si="167"/>
        <v>10</v>
      </c>
      <c r="N794" s="149">
        <f t="shared" si="168"/>
        <v>2.8200000000000003</v>
      </c>
      <c r="O794" s="149">
        <f t="shared" si="159"/>
        <v>1.02</v>
      </c>
      <c r="P794" s="149">
        <f t="shared" si="160"/>
        <v>0.02</v>
      </c>
    </row>
    <row r="795" spans="1:16" x14ac:dyDescent="0.25">
      <c r="A795" s="391"/>
      <c r="B795" s="394"/>
      <c r="C795" s="5" t="str">
        <f t="shared" si="156"/>
        <v/>
      </c>
      <c r="D795" s="155">
        <f t="shared" si="161"/>
        <v>0</v>
      </c>
      <c r="F795" s="156">
        <f t="shared" si="162"/>
        <v>0</v>
      </c>
      <c r="G795" t="str">
        <f t="shared" si="163"/>
        <v/>
      </c>
      <c r="H795" t="b">
        <f t="shared" si="164"/>
        <v>0</v>
      </c>
      <c r="I795" s="283">
        <f t="shared" si="157"/>
        <v>0</v>
      </c>
      <c r="J795" s="1">
        <f t="shared" si="158"/>
        <v>0</v>
      </c>
      <c r="K795" s="157">
        <f t="shared" si="165"/>
        <v>0</v>
      </c>
      <c r="L795" s="148">
        <f t="shared" si="166"/>
        <v>0</v>
      </c>
      <c r="M795" s="150">
        <f t="shared" si="167"/>
        <v>10</v>
      </c>
      <c r="N795" s="149">
        <f t="shared" si="168"/>
        <v>2.8200000000000003</v>
      </c>
      <c r="O795" s="149">
        <f t="shared" si="159"/>
        <v>1.02</v>
      </c>
      <c r="P795" s="149">
        <f t="shared" si="160"/>
        <v>0.02</v>
      </c>
    </row>
    <row r="796" spans="1:16" x14ac:dyDescent="0.25">
      <c r="A796" s="391"/>
      <c r="B796" s="394"/>
      <c r="C796" s="5" t="str">
        <f t="shared" si="156"/>
        <v/>
      </c>
      <c r="D796" s="155">
        <f t="shared" si="161"/>
        <v>0</v>
      </c>
      <c r="F796" s="156">
        <f t="shared" si="162"/>
        <v>0</v>
      </c>
      <c r="G796" t="str">
        <f t="shared" si="163"/>
        <v/>
      </c>
      <c r="H796" t="b">
        <f t="shared" si="164"/>
        <v>0</v>
      </c>
      <c r="I796" s="283">
        <f t="shared" si="157"/>
        <v>0</v>
      </c>
      <c r="J796" s="1">
        <f t="shared" si="158"/>
        <v>0</v>
      </c>
      <c r="K796" s="157">
        <f t="shared" si="165"/>
        <v>0</v>
      </c>
      <c r="L796" s="148">
        <f t="shared" si="166"/>
        <v>0</v>
      </c>
      <c r="M796" s="150">
        <f t="shared" si="167"/>
        <v>10</v>
      </c>
      <c r="N796" s="149">
        <f t="shared" si="168"/>
        <v>2.8200000000000003</v>
      </c>
      <c r="O796" s="149">
        <f t="shared" si="159"/>
        <v>1.02</v>
      </c>
      <c r="P796" s="149">
        <f t="shared" si="160"/>
        <v>0.02</v>
      </c>
    </row>
    <row r="797" spans="1:16" x14ac:dyDescent="0.25">
      <c r="A797" s="391"/>
      <c r="B797" s="394"/>
      <c r="C797" s="5" t="str">
        <f t="shared" si="156"/>
        <v/>
      </c>
      <c r="D797" s="155">
        <f t="shared" si="161"/>
        <v>0</v>
      </c>
      <c r="F797" s="156">
        <f t="shared" si="162"/>
        <v>0</v>
      </c>
      <c r="G797" t="str">
        <f t="shared" si="163"/>
        <v/>
      </c>
      <c r="H797" t="b">
        <f t="shared" si="164"/>
        <v>0</v>
      </c>
      <c r="I797" s="283">
        <f t="shared" si="157"/>
        <v>0</v>
      </c>
      <c r="J797" s="1">
        <f t="shared" si="158"/>
        <v>0</v>
      </c>
      <c r="K797" s="157">
        <f t="shared" si="165"/>
        <v>0</v>
      </c>
      <c r="L797" s="148">
        <f t="shared" si="166"/>
        <v>0</v>
      </c>
      <c r="M797" s="150">
        <f t="shared" si="167"/>
        <v>10</v>
      </c>
      <c r="N797" s="149">
        <f t="shared" si="168"/>
        <v>2.8200000000000003</v>
      </c>
      <c r="O797" s="149">
        <f t="shared" si="159"/>
        <v>1.02</v>
      </c>
      <c r="P797" s="149">
        <f t="shared" si="160"/>
        <v>0.02</v>
      </c>
    </row>
    <row r="798" spans="1:16" x14ac:dyDescent="0.25">
      <c r="A798" s="391"/>
      <c r="B798" s="394"/>
      <c r="C798" s="5" t="str">
        <f t="shared" si="156"/>
        <v/>
      </c>
      <c r="D798" s="155">
        <f t="shared" si="161"/>
        <v>0</v>
      </c>
      <c r="F798" s="156">
        <f t="shared" si="162"/>
        <v>0</v>
      </c>
      <c r="G798" t="str">
        <f t="shared" si="163"/>
        <v/>
      </c>
      <c r="H798" t="b">
        <f t="shared" si="164"/>
        <v>0</v>
      </c>
      <c r="I798" s="283">
        <f t="shared" si="157"/>
        <v>0</v>
      </c>
      <c r="J798" s="1">
        <f t="shared" si="158"/>
        <v>0</v>
      </c>
      <c r="K798" s="157">
        <f t="shared" si="165"/>
        <v>0</v>
      </c>
      <c r="L798" s="148">
        <f t="shared" si="166"/>
        <v>0</v>
      </c>
      <c r="M798" s="150">
        <f t="shared" si="167"/>
        <v>10</v>
      </c>
      <c r="N798" s="149">
        <f t="shared" si="168"/>
        <v>2.8200000000000003</v>
      </c>
      <c r="O798" s="149">
        <f t="shared" si="159"/>
        <v>1.02</v>
      </c>
      <c r="P798" s="149">
        <f t="shared" si="160"/>
        <v>0.02</v>
      </c>
    </row>
    <row r="799" spans="1:16" x14ac:dyDescent="0.25">
      <c r="A799" s="391"/>
      <c r="B799" s="394"/>
      <c r="C799" s="5" t="str">
        <f t="shared" si="156"/>
        <v/>
      </c>
      <c r="D799" s="155">
        <f t="shared" si="161"/>
        <v>0</v>
      </c>
      <c r="F799" s="156">
        <f t="shared" si="162"/>
        <v>0</v>
      </c>
      <c r="G799" t="str">
        <f t="shared" si="163"/>
        <v/>
      </c>
      <c r="H799" t="b">
        <f t="shared" si="164"/>
        <v>0</v>
      </c>
      <c r="I799" s="283">
        <f t="shared" si="157"/>
        <v>0</v>
      </c>
      <c r="J799" s="1">
        <f t="shared" si="158"/>
        <v>0</v>
      </c>
      <c r="K799" s="157">
        <f t="shared" si="165"/>
        <v>0</v>
      </c>
      <c r="L799" s="148">
        <f t="shared" si="166"/>
        <v>0</v>
      </c>
      <c r="M799" s="150">
        <f t="shared" si="167"/>
        <v>10</v>
      </c>
      <c r="N799" s="149">
        <f t="shared" si="168"/>
        <v>2.8200000000000003</v>
      </c>
      <c r="O799" s="149">
        <f t="shared" si="159"/>
        <v>1.02</v>
      </c>
      <c r="P799" s="149">
        <f t="shared" si="160"/>
        <v>0.02</v>
      </c>
    </row>
    <row r="800" spans="1:16" x14ac:dyDescent="0.25">
      <c r="A800" s="391"/>
      <c r="B800" s="394"/>
      <c r="C800" s="5" t="str">
        <f t="shared" si="156"/>
        <v/>
      </c>
      <c r="D800" s="155">
        <f t="shared" si="161"/>
        <v>0</v>
      </c>
      <c r="F800" s="156">
        <f t="shared" si="162"/>
        <v>0</v>
      </c>
      <c r="G800" t="str">
        <f t="shared" si="163"/>
        <v/>
      </c>
      <c r="H800" t="b">
        <f t="shared" si="164"/>
        <v>0</v>
      </c>
      <c r="I800" s="283">
        <f t="shared" si="157"/>
        <v>0</v>
      </c>
      <c r="J800" s="1">
        <f t="shared" si="158"/>
        <v>0</v>
      </c>
      <c r="K800" s="157">
        <f t="shared" si="165"/>
        <v>0</v>
      </c>
      <c r="L800" s="148">
        <f t="shared" si="166"/>
        <v>0</v>
      </c>
      <c r="M800" s="150">
        <f t="shared" si="167"/>
        <v>10</v>
      </c>
      <c r="N800" s="149">
        <f t="shared" si="168"/>
        <v>2.8200000000000003</v>
      </c>
      <c r="O800" s="149">
        <f t="shared" si="159"/>
        <v>1.02</v>
      </c>
      <c r="P800" s="149">
        <f t="shared" si="160"/>
        <v>0.02</v>
      </c>
    </row>
    <row r="801" spans="1:16" x14ac:dyDescent="0.25">
      <c r="A801" s="391"/>
      <c r="B801" s="394"/>
      <c r="C801" s="5" t="str">
        <f t="shared" si="156"/>
        <v/>
      </c>
      <c r="D801" s="155">
        <f t="shared" si="161"/>
        <v>0</v>
      </c>
      <c r="F801" s="156">
        <f t="shared" si="162"/>
        <v>0</v>
      </c>
      <c r="G801" t="str">
        <f t="shared" si="163"/>
        <v/>
      </c>
      <c r="H801" t="b">
        <f t="shared" si="164"/>
        <v>0</v>
      </c>
      <c r="I801" s="283">
        <f t="shared" si="157"/>
        <v>0</v>
      </c>
      <c r="J801" s="1">
        <f t="shared" si="158"/>
        <v>0</v>
      </c>
      <c r="K801" s="157">
        <f t="shared" si="165"/>
        <v>0</v>
      </c>
      <c r="L801" s="148">
        <f t="shared" si="166"/>
        <v>0</v>
      </c>
      <c r="M801" s="150">
        <f t="shared" si="167"/>
        <v>10</v>
      </c>
      <c r="N801" s="149">
        <f t="shared" si="168"/>
        <v>2.8200000000000003</v>
      </c>
      <c r="O801" s="149">
        <f t="shared" si="159"/>
        <v>1.02</v>
      </c>
      <c r="P801" s="149">
        <f t="shared" si="160"/>
        <v>0.02</v>
      </c>
    </row>
    <row r="802" spans="1:16" x14ac:dyDescent="0.25">
      <c r="A802" s="391"/>
      <c r="B802" s="394"/>
      <c r="C802" s="5" t="str">
        <f t="shared" si="156"/>
        <v/>
      </c>
      <c r="D802" s="155">
        <f t="shared" si="161"/>
        <v>0</v>
      </c>
      <c r="F802" s="156">
        <f t="shared" si="162"/>
        <v>0</v>
      </c>
      <c r="G802" t="str">
        <f t="shared" si="163"/>
        <v/>
      </c>
      <c r="H802" t="b">
        <f t="shared" si="164"/>
        <v>0</v>
      </c>
      <c r="I802" s="283">
        <f t="shared" si="157"/>
        <v>0</v>
      </c>
      <c r="J802" s="1">
        <f t="shared" si="158"/>
        <v>0</v>
      </c>
      <c r="K802" s="157">
        <f t="shared" si="165"/>
        <v>0</v>
      </c>
      <c r="L802" s="148">
        <f t="shared" si="166"/>
        <v>0</v>
      </c>
      <c r="M802" s="150">
        <f t="shared" si="167"/>
        <v>10</v>
      </c>
      <c r="N802" s="149">
        <f t="shared" si="168"/>
        <v>2.8200000000000003</v>
      </c>
      <c r="O802" s="149">
        <f t="shared" si="159"/>
        <v>1.02</v>
      </c>
      <c r="P802" s="149">
        <f t="shared" si="160"/>
        <v>0.02</v>
      </c>
    </row>
    <row r="803" spans="1:16" x14ac:dyDescent="0.25">
      <c r="A803" s="391"/>
      <c r="B803" s="394"/>
      <c r="C803" s="5" t="str">
        <f t="shared" si="156"/>
        <v/>
      </c>
      <c r="D803" s="155">
        <f t="shared" si="161"/>
        <v>0</v>
      </c>
      <c r="F803" s="156">
        <f t="shared" si="162"/>
        <v>0</v>
      </c>
      <c r="G803" t="str">
        <f t="shared" si="163"/>
        <v/>
      </c>
      <c r="H803" t="b">
        <f t="shared" si="164"/>
        <v>0</v>
      </c>
      <c r="I803" s="283">
        <f t="shared" si="157"/>
        <v>0</v>
      </c>
      <c r="J803" s="1">
        <f t="shared" si="158"/>
        <v>0</v>
      </c>
      <c r="K803" s="157">
        <f t="shared" si="165"/>
        <v>0</v>
      </c>
      <c r="L803" s="148">
        <f t="shared" si="166"/>
        <v>0</v>
      </c>
      <c r="M803" s="150">
        <f t="shared" si="167"/>
        <v>10</v>
      </c>
      <c r="N803" s="149">
        <f t="shared" si="168"/>
        <v>2.8200000000000003</v>
      </c>
      <c r="O803" s="149">
        <f t="shared" si="159"/>
        <v>1.02</v>
      </c>
      <c r="P803" s="149">
        <f t="shared" si="160"/>
        <v>0.02</v>
      </c>
    </row>
    <row r="804" spans="1:16" x14ac:dyDescent="0.25">
      <c r="A804" s="391"/>
      <c r="B804" s="394"/>
      <c r="C804" s="5" t="str">
        <f t="shared" si="156"/>
        <v/>
      </c>
      <c r="D804" s="155">
        <f t="shared" si="161"/>
        <v>0</v>
      </c>
      <c r="F804" s="156">
        <f t="shared" si="162"/>
        <v>0</v>
      </c>
      <c r="G804" t="str">
        <f t="shared" si="163"/>
        <v/>
      </c>
      <c r="H804" t="b">
        <f t="shared" si="164"/>
        <v>0</v>
      </c>
      <c r="I804" s="283">
        <f t="shared" si="157"/>
        <v>0</v>
      </c>
      <c r="J804" s="1">
        <f t="shared" si="158"/>
        <v>0</v>
      </c>
      <c r="K804" s="157">
        <f t="shared" si="165"/>
        <v>0</v>
      </c>
      <c r="L804" s="148">
        <f t="shared" si="166"/>
        <v>0</v>
      </c>
      <c r="M804" s="150">
        <f t="shared" si="167"/>
        <v>10</v>
      </c>
      <c r="N804" s="149">
        <f t="shared" si="168"/>
        <v>2.8200000000000003</v>
      </c>
      <c r="O804" s="149">
        <f t="shared" si="159"/>
        <v>1.02</v>
      </c>
      <c r="P804" s="149">
        <f t="shared" si="160"/>
        <v>0.02</v>
      </c>
    </row>
    <row r="805" spans="1:16" x14ac:dyDescent="0.25">
      <c r="A805" s="391"/>
      <c r="B805" s="394"/>
      <c r="C805" s="5" t="str">
        <f t="shared" si="156"/>
        <v/>
      </c>
      <c r="D805" s="155">
        <f t="shared" si="161"/>
        <v>0</v>
      </c>
      <c r="F805" s="156">
        <f t="shared" si="162"/>
        <v>0</v>
      </c>
      <c r="G805" t="str">
        <f t="shared" si="163"/>
        <v/>
      </c>
      <c r="H805" t="b">
        <f t="shared" si="164"/>
        <v>0</v>
      </c>
      <c r="I805" s="283">
        <f t="shared" si="157"/>
        <v>0</v>
      </c>
      <c r="J805" s="1">
        <f t="shared" si="158"/>
        <v>0</v>
      </c>
      <c r="K805" s="157">
        <f t="shared" si="165"/>
        <v>0</v>
      </c>
      <c r="L805" s="148">
        <f t="shared" si="166"/>
        <v>0</v>
      </c>
      <c r="M805" s="150">
        <f t="shared" si="167"/>
        <v>10</v>
      </c>
      <c r="N805" s="149">
        <f t="shared" si="168"/>
        <v>2.8200000000000003</v>
      </c>
      <c r="O805" s="149">
        <f t="shared" si="159"/>
        <v>1.02</v>
      </c>
      <c r="P805" s="149">
        <f t="shared" si="160"/>
        <v>0.02</v>
      </c>
    </row>
    <row r="806" spans="1:16" x14ac:dyDescent="0.25">
      <c r="A806" s="391"/>
      <c r="B806" s="394"/>
      <c r="C806" s="5" t="str">
        <f t="shared" si="156"/>
        <v/>
      </c>
      <c r="D806" s="155">
        <f t="shared" si="161"/>
        <v>0</v>
      </c>
      <c r="F806" s="156">
        <f t="shared" si="162"/>
        <v>0</v>
      </c>
      <c r="G806" t="str">
        <f t="shared" si="163"/>
        <v/>
      </c>
      <c r="H806" t="b">
        <f t="shared" si="164"/>
        <v>0</v>
      </c>
      <c r="I806" s="283">
        <f t="shared" si="157"/>
        <v>0</v>
      </c>
      <c r="J806" s="1">
        <f t="shared" si="158"/>
        <v>0</v>
      </c>
      <c r="K806" s="157">
        <f t="shared" si="165"/>
        <v>0</v>
      </c>
      <c r="L806" s="148">
        <f t="shared" si="166"/>
        <v>0</v>
      </c>
      <c r="M806" s="150">
        <f t="shared" si="167"/>
        <v>10</v>
      </c>
      <c r="N806" s="149">
        <f t="shared" si="168"/>
        <v>2.8200000000000003</v>
      </c>
      <c r="O806" s="149">
        <f t="shared" si="159"/>
        <v>1.02</v>
      </c>
      <c r="P806" s="149">
        <f t="shared" si="160"/>
        <v>0.02</v>
      </c>
    </row>
    <row r="807" spans="1:16" x14ac:dyDescent="0.25">
      <c r="A807" s="391"/>
      <c r="B807" s="394"/>
      <c r="C807" s="5" t="str">
        <f t="shared" si="156"/>
        <v/>
      </c>
      <c r="D807" s="155">
        <f t="shared" si="161"/>
        <v>0</v>
      </c>
      <c r="F807" s="156">
        <f t="shared" si="162"/>
        <v>0</v>
      </c>
      <c r="G807" t="str">
        <f t="shared" si="163"/>
        <v/>
      </c>
      <c r="H807" t="b">
        <f t="shared" si="164"/>
        <v>0</v>
      </c>
      <c r="I807" s="283">
        <f t="shared" si="157"/>
        <v>0</v>
      </c>
      <c r="J807" s="1">
        <f t="shared" si="158"/>
        <v>0</v>
      </c>
      <c r="K807" s="157">
        <f t="shared" si="165"/>
        <v>0</v>
      </c>
      <c r="L807" s="148">
        <f t="shared" si="166"/>
        <v>0</v>
      </c>
      <c r="M807" s="150">
        <f t="shared" si="167"/>
        <v>10</v>
      </c>
      <c r="N807" s="149">
        <f t="shared" si="168"/>
        <v>2.8200000000000003</v>
      </c>
      <c r="O807" s="149">
        <f t="shared" si="159"/>
        <v>1.02</v>
      </c>
      <c r="P807" s="149">
        <f t="shared" si="160"/>
        <v>0.02</v>
      </c>
    </row>
    <row r="808" spans="1:16" x14ac:dyDescent="0.25">
      <c r="A808" s="391"/>
      <c r="B808" s="394"/>
      <c r="C808" s="5" t="str">
        <f t="shared" si="156"/>
        <v/>
      </c>
      <c r="D808" s="155">
        <f t="shared" si="161"/>
        <v>0</v>
      </c>
      <c r="F808" s="156">
        <f t="shared" si="162"/>
        <v>0</v>
      </c>
      <c r="G808" t="str">
        <f t="shared" si="163"/>
        <v/>
      </c>
      <c r="H808" t="b">
        <f t="shared" si="164"/>
        <v>0</v>
      </c>
      <c r="I808" s="283">
        <f t="shared" si="157"/>
        <v>0</v>
      </c>
      <c r="J808" s="1">
        <f t="shared" si="158"/>
        <v>0</v>
      </c>
      <c r="K808" s="157">
        <f t="shared" si="165"/>
        <v>0</v>
      </c>
      <c r="L808" s="148">
        <f t="shared" si="166"/>
        <v>0</v>
      </c>
      <c r="M808" s="150">
        <f t="shared" si="167"/>
        <v>10</v>
      </c>
      <c r="N808" s="149">
        <f t="shared" si="168"/>
        <v>2.8200000000000003</v>
      </c>
      <c r="O808" s="149">
        <f t="shared" si="159"/>
        <v>1.02</v>
      </c>
      <c r="P808" s="149">
        <f t="shared" si="160"/>
        <v>0.02</v>
      </c>
    </row>
    <row r="809" spans="1:16" x14ac:dyDescent="0.25">
      <c r="A809" s="391"/>
      <c r="B809" s="394"/>
      <c r="C809" s="5" t="str">
        <f t="shared" si="156"/>
        <v/>
      </c>
      <c r="D809" s="155">
        <f t="shared" si="161"/>
        <v>0</v>
      </c>
      <c r="F809" s="156">
        <f t="shared" si="162"/>
        <v>0</v>
      </c>
      <c r="G809" t="str">
        <f t="shared" si="163"/>
        <v/>
      </c>
      <c r="H809" t="b">
        <f t="shared" si="164"/>
        <v>0</v>
      </c>
      <c r="I809" s="283">
        <f t="shared" si="157"/>
        <v>0</v>
      </c>
      <c r="J809" s="1">
        <f t="shared" si="158"/>
        <v>0</v>
      </c>
      <c r="K809" s="157">
        <f t="shared" si="165"/>
        <v>0</v>
      </c>
      <c r="L809" s="148">
        <f t="shared" si="166"/>
        <v>0</v>
      </c>
      <c r="M809" s="150">
        <f t="shared" si="167"/>
        <v>10</v>
      </c>
      <c r="N809" s="149">
        <f t="shared" si="168"/>
        <v>2.8200000000000003</v>
      </c>
      <c r="O809" s="149">
        <f t="shared" si="159"/>
        <v>1.02</v>
      </c>
      <c r="P809" s="149">
        <f t="shared" si="160"/>
        <v>0.02</v>
      </c>
    </row>
    <row r="810" spans="1:16" x14ac:dyDescent="0.25">
      <c r="A810" s="391"/>
      <c r="B810" s="394"/>
      <c r="C810" s="5" t="str">
        <f t="shared" si="156"/>
        <v/>
      </c>
      <c r="D810" s="155">
        <f t="shared" si="161"/>
        <v>0</v>
      </c>
      <c r="F810" s="156">
        <f t="shared" si="162"/>
        <v>0</v>
      </c>
      <c r="G810" t="str">
        <f t="shared" si="163"/>
        <v/>
      </c>
      <c r="H810" t="b">
        <f t="shared" si="164"/>
        <v>0</v>
      </c>
      <c r="I810" s="283">
        <f t="shared" si="157"/>
        <v>0</v>
      </c>
      <c r="J810" s="1">
        <f t="shared" si="158"/>
        <v>0</v>
      </c>
      <c r="K810" s="157">
        <f t="shared" si="165"/>
        <v>0</v>
      </c>
      <c r="L810" s="148">
        <f t="shared" si="166"/>
        <v>0</v>
      </c>
      <c r="M810" s="150">
        <f t="shared" si="167"/>
        <v>10</v>
      </c>
      <c r="N810" s="149">
        <f t="shared" si="168"/>
        <v>2.8200000000000003</v>
      </c>
      <c r="O810" s="149">
        <f t="shared" si="159"/>
        <v>1.02</v>
      </c>
      <c r="P810" s="149">
        <f t="shared" si="160"/>
        <v>0.02</v>
      </c>
    </row>
    <row r="811" spans="1:16" x14ac:dyDescent="0.25">
      <c r="A811" s="391"/>
      <c r="B811" s="394"/>
      <c r="C811" s="5" t="str">
        <f t="shared" si="156"/>
        <v/>
      </c>
      <c r="D811" s="155">
        <f t="shared" si="161"/>
        <v>0</v>
      </c>
      <c r="F811" s="156">
        <f t="shared" si="162"/>
        <v>0</v>
      </c>
      <c r="G811" t="str">
        <f t="shared" si="163"/>
        <v/>
      </c>
      <c r="H811" t="b">
        <f t="shared" si="164"/>
        <v>0</v>
      </c>
      <c r="I811" s="283">
        <f t="shared" si="157"/>
        <v>0</v>
      </c>
      <c r="J811" s="1">
        <f t="shared" si="158"/>
        <v>0</v>
      </c>
      <c r="K811" s="157">
        <f t="shared" si="165"/>
        <v>0</v>
      </c>
      <c r="L811" s="148">
        <f t="shared" si="166"/>
        <v>0</v>
      </c>
      <c r="M811" s="150">
        <f t="shared" si="167"/>
        <v>10</v>
      </c>
      <c r="N811" s="149">
        <f t="shared" si="168"/>
        <v>2.8200000000000003</v>
      </c>
      <c r="O811" s="149">
        <f t="shared" si="159"/>
        <v>1.02</v>
      </c>
      <c r="P811" s="149">
        <f t="shared" si="160"/>
        <v>0.02</v>
      </c>
    </row>
    <row r="812" spans="1:16" x14ac:dyDescent="0.25">
      <c r="A812" s="391"/>
      <c r="B812" s="394"/>
      <c r="C812" s="5" t="str">
        <f t="shared" si="156"/>
        <v/>
      </c>
      <c r="D812" s="155">
        <f t="shared" si="161"/>
        <v>0</v>
      </c>
      <c r="F812" s="156">
        <f t="shared" si="162"/>
        <v>0</v>
      </c>
      <c r="G812" t="str">
        <f t="shared" si="163"/>
        <v/>
      </c>
      <c r="H812" t="b">
        <f t="shared" si="164"/>
        <v>0</v>
      </c>
      <c r="I812" s="283">
        <f t="shared" si="157"/>
        <v>0</v>
      </c>
      <c r="J812" s="1">
        <f t="shared" si="158"/>
        <v>0</v>
      </c>
      <c r="K812" s="157">
        <f t="shared" si="165"/>
        <v>0</v>
      </c>
      <c r="L812" s="148">
        <f t="shared" si="166"/>
        <v>0</v>
      </c>
      <c r="M812" s="150">
        <f t="shared" si="167"/>
        <v>10</v>
      </c>
      <c r="N812" s="149">
        <f t="shared" si="168"/>
        <v>2.8200000000000003</v>
      </c>
      <c r="O812" s="149">
        <f t="shared" si="159"/>
        <v>1.02</v>
      </c>
      <c r="P812" s="149">
        <f t="shared" si="160"/>
        <v>0.02</v>
      </c>
    </row>
    <row r="813" spans="1:16" x14ac:dyDescent="0.25">
      <c r="A813" s="391"/>
      <c r="B813" s="394"/>
      <c r="C813" s="5" t="str">
        <f t="shared" si="156"/>
        <v/>
      </c>
      <c r="D813" s="155">
        <f t="shared" si="161"/>
        <v>0</v>
      </c>
      <c r="F813" s="156">
        <f t="shared" si="162"/>
        <v>0</v>
      </c>
      <c r="G813" t="str">
        <f t="shared" si="163"/>
        <v/>
      </c>
      <c r="H813" t="b">
        <f t="shared" si="164"/>
        <v>0</v>
      </c>
      <c r="I813" s="283">
        <f t="shared" si="157"/>
        <v>0</v>
      </c>
      <c r="J813" s="1">
        <f t="shared" si="158"/>
        <v>0</v>
      </c>
      <c r="K813" s="157">
        <f t="shared" si="165"/>
        <v>0</v>
      </c>
      <c r="L813" s="148">
        <f t="shared" si="166"/>
        <v>0</v>
      </c>
      <c r="M813" s="150">
        <f t="shared" si="167"/>
        <v>10</v>
      </c>
      <c r="N813" s="149">
        <f t="shared" si="168"/>
        <v>2.8200000000000003</v>
      </c>
      <c r="O813" s="149">
        <f t="shared" si="159"/>
        <v>1.02</v>
      </c>
      <c r="P813" s="149">
        <f t="shared" si="160"/>
        <v>0.02</v>
      </c>
    </row>
    <row r="814" spans="1:16" x14ac:dyDescent="0.25">
      <c r="A814" s="391"/>
      <c r="B814" s="394"/>
      <c r="C814" s="5" t="str">
        <f t="shared" si="156"/>
        <v/>
      </c>
      <c r="D814" s="155">
        <f t="shared" si="161"/>
        <v>0</v>
      </c>
      <c r="F814" s="156">
        <f t="shared" si="162"/>
        <v>0</v>
      </c>
      <c r="G814" t="str">
        <f t="shared" si="163"/>
        <v/>
      </c>
      <c r="H814" t="b">
        <f t="shared" si="164"/>
        <v>0</v>
      </c>
      <c r="I814" s="283">
        <f t="shared" si="157"/>
        <v>0</v>
      </c>
      <c r="J814" s="1">
        <f t="shared" si="158"/>
        <v>0</v>
      </c>
      <c r="K814" s="157">
        <f t="shared" si="165"/>
        <v>0</v>
      </c>
      <c r="L814" s="148">
        <f t="shared" si="166"/>
        <v>0</v>
      </c>
      <c r="M814" s="150">
        <f t="shared" si="167"/>
        <v>10</v>
      </c>
      <c r="N814" s="149">
        <f t="shared" si="168"/>
        <v>2.8200000000000003</v>
      </c>
      <c r="O814" s="149">
        <f t="shared" si="159"/>
        <v>1.02</v>
      </c>
      <c r="P814" s="149">
        <f t="shared" si="160"/>
        <v>0.02</v>
      </c>
    </row>
    <row r="815" spans="1:16" x14ac:dyDescent="0.25">
      <c r="A815" s="391"/>
      <c r="B815" s="394"/>
      <c r="C815" s="5" t="str">
        <f t="shared" si="156"/>
        <v/>
      </c>
      <c r="D815" s="155">
        <f t="shared" si="161"/>
        <v>0</v>
      </c>
      <c r="F815" s="156">
        <f t="shared" si="162"/>
        <v>0</v>
      </c>
      <c r="G815" t="str">
        <f t="shared" si="163"/>
        <v/>
      </c>
      <c r="H815" t="b">
        <f t="shared" si="164"/>
        <v>0</v>
      </c>
      <c r="I815" s="283">
        <f t="shared" si="157"/>
        <v>0</v>
      </c>
      <c r="J815" s="1">
        <f t="shared" si="158"/>
        <v>0</v>
      </c>
      <c r="K815" s="157">
        <f t="shared" si="165"/>
        <v>0</v>
      </c>
      <c r="L815" s="148">
        <f t="shared" si="166"/>
        <v>0</v>
      </c>
      <c r="M815" s="150">
        <f t="shared" si="167"/>
        <v>10</v>
      </c>
      <c r="N815" s="149">
        <f t="shared" si="168"/>
        <v>2.8200000000000003</v>
      </c>
      <c r="O815" s="149">
        <f t="shared" si="159"/>
        <v>1.02</v>
      </c>
      <c r="P815" s="149">
        <f t="shared" si="160"/>
        <v>0.02</v>
      </c>
    </row>
    <row r="816" spans="1:16" x14ac:dyDescent="0.25">
      <c r="A816" s="391"/>
      <c r="B816" s="394"/>
      <c r="C816" s="5" t="str">
        <f t="shared" si="156"/>
        <v/>
      </c>
      <c r="D816" s="155">
        <f t="shared" si="161"/>
        <v>0</v>
      </c>
      <c r="F816" s="156">
        <f t="shared" si="162"/>
        <v>0</v>
      </c>
      <c r="G816" t="str">
        <f t="shared" si="163"/>
        <v/>
      </c>
      <c r="H816" t="b">
        <f t="shared" si="164"/>
        <v>0</v>
      </c>
      <c r="I816" s="283">
        <f t="shared" si="157"/>
        <v>0</v>
      </c>
      <c r="J816" s="1">
        <f t="shared" si="158"/>
        <v>0</v>
      </c>
      <c r="K816" s="157">
        <f t="shared" si="165"/>
        <v>0</v>
      </c>
      <c r="L816" s="148">
        <f t="shared" si="166"/>
        <v>0</v>
      </c>
      <c r="M816" s="150">
        <f t="shared" si="167"/>
        <v>10</v>
      </c>
      <c r="N816" s="149">
        <f t="shared" si="168"/>
        <v>2.8200000000000003</v>
      </c>
      <c r="O816" s="149">
        <f t="shared" si="159"/>
        <v>1.02</v>
      </c>
      <c r="P816" s="149">
        <f t="shared" si="160"/>
        <v>0.02</v>
      </c>
    </row>
    <row r="817" spans="1:16" x14ac:dyDescent="0.25">
      <c r="A817" s="391"/>
      <c r="B817" s="394"/>
      <c r="C817" s="5" t="str">
        <f t="shared" si="156"/>
        <v/>
      </c>
      <c r="D817" s="155">
        <f t="shared" si="161"/>
        <v>0</v>
      </c>
      <c r="F817" s="156">
        <f t="shared" si="162"/>
        <v>0</v>
      </c>
      <c r="G817" t="str">
        <f t="shared" si="163"/>
        <v/>
      </c>
      <c r="H817" t="b">
        <f t="shared" si="164"/>
        <v>0</v>
      </c>
      <c r="I817" s="283">
        <f t="shared" si="157"/>
        <v>0</v>
      </c>
      <c r="J817" s="1">
        <f t="shared" si="158"/>
        <v>0</v>
      </c>
      <c r="K817" s="157">
        <f t="shared" si="165"/>
        <v>0</v>
      </c>
      <c r="L817" s="148">
        <f t="shared" si="166"/>
        <v>0</v>
      </c>
      <c r="M817" s="150">
        <f t="shared" si="167"/>
        <v>10</v>
      </c>
      <c r="N817" s="149">
        <f t="shared" si="168"/>
        <v>2.8200000000000003</v>
      </c>
      <c r="O817" s="149">
        <f t="shared" si="159"/>
        <v>1.02</v>
      </c>
      <c r="P817" s="149">
        <f t="shared" si="160"/>
        <v>0.02</v>
      </c>
    </row>
    <row r="818" spans="1:16" x14ac:dyDescent="0.25">
      <c r="A818" s="391"/>
      <c r="B818" s="394"/>
      <c r="C818" s="5" t="str">
        <f t="shared" si="156"/>
        <v/>
      </c>
      <c r="D818" s="155">
        <f t="shared" si="161"/>
        <v>0</v>
      </c>
      <c r="F818" s="156">
        <f t="shared" si="162"/>
        <v>0</v>
      </c>
      <c r="G818" t="str">
        <f t="shared" si="163"/>
        <v/>
      </c>
      <c r="H818" t="b">
        <f t="shared" si="164"/>
        <v>0</v>
      </c>
      <c r="I818" s="283">
        <f t="shared" si="157"/>
        <v>0</v>
      </c>
      <c r="J818" s="1">
        <f t="shared" si="158"/>
        <v>0</v>
      </c>
      <c r="K818" s="157">
        <f t="shared" si="165"/>
        <v>0</v>
      </c>
      <c r="L818" s="148">
        <f t="shared" si="166"/>
        <v>0</v>
      </c>
      <c r="M818" s="150">
        <f t="shared" si="167"/>
        <v>10</v>
      </c>
      <c r="N818" s="149">
        <f t="shared" si="168"/>
        <v>2.8200000000000003</v>
      </c>
      <c r="O818" s="149">
        <f t="shared" si="159"/>
        <v>1.02</v>
      </c>
      <c r="P818" s="149">
        <f t="shared" si="160"/>
        <v>0.02</v>
      </c>
    </row>
    <row r="819" spans="1:16" x14ac:dyDescent="0.25">
      <c r="A819" s="391"/>
      <c r="B819" s="394"/>
      <c r="C819" s="5" t="str">
        <f t="shared" si="156"/>
        <v/>
      </c>
      <c r="D819" s="155">
        <f t="shared" si="161"/>
        <v>0</v>
      </c>
      <c r="F819" s="156">
        <f t="shared" si="162"/>
        <v>0</v>
      </c>
      <c r="G819" t="str">
        <f t="shared" si="163"/>
        <v/>
      </c>
      <c r="H819" t="b">
        <f t="shared" si="164"/>
        <v>0</v>
      </c>
      <c r="I819" s="283">
        <f t="shared" si="157"/>
        <v>0</v>
      </c>
      <c r="J819" s="1">
        <f t="shared" si="158"/>
        <v>0</v>
      </c>
      <c r="K819" s="157">
        <f t="shared" si="165"/>
        <v>0</v>
      </c>
      <c r="L819" s="148">
        <f t="shared" si="166"/>
        <v>0</v>
      </c>
      <c r="M819" s="150">
        <f t="shared" si="167"/>
        <v>10</v>
      </c>
      <c r="N819" s="149">
        <f t="shared" si="168"/>
        <v>2.8200000000000003</v>
      </c>
      <c r="O819" s="149">
        <f t="shared" si="159"/>
        <v>1.02</v>
      </c>
      <c r="P819" s="149">
        <f t="shared" si="160"/>
        <v>0.02</v>
      </c>
    </row>
    <row r="820" spans="1:16" x14ac:dyDescent="0.25">
      <c r="A820" s="391"/>
      <c r="B820" s="394"/>
      <c r="C820" s="5" t="str">
        <f t="shared" si="156"/>
        <v/>
      </c>
      <c r="D820" s="155">
        <f t="shared" si="161"/>
        <v>0</v>
      </c>
      <c r="F820" s="156">
        <f t="shared" si="162"/>
        <v>0</v>
      </c>
      <c r="G820" t="str">
        <f t="shared" si="163"/>
        <v/>
      </c>
      <c r="H820" t="b">
        <f t="shared" si="164"/>
        <v>0</v>
      </c>
      <c r="I820" s="283">
        <f t="shared" si="157"/>
        <v>0</v>
      </c>
      <c r="J820" s="1">
        <f t="shared" si="158"/>
        <v>0</v>
      </c>
      <c r="K820" s="157">
        <f t="shared" si="165"/>
        <v>0</v>
      </c>
      <c r="L820" s="148">
        <f t="shared" si="166"/>
        <v>0</v>
      </c>
      <c r="M820" s="150">
        <f t="shared" si="167"/>
        <v>10</v>
      </c>
      <c r="N820" s="149">
        <f t="shared" si="168"/>
        <v>2.8200000000000003</v>
      </c>
      <c r="O820" s="149">
        <f t="shared" si="159"/>
        <v>1.02</v>
      </c>
      <c r="P820" s="149">
        <f t="shared" si="160"/>
        <v>0.02</v>
      </c>
    </row>
    <row r="821" spans="1:16" x14ac:dyDescent="0.25">
      <c r="A821" s="391"/>
      <c r="B821" s="394"/>
      <c r="C821" s="5" t="str">
        <f t="shared" si="156"/>
        <v/>
      </c>
      <c r="D821" s="155">
        <f t="shared" si="161"/>
        <v>0</v>
      </c>
      <c r="F821" s="156">
        <f t="shared" si="162"/>
        <v>0</v>
      </c>
      <c r="G821" t="str">
        <f t="shared" si="163"/>
        <v/>
      </c>
      <c r="H821" t="b">
        <f t="shared" si="164"/>
        <v>0</v>
      </c>
      <c r="I821" s="283">
        <f t="shared" si="157"/>
        <v>0</v>
      </c>
      <c r="J821" s="1">
        <f t="shared" si="158"/>
        <v>0</v>
      </c>
      <c r="K821" s="157">
        <f t="shared" si="165"/>
        <v>0</v>
      </c>
      <c r="L821" s="148">
        <f t="shared" si="166"/>
        <v>0</v>
      </c>
      <c r="M821" s="150">
        <f t="shared" si="167"/>
        <v>10</v>
      </c>
      <c r="N821" s="149">
        <f t="shared" si="168"/>
        <v>2.8200000000000003</v>
      </c>
      <c r="O821" s="149">
        <f t="shared" si="159"/>
        <v>1.02</v>
      </c>
      <c r="P821" s="149">
        <f t="shared" si="160"/>
        <v>0.02</v>
      </c>
    </row>
    <row r="822" spans="1:16" x14ac:dyDescent="0.25">
      <c r="A822" s="391"/>
      <c r="B822" s="394"/>
      <c r="C822" s="5" t="str">
        <f t="shared" si="156"/>
        <v/>
      </c>
      <c r="D822" s="155">
        <f t="shared" si="161"/>
        <v>0</v>
      </c>
      <c r="F822" s="156">
        <f t="shared" si="162"/>
        <v>0</v>
      </c>
      <c r="G822" t="str">
        <f t="shared" si="163"/>
        <v/>
      </c>
      <c r="H822" t="b">
        <f t="shared" si="164"/>
        <v>0</v>
      </c>
      <c r="I822" s="283">
        <f t="shared" si="157"/>
        <v>0</v>
      </c>
      <c r="J822" s="1">
        <f t="shared" si="158"/>
        <v>0</v>
      </c>
      <c r="K822" s="157">
        <f t="shared" si="165"/>
        <v>0</v>
      </c>
      <c r="L822" s="148">
        <f t="shared" si="166"/>
        <v>0</v>
      </c>
      <c r="M822" s="150">
        <f t="shared" si="167"/>
        <v>10</v>
      </c>
      <c r="N822" s="149">
        <f t="shared" si="168"/>
        <v>2.8200000000000003</v>
      </c>
      <c r="O822" s="149">
        <f t="shared" si="159"/>
        <v>1.02</v>
      </c>
      <c r="P822" s="149">
        <f t="shared" si="160"/>
        <v>0.02</v>
      </c>
    </row>
    <row r="823" spans="1:16" x14ac:dyDescent="0.25">
      <c r="A823" s="391"/>
      <c r="B823" s="394"/>
      <c r="C823" s="5" t="str">
        <f t="shared" si="156"/>
        <v/>
      </c>
      <c r="D823" s="155">
        <f t="shared" si="161"/>
        <v>0</v>
      </c>
      <c r="F823" s="156">
        <f t="shared" si="162"/>
        <v>0</v>
      </c>
      <c r="G823" t="str">
        <f t="shared" si="163"/>
        <v/>
      </c>
      <c r="H823" t="b">
        <f t="shared" si="164"/>
        <v>0</v>
      </c>
      <c r="I823" s="283">
        <f t="shared" si="157"/>
        <v>0</v>
      </c>
      <c r="J823" s="1">
        <f t="shared" si="158"/>
        <v>0</v>
      </c>
      <c r="K823" s="157">
        <f t="shared" si="165"/>
        <v>0</v>
      </c>
      <c r="L823" s="148">
        <f t="shared" si="166"/>
        <v>0</v>
      </c>
      <c r="M823" s="150">
        <f t="shared" si="167"/>
        <v>10</v>
      </c>
      <c r="N823" s="149">
        <f t="shared" si="168"/>
        <v>2.8200000000000003</v>
      </c>
      <c r="O823" s="149">
        <f t="shared" si="159"/>
        <v>1.02</v>
      </c>
      <c r="P823" s="149">
        <f t="shared" si="160"/>
        <v>0.02</v>
      </c>
    </row>
    <row r="824" spans="1:16" x14ac:dyDescent="0.25">
      <c r="A824" s="391"/>
      <c r="B824" s="394"/>
      <c r="C824" s="5" t="str">
        <f t="shared" si="156"/>
        <v/>
      </c>
      <c r="D824" s="155">
        <f t="shared" si="161"/>
        <v>0</v>
      </c>
      <c r="F824" s="156">
        <f t="shared" si="162"/>
        <v>0</v>
      </c>
      <c r="G824" t="str">
        <f t="shared" si="163"/>
        <v/>
      </c>
      <c r="H824" t="b">
        <f t="shared" si="164"/>
        <v>0</v>
      </c>
      <c r="I824" s="283">
        <f t="shared" si="157"/>
        <v>0</v>
      </c>
      <c r="J824" s="1">
        <f t="shared" si="158"/>
        <v>0</v>
      </c>
      <c r="K824" s="157">
        <f t="shared" si="165"/>
        <v>0</v>
      </c>
      <c r="L824" s="148">
        <f t="shared" si="166"/>
        <v>0</v>
      </c>
      <c r="M824" s="150">
        <f t="shared" si="167"/>
        <v>10</v>
      </c>
      <c r="N824" s="149">
        <f t="shared" si="168"/>
        <v>2.8200000000000003</v>
      </c>
      <c r="O824" s="149">
        <f t="shared" si="159"/>
        <v>1.02</v>
      </c>
      <c r="P824" s="149">
        <f t="shared" si="160"/>
        <v>0.02</v>
      </c>
    </row>
    <row r="825" spans="1:16" x14ac:dyDescent="0.25">
      <c r="A825" s="391"/>
      <c r="B825" s="394"/>
      <c r="C825" s="5" t="str">
        <f t="shared" si="156"/>
        <v/>
      </c>
      <c r="D825" s="155">
        <f t="shared" si="161"/>
        <v>0</v>
      </c>
      <c r="F825" s="156">
        <f t="shared" si="162"/>
        <v>0</v>
      </c>
      <c r="G825" t="str">
        <f t="shared" si="163"/>
        <v/>
      </c>
      <c r="H825" t="b">
        <f t="shared" si="164"/>
        <v>0</v>
      </c>
      <c r="I825" s="283">
        <f t="shared" si="157"/>
        <v>0</v>
      </c>
      <c r="J825" s="1">
        <f t="shared" si="158"/>
        <v>0</v>
      </c>
      <c r="K825" s="157">
        <f t="shared" si="165"/>
        <v>0</v>
      </c>
      <c r="L825" s="148">
        <f t="shared" si="166"/>
        <v>0</v>
      </c>
      <c r="M825" s="150">
        <f t="shared" si="167"/>
        <v>10</v>
      </c>
      <c r="N825" s="149">
        <f t="shared" si="168"/>
        <v>2.8200000000000003</v>
      </c>
      <c r="O825" s="149">
        <f t="shared" si="159"/>
        <v>1.02</v>
      </c>
      <c r="P825" s="149">
        <f t="shared" si="160"/>
        <v>0.02</v>
      </c>
    </row>
    <row r="826" spans="1:16" x14ac:dyDescent="0.25">
      <c r="A826" s="391"/>
      <c r="B826" s="394"/>
      <c r="C826" s="5" t="str">
        <f t="shared" si="156"/>
        <v/>
      </c>
      <c r="D826" s="155">
        <f t="shared" si="161"/>
        <v>0</v>
      </c>
      <c r="F826" s="156">
        <f t="shared" si="162"/>
        <v>0</v>
      </c>
      <c r="G826" t="str">
        <f t="shared" si="163"/>
        <v/>
      </c>
      <c r="H826" t="b">
        <f t="shared" si="164"/>
        <v>0</v>
      </c>
      <c r="I826" s="283">
        <f t="shared" si="157"/>
        <v>0</v>
      </c>
      <c r="J826" s="1">
        <f t="shared" si="158"/>
        <v>0</v>
      </c>
      <c r="K826" s="157">
        <f t="shared" si="165"/>
        <v>0</v>
      </c>
      <c r="L826" s="148">
        <f t="shared" si="166"/>
        <v>0</v>
      </c>
      <c r="M826" s="150">
        <f t="shared" si="167"/>
        <v>10</v>
      </c>
      <c r="N826" s="149">
        <f t="shared" si="168"/>
        <v>2.8200000000000003</v>
      </c>
      <c r="O826" s="149">
        <f t="shared" si="159"/>
        <v>1.02</v>
      </c>
      <c r="P826" s="149">
        <f t="shared" si="160"/>
        <v>0.02</v>
      </c>
    </row>
    <row r="827" spans="1:16" x14ac:dyDescent="0.25">
      <c r="A827" s="391"/>
      <c r="B827" s="394"/>
      <c r="C827" s="5" t="str">
        <f t="shared" si="156"/>
        <v/>
      </c>
      <c r="D827" s="155">
        <f t="shared" si="161"/>
        <v>0</v>
      </c>
      <c r="F827" s="156">
        <f t="shared" si="162"/>
        <v>0</v>
      </c>
      <c r="G827" t="str">
        <f t="shared" si="163"/>
        <v/>
      </c>
      <c r="H827" t="b">
        <f t="shared" si="164"/>
        <v>0</v>
      </c>
      <c r="I827" s="283">
        <f t="shared" si="157"/>
        <v>0</v>
      </c>
      <c r="J827" s="1">
        <f t="shared" si="158"/>
        <v>0</v>
      </c>
      <c r="K827" s="157">
        <f t="shared" si="165"/>
        <v>0</v>
      </c>
      <c r="L827" s="148">
        <f t="shared" si="166"/>
        <v>0</v>
      </c>
      <c r="M827" s="150">
        <f t="shared" si="167"/>
        <v>10</v>
      </c>
      <c r="N827" s="149">
        <f t="shared" si="168"/>
        <v>2.8200000000000003</v>
      </c>
      <c r="O827" s="149">
        <f t="shared" si="159"/>
        <v>1.02</v>
      </c>
      <c r="P827" s="149">
        <f t="shared" si="160"/>
        <v>0.02</v>
      </c>
    </row>
    <row r="828" spans="1:16" x14ac:dyDescent="0.25">
      <c r="A828" s="391"/>
      <c r="B828" s="394"/>
      <c r="C828" s="5" t="str">
        <f t="shared" si="156"/>
        <v/>
      </c>
      <c r="D828" s="155">
        <f t="shared" si="161"/>
        <v>0</v>
      </c>
      <c r="F828" s="156">
        <f t="shared" si="162"/>
        <v>0</v>
      </c>
      <c r="G828" t="str">
        <f t="shared" si="163"/>
        <v/>
      </c>
      <c r="H828" t="b">
        <f t="shared" si="164"/>
        <v>0</v>
      </c>
      <c r="I828" s="283">
        <f t="shared" si="157"/>
        <v>0</v>
      </c>
      <c r="J828" s="1">
        <f t="shared" si="158"/>
        <v>0</v>
      </c>
      <c r="K828" s="157">
        <f t="shared" si="165"/>
        <v>0</v>
      </c>
      <c r="L828" s="148">
        <f t="shared" si="166"/>
        <v>0</v>
      </c>
      <c r="M828" s="150">
        <f t="shared" si="167"/>
        <v>10</v>
      </c>
      <c r="N828" s="149">
        <f t="shared" si="168"/>
        <v>2.8200000000000003</v>
      </c>
      <c r="O828" s="149">
        <f t="shared" si="159"/>
        <v>1.02</v>
      </c>
      <c r="P828" s="149">
        <f t="shared" si="160"/>
        <v>0.02</v>
      </c>
    </row>
    <row r="829" spans="1:16" x14ac:dyDescent="0.25">
      <c r="A829" s="391"/>
      <c r="B829" s="394"/>
      <c r="C829" s="5" t="str">
        <f t="shared" si="156"/>
        <v/>
      </c>
      <c r="D829" s="155">
        <f t="shared" si="161"/>
        <v>0</v>
      </c>
      <c r="F829" s="156">
        <f t="shared" si="162"/>
        <v>0</v>
      </c>
      <c r="G829" t="str">
        <f t="shared" si="163"/>
        <v/>
      </c>
      <c r="H829" t="b">
        <f t="shared" si="164"/>
        <v>0</v>
      </c>
      <c r="I829" s="283">
        <f t="shared" si="157"/>
        <v>0</v>
      </c>
      <c r="J829" s="1">
        <f t="shared" si="158"/>
        <v>0</v>
      </c>
      <c r="K829" s="157">
        <f t="shared" si="165"/>
        <v>0</v>
      </c>
      <c r="L829" s="148">
        <f t="shared" si="166"/>
        <v>0</v>
      </c>
      <c r="M829" s="150">
        <f t="shared" si="167"/>
        <v>10</v>
      </c>
      <c r="N829" s="149">
        <f t="shared" si="168"/>
        <v>2.8200000000000003</v>
      </c>
      <c r="O829" s="149">
        <f t="shared" si="159"/>
        <v>1.02</v>
      </c>
      <c r="P829" s="149">
        <f t="shared" si="160"/>
        <v>0.02</v>
      </c>
    </row>
    <row r="830" spans="1:16" x14ac:dyDescent="0.25">
      <c r="A830" s="391"/>
      <c r="B830" s="394"/>
      <c r="C830" s="5" t="str">
        <f t="shared" si="156"/>
        <v/>
      </c>
      <c r="D830" s="155">
        <f t="shared" si="161"/>
        <v>0</v>
      </c>
      <c r="F830" s="156">
        <f t="shared" si="162"/>
        <v>0</v>
      </c>
      <c r="G830" t="str">
        <f t="shared" si="163"/>
        <v/>
      </c>
      <c r="H830" t="b">
        <f t="shared" si="164"/>
        <v>0</v>
      </c>
      <c r="I830" s="283">
        <f t="shared" si="157"/>
        <v>0</v>
      </c>
      <c r="J830" s="1">
        <f t="shared" si="158"/>
        <v>0</v>
      </c>
      <c r="K830" s="157">
        <f t="shared" si="165"/>
        <v>0</v>
      </c>
      <c r="L830" s="148">
        <f t="shared" si="166"/>
        <v>0</v>
      </c>
      <c r="M830" s="150">
        <f t="shared" si="167"/>
        <v>10</v>
      </c>
      <c r="N830" s="149">
        <f t="shared" si="168"/>
        <v>2.8200000000000003</v>
      </c>
      <c r="O830" s="149">
        <f t="shared" si="159"/>
        <v>1.02</v>
      </c>
      <c r="P830" s="149">
        <f t="shared" si="160"/>
        <v>0.02</v>
      </c>
    </row>
    <row r="831" spans="1:16" x14ac:dyDescent="0.25">
      <c r="A831" s="391"/>
      <c r="B831" s="394"/>
      <c r="C831" s="5" t="str">
        <f t="shared" si="156"/>
        <v/>
      </c>
      <c r="D831" s="155">
        <f t="shared" si="161"/>
        <v>0</v>
      </c>
      <c r="F831" s="156">
        <f t="shared" si="162"/>
        <v>0</v>
      </c>
      <c r="G831" t="str">
        <f t="shared" si="163"/>
        <v/>
      </c>
      <c r="H831" t="b">
        <f t="shared" si="164"/>
        <v>0</v>
      </c>
      <c r="I831" s="283">
        <f t="shared" si="157"/>
        <v>0</v>
      </c>
      <c r="J831" s="1">
        <f t="shared" si="158"/>
        <v>0</v>
      </c>
      <c r="K831" s="157">
        <f t="shared" si="165"/>
        <v>0</v>
      </c>
      <c r="L831" s="148">
        <f t="shared" si="166"/>
        <v>0</v>
      </c>
      <c r="M831" s="150">
        <f t="shared" si="167"/>
        <v>10</v>
      </c>
      <c r="N831" s="149">
        <f t="shared" si="168"/>
        <v>2.8200000000000003</v>
      </c>
      <c r="O831" s="149">
        <f t="shared" si="159"/>
        <v>1.02</v>
      </c>
      <c r="P831" s="149">
        <f t="shared" si="160"/>
        <v>0.02</v>
      </c>
    </row>
    <row r="832" spans="1:16" x14ac:dyDescent="0.25">
      <c r="A832" s="391"/>
      <c r="B832" s="394"/>
      <c r="C832" s="5" t="str">
        <f t="shared" si="156"/>
        <v/>
      </c>
      <c r="D832" s="155">
        <f t="shared" si="161"/>
        <v>0</v>
      </c>
      <c r="F832" s="156">
        <f t="shared" si="162"/>
        <v>0</v>
      </c>
      <c r="G832" t="str">
        <f t="shared" si="163"/>
        <v/>
      </c>
      <c r="H832" t="b">
        <f t="shared" si="164"/>
        <v>0</v>
      </c>
      <c r="I832" s="283">
        <f t="shared" si="157"/>
        <v>0</v>
      </c>
      <c r="J832" s="1">
        <f t="shared" si="158"/>
        <v>0</v>
      </c>
      <c r="K832" s="157">
        <f t="shared" si="165"/>
        <v>0</v>
      </c>
      <c r="L832" s="148">
        <f t="shared" si="166"/>
        <v>0</v>
      </c>
      <c r="M832" s="150">
        <f t="shared" si="167"/>
        <v>10</v>
      </c>
      <c r="N832" s="149">
        <f t="shared" si="168"/>
        <v>2.8200000000000003</v>
      </c>
      <c r="O832" s="149">
        <f t="shared" si="159"/>
        <v>1.02</v>
      </c>
      <c r="P832" s="149">
        <f t="shared" si="160"/>
        <v>0.02</v>
      </c>
    </row>
    <row r="833" spans="1:16" x14ac:dyDescent="0.25">
      <c r="A833" s="391"/>
      <c r="B833" s="394"/>
      <c r="C833" s="5" t="str">
        <f t="shared" si="156"/>
        <v/>
      </c>
      <c r="D833" s="155">
        <f t="shared" si="161"/>
        <v>0</v>
      </c>
      <c r="F833" s="156">
        <f t="shared" si="162"/>
        <v>0</v>
      </c>
      <c r="G833" t="str">
        <f t="shared" si="163"/>
        <v/>
      </c>
      <c r="H833" t="b">
        <f t="shared" si="164"/>
        <v>0</v>
      </c>
      <c r="I833" s="283">
        <f t="shared" si="157"/>
        <v>0</v>
      </c>
      <c r="J833" s="1">
        <f t="shared" si="158"/>
        <v>0</v>
      </c>
      <c r="K833" s="157">
        <f t="shared" si="165"/>
        <v>0</v>
      </c>
      <c r="L833" s="148">
        <f t="shared" si="166"/>
        <v>0</v>
      </c>
      <c r="M833" s="150">
        <f t="shared" si="167"/>
        <v>10</v>
      </c>
      <c r="N833" s="149">
        <f t="shared" si="168"/>
        <v>2.8200000000000003</v>
      </c>
      <c r="O833" s="149">
        <f t="shared" si="159"/>
        <v>1.02</v>
      </c>
      <c r="P833" s="149">
        <f t="shared" si="160"/>
        <v>0.02</v>
      </c>
    </row>
    <row r="834" spans="1:16" x14ac:dyDescent="0.25">
      <c r="A834" s="391"/>
      <c r="B834" s="394"/>
      <c r="C834" s="5" t="str">
        <f t="shared" si="156"/>
        <v/>
      </c>
      <c r="D834" s="155">
        <f t="shared" si="161"/>
        <v>0</v>
      </c>
      <c r="F834" s="156">
        <f t="shared" si="162"/>
        <v>0</v>
      </c>
      <c r="G834" t="str">
        <f t="shared" si="163"/>
        <v/>
      </c>
      <c r="H834" t="b">
        <f t="shared" si="164"/>
        <v>0</v>
      </c>
      <c r="I834" s="283">
        <f t="shared" si="157"/>
        <v>0</v>
      </c>
      <c r="J834" s="1">
        <f t="shared" si="158"/>
        <v>0</v>
      </c>
      <c r="K834" s="157">
        <f t="shared" si="165"/>
        <v>0</v>
      </c>
      <c r="L834" s="148">
        <f t="shared" si="166"/>
        <v>0</v>
      </c>
      <c r="M834" s="150">
        <f t="shared" si="167"/>
        <v>10</v>
      </c>
      <c r="N834" s="149">
        <f t="shared" si="168"/>
        <v>2.8200000000000003</v>
      </c>
      <c r="O834" s="149">
        <f t="shared" si="159"/>
        <v>1.02</v>
      </c>
      <c r="P834" s="149">
        <f t="shared" si="160"/>
        <v>0.02</v>
      </c>
    </row>
    <row r="835" spans="1:16" x14ac:dyDescent="0.25">
      <c r="A835" s="391"/>
      <c r="B835" s="394"/>
      <c r="C835" s="5" t="str">
        <f t="shared" ref="C835:C898" si="169">IF(I835&gt;0,INDEX(DB,I835,2),"")</f>
        <v/>
      </c>
      <c r="D835" s="155">
        <f t="shared" si="161"/>
        <v>0</v>
      </c>
      <c r="F835" s="156">
        <f t="shared" si="162"/>
        <v>0</v>
      </c>
      <c r="G835" t="str">
        <f t="shared" si="163"/>
        <v/>
      </c>
      <c r="H835" t="b">
        <f t="shared" si="164"/>
        <v>0</v>
      </c>
      <c r="I835" s="283">
        <f t="shared" ref="I835:I898" si="170">IF(ISNA(MATCH(A835,AthleteNumbers,0)),0,MATCH(A835,AthleteNumbers,0))</f>
        <v>0</v>
      </c>
      <c r="J835" s="1">
        <f t="shared" ref="J835:J898" si="171">IF(I835&gt;0,INDEX(DB,$I835,6),0)</f>
        <v>0</v>
      </c>
      <c r="K835" s="157">
        <f t="shared" si="165"/>
        <v>0</v>
      </c>
      <c r="L835" s="148">
        <f t="shared" si="166"/>
        <v>0</v>
      </c>
      <c r="M835" s="150">
        <f t="shared" si="167"/>
        <v>10</v>
      </c>
      <c r="N835" s="149">
        <f t="shared" si="168"/>
        <v>2.8200000000000003</v>
      </c>
      <c r="O835" s="149">
        <f t="shared" ref="O835:O898" si="172">IF($J835=0,$M$1,INDEX(IncEventData,$J835,(3*($K$1-1))+2))</f>
        <v>1.02</v>
      </c>
      <c r="P835" s="149">
        <f t="shared" ref="P835:P898" si="173">IF($J835=0,$O$1,INDEX(IncEventData,$J835,(3*($K$1-1))+3))</f>
        <v>0.02</v>
      </c>
    </row>
    <row r="836" spans="1:16" x14ac:dyDescent="0.25">
      <c r="A836" s="391"/>
      <c r="B836" s="394"/>
      <c r="C836" s="5" t="str">
        <f t="shared" si="169"/>
        <v/>
      </c>
      <c r="D836" s="155">
        <f t="shared" ref="D836:D899" si="174">IF(AND(H836,B836&lt;&gt;0,ISNUMBER(B836)),IF(ISERR(M836),0,M836),0)</f>
        <v>0</v>
      </c>
      <c r="F836" s="156">
        <f t="shared" ref="F836:F899" si="175">COUNTIF(A$3:A$1002,A836)</f>
        <v>0</v>
      </c>
      <c r="G836" t="str">
        <f t="shared" ref="G836:G899" si="176">IF(AND(H836,OR(D836&lt;=10,D836&gt;=90)),"CHECK","")</f>
        <v/>
      </c>
      <c r="H836" t="b">
        <f t="shared" ref="H836:H899" si="177">IF(AND(I836&gt;0,LEN(C836)&gt;0,B836&lt;&gt;0),TRUE,FALSE)</f>
        <v>0</v>
      </c>
      <c r="I836" s="283">
        <f t="shared" si="170"/>
        <v>0</v>
      </c>
      <c r="J836" s="1">
        <f t="shared" si="171"/>
        <v>0</v>
      </c>
      <c r="K836" s="157">
        <f t="shared" ref="K836:K899" si="178">IF(ISNUMBER(B836),ROUND(+B836,2),0)</f>
        <v>0</v>
      </c>
      <c r="L836" s="148">
        <f t="shared" ref="L836:L899" si="179">+K836</f>
        <v>0</v>
      </c>
      <c r="M836" s="150">
        <f t="shared" ref="M836:M899" si="180">IF(L836&lt;O836,MinPoints,IF(AND(L836&gt;N836,O836&gt;0),100,+INT(($L836-O836)/P836)+MinPoints))</f>
        <v>10</v>
      </c>
      <c r="N836" s="149">
        <f t="shared" ref="N836:N899" si="181">+O836+(P836*90)</f>
        <v>2.8200000000000003</v>
      </c>
      <c r="O836" s="149">
        <f t="shared" si="172"/>
        <v>1.02</v>
      </c>
      <c r="P836" s="149">
        <f t="shared" si="173"/>
        <v>0.02</v>
      </c>
    </row>
    <row r="837" spans="1:16" x14ac:dyDescent="0.25">
      <c r="A837" s="391"/>
      <c r="B837" s="394"/>
      <c r="C837" s="5" t="str">
        <f t="shared" si="169"/>
        <v/>
      </c>
      <c r="D837" s="155">
        <f t="shared" si="174"/>
        <v>0</v>
      </c>
      <c r="F837" s="156">
        <f t="shared" si="175"/>
        <v>0</v>
      </c>
      <c r="G837" t="str">
        <f t="shared" si="176"/>
        <v/>
      </c>
      <c r="H837" t="b">
        <f t="shared" si="177"/>
        <v>0</v>
      </c>
      <c r="I837" s="283">
        <f t="shared" si="170"/>
        <v>0</v>
      </c>
      <c r="J837" s="1">
        <f t="shared" si="171"/>
        <v>0</v>
      </c>
      <c r="K837" s="157">
        <f t="shared" si="178"/>
        <v>0</v>
      </c>
      <c r="L837" s="148">
        <f t="shared" si="179"/>
        <v>0</v>
      </c>
      <c r="M837" s="150">
        <f t="shared" si="180"/>
        <v>10</v>
      </c>
      <c r="N837" s="149">
        <f t="shared" si="181"/>
        <v>2.8200000000000003</v>
      </c>
      <c r="O837" s="149">
        <f t="shared" si="172"/>
        <v>1.02</v>
      </c>
      <c r="P837" s="149">
        <f t="shared" si="173"/>
        <v>0.02</v>
      </c>
    </row>
    <row r="838" spans="1:16" x14ac:dyDescent="0.25">
      <c r="A838" s="391"/>
      <c r="B838" s="394"/>
      <c r="C838" s="5" t="str">
        <f t="shared" si="169"/>
        <v/>
      </c>
      <c r="D838" s="155">
        <f t="shared" si="174"/>
        <v>0</v>
      </c>
      <c r="F838" s="156">
        <f t="shared" si="175"/>
        <v>0</v>
      </c>
      <c r="G838" t="str">
        <f t="shared" si="176"/>
        <v/>
      </c>
      <c r="H838" t="b">
        <f t="shared" si="177"/>
        <v>0</v>
      </c>
      <c r="I838" s="283">
        <f t="shared" si="170"/>
        <v>0</v>
      </c>
      <c r="J838" s="1">
        <f t="shared" si="171"/>
        <v>0</v>
      </c>
      <c r="K838" s="157">
        <f t="shared" si="178"/>
        <v>0</v>
      </c>
      <c r="L838" s="148">
        <f t="shared" si="179"/>
        <v>0</v>
      </c>
      <c r="M838" s="150">
        <f t="shared" si="180"/>
        <v>10</v>
      </c>
      <c r="N838" s="149">
        <f t="shared" si="181"/>
        <v>2.8200000000000003</v>
      </c>
      <c r="O838" s="149">
        <f t="shared" si="172"/>
        <v>1.02</v>
      </c>
      <c r="P838" s="149">
        <f t="shared" si="173"/>
        <v>0.02</v>
      </c>
    </row>
    <row r="839" spans="1:16" x14ac:dyDescent="0.25">
      <c r="A839" s="391"/>
      <c r="B839" s="394"/>
      <c r="C839" s="5" t="str">
        <f t="shared" si="169"/>
        <v/>
      </c>
      <c r="D839" s="155">
        <f t="shared" si="174"/>
        <v>0</v>
      </c>
      <c r="F839" s="156">
        <f t="shared" si="175"/>
        <v>0</v>
      </c>
      <c r="G839" t="str">
        <f t="shared" si="176"/>
        <v/>
      </c>
      <c r="H839" t="b">
        <f t="shared" si="177"/>
        <v>0</v>
      </c>
      <c r="I839" s="283">
        <f t="shared" si="170"/>
        <v>0</v>
      </c>
      <c r="J839" s="1">
        <f t="shared" si="171"/>
        <v>0</v>
      </c>
      <c r="K839" s="157">
        <f t="shared" si="178"/>
        <v>0</v>
      </c>
      <c r="L839" s="148">
        <f t="shared" si="179"/>
        <v>0</v>
      </c>
      <c r="M839" s="150">
        <f t="shared" si="180"/>
        <v>10</v>
      </c>
      <c r="N839" s="149">
        <f t="shared" si="181"/>
        <v>2.8200000000000003</v>
      </c>
      <c r="O839" s="149">
        <f t="shared" si="172"/>
        <v>1.02</v>
      </c>
      <c r="P839" s="149">
        <f t="shared" si="173"/>
        <v>0.02</v>
      </c>
    </row>
    <row r="840" spans="1:16" x14ac:dyDescent="0.25">
      <c r="A840" s="391"/>
      <c r="B840" s="394"/>
      <c r="C840" s="5" t="str">
        <f t="shared" si="169"/>
        <v/>
      </c>
      <c r="D840" s="155">
        <f t="shared" si="174"/>
        <v>0</v>
      </c>
      <c r="F840" s="156">
        <f t="shared" si="175"/>
        <v>0</v>
      </c>
      <c r="G840" t="str">
        <f t="shared" si="176"/>
        <v/>
      </c>
      <c r="H840" t="b">
        <f t="shared" si="177"/>
        <v>0</v>
      </c>
      <c r="I840" s="283">
        <f t="shared" si="170"/>
        <v>0</v>
      </c>
      <c r="J840" s="1">
        <f t="shared" si="171"/>
        <v>0</v>
      </c>
      <c r="K840" s="157">
        <f t="shared" si="178"/>
        <v>0</v>
      </c>
      <c r="L840" s="148">
        <f t="shared" si="179"/>
        <v>0</v>
      </c>
      <c r="M840" s="150">
        <f t="shared" si="180"/>
        <v>10</v>
      </c>
      <c r="N840" s="149">
        <f t="shared" si="181"/>
        <v>2.8200000000000003</v>
      </c>
      <c r="O840" s="149">
        <f t="shared" si="172"/>
        <v>1.02</v>
      </c>
      <c r="P840" s="149">
        <f t="shared" si="173"/>
        <v>0.02</v>
      </c>
    </row>
    <row r="841" spans="1:16" x14ac:dyDescent="0.25">
      <c r="A841" s="391"/>
      <c r="B841" s="394"/>
      <c r="C841" s="5" t="str">
        <f t="shared" si="169"/>
        <v/>
      </c>
      <c r="D841" s="155">
        <f t="shared" si="174"/>
        <v>0</v>
      </c>
      <c r="F841" s="156">
        <f t="shared" si="175"/>
        <v>0</v>
      </c>
      <c r="G841" t="str">
        <f t="shared" si="176"/>
        <v/>
      </c>
      <c r="H841" t="b">
        <f t="shared" si="177"/>
        <v>0</v>
      </c>
      <c r="I841" s="283">
        <f t="shared" si="170"/>
        <v>0</v>
      </c>
      <c r="J841" s="1">
        <f t="shared" si="171"/>
        <v>0</v>
      </c>
      <c r="K841" s="157">
        <f t="shared" si="178"/>
        <v>0</v>
      </c>
      <c r="L841" s="148">
        <f t="shared" si="179"/>
        <v>0</v>
      </c>
      <c r="M841" s="150">
        <f t="shared" si="180"/>
        <v>10</v>
      </c>
      <c r="N841" s="149">
        <f t="shared" si="181"/>
        <v>2.8200000000000003</v>
      </c>
      <c r="O841" s="149">
        <f t="shared" si="172"/>
        <v>1.02</v>
      </c>
      <c r="P841" s="149">
        <f t="shared" si="173"/>
        <v>0.02</v>
      </c>
    </row>
    <row r="842" spans="1:16" x14ac:dyDescent="0.25">
      <c r="A842" s="391"/>
      <c r="B842" s="394"/>
      <c r="C842" s="5" t="str">
        <f t="shared" si="169"/>
        <v/>
      </c>
      <c r="D842" s="155">
        <f t="shared" si="174"/>
        <v>0</v>
      </c>
      <c r="F842" s="156">
        <f t="shared" si="175"/>
        <v>0</v>
      </c>
      <c r="G842" t="str">
        <f t="shared" si="176"/>
        <v/>
      </c>
      <c r="H842" t="b">
        <f t="shared" si="177"/>
        <v>0</v>
      </c>
      <c r="I842" s="283">
        <f t="shared" si="170"/>
        <v>0</v>
      </c>
      <c r="J842" s="1">
        <f t="shared" si="171"/>
        <v>0</v>
      </c>
      <c r="K842" s="157">
        <f t="shared" si="178"/>
        <v>0</v>
      </c>
      <c r="L842" s="148">
        <f t="shared" si="179"/>
        <v>0</v>
      </c>
      <c r="M842" s="150">
        <f t="shared" si="180"/>
        <v>10</v>
      </c>
      <c r="N842" s="149">
        <f t="shared" si="181"/>
        <v>2.8200000000000003</v>
      </c>
      <c r="O842" s="149">
        <f t="shared" si="172"/>
        <v>1.02</v>
      </c>
      <c r="P842" s="149">
        <f t="shared" si="173"/>
        <v>0.02</v>
      </c>
    </row>
    <row r="843" spans="1:16" x14ac:dyDescent="0.25">
      <c r="A843" s="391"/>
      <c r="B843" s="394"/>
      <c r="C843" s="5" t="str">
        <f t="shared" si="169"/>
        <v/>
      </c>
      <c r="D843" s="155">
        <f t="shared" si="174"/>
        <v>0</v>
      </c>
      <c r="F843" s="156">
        <f t="shared" si="175"/>
        <v>0</v>
      </c>
      <c r="G843" t="str">
        <f t="shared" si="176"/>
        <v/>
      </c>
      <c r="H843" t="b">
        <f t="shared" si="177"/>
        <v>0</v>
      </c>
      <c r="I843" s="283">
        <f t="shared" si="170"/>
        <v>0</v>
      </c>
      <c r="J843" s="1">
        <f t="shared" si="171"/>
        <v>0</v>
      </c>
      <c r="K843" s="157">
        <f t="shared" si="178"/>
        <v>0</v>
      </c>
      <c r="L843" s="148">
        <f t="shared" si="179"/>
        <v>0</v>
      </c>
      <c r="M843" s="150">
        <f t="shared" si="180"/>
        <v>10</v>
      </c>
      <c r="N843" s="149">
        <f t="shared" si="181"/>
        <v>2.8200000000000003</v>
      </c>
      <c r="O843" s="149">
        <f t="shared" si="172"/>
        <v>1.02</v>
      </c>
      <c r="P843" s="149">
        <f t="shared" si="173"/>
        <v>0.02</v>
      </c>
    </row>
    <row r="844" spans="1:16" x14ac:dyDescent="0.25">
      <c r="A844" s="391"/>
      <c r="B844" s="394"/>
      <c r="C844" s="5" t="str">
        <f t="shared" si="169"/>
        <v/>
      </c>
      <c r="D844" s="155">
        <f t="shared" si="174"/>
        <v>0</v>
      </c>
      <c r="F844" s="156">
        <f t="shared" si="175"/>
        <v>0</v>
      </c>
      <c r="G844" t="str">
        <f t="shared" si="176"/>
        <v/>
      </c>
      <c r="H844" t="b">
        <f t="shared" si="177"/>
        <v>0</v>
      </c>
      <c r="I844" s="283">
        <f t="shared" si="170"/>
        <v>0</v>
      </c>
      <c r="J844" s="1">
        <f t="shared" si="171"/>
        <v>0</v>
      </c>
      <c r="K844" s="157">
        <f t="shared" si="178"/>
        <v>0</v>
      </c>
      <c r="L844" s="148">
        <f t="shared" si="179"/>
        <v>0</v>
      </c>
      <c r="M844" s="150">
        <f t="shared" si="180"/>
        <v>10</v>
      </c>
      <c r="N844" s="149">
        <f t="shared" si="181"/>
        <v>2.8200000000000003</v>
      </c>
      <c r="O844" s="149">
        <f t="shared" si="172"/>
        <v>1.02</v>
      </c>
      <c r="P844" s="149">
        <f t="shared" si="173"/>
        <v>0.02</v>
      </c>
    </row>
    <row r="845" spans="1:16" x14ac:dyDescent="0.25">
      <c r="A845" s="391"/>
      <c r="B845" s="394"/>
      <c r="C845" s="5" t="str">
        <f t="shared" si="169"/>
        <v/>
      </c>
      <c r="D845" s="155">
        <f t="shared" si="174"/>
        <v>0</v>
      </c>
      <c r="F845" s="156">
        <f t="shared" si="175"/>
        <v>0</v>
      </c>
      <c r="G845" t="str">
        <f t="shared" si="176"/>
        <v/>
      </c>
      <c r="H845" t="b">
        <f t="shared" si="177"/>
        <v>0</v>
      </c>
      <c r="I845" s="283">
        <f t="shared" si="170"/>
        <v>0</v>
      </c>
      <c r="J845" s="1">
        <f t="shared" si="171"/>
        <v>0</v>
      </c>
      <c r="K845" s="157">
        <f t="shared" si="178"/>
        <v>0</v>
      </c>
      <c r="L845" s="148">
        <f t="shared" si="179"/>
        <v>0</v>
      </c>
      <c r="M845" s="150">
        <f t="shared" si="180"/>
        <v>10</v>
      </c>
      <c r="N845" s="149">
        <f t="shared" si="181"/>
        <v>2.8200000000000003</v>
      </c>
      <c r="O845" s="149">
        <f t="shared" si="172"/>
        <v>1.02</v>
      </c>
      <c r="P845" s="149">
        <f t="shared" si="173"/>
        <v>0.02</v>
      </c>
    </row>
    <row r="846" spans="1:16" x14ac:dyDescent="0.25">
      <c r="A846" s="391"/>
      <c r="B846" s="394"/>
      <c r="C846" s="5" t="str">
        <f t="shared" si="169"/>
        <v/>
      </c>
      <c r="D846" s="155">
        <f t="shared" si="174"/>
        <v>0</v>
      </c>
      <c r="F846" s="156">
        <f t="shared" si="175"/>
        <v>0</v>
      </c>
      <c r="G846" t="str">
        <f t="shared" si="176"/>
        <v/>
      </c>
      <c r="H846" t="b">
        <f t="shared" si="177"/>
        <v>0</v>
      </c>
      <c r="I846" s="283">
        <f t="shared" si="170"/>
        <v>0</v>
      </c>
      <c r="J846" s="1">
        <f t="shared" si="171"/>
        <v>0</v>
      </c>
      <c r="K846" s="157">
        <f t="shared" si="178"/>
        <v>0</v>
      </c>
      <c r="L846" s="148">
        <f t="shared" si="179"/>
        <v>0</v>
      </c>
      <c r="M846" s="150">
        <f t="shared" si="180"/>
        <v>10</v>
      </c>
      <c r="N846" s="149">
        <f t="shared" si="181"/>
        <v>2.8200000000000003</v>
      </c>
      <c r="O846" s="149">
        <f t="shared" si="172"/>
        <v>1.02</v>
      </c>
      <c r="P846" s="149">
        <f t="shared" si="173"/>
        <v>0.02</v>
      </c>
    </row>
    <row r="847" spans="1:16" x14ac:dyDescent="0.25">
      <c r="A847" s="391"/>
      <c r="B847" s="394"/>
      <c r="C847" s="5" t="str">
        <f t="shared" si="169"/>
        <v/>
      </c>
      <c r="D847" s="155">
        <f t="shared" si="174"/>
        <v>0</v>
      </c>
      <c r="F847" s="156">
        <f t="shared" si="175"/>
        <v>0</v>
      </c>
      <c r="G847" t="str">
        <f t="shared" si="176"/>
        <v/>
      </c>
      <c r="H847" t="b">
        <f t="shared" si="177"/>
        <v>0</v>
      </c>
      <c r="I847" s="283">
        <f t="shared" si="170"/>
        <v>0</v>
      </c>
      <c r="J847" s="1">
        <f t="shared" si="171"/>
        <v>0</v>
      </c>
      <c r="K847" s="157">
        <f t="shared" si="178"/>
        <v>0</v>
      </c>
      <c r="L847" s="148">
        <f t="shared" si="179"/>
        <v>0</v>
      </c>
      <c r="M847" s="150">
        <f t="shared" si="180"/>
        <v>10</v>
      </c>
      <c r="N847" s="149">
        <f t="shared" si="181"/>
        <v>2.8200000000000003</v>
      </c>
      <c r="O847" s="149">
        <f t="shared" si="172"/>
        <v>1.02</v>
      </c>
      <c r="P847" s="149">
        <f t="shared" si="173"/>
        <v>0.02</v>
      </c>
    </row>
    <row r="848" spans="1:16" x14ac:dyDescent="0.25">
      <c r="A848" s="391"/>
      <c r="B848" s="394"/>
      <c r="C848" s="5" t="str">
        <f t="shared" si="169"/>
        <v/>
      </c>
      <c r="D848" s="155">
        <f t="shared" si="174"/>
        <v>0</v>
      </c>
      <c r="F848" s="156">
        <f t="shared" si="175"/>
        <v>0</v>
      </c>
      <c r="G848" t="str">
        <f t="shared" si="176"/>
        <v/>
      </c>
      <c r="H848" t="b">
        <f t="shared" si="177"/>
        <v>0</v>
      </c>
      <c r="I848" s="283">
        <f t="shared" si="170"/>
        <v>0</v>
      </c>
      <c r="J848" s="1">
        <f t="shared" si="171"/>
        <v>0</v>
      </c>
      <c r="K848" s="157">
        <f t="shared" si="178"/>
        <v>0</v>
      </c>
      <c r="L848" s="148">
        <f t="shared" si="179"/>
        <v>0</v>
      </c>
      <c r="M848" s="150">
        <f t="shared" si="180"/>
        <v>10</v>
      </c>
      <c r="N848" s="149">
        <f t="shared" si="181"/>
        <v>2.8200000000000003</v>
      </c>
      <c r="O848" s="149">
        <f t="shared" si="172"/>
        <v>1.02</v>
      </c>
      <c r="P848" s="149">
        <f t="shared" si="173"/>
        <v>0.02</v>
      </c>
    </row>
    <row r="849" spans="1:16" x14ac:dyDescent="0.25">
      <c r="A849" s="391"/>
      <c r="B849" s="394"/>
      <c r="C849" s="5" t="str">
        <f t="shared" si="169"/>
        <v/>
      </c>
      <c r="D849" s="155">
        <f t="shared" si="174"/>
        <v>0</v>
      </c>
      <c r="F849" s="156">
        <f t="shared" si="175"/>
        <v>0</v>
      </c>
      <c r="G849" t="str">
        <f t="shared" si="176"/>
        <v/>
      </c>
      <c r="H849" t="b">
        <f t="shared" si="177"/>
        <v>0</v>
      </c>
      <c r="I849" s="283">
        <f t="shared" si="170"/>
        <v>0</v>
      </c>
      <c r="J849" s="1">
        <f t="shared" si="171"/>
        <v>0</v>
      </c>
      <c r="K849" s="157">
        <f t="shared" si="178"/>
        <v>0</v>
      </c>
      <c r="L849" s="148">
        <f t="shared" si="179"/>
        <v>0</v>
      </c>
      <c r="M849" s="150">
        <f t="shared" si="180"/>
        <v>10</v>
      </c>
      <c r="N849" s="149">
        <f t="shared" si="181"/>
        <v>2.8200000000000003</v>
      </c>
      <c r="O849" s="149">
        <f t="shared" si="172"/>
        <v>1.02</v>
      </c>
      <c r="P849" s="149">
        <f t="shared" si="173"/>
        <v>0.02</v>
      </c>
    </row>
    <row r="850" spans="1:16" x14ac:dyDescent="0.25">
      <c r="A850" s="391"/>
      <c r="B850" s="394"/>
      <c r="C850" s="5" t="str">
        <f t="shared" si="169"/>
        <v/>
      </c>
      <c r="D850" s="155">
        <f t="shared" si="174"/>
        <v>0</v>
      </c>
      <c r="F850" s="156">
        <f t="shared" si="175"/>
        <v>0</v>
      </c>
      <c r="G850" t="str">
        <f t="shared" si="176"/>
        <v/>
      </c>
      <c r="H850" t="b">
        <f t="shared" si="177"/>
        <v>0</v>
      </c>
      <c r="I850" s="283">
        <f t="shared" si="170"/>
        <v>0</v>
      </c>
      <c r="J850" s="1">
        <f t="shared" si="171"/>
        <v>0</v>
      </c>
      <c r="K850" s="157">
        <f t="shared" si="178"/>
        <v>0</v>
      </c>
      <c r="L850" s="148">
        <f t="shared" si="179"/>
        <v>0</v>
      </c>
      <c r="M850" s="150">
        <f t="shared" si="180"/>
        <v>10</v>
      </c>
      <c r="N850" s="149">
        <f t="shared" si="181"/>
        <v>2.8200000000000003</v>
      </c>
      <c r="O850" s="149">
        <f t="shared" si="172"/>
        <v>1.02</v>
      </c>
      <c r="P850" s="149">
        <f t="shared" si="173"/>
        <v>0.02</v>
      </c>
    </row>
    <row r="851" spans="1:16" x14ac:dyDescent="0.25">
      <c r="A851" s="391"/>
      <c r="B851" s="394"/>
      <c r="C851" s="5" t="str">
        <f t="shared" si="169"/>
        <v/>
      </c>
      <c r="D851" s="155">
        <f t="shared" si="174"/>
        <v>0</v>
      </c>
      <c r="F851" s="156">
        <f t="shared" si="175"/>
        <v>0</v>
      </c>
      <c r="G851" t="str">
        <f t="shared" si="176"/>
        <v/>
      </c>
      <c r="H851" t="b">
        <f t="shared" si="177"/>
        <v>0</v>
      </c>
      <c r="I851" s="283">
        <f t="shared" si="170"/>
        <v>0</v>
      </c>
      <c r="J851" s="1">
        <f t="shared" si="171"/>
        <v>0</v>
      </c>
      <c r="K851" s="157">
        <f t="shared" si="178"/>
        <v>0</v>
      </c>
      <c r="L851" s="148">
        <f t="shared" si="179"/>
        <v>0</v>
      </c>
      <c r="M851" s="150">
        <f t="shared" si="180"/>
        <v>10</v>
      </c>
      <c r="N851" s="149">
        <f t="shared" si="181"/>
        <v>2.8200000000000003</v>
      </c>
      <c r="O851" s="149">
        <f t="shared" si="172"/>
        <v>1.02</v>
      </c>
      <c r="P851" s="149">
        <f t="shared" si="173"/>
        <v>0.02</v>
      </c>
    </row>
    <row r="852" spans="1:16" x14ac:dyDescent="0.25">
      <c r="A852" s="391"/>
      <c r="B852" s="394"/>
      <c r="C852" s="5" t="str">
        <f t="shared" si="169"/>
        <v/>
      </c>
      <c r="D852" s="155">
        <f t="shared" si="174"/>
        <v>0</v>
      </c>
      <c r="F852" s="156">
        <f t="shared" si="175"/>
        <v>0</v>
      </c>
      <c r="G852" t="str">
        <f t="shared" si="176"/>
        <v/>
      </c>
      <c r="H852" t="b">
        <f t="shared" si="177"/>
        <v>0</v>
      </c>
      <c r="I852" s="283">
        <f t="shared" si="170"/>
        <v>0</v>
      </c>
      <c r="J852" s="1">
        <f t="shared" si="171"/>
        <v>0</v>
      </c>
      <c r="K852" s="157">
        <f t="shared" si="178"/>
        <v>0</v>
      </c>
      <c r="L852" s="148">
        <f t="shared" si="179"/>
        <v>0</v>
      </c>
      <c r="M852" s="150">
        <f t="shared" si="180"/>
        <v>10</v>
      </c>
      <c r="N852" s="149">
        <f t="shared" si="181"/>
        <v>2.8200000000000003</v>
      </c>
      <c r="O852" s="149">
        <f t="shared" si="172"/>
        <v>1.02</v>
      </c>
      <c r="P852" s="149">
        <f t="shared" si="173"/>
        <v>0.02</v>
      </c>
    </row>
    <row r="853" spans="1:16" x14ac:dyDescent="0.25">
      <c r="A853" s="391"/>
      <c r="B853" s="394"/>
      <c r="C853" s="5" t="str">
        <f t="shared" si="169"/>
        <v/>
      </c>
      <c r="D853" s="155">
        <f t="shared" si="174"/>
        <v>0</v>
      </c>
      <c r="F853" s="156">
        <f t="shared" si="175"/>
        <v>0</v>
      </c>
      <c r="G853" t="str">
        <f t="shared" si="176"/>
        <v/>
      </c>
      <c r="H853" t="b">
        <f t="shared" si="177"/>
        <v>0</v>
      </c>
      <c r="I853" s="283">
        <f t="shared" si="170"/>
        <v>0</v>
      </c>
      <c r="J853" s="1">
        <f t="shared" si="171"/>
        <v>0</v>
      </c>
      <c r="K853" s="157">
        <f t="shared" si="178"/>
        <v>0</v>
      </c>
      <c r="L853" s="148">
        <f t="shared" si="179"/>
        <v>0</v>
      </c>
      <c r="M853" s="150">
        <f t="shared" si="180"/>
        <v>10</v>
      </c>
      <c r="N853" s="149">
        <f t="shared" si="181"/>
        <v>2.8200000000000003</v>
      </c>
      <c r="O853" s="149">
        <f t="shared" si="172"/>
        <v>1.02</v>
      </c>
      <c r="P853" s="149">
        <f t="shared" si="173"/>
        <v>0.02</v>
      </c>
    </row>
    <row r="854" spans="1:16" x14ac:dyDescent="0.25">
      <c r="A854" s="391"/>
      <c r="B854" s="394"/>
      <c r="C854" s="5" t="str">
        <f t="shared" si="169"/>
        <v/>
      </c>
      <c r="D854" s="155">
        <f t="shared" si="174"/>
        <v>0</v>
      </c>
      <c r="F854" s="156">
        <f t="shared" si="175"/>
        <v>0</v>
      </c>
      <c r="G854" t="str">
        <f t="shared" si="176"/>
        <v/>
      </c>
      <c r="H854" t="b">
        <f t="shared" si="177"/>
        <v>0</v>
      </c>
      <c r="I854" s="283">
        <f t="shared" si="170"/>
        <v>0</v>
      </c>
      <c r="J854" s="1">
        <f t="shared" si="171"/>
        <v>0</v>
      </c>
      <c r="K854" s="157">
        <f t="shared" si="178"/>
        <v>0</v>
      </c>
      <c r="L854" s="148">
        <f t="shared" si="179"/>
        <v>0</v>
      </c>
      <c r="M854" s="150">
        <f t="shared" si="180"/>
        <v>10</v>
      </c>
      <c r="N854" s="149">
        <f t="shared" si="181"/>
        <v>2.8200000000000003</v>
      </c>
      <c r="O854" s="149">
        <f t="shared" si="172"/>
        <v>1.02</v>
      </c>
      <c r="P854" s="149">
        <f t="shared" si="173"/>
        <v>0.02</v>
      </c>
    </row>
    <row r="855" spans="1:16" x14ac:dyDescent="0.25">
      <c r="A855" s="391"/>
      <c r="B855" s="394"/>
      <c r="C855" s="5" t="str">
        <f t="shared" si="169"/>
        <v/>
      </c>
      <c r="D855" s="155">
        <f t="shared" si="174"/>
        <v>0</v>
      </c>
      <c r="F855" s="156">
        <f t="shared" si="175"/>
        <v>0</v>
      </c>
      <c r="G855" t="str">
        <f t="shared" si="176"/>
        <v/>
      </c>
      <c r="H855" t="b">
        <f t="shared" si="177"/>
        <v>0</v>
      </c>
      <c r="I855" s="283">
        <f t="shared" si="170"/>
        <v>0</v>
      </c>
      <c r="J855" s="1">
        <f t="shared" si="171"/>
        <v>0</v>
      </c>
      <c r="K855" s="157">
        <f t="shared" si="178"/>
        <v>0</v>
      </c>
      <c r="L855" s="148">
        <f t="shared" si="179"/>
        <v>0</v>
      </c>
      <c r="M855" s="150">
        <f t="shared" si="180"/>
        <v>10</v>
      </c>
      <c r="N855" s="149">
        <f t="shared" si="181"/>
        <v>2.8200000000000003</v>
      </c>
      <c r="O855" s="149">
        <f t="shared" si="172"/>
        <v>1.02</v>
      </c>
      <c r="P855" s="149">
        <f t="shared" si="173"/>
        <v>0.02</v>
      </c>
    </row>
    <row r="856" spans="1:16" x14ac:dyDescent="0.25">
      <c r="A856" s="391"/>
      <c r="B856" s="394"/>
      <c r="C856" s="5" t="str">
        <f t="shared" si="169"/>
        <v/>
      </c>
      <c r="D856" s="155">
        <f t="shared" si="174"/>
        <v>0</v>
      </c>
      <c r="F856" s="156">
        <f t="shared" si="175"/>
        <v>0</v>
      </c>
      <c r="G856" t="str">
        <f t="shared" si="176"/>
        <v/>
      </c>
      <c r="H856" t="b">
        <f t="shared" si="177"/>
        <v>0</v>
      </c>
      <c r="I856" s="283">
        <f t="shared" si="170"/>
        <v>0</v>
      </c>
      <c r="J856" s="1">
        <f t="shared" si="171"/>
        <v>0</v>
      </c>
      <c r="K856" s="157">
        <f t="shared" si="178"/>
        <v>0</v>
      </c>
      <c r="L856" s="148">
        <f t="shared" si="179"/>
        <v>0</v>
      </c>
      <c r="M856" s="150">
        <f t="shared" si="180"/>
        <v>10</v>
      </c>
      <c r="N856" s="149">
        <f t="shared" si="181"/>
        <v>2.8200000000000003</v>
      </c>
      <c r="O856" s="149">
        <f t="shared" si="172"/>
        <v>1.02</v>
      </c>
      <c r="P856" s="149">
        <f t="shared" si="173"/>
        <v>0.02</v>
      </c>
    </row>
    <row r="857" spans="1:16" x14ac:dyDescent="0.25">
      <c r="A857" s="391"/>
      <c r="B857" s="394"/>
      <c r="C857" s="5" t="str">
        <f t="shared" si="169"/>
        <v/>
      </c>
      <c r="D857" s="155">
        <f t="shared" si="174"/>
        <v>0</v>
      </c>
      <c r="F857" s="156">
        <f t="shared" si="175"/>
        <v>0</v>
      </c>
      <c r="G857" t="str">
        <f t="shared" si="176"/>
        <v/>
      </c>
      <c r="H857" t="b">
        <f t="shared" si="177"/>
        <v>0</v>
      </c>
      <c r="I857" s="283">
        <f t="shared" si="170"/>
        <v>0</v>
      </c>
      <c r="J857" s="1">
        <f t="shared" si="171"/>
        <v>0</v>
      </c>
      <c r="K857" s="157">
        <f t="shared" si="178"/>
        <v>0</v>
      </c>
      <c r="L857" s="148">
        <f t="shared" si="179"/>
        <v>0</v>
      </c>
      <c r="M857" s="150">
        <f t="shared" si="180"/>
        <v>10</v>
      </c>
      <c r="N857" s="149">
        <f t="shared" si="181"/>
        <v>2.8200000000000003</v>
      </c>
      <c r="O857" s="149">
        <f t="shared" si="172"/>
        <v>1.02</v>
      </c>
      <c r="P857" s="149">
        <f t="shared" si="173"/>
        <v>0.02</v>
      </c>
    </row>
    <row r="858" spans="1:16" x14ac:dyDescent="0.25">
      <c r="A858" s="391"/>
      <c r="B858" s="394"/>
      <c r="C858" s="5" t="str">
        <f t="shared" si="169"/>
        <v/>
      </c>
      <c r="D858" s="155">
        <f t="shared" si="174"/>
        <v>0</v>
      </c>
      <c r="F858" s="156">
        <f t="shared" si="175"/>
        <v>0</v>
      </c>
      <c r="G858" t="str">
        <f t="shared" si="176"/>
        <v/>
      </c>
      <c r="H858" t="b">
        <f t="shared" si="177"/>
        <v>0</v>
      </c>
      <c r="I858" s="283">
        <f t="shared" si="170"/>
        <v>0</v>
      </c>
      <c r="J858" s="1">
        <f t="shared" si="171"/>
        <v>0</v>
      </c>
      <c r="K858" s="157">
        <f t="shared" si="178"/>
        <v>0</v>
      </c>
      <c r="L858" s="148">
        <f t="shared" si="179"/>
        <v>0</v>
      </c>
      <c r="M858" s="150">
        <f t="shared" si="180"/>
        <v>10</v>
      </c>
      <c r="N858" s="149">
        <f t="shared" si="181"/>
        <v>2.8200000000000003</v>
      </c>
      <c r="O858" s="149">
        <f t="shared" si="172"/>
        <v>1.02</v>
      </c>
      <c r="P858" s="149">
        <f t="shared" si="173"/>
        <v>0.02</v>
      </c>
    </row>
    <row r="859" spans="1:16" x14ac:dyDescent="0.25">
      <c r="A859" s="391"/>
      <c r="B859" s="394"/>
      <c r="C859" s="5" t="str">
        <f t="shared" si="169"/>
        <v/>
      </c>
      <c r="D859" s="155">
        <f t="shared" si="174"/>
        <v>0</v>
      </c>
      <c r="F859" s="156">
        <f t="shared" si="175"/>
        <v>0</v>
      </c>
      <c r="G859" t="str">
        <f t="shared" si="176"/>
        <v/>
      </c>
      <c r="H859" t="b">
        <f t="shared" si="177"/>
        <v>0</v>
      </c>
      <c r="I859" s="283">
        <f t="shared" si="170"/>
        <v>0</v>
      </c>
      <c r="J859" s="1">
        <f t="shared" si="171"/>
        <v>0</v>
      </c>
      <c r="K859" s="157">
        <f t="shared" si="178"/>
        <v>0</v>
      </c>
      <c r="L859" s="148">
        <f t="shared" si="179"/>
        <v>0</v>
      </c>
      <c r="M859" s="150">
        <f t="shared" si="180"/>
        <v>10</v>
      </c>
      <c r="N859" s="149">
        <f t="shared" si="181"/>
        <v>2.8200000000000003</v>
      </c>
      <c r="O859" s="149">
        <f t="shared" si="172"/>
        <v>1.02</v>
      </c>
      <c r="P859" s="149">
        <f t="shared" si="173"/>
        <v>0.02</v>
      </c>
    </row>
    <row r="860" spans="1:16" x14ac:dyDescent="0.25">
      <c r="A860" s="391"/>
      <c r="B860" s="394"/>
      <c r="C860" s="5" t="str">
        <f t="shared" si="169"/>
        <v/>
      </c>
      <c r="D860" s="155">
        <f t="shared" si="174"/>
        <v>0</v>
      </c>
      <c r="F860" s="156">
        <f t="shared" si="175"/>
        <v>0</v>
      </c>
      <c r="G860" t="str">
        <f t="shared" si="176"/>
        <v/>
      </c>
      <c r="H860" t="b">
        <f t="shared" si="177"/>
        <v>0</v>
      </c>
      <c r="I860" s="283">
        <f t="shared" si="170"/>
        <v>0</v>
      </c>
      <c r="J860" s="1">
        <f t="shared" si="171"/>
        <v>0</v>
      </c>
      <c r="K860" s="157">
        <f t="shared" si="178"/>
        <v>0</v>
      </c>
      <c r="L860" s="148">
        <f t="shared" si="179"/>
        <v>0</v>
      </c>
      <c r="M860" s="150">
        <f t="shared" si="180"/>
        <v>10</v>
      </c>
      <c r="N860" s="149">
        <f t="shared" si="181"/>
        <v>2.8200000000000003</v>
      </c>
      <c r="O860" s="149">
        <f t="shared" si="172"/>
        <v>1.02</v>
      </c>
      <c r="P860" s="149">
        <f t="shared" si="173"/>
        <v>0.02</v>
      </c>
    </row>
    <row r="861" spans="1:16" x14ac:dyDescent="0.25">
      <c r="A861" s="391"/>
      <c r="B861" s="394"/>
      <c r="C861" s="5" t="str">
        <f t="shared" si="169"/>
        <v/>
      </c>
      <c r="D861" s="155">
        <f t="shared" si="174"/>
        <v>0</v>
      </c>
      <c r="F861" s="156">
        <f t="shared" si="175"/>
        <v>0</v>
      </c>
      <c r="G861" t="str">
        <f t="shared" si="176"/>
        <v/>
      </c>
      <c r="H861" t="b">
        <f t="shared" si="177"/>
        <v>0</v>
      </c>
      <c r="I861" s="283">
        <f t="shared" si="170"/>
        <v>0</v>
      </c>
      <c r="J861" s="1">
        <f t="shared" si="171"/>
        <v>0</v>
      </c>
      <c r="K861" s="157">
        <f t="shared" si="178"/>
        <v>0</v>
      </c>
      <c r="L861" s="148">
        <f t="shared" si="179"/>
        <v>0</v>
      </c>
      <c r="M861" s="150">
        <f t="shared" si="180"/>
        <v>10</v>
      </c>
      <c r="N861" s="149">
        <f t="shared" si="181"/>
        <v>2.8200000000000003</v>
      </c>
      <c r="O861" s="149">
        <f t="shared" si="172"/>
        <v>1.02</v>
      </c>
      <c r="P861" s="149">
        <f t="shared" si="173"/>
        <v>0.02</v>
      </c>
    </row>
    <row r="862" spans="1:16" x14ac:dyDescent="0.25">
      <c r="A862" s="391"/>
      <c r="B862" s="394"/>
      <c r="C862" s="5" t="str">
        <f t="shared" si="169"/>
        <v/>
      </c>
      <c r="D862" s="155">
        <f t="shared" si="174"/>
        <v>0</v>
      </c>
      <c r="F862" s="156">
        <f t="shared" si="175"/>
        <v>0</v>
      </c>
      <c r="G862" t="str">
        <f t="shared" si="176"/>
        <v/>
      </c>
      <c r="H862" t="b">
        <f t="shared" si="177"/>
        <v>0</v>
      </c>
      <c r="I862" s="283">
        <f t="shared" si="170"/>
        <v>0</v>
      </c>
      <c r="J862" s="1">
        <f t="shared" si="171"/>
        <v>0</v>
      </c>
      <c r="K862" s="157">
        <f t="shared" si="178"/>
        <v>0</v>
      </c>
      <c r="L862" s="148">
        <f t="shared" si="179"/>
        <v>0</v>
      </c>
      <c r="M862" s="150">
        <f t="shared" si="180"/>
        <v>10</v>
      </c>
      <c r="N862" s="149">
        <f t="shared" si="181"/>
        <v>2.8200000000000003</v>
      </c>
      <c r="O862" s="149">
        <f t="shared" si="172"/>
        <v>1.02</v>
      </c>
      <c r="P862" s="149">
        <f t="shared" si="173"/>
        <v>0.02</v>
      </c>
    </row>
    <row r="863" spans="1:16" x14ac:dyDescent="0.25">
      <c r="A863" s="391"/>
      <c r="B863" s="394"/>
      <c r="C863" s="5" t="str">
        <f t="shared" si="169"/>
        <v/>
      </c>
      <c r="D863" s="155">
        <f t="shared" si="174"/>
        <v>0</v>
      </c>
      <c r="F863" s="156">
        <f t="shared" si="175"/>
        <v>0</v>
      </c>
      <c r="G863" t="str">
        <f t="shared" si="176"/>
        <v/>
      </c>
      <c r="H863" t="b">
        <f t="shared" si="177"/>
        <v>0</v>
      </c>
      <c r="I863" s="283">
        <f t="shared" si="170"/>
        <v>0</v>
      </c>
      <c r="J863" s="1">
        <f t="shared" si="171"/>
        <v>0</v>
      </c>
      <c r="K863" s="157">
        <f t="shared" si="178"/>
        <v>0</v>
      </c>
      <c r="L863" s="148">
        <f t="shared" si="179"/>
        <v>0</v>
      </c>
      <c r="M863" s="150">
        <f t="shared" si="180"/>
        <v>10</v>
      </c>
      <c r="N863" s="149">
        <f t="shared" si="181"/>
        <v>2.8200000000000003</v>
      </c>
      <c r="O863" s="149">
        <f t="shared" si="172"/>
        <v>1.02</v>
      </c>
      <c r="P863" s="149">
        <f t="shared" si="173"/>
        <v>0.02</v>
      </c>
    </row>
    <row r="864" spans="1:16" x14ac:dyDescent="0.25">
      <c r="A864" s="391"/>
      <c r="B864" s="394"/>
      <c r="C864" s="5" t="str">
        <f t="shared" si="169"/>
        <v/>
      </c>
      <c r="D864" s="155">
        <f t="shared" si="174"/>
        <v>0</v>
      </c>
      <c r="F864" s="156">
        <f t="shared" si="175"/>
        <v>0</v>
      </c>
      <c r="G864" t="str">
        <f t="shared" si="176"/>
        <v/>
      </c>
      <c r="H864" t="b">
        <f t="shared" si="177"/>
        <v>0</v>
      </c>
      <c r="I864" s="283">
        <f t="shared" si="170"/>
        <v>0</v>
      </c>
      <c r="J864" s="1">
        <f t="shared" si="171"/>
        <v>0</v>
      </c>
      <c r="K864" s="157">
        <f t="shared" si="178"/>
        <v>0</v>
      </c>
      <c r="L864" s="148">
        <f t="shared" si="179"/>
        <v>0</v>
      </c>
      <c r="M864" s="150">
        <f t="shared" si="180"/>
        <v>10</v>
      </c>
      <c r="N864" s="149">
        <f t="shared" si="181"/>
        <v>2.8200000000000003</v>
      </c>
      <c r="O864" s="149">
        <f t="shared" si="172"/>
        <v>1.02</v>
      </c>
      <c r="P864" s="149">
        <f t="shared" si="173"/>
        <v>0.02</v>
      </c>
    </row>
    <row r="865" spans="1:16" x14ac:dyDescent="0.25">
      <c r="A865" s="391"/>
      <c r="B865" s="394"/>
      <c r="C865" s="5" t="str">
        <f t="shared" si="169"/>
        <v/>
      </c>
      <c r="D865" s="155">
        <f t="shared" si="174"/>
        <v>0</v>
      </c>
      <c r="F865" s="156">
        <f t="shared" si="175"/>
        <v>0</v>
      </c>
      <c r="G865" t="str">
        <f t="shared" si="176"/>
        <v/>
      </c>
      <c r="H865" t="b">
        <f t="shared" si="177"/>
        <v>0</v>
      </c>
      <c r="I865" s="283">
        <f t="shared" si="170"/>
        <v>0</v>
      </c>
      <c r="J865" s="1">
        <f t="shared" si="171"/>
        <v>0</v>
      </c>
      <c r="K865" s="157">
        <f t="shared" si="178"/>
        <v>0</v>
      </c>
      <c r="L865" s="148">
        <f t="shared" si="179"/>
        <v>0</v>
      </c>
      <c r="M865" s="150">
        <f t="shared" si="180"/>
        <v>10</v>
      </c>
      <c r="N865" s="149">
        <f t="shared" si="181"/>
        <v>2.8200000000000003</v>
      </c>
      <c r="O865" s="149">
        <f t="shared" si="172"/>
        <v>1.02</v>
      </c>
      <c r="P865" s="149">
        <f t="shared" si="173"/>
        <v>0.02</v>
      </c>
    </row>
    <row r="866" spans="1:16" x14ac:dyDescent="0.25">
      <c r="A866" s="391"/>
      <c r="B866" s="394"/>
      <c r="C866" s="5" t="str">
        <f t="shared" si="169"/>
        <v/>
      </c>
      <c r="D866" s="155">
        <f t="shared" si="174"/>
        <v>0</v>
      </c>
      <c r="F866" s="156">
        <f t="shared" si="175"/>
        <v>0</v>
      </c>
      <c r="G866" t="str">
        <f t="shared" si="176"/>
        <v/>
      </c>
      <c r="H866" t="b">
        <f t="shared" si="177"/>
        <v>0</v>
      </c>
      <c r="I866" s="283">
        <f t="shared" si="170"/>
        <v>0</v>
      </c>
      <c r="J866" s="1">
        <f t="shared" si="171"/>
        <v>0</v>
      </c>
      <c r="K866" s="157">
        <f t="shared" si="178"/>
        <v>0</v>
      </c>
      <c r="L866" s="148">
        <f t="shared" si="179"/>
        <v>0</v>
      </c>
      <c r="M866" s="150">
        <f t="shared" si="180"/>
        <v>10</v>
      </c>
      <c r="N866" s="149">
        <f t="shared" si="181"/>
        <v>2.8200000000000003</v>
      </c>
      <c r="O866" s="149">
        <f t="shared" si="172"/>
        <v>1.02</v>
      </c>
      <c r="P866" s="149">
        <f t="shared" si="173"/>
        <v>0.02</v>
      </c>
    </row>
    <row r="867" spans="1:16" x14ac:dyDescent="0.25">
      <c r="A867" s="391"/>
      <c r="B867" s="394"/>
      <c r="C867" s="5" t="str">
        <f t="shared" si="169"/>
        <v/>
      </c>
      <c r="D867" s="155">
        <f t="shared" si="174"/>
        <v>0</v>
      </c>
      <c r="F867" s="156">
        <f t="shared" si="175"/>
        <v>0</v>
      </c>
      <c r="G867" t="str">
        <f t="shared" si="176"/>
        <v/>
      </c>
      <c r="H867" t="b">
        <f t="shared" si="177"/>
        <v>0</v>
      </c>
      <c r="I867" s="283">
        <f t="shared" si="170"/>
        <v>0</v>
      </c>
      <c r="J867" s="1">
        <f t="shared" si="171"/>
        <v>0</v>
      </c>
      <c r="K867" s="157">
        <f t="shared" si="178"/>
        <v>0</v>
      </c>
      <c r="L867" s="148">
        <f t="shared" si="179"/>
        <v>0</v>
      </c>
      <c r="M867" s="150">
        <f t="shared" si="180"/>
        <v>10</v>
      </c>
      <c r="N867" s="149">
        <f t="shared" si="181"/>
        <v>2.8200000000000003</v>
      </c>
      <c r="O867" s="149">
        <f t="shared" si="172"/>
        <v>1.02</v>
      </c>
      <c r="P867" s="149">
        <f t="shared" si="173"/>
        <v>0.02</v>
      </c>
    </row>
    <row r="868" spans="1:16" x14ac:dyDescent="0.25">
      <c r="A868" s="391"/>
      <c r="B868" s="394"/>
      <c r="C868" s="5" t="str">
        <f t="shared" si="169"/>
        <v/>
      </c>
      <c r="D868" s="155">
        <f t="shared" si="174"/>
        <v>0</v>
      </c>
      <c r="F868" s="156">
        <f t="shared" si="175"/>
        <v>0</v>
      </c>
      <c r="G868" t="str">
        <f t="shared" si="176"/>
        <v/>
      </c>
      <c r="H868" t="b">
        <f t="shared" si="177"/>
        <v>0</v>
      </c>
      <c r="I868" s="283">
        <f t="shared" si="170"/>
        <v>0</v>
      </c>
      <c r="J868" s="1">
        <f t="shared" si="171"/>
        <v>0</v>
      </c>
      <c r="K868" s="157">
        <f t="shared" si="178"/>
        <v>0</v>
      </c>
      <c r="L868" s="148">
        <f t="shared" si="179"/>
        <v>0</v>
      </c>
      <c r="M868" s="150">
        <f t="shared" si="180"/>
        <v>10</v>
      </c>
      <c r="N868" s="149">
        <f t="shared" si="181"/>
        <v>2.8200000000000003</v>
      </c>
      <c r="O868" s="149">
        <f t="shared" si="172"/>
        <v>1.02</v>
      </c>
      <c r="P868" s="149">
        <f t="shared" si="173"/>
        <v>0.02</v>
      </c>
    </row>
    <row r="869" spans="1:16" x14ac:dyDescent="0.25">
      <c r="A869" s="391"/>
      <c r="B869" s="394"/>
      <c r="C869" s="5" t="str">
        <f t="shared" si="169"/>
        <v/>
      </c>
      <c r="D869" s="155">
        <f t="shared" si="174"/>
        <v>0</v>
      </c>
      <c r="F869" s="156">
        <f t="shared" si="175"/>
        <v>0</v>
      </c>
      <c r="G869" t="str">
        <f t="shared" si="176"/>
        <v/>
      </c>
      <c r="H869" t="b">
        <f t="shared" si="177"/>
        <v>0</v>
      </c>
      <c r="I869" s="283">
        <f t="shared" si="170"/>
        <v>0</v>
      </c>
      <c r="J869" s="1">
        <f t="shared" si="171"/>
        <v>0</v>
      </c>
      <c r="K869" s="157">
        <f t="shared" si="178"/>
        <v>0</v>
      </c>
      <c r="L869" s="148">
        <f t="shared" si="179"/>
        <v>0</v>
      </c>
      <c r="M869" s="150">
        <f t="shared" si="180"/>
        <v>10</v>
      </c>
      <c r="N869" s="149">
        <f t="shared" si="181"/>
        <v>2.8200000000000003</v>
      </c>
      <c r="O869" s="149">
        <f t="shared" si="172"/>
        <v>1.02</v>
      </c>
      <c r="P869" s="149">
        <f t="shared" si="173"/>
        <v>0.02</v>
      </c>
    </row>
    <row r="870" spans="1:16" x14ac:dyDescent="0.25">
      <c r="A870" s="391"/>
      <c r="B870" s="394"/>
      <c r="C870" s="5" t="str">
        <f t="shared" si="169"/>
        <v/>
      </c>
      <c r="D870" s="155">
        <f t="shared" si="174"/>
        <v>0</v>
      </c>
      <c r="F870" s="156">
        <f t="shared" si="175"/>
        <v>0</v>
      </c>
      <c r="G870" t="str">
        <f t="shared" si="176"/>
        <v/>
      </c>
      <c r="H870" t="b">
        <f t="shared" si="177"/>
        <v>0</v>
      </c>
      <c r="I870" s="283">
        <f t="shared" si="170"/>
        <v>0</v>
      </c>
      <c r="J870" s="1">
        <f t="shared" si="171"/>
        <v>0</v>
      </c>
      <c r="K870" s="157">
        <f t="shared" si="178"/>
        <v>0</v>
      </c>
      <c r="L870" s="148">
        <f t="shared" si="179"/>
        <v>0</v>
      </c>
      <c r="M870" s="150">
        <f t="shared" si="180"/>
        <v>10</v>
      </c>
      <c r="N870" s="149">
        <f t="shared" si="181"/>
        <v>2.8200000000000003</v>
      </c>
      <c r="O870" s="149">
        <f t="shared" si="172"/>
        <v>1.02</v>
      </c>
      <c r="P870" s="149">
        <f t="shared" si="173"/>
        <v>0.02</v>
      </c>
    </row>
    <row r="871" spans="1:16" x14ac:dyDescent="0.25">
      <c r="A871" s="391"/>
      <c r="B871" s="394"/>
      <c r="C871" s="5" t="str">
        <f t="shared" si="169"/>
        <v/>
      </c>
      <c r="D871" s="155">
        <f t="shared" si="174"/>
        <v>0</v>
      </c>
      <c r="F871" s="156">
        <f t="shared" si="175"/>
        <v>0</v>
      </c>
      <c r="G871" t="str">
        <f t="shared" si="176"/>
        <v/>
      </c>
      <c r="H871" t="b">
        <f t="shared" si="177"/>
        <v>0</v>
      </c>
      <c r="I871" s="283">
        <f t="shared" si="170"/>
        <v>0</v>
      </c>
      <c r="J871" s="1">
        <f t="shared" si="171"/>
        <v>0</v>
      </c>
      <c r="K871" s="157">
        <f t="shared" si="178"/>
        <v>0</v>
      </c>
      <c r="L871" s="148">
        <f t="shared" si="179"/>
        <v>0</v>
      </c>
      <c r="M871" s="150">
        <f t="shared" si="180"/>
        <v>10</v>
      </c>
      <c r="N871" s="149">
        <f t="shared" si="181"/>
        <v>2.8200000000000003</v>
      </c>
      <c r="O871" s="149">
        <f t="shared" si="172"/>
        <v>1.02</v>
      </c>
      <c r="P871" s="149">
        <f t="shared" si="173"/>
        <v>0.02</v>
      </c>
    </row>
    <row r="872" spans="1:16" x14ac:dyDescent="0.25">
      <c r="A872" s="391"/>
      <c r="B872" s="394"/>
      <c r="C872" s="5" t="str">
        <f t="shared" si="169"/>
        <v/>
      </c>
      <c r="D872" s="155">
        <f t="shared" si="174"/>
        <v>0</v>
      </c>
      <c r="F872" s="156">
        <f t="shared" si="175"/>
        <v>0</v>
      </c>
      <c r="G872" t="str">
        <f t="shared" si="176"/>
        <v/>
      </c>
      <c r="H872" t="b">
        <f t="shared" si="177"/>
        <v>0</v>
      </c>
      <c r="I872" s="283">
        <f t="shared" si="170"/>
        <v>0</v>
      </c>
      <c r="J872" s="1">
        <f t="shared" si="171"/>
        <v>0</v>
      </c>
      <c r="K872" s="157">
        <f t="shared" si="178"/>
        <v>0</v>
      </c>
      <c r="L872" s="148">
        <f t="shared" si="179"/>
        <v>0</v>
      </c>
      <c r="M872" s="150">
        <f t="shared" si="180"/>
        <v>10</v>
      </c>
      <c r="N872" s="149">
        <f t="shared" si="181"/>
        <v>2.8200000000000003</v>
      </c>
      <c r="O872" s="149">
        <f t="shared" si="172"/>
        <v>1.02</v>
      </c>
      <c r="P872" s="149">
        <f t="shared" si="173"/>
        <v>0.02</v>
      </c>
    </row>
    <row r="873" spans="1:16" x14ac:dyDescent="0.25">
      <c r="A873" s="391"/>
      <c r="B873" s="394"/>
      <c r="C873" s="5" t="str">
        <f t="shared" si="169"/>
        <v/>
      </c>
      <c r="D873" s="155">
        <f t="shared" si="174"/>
        <v>0</v>
      </c>
      <c r="F873" s="156">
        <f t="shared" si="175"/>
        <v>0</v>
      </c>
      <c r="G873" t="str">
        <f t="shared" si="176"/>
        <v/>
      </c>
      <c r="H873" t="b">
        <f t="shared" si="177"/>
        <v>0</v>
      </c>
      <c r="I873" s="283">
        <f t="shared" si="170"/>
        <v>0</v>
      </c>
      <c r="J873" s="1">
        <f t="shared" si="171"/>
        <v>0</v>
      </c>
      <c r="K873" s="157">
        <f t="shared" si="178"/>
        <v>0</v>
      </c>
      <c r="L873" s="148">
        <f t="shared" si="179"/>
        <v>0</v>
      </c>
      <c r="M873" s="150">
        <f t="shared" si="180"/>
        <v>10</v>
      </c>
      <c r="N873" s="149">
        <f t="shared" si="181"/>
        <v>2.8200000000000003</v>
      </c>
      <c r="O873" s="149">
        <f t="shared" si="172"/>
        <v>1.02</v>
      </c>
      <c r="P873" s="149">
        <f t="shared" si="173"/>
        <v>0.02</v>
      </c>
    </row>
    <row r="874" spans="1:16" x14ac:dyDescent="0.25">
      <c r="A874" s="391"/>
      <c r="B874" s="394"/>
      <c r="C874" s="5" t="str">
        <f t="shared" si="169"/>
        <v/>
      </c>
      <c r="D874" s="155">
        <f t="shared" si="174"/>
        <v>0</v>
      </c>
      <c r="F874" s="156">
        <f t="shared" si="175"/>
        <v>0</v>
      </c>
      <c r="G874" t="str">
        <f t="shared" si="176"/>
        <v/>
      </c>
      <c r="H874" t="b">
        <f t="shared" si="177"/>
        <v>0</v>
      </c>
      <c r="I874" s="283">
        <f t="shared" si="170"/>
        <v>0</v>
      </c>
      <c r="J874" s="1">
        <f t="shared" si="171"/>
        <v>0</v>
      </c>
      <c r="K874" s="157">
        <f t="shared" si="178"/>
        <v>0</v>
      </c>
      <c r="L874" s="148">
        <f t="shared" si="179"/>
        <v>0</v>
      </c>
      <c r="M874" s="150">
        <f t="shared" si="180"/>
        <v>10</v>
      </c>
      <c r="N874" s="149">
        <f t="shared" si="181"/>
        <v>2.8200000000000003</v>
      </c>
      <c r="O874" s="149">
        <f t="shared" si="172"/>
        <v>1.02</v>
      </c>
      <c r="P874" s="149">
        <f t="shared" si="173"/>
        <v>0.02</v>
      </c>
    </row>
    <row r="875" spans="1:16" x14ac:dyDescent="0.25">
      <c r="A875" s="391"/>
      <c r="B875" s="394"/>
      <c r="C875" s="5" t="str">
        <f t="shared" si="169"/>
        <v/>
      </c>
      <c r="D875" s="155">
        <f t="shared" si="174"/>
        <v>0</v>
      </c>
      <c r="F875" s="156">
        <f t="shared" si="175"/>
        <v>0</v>
      </c>
      <c r="G875" t="str">
        <f t="shared" si="176"/>
        <v/>
      </c>
      <c r="H875" t="b">
        <f t="shared" si="177"/>
        <v>0</v>
      </c>
      <c r="I875" s="283">
        <f t="shared" si="170"/>
        <v>0</v>
      </c>
      <c r="J875" s="1">
        <f t="shared" si="171"/>
        <v>0</v>
      </c>
      <c r="K875" s="157">
        <f t="shared" si="178"/>
        <v>0</v>
      </c>
      <c r="L875" s="148">
        <f t="shared" si="179"/>
        <v>0</v>
      </c>
      <c r="M875" s="150">
        <f t="shared" si="180"/>
        <v>10</v>
      </c>
      <c r="N875" s="149">
        <f t="shared" si="181"/>
        <v>2.8200000000000003</v>
      </c>
      <c r="O875" s="149">
        <f t="shared" si="172"/>
        <v>1.02</v>
      </c>
      <c r="P875" s="149">
        <f t="shared" si="173"/>
        <v>0.02</v>
      </c>
    </row>
    <row r="876" spans="1:16" x14ac:dyDescent="0.25">
      <c r="A876" s="391"/>
      <c r="B876" s="394"/>
      <c r="C876" s="5" t="str">
        <f t="shared" si="169"/>
        <v/>
      </c>
      <c r="D876" s="155">
        <f t="shared" si="174"/>
        <v>0</v>
      </c>
      <c r="F876" s="156">
        <f t="shared" si="175"/>
        <v>0</v>
      </c>
      <c r="G876" t="str">
        <f t="shared" si="176"/>
        <v/>
      </c>
      <c r="H876" t="b">
        <f t="shared" si="177"/>
        <v>0</v>
      </c>
      <c r="I876" s="283">
        <f t="shared" si="170"/>
        <v>0</v>
      </c>
      <c r="J876" s="1">
        <f t="shared" si="171"/>
        <v>0</v>
      </c>
      <c r="K876" s="157">
        <f t="shared" si="178"/>
        <v>0</v>
      </c>
      <c r="L876" s="148">
        <f t="shared" si="179"/>
        <v>0</v>
      </c>
      <c r="M876" s="150">
        <f t="shared" si="180"/>
        <v>10</v>
      </c>
      <c r="N876" s="149">
        <f t="shared" si="181"/>
        <v>2.8200000000000003</v>
      </c>
      <c r="O876" s="149">
        <f t="shared" si="172"/>
        <v>1.02</v>
      </c>
      <c r="P876" s="149">
        <f t="shared" si="173"/>
        <v>0.02</v>
      </c>
    </row>
    <row r="877" spans="1:16" x14ac:dyDescent="0.25">
      <c r="A877" s="391"/>
      <c r="B877" s="394"/>
      <c r="C877" s="5" t="str">
        <f t="shared" si="169"/>
        <v/>
      </c>
      <c r="D877" s="155">
        <f t="shared" si="174"/>
        <v>0</v>
      </c>
      <c r="F877" s="156">
        <f t="shared" si="175"/>
        <v>0</v>
      </c>
      <c r="G877" t="str">
        <f t="shared" si="176"/>
        <v/>
      </c>
      <c r="H877" t="b">
        <f t="shared" si="177"/>
        <v>0</v>
      </c>
      <c r="I877" s="283">
        <f t="shared" si="170"/>
        <v>0</v>
      </c>
      <c r="J877" s="1">
        <f t="shared" si="171"/>
        <v>0</v>
      </c>
      <c r="K877" s="157">
        <f t="shared" si="178"/>
        <v>0</v>
      </c>
      <c r="L877" s="148">
        <f t="shared" si="179"/>
        <v>0</v>
      </c>
      <c r="M877" s="150">
        <f t="shared" si="180"/>
        <v>10</v>
      </c>
      <c r="N877" s="149">
        <f t="shared" si="181"/>
        <v>2.8200000000000003</v>
      </c>
      <c r="O877" s="149">
        <f t="shared" si="172"/>
        <v>1.02</v>
      </c>
      <c r="P877" s="149">
        <f t="shared" si="173"/>
        <v>0.02</v>
      </c>
    </row>
    <row r="878" spans="1:16" x14ac:dyDescent="0.25">
      <c r="A878" s="391"/>
      <c r="B878" s="394"/>
      <c r="C878" s="5" t="str">
        <f t="shared" si="169"/>
        <v/>
      </c>
      <c r="D878" s="155">
        <f t="shared" si="174"/>
        <v>0</v>
      </c>
      <c r="F878" s="156">
        <f t="shared" si="175"/>
        <v>0</v>
      </c>
      <c r="G878" t="str">
        <f t="shared" si="176"/>
        <v/>
      </c>
      <c r="H878" t="b">
        <f t="shared" si="177"/>
        <v>0</v>
      </c>
      <c r="I878" s="283">
        <f t="shared" si="170"/>
        <v>0</v>
      </c>
      <c r="J878" s="1">
        <f t="shared" si="171"/>
        <v>0</v>
      </c>
      <c r="K878" s="157">
        <f t="shared" si="178"/>
        <v>0</v>
      </c>
      <c r="L878" s="148">
        <f t="shared" si="179"/>
        <v>0</v>
      </c>
      <c r="M878" s="150">
        <f t="shared" si="180"/>
        <v>10</v>
      </c>
      <c r="N878" s="149">
        <f t="shared" si="181"/>
        <v>2.8200000000000003</v>
      </c>
      <c r="O878" s="149">
        <f t="shared" si="172"/>
        <v>1.02</v>
      </c>
      <c r="P878" s="149">
        <f t="shared" si="173"/>
        <v>0.02</v>
      </c>
    </row>
    <row r="879" spans="1:16" x14ac:dyDescent="0.25">
      <c r="A879" s="391"/>
      <c r="B879" s="394"/>
      <c r="C879" s="5" t="str">
        <f t="shared" si="169"/>
        <v/>
      </c>
      <c r="D879" s="155">
        <f t="shared" si="174"/>
        <v>0</v>
      </c>
      <c r="F879" s="156">
        <f t="shared" si="175"/>
        <v>0</v>
      </c>
      <c r="G879" t="str">
        <f t="shared" si="176"/>
        <v/>
      </c>
      <c r="H879" t="b">
        <f t="shared" si="177"/>
        <v>0</v>
      </c>
      <c r="I879" s="283">
        <f t="shared" si="170"/>
        <v>0</v>
      </c>
      <c r="J879" s="1">
        <f t="shared" si="171"/>
        <v>0</v>
      </c>
      <c r="K879" s="157">
        <f t="shared" si="178"/>
        <v>0</v>
      </c>
      <c r="L879" s="148">
        <f t="shared" si="179"/>
        <v>0</v>
      </c>
      <c r="M879" s="150">
        <f t="shared" si="180"/>
        <v>10</v>
      </c>
      <c r="N879" s="149">
        <f t="shared" si="181"/>
        <v>2.8200000000000003</v>
      </c>
      <c r="O879" s="149">
        <f t="shared" si="172"/>
        <v>1.02</v>
      </c>
      <c r="P879" s="149">
        <f t="shared" si="173"/>
        <v>0.02</v>
      </c>
    </row>
    <row r="880" spans="1:16" x14ac:dyDescent="0.25">
      <c r="A880" s="391"/>
      <c r="B880" s="394"/>
      <c r="C880" s="5" t="str">
        <f t="shared" si="169"/>
        <v/>
      </c>
      <c r="D880" s="155">
        <f t="shared" si="174"/>
        <v>0</v>
      </c>
      <c r="F880" s="156">
        <f t="shared" si="175"/>
        <v>0</v>
      </c>
      <c r="G880" t="str">
        <f t="shared" si="176"/>
        <v/>
      </c>
      <c r="H880" t="b">
        <f t="shared" si="177"/>
        <v>0</v>
      </c>
      <c r="I880" s="283">
        <f t="shared" si="170"/>
        <v>0</v>
      </c>
      <c r="J880" s="1">
        <f t="shared" si="171"/>
        <v>0</v>
      </c>
      <c r="K880" s="157">
        <f t="shared" si="178"/>
        <v>0</v>
      </c>
      <c r="L880" s="148">
        <f t="shared" si="179"/>
        <v>0</v>
      </c>
      <c r="M880" s="150">
        <f t="shared" si="180"/>
        <v>10</v>
      </c>
      <c r="N880" s="149">
        <f t="shared" si="181"/>
        <v>2.8200000000000003</v>
      </c>
      <c r="O880" s="149">
        <f t="shared" si="172"/>
        <v>1.02</v>
      </c>
      <c r="P880" s="149">
        <f t="shared" si="173"/>
        <v>0.02</v>
      </c>
    </row>
    <row r="881" spans="1:16" x14ac:dyDescent="0.25">
      <c r="A881" s="391"/>
      <c r="B881" s="394"/>
      <c r="C881" s="5" t="str">
        <f t="shared" si="169"/>
        <v/>
      </c>
      <c r="D881" s="155">
        <f t="shared" si="174"/>
        <v>0</v>
      </c>
      <c r="F881" s="156">
        <f t="shared" si="175"/>
        <v>0</v>
      </c>
      <c r="G881" t="str">
        <f t="shared" si="176"/>
        <v/>
      </c>
      <c r="H881" t="b">
        <f t="shared" si="177"/>
        <v>0</v>
      </c>
      <c r="I881" s="283">
        <f t="shared" si="170"/>
        <v>0</v>
      </c>
      <c r="J881" s="1">
        <f t="shared" si="171"/>
        <v>0</v>
      </c>
      <c r="K881" s="157">
        <f t="shared" si="178"/>
        <v>0</v>
      </c>
      <c r="L881" s="148">
        <f t="shared" si="179"/>
        <v>0</v>
      </c>
      <c r="M881" s="150">
        <f t="shared" si="180"/>
        <v>10</v>
      </c>
      <c r="N881" s="149">
        <f t="shared" si="181"/>
        <v>2.8200000000000003</v>
      </c>
      <c r="O881" s="149">
        <f t="shared" si="172"/>
        <v>1.02</v>
      </c>
      <c r="P881" s="149">
        <f t="shared" si="173"/>
        <v>0.02</v>
      </c>
    </row>
    <row r="882" spans="1:16" x14ac:dyDescent="0.25">
      <c r="A882" s="391"/>
      <c r="B882" s="394"/>
      <c r="C882" s="5" t="str">
        <f t="shared" si="169"/>
        <v/>
      </c>
      <c r="D882" s="155">
        <f t="shared" si="174"/>
        <v>0</v>
      </c>
      <c r="F882" s="156">
        <f t="shared" si="175"/>
        <v>0</v>
      </c>
      <c r="G882" t="str">
        <f t="shared" si="176"/>
        <v/>
      </c>
      <c r="H882" t="b">
        <f t="shared" si="177"/>
        <v>0</v>
      </c>
      <c r="I882" s="283">
        <f t="shared" si="170"/>
        <v>0</v>
      </c>
      <c r="J882" s="1">
        <f t="shared" si="171"/>
        <v>0</v>
      </c>
      <c r="K882" s="157">
        <f t="shared" si="178"/>
        <v>0</v>
      </c>
      <c r="L882" s="148">
        <f t="shared" si="179"/>
        <v>0</v>
      </c>
      <c r="M882" s="150">
        <f t="shared" si="180"/>
        <v>10</v>
      </c>
      <c r="N882" s="149">
        <f t="shared" si="181"/>
        <v>2.8200000000000003</v>
      </c>
      <c r="O882" s="149">
        <f t="shared" si="172"/>
        <v>1.02</v>
      </c>
      <c r="P882" s="149">
        <f t="shared" si="173"/>
        <v>0.02</v>
      </c>
    </row>
    <row r="883" spans="1:16" x14ac:dyDescent="0.25">
      <c r="A883" s="391"/>
      <c r="B883" s="394"/>
      <c r="C883" s="5" t="str">
        <f t="shared" si="169"/>
        <v/>
      </c>
      <c r="D883" s="155">
        <f t="shared" si="174"/>
        <v>0</v>
      </c>
      <c r="F883" s="156">
        <f t="shared" si="175"/>
        <v>0</v>
      </c>
      <c r="G883" t="str">
        <f t="shared" si="176"/>
        <v/>
      </c>
      <c r="H883" t="b">
        <f t="shared" si="177"/>
        <v>0</v>
      </c>
      <c r="I883" s="283">
        <f t="shared" si="170"/>
        <v>0</v>
      </c>
      <c r="J883" s="1">
        <f t="shared" si="171"/>
        <v>0</v>
      </c>
      <c r="K883" s="157">
        <f t="shared" si="178"/>
        <v>0</v>
      </c>
      <c r="L883" s="148">
        <f t="shared" si="179"/>
        <v>0</v>
      </c>
      <c r="M883" s="150">
        <f t="shared" si="180"/>
        <v>10</v>
      </c>
      <c r="N883" s="149">
        <f t="shared" si="181"/>
        <v>2.8200000000000003</v>
      </c>
      <c r="O883" s="149">
        <f t="shared" si="172"/>
        <v>1.02</v>
      </c>
      <c r="P883" s="149">
        <f t="shared" si="173"/>
        <v>0.02</v>
      </c>
    </row>
    <row r="884" spans="1:16" x14ac:dyDescent="0.25">
      <c r="A884" s="391"/>
      <c r="B884" s="394"/>
      <c r="C884" s="5" t="str">
        <f t="shared" si="169"/>
        <v/>
      </c>
      <c r="D884" s="155">
        <f t="shared" si="174"/>
        <v>0</v>
      </c>
      <c r="F884" s="156">
        <f t="shared" si="175"/>
        <v>0</v>
      </c>
      <c r="G884" t="str">
        <f t="shared" si="176"/>
        <v/>
      </c>
      <c r="H884" t="b">
        <f t="shared" si="177"/>
        <v>0</v>
      </c>
      <c r="I884" s="283">
        <f t="shared" si="170"/>
        <v>0</v>
      </c>
      <c r="J884" s="1">
        <f t="shared" si="171"/>
        <v>0</v>
      </c>
      <c r="K884" s="157">
        <f t="shared" si="178"/>
        <v>0</v>
      </c>
      <c r="L884" s="148">
        <f t="shared" si="179"/>
        <v>0</v>
      </c>
      <c r="M884" s="150">
        <f t="shared" si="180"/>
        <v>10</v>
      </c>
      <c r="N884" s="149">
        <f t="shared" si="181"/>
        <v>2.8200000000000003</v>
      </c>
      <c r="O884" s="149">
        <f t="shared" si="172"/>
        <v>1.02</v>
      </c>
      <c r="P884" s="149">
        <f t="shared" si="173"/>
        <v>0.02</v>
      </c>
    </row>
    <row r="885" spans="1:16" x14ac:dyDescent="0.25">
      <c r="A885" s="391"/>
      <c r="B885" s="394"/>
      <c r="C885" s="5" t="str">
        <f t="shared" si="169"/>
        <v/>
      </c>
      <c r="D885" s="155">
        <f t="shared" si="174"/>
        <v>0</v>
      </c>
      <c r="F885" s="156">
        <f t="shared" si="175"/>
        <v>0</v>
      </c>
      <c r="G885" t="str">
        <f t="shared" si="176"/>
        <v/>
      </c>
      <c r="H885" t="b">
        <f t="shared" si="177"/>
        <v>0</v>
      </c>
      <c r="I885" s="283">
        <f t="shared" si="170"/>
        <v>0</v>
      </c>
      <c r="J885" s="1">
        <f t="shared" si="171"/>
        <v>0</v>
      </c>
      <c r="K885" s="157">
        <f t="shared" si="178"/>
        <v>0</v>
      </c>
      <c r="L885" s="148">
        <f t="shared" si="179"/>
        <v>0</v>
      </c>
      <c r="M885" s="150">
        <f t="shared" si="180"/>
        <v>10</v>
      </c>
      <c r="N885" s="149">
        <f t="shared" si="181"/>
        <v>2.8200000000000003</v>
      </c>
      <c r="O885" s="149">
        <f t="shared" si="172"/>
        <v>1.02</v>
      </c>
      <c r="P885" s="149">
        <f t="shared" si="173"/>
        <v>0.02</v>
      </c>
    </row>
    <row r="886" spans="1:16" x14ac:dyDescent="0.25">
      <c r="A886" s="391"/>
      <c r="B886" s="394"/>
      <c r="C886" s="5" t="str">
        <f t="shared" si="169"/>
        <v/>
      </c>
      <c r="D886" s="155">
        <f t="shared" si="174"/>
        <v>0</v>
      </c>
      <c r="F886" s="156">
        <f t="shared" si="175"/>
        <v>0</v>
      </c>
      <c r="G886" t="str">
        <f t="shared" si="176"/>
        <v/>
      </c>
      <c r="H886" t="b">
        <f t="shared" si="177"/>
        <v>0</v>
      </c>
      <c r="I886" s="283">
        <f t="shared" si="170"/>
        <v>0</v>
      </c>
      <c r="J886" s="1">
        <f t="shared" si="171"/>
        <v>0</v>
      </c>
      <c r="K886" s="157">
        <f t="shared" si="178"/>
        <v>0</v>
      </c>
      <c r="L886" s="148">
        <f t="shared" si="179"/>
        <v>0</v>
      </c>
      <c r="M886" s="150">
        <f t="shared" si="180"/>
        <v>10</v>
      </c>
      <c r="N886" s="149">
        <f t="shared" si="181"/>
        <v>2.8200000000000003</v>
      </c>
      <c r="O886" s="149">
        <f t="shared" si="172"/>
        <v>1.02</v>
      </c>
      <c r="P886" s="149">
        <f t="shared" si="173"/>
        <v>0.02</v>
      </c>
    </row>
    <row r="887" spans="1:16" x14ac:dyDescent="0.25">
      <c r="A887" s="391"/>
      <c r="B887" s="394"/>
      <c r="C887" s="5" t="str">
        <f t="shared" si="169"/>
        <v/>
      </c>
      <c r="D887" s="155">
        <f t="shared" si="174"/>
        <v>0</v>
      </c>
      <c r="F887" s="156">
        <f t="shared" si="175"/>
        <v>0</v>
      </c>
      <c r="G887" t="str">
        <f t="shared" si="176"/>
        <v/>
      </c>
      <c r="H887" t="b">
        <f t="shared" si="177"/>
        <v>0</v>
      </c>
      <c r="I887" s="283">
        <f t="shared" si="170"/>
        <v>0</v>
      </c>
      <c r="J887" s="1">
        <f t="shared" si="171"/>
        <v>0</v>
      </c>
      <c r="K887" s="157">
        <f t="shared" si="178"/>
        <v>0</v>
      </c>
      <c r="L887" s="148">
        <f t="shared" si="179"/>
        <v>0</v>
      </c>
      <c r="M887" s="150">
        <f t="shared" si="180"/>
        <v>10</v>
      </c>
      <c r="N887" s="149">
        <f t="shared" si="181"/>
        <v>2.8200000000000003</v>
      </c>
      <c r="O887" s="149">
        <f t="shared" si="172"/>
        <v>1.02</v>
      </c>
      <c r="P887" s="149">
        <f t="shared" si="173"/>
        <v>0.02</v>
      </c>
    </row>
    <row r="888" spans="1:16" x14ac:dyDescent="0.25">
      <c r="A888" s="391"/>
      <c r="B888" s="394"/>
      <c r="C888" s="5" t="str">
        <f t="shared" si="169"/>
        <v/>
      </c>
      <c r="D888" s="155">
        <f t="shared" si="174"/>
        <v>0</v>
      </c>
      <c r="F888" s="156">
        <f t="shared" si="175"/>
        <v>0</v>
      </c>
      <c r="G888" t="str">
        <f t="shared" si="176"/>
        <v/>
      </c>
      <c r="H888" t="b">
        <f t="shared" si="177"/>
        <v>0</v>
      </c>
      <c r="I888" s="283">
        <f t="shared" si="170"/>
        <v>0</v>
      </c>
      <c r="J888" s="1">
        <f t="shared" si="171"/>
        <v>0</v>
      </c>
      <c r="K888" s="157">
        <f t="shared" si="178"/>
        <v>0</v>
      </c>
      <c r="L888" s="148">
        <f t="shared" si="179"/>
        <v>0</v>
      </c>
      <c r="M888" s="150">
        <f t="shared" si="180"/>
        <v>10</v>
      </c>
      <c r="N888" s="149">
        <f t="shared" si="181"/>
        <v>2.8200000000000003</v>
      </c>
      <c r="O888" s="149">
        <f t="shared" si="172"/>
        <v>1.02</v>
      </c>
      <c r="P888" s="149">
        <f t="shared" si="173"/>
        <v>0.02</v>
      </c>
    </row>
    <row r="889" spans="1:16" x14ac:dyDescent="0.25">
      <c r="A889" s="391"/>
      <c r="B889" s="394"/>
      <c r="C889" s="5" t="str">
        <f t="shared" si="169"/>
        <v/>
      </c>
      <c r="D889" s="155">
        <f t="shared" si="174"/>
        <v>0</v>
      </c>
      <c r="F889" s="156">
        <f t="shared" si="175"/>
        <v>0</v>
      </c>
      <c r="G889" t="str">
        <f t="shared" si="176"/>
        <v/>
      </c>
      <c r="H889" t="b">
        <f t="shared" si="177"/>
        <v>0</v>
      </c>
      <c r="I889" s="283">
        <f t="shared" si="170"/>
        <v>0</v>
      </c>
      <c r="J889" s="1">
        <f t="shared" si="171"/>
        <v>0</v>
      </c>
      <c r="K889" s="157">
        <f t="shared" si="178"/>
        <v>0</v>
      </c>
      <c r="L889" s="148">
        <f t="shared" si="179"/>
        <v>0</v>
      </c>
      <c r="M889" s="150">
        <f t="shared" si="180"/>
        <v>10</v>
      </c>
      <c r="N889" s="149">
        <f t="shared" si="181"/>
        <v>2.8200000000000003</v>
      </c>
      <c r="O889" s="149">
        <f t="shared" si="172"/>
        <v>1.02</v>
      </c>
      <c r="P889" s="149">
        <f t="shared" si="173"/>
        <v>0.02</v>
      </c>
    </row>
    <row r="890" spans="1:16" x14ac:dyDescent="0.25">
      <c r="A890" s="391"/>
      <c r="B890" s="394"/>
      <c r="C890" s="5" t="str">
        <f t="shared" si="169"/>
        <v/>
      </c>
      <c r="D890" s="155">
        <f t="shared" si="174"/>
        <v>0</v>
      </c>
      <c r="F890" s="156">
        <f t="shared" si="175"/>
        <v>0</v>
      </c>
      <c r="G890" t="str">
        <f t="shared" si="176"/>
        <v/>
      </c>
      <c r="H890" t="b">
        <f t="shared" si="177"/>
        <v>0</v>
      </c>
      <c r="I890" s="283">
        <f t="shared" si="170"/>
        <v>0</v>
      </c>
      <c r="J890" s="1">
        <f t="shared" si="171"/>
        <v>0</v>
      </c>
      <c r="K890" s="157">
        <f t="shared" si="178"/>
        <v>0</v>
      </c>
      <c r="L890" s="148">
        <f t="shared" si="179"/>
        <v>0</v>
      </c>
      <c r="M890" s="150">
        <f t="shared" si="180"/>
        <v>10</v>
      </c>
      <c r="N890" s="149">
        <f t="shared" si="181"/>
        <v>2.8200000000000003</v>
      </c>
      <c r="O890" s="149">
        <f t="shared" si="172"/>
        <v>1.02</v>
      </c>
      <c r="P890" s="149">
        <f t="shared" si="173"/>
        <v>0.02</v>
      </c>
    </row>
    <row r="891" spans="1:16" x14ac:dyDescent="0.25">
      <c r="A891" s="391"/>
      <c r="B891" s="394"/>
      <c r="C891" s="5" t="str">
        <f t="shared" si="169"/>
        <v/>
      </c>
      <c r="D891" s="155">
        <f t="shared" si="174"/>
        <v>0</v>
      </c>
      <c r="F891" s="156">
        <f t="shared" si="175"/>
        <v>0</v>
      </c>
      <c r="G891" t="str">
        <f t="shared" si="176"/>
        <v/>
      </c>
      <c r="H891" t="b">
        <f t="shared" si="177"/>
        <v>0</v>
      </c>
      <c r="I891" s="283">
        <f t="shared" si="170"/>
        <v>0</v>
      </c>
      <c r="J891" s="1">
        <f t="shared" si="171"/>
        <v>0</v>
      </c>
      <c r="K891" s="157">
        <f t="shared" si="178"/>
        <v>0</v>
      </c>
      <c r="L891" s="148">
        <f t="shared" si="179"/>
        <v>0</v>
      </c>
      <c r="M891" s="150">
        <f t="shared" si="180"/>
        <v>10</v>
      </c>
      <c r="N891" s="149">
        <f t="shared" si="181"/>
        <v>2.8200000000000003</v>
      </c>
      <c r="O891" s="149">
        <f t="shared" si="172"/>
        <v>1.02</v>
      </c>
      <c r="P891" s="149">
        <f t="shared" si="173"/>
        <v>0.02</v>
      </c>
    </row>
    <row r="892" spans="1:16" x14ac:dyDescent="0.25">
      <c r="A892" s="391"/>
      <c r="B892" s="394"/>
      <c r="C892" s="5" t="str">
        <f t="shared" si="169"/>
        <v/>
      </c>
      <c r="D892" s="155">
        <f t="shared" si="174"/>
        <v>0</v>
      </c>
      <c r="F892" s="156">
        <f t="shared" si="175"/>
        <v>0</v>
      </c>
      <c r="G892" t="str">
        <f t="shared" si="176"/>
        <v/>
      </c>
      <c r="H892" t="b">
        <f t="shared" si="177"/>
        <v>0</v>
      </c>
      <c r="I892" s="283">
        <f t="shared" si="170"/>
        <v>0</v>
      </c>
      <c r="J892" s="1">
        <f t="shared" si="171"/>
        <v>0</v>
      </c>
      <c r="K892" s="157">
        <f t="shared" si="178"/>
        <v>0</v>
      </c>
      <c r="L892" s="148">
        <f t="shared" si="179"/>
        <v>0</v>
      </c>
      <c r="M892" s="150">
        <f t="shared" si="180"/>
        <v>10</v>
      </c>
      <c r="N892" s="149">
        <f t="shared" si="181"/>
        <v>2.8200000000000003</v>
      </c>
      <c r="O892" s="149">
        <f t="shared" si="172"/>
        <v>1.02</v>
      </c>
      <c r="P892" s="149">
        <f t="shared" si="173"/>
        <v>0.02</v>
      </c>
    </row>
    <row r="893" spans="1:16" x14ac:dyDescent="0.25">
      <c r="A893" s="391"/>
      <c r="B893" s="394"/>
      <c r="C893" s="5" t="str">
        <f t="shared" si="169"/>
        <v/>
      </c>
      <c r="D893" s="155">
        <f t="shared" si="174"/>
        <v>0</v>
      </c>
      <c r="F893" s="156">
        <f t="shared" si="175"/>
        <v>0</v>
      </c>
      <c r="G893" t="str">
        <f t="shared" si="176"/>
        <v/>
      </c>
      <c r="H893" t="b">
        <f t="shared" si="177"/>
        <v>0</v>
      </c>
      <c r="I893" s="283">
        <f t="shared" si="170"/>
        <v>0</v>
      </c>
      <c r="J893" s="1">
        <f t="shared" si="171"/>
        <v>0</v>
      </c>
      <c r="K893" s="157">
        <f t="shared" si="178"/>
        <v>0</v>
      </c>
      <c r="L893" s="148">
        <f t="shared" si="179"/>
        <v>0</v>
      </c>
      <c r="M893" s="150">
        <f t="shared" si="180"/>
        <v>10</v>
      </c>
      <c r="N893" s="149">
        <f t="shared" si="181"/>
        <v>2.8200000000000003</v>
      </c>
      <c r="O893" s="149">
        <f t="shared" si="172"/>
        <v>1.02</v>
      </c>
      <c r="P893" s="149">
        <f t="shared" si="173"/>
        <v>0.02</v>
      </c>
    </row>
    <row r="894" spans="1:16" x14ac:dyDescent="0.25">
      <c r="A894" s="391"/>
      <c r="B894" s="394"/>
      <c r="C894" s="5" t="str">
        <f t="shared" si="169"/>
        <v/>
      </c>
      <c r="D894" s="155">
        <f t="shared" si="174"/>
        <v>0</v>
      </c>
      <c r="F894" s="156">
        <f t="shared" si="175"/>
        <v>0</v>
      </c>
      <c r="G894" t="str">
        <f t="shared" si="176"/>
        <v/>
      </c>
      <c r="H894" t="b">
        <f t="shared" si="177"/>
        <v>0</v>
      </c>
      <c r="I894" s="283">
        <f t="shared" si="170"/>
        <v>0</v>
      </c>
      <c r="J894" s="1">
        <f t="shared" si="171"/>
        <v>0</v>
      </c>
      <c r="K894" s="157">
        <f t="shared" si="178"/>
        <v>0</v>
      </c>
      <c r="L894" s="148">
        <f t="shared" si="179"/>
        <v>0</v>
      </c>
      <c r="M894" s="150">
        <f t="shared" si="180"/>
        <v>10</v>
      </c>
      <c r="N894" s="149">
        <f t="shared" si="181"/>
        <v>2.8200000000000003</v>
      </c>
      <c r="O894" s="149">
        <f t="shared" si="172"/>
        <v>1.02</v>
      </c>
      <c r="P894" s="149">
        <f t="shared" si="173"/>
        <v>0.02</v>
      </c>
    </row>
    <row r="895" spans="1:16" x14ac:dyDescent="0.25">
      <c r="A895" s="391"/>
      <c r="B895" s="394"/>
      <c r="C895" s="5" t="str">
        <f t="shared" si="169"/>
        <v/>
      </c>
      <c r="D895" s="155">
        <f t="shared" si="174"/>
        <v>0</v>
      </c>
      <c r="F895" s="156">
        <f t="shared" si="175"/>
        <v>0</v>
      </c>
      <c r="G895" t="str">
        <f t="shared" si="176"/>
        <v/>
      </c>
      <c r="H895" t="b">
        <f t="shared" si="177"/>
        <v>0</v>
      </c>
      <c r="I895" s="283">
        <f t="shared" si="170"/>
        <v>0</v>
      </c>
      <c r="J895" s="1">
        <f t="shared" si="171"/>
        <v>0</v>
      </c>
      <c r="K895" s="157">
        <f t="shared" si="178"/>
        <v>0</v>
      </c>
      <c r="L895" s="148">
        <f t="shared" si="179"/>
        <v>0</v>
      </c>
      <c r="M895" s="150">
        <f t="shared" si="180"/>
        <v>10</v>
      </c>
      <c r="N895" s="149">
        <f t="shared" si="181"/>
        <v>2.8200000000000003</v>
      </c>
      <c r="O895" s="149">
        <f t="shared" si="172"/>
        <v>1.02</v>
      </c>
      <c r="P895" s="149">
        <f t="shared" si="173"/>
        <v>0.02</v>
      </c>
    </row>
    <row r="896" spans="1:16" x14ac:dyDescent="0.25">
      <c r="A896" s="391"/>
      <c r="B896" s="394"/>
      <c r="C896" s="5" t="str">
        <f t="shared" si="169"/>
        <v/>
      </c>
      <c r="D896" s="155">
        <f t="shared" si="174"/>
        <v>0</v>
      </c>
      <c r="F896" s="156">
        <f t="shared" si="175"/>
        <v>0</v>
      </c>
      <c r="G896" t="str">
        <f t="shared" si="176"/>
        <v/>
      </c>
      <c r="H896" t="b">
        <f t="shared" si="177"/>
        <v>0</v>
      </c>
      <c r="I896" s="283">
        <f t="shared" si="170"/>
        <v>0</v>
      </c>
      <c r="J896" s="1">
        <f t="shared" si="171"/>
        <v>0</v>
      </c>
      <c r="K896" s="157">
        <f t="shared" si="178"/>
        <v>0</v>
      </c>
      <c r="L896" s="148">
        <f t="shared" si="179"/>
        <v>0</v>
      </c>
      <c r="M896" s="150">
        <f t="shared" si="180"/>
        <v>10</v>
      </c>
      <c r="N896" s="149">
        <f t="shared" si="181"/>
        <v>2.8200000000000003</v>
      </c>
      <c r="O896" s="149">
        <f t="shared" si="172"/>
        <v>1.02</v>
      </c>
      <c r="P896" s="149">
        <f t="shared" si="173"/>
        <v>0.02</v>
      </c>
    </row>
    <row r="897" spans="1:16" x14ac:dyDescent="0.25">
      <c r="A897" s="391"/>
      <c r="B897" s="394"/>
      <c r="C897" s="5" t="str">
        <f t="shared" si="169"/>
        <v/>
      </c>
      <c r="D897" s="155">
        <f t="shared" si="174"/>
        <v>0</v>
      </c>
      <c r="F897" s="156">
        <f t="shared" si="175"/>
        <v>0</v>
      </c>
      <c r="G897" t="str">
        <f t="shared" si="176"/>
        <v/>
      </c>
      <c r="H897" t="b">
        <f t="shared" si="177"/>
        <v>0</v>
      </c>
      <c r="I897" s="283">
        <f t="shared" si="170"/>
        <v>0</v>
      </c>
      <c r="J897" s="1">
        <f t="shared" si="171"/>
        <v>0</v>
      </c>
      <c r="K897" s="157">
        <f t="shared" si="178"/>
        <v>0</v>
      </c>
      <c r="L897" s="148">
        <f t="shared" si="179"/>
        <v>0</v>
      </c>
      <c r="M897" s="150">
        <f t="shared" si="180"/>
        <v>10</v>
      </c>
      <c r="N897" s="149">
        <f t="shared" si="181"/>
        <v>2.8200000000000003</v>
      </c>
      <c r="O897" s="149">
        <f t="shared" si="172"/>
        <v>1.02</v>
      </c>
      <c r="P897" s="149">
        <f t="shared" si="173"/>
        <v>0.02</v>
      </c>
    </row>
    <row r="898" spans="1:16" x14ac:dyDescent="0.25">
      <c r="A898" s="391"/>
      <c r="B898" s="394"/>
      <c r="C898" s="5" t="str">
        <f t="shared" si="169"/>
        <v/>
      </c>
      <c r="D898" s="155">
        <f t="shared" si="174"/>
        <v>0</v>
      </c>
      <c r="F898" s="156">
        <f t="shared" si="175"/>
        <v>0</v>
      </c>
      <c r="G898" t="str">
        <f t="shared" si="176"/>
        <v/>
      </c>
      <c r="H898" t="b">
        <f t="shared" si="177"/>
        <v>0</v>
      </c>
      <c r="I898" s="283">
        <f t="shared" si="170"/>
        <v>0</v>
      </c>
      <c r="J898" s="1">
        <f t="shared" si="171"/>
        <v>0</v>
      </c>
      <c r="K898" s="157">
        <f t="shared" si="178"/>
        <v>0</v>
      </c>
      <c r="L898" s="148">
        <f t="shared" si="179"/>
        <v>0</v>
      </c>
      <c r="M898" s="150">
        <f t="shared" si="180"/>
        <v>10</v>
      </c>
      <c r="N898" s="149">
        <f t="shared" si="181"/>
        <v>2.8200000000000003</v>
      </c>
      <c r="O898" s="149">
        <f t="shared" si="172"/>
        <v>1.02</v>
      </c>
      <c r="P898" s="149">
        <f t="shared" si="173"/>
        <v>0.02</v>
      </c>
    </row>
    <row r="899" spans="1:16" x14ac:dyDescent="0.25">
      <c r="A899" s="391"/>
      <c r="B899" s="394"/>
      <c r="C899" s="5" t="str">
        <f t="shared" ref="C899:C962" si="182">IF(I899&gt;0,INDEX(DB,I899,2),"")</f>
        <v/>
      </c>
      <c r="D899" s="155">
        <f t="shared" si="174"/>
        <v>0</v>
      </c>
      <c r="F899" s="156">
        <f t="shared" si="175"/>
        <v>0</v>
      </c>
      <c r="G899" t="str">
        <f t="shared" si="176"/>
        <v/>
      </c>
      <c r="H899" t="b">
        <f t="shared" si="177"/>
        <v>0</v>
      </c>
      <c r="I899" s="283">
        <f t="shared" ref="I899:I962" si="183">IF(ISNA(MATCH(A899,AthleteNumbers,0)),0,MATCH(A899,AthleteNumbers,0))</f>
        <v>0</v>
      </c>
      <c r="J899" s="1">
        <f t="shared" ref="J899:J962" si="184">IF(I899&gt;0,INDEX(DB,$I899,6),0)</f>
        <v>0</v>
      </c>
      <c r="K899" s="157">
        <f t="shared" si="178"/>
        <v>0</v>
      </c>
      <c r="L899" s="148">
        <f t="shared" si="179"/>
        <v>0</v>
      </c>
      <c r="M899" s="150">
        <f t="shared" si="180"/>
        <v>10</v>
      </c>
      <c r="N899" s="149">
        <f t="shared" si="181"/>
        <v>2.8200000000000003</v>
      </c>
      <c r="O899" s="149">
        <f t="shared" ref="O899:O962" si="185">IF($J899=0,$M$1,INDEX(IncEventData,$J899,(3*($K$1-1))+2))</f>
        <v>1.02</v>
      </c>
      <c r="P899" s="149">
        <f t="shared" ref="P899:P962" si="186">IF($J899=0,$O$1,INDEX(IncEventData,$J899,(3*($K$1-1))+3))</f>
        <v>0.02</v>
      </c>
    </row>
    <row r="900" spans="1:16" x14ac:dyDescent="0.25">
      <c r="A900" s="391"/>
      <c r="B900" s="394"/>
      <c r="C900" s="5" t="str">
        <f t="shared" si="182"/>
        <v/>
      </c>
      <c r="D900" s="155">
        <f t="shared" ref="D900:D963" si="187">IF(AND(H900,B900&lt;&gt;0,ISNUMBER(B900)),IF(ISERR(M900),0,M900),0)</f>
        <v>0</v>
      </c>
      <c r="F900" s="156">
        <f t="shared" ref="F900:F963" si="188">COUNTIF(A$3:A$1002,A900)</f>
        <v>0</v>
      </c>
      <c r="G900" t="str">
        <f t="shared" ref="G900:G963" si="189">IF(AND(H900,OR(D900&lt;=10,D900&gt;=90)),"CHECK","")</f>
        <v/>
      </c>
      <c r="H900" t="b">
        <f t="shared" ref="H900:H963" si="190">IF(AND(I900&gt;0,LEN(C900)&gt;0,B900&lt;&gt;0),TRUE,FALSE)</f>
        <v>0</v>
      </c>
      <c r="I900" s="283">
        <f t="shared" si="183"/>
        <v>0</v>
      </c>
      <c r="J900" s="1">
        <f t="shared" si="184"/>
        <v>0</v>
      </c>
      <c r="K900" s="157">
        <f t="shared" ref="K900:K963" si="191">IF(ISNUMBER(B900),ROUND(+B900,2),0)</f>
        <v>0</v>
      </c>
      <c r="L900" s="148">
        <f t="shared" ref="L900:L963" si="192">+K900</f>
        <v>0</v>
      </c>
      <c r="M900" s="150">
        <f t="shared" ref="M900:M963" si="193">IF(L900&lt;O900,MinPoints,IF(AND(L900&gt;N900,O900&gt;0),100,+INT(($L900-O900)/P900)+MinPoints))</f>
        <v>10</v>
      </c>
      <c r="N900" s="149">
        <f t="shared" ref="N900:N963" si="194">+O900+(P900*90)</f>
        <v>2.8200000000000003</v>
      </c>
      <c r="O900" s="149">
        <f t="shared" si="185"/>
        <v>1.02</v>
      </c>
      <c r="P900" s="149">
        <f t="shared" si="186"/>
        <v>0.02</v>
      </c>
    </row>
    <row r="901" spans="1:16" x14ac:dyDescent="0.25">
      <c r="A901" s="391"/>
      <c r="B901" s="394"/>
      <c r="C901" s="5" t="str">
        <f t="shared" si="182"/>
        <v/>
      </c>
      <c r="D901" s="155">
        <f t="shared" si="187"/>
        <v>0</v>
      </c>
      <c r="F901" s="156">
        <f t="shared" si="188"/>
        <v>0</v>
      </c>
      <c r="G901" t="str">
        <f t="shared" si="189"/>
        <v/>
      </c>
      <c r="H901" t="b">
        <f t="shared" si="190"/>
        <v>0</v>
      </c>
      <c r="I901" s="283">
        <f t="shared" si="183"/>
        <v>0</v>
      </c>
      <c r="J901" s="1">
        <f t="shared" si="184"/>
        <v>0</v>
      </c>
      <c r="K901" s="157">
        <f t="shared" si="191"/>
        <v>0</v>
      </c>
      <c r="L901" s="148">
        <f t="shared" si="192"/>
        <v>0</v>
      </c>
      <c r="M901" s="150">
        <f t="shared" si="193"/>
        <v>10</v>
      </c>
      <c r="N901" s="149">
        <f t="shared" si="194"/>
        <v>2.8200000000000003</v>
      </c>
      <c r="O901" s="149">
        <f t="shared" si="185"/>
        <v>1.02</v>
      </c>
      <c r="P901" s="149">
        <f t="shared" si="186"/>
        <v>0.02</v>
      </c>
    </row>
    <row r="902" spans="1:16" x14ac:dyDescent="0.25">
      <c r="A902" s="391"/>
      <c r="B902" s="394"/>
      <c r="C902" s="5" t="str">
        <f t="shared" si="182"/>
        <v/>
      </c>
      <c r="D902" s="155">
        <f t="shared" si="187"/>
        <v>0</v>
      </c>
      <c r="F902" s="156">
        <f t="shared" si="188"/>
        <v>0</v>
      </c>
      <c r="G902" t="str">
        <f t="shared" si="189"/>
        <v/>
      </c>
      <c r="H902" t="b">
        <f t="shared" si="190"/>
        <v>0</v>
      </c>
      <c r="I902" s="283">
        <f t="shared" si="183"/>
        <v>0</v>
      </c>
      <c r="J902" s="1">
        <f t="shared" si="184"/>
        <v>0</v>
      </c>
      <c r="K902" s="157">
        <f t="shared" si="191"/>
        <v>0</v>
      </c>
      <c r="L902" s="148">
        <f t="shared" si="192"/>
        <v>0</v>
      </c>
      <c r="M902" s="150">
        <f t="shared" si="193"/>
        <v>10</v>
      </c>
      <c r="N902" s="149">
        <f t="shared" si="194"/>
        <v>2.8200000000000003</v>
      </c>
      <c r="O902" s="149">
        <f t="shared" si="185"/>
        <v>1.02</v>
      </c>
      <c r="P902" s="149">
        <f t="shared" si="186"/>
        <v>0.02</v>
      </c>
    </row>
    <row r="903" spans="1:16" x14ac:dyDescent="0.25">
      <c r="A903" s="391"/>
      <c r="B903" s="394"/>
      <c r="C903" s="5" t="str">
        <f t="shared" si="182"/>
        <v/>
      </c>
      <c r="D903" s="155">
        <f t="shared" si="187"/>
        <v>0</v>
      </c>
      <c r="F903" s="156">
        <f t="shared" si="188"/>
        <v>0</v>
      </c>
      <c r="G903" t="str">
        <f t="shared" si="189"/>
        <v/>
      </c>
      <c r="H903" t="b">
        <f t="shared" si="190"/>
        <v>0</v>
      </c>
      <c r="I903" s="283">
        <f t="shared" si="183"/>
        <v>0</v>
      </c>
      <c r="J903" s="1">
        <f t="shared" si="184"/>
        <v>0</v>
      </c>
      <c r="K903" s="157">
        <f t="shared" si="191"/>
        <v>0</v>
      </c>
      <c r="L903" s="148">
        <f t="shared" si="192"/>
        <v>0</v>
      </c>
      <c r="M903" s="150">
        <f t="shared" si="193"/>
        <v>10</v>
      </c>
      <c r="N903" s="149">
        <f t="shared" si="194"/>
        <v>2.8200000000000003</v>
      </c>
      <c r="O903" s="149">
        <f t="shared" si="185"/>
        <v>1.02</v>
      </c>
      <c r="P903" s="149">
        <f t="shared" si="186"/>
        <v>0.02</v>
      </c>
    </row>
    <row r="904" spans="1:16" x14ac:dyDescent="0.25">
      <c r="A904" s="391"/>
      <c r="B904" s="394"/>
      <c r="C904" s="5" t="str">
        <f t="shared" si="182"/>
        <v/>
      </c>
      <c r="D904" s="155">
        <f t="shared" si="187"/>
        <v>0</v>
      </c>
      <c r="F904" s="156">
        <f t="shared" si="188"/>
        <v>0</v>
      </c>
      <c r="G904" t="str">
        <f t="shared" si="189"/>
        <v/>
      </c>
      <c r="H904" t="b">
        <f t="shared" si="190"/>
        <v>0</v>
      </c>
      <c r="I904" s="283">
        <f t="shared" si="183"/>
        <v>0</v>
      </c>
      <c r="J904" s="1">
        <f t="shared" si="184"/>
        <v>0</v>
      </c>
      <c r="K904" s="157">
        <f t="shared" si="191"/>
        <v>0</v>
      </c>
      <c r="L904" s="148">
        <f t="shared" si="192"/>
        <v>0</v>
      </c>
      <c r="M904" s="150">
        <f t="shared" si="193"/>
        <v>10</v>
      </c>
      <c r="N904" s="149">
        <f t="shared" si="194"/>
        <v>2.8200000000000003</v>
      </c>
      <c r="O904" s="149">
        <f t="shared" si="185"/>
        <v>1.02</v>
      </c>
      <c r="P904" s="149">
        <f t="shared" si="186"/>
        <v>0.02</v>
      </c>
    </row>
    <row r="905" spans="1:16" x14ac:dyDescent="0.25">
      <c r="A905" s="391"/>
      <c r="B905" s="394"/>
      <c r="C905" s="5" t="str">
        <f t="shared" si="182"/>
        <v/>
      </c>
      <c r="D905" s="155">
        <f t="shared" si="187"/>
        <v>0</v>
      </c>
      <c r="F905" s="156">
        <f t="shared" si="188"/>
        <v>0</v>
      </c>
      <c r="G905" t="str">
        <f t="shared" si="189"/>
        <v/>
      </c>
      <c r="H905" t="b">
        <f t="shared" si="190"/>
        <v>0</v>
      </c>
      <c r="I905" s="283">
        <f t="shared" si="183"/>
        <v>0</v>
      </c>
      <c r="J905" s="1">
        <f t="shared" si="184"/>
        <v>0</v>
      </c>
      <c r="K905" s="157">
        <f t="shared" si="191"/>
        <v>0</v>
      </c>
      <c r="L905" s="148">
        <f t="shared" si="192"/>
        <v>0</v>
      </c>
      <c r="M905" s="150">
        <f t="shared" si="193"/>
        <v>10</v>
      </c>
      <c r="N905" s="149">
        <f t="shared" si="194"/>
        <v>2.8200000000000003</v>
      </c>
      <c r="O905" s="149">
        <f t="shared" si="185"/>
        <v>1.02</v>
      </c>
      <c r="P905" s="149">
        <f t="shared" si="186"/>
        <v>0.02</v>
      </c>
    </row>
    <row r="906" spans="1:16" x14ac:dyDescent="0.25">
      <c r="A906" s="391"/>
      <c r="B906" s="394"/>
      <c r="C906" s="5" t="str">
        <f t="shared" si="182"/>
        <v/>
      </c>
      <c r="D906" s="155">
        <f t="shared" si="187"/>
        <v>0</v>
      </c>
      <c r="F906" s="156">
        <f t="shared" si="188"/>
        <v>0</v>
      </c>
      <c r="G906" t="str">
        <f t="shared" si="189"/>
        <v/>
      </c>
      <c r="H906" t="b">
        <f t="shared" si="190"/>
        <v>0</v>
      </c>
      <c r="I906" s="283">
        <f t="shared" si="183"/>
        <v>0</v>
      </c>
      <c r="J906" s="1">
        <f t="shared" si="184"/>
        <v>0</v>
      </c>
      <c r="K906" s="157">
        <f t="shared" si="191"/>
        <v>0</v>
      </c>
      <c r="L906" s="148">
        <f t="shared" si="192"/>
        <v>0</v>
      </c>
      <c r="M906" s="150">
        <f t="shared" si="193"/>
        <v>10</v>
      </c>
      <c r="N906" s="149">
        <f t="shared" si="194"/>
        <v>2.8200000000000003</v>
      </c>
      <c r="O906" s="149">
        <f t="shared" si="185"/>
        <v>1.02</v>
      </c>
      <c r="P906" s="149">
        <f t="shared" si="186"/>
        <v>0.02</v>
      </c>
    </row>
    <row r="907" spans="1:16" x14ac:dyDescent="0.25">
      <c r="A907" s="391"/>
      <c r="B907" s="394"/>
      <c r="C907" s="5" t="str">
        <f t="shared" si="182"/>
        <v/>
      </c>
      <c r="D907" s="155">
        <f t="shared" si="187"/>
        <v>0</v>
      </c>
      <c r="F907" s="156">
        <f t="shared" si="188"/>
        <v>0</v>
      </c>
      <c r="G907" t="str">
        <f t="shared" si="189"/>
        <v/>
      </c>
      <c r="H907" t="b">
        <f t="shared" si="190"/>
        <v>0</v>
      </c>
      <c r="I907" s="283">
        <f t="shared" si="183"/>
        <v>0</v>
      </c>
      <c r="J907" s="1">
        <f t="shared" si="184"/>
        <v>0</v>
      </c>
      <c r="K907" s="157">
        <f t="shared" si="191"/>
        <v>0</v>
      </c>
      <c r="L907" s="148">
        <f t="shared" si="192"/>
        <v>0</v>
      </c>
      <c r="M907" s="150">
        <f t="shared" si="193"/>
        <v>10</v>
      </c>
      <c r="N907" s="149">
        <f t="shared" si="194"/>
        <v>2.8200000000000003</v>
      </c>
      <c r="O907" s="149">
        <f t="shared" si="185"/>
        <v>1.02</v>
      </c>
      <c r="P907" s="149">
        <f t="shared" si="186"/>
        <v>0.02</v>
      </c>
    </row>
    <row r="908" spans="1:16" x14ac:dyDescent="0.25">
      <c r="A908" s="391"/>
      <c r="B908" s="394"/>
      <c r="C908" s="5" t="str">
        <f t="shared" si="182"/>
        <v/>
      </c>
      <c r="D908" s="155">
        <f t="shared" si="187"/>
        <v>0</v>
      </c>
      <c r="F908" s="156">
        <f t="shared" si="188"/>
        <v>0</v>
      </c>
      <c r="G908" t="str">
        <f t="shared" si="189"/>
        <v/>
      </c>
      <c r="H908" t="b">
        <f t="shared" si="190"/>
        <v>0</v>
      </c>
      <c r="I908" s="283">
        <f t="shared" si="183"/>
        <v>0</v>
      </c>
      <c r="J908" s="1">
        <f t="shared" si="184"/>
        <v>0</v>
      </c>
      <c r="K908" s="157">
        <f t="shared" si="191"/>
        <v>0</v>
      </c>
      <c r="L908" s="148">
        <f t="shared" si="192"/>
        <v>0</v>
      </c>
      <c r="M908" s="150">
        <f t="shared" si="193"/>
        <v>10</v>
      </c>
      <c r="N908" s="149">
        <f t="shared" si="194"/>
        <v>2.8200000000000003</v>
      </c>
      <c r="O908" s="149">
        <f t="shared" si="185"/>
        <v>1.02</v>
      </c>
      <c r="P908" s="149">
        <f t="shared" si="186"/>
        <v>0.02</v>
      </c>
    </row>
    <row r="909" spans="1:16" x14ac:dyDescent="0.25">
      <c r="A909" s="391"/>
      <c r="B909" s="394"/>
      <c r="C909" s="5" t="str">
        <f t="shared" si="182"/>
        <v/>
      </c>
      <c r="D909" s="155">
        <f t="shared" si="187"/>
        <v>0</v>
      </c>
      <c r="F909" s="156">
        <f t="shared" si="188"/>
        <v>0</v>
      </c>
      <c r="G909" t="str">
        <f t="shared" si="189"/>
        <v/>
      </c>
      <c r="H909" t="b">
        <f t="shared" si="190"/>
        <v>0</v>
      </c>
      <c r="I909" s="283">
        <f t="shared" si="183"/>
        <v>0</v>
      </c>
      <c r="J909" s="1">
        <f t="shared" si="184"/>
        <v>0</v>
      </c>
      <c r="K909" s="157">
        <f t="shared" si="191"/>
        <v>0</v>
      </c>
      <c r="L909" s="148">
        <f t="shared" si="192"/>
        <v>0</v>
      </c>
      <c r="M909" s="150">
        <f t="shared" si="193"/>
        <v>10</v>
      </c>
      <c r="N909" s="149">
        <f t="shared" si="194"/>
        <v>2.8200000000000003</v>
      </c>
      <c r="O909" s="149">
        <f t="shared" si="185"/>
        <v>1.02</v>
      </c>
      <c r="P909" s="149">
        <f t="shared" si="186"/>
        <v>0.02</v>
      </c>
    </row>
    <row r="910" spans="1:16" x14ac:dyDescent="0.25">
      <c r="A910" s="391"/>
      <c r="B910" s="394"/>
      <c r="C910" s="5" t="str">
        <f t="shared" si="182"/>
        <v/>
      </c>
      <c r="D910" s="155">
        <f t="shared" si="187"/>
        <v>0</v>
      </c>
      <c r="F910" s="156">
        <f t="shared" si="188"/>
        <v>0</v>
      </c>
      <c r="G910" t="str">
        <f t="shared" si="189"/>
        <v/>
      </c>
      <c r="H910" t="b">
        <f t="shared" si="190"/>
        <v>0</v>
      </c>
      <c r="I910" s="283">
        <f t="shared" si="183"/>
        <v>0</v>
      </c>
      <c r="J910" s="1">
        <f t="shared" si="184"/>
        <v>0</v>
      </c>
      <c r="K910" s="157">
        <f t="shared" si="191"/>
        <v>0</v>
      </c>
      <c r="L910" s="148">
        <f t="shared" si="192"/>
        <v>0</v>
      </c>
      <c r="M910" s="150">
        <f t="shared" si="193"/>
        <v>10</v>
      </c>
      <c r="N910" s="149">
        <f t="shared" si="194"/>
        <v>2.8200000000000003</v>
      </c>
      <c r="O910" s="149">
        <f t="shared" si="185"/>
        <v>1.02</v>
      </c>
      <c r="P910" s="149">
        <f t="shared" si="186"/>
        <v>0.02</v>
      </c>
    </row>
    <row r="911" spans="1:16" x14ac:dyDescent="0.25">
      <c r="A911" s="391"/>
      <c r="B911" s="394"/>
      <c r="C911" s="5" t="str">
        <f t="shared" si="182"/>
        <v/>
      </c>
      <c r="D911" s="155">
        <f t="shared" si="187"/>
        <v>0</v>
      </c>
      <c r="F911" s="156">
        <f t="shared" si="188"/>
        <v>0</v>
      </c>
      <c r="G911" t="str">
        <f t="shared" si="189"/>
        <v/>
      </c>
      <c r="H911" t="b">
        <f t="shared" si="190"/>
        <v>0</v>
      </c>
      <c r="I911" s="283">
        <f t="shared" si="183"/>
        <v>0</v>
      </c>
      <c r="J911" s="1">
        <f t="shared" si="184"/>
        <v>0</v>
      </c>
      <c r="K911" s="157">
        <f t="shared" si="191"/>
        <v>0</v>
      </c>
      <c r="L911" s="148">
        <f t="shared" si="192"/>
        <v>0</v>
      </c>
      <c r="M911" s="150">
        <f t="shared" si="193"/>
        <v>10</v>
      </c>
      <c r="N911" s="149">
        <f t="shared" si="194"/>
        <v>2.8200000000000003</v>
      </c>
      <c r="O911" s="149">
        <f t="shared" si="185"/>
        <v>1.02</v>
      </c>
      <c r="P911" s="149">
        <f t="shared" si="186"/>
        <v>0.02</v>
      </c>
    </row>
    <row r="912" spans="1:16" x14ac:dyDescent="0.25">
      <c r="A912" s="391"/>
      <c r="B912" s="394"/>
      <c r="C912" s="5" t="str">
        <f t="shared" si="182"/>
        <v/>
      </c>
      <c r="D912" s="155">
        <f t="shared" si="187"/>
        <v>0</v>
      </c>
      <c r="F912" s="156">
        <f t="shared" si="188"/>
        <v>0</v>
      </c>
      <c r="G912" t="str">
        <f t="shared" si="189"/>
        <v/>
      </c>
      <c r="H912" t="b">
        <f t="shared" si="190"/>
        <v>0</v>
      </c>
      <c r="I912" s="283">
        <f t="shared" si="183"/>
        <v>0</v>
      </c>
      <c r="J912" s="1">
        <f t="shared" si="184"/>
        <v>0</v>
      </c>
      <c r="K912" s="157">
        <f t="shared" si="191"/>
        <v>0</v>
      </c>
      <c r="L912" s="148">
        <f t="shared" si="192"/>
        <v>0</v>
      </c>
      <c r="M912" s="150">
        <f t="shared" si="193"/>
        <v>10</v>
      </c>
      <c r="N912" s="149">
        <f t="shared" si="194"/>
        <v>2.8200000000000003</v>
      </c>
      <c r="O912" s="149">
        <f t="shared" si="185"/>
        <v>1.02</v>
      </c>
      <c r="P912" s="149">
        <f t="shared" si="186"/>
        <v>0.02</v>
      </c>
    </row>
    <row r="913" spans="1:16" x14ac:dyDescent="0.25">
      <c r="A913" s="391"/>
      <c r="B913" s="394"/>
      <c r="C913" s="5" t="str">
        <f t="shared" si="182"/>
        <v/>
      </c>
      <c r="D913" s="155">
        <f t="shared" si="187"/>
        <v>0</v>
      </c>
      <c r="F913" s="156">
        <f t="shared" si="188"/>
        <v>0</v>
      </c>
      <c r="G913" t="str">
        <f t="shared" si="189"/>
        <v/>
      </c>
      <c r="H913" t="b">
        <f t="shared" si="190"/>
        <v>0</v>
      </c>
      <c r="I913" s="283">
        <f t="shared" si="183"/>
        <v>0</v>
      </c>
      <c r="J913" s="1">
        <f t="shared" si="184"/>
        <v>0</v>
      </c>
      <c r="K913" s="157">
        <f t="shared" si="191"/>
        <v>0</v>
      </c>
      <c r="L913" s="148">
        <f t="shared" si="192"/>
        <v>0</v>
      </c>
      <c r="M913" s="150">
        <f t="shared" si="193"/>
        <v>10</v>
      </c>
      <c r="N913" s="149">
        <f t="shared" si="194"/>
        <v>2.8200000000000003</v>
      </c>
      <c r="O913" s="149">
        <f t="shared" si="185"/>
        <v>1.02</v>
      </c>
      <c r="P913" s="149">
        <f t="shared" si="186"/>
        <v>0.02</v>
      </c>
    </row>
    <row r="914" spans="1:16" x14ac:dyDescent="0.25">
      <c r="A914" s="391"/>
      <c r="B914" s="394"/>
      <c r="C914" s="5" t="str">
        <f t="shared" si="182"/>
        <v/>
      </c>
      <c r="D914" s="155">
        <f t="shared" si="187"/>
        <v>0</v>
      </c>
      <c r="F914" s="156">
        <f t="shared" si="188"/>
        <v>0</v>
      </c>
      <c r="G914" t="str">
        <f t="shared" si="189"/>
        <v/>
      </c>
      <c r="H914" t="b">
        <f t="shared" si="190"/>
        <v>0</v>
      </c>
      <c r="I914" s="283">
        <f t="shared" si="183"/>
        <v>0</v>
      </c>
      <c r="J914" s="1">
        <f t="shared" si="184"/>
        <v>0</v>
      </c>
      <c r="K914" s="157">
        <f t="shared" si="191"/>
        <v>0</v>
      </c>
      <c r="L914" s="148">
        <f t="shared" si="192"/>
        <v>0</v>
      </c>
      <c r="M914" s="150">
        <f t="shared" si="193"/>
        <v>10</v>
      </c>
      <c r="N914" s="149">
        <f t="shared" si="194"/>
        <v>2.8200000000000003</v>
      </c>
      <c r="O914" s="149">
        <f t="shared" si="185"/>
        <v>1.02</v>
      </c>
      <c r="P914" s="149">
        <f t="shared" si="186"/>
        <v>0.02</v>
      </c>
    </row>
    <row r="915" spans="1:16" x14ac:dyDescent="0.25">
      <c r="A915" s="391"/>
      <c r="B915" s="394"/>
      <c r="C915" s="5" t="str">
        <f t="shared" si="182"/>
        <v/>
      </c>
      <c r="D915" s="155">
        <f t="shared" si="187"/>
        <v>0</v>
      </c>
      <c r="F915" s="156">
        <f t="shared" si="188"/>
        <v>0</v>
      </c>
      <c r="G915" t="str">
        <f t="shared" si="189"/>
        <v/>
      </c>
      <c r="H915" t="b">
        <f t="shared" si="190"/>
        <v>0</v>
      </c>
      <c r="I915" s="283">
        <f t="shared" si="183"/>
        <v>0</v>
      </c>
      <c r="J915" s="1">
        <f t="shared" si="184"/>
        <v>0</v>
      </c>
      <c r="K915" s="157">
        <f t="shared" si="191"/>
        <v>0</v>
      </c>
      <c r="L915" s="148">
        <f t="shared" si="192"/>
        <v>0</v>
      </c>
      <c r="M915" s="150">
        <f t="shared" si="193"/>
        <v>10</v>
      </c>
      <c r="N915" s="149">
        <f t="shared" si="194"/>
        <v>2.8200000000000003</v>
      </c>
      <c r="O915" s="149">
        <f t="shared" si="185"/>
        <v>1.02</v>
      </c>
      <c r="P915" s="149">
        <f t="shared" si="186"/>
        <v>0.02</v>
      </c>
    </row>
    <row r="916" spans="1:16" x14ac:dyDescent="0.25">
      <c r="A916" s="391"/>
      <c r="B916" s="394"/>
      <c r="C916" s="5" t="str">
        <f t="shared" si="182"/>
        <v/>
      </c>
      <c r="D916" s="155">
        <f t="shared" si="187"/>
        <v>0</v>
      </c>
      <c r="F916" s="156">
        <f t="shared" si="188"/>
        <v>0</v>
      </c>
      <c r="G916" t="str">
        <f t="shared" si="189"/>
        <v/>
      </c>
      <c r="H916" t="b">
        <f t="shared" si="190"/>
        <v>0</v>
      </c>
      <c r="I916" s="283">
        <f t="shared" si="183"/>
        <v>0</v>
      </c>
      <c r="J916" s="1">
        <f t="shared" si="184"/>
        <v>0</v>
      </c>
      <c r="K916" s="157">
        <f t="shared" si="191"/>
        <v>0</v>
      </c>
      <c r="L916" s="148">
        <f t="shared" si="192"/>
        <v>0</v>
      </c>
      <c r="M916" s="150">
        <f t="shared" si="193"/>
        <v>10</v>
      </c>
      <c r="N916" s="149">
        <f t="shared" si="194"/>
        <v>2.8200000000000003</v>
      </c>
      <c r="O916" s="149">
        <f t="shared" si="185"/>
        <v>1.02</v>
      </c>
      <c r="P916" s="149">
        <f t="shared" si="186"/>
        <v>0.02</v>
      </c>
    </row>
    <row r="917" spans="1:16" x14ac:dyDescent="0.25">
      <c r="A917" s="391"/>
      <c r="B917" s="394"/>
      <c r="C917" s="5" t="str">
        <f t="shared" si="182"/>
        <v/>
      </c>
      <c r="D917" s="155">
        <f t="shared" si="187"/>
        <v>0</v>
      </c>
      <c r="F917" s="156">
        <f t="shared" si="188"/>
        <v>0</v>
      </c>
      <c r="G917" t="str">
        <f t="shared" si="189"/>
        <v/>
      </c>
      <c r="H917" t="b">
        <f t="shared" si="190"/>
        <v>0</v>
      </c>
      <c r="I917" s="283">
        <f t="shared" si="183"/>
        <v>0</v>
      </c>
      <c r="J917" s="1">
        <f t="shared" si="184"/>
        <v>0</v>
      </c>
      <c r="K917" s="157">
        <f t="shared" si="191"/>
        <v>0</v>
      </c>
      <c r="L917" s="148">
        <f t="shared" si="192"/>
        <v>0</v>
      </c>
      <c r="M917" s="150">
        <f t="shared" si="193"/>
        <v>10</v>
      </c>
      <c r="N917" s="149">
        <f t="shared" si="194"/>
        <v>2.8200000000000003</v>
      </c>
      <c r="O917" s="149">
        <f t="shared" si="185"/>
        <v>1.02</v>
      </c>
      <c r="P917" s="149">
        <f t="shared" si="186"/>
        <v>0.02</v>
      </c>
    </row>
    <row r="918" spans="1:16" x14ac:dyDescent="0.25">
      <c r="A918" s="391"/>
      <c r="B918" s="394"/>
      <c r="C918" s="5" t="str">
        <f t="shared" si="182"/>
        <v/>
      </c>
      <c r="D918" s="155">
        <f t="shared" si="187"/>
        <v>0</v>
      </c>
      <c r="F918" s="156">
        <f t="shared" si="188"/>
        <v>0</v>
      </c>
      <c r="G918" t="str">
        <f t="shared" si="189"/>
        <v/>
      </c>
      <c r="H918" t="b">
        <f t="shared" si="190"/>
        <v>0</v>
      </c>
      <c r="I918" s="283">
        <f t="shared" si="183"/>
        <v>0</v>
      </c>
      <c r="J918" s="1">
        <f t="shared" si="184"/>
        <v>0</v>
      </c>
      <c r="K918" s="157">
        <f t="shared" si="191"/>
        <v>0</v>
      </c>
      <c r="L918" s="148">
        <f t="shared" si="192"/>
        <v>0</v>
      </c>
      <c r="M918" s="150">
        <f t="shared" si="193"/>
        <v>10</v>
      </c>
      <c r="N918" s="149">
        <f t="shared" si="194"/>
        <v>2.8200000000000003</v>
      </c>
      <c r="O918" s="149">
        <f t="shared" si="185"/>
        <v>1.02</v>
      </c>
      <c r="P918" s="149">
        <f t="shared" si="186"/>
        <v>0.02</v>
      </c>
    </row>
    <row r="919" spans="1:16" x14ac:dyDescent="0.25">
      <c r="A919" s="391"/>
      <c r="B919" s="394"/>
      <c r="C919" s="5" t="str">
        <f t="shared" si="182"/>
        <v/>
      </c>
      <c r="D919" s="155">
        <f t="shared" si="187"/>
        <v>0</v>
      </c>
      <c r="F919" s="156">
        <f t="shared" si="188"/>
        <v>0</v>
      </c>
      <c r="G919" t="str">
        <f t="shared" si="189"/>
        <v/>
      </c>
      <c r="H919" t="b">
        <f t="shared" si="190"/>
        <v>0</v>
      </c>
      <c r="I919" s="283">
        <f t="shared" si="183"/>
        <v>0</v>
      </c>
      <c r="J919" s="1">
        <f t="shared" si="184"/>
        <v>0</v>
      </c>
      <c r="K919" s="157">
        <f t="shared" si="191"/>
        <v>0</v>
      </c>
      <c r="L919" s="148">
        <f t="shared" si="192"/>
        <v>0</v>
      </c>
      <c r="M919" s="150">
        <f t="shared" si="193"/>
        <v>10</v>
      </c>
      <c r="N919" s="149">
        <f t="shared" si="194"/>
        <v>2.8200000000000003</v>
      </c>
      <c r="O919" s="149">
        <f t="shared" si="185"/>
        <v>1.02</v>
      </c>
      <c r="P919" s="149">
        <f t="shared" si="186"/>
        <v>0.02</v>
      </c>
    </row>
    <row r="920" spans="1:16" x14ac:dyDescent="0.25">
      <c r="A920" s="391"/>
      <c r="B920" s="394"/>
      <c r="C920" s="5" t="str">
        <f t="shared" si="182"/>
        <v/>
      </c>
      <c r="D920" s="155">
        <f t="shared" si="187"/>
        <v>0</v>
      </c>
      <c r="F920" s="156">
        <f t="shared" si="188"/>
        <v>0</v>
      </c>
      <c r="G920" t="str">
        <f t="shared" si="189"/>
        <v/>
      </c>
      <c r="H920" t="b">
        <f t="shared" si="190"/>
        <v>0</v>
      </c>
      <c r="I920" s="283">
        <f t="shared" si="183"/>
        <v>0</v>
      </c>
      <c r="J920" s="1">
        <f t="shared" si="184"/>
        <v>0</v>
      </c>
      <c r="K920" s="157">
        <f t="shared" si="191"/>
        <v>0</v>
      </c>
      <c r="L920" s="148">
        <f t="shared" si="192"/>
        <v>0</v>
      </c>
      <c r="M920" s="150">
        <f t="shared" si="193"/>
        <v>10</v>
      </c>
      <c r="N920" s="149">
        <f t="shared" si="194"/>
        <v>2.8200000000000003</v>
      </c>
      <c r="O920" s="149">
        <f t="shared" si="185"/>
        <v>1.02</v>
      </c>
      <c r="P920" s="149">
        <f t="shared" si="186"/>
        <v>0.02</v>
      </c>
    </row>
    <row r="921" spans="1:16" x14ac:dyDescent="0.25">
      <c r="A921" s="391"/>
      <c r="B921" s="394"/>
      <c r="C921" s="5" t="str">
        <f t="shared" si="182"/>
        <v/>
      </c>
      <c r="D921" s="155">
        <f t="shared" si="187"/>
        <v>0</v>
      </c>
      <c r="F921" s="156">
        <f t="shared" si="188"/>
        <v>0</v>
      </c>
      <c r="G921" t="str">
        <f t="shared" si="189"/>
        <v/>
      </c>
      <c r="H921" t="b">
        <f t="shared" si="190"/>
        <v>0</v>
      </c>
      <c r="I921" s="283">
        <f t="shared" si="183"/>
        <v>0</v>
      </c>
      <c r="J921" s="1">
        <f t="shared" si="184"/>
        <v>0</v>
      </c>
      <c r="K921" s="157">
        <f t="shared" si="191"/>
        <v>0</v>
      </c>
      <c r="L921" s="148">
        <f t="shared" si="192"/>
        <v>0</v>
      </c>
      <c r="M921" s="150">
        <f t="shared" si="193"/>
        <v>10</v>
      </c>
      <c r="N921" s="149">
        <f t="shared" si="194"/>
        <v>2.8200000000000003</v>
      </c>
      <c r="O921" s="149">
        <f t="shared" si="185"/>
        <v>1.02</v>
      </c>
      <c r="P921" s="149">
        <f t="shared" si="186"/>
        <v>0.02</v>
      </c>
    </row>
    <row r="922" spans="1:16" x14ac:dyDescent="0.25">
      <c r="A922" s="391"/>
      <c r="B922" s="394"/>
      <c r="C922" s="5" t="str">
        <f t="shared" si="182"/>
        <v/>
      </c>
      <c r="D922" s="155">
        <f t="shared" si="187"/>
        <v>0</v>
      </c>
      <c r="F922" s="156">
        <f t="shared" si="188"/>
        <v>0</v>
      </c>
      <c r="G922" t="str">
        <f t="shared" si="189"/>
        <v/>
      </c>
      <c r="H922" t="b">
        <f t="shared" si="190"/>
        <v>0</v>
      </c>
      <c r="I922" s="283">
        <f t="shared" si="183"/>
        <v>0</v>
      </c>
      <c r="J922" s="1">
        <f t="shared" si="184"/>
        <v>0</v>
      </c>
      <c r="K922" s="157">
        <f t="shared" si="191"/>
        <v>0</v>
      </c>
      <c r="L922" s="148">
        <f t="shared" si="192"/>
        <v>0</v>
      </c>
      <c r="M922" s="150">
        <f t="shared" si="193"/>
        <v>10</v>
      </c>
      <c r="N922" s="149">
        <f t="shared" si="194"/>
        <v>2.8200000000000003</v>
      </c>
      <c r="O922" s="149">
        <f t="shared" si="185"/>
        <v>1.02</v>
      </c>
      <c r="P922" s="149">
        <f t="shared" si="186"/>
        <v>0.02</v>
      </c>
    </row>
    <row r="923" spans="1:16" x14ac:dyDescent="0.25">
      <c r="A923" s="391"/>
      <c r="B923" s="394"/>
      <c r="C923" s="5" t="str">
        <f t="shared" si="182"/>
        <v/>
      </c>
      <c r="D923" s="155">
        <f t="shared" si="187"/>
        <v>0</v>
      </c>
      <c r="F923" s="156">
        <f t="shared" si="188"/>
        <v>0</v>
      </c>
      <c r="G923" t="str">
        <f t="shared" si="189"/>
        <v/>
      </c>
      <c r="H923" t="b">
        <f t="shared" si="190"/>
        <v>0</v>
      </c>
      <c r="I923" s="283">
        <f t="shared" si="183"/>
        <v>0</v>
      </c>
      <c r="J923" s="1">
        <f t="shared" si="184"/>
        <v>0</v>
      </c>
      <c r="K923" s="157">
        <f t="shared" si="191"/>
        <v>0</v>
      </c>
      <c r="L923" s="148">
        <f t="shared" si="192"/>
        <v>0</v>
      </c>
      <c r="M923" s="150">
        <f t="shared" si="193"/>
        <v>10</v>
      </c>
      <c r="N923" s="149">
        <f t="shared" si="194"/>
        <v>2.8200000000000003</v>
      </c>
      <c r="O923" s="149">
        <f t="shared" si="185"/>
        <v>1.02</v>
      </c>
      <c r="P923" s="149">
        <f t="shared" si="186"/>
        <v>0.02</v>
      </c>
    </row>
    <row r="924" spans="1:16" x14ac:dyDescent="0.25">
      <c r="A924" s="391"/>
      <c r="B924" s="394"/>
      <c r="C924" s="5" t="str">
        <f t="shared" si="182"/>
        <v/>
      </c>
      <c r="D924" s="155">
        <f t="shared" si="187"/>
        <v>0</v>
      </c>
      <c r="F924" s="156">
        <f t="shared" si="188"/>
        <v>0</v>
      </c>
      <c r="G924" t="str">
        <f t="shared" si="189"/>
        <v/>
      </c>
      <c r="H924" t="b">
        <f t="shared" si="190"/>
        <v>0</v>
      </c>
      <c r="I924" s="283">
        <f t="shared" si="183"/>
        <v>0</v>
      </c>
      <c r="J924" s="1">
        <f t="shared" si="184"/>
        <v>0</v>
      </c>
      <c r="K924" s="157">
        <f t="shared" si="191"/>
        <v>0</v>
      </c>
      <c r="L924" s="148">
        <f t="shared" si="192"/>
        <v>0</v>
      </c>
      <c r="M924" s="150">
        <f t="shared" si="193"/>
        <v>10</v>
      </c>
      <c r="N924" s="149">
        <f t="shared" si="194"/>
        <v>2.8200000000000003</v>
      </c>
      <c r="O924" s="149">
        <f t="shared" si="185"/>
        <v>1.02</v>
      </c>
      <c r="P924" s="149">
        <f t="shared" si="186"/>
        <v>0.02</v>
      </c>
    </row>
    <row r="925" spans="1:16" x14ac:dyDescent="0.25">
      <c r="A925" s="391"/>
      <c r="B925" s="394"/>
      <c r="C925" s="5" t="str">
        <f t="shared" si="182"/>
        <v/>
      </c>
      <c r="D925" s="155">
        <f t="shared" si="187"/>
        <v>0</v>
      </c>
      <c r="F925" s="156">
        <f t="shared" si="188"/>
        <v>0</v>
      </c>
      <c r="G925" t="str">
        <f t="shared" si="189"/>
        <v/>
      </c>
      <c r="H925" t="b">
        <f t="shared" si="190"/>
        <v>0</v>
      </c>
      <c r="I925" s="283">
        <f t="shared" si="183"/>
        <v>0</v>
      </c>
      <c r="J925" s="1">
        <f t="shared" si="184"/>
        <v>0</v>
      </c>
      <c r="K925" s="157">
        <f t="shared" si="191"/>
        <v>0</v>
      </c>
      <c r="L925" s="148">
        <f t="shared" si="192"/>
        <v>0</v>
      </c>
      <c r="M925" s="150">
        <f t="shared" si="193"/>
        <v>10</v>
      </c>
      <c r="N925" s="149">
        <f t="shared" si="194"/>
        <v>2.8200000000000003</v>
      </c>
      <c r="O925" s="149">
        <f t="shared" si="185"/>
        <v>1.02</v>
      </c>
      <c r="P925" s="149">
        <f t="shared" si="186"/>
        <v>0.02</v>
      </c>
    </row>
    <row r="926" spans="1:16" x14ac:dyDescent="0.25">
      <c r="A926" s="391"/>
      <c r="B926" s="394"/>
      <c r="C926" s="5" t="str">
        <f t="shared" si="182"/>
        <v/>
      </c>
      <c r="D926" s="155">
        <f t="shared" si="187"/>
        <v>0</v>
      </c>
      <c r="F926" s="156">
        <f t="shared" si="188"/>
        <v>0</v>
      </c>
      <c r="G926" t="str">
        <f t="shared" si="189"/>
        <v/>
      </c>
      <c r="H926" t="b">
        <f t="shared" si="190"/>
        <v>0</v>
      </c>
      <c r="I926" s="283">
        <f t="shared" si="183"/>
        <v>0</v>
      </c>
      <c r="J926" s="1">
        <f t="shared" si="184"/>
        <v>0</v>
      </c>
      <c r="K926" s="157">
        <f t="shared" si="191"/>
        <v>0</v>
      </c>
      <c r="L926" s="148">
        <f t="shared" si="192"/>
        <v>0</v>
      </c>
      <c r="M926" s="150">
        <f t="shared" si="193"/>
        <v>10</v>
      </c>
      <c r="N926" s="149">
        <f t="shared" si="194"/>
        <v>2.8200000000000003</v>
      </c>
      <c r="O926" s="149">
        <f t="shared" si="185"/>
        <v>1.02</v>
      </c>
      <c r="P926" s="149">
        <f t="shared" si="186"/>
        <v>0.02</v>
      </c>
    </row>
    <row r="927" spans="1:16" x14ac:dyDescent="0.25">
      <c r="A927" s="391"/>
      <c r="B927" s="394"/>
      <c r="C927" s="5" t="str">
        <f t="shared" si="182"/>
        <v/>
      </c>
      <c r="D927" s="155">
        <f t="shared" si="187"/>
        <v>0</v>
      </c>
      <c r="F927" s="156">
        <f t="shared" si="188"/>
        <v>0</v>
      </c>
      <c r="G927" t="str">
        <f t="shared" si="189"/>
        <v/>
      </c>
      <c r="H927" t="b">
        <f t="shared" si="190"/>
        <v>0</v>
      </c>
      <c r="I927" s="283">
        <f t="shared" si="183"/>
        <v>0</v>
      </c>
      <c r="J927" s="1">
        <f t="shared" si="184"/>
        <v>0</v>
      </c>
      <c r="K927" s="157">
        <f t="shared" si="191"/>
        <v>0</v>
      </c>
      <c r="L927" s="148">
        <f t="shared" si="192"/>
        <v>0</v>
      </c>
      <c r="M927" s="150">
        <f t="shared" si="193"/>
        <v>10</v>
      </c>
      <c r="N927" s="149">
        <f t="shared" si="194"/>
        <v>2.8200000000000003</v>
      </c>
      <c r="O927" s="149">
        <f t="shared" si="185"/>
        <v>1.02</v>
      </c>
      <c r="P927" s="149">
        <f t="shared" si="186"/>
        <v>0.02</v>
      </c>
    </row>
    <row r="928" spans="1:16" x14ac:dyDescent="0.25">
      <c r="A928" s="391"/>
      <c r="B928" s="394"/>
      <c r="C928" s="5" t="str">
        <f t="shared" si="182"/>
        <v/>
      </c>
      <c r="D928" s="155">
        <f t="shared" si="187"/>
        <v>0</v>
      </c>
      <c r="F928" s="156">
        <f t="shared" si="188"/>
        <v>0</v>
      </c>
      <c r="G928" t="str">
        <f t="shared" si="189"/>
        <v/>
      </c>
      <c r="H928" t="b">
        <f t="shared" si="190"/>
        <v>0</v>
      </c>
      <c r="I928" s="283">
        <f t="shared" si="183"/>
        <v>0</v>
      </c>
      <c r="J928" s="1">
        <f t="shared" si="184"/>
        <v>0</v>
      </c>
      <c r="K928" s="157">
        <f t="shared" si="191"/>
        <v>0</v>
      </c>
      <c r="L928" s="148">
        <f t="shared" si="192"/>
        <v>0</v>
      </c>
      <c r="M928" s="150">
        <f t="shared" si="193"/>
        <v>10</v>
      </c>
      <c r="N928" s="149">
        <f t="shared" si="194"/>
        <v>2.8200000000000003</v>
      </c>
      <c r="O928" s="149">
        <f t="shared" si="185"/>
        <v>1.02</v>
      </c>
      <c r="P928" s="149">
        <f t="shared" si="186"/>
        <v>0.02</v>
      </c>
    </row>
    <row r="929" spans="1:16" x14ac:dyDescent="0.25">
      <c r="A929" s="391"/>
      <c r="B929" s="394"/>
      <c r="C929" s="5" t="str">
        <f t="shared" si="182"/>
        <v/>
      </c>
      <c r="D929" s="155">
        <f t="shared" si="187"/>
        <v>0</v>
      </c>
      <c r="F929" s="156">
        <f t="shared" si="188"/>
        <v>0</v>
      </c>
      <c r="G929" t="str">
        <f t="shared" si="189"/>
        <v/>
      </c>
      <c r="H929" t="b">
        <f t="shared" si="190"/>
        <v>0</v>
      </c>
      <c r="I929" s="283">
        <f t="shared" si="183"/>
        <v>0</v>
      </c>
      <c r="J929" s="1">
        <f t="shared" si="184"/>
        <v>0</v>
      </c>
      <c r="K929" s="157">
        <f t="shared" si="191"/>
        <v>0</v>
      </c>
      <c r="L929" s="148">
        <f t="shared" si="192"/>
        <v>0</v>
      </c>
      <c r="M929" s="150">
        <f t="shared" si="193"/>
        <v>10</v>
      </c>
      <c r="N929" s="149">
        <f t="shared" si="194"/>
        <v>2.8200000000000003</v>
      </c>
      <c r="O929" s="149">
        <f t="shared" si="185"/>
        <v>1.02</v>
      </c>
      <c r="P929" s="149">
        <f t="shared" si="186"/>
        <v>0.02</v>
      </c>
    </row>
    <row r="930" spans="1:16" x14ac:dyDescent="0.25">
      <c r="A930" s="391"/>
      <c r="B930" s="394"/>
      <c r="C930" s="5" t="str">
        <f t="shared" si="182"/>
        <v/>
      </c>
      <c r="D930" s="155">
        <f t="shared" si="187"/>
        <v>0</v>
      </c>
      <c r="F930" s="156">
        <f t="shared" si="188"/>
        <v>0</v>
      </c>
      <c r="G930" t="str">
        <f t="shared" si="189"/>
        <v/>
      </c>
      <c r="H930" t="b">
        <f t="shared" si="190"/>
        <v>0</v>
      </c>
      <c r="I930" s="283">
        <f t="shared" si="183"/>
        <v>0</v>
      </c>
      <c r="J930" s="1">
        <f t="shared" si="184"/>
        <v>0</v>
      </c>
      <c r="K930" s="157">
        <f t="shared" si="191"/>
        <v>0</v>
      </c>
      <c r="L930" s="148">
        <f t="shared" si="192"/>
        <v>0</v>
      </c>
      <c r="M930" s="150">
        <f t="shared" si="193"/>
        <v>10</v>
      </c>
      <c r="N930" s="149">
        <f t="shared" si="194"/>
        <v>2.8200000000000003</v>
      </c>
      <c r="O930" s="149">
        <f t="shared" si="185"/>
        <v>1.02</v>
      </c>
      <c r="P930" s="149">
        <f t="shared" si="186"/>
        <v>0.02</v>
      </c>
    </row>
    <row r="931" spans="1:16" x14ac:dyDescent="0.25">
      <c r="A931" s="391"/>
      <c r="B931" s="394"/>
      <c r="C931" s="5" t="str">
        <f t="shared" si="182"/>
        <v/>
      </c>
      <c r="D931" s="155">
        <f t="shared" si="187"/>
        <v>0</v>
      </c>
      <c r="F931" s="156">
        <f t="shared" si="188"/>
        <v>0</v>
      </c>
      <c r="G931" t="str">
        <f t="shared" si="189"/>
        <v/>
      </c>
      <c r="H931" t="b">
        <f t="shared" si="190"/>
        <v>0</v>
      </c>
      <c r="I931" s="283">
        <f t="shared" si="183"/>
        <v>0</v>
      </c>
      <c r="J931" s="1">
        <f t="shared" si="184"/>
        <v>0</v>
      </c>
      <c r="K931" s="157">
        <f t="shared" si="191"/>
        <v>0</v>
      </c>
      <c r="L931" s="148">
        <f t="shared" si="192"/>
        <v>0</v>
      </c>
      <c r="M931" s="150">
        <f t="shared" si="193"/>
        <v>10</v>
      </c>
      <c r="N931" s="149">
        <f t="shared" si="194"/>
        <v>2.8200000000000003</v>
      </c>
      <c r="O931" s="149">
        <f t="shared" si="185"/>
        <v>1.02</v>
      </c>
      <c r="P931" s="149">
        <f t="shared" si="186"/>
        <v>0.02</v>
      </c>
    </row>
    <row r="932" spans="1:16" x14ac:dyDescent="0.25">
      <c r="A932" s="391"/>
      <c r="B932" s="394"/>
      <c r="C932" s="5" t="str">
        <f t="shared" si="182"/>
        <v/>
      </c>
      <c r="D932" s="155">
        <f t="shared" si="187"/>
        <v>0</v>
      </c>
      <c r="F932" s="156">
        <f t="shared" si="188"/>
        <v>0</v>
      </c>
      <c r="G932" t="str">
        <f t="shared" si="189"/>
        <v/>
      </c>
      <c r="H932" t="b">
        <f t="shared" si="190"/>
        <v>0</v>
      </c>
      <c r="I932" s="283">
        <f t="shared" si="183"/>
        <v>0</v>
      </c>
      <c r="J932" s="1">
        <f t="shared" si="184"/>
        <v>0</v>
      </c>
      <c r="K932" s="157">
        <f t="shared" si="191"/>
        <v>0</v>
      </c>
      <c r="L932" s="148">
        <f t="shared" si="192"/>
        <v>0</v>
      </c>
      <c r="M932" s="150">
        <f t="shared" si="193"/>
        <v>10</v>
      </c>
      <c r="N932" s="149">
        <f t="shared" si="194"/>
        <v>2.8200000000000003</v>
      </c>
      <c r="O932" s="149">
        <f t="shared" si="185"/>
        <v>1.02</v>
      </c>
      <c r="P932" s="149">
        <f t="shared" si="186"/>
        <v>0.02</v>
      </c>
    </row>
    <row r="933" spans="1:16" x14ac:dyDescent="0.25">
      <c r="A933" s="391"/>
      <c r="B933" s="394"/>
      <c r="C933" s="5" t="str">
        <f t="shared" si="182"/>
        <v/>
      </c>
      <c r="D933" s="155">
        <f t="shared" si="187"/>
        <v>0</v>
      </c>
      <c r="F933" s="156">
        <f t="shared" si="188"/>
        <v>0</v>
      </c>
      <c r="G933" t="str">
        <f t="shared" si="189"/>
        <v/>
      </c>
      <c r="H933" t="b">
        <f t="shared" si="190"/>
        <v>0</v>
      </c>
      <c r="I933" s="283">
        <f t="shared" si="183"/>
        <v>0</v>
      </c>
      <c r="J933" s="1">
        <f t="shared" si="184"/>
        <v>0</v>
      </c>
      <c r="K933" s="157">
        <f t="shared" si="191"/>
        <v>0</v>
      </c>
      <c r="L933" s="148">
        <f t="shared" si="192"/>
        <v>0</v>
      </c>
      <c r="M933" s="150">
        <f t="shared" si="193"/>
        <v>10</v>
      </c>
      <c r="N933" s="149">
        <f t="shared" si="194"/>
        <v>2.8200000000000003</v>
      </c>
      <c r="O933" s="149">
        <f t="shared" si="185"/>
        <v>1.02</v>
      </c>
      <c r="P933" s="149">
        <f t="shared" si="186"/>
        <v>0.02</v>
      </c>
    </row>
    <row r="934" spans="1:16" x14ac:dyDescent="0.25">
      <c r="A934" s="391"/>
      <c r="B934" s="394"/>
      <c r="C934" s="5" t="str">
        <f t="shared" si="182"/>
        <v/>
      </c>
      <c r="D934" s="155">
        <f t="shared" si="187"/>
        <v>0</v>
      </c>
      <c r="F934" s="156">
        <f t="shared" si="188"/>
        <v>0</v>
      </c>
      <c r="G934" t="str">
        <f t="shared" si="189"/>
        <v/>
      </c>
      <c r="H934" t="b">
        <f t="shared" si="190"/>
        <v>0</v>
      </c>
      <c r="I934" s="283">
        <f t="shared" si="183"/>
        <v>0</v>
      </c>
      <c r="J934" s="1">
        <f t="shared" si="184"/>
        <v>0</v>
      </c>
      <c r="K934" s="157">
        <f t="shared" si="191"/>
        <v>0</v>
      </c>
      <c r="L934" s="148">
        <f t="shared" si="192"/>
        <v>0</v>
      </c>
      <c r="M934" s="150">
        <f t="shared" si="193"/>
        <v>10</v>
      </c>
      <c r="N934" s="149">
        <f t="shared" si="194"/>
        <v>2.8200000000000003</v>
      </c>
      <c r="O934" s="149">
        <f t="shared" si="185"/>
        <v>1.02</v>
      </c>
      <c r="P934" s="149">
        <f t="shared" si="186"/>
        <v>0.02</v>
      </c>
    </row>
    <row r="935" spans="1:16" x14ac:dyDescent="0.25">
      <c r="A935" s="391"/>
      <c r="B935" s="394"/>
      <c r="C935" s="5" t="str">
        <f t="shared" si="182"/>
        <v/>
      </c>
      <c r="D935" s="155">
        <f t="shared" si="187"/>
        <v>0</v>
      </c>
      <c r="F935" s="156">
        <f t="shared" si="188"/>
        <v>0</v>
      </c>
      <c r="G935" t="str">
        <f t="shared" si="189"/>
        <v/>
      </c>
      <c r="H935" t="b">
        <f t="shared" si="190"/>
        <v>0</v>
      </c>
      <c r="I935" s="283">
        <f t="shared" si="183"/>
        <v>0</v>
      </c>
      <c r="J935" s="1">
        <f t="shared" si="184"/>
        <v>0</v>
      </c>
      <c r="K935" s="157">
        <f t="shared" si="191"/>
        <v>0</v>
      </c>
      <c r="L935" s="148">
        <f t="shared" si="192"/>
        <v>0</v>
      </c>
      <c r="M935" s="150">
        <f t="shared" si="193"/>
        <v>10</v>
      </c>
      <c r="N935" s="149">
        <f t="shared" si="194"/>
        <v>2.8200000000000003</v>
      </c>
      <c r="O935" s="149">
        <f t="shared" si="185"/>
        <v>1.02</v>
      </c>
      <c r="P935" s="149">
        <f t="shared" si="186"/>
        <v>0.02</v>
      </c>
    </row>
    <row r="936" spans="1:16" x14ac:dyDescent="0.25">
      <c r="A936" s="391"/>
      <c r="B936" s="394"/>
      <c r="C936" s="5" t="str">
        <f t="shared" si="182"/>
        <v/>
      </c>
      <c r="D936" s="155">
        <f t="shared" si="187"/>
        <v>0</v>
      </c>
      <c r="F936" s="156">
        <f t="shared" si="188"/>
        <v>0</v>
      </c>
      <c r="G936" t="str">
        <f t="shared" si="189"/>
        <v/>
      </c>
      <c r="H936" t="b">
        <f t="shared" si="190"/>
        <v>0</v>
      </c>
      <c r="I936" s="283">
        <f t="shared" si="183"/>
        <v>0</v>
      </c>
      <c r="J936" s="1">
        <f t="shared" si="184"/>
        <v>0</v>
      </c>
      <c r="K936" s="157">
        <f t="shared" si="191"/>
        <v>0</v>
      </c>
      <c r="L936" s="148">
        <f t="shared" si="192"/>
        <v>0</v>
      </c>
      <c r="M936" s="150">
        <f t="shared" si="193"/>
        <v>10</v>
      </c>
      <c r="N936" s="149">
        <f t="shared" si="194"/>
        <v>2.8200000000000003</v>
      </c>
      <c r="O936" s="149">
        <f t="shared" si="185"/>
        <v>1.02</v>
      </c>
      <c r="P936" s="149">
        <f t="shared" si="186"/>
        <v>0.02</v>
      </c>
    </row>
    <row r="937" spans="1:16" x14ac:dyDescent="0.25">
      <c r="A937" s="391"/>
      <c r="B937" s="394"/>
      <c r="C937" s="5" t="str">
        <f t="shared" si="182"/>
        <v/>
      </c>
      <c r="D937" s="155">
        <f t="shared" si="187"/>
        <v>0</v>
      </c>
      <c r="F937" s="156">
        <f t="shared" si="188"/>
        <v>0</v>
      </c>
      <c r="G937" t="str">
        <f t="shared" si="189"/>
        <v/>
      </c>
      <c r="H937" t="b">
        <f t="shared" si="190"/>
        <v>0</v>
      </c>
      <c r="I937" s="283">
        <f t="shared" si="183"/>
        <v>0</v>
      </c>
      <c r="J937" s="1">
        <f t="shared" si="184"/>
        <v>0</v>
      </c>
      <c r="K937" s="157">
        <f t="shared" si="191"/>
        <v>0</v>
      </c>
      <c r="L937" s="148">
        <f t="shared" si="192"/>
        <v>0</v>
      </c>
      <c r="M937" s="150">
        <f t="shared" si="193"/>
        <v>10</v>
      </c>
      <c r="N937" s="149">
        <f t="shared" si="194"/>
        <v>2.8200000000000003</v>
      </c>
      <c r="O937" s="149">
        <f t="shared" si="185"/>
        <v>1.02</v>
      </c>
      <c r="P937" s="149">
        <f t="shared" si="186"/>
        <v>0.02</v>
      </c>
    </row>
    <row r="938" spans="1:16" x14ac:dyDescent="0.25">
      <c r="A938" s="391"/>
      <c r="B938" s="394"/>
      <c r="C938" s="5" t="str">
        <f t="shared" si="182"/>
        <v/>
      </c>
      <c r="D938" s="155">
        <f t="shared" si="187"/>
        <v>0</v>
      </c>
      <c r="F938" s="156">
        <f t="shared" si="188"/>
        <v>0</v>
      </c>
      <c r="G938" t="str">
        <f t="shared" si="189"/>
        <v/>
      </c>
      <c r="H938" t="b">
        <f t="shared" si="190"/>
        <v>0</v>
      </c>
      <c r="I938" s="283">
        <f t="shared" si="183"/>
        <v>0</v>
      </c>
      <c r="J938" s="1">
        <f t="shared" si="184"/>
        <v>0</v>
      </c>
      <c r="K938" s="157">
        <f t="shared" si="191"/>
        <v>0</v>
      </c>
      <c r="L938" s="148">
        <f t="shared" si="192"/>
        <v>0</v>
      </c>
      <c r="M938" s="150">
        <f t="shared" si="193"/>
        <v>10</v>
      </c>
      <c r="N938" s="149">
        <f t="shared" si="194"/>
        <v>2.8200000000000003</v>
      </c>
      <c r="O938" s="149">
        <f t="shared" si="185"/>
        <v>1.02</v>
      </c>
      <c r="P938" s="149">
        <f t="shared" si="186"/>
        <v>0.02</v>
      </c>
    </row>
    <row r="939" spans="1:16" x14ac:dyDescent="0.25">
      <c r="A939" s="391"/>
      <c r="B939" s="394"/>
      <c r="C939" s="5" t="str">
        <f t="shared" si="182"/>
        <v/>
      </c>
      <c r="D939" s="155">
        <f t="shared" si="187"/>
        <v>0</v>
      </c>
      <c r="F939" s="156">
        <f t="shared" si="188"/>
        <v>0</v>
      </c>
      <c r="G939" t="str">
        <f t="shared" si="189"/>
        <v/>
      </c>
      <c r="H939" t="b">
        <f t="shared" si="190"/>
        <v>0</v>
      </c>
      <c r="I939" s="283">
        <f t="shared" si="183"/>
        <v>0</v>
      </c>
      <c r="J939" s="1">
        <f t="shared" si="184"/>
        <v>0</v>
      </c>
      <c r="K939" s="157">
        <f t="shared" si="191"/>
        <v>0</v>
      </c>
      <c r="L939" s="148">
        <f t="shared" si="192"/>
        <v>0</v>
      </c>
      <c r="M939" s="150">
        <f t="shared" si="193"/>
        <v>10</v>
      </c>
      <c r="N939" s="149">
        <f t="shared" si="194"/>
        <v>2.8200000000000003</v>
      </c>
      <c r="O939" s="149">
        <f t="shared" si="185"/>
        <v>1.02</v>
      </c>
      <c r="P939" s="149">
        <f t="shared" si="186"/>
        <v>0.02</v>
      </c>
    </row>
    <row r="940" spans="1:16" x14ac:dyDescent="0.25">
      <c r="A940" s="391"/>
      <c r="B940" s="394"/>
      <c r="C940" s="5" t="str">
        <f t="shared" si="182"/>
        <v/>
      </c>
      <c r="D940" s="155">
        <f t="shared" si="187"/>
        <v>0</v>
      </c>
      <c r="F940" s="156">
        <f t="shared" si="188"/>
        <v>0</v>
      </c>
      <c r="G940" t="str">
        <f t="shared" si="189"/>
        <v/>
      </c>
      <c r="H940" t="b">
        <f t="shared" si="190"/>
        <v>0</v>
      </c>
      <c r="I940" s="283">
        <f t="shared" si="183"/>
        <v>0</v>
      </c>
      <c r="J940" s="1">
        <f t="shared" si="184"/>
        <v>0</v>
      </c>
      <c r="K940" s="157">
        <f t="shared" si="191"/>
        <v>0</v>
      </c>
      <c r="L940" s="148">
        <f t="shared" si="192"/>
        <v>0</v>
      </c>
      <c r="M940" s="150">
        <f t="shared" si="193"/>
        <v>10</v>
      </c>
      <c r="N940" s="149">
        <f t="shared" si="194"/>
        <v>2.8200000000000003</v>
      </c>
      <c r="O940" s="149">
        <f t="shared" si="185"/>
        <v>1.02</v>
      </c>
      <c r="P940" s="149">
        <f t="shared" si="186"/>
        <v>0.02</v>
      </c>
    </row>
    <row r="941" spans="1:16" x14ac:dyDescent="0.25">
      <c r="A941" s="391"/>
      <c r="B941" s="394"/>
      <c r="C941" s="5" t="str">
        <f t="shared" si="182"/>
        <v/>
      </c>
      <c r="D941" s="155">
        <f t="shared" si="187"/>
        <v>0</v>
      </c>
      <c r="F941" s="156">
        <f t="shared" si="188"/>
        <v>0</v>
      </c>
      <c r="G941" t="str">
        <f t="shared" si="189"/>
        <v/>
      </c>
      <c r="H941" t="b">
        <f t="shared" si="190"/>
        <v>0</v>
      </c>
      <c r="I941" s="283">
        <f t="shared" si="183"/>
        <v>0</v>
      </c>
      <c r="J941" s="1">
        <f t="shared" si="184"/>
        <v>0</v>
      </c>
      <c r="K941" s="157">
        <f t="shared" si="191"/>
        <v>0</v>
      </c>
      <c r="L941" s="148">
        <f t="shared" si="192"/>
        <v>0</v>
      </c>
      <c r="M941" s="150">
        <f t="shared" si="193"/>
        <v>10</v>
      </c>
      <c r="N941" s="149">
        <f t="shared" si="194"/>
        <v>2.8200000000000003</v>
      </c>
      <c r="O941" s="149">
        <f t="shared" si="185"/>
        <v>1.02</v>
      </c>
      <c r="P941" s="149">
        <f t="shared" si="186"/>
        <v>0.02</v>
      </c>
    </row>
    <row r="942" spans="1:16" x14ac:dyDescent="0.25">
      <c r="A942" s="391"/>
      <c r="B942" s="394"/>
      <c r="C942" s="5" t="str">
        <f t="shared" si="182"/>
        <v/>
      </c>
      <c r="D942" s="155">
        <f t="shared" si="187"/>
        <v>0</v>
      </c>
      <c r="F942" s="156">
        <f t="shared" si="188"/>
        <v>0</v>
      </c>
      <c r="G942" t="str">
        <f t="shared" si="189"/>
        <v/>
      </c>
      <c r="H942" t="b">
        <f t="shared" si="190"/>
        <v>0</v>
      </c>
      <c r="I942" s="283">
        <f t="shared" si="183"/>
        <v>0</v>
      </c>
      <c r="J942" s="1">
        <f t="shared" si="184"/>
        <v>0</v>
      </c>
      <c r="K942" s="157">
        <f t="shared" si="191"/>
        <v>0</v>
      </c>
      <c r="L942" s="148">
        <f t="shared" si="192"/>
        <v>0</v>
      </c>
      <c r="M942" s="150">
        <f t="shared" si="193"/>
        <v>10</v>
      </c>
      <c r="N942" s="149">
        <f t="shared" si="194"/>
        <v>2.8200000000000003</v>
      </c>
      <c r="O942" s="149">
        <f t="shared" si="185"/>
        <v>1.02</v>
      </c>
      <c r="P942" s="149">
        <f t="shared" si="186"/>
        <v>0.02</v>
      </c>
    </row>
    <row r="943" spans="1:16" x14ac:dyDescent="0.25">
      <c r="A943" s="391"/>
      <c r="B943" s="394"/>
      <c r="C943" s="5" t="str">
        <f t="shared" si="182"/>
        <v/>
      </c>
      <c r="D943" s="155">
        <f t="shared" si="187"/>
        <v>0</v>
      </c>
      <c r="F943" s="156">
        <f t="shared" si="188"/>
        <v>0</v>
      </c>
      <c r="G943" t="str">
        <f t="shared" si="189"/>
        <v/>
      </c>
      <c r="H943" t="b">
        <f t="shared" si="190"/>
        <v>0</v>
      </c>
      <c r="I943" s="283">
        <f t="shared" si="183"/>
        <v>0</v>
      </c>
      <c r="J943" s="1">
        <f t="shared" si="184"/>
        <v>0</v>
      </c>
      <c r="K943" s="157">
        <f t="shared" si="191"/>
        <v>0</v>
      </c>
      <c r="L943" s="148">
        <f t="shared" si="192"/>
        <v>0</v>
      </c>
      <c r="M943" s="150">
        <f t="shared" si="193"/>
        <v>10</v>
      </c>
      <c r="N943" s="149">
        <f t="shared" si="194"/>
        <v>2.8200000000000003</v>
      </c>
      <c r="O943" s="149">
        <f t="shared" si="185"/>
        <v>1.02</v>
      </c>
      <c r="P943" s="149">
        <f t="shared" si="186"/>
        <v>0.02</v>
      </c>
    </row>
    <row r="944" spans="1:16" x14ac:dyDescent="0.25">
      <c r="A944" s="391"/>
      <c r="B944" s="394"/>
      <c r="C944" s="5" t="str">
        <f t="shared" si="182"/>
        <v/>
      </c>
      <c r="D944" s="155">
        <f t="shared" si="187"/>
        <v>0</v>
      </c>
      <c r="F944" s="156">
        <f t="shared" si="188"/>
        <v>0</v>
      </c>
      <c r="G944" t="str">
        <f t="shared" si="189"/>
        <v/>
      </c>
      <c r="H944" t="b">
        <f t="shared" si="190"/>
        <v>0</v>
      </c>
      <c r="I944" s="283">
        <f t="shared" si="183"/>
        <v>0</v>
      </c>
      <c r="J944" s="1">
        <f t="shared" si="184"/>
        <v>0</v>
      </c>
      <c r="K944" s="157">
        <f t="shared" si="191"/>
        <v>0</v>
      </c>
      <c r="L944" s="148">
        <f t="shared" si="192"/>
        <v>0</v>
      </c>
      <c r="M944" s="150">
        <f t="shared" si="193"/>
        <v>10</v>
      </c>
      <c r="N944" s="149">
        <f t="shared" si="194"/>
        <v>2.8200000000000003</v>
      </c>
      <c r="O944" s="149">
        <f t="shared" si="185"/>
        <v>1.02</v>
      </c>
      <c r="P944" s="149">
        <f t="shared" si="186"/>
        <v>0.02</v>
      </c>
    </row>
    <row r="945" spans="1:16" x14ac:dyDescent="0.25">
      <c r="A945" s="391"/>
      <c r="B945" s="394"/>
      <c r="C945" s="5" t="str">
        <f t="shared" si="182"/>
        <v/>
      </c>
      <c r="D945" s="155">
        <f t="shared" si="187"/>
        <v>0</v>
      </c>
      <c r="F945" s="156">
        <f t="shared" si="188"/>
        <v>0</v>
      </c>
      <c r="G945" t="str">
        <f t="shared" si="189"/>
        <v/>
      </c>
      <c r="H945" t="b">
        <f t="shared" si="190"/>
        <v>0</v>
      </c>
      <c r="I945" s="283">
        <f t="shared" si="183"/>
        <v>0</v>
      </c>
      <c r="J945" s="1">
        <f t="shared" si="184"/>
        <v>0</v>
      </c>
      <c r="K945" s="157">
        <f t="shared" si="191"/>
        <v>0</v>
      </c>
      <c r="L945" s="148">
        <f t="shared" si="192"/>
        <v>0</v>
      </c>
      <c r="M945" s="150">
        <f t="shared" si="193"/>
        <v>10</v>
      </c>
      <c r="N945" s="149">
        <f t="shared" si="194"/>
        <v>2.8200000000000003</v>
      </c>
      <c r="O945" s="149">
        <f t="shared" si="185"/>
        <v>1.02</v>
      </c>
      <c r="P945" s="149">
        <f t="shared" si="186"/>
        <v>0.02</v>
      </c>
    </row>
    <row r="946" spans="1:16" x14ac:dyDescent="0.25">
      <c r="A946" s="391"/>
      <c r="B946" s="394"/>
      <c r="C946" s="5" t="str">
        <f t="shared" si="182"/>
        <v/>
      </c>
      <c r="D946" s="155">
        <f t="shared" si="187"/>
        <v>0</v>
      </c>
      <c r="F946" s="156">
        <f t="shared" si="188"/>
        <v>0</v>
      </c>
      <c r="G946" t="str">
        <f t="shared" si="189"/>
        <v/>
      </c>
      <c r="H946" t="b">
        <f t="shared" si="190"/>
        <v>0</v>
      </c>
      <c r="I946" s="283">
        <f t="shared" si="183"/>
        <v>0</v>
      </c>
      <c r="J946" s="1">
        <f t="shared" si="184"/>
        <v>0</v>
      </c>
      <c r="K946" s="157">
        <f t="shared" si="191"/>
        <v>0</v>
      </c>
      <c r="L946" s="148">
        <f t="shared" si="192"/>
        <v>0</v>
      </c>
      <c r="M946" s="150">
        <f t="shared" si="193"/>
        <v>10</v>
      </c>
      <c r="N946" s="149">
        <f t="shared" si="194"/>
        <v>2.8200000000000003</v>
      </c>
      <c r="O946" s="149">
        <f t="shared" si="185"/>
        <v>1.02</v>
      </c>
      <c r="P946" s="149">
        <f t="shared" si="186"/>
        <v>0.02</v>
      </c>
    </row>
    <row r="947" spans="1:16" x14ac:dyDescent="0.25">
      <c r="A947" s="391"/>
      <c r="B947" s="394"/>
      <c r="C947" s="5" t="str">
        <f t="shared" si="182"/>
        <v/>
      </c>
      <c r="D947" s="155">
        <f t="shared" si="187"/>
        <v>0</v>
      </c>
      <c r="F947" s="156">
        <f t="shared" si="188"/>
        <v>0</v>
      </c>
      <c r="G947" t="str">
        <f t="shared" si="189"/>
        <v/>
      </c>
      <c r="H947" t="b">
        <f t="shared" si="190"/>
        <v>0</v>
      </c>
      <c r="I947" s="283">
        <f t="shared" si="183"/>
        <v>0</v>
      </c>
      <c r="J947" s="1">
        <f t="shared" si="184"/>
        <v>0</v>
      </c>
      <c r="K947" s="157">
        <f t="shared" si="191"/>
        <v>0</v>
      </c>
      <c r="L947" s="148">
        <f t="shared" si="192"/>
        <v>0</v>
      </c>
      <c r="M947" s="150">
        <f t="shared" si="193"/>
        <v>10</v>
      </c>
      <c r="N947" s="149">
        <f t="shared" si="194"/>
        <v>2.8200000000000003</v>
      </c>
      <c r="O947" s="149">
        <f t="shared" si="185"/>
        <v>1.02</v>
      </c>
      <c r="P947" s="149">
        <f t="shared" si="186"/>
        <v>0.02</v>
      </c>
    </row>
    <row r="948" spans="1:16" x14ac:dyDescent="0.25">
      <c r="A948" s="391"/>
      <c r="B948" s="394"/>
      <c r="C948" s="5" t="str">
        <f t="shared" si="182"/>
        <v/>
      </c>
      <c r="D948" s="155">
        <f t="shared" si="187"/>
        <v>0</v>
      </c>
      <c r="F948" s="156">
        <f t="shared" si="188"/>
        <v>0</v>
      </c>
      <c r="G948" t="str">
        <f t="shared" si="189"/>
        <v/>
      </c>
      <c r="H948" t="b">
        <f t="shared" si="190"/>
        <v>0</v>
      </c>
      <c r="I948" s="283">
        <f t="shared" si="183"/>
        <v>0</v>
      </c>
      <c r="J948" s="1">
        <f t="shared" si="184"/>
        <v>0</v>
      </c>
      <c r="K948" s="157">
        <f t="shared" si="191"/>
        <v>0</v>
      </c>
      <c r="L948" s="148">
        <f t="shared" si="192"/>
        <v>0</v>
      </c>
      <c r="M948" s="150">
        <f t="shared" si="193"/>
        <v>10</v>
      </c>
      <c r="N948" s="149">
        <f t="shared" si="194"/>
        <v>2.8200000000000003</v>
      </c>
      <c r="O948" s="149">
        <f t="shared" si="185"/>
        <v>1.02</v>
      </c>
      <c r="P948" s="149">
        <f t="shared" si="186"/>
        <v>0.02</v>
      </c>
    </row>
    <row r="949" spans="1:16" x14ac:dyDescent="0.25">
      <c r="A949" s="391"/>
      <c r="B949" s="394"/>
      <c r="C949" s="5" t="str">
        <f t="shared" si="182"/>
        <v/>
      </c>
      <c r="D949" s="155">
        <f t="shared" si="187"/>
        <v>0</v>
      </c>
      <c r="F949" s="156">
        <f t="shared" si="188"/>
        <v>0</v>
      </c>
      <c r="G949" t="str">
        <f t="shared" si="189"/>
        <v/>
      </c>
      <c r="H949" t="b">
        <f t="shared" si="190"/>
        <v>0</v>
      </c>
      <c r="I949" s="283">
        <f t="shared" si="183"/>
        <v>0</v>
      </c>
      <c r="J949" s="1">
        <f t="shared" si="184"/>
        <v>0</v>
      </c>
      <c r="K949" s="157">
        <f t="shared" si="191"/>
        <v>0</v>
      </c>
      <c r="L949" s="148">
        <f t="shared" si="192"/>
        <v>0</v>
      </c>
      <c r="M949" s="150">
        <f t="shared" si="193"/>
        <v>10</v>
      </c>
      <c r="N949" s="149">
        <f t="shared" si="194"/>
        <v>2.8200000000000003</v>
      </c>
      <c r="O949" s="149">
        <f t="shared" si="185"/>
        <v>1.02</v>
      </c>
      <c r="P949" s="149">
        <f t="shared" si="186"/>
        <v>0.02</v>
      </c>
    </row>
    <row r="950" spans="1:16" x14ac:dyDescent="0.25">
      <c r="A950" s="391"/>
      <c r="B950" s="394"/>
      <c r="C950" s="5" t="str">
        <f t="shared" si="182"/>
        <v/>
      </c>
      <c r="D950" s="155">
        <f t="shared" si="187"/>
        <v>0</v>
      </c>
      <c r="F950" s="156">
        <f t="shared" si="188"/>
        <v>0</v>
      </c>
      <c r="G950" t="str">
        <f t="shared" si="189"/>
        <v/>
      </c>
      <c r="H950" t="b">
        <f t="shared" si="190"/>
        <v>0</v>
      </c>
      <c r="I950" s="283">
        <f t="shared" si="183"/>
        <v>0</v>
      </c>
      <c r="J950" s="1">
        <f t="shared" si="184"/>
        <v>0</v>
      </c>
      <c r="K950" s="157">
        <f t="shared" si="191"/>
        <v>0</v>
      </c>
      <c r="L950" s="148">
        <f t="shared" si="192"/>
        <v>0</v>
      </c>
      <c r="M950" s="150">
        <f t="shared" si="193"/>
        <v>10</v>
      </c>
      <c r="N950" s="149">
        <f t="shared" si="194"/>
        <v>2.8200000000000003</v>
      </c>
      <c r="O950" s="149">
        <f t="shared" si="185"/>
        <v>1.02</v>
      </c>
      <c r="P950" s="149">
        <f t="shared" si="186"/>
        <v>0.02</v>
      </c>
    </row>
    <row r="951" spans="1:16" x14ac:dyDescent="0.25">
      <c r="A951" s="391"/>
      <c r="B951" s="394"/>
      <c r="C951" s="5" t="str">
        <f t="shared" si="182"/>
        <v/>
      </c>
      <c r="D951" s="155">
        <f t="shared" si="187"/>
        <v>0</v>
      </c>
      <c r="F951" s="156">
        <f t="shared" si="188"/>
        <v>0</v>
      </c>
      <c r="G951" t="str">
        <f t="shared" si="189"/>
        <v/>
      </c>
      <c r="H951" t="b">
        <f t="shared" si="190"/>
        <v>0</v>
      </c>
      <c r="I951" s="283">
        <f t="shared" si="183"/>
        <v>0</v>
      </c>
      <c r="J951" s="1">
        <f t="shared" si="184"/>
        <v>0</v>
      </c>
      <c r="K951" s="157">
        <f t="shared" si="191"/>
        <v>0</v>
      </c>
      <c r="L951" s="148">
        <f t="shared" si="192"/>
        <v>0</v>
      </c>
      <c r="M951" s="150">
        <f t="shared" si="193"/>
        <v>10</v>
      </c>
      <c r="N951" s="149">
        <f t="shared" si="194"/>
        <v>2.8200000000000003</v>
      </c>
      <c r="O951" s="149">
        <f t="shared" si="185"/>
        <v>1.02</v>
      </c>
      <c r="P951" s="149">
        <f t="shared" si="186"/>
        <v>0.02</v>
      </c>
    </row>
    <row r="952" spans="1:16" x14ac:dyDescent="0.25">
      <c r="A952" s="391"/>
      <c r="B952" s="394"/>
      <c r="C952" s="5" t="str">
        <f t="shared" si="182"/>
        <v/>
      </c>
      <c r="D952" s="155">
        <f t="shared" si="187"/>
        <v>0</v>
      </c>
      <c r="F952" s="156">
        <f t="shared" si="188"/>
        <v>0</v>
      </c>
      <c r="G952" t="str">
        <f t="shared" si="189"/>
        <v/>
      </c>
      <c r="H952" t="b">
        <f t="shared" si="190"/>
        <v>0</v>
      </c>
      <c r="I952" s="283">
        <f t="shared" si="183"/>
        <v>0</v>
      </c>
      <c r="J952" s="1">
        <f t="shared" si="184"/>
        <v>0</v>
      </c>
      <c r="K952" s="157">
        <f t="shared" si="191"/>
        <v>0</v>
      </c>
      <c r="L952" s="148">
        <f t="shared" si="192"/>
        <v>0</v>
      </c>
      <c r="M952" s="150">
        <f t="shared" si="193"/>
        <v>10</v>
      </c>
      <c r="N952" s="149">
        <f t="shared" si="194"/>
        <v>2.8200000000000003</v>
      </c>
      <c r="O952" s="149">
        <f t="shared" si="185"/>
        <v>1.02</v>
      </c>
      <c r="P952" s="149">
        <f t="shared" si="186"/>
        <v>0.02</v>
      </c>
    </row>
    <row r="953" spans="1:16" x14ac:dyDescent="0.25">
      <c r="A953" s="391"/>
      <c r="B953" s="394"/>
      <c r="C953" s="5" t="str">
        <f t="shared" si="182"/>
        <v/>
      </c>
      <c r="D953" s="155">
        <f t="shared" si="187"/>
        <v>0</v>
      </c>
      <c r="F953" s="156">
        <f t="shared" si="188"/>
        <v>0</v>
      </c>
      <c r="G953" t="str">
        <f t="shared" si="189"/>
        <v/>
      </c>
      <c r="H953" t="b">
        <f t="shared" si="190"/>
        <v>0</v>
      </c>
      <c r="I953" s="283">
        <f t="shared" si="183"/>
        <v>0</v>
      </c>
      <c r="J953" s="1">
        <f t="shared" si="184"/>
        <v>0</v>
      </c>
      <c r="K953" s="157">
        <f t="shared" si="191"/>
        <v>0</v>
      </c>
      <c r="L953" s="148">
        <f t="shared" si="192"/>
        <v>0</v>
      </c>
      <c r="M953" s="150">
        <f t="shared" si="193"/>
        <v>10</v>
      </c>
      <c r="N953" s="149">
        <f t="shared" si="194"/>
        <v>2.8200000000000003</v>
      </c>
      <c r="O953" s="149">
        <f t="shared" si="185"/>
        <v>1.02</v>
      </c>
      <c r="P953" s="149">
        <f t="shared" si="186"/>
        <v>0.02</v>
      </c>
    </row>
    <row r="954" spans="1:16" x14ac:dyDescent="0.25">
      <c r="A954" s="391"/>
      <c r="B954" s="394"/>
      <c r="C954" s="5" t="str">
        <f t="shared" si="182"/>
        <v/>
      </c>
      <c r="D954" s="155">
        <f t="shared" si="187"/>
        <v>0</v>
      </c>
      <c r="F954" s="156">
        <f t="shared" si="188"/>
        <v>0</v>
      </c>
      <c r="G954" t="str">
        <f t="shared" si="189"/>
        <v/>
      </c>
      <c r="H954" t="b">
        <f t="shared" si="190"/>
        <v>0</v>
      </c>
      <c r="I954" s="283">
        <f t="shared" si="183"/>
        <v>0</v>
      </c>
      <c r="J954" s="1">
        <f t="shared" si="184"/>
        <v>0</v>
      </c>
      <c r="K954" s="157">
        <f t="shared" si="191"/>
        <v>0</v>
      </c>
      <c r="L954" s="148">
        <f t="shared" si="192"/>
        <v>0</v>
      </c>
      <c r="M954" s="150">
        <f t="shared" si="193"/>
        <v>10</v>
      </c>
      <c r="N954" s="149">
        <f t="shared" si="194"/>
        <v>2.8200000000000003</v>
      </c>
      <c r="O954" s="149">
        <f t="shared" si="185"/>
        <v>1.02</v>
      </c>
      <c r="P954" s="149">
        <f t="shared" si="186"/>
        <v>0.02</v>
      </c>
    </row>
    <row r="955" spans="1:16" x14ac:dyDescent="0.25">
      <c r="A955" s="391"/>
      <c r="B955" s="394"/>
      <c r="C955" s="5" t="str">
        <f t="shared" si="182"/>
        <v/>
      </c>
      <c r="D955" s="155">
        <f t="shared" si="187"/>
        <v>0</v>
      </c>
      <c r="F955" s="156">
        <f t="shared" si="188"/>
        <v>0</v>
      </c>
      <c r="G955" t="str">
        <f t="shared" si="189"/>
        <v/>
      </c>
      <c r="H955" t="b">
        <f t="shared" si="190"/>
        <v>0</v>
      </c>
      <c r="I955" s="283">
        <f t="shared" si="183"/>
        <v>0</v>
      </c>
      <c r="J955" s="1">
        <f t="shared" si="184"/>
        <v>0</v>
      </c>
      <c r="K955" s="157">
        <f t="shared" si="191"/>
        <v>0</v>
      </c>
      <c r="L955" s="148">
        <f t="shared" si="192"/>
        <v>0</v>
      </c>
      <c r="M955" s="150">
        <f t="shared" si="193"/>
        <v>10</v>
      </c>
      <c r="N955" s="149">
        <f t="shared" si="194"/>
        <v>2.8200000000000003</v>
      </c>
      <c r="O955" s="149">
        <f t="shared" si="185"/>
        <v>1.02</v>
      </c>
      <c r="P955" s="149">
        <f t="shared" si="186"/>
        <v>0.02</v>
      </c>
    </row>
    <row r="956" spans="1:16" x14ac:dyDescent="0.25">
      <c r="A956" s="391"/>
      <c r="B956" s="394"/>
      <c r="C956" s="5" t="str">
        <f t="shared" si="182"/>
        <v/>
      </c>
      <c r="D956" s="155">
        <f t="shared" si="187"/>
        <v>0</v>
      </c>
      <c r="F956" s="156">
        <f t="shared" si="188"/>
        <v>0</v>
      </c>
      <c r="G956" t="str">
        <f t="shared" si="189"/>
        <v/>
      </c>
      <c r="H956" t="b">
        <f t="shared" si="190"/>
        <v>0</v>
      </c>
      <c r="I956" s="283">
        <f t="shared" si="183"/>
        <v>0</v>
      </c>
      <c r="J956" s="1">
        <f t="shared" si="184"/>
        <v>0</v>
      </c>
      <c r="K956" s="157">
        <f t="shared" si="191"/>
        <v>0</v>
      </c>
      <c r="L956" s="148">
        <f t="shared" si="192"/>
        <v>0</v>
      </c>
      <c r="M956" s="150">
        <f t="shared" si="193"/>
        <v>10</v>
      </c>
      <c r="N956" s="149">
        <f t="shared" si="194"/>
        <v>2.8200000000000003</v>
      </c>
      <c r="O956" s="149">
        <f t="shared" si="185"/>
        <v>1.02</v>
      </c>
      <c r="P956" s="149">
        <f t="shared" si="186"/>
        <v>0.02</v>
      </c>
    </row>
    <row r="957" spans="1:16" x14ac:dyDescent="0.25">
      <c r="A957" s="391"/>
      <c r="B957" s="394"/>
      <c r="C957" s="5" t="str">
        <f t="shared" si="182"/>
        <v/>
      </c>
      <c r="D957" s="155">
        <f t="shared" si="187"/>
        <v>0</v>
      </c>
      <c r="F957" s="156">
        <f t="shared" si="188"/>
        <v>0</v>
      </c>
      <c r="G957" t="str">
        <f t="shared" si="189"/>
        <v/>
      </c>
      <c r="H957" t="b">
        <f t="shared" si="190"/>
        <v>0</v>
      </c>
      <c r="I957" s="283">
        <f t="shared" si="183"/>
        <v>0</v>
      </c>
      <c r="J957" s="1">
        <f t="shared" si="184"/>
        <v>0</v>
      </c>
      <c r="K957" s="157">
        <f t="shared" si="191"/>
        <v>0</v>
      </c>
      <c r="L957" s="148">
        <f t="shared" si="192"/>
        <v>0</v>
      </c>
      <c r="M957" s="150">
        <f t="shared" si="193"/>
        <v>10</v>
      </c>
      <c r="N957" s="149">
        <f t="shared" si="194"/>
        <v>2.8200000000000003</v>
      </c>
      <c r="O957" s="149">
        <f t="shared" si="185"/>
        <v>1.02</v>
      </c>
      <c r="P957" s="149">
        <f t="shared" si="186"/>
        <v>0.02</v>
      </c>
    </row>
    <row r="958" spans="1:16" x14ac:dyDescent="0.25">
      <c r="A958" s="391"/>
      <c r="B958" s="394"/>
      <c r="C958" s="5" t="str">
        <f t="shared" si="182"/>
        <v/>
      </c>
      <c r="D958" s="155">
        <f t="shared" si="187"/>
        <v>0</v>
      </c>
      <c r="F958" s="156">
        <f t="shared" si="188"/>
        <v>0</v>
      </c>
      <c r="G958" t="str">
        <f t="shared" si="189"/>
        <v/>
      </c>
      <c r="H958" t="b">
        <f t="shared" si="190"/>
        <v>0</v>
      </c>
      <c r="I958" s="283">
        <f t="shared" si="183"/>
        <v>0</v>
      </c>
      <c r="J958" s="1">
        <f t="shared" si="184"/>
        <v>0</v>
      </c>
      <c r="K958" s="157">
        <f t="shared" si="191"/>
        <v>0</v>
      </c>
      <c r="L958" s="148">
        <f t="shared" si="192"/>
        <v>0</v>
      </c>
      <c r="M958" s="150">
        <f t="shared" si="193"/>
        <v>10</v>
      </c>
      <c r="N958" s="149">
        <f t="shared" si="194"/>
        <v>2.8200000000000003</v>
      </c>
      <c r="O958" s="149">
        <f t="shared" si="185"/>
        <v>1.02</v>
      </c>
      <c r="P958" s="149">
        <f t="shared" si="186"/>
        <v>0.02</v>
      </c>
    </row>
    <row r="959" spans="1:16" x14ac:dyDescent="0.25">
      <c r="A959" s="391"/>
      <c r="B959" s="394"/>
      <c r="C959" s="5" t="str">
        <f t="shared" si="182"/>
        <v/>
      </c>
      <c r="D959" s="155">
        <f t="shared" si="187"/>
        <v>0</v>
      </c>
      <c r="F959" s="156">
        <f t="shared" si="188"/>
        <v>0</v>
      </c>
      <c r="G959" t="str">
        <f t="shared" si="189"/>
        <v/>
      </c>
      <c r="H959" t="b">
        <f t="shared" si="190"/>
        <v>0</v>
      </c>
      <c r="I959" s="283">
        <f t="shared" si="183"/>
        <v>0</v>
      </c>
      <c r="J959" s="1">
        <f t="shared" si="184"/>
        <v>0</v>
      </c>
      <c r="K959" s="157">
        <f t="shared" si="191"/>
        <v>0</v>
      </c>
      <c r="L959" s="148">
        <f t="shared" si="192"/>
        <v>0</v>
      </c>
      <c r="M959" s="150">
        <f t="shared" si="193"/>
        <v>10</v>
      </c>
      <c r="N959" s="149">
        <f t="shared" si="194"/>
        <v>2.8200000000000003</v>
      </c>
      <c r="O959" s="149">
        <f t="shared" si="185"/>
        <v>1.02</v>
      </c>
      <c r="P959" s="149">
        <f t="shared" si="186"/>
        <v>0.02</v>
      </c>
    </row>
    <row r="960" spans="1:16" x14ac:dyDescent="0.25">
      <c r="A960" s="391"/>
      <c r="B960" s="394"/>
      <c r="C960" s="5" t="str">
        <f t="shared" si="182"/>
        <v/>
      </c>
      <c r="D960" s="155">
        <f t="shared" si="187"/>
        <v>0</v>
      </c>
      <c r="F960" s="156">
        <f t="shared" si="188"/>
        <v>0</v>
      </c>
      <c r="G960" t="str">
        <f t="shared" si="189"/>
        <v/>
      </c>
      <c r="H960" t="b">
        <f t="shared" si="190"/>
        <v>0</v>
      </c>
      <c r="I960" s="283">
        <f t="shared" si="183"/>
        <v>0</v>
      </c>
      <c r="J960" s="1">
        <f t="shared" si="184"/>
        <v>0</v>
      </c>
      <c r="K960" s="157">
        <f t="shared" si="191"/>
        <v>0</v>
      </c>
      <c r="L960" s="148">
        <f t="shared" si="192"/>
        <v>0</v>
      </c>
      <c r="M960" s="150">
        <f t="shared" si="193"/>
        <v>10</v>
      </c>
      <c r="N960" s="149">
        <f t="shared" si="194"/>
        <v>2.8200000000000003</v>
      </c>
      <c r="O960" s="149">
        <f t="shared" si="185"/>
        <v>1.02</v>
      </c>
      <c r="P960" s="149">
        <f t="shared" si="186"/>
        <v>0.02</v>
      </c>
    </row>
    <row r="961" spans="1:16" x14ac:dyDescent="0.25">
      <c r="A961" s="391"/>
      <c r="B961" s="394"/>
      <c r="C961" s="5" t="str">
        <f t="shared" si="182"/>
        <v/>
      </c>
      <c r="D961" s="155">
        <f t="shared" si="187"/>
        <v>0</v>
      </c>
      <c r="F961" s="156">
        <f t="shared" si="188"/>
        <v>0</v>
      </c>
      <c r="G961" t="str">
        <f t="shared" si="189"/>
        <v/>
      </c>
      <c r="H961" t="b">
        <f t="shared" si="190"/>
        <v>0</v>
      </c>
      <c r="I961" s="283">
        <f t="shared" si="183"/>
        <v>0</v>
      </c>
      <c r="J961" s="1">
        <f t="shared" si="184"/>
        <v>0</v>
      </c>
      <c r="K961" s="157">
        <f t="shared" si="191"/>
        <v>0</v>
      </c>
      <c r="L961" s="148">
        <f t="shared" si="192"/>
        <v>0</v>
      </c>
      <c r="M961" s="150">
        <f t="shared" si="193"/>
        <v>10</v>
      </c>
      <c r="N961" s="149">
        <f t="shared" si="194"/>
        <v>2.8200000000000003</v>
      </c>
      <c r="O961" s="149">
        <f t="shared" si="185"/>
        <v>1.02</v>
      </c>
      <c r="P961" s="149">
        <f t="shared" si="186"/>
        <v>0.02</v>
      </c>
    </row>
    <row r="962" spans="1:16" x14ac:dyDescent="0.25">
      <c r="A962" s="391"/>
      <c r="B962" s="394"/>
      <c r="C962" s="5" t="str">
        <f t="shared" si="182"/>
        <v/>
      </c>
      <c r="D962" s="155">
        <f t="shared" si="187"/>
        <v>0</v>
      </c>
      <c r="F962" s="156">
        <f t="shared" si="188"/>
        <v>0</v>
      </c>
      <c r="G962" t="str">
        <f t="shared" si="189"/>
        <v/>
      </c>
      <c r="H962" t="b">
        <f t="shared" si="190"/>
        <v>0</v>
      </c>
      <c r="I962" s="283">
        <f t="shared" si="183"/>
        <v>0</v>
      </c>
      <c r="J962" s="1">
        <f t="shared" si="184"/>
        <v>0</v>
      </c>
      <c r="K962" s="157">
        <f t="shared" si="191"/>
        <v>0</v>
      </c>
      <c r="L962" s="148">
        <f t="shared" si="192"/>
        <v>0</v>
      </c>
      <c r="M962" s="150">
        <f t="shared" si="193"/>
        <v>10</v>
      </c>
      <c r="N962" s="149">
        <f t="shared" si="194"/>
        <v>2.8200000000000003</v>
      </c>
      <c r="O962" s="149">
        <f t="shared" si="185"/>
        <v>1.02</v>
      </c>
      <c r="P962" s="149">
        <f t="shared" si="186"/>
        <v>0.02</v>
      </c>
    </row>
    <row r="963" spans="1:16" x14ac:dyDescent="0.25">
      <c r="A963" s="391"/>
      <c r="B963" s="394"/>
      <c r="C963" s="5" t="str">
        <f t="shared" ref="C963:C1002" si="195">IF(I963&gt;0,INDEX(DB,I963,2),"")</f>
        <v/>
      </c>
      <c r="D963" s="155">
        <f t="shared" si="187"/>
        <v>0</v>
      </c>
      <c r="F963" s="156">
        <f t="shared" si="188"/>
        <v>0</v>
      </c>
      <c r="G963" t="str">
        <f t="shared" si="189"/>
        <v/>
      </c>
      <c r="H963" t="b">
        <f t="shared" si="190"/>
        <v>0</v>
      </c>
      <c r="I963" s="283">
        <f t="shared" ref="I963:I1001" si="196">IF(ISNA(MATCH(A963,AthleteNumbers,0)),0,MATCH(A963,AthleteNumbers,0))</f>
        <v>0</v>
      </c>
      <c r="J963" s="1">
        <f t="shared" ref="J963:J1001" si="197">IF(I963&gt;0,INDEX(DB,$I963,6),0)</f>
        <v>0</v>
      </c>
      <c r="K963" s="157">
        <f t="shared" si="191"/>
        <v>0</v>
      </c>
      <c r="L963" s="148">
        <f t="shared" si="192"/>
        <v>0</v>
      </c>
      <c r="M963" s="150">
        <f t="shared" si="193"/>
        <v>10</v>
      </c>
      <c r="N963" s="149">
        <f t="shared" si="194"/>
        <v>2.8200000000000003</v>
      </c>
      <c r="O963" s="149">
        <f t="shared" ref="O963:O1001" si="198">IF($J963=0,$M$1,INDEX(IncEventData,$J963,(3*($K$1-1))+2))</f>
        <v>1.02</v>
      </c>
      <c r="P963" s="149">
        <f t="shared" ref="P963:P1001" si="199">IF($J963=0,$O$1,INDEX(IncEventData,$J963,(3*($K$1-1))+3))</f>
        <v>0.02</v>
      </c>
    </row>
    <row r="964" spans="1:16" x14ac:dyDescent="0.25">
      <c r="A964" s="391"/>
      <c r="B964" s="394"/>
      <c r="C964" s="5" t="str">
        <f t="shared" si="195"/>
        <v/>
      </c>
      <c r="D964" s="155">
        <f t="shared" ref="D964:D1002" si="200">IF(AND(H964,B964&lt;&gt;0,ISNUMBER(B964)),IF(ISERR(M964),0,M964),0)</f>
        <v>0</v>
      </c>
      <c r="F964" s="156">
        <f t="shared" ref="F964:F1001" si="201">COUNTIF(A$3:A$1002,A964)</f>
        <v>0</v>
      </c>
      <c r="G964" t="str">
        <f t="shared" ref="G964:G1001" si="202">IF(AND(H964,OR(D964&lt;=10,D964&gt;=90)),"CHECK","")</f>
        <v/>
      </c>
      <c r="H964" t="b">
        <f t="shared" ref="H964:H1001" si="203">IF(AND(I964&gt;0,LEN(C964)&gt;0,B964&lt;&gt;0),TRUE,FALSE)</f>
        <v>0</v>
      </c>
      <c r="I964" s="283">
        <f t="shared" si="196"/>
        <v>0</v>
      </c>
      <c r="J964" s="1">
        <f t="shared" si="197"/>
        <v>0</v>
      </c>
      <c r="K964" s="157">
        <f t="shared" ref="K964:K1001" si="204">IF(ISNUMBER(B964),ROUND(+B964,2),0)</f>
        <v>0</v>
      </c>
      <c r="L964" s="148">
        <f t="shared" ref="L964:L1001" si="205">+K964</f>
        <v>0</v>
      </c>
      <c r="M964" s="150">
        <f t="shared" ref="M964:M1001" si="206">IF(L964&lt;O964,MinPoints,IF(AND(L964&gt;N964,O964&gt;0),100,+INT(($L964-O964)/P964)+MinPoints))</f>
        <v>10</v>
      </c>
      <c r="N964" s="149">
        <f t="shared" ref="N964:N1001" si="207">+O964+(P964*90)</f>
        <v>2.8200000000000003</v>
      </c>
      <c r="O964" s="149">
        <f t="shared" si="198"/>
        <v>1.02</v>
      </c>
      <c r="P964" s="149">
        <f t="shared" si="199"/>
        <v>0.02</v>
      </c>
    </row>
    <row r="965" spans="1:16" x14ac:dyDescent="0.25">
      <c r="A965" s="391"/>
      <c r="B965" s="394"/>
      <c r="C965" s="5" t="str">
        <f t="shared" si="195"/>
        <v/>
      </c>
      <c r="D965" s="155">
        <f t="shared" si="200"/>
        <v>0</v>
      </c>
      <c r="F965" s="156">
        <f t="shared" si="201"/>
        <v>0</v>
      </c>
      <c r="G965" t="str">
        <f t="shared" si="202"/>
        <v/>
      </c>
      <c r="H965" t="b">
        <f t="shared" si="203"/>
        <v>0</v>
      </c>
      <c r="I965" s="283">
        <f t="shared" si="196"/>
        <v>0</v>
      </c>
      <c r="J965" s="1">
        <f t="shared" si="197"/>
        <v>0</v>
      </c>
      <c r="K965" s="157">
        <f t="shared" si="204"/>
        <v>0</v>
      </c>
      <c r="L965" s="148">
        <f t="shared" si="205"/>
        <v>0</v>
      </c>
      <c r="M965" s="150">
        <f t="shared" si="206"/>
        <v>10</v>
      </c>
      <c r="N965" s="149">
        <f t="shared" si="207"/>
        <v>2.8200000000000003</v>
      </c>
      <c r="O965" s="149">
        <f t="shared" si="198"/>
        <v>1.02</v>
      </c>
      <c r="P965" s="149">
        <f t="shared" si="199"/>
        <v>0.02</v>
      </c>
    </row>
    <row r="966" spans="1:16" x14ac:dyDescent="0.25">
      <c r="A966" s="391"/>
      <c r="B966" s="394"/>
      <c r="C966" s="5" t="str">
        <f t="shared" si="195"/>
        <v/>
      </c>
      <c r="D966" s="155">
        <f t="shared" si="200"/>
        <v>0</v>
      </c>
      <c r="F966" s="156">
        <f t="shared" si="201"/>
        <v>0</v>
      </c>
      <c r="G966" t="str">
        <f t="shared" si="202"/>
        <v/>
      </c>
      <c r="H966" t="b">
        <f t="shared" si="203"/>
        <v>0</v>
      </c>
      <c r="I966" s="283">
        <f t="shared" si="196"/>
        <v>0</v>
      </c>
      <c r="J966" s="1">
        <f t="shared" si="197"/>
        <v>0</v>
      </c>
      <c r="K966" s="157">
        <f t="shared" si="204"/>
        <v>0</v>
      </c>
      <c r="L966" s="148">
        <f t="shared" si="205"/>
        <v>0</v>
      </c>
      <c r="M966" s="150">
        <f t="shared" si="206"/>
        <v>10</v>
      </c>
      <c r="N966" s="149">
        <f t="shared" si="207"/>
        <v>2.8200000000000003</v>
      </c>
      <c r="O966" s="149">
        <f t="shared" si="198"/>
        <v>1.02</v>
      </c>
      <c r="P966" s="149">
        <f t="shared" si="199"/>
        <v>0.02</v>
      </c>
    </row>
    <row r="967" spans="1:16" x14ac:dyDescent="0.25">
      <c r="A967" s="391"/>
      <c r="B967" s="394"/>
      <c r="C967" s="5" t="str">
        <f t="shared" si="195"/>
        <v/>
      </c>
      <c r="D967" s="155">
        <f t="shared" si="200"/>
        <v>0</v>
      </c>
      <c r="F967" s="156">
        <f t="shared" si="201"/>
        <v>0</v>
      </c>
      <c r="G967" t="str">
        <f t="shared" si="202"/>
        <v/>
      </c>
      <c r="H967" t="b">
        <f t="shared" si="203"/>
        <v>0</v>
      </c>
      <c r="I967" s="283">
        <f t="shared" si="196"/>
        <v>0</v>
      </c>
      <c r="J967" s="1">
        <f t="shared" si="197"/>
        <v>0</v>
      </c>
      <c r="K967" s="157">
        <f t="shared" si="204"/>
        <v>0</v>
      </c>
      <c r="L967" s="148">
        <f t="shared" si="205"/>
        <v>0</v>
      </c>
      <c r="M967" s="150">
        <f t="shared" si="206"/>
        <v>10</v>
      </c>
      <c r="N967" s="149">
        <f t="shared" si="207"/>
        <v>2.8200000000000003</v>
      </c>
      <c r="O967" s="149">
        <f t="shared" si="198"/>
        <v>1.02</v>
      </c>
      <c r="P967" s="149">
        <f t="shared" si="199"/>
        <v>0.02</v>
      </c>
    </row>
    <row r="968" spans="1:16" x14ac:dyDescent="0.25">
      <c r="A968" s="391"/>
      <c r="B968" s="394"/>
      <c r="C968" s="5" t="str">
        <f t="shared" si="195"/>
        <v/>
      </c>
      <c r="D968" s="155">
        <f t="shared" si="200"/>
        <v>0</v>
      </c>
      <c r="F968" s="156">
        <f t="shared" si="201"/>
        <v>0</v>
      </c>
      <c r="G968" t="str">
        <f t="shared" si="202"/>
        <v/>
      </c>
      <c r="H968" t="b">
        <f t="shared" si="203"/>
        <v>0</v>
      </c>
      <c r="I968" s="283">
        <f t="shared" si="196"/>
        <v>0</v>
      </c>
      <c r="J968" s="1">
        <f t="shared" si="197"/>
        <v>0</v>
      </c>
      <c r="K968" s="157">
        <f t="shared" si="204"/>
        <v>0</v>
      </c>
      <c r="L968" s="148">
        <f t="shared" si="205"/>
        <v>0</v>
      </c>
      <c r="M968" s="150">
        <f t="shared" si="206"/>
        <v>10</v>
      </c>
      <c r="N968" s="149">
        <f t="shared" si="207"/>
        <v>2.8200000000000003</v>
      </c>
      <c r="O968" s="149">
        <f t="shared" si="198"/>
        <v>1.02</v>
      </c>
      <c r="P968" s="149">
        <f t="shared" si="199"/>
        <v>0.02</v>
      </c>
    </row>
    <row r="969" spans="1:16" x14ac:dyDescent="0.25">
      <c r="A969" s="391"/>
      <c r="B969" s="394"/>
      <c r="C969" s="5" t="str">
        <f t="shared" si="195"/>
        <v/>
      </c>
      <c r="D969" s="155">
        <f t="shared" si="200"/>
        <v>0</v>
      </c>
      <c r="F969" s="156">
        <f t="shared" si="201"/>
        <v>0</v>
      </c>
      <c r="G969" t="str">
        <f t="shared" si="202"/>
        <v/>
      </c>
      <c r="H969" t="b">
        <f t="shared" si="203"/>
        <v>0</v>
      </c>
      <c r="I969" s="283">
        <f t="shared" si="196"/>
        <v>0</v>
      </c>
      <c r="J969" s="1">
        <f t="shared" si="197"/>
        <v>0</v>
      </c>
      <c r="K969" s="157">
        <f t="shared" si="204"/>
        <v>0</v>
      </c>
      <c r="L969" s="148">
        <f t="shared" si="205"/>
        <v>0</v>
      </c>
      <c r="M969" s="150">
        <f t="shared" si="206"/>
        <v>10</v>
      </c>
      <c r="N969" s="149">
        <f t="shared" si="207"/>
        <v>2.8200000000000003</v>
      </c>
      <c r="O969" s="149">
        <f t="shared" si="198"/>
        <v>1.02</v>
      </c>
      <c r="P969" s="149">
        <f t="shared" si="199"/>
        <v>0.02</v>
      </c>
    </row>
    <row r="970" spans="1:16" x14ac:dyDescent="0.25">
      <c r="A970" s="391"/>
      <c r="B970" s="394"/>
      <c r="C970" s="5" t="str">
        <f t="shared" si="195"/>
        <v/>
      </c>
      <c r="D970" s="155">
        <f t="shared" si="200"/>
        <v>0</v>
      </c>
      <c r="F970" s="156">
        <f t="shared" si="201"/>
        <v>0</v>
      </c>
      <c r="G970" t="str">
        <f t="shared" si="202"/>
        <v/>
      </c>
      <c r="H970" t="b">
        <f t="shared" si="203"/>
        <v>0</v>
      </c>
      <c r="I970" s="283">
        <f t="shared" si="196"/>
        <v>0</v>
      </c>
      <c r="J970" s="1">
        <f t="shared" si="197"/>
        <v>0</v>
      </c>
      <c r="K970" s="157">
        <f t="shared" si="204"/>
        <v>0</v>
      </c>
      <c r="L970" s="148">
        <f t="shared" si="205"/>
        <v>0</v>
      </c>
      <c r="M970" s="150">
        <f t="shared" si="206"/>
        <v>10</v>
      </c>
      <c r="N970" s="149">
        <f t="shared" si="207"/>
        <v>2.8200000000000003</v>
      </c>
      <c r="O970" s="149">
        <f t="shared" si="198"/>
        <v>1.02</v>
      </c>
      <c r="P970" s="149">
        <f t="shared" si="199"/>
        <v>0.02</v>
      </c>
    </row>
    <row r="971" spans="1:16" x14ac:dyDescent="0.25">
      <c r="A971" s="391"/>
      <c r="B971" s="394"/>
      <c r="C971" s="5" t="str">
        <f t="shared" si="195"/>
        <v/>
      </c>
      <c r="D971" s="155">
        <f t="shared" si="200"/>
        <v>0</v>
      </c>
      <c r="F971" s="156">
        <f t="shared" si="201"/>
        <v>0</v>
      </c>
      <c r="G971" t="str">
        <f t="shared" si="202"/>
        <v/>
      </c>
      <c r="H971" t="b">
        <f t="shared" si="203"/>
        <v>0</v>
      </c>
      <c r="I971" s="283">
        <f t="shared" si="196"/>
        <v>0</v>
      </c>
      <c r="J971" s="1">
        <f t="shared" si="197"/>
        <v>0</v>
      </c>
      <c r="K971" s="157">
        <f t="shared" si="204"/>
        <v>0</v>
      </c>
      <c r="L971" s="148">
        <f t="shared" si="205"/>
        <v>0</v>
      </c>
      <c r="M971" s="150">
        <f t="shared" si="206"/>
        <v>10</v>
      </c>
      <c r="N971" s="149">
        <f t="shared" si="207"/>
        <v>2.8200000000000003</v>
      </c>
      <c r="O971" s="149">
        <f t="shared" si="198"/>
        <v>1.02</v>
      </c>
      <c r="P971" s="149">
        <f t="shared" si="199"/>
        <v>0.02</v>
      </c>
    </row>
    <row r="972" spans="1:16" x14ac:dyDescent="0.25">
      <c r="A972" s="391"/>
      <c r="B972" s="394"/>
      <c r="C972" s="5" t="str">
        <f t="shared" si="195"/>
        <v/>
      </c>
      <c r="D972" s="155">
        <f t="shared" si="200"/>
        <v>0</v>
      </c>
      <c r="F972" s="156">
        <f t="shared" si="201"/>
        <v>0</v>
      </c>
      <c r="G972" t="str">
        <f t="shared" si="202"/>
        <v/>
      </c>
      <c r="H972" t="b">
        <f t="shared" si="203"/>
        <v>0</v>
      </c>
      <c r="I972" s="283">
        <f t="shared" si="196"/>
        <v>0</v>
      </c>
      <c r="J972" s="1">
        <f t="shared" si="197"/>
        <v>0</v>
      </c>
      <c r="K972" s="157">
        <f t="shared" si="204"/>
        <v>0</v>
      </c>
      <c r="L972" s="148">
        <f t="shared" si="205"/>
        <v>0</v>
      </c>
      <c r="M972" s="150">
        <f t="shared" si="206"/>
        <v>10</v>
      </c>
      <c r="N972" s="149">
        <f t="shared" si="207"/>
        <v>2.8200000000000003</v>
      </c>
      <c r="O972" s="149">
        <f t="shared" si="198"/>
        <v>1.02</v>
      </c>
      <c r="P972" s="149">
        <f t="shared" si="199"/>
        <v>0.02</v>
      </c>
    </row>
    <row r="973" spans="1:16" x14ac:dyDescent="0.25">
      <c r="A973" s="391"/>
      <c r="B973" s="394"/>
      <c r="C973" s="5" t="str">
        <f t="shared" si="195"/>
        <v/>
      </c>
      <c r="D973" s="155">
        <f t="shared" si="200"/>
        <v>0</v>
      </c>
      <c r="F973" s="156">
        <f t="shared" si="201"/>
        <v>0</v>
      </c>
      <c r="G973" t="str">
        <f t="shared" si="202"/>
        <v/>
      </c>
      <c r="H973" t="b">
        <f t="shared" si="203"/>
        <v>0</v>
      </c>
      <c r="I973" s="283">
        <f t="shared" si="196"/>
        <v>0</v>
      </c>
      <c r="J973" s="1">
        <f t="shared" si="197"/>
        <v>0</v>
      </c>
      <c r="K973" s="157">
        <f t="shared" si="204"/>
        <v>0</v>
      </c>
      <c r="L973" s="148">
        <f t="shared" si="205"/>
        <v>0</v>
      </c>
      <c r="M973" s="150">
        <f t="shared" si="206"/>
        <v>10</v>
      </c>
      <c r="N973" s="149">
        <f t="shared" si="207"/>
        <v>2.8200000000000003</v>
      </c>
      <c r="O973" s="149">
        <f t="shared" si="198"/>
        <v>1.02</v>
      </c>
      <c r="P973" s="149">
        <f t="shared" si="199"/>
        <v>0.02</v>
      </c>
    </row>
    <row r="974" spans="1:16" x14ac:dyDescent="0.25">
      <c r="A974" s="391"/>
      <c r="B974" s="394"/>
      <c r="C974" s="5" t="str">
        <f t="shared" si="195"/>
        <v/>
      </c>
      <c r="D974" s="155">
        <f t="shared" si="200"/>
        <v>0</v>
      </c>
      <c r="F974" s="156">
        <f t="shared" si="201"/>
        <v>0</v>
      </c>
      <c r="G974" t="str">
        <f t="shared" si="202"/>
        <v/>
      </c>
      <c r="H974" t="b">
        <f t="shared" si="203"/>
        <v>0</v>
      </c>
      <c r="I974" s="283">
        <f t="shared" si="196"/>
        <v>0</v>
      </c>
      <c r="J974" s="1">
        <f t="shared" si="197"/>
        <v>0</v>
      </c>
      <c r="K974" s="157">
        <f t="shared" si="204"/>
        <v>0</v>
      </c>
      <c r="L974" s="148">
        <f t="shared" si="205"/>
        <v>0</v>
      </c>
      <c r="M974" s="150">
        <f t="shared" si="206"/>
        <v>10</v>
      </c>
      <c r="N974" s="149">
        <f t="shared" si="207"/>
        <v>2.8200000000000003</v>
      </c>
      <c r="O974" s="149">
        <f t="shared" si="198"/>
        <v>1.02</v>
      </c>
      <c r="P974" s="149">
        <f t="shared" si="199"/>
        <v>0.02</v>
      </c>
    </row>
    <row r="975" spans="1:16" x14ac:dyDescent="0.25">
      <c r="A975" s="391"/>
      <c r="B975" s="394"/>
      <c r="C975" s="5" t="str">
        <f t="shared" si="195"/>
        <v/>
      </c>
      <c r="D975" s="155">
        <f t="shared" si="200"/>
        <v>0</v>
      </c>
      <c r="F975" s="156">
        <f t="shared" si="201"/>
        <v>0</v>
      </c>
      <c r="G975" t="str">
        <f t="shared" si="202"/>
        <v/>
      </c>
      <c r="H975" t="b">
        <f t="shared" si="203"/>
        <v>0</v>
      </c>
      <c r="I975" s="283">
        <f t="shared" si="196"/>
        <v>0</v>
      </c>
      <c r="J975" s="1">
        <f t="shared" si="197"/>
        <v>0</v>
      </c>
      <c r="K975" s="157">
        <f t="shared" si="204"/>
        <v>0</v>
      </c>
      <c r="L975" s="148">
        <f t="shared" si="205"/>
        <v>0</v>
      </c>
      <c r="M975" s="150">
        <f t="shared" si="206"/>
        <v>10</v>
      </c>
      <c r="N975" s="149">
        <f t="shared" si="207"/>
        <v>2.8200000000000003</v>
      </c>
      <c r="O975" s="149">
        <f t="shared" si="198"/>
        <v>1.02</v>
      </c>
      <c r="P975" s="149">
        <f t="shared" si="199"/>
        <v>0.02</v>
      </c>
    </row>
    <row r="976" spans="1:16" x14ac:dyDescent="0.25">
      <c r="A976" s="391"/>
      <c r="B976" s="394"/>
      <c r="C976" s="5" t="str">
        <f t="shared" si="195"/>
        <v/>
      </c>
      <c r="D976" s="155">
        <f t="shared" si="200"/>
        <v>0</v>
      </c>
      <c r="F976" s="156">
        <f t="shared" si="201"/>
        <v>0</v>
      </c>
      <c r="G976" t="str">
        <f t="shared" si="202"/>
        <v/>
      </c>
      <c r="H976" t="b">
        <f t="shared" si="203"/>
        <v>0</v>
      </c>
      <c r="I976" s="283">
        <f t="shared" si="196"/>
        <v>0</v>
      </c>
      <c r="J976" s="1">
        <f t="shared" si="197"/>
        <v>0</v>
      </c>
      <c r="K976" s="157">
        <f t="shared" si="204"/>
        <v>0</v>
      </c>
      <c r="L976" s="148">
        <f t="shared" si="205"/>
        <v>0</v>
      </c>
      <c r="M976" s="150">
        <f t="shared" si="206"/>
        <v>10</v>
      </c>
      <c r="N976" s="149">
        <f t="shared" si="207"/>
        <v>2.8200000000000003</v>
      </c>
      <c r="O976" s="149">
        <f t="shared" si="198"/>
        <v>1.02</v>
      </c>
      <c r="P976" s="149">
        <f t="shared" si="199"/>
        <v>0.02</v>
      </c>
    </row>
    <row r="977" spans="1:16" x14ac:dyDescent="0.25">
      <c r="A977" s="391"/>
      <c r="B977" s="394"/>
      <c r="C977" s="5" t="str">
        <f t="shared" si="195"/>
        <v/>
      </c>
      <c r="D977" s="155">
        <f t="shared" si="200"/>
        <v>0</v>
      </c>
      <c r="F977" s="156">
        <f t="shared" si="201"/>
        <v>0</v>
      </c>
      <c r="G977" t="str">
        <f t="shared" si="202"/>
        <v/>
      </c>
      <c r="H977" t="b">
        <f t="shared" si="203"/>
        <v>0</v>
      </c>
      <c r="I977" s="283">
        <f t="shared" si="196"/>
        <v>0</v>
      </c>
      <c r="J977" s="1">
        <f t="shared" si="197"/>
        <v>0</v>
      </c>
      <c r="K977" s="157">
        <f t="shared" si="204"/>
        <v>0</v>
      </c>
      <c r="L977" s="148">
        <f t="shared" si="205"/>
        <v>0</v>
      </c>
      <c r="M977" s="150">
        <f t="shared" si="206"/>
        <v>10</v>
      </c>
      <c r="N977" s="149">
        <f t="shared" si="207"/>
        <v>2.8200000000000003</v>
      </c>
      <c r="O977" s="149">
        <f t="shared" si="198"/>
        <v>1.02</v>
      </c>
      <c r="P977" s="149">
        <f t="shared" si="199"/>
        <v>0.02</v>
      </c>
    </row>
    <row r="978" spans="1:16" x14ac:dyDescent="0.25">
      <c r="A978" s="391"/>
      <c r="B978" s="394"/>
      <c r="C978" s="5" t="str">
        <f t="shared" si="195"/>
        <v/>
      </c>
      <c r="D978" s="155">
        <f t="shared" si="200"/>
        <v>0</v>
      </c>
      <c r="F978" s="156">
        <f t="shared" si="201"/>
        <v>0</v>
      </c>
      <c r="G978" t="str">
        <f t="shared" si="202"/>
        <v/>
      </c>
      <c r="H978" t="b">
        <f t="shared" si="203"/>
        <v>0</v>
      </c>
      <c r="I978" s="283">
        <f t="shared" si="196"/>
        <v>0</v>
      </c>
      <c r="J978" s="1">
        <f t="shared" si="197"/>
        <v>0</v>
      </c>
      <c r="K978" s="157">
        <f t="shared" si="204"/>
        <v>0</v>
      </c>
      <c r="L978" s="148">
        <f t="shared" si="205"/>
        <v>0</v>
      </c>
      <c r="M978" s="150">
        <f t="shared" si="206"/>
        <v>10</v>
      </c>
      <c r="N978" s="149">
        <f t="shared" si="207"/>
        <v>2.8200000000000003</v>
      </c>
      <c r="O978" s="149">
        <f t="shared" si="198"/>
        <v>1.02</v>
      </c>
      <c r="P978" s="149">
        <f t="shared" si="199"/>
        <v>0.02</v>
      </c>
    </row>
    <row r="979" spans="1:16" x14ac:dyDescent="0.25">
      <c r="A979" s="391"/>
      <c r="B979" s="394"/>
      <c r="C979" s="5" t="str">
        <f t="shared" si="195"/>
        <v/>
      </c>
      <c r="D979" s="155">
        <f t="shared" si="200"/>
        <v>0</v>
      </c>
      <c r="F979" s="156">
        <f t="shared" si="201"/>
        <v>0</v>
      </c>
      <c r="G979" t="str">
        <f t="shared" si="202"/>
        <v/>
      </c>
      <c r="H979" t="b">
        <f t="shared" si="203"/>
        <v>0</v>
      </c>
      <c r="I979" s="283">
        <f t="shared" si="196"/>
        <v>0</v>
      </c>
      <c r="J979" s="1">
        <f t="shared" si="197"/>
        <v>0</v>
      </c>
      <c r="K979" s="157">
        <f t="shared" si="204"/>
        <v>0</v>
      </c>
      <c r="L979" s="148">
        <f t="shared" si="205"/>
        <v>0</v>
      </c>
      <c r="M979" s="150">
        <f t="shared" si="206"/>
        <v>10</v>
      </c>
      <c r="N979" s="149">
        <f t="shared" si="207"/>
        <v>2.8200000000000003</v>
      </c>
      <c r="O979" s="149">
        <f t="shared" si="198"/>
        <v>1.02</v>
      </c>
      <c r="P979" s="149">
        <f t="shared" si="199"/>
        <v>0.02</v>
      </c>
    </row>
    <row r="980" spans="1:16" x14ac:dyDescent="0.25">
      <c r="A980" s="391"/>
      <c r="B980" s="394"/>
      <c r="C980" s="5" t="str">
        <f t="shared" si="195"/>
        <v/>
      </c>
      <c r="D980" s="155">
        <f t="shared" si="200"/>
        <v>0</v>
      </c>
      <c r="F980" s="156">
        <f t="shared" si="201"/>
        <v>0</v>
      </c>
      <c r="G980" t="str">
        <f t="shared" si="202"/>
        <v/>
      </c>
      <c r="H980" t="b">
        <f t="shared" si="203"/>
        <v>0</v>
      </c>
      <c r="I980" s="283">
        <f t="shared" si="196"/>
        <v>0</v>
      </c>
      <c r="J980" s="1">
        <f t="shared" si="197"/>
        <v>0</v>
      </c>
      <c r="K980" s="157">
        <f t="shared" si="204"/>
        <v>0</v>
      </c>
      <c r="L980" s="148">
        <f t="shared" si="205"/>
        <v>0</v>
      </c>
      <c r="M980" s="150">
        <f t="shared" si="206"/>
        <v>10</v>
      </c>
      <c r="N980" s="149">
        <f t="shared" si="207"/>
        <v>2.8200000000000003</v>
      </c>
      <c r="O980" s="149">
        <f t="shared" si="198"/>
        <v>1.02</v>
      </c>
      <c r="P980" s="149">
        <f t="shared" si="199"/>
        <v>0.02</v>
      </c>
    </row>
    <row r="981" spans="1:16" x14ac:dyDescent="0.25">
      <c r="A981" s="391"/>
      <c r="B981" s="394"/>
      <c r="C981" s="5" t="str">
        <f t="shared" si="195"/>
        <v/>
      </c>
      <c r="D981" s="155">
        <f t="shared" si="200"/>
        <v>0</v>
      </c>
      <c r="F981" s="156">
        <f t="shared" si="201"/>
        <v>0</v>
      </c>
      <c r="G981" t="str">
        <f t="shared" si="202"/>
        <v/>
      </c>
      <c r="H981" t="b">
        <f t="shared" si="203"/>
        <v>0</v>
      </c>
      <c r="I981" s="283">
        <f t="shared" si="196"/>
        <v>0</v>
      </c>
      <c r="J981" s="1">
        <f t="shared" si="197"/>
        <v>0</v>
      </c>
      <c r="K981" s="157">
        <f t="shared" si="204"/>
        <v>0</v>
      </c>
      <c r="L981" s="148">
        <f t="shared" si="205"/>
        <v>0</v>
      </c>
      <c r="M981" s="150">
        <f t="shared" si="206"/>
        <v>10</v>
      </c>
      <c r="N981" s="149">
        <f t="shared" si="207"/>
        <v>2.8200000000000003</v>
      </c>
      <c r="O981" s="149">
        <f t="shared" si="198"/>
        <v>1.02</v>
      </c>
      <c r="P981" s="149">
        <f t="shared" si="199"/>
        <v>0.02</v>
      </c>
    </row>
    <row r="982" spans="1:16" x14ac:dyDescent="0.25">
      <c r="A982" s="391"/>
      <c r="B982" s="394"/>
      <c r="C982" s="5" t="str">
        <f t="shared" si="195"/>
        <v/>
      </c>
      <c r="D982" s="155">
        <f t="shared" si="200"/>
        <v>0</v>
      </c>
      <c r="F982" s="156">
        <f t="shared" si="201"/>
        <v>0</v>
      </c>
      <c r="G982" t="str">
        <f t="shared" si="202"/>
        <v/>
      </c>
      <c r="H982" t="b">
        <f t="shared" si="203"/>
        <v>0</v>
      </c>
      <c r="I982" s="283">
        <f t="shared" si="196"/>
        <v>0</v>
      </c>
      <c r="J982" s="1">
        <f t="shared" si="197"/>
        <v>0</v>
      </c>
      <c r="K982" s="157">
        <f t="shared" si="204"/>
        <v>0</v>
      </c>
      <c r="L982" s="148">
        <f t="shared" si="205"/>
        <v>0</v>
      </c>
      <c r="M982" s="150">
        <f t="shared" si="206"/>
        <v>10</v>
      </c>
      <c r="N982" s="149">
        <f t="shared" si="207"/>
        <v>2.8200000000000003</v>
      </c>
      <c r="O982" s="149">
        <f t="shared" si="198"/>
        <v>1.02</v>
      </c>
      <c r="P982" s="149">
        <f t="shared" si="199"/>
        <v>0.02</v>
      </c>
    </row>
    <row r="983" spans="1:16" x14ac:dyDescent="0.25">
      <c r="A983" s="391"/>
      <c r="B983" s="394"/>
      <c r="C983" s="5" t="str">
        <f t="shared" si="195"/>
        <v/>
      </c>
      <c r="D983" s="155">
        <f t="shared" si="200"/>
        <v>0</v>
      </c>
      <c r="F983" s="156">
        <f t="shared" si="201"/>
        <v>0</v>
      </c>
      <c r="G983" t="str">
        <f t="shared" si="202"/>
        <v/>
      </c>
      <c r="H983" t="b">
        <f t="shared" si="203"/>
        <v>0</v>
      </c>
      <c r="I983" s="283">
        <f t="shared" si="196"/>
        <v>0</v>
      </c>
      <c r="J983" s="1">
        <f t="shared" si="197"/>
        <v>0</v>
      </c>
      <c r="K983" s="157">
        <f t="shared" si="204"/>
        <v>0</v>
      </c>
      <c r="L983" s="148">
        <f t="shared" si="205"/>
        <v>0</v>
      </c>
      <c r="M983" s="150">
        <f t="shared" si="206"/>
        <v>10</v>
      </c>
      <c r="N983" s="149">
        <f t="shared" si="207"/>
        <v>2.8200000000000003</v>
      </c>
      <c r="O983" s="149">
        <f t="shared" si="198"/>
        <v>1.02</v>
      </c>
      <c r="P983" s="149">
        <f t="shared" si="199"/>
        <v>0.02</v>
      </c>
    </row>
    <row r="984" spans="1:16" x14ac:dyDescent="0.25">
      <c r="A984" s="391"/>
      <c r="B984" s="394"/>
      <c r="C984" s="5" t="str">
        <f t="shared" si="195"/>
        <v/>
      </c>
      <c r="D984" s="155">
        <f t="shared" si="200"/>
        <v>0</v>
      </c>
      <c r="F984" s="156">
        <f t="shared" si="201"/>
        <v>0</v>
      </c>
      <c r="G984" t="str">
        <f t="shared" si="202"/>
        <v/>
      </c>
      <c r="H984" t="b">
        <f t="shared" si="203"/>
        <v>0</v>
      </c>
      <c r="I984" s="283">
        <f t="shared" si="196"/>
        <v>0</v>
      </c>
      <c r="J984" s="1">
        <f t="shared" si="197"/>
        <v>0</v>
      </c>
      <c r="K984" s="157">
        <f t="shared" si="204"/>
        <v>0</v>
      </c>
      <c r="L984" s="148">
        <f t="shared" si="205"/>
        <v>0</v>
      </c>
      <c r="M984" s="150">
        <f t="shared" si="206"/>
        <v>10</v>
      </c>
      <c r="N984" s="149">
        <f t="shared" si="207"/>
        <v>2.8200000000000003</v>
      </c>
      <c r="O984" s="149">
        <f t="shared" si="198"/>
        <v>1.02</v>
      </c>
      <c r="P984" s="149">
        <f t="shared" si="199"/>
        <v>0.02</v>
      </c>
    </row>
    <row r="985" spans="1:16" x14ac:dyDescent="0.25">
      <c r="A985" s="391"/>
      <c r="B985" s="394"/>
      <c r="C985" s="5" t="str">
        <f t="shared" si="195"/>
        <v/>
      </c>
      <c r="D985" s="155">
        <f t="shared" si="200"/>
        <v>0</v>
      </c>
      <c r="F985" s="156">
        <f t="shared" si="201"/>
        <v>0</v>
      </c>
      <c r="G985" t="str">
        <f t="shared" si="202"/>
        <v/>
      </c>
      <c r="H985" t="b">
        <f t="shared" si="203"/>
        <v>0</v>
      </c>
      <c r="I985" s="283">
        <f t="shared" si="196"/>
        <v>0</v>
      </c>
      <c r="J985" s="1">
        <f t="shared" si="197"/>
        <v>0</v>
      </c>
      <c r="K985" s="157">
        <f t="shared" si="204"/>
        <v>0</v>
      </c>
      <c r="L985" s="148">
        <f t="shared" si="205"/>
        <v>0</v>
      </c>
      <c r="M985" s="150">
        <f t="shared" si="206"/>
        <v>10</v>
      </c>
      <c r="N985" s="149">
        <f t="shared" si="207"/>
        <v>2.8200000000000003</v>
      </c>
      <c r="O985" s="149">
        <f t="shared" si="198"/>
        <v>1.02</v>
      </c>
      <c r="P985" s="149">
        <f t="shared" si="199"/>
        <v>0.02</v>
      </c>
    </row>
    <row r="986" spans="1:16" x14ac:dyDescent="0.25">
      <c r="A986" s="391"/>
      <c r="B986" s="394"/>
      <c r="C986" s="5" t="str">
        <f t="shared" si="195"/>
        <v/>
      </c>
      <c r="D986" s="155">
        <f t="shared" si="200"/>
        <v>0</v>
      </c>
      <c r="F986" s="156">
        <f t="shared" si="201"/>
        <v>0</v>
      </c>
      <c r="G986" t="str">
        <f t="shared" si="202"/>
        <v/>
      </c>
      <c r="H986" t="b">
        <f t="shared" si="203"/>
        <v>0</v>
      </c>
      <c r="I986" s="283">
        <f t="shared" si="196"/>
        <v>0</v>
      </c>
      <c r="J986" s="1">
        <f t="shared" si="197"/>
        <v>0</v>
      </c>
      <c r="K986" s="157">
        <f t="shared" si="204"/>
        <v>0</v>
      </c>
      <c r="L986" s="148">
        <f t="shared" si="205"/>
        <v>0</v>
      </c>
      <c r="M986" s="150">
        <f t="shared" si="206"/>
        <v>10</v>
      </c>
      <c r="N986" s="149">
        <f t="shared" si="207"/>
        <v>2.8200000000000003</v>
      </c>
      <c r="O986" s="149">
        <f t="shared" si="198"/>
        <v>1.02</v>
      </c>
      <c r="P986" s="149">
        <f t="shared" si="199"/>
        <v>0.02</v>
      </c>
    </row>
    <row r="987" spans="1:16" x14ac:dyDescent="0.25">
      <c r="A987" s="391"/>
      <c r="B987" s="394"/>
      <c r="C987" s="5" t="str">
        <f t="shared" si="195"/>
        <v/>
      </c>
      <c r="D987" s="155">
        <f t="shared" si="200"/>
        <v>0</v>
      </c>
      <c r="F987" s="156">
        <f t="shared" si="201"/>
        <v>0</v>
      </c>
      <c r="G987" t="str">
        <f t="shared" si="202"/>
        <v/>
      </c>
      <c r="H987" t="b">
        <f t="shared" si="203"/>
        <v>0</v>
      </c>
      <c r="I987" s="283">
        <f t="shared" si="196"/>
        <v>0</v>
      </c>
      <c r="J987" s="1">
        <f t="shared" si="197"/>
        <v>0</v>
      </c>
      <c r="K987" s="157">
        <f t="shared" si="204"/>
        <v>0</v>
      </c>
      <c r="L987" s="148">
        <f t="shared" si="205"/>
        <v>0</v>
      </c>
      <c r="M987" s="150">
        <f t="shared" si="206"/>
        <v>10</v>
      </c>
      <c r="N987" s="149">
        <f t="shared" si="207"/>
        <v>2.8200000000000003</v>
      </c>
      <c r="O987" s="149">
        <f t="shared" si="198"/>
        <v>1.02</v>
      </c>
      <c r="P987" s="149">
        <f t="shared" si="199"/>
        <v>0.02</v>
      </c>
    </row>
    <row r="988" spans="1:16" x14ac:dyDescent="0.25">
      <c r="A988" s="391"/>
      <c r="B988" s="394"/>
      <c r="C988" s="5" t="str">
        <f t="shared" si="195"/>
        <v/>
      </c>
      <c r="D988" s="155">
        <f t="shared" si="200"/>
        <v>0</v>
      </c>
      <c r="F988" s="156">
        <f t="shared" si="201"/>
        <v>0</v>
      </c>
      <c r="G988" t="str">
        <f t="shared" si="202"/>
        <v/>
      </c>
      <c r="H988" t="b">
        <f t="shared" si="203"/>
        <v>0</v>
      </c>
      <c r="I988" s="283">
        <f t="shared" si="196"/>
        <v>0</v>
      </c>
      <c r="J988" s="1">
        <f t="shared" si="197"/>
        <v>0</v>
      </c>
      <c r="K988" s="157">
        <f t="shared" si="204"/>
        <v>0</v>
      </c>
      <c r="L988" s="148">
        <f t="shared" si="205"/>
        <v>0</v>
      </c>
      <c r="M988" s="150">
        <f t="shared" si="206"/>
        <v>10</v>
      </c>
      <c r="N988" s="149">
        <f t="shared" si="207"/>
        <v>2.8200000000000003</v>
      </c>
      <c r="O988" s="149">
        <f t="shared" si="198"/>
        <v>1.02</v>
      </c>
      <c r="P988" s="149">
        <f t="shared" si="199"/>
        <v>0.02</v>
      </c>
    </row>
    <row r="989" spans="1:16" x14ac:dyDescent="0.25">
      <c r="A989" s="391"/>
      <c r="B989" s="394"/>
      <c r="C989" s="5" t="str">
        <f t="shared" si="195"/>
        <v/>
      </c>
      <c r="D989" s="155">
        <f t="shared" si="200"/>
        <v>0</v>
      </c>
      <c r="F989" s="156">
        <f t="shared" si="201"/>
        <v>0</v>
      </c>
      <c r="G989" t="str">
        <f t="shared" si="202"/>
        <v/>
      </c>
      <c r="H989" t="b">
        <f t="shared" si="203"/>
        <v>0</v>
      </c>
      <c r="I989" s="283">
        <f t="shared" si="196"/>
        <v>0</v>
      </c>
      <c r="J989" s="1">
        <f t="shared" si="197"/>
        <v>0</v>
      </c>
      <c r="K989" s="157">
        <f t="shared" si="204"/>
        <v>0</v>
      </c>
      <c r="L989" s="148">
        <f t="shared" si="205"/>
        <v>0</v>
      </c>
      <c r="M989" s="150">
        <f t="shared" si="206"/>
        <v>10</v>
      </c>
      <c r="N989" s="149">
        <f t="shared" si="207"/>
        <v>2.8200000000000003</v>
      </c>
      <c r="O989" s="149">
        <f t="shared" si="198"/>
        <v>1.02</v>
      </c>
      <c r="P989" s="149">
        <f t="shared" si="199"/>
        <v>0.02</v>
      </c>
    </row>
    <row r="990" spans="1:16" x14ac:dyDescent="0.25">
      <c r="A990" s="391"/>
      <c r="B990" s="394"/>
      <c r="C990" s="5" t="str">
        <f t="shared" si="195"/>
        <v/>
      </c>
      <c r="D990" s="155">
        <f t="shared" si="200"/>
        <v>0</v>
      </c>
      <c r="F990" s="156">
        <f t="shared" si="201"/>
        <v>0</v>
      </c>
      <c r="G990" t="str">
        <f t="shared" si="202"/>
        <v/>
      </c>
      <c r="H990" t="b">
        <f t="shared" si="203"/>
        <v>0</v>
      </c>
      <c r="I990" s="283">
        <f t="shared" si="196"/>
        <v>0</v>
      </c>
      <c r="J990" s="1">
        <f t="shared" si="197"/>
        <v>0</v>
      </c>
      <c r="K990" s="157">
        <f t="shared" si="204"/>
        <v>0</v>
      </c>
      <c r="L990" s="148">
        <f t="shared" si="205"/>
        <v>0</v>
      </c>
      <c r="M990" s="150">
        <f t="shared" si="206"/>
        <v>10</v>
      </c>
      <c r="N990" s="149">
        <f t="shared" si="207"/>
        <v>2.8200000000000003</v>
      </c>
      <c r="O990" s="149">
        <f t="shared" si="198"/>
        <v>1.02</v>
      </c>
      <c r="P990" s="149">
        <f t="shared" si="199"/>
        <v>0.02</v>
      </c>
    </row>
    <row r="991" spans="1:16" x14ac:dyDescent="0.25">
      <c r="A991" s="391"/>
      <c r="B991" s="394"/>
      <c r="C991" s="5" t="str">
        <f t="shared" si="195"/>
        <v/>
      </c>
      <c r="D991" s="155">
        <f t="shared" si="200"/>
        <v>0</v>
      </c>
      <c r="F991" s="156">
        <f t="shared" si="201"/>
        <v>0</v>
      </c>
      <c r="G991" t="str">
        <f t="shared" si="202"/>
        <v/>
      </c>
      <c r="H991" t="b">
        <f t="shared" si="203"/>
        <v>0</v>
      </c>
      <c r="I991" s="283">
        <f t="shared" si="196"/>
        <v>0</v>
      </c>
      <c r="J991" s="1">
        <f t="shared" si="197"/>
        <v>0</v>
      </c>
      <c r="K991" s="157">
        <f t="shared" si="204"/>
        <v>0</v>
      </c>
      <c r="L991" s="148">
        <f t="shared" si="205"/>
        <v>0</v>
      </c>
      <c r="M991" s="150">
        <f t="shared" si="206"/>
        <v>10</v>
      </c>
      <c r="N991" s="149">
        <f t="shared" si="207"/>
        <v>2.8200000000000003</v>
      </c>
      <c r="O991" s="149">
        <f t="shared" si="198"/>
        <v>1.02</v>
      </c>
      <c r="P991" s="149">
        <f t="shared" si="199"/>
        <v>0.02</v>
      </c>
    </row>
    <row r="992" spans="1:16" x14ac:dyDescent="0.25">
      <c r="A992" s="391"/>
      <c r="B992" s="394"/>
      <c r="C992" s="5" t="str">
        <f t="shared" si="195"/>
        <v/>
      </c>
      <c r="D992" s="155">
        <f t="shared" si="200"/>
        <v>0</v>
      </c>
      <c r="F992" s="156">
        <f t="shared" si="201"/>
        <v>0</v>
      </c>
      <c r="G992" t="str">
        <f t="shared" si="202"/>
        <v/>
      </c>
      <c r="H992" t="b">
        <f t="shared" si="203"/>
        <v>0</v>
      </c>
      <c r="I992" s="283">
        <f t="shared" si="196"/>
        <v>0</v>
      </c>
      <c r="J992" s="1">
        <f t="shared" si="197"/>
        <v>0</v>
      </c>
      <c r="K992" s="157">
        <f t="shared" si="204"/>
        <v>0</v>
      </c>
      <c r="L992" s="148">
        <f t="shared" si="205"/>
        <v>0</v>
      </c>
      <c r="M992" s="150">
        <f t="shared" si="206"/>
        <v>10</v>
      </c>
      <c r="N992" s="149">
        <f t="shared" si="207"/>
        <v>2.8200000000000003</v>
      </c>
      <c r="O992" s="149">
        <f t="shared" si="198"/>
        <v>1.02</v>
      </c>
      <c r="P992" s="149">
        <f t="shared" si="199"/>
        <v>0.02</v>
      </c>
    </row>
    <row r="993" spans="1:17" x14ac:dyDescent="0.25">
      <c r="A993" s="391"/>
      <c r="B993" s="394"/>
      <c r="C993" s="5" t="str">
        <f t="shared" si="195"/>
        <v/>
      </c>
      <c r="D993" s="155">
        <f t="shared" si="200"/>
        <v>0</v>
      </c>
      <c r="F993" s="156">
        <f t="shared" si="201"/>
        <v>0</v>
      </c>
      <c r="G993" t="str">
        <f t="shared" si="202"/>
        <v/>
      </c>
      <c r="H993" t="b">
        <f t="shared" si="203"/>
        <v>0</v>
      </c>
      <c r="I993" s="283">
        <f t="shared" si="196"/>
        <v>0</v>
      </c>
      <c r="J993" s="1">
        <f t="shared" si="197"/>
        <v>0</v>
      </c>
      <c r="K993" s="157">
        <f t="shared" si="204"/>
        <v>0</v>
      </c>
      <c r="L993" s="148">
        <f t="shared" si="205"/>
        <v>0</v>
      </c>
      <c r="M993" s="150">
        <f t="shared" si="206"/>
        <v>10</v>
      </c>
      <c r="N993" s="149">
        <f t="shared" si="207"/>
        <v>2.8200000000000003</v>
      </c>
      <c r="O993" s="149">
        <f t="shared" si="198"/>
        <v>1.02</v>
      </c>
      <c r="P993" s="149">
        <f t="shared" si="199"/>
        <v>0.02</v>
      </c>
    </row>
    <row r="994" spans="1:17" x14ac:dyDescent="0.25">
      <c r="A994" s="391"/>
      <c r="B994" s="394"/>
      <c r="C994" s="5" t="str">
        <f t="shared" si="195"/>
        <v/>
      </c>
      <c r="D994" s="155">
        <f t="shared" si="200"/>
        <v>0</v>
      </c>
      <c r="F994" s="156">
        <f t="shared" si="201"/>
        <v>0</v>
      </c>
      <c r="G994" t="str">
        <f t="shared" si="202"/>
        <v/>
      </c>
      <c r="H994" t="b">
        <f t="shared" si="203"/>
        <v>0</v>
      </c>
      <c r="I994" s="283">
        <f t="shared" si="196"/>
        <v>0</v>
      </c>
      <c r="J994" s="1">
        <f t="shared" si="197"/>
        <v>0</v>
      </c>
      <c r="K994" s="157">
        <f t="shared" si="204"/>
        <v>0</v>
      </c>
      <c r="L994" s="148">
        <f t="shared" si="205"/>
        <v>0</v>
      </c>
      <c r="M994" s="150">
        <f t="shared" si="206"/>
        <v>10</v>
      </c>
      <c r="N994" s="149">
        <f t="shared" si="207"/>
        <v>2.8200000000000003</v>
      </c>
      <c r="O994" s="149">
        <f t="shared" si="198"/>
        <v>1.02</v>
      </c>
      <c r="P994" s="149">
        <f t="shared" si="199"/>
        <v>0.02</v>
      </c>
    </row>
    <row r="995" spans="1:17" x14ac:dyDescent="0.25">
      <c r="A995" s="391"/>
      <c r="B995" s="394"/>
      <c r="C995" s="5" t="str">
        <f t="shared" si="195"/>
        <v/>
      </c>
      <c r="D995" s="155">
        <f t="shared" si="200"/>
        <v>0</v>
      </c>
      <c r="F995" s="156">
        <f t="shared" si="201"/>
        <v>0</v>
      </c>
      <c r="G995" t="str">
        <f t="shared" si="202"/>
        <v/>
      </c>
      <c r="H995" t="b">
        <f t="shared" si="203"/>
        <v>0</v>
      </c>
      <c r="I995" s="283">
        <f t="shared" si="196"/>
        <v>0</v>
      </c>
      <c r="J995" s="1">
        <f t="shared" si="197"/>
        <v>0</v>
      </c>
      <c r="K995" s="157">
        <f t="shared" si="204"/>
        <v>0</v>
      </c>
      <c r="L995" s="148">
        <f t="shared" si="205"/>
        <v>0</v>
      </c>
      <c r="M995" s="150">
        <f t="shared" si="206"/>
        <v>10</v>
      </c>
      <c r="N995" s="149">
        <f t="shared" si="207"/>
        <v>2.8200000000000003</v>
      </c>
      <c r="O995" s="149">
        <f t="shared" si="198"/>
        <v>1.02</v>
      </c>
      <c r="P995" s="149">
        <f t="shared" si="199"/>
        <v>0.02</v>
      </c>
    </row>
    <row r="996" spans="1:17" x14ac:dyDescent="0.25">
      <c r="A996" s="391"/>
      <c r="B996" s="394"/>
      <c r="C996" s="5" t="str">
        <f t="shared" si="195"/>
        <v/>
      </c>
      <c r="D996" s="155">
        <f t="shared" si="200"/>
        <v>0</v>
      </c>
      <c r="F996" s="156">
        <f t="shared" si="201"/>
        <v>0</v>
      </c>
      <c r="G996" t="str">
        <f t="shared" si="202"/>
        <v/>
      </c>
      <c r="H996" t="b">
        <f t="shared" si="203"/>
        <v>0</v>
      </c>
      <c r="I996" s="283">
        <f t="shared" si="196"/>
        <v>0</v>
      </c>
      <c r="J996" s="1">
        <f t="shared" si="197"/>
        <v>0</v>
      </c>
      <c r="K996" s="157">
        <f t="shared" si="204"/>
        <v>0</v>
      </c>
      <c r="L996" s="148">
        <f t="shared" si="205"/>
        <v>0</v>
      </c>
      <c r="M996" s="150">
        <f t="shared" si="206"/>
        <v>10</v>
      </c>
      <c r="N996" s="149">
        <f t="shared" si="207"/>
        <v>2.8200000000000003</v>
      </c>
      <c r="O996" s="149">
        <f t="shared" si="198"/>
        <v>1.02</v>
      </c>
      <c r="P996" s="149">
        <f t="shared" si="199"/>
        <v>0.02</v>
      </c>
    </row>
    <row r="997" spans="1:17" x14ac:dyDescent="0.25">
      <c r="A997" s="391"/>
      <c r="B997" s="394"/>
      <c r="C997" s="5" t="str">
        <f t="shared" si="195"/>
        <v/>
      </c>
      <c r="D997" s="155">
        <f t="shared" si="200"/>
        <v>0</v>
      </c>
      <c r="F997" s="156">
        <f t="shared" si="201"/>
        <v>0</v>
      </c>
      <c r="G997" t="str">
        <f t="shared" si="202"/>
        <v/>
      </c>
      <c r="H997" t="b">
        <f t="shared" si="203"/>
        <v>0</v>
      </c>
      <c r="I997" s="283">
        <f t="shared" si="196"/>
        <v>0</v>
      </c>
      <c r="J997" s="1">
        <f t="shared" si="197"/>
        <v>0</v>
      </c>
      <c r="K997" s="157">
        <f t="shared" si="204"/>
        <v>0</v>
      </c>
      <c r="L997" s="148">
        <f t="shared" si="205"/>
        <v>0</v>
      </c>
      <c r="M997" s="150">
        <f t="shared" si="206"/>
        <v>10</v>
      </c>
      <c r="N997" s="149">
        <f t="shared" si="207"/>
        <v>2.8200000000000003</v>
      </c>
      <c r="O997" s="149">
        <f t="shared" si="198"/>
        <v>1.02</v>
      </c>
      <c r="P997" s="149">
        <f t="shared" si="199"/>
        <v>0.02</v>
      </c>
    </row>
    <row r="998" spans="1:17" x14ac:dyDescent="0.25">
      <c r="A998" s="391"/>
      <c r="B998" s="394"/>
      <c r="C998" s="5" t="str">
        <f t="shared" si="195"/>
        <v/>
      </c>
      <c r="D998" s="155">
        <f t="shared" si="200"/>
        <v>0</v>
      </c>
      <c r="F998" s="156">
        <f t="shared" si="201"/>
        <v>0</v>
      </c>
      <c r="G998" t="str">
        <f t="shared" si="202"/>
        <v/>
      </c>
      <c r="H998" t="b">
        <f t="shared" si="203"/>
        <v>0</v>
      </c>
      <c r="I998" s="283">
        <f t="shared" si="196"/>
        <v>0</v>
      </c>
      <c r="J998" s="1">
        <f t="shared" si="197"/>
        <v>0</v>
      </c>
      <c r="K998" s="157">
        <f t="shared" si="204"/>
        <v>0</v>
      </c>
      <c r="L998" s="148">
        <f t="shared" si="205"/>
        <v>0</v>
      </c>
      <c r="M998" s="150">
        <f t="shared" si="206"/>
        <v>10</v>
      </c>
      <c r="N998" s="149">
        <f t="shared" si="207"/>
        <v>2.8200000000000003</v>
      </c>
      <c r="O998" s="149">
        <f t="shared" si="198"/>
        <v>1.02</v>
      </c>
      <c r="P998" s="149">
        <f t="shared" si="199"/>
        <v>0.02</v>
      </c>
    </row>
    <row r="999" spans="1:17" x14ac:dyDescent="0.25">
      <c r="A999" s="391"/>
      <c r="B999" s="394"/>
      <c r="C999" s="5" t="str">
        <f t="shared" si="195"/>
        <v/>
      </c>
      <c r="D999" s="155">
        <f t="shared" si="200"/>
        <v>0</v>
      </c>
      <c r="F999" s="156">
        <f t="shared" si="201"/>
        <v>0</v>
      </c>
      <c r="G999" t="str">
        <f t="shared" si="202"/>
        <v/>
      </c>
      <c r="H999" t="b">
        <f t="shared" si="203"/>
        <v>0</v>
      </c>
      <c r="I999" s="283">
        <f t="shared" si="196"/>
        <v>0</v>
      </c>
      <c r="J999" s="1">
        <f t="shared" si="197"/>
        <v>0</v>
      </c>
      <c r="K999" s="157">
        <f t="shared" si="204"/>
        <v>0</v>
      </c>
      <c r="L999" s="148">
        <f t="shared" si="205"/>
        <v>0</v>
      </c>
      <c r="M999" s="150">
        <f t="shared" si="206"/>
        <v>10</v>
      </c>
      <c r="N999" s="149">
        <f t="shared" si="207"/>
        <v>2.8200000000000003</v>
      </c>
      <c r="O999" s="149">
        <f t="shared" si="198"/>
        <v>1.02</v>
      </c>
      <c r="P999" s="149">
        <f t="shared" si="199"/>
        <v>0.02</v>
      </c>
    </row>
    <row r="1000" spans="1:17" x14ac:dyDescent="0.25">
      <c r="A1000" s="391"/>
      <c r="B1000" s="394"/>
      <c r="C1000" s="5" t="str">
        <f t="shared" si="195"/>
        <v/>
      </c>
      <c r="D1000" s="155">
        <f t="shared" si="200"/>
        <v>0</v>
      </c>
      <c r="F1000" s="156">
        <f t="shared" si="201"/>
        <v>0</v>
      </c>
      <c r="G1000" t="str">
        <f t="shared" si="202"/>
        <v/>
      </c>
      <c r="H1000" t="b">
        <f t="shared" si="203"/>
        <v>0</v>
      </c>
      <c r="I1000" s="283">
        <f t="shared" si="196"/>
        <v>0</v>
      </c>
      <c r="J1000" s="1">
        <f t="shared" si="197"/>
        <v>0</v>
      </c>
      <c r="K1000" s="157">
        <f t="shared" si="204"/>
        <v>0</v>
      </c>
      <c r="L1000" s="148">
        <f t="shared" si="205"/>
        <v>0</v>
      </c>
      <c r="M1000" s="150">
        <f t="shared" si="206"/>
        <v>10</v>
      </c>
      <c r="N1000" s="149">
        <f t="shared" si="207"/>
        <v>2.8200000000000003</v>
      </c>
      <c r="O1000" s="149">
        <f t="shared" si="198"/>
        <v>1.02</v>
      </c>
      <c r="P1000" s="149">
        <f t="shared" si="199"/>
        <v>0.02</v>
      </c>
    </row>
    <row r="1001" spans="1:17" x14ac:dyDescent="0.25">
      <c r="A1001" s="391"/>
      <c r="B1001" s="394"/>
      <c r="C1001" s="5" t="str">
        <f t="shared" si="195"/>
        <v/>
      </c>
      <c r="D1001" s="155">
        <f t="shared" si="200"/>
        <v>0</v>
      </c>
      <c r="F1001" s="156">
        <f t="shared" si="201"/>
        <v>0</v>
      </c>
      <c r="G1001" t="str">
        <f t="shared" si="202"/>
        <v/>
      </c>
      <c r="H1001" t="b">
        <f t="shared" si="203"/>
        <v>0</v>
      </c>
      <c r="I1001" s="283">
        <f t="shared" si="196"/>
        <v>0</v>
      </c>
      <c r="J1001" s="1">
        <f t="shared" si="197"/>
        <v>0</v>
      </c>
      <c r="K1001" s="157">
        <f t="shared" si="204"/>
        <v>0</v>
      </c>
      <c r="L1001" s="148">
        <f t="shared" si="205"/>
        <v>0</v>
      </c>
      <c r="M1001" s="150">
        <f t="shared" si="206"/>
        <v>10</v>
      </c>
      <c r="N1001" s="149">
        <f t="shared" si="207"/>
        <v>2.8200000000000003</v>
      </c>
      <c r="O1001" s="149">
        <f t="shared" si="198"/>
        <v>1.02</v>
      </c>
      <c r="P1001" s="149">
        <f t="shared" si="199"/>
        <v>0.02</v>
      </c>
    </row>
    <row r="1002" spans="1:17" x14ac:dyDescent="0.25">
      <c r="A1002" s="395"/>
      <c r="B1002" s="396"/>
      <c r="C1002" s="5" t="str">
        <f t="shared" si="195"/>
        <v/>
      </c>
      <c r="D1002" s="388">
        <f t="shared" si="200"/>
        <v>0</v>
      </c>
      <c r="L1002" s="149"/>
      <c r="O1002" s="149"/>
      <c r="P1002" s="149"/>
      <c r="Q1002" s="149"/>
    </row>
  </sheetData>
  <sheetProtection sheet="1"/>
  <mergeCells count="1">
    <mergeCell ref="A1:B1"/>
  </mergeCells>
  <conditionalFormatting sqref="A3:D3 A4:B44">
    <cfRule type="expression" dxfId="35" priority="9" stopIfTrue="1">
      <formula>AND($F3&lt;=1,$G3="",$H3=TRUE)</formula>
    </cfRule>
    <cfRule type="expression" dxfId="34" priority="10" stopIfTrue="1">
      <formula>$F3&gt;1</formula>
    </cfRule>
    <cfRule type="expression" dxfId="33" priority="11" stopIfTrue="1">
      <formula>$G3="CHECK"</formula>
    </cfRule>
  </conditionalFormatting>
  <conditionalFormatting sqref="D4:D1001">
    <cfRule type="expression" dxfId="32" priority="6" stopIfTrue="1">
      <formula>AND($F4&lt;=1,$G4="",$H4=TRUE)</formula>
    </cfRule>
    <cfRule type="expression" dxfId="31" priority="7" stopIfTrue="1">
      <formula>$F4&gt;1</formula>
    </cfRule>
    <cfRule type="expression" dxfId="30" priority="8" stopIfTrue="1">
      <formula>$G4="CHECK"</formula>
    </cfRule>
  </conditionalFormatting>
  <conditionalFormatting sqref="C4:C1002">
    <cfRule type="expression" dxfId="29" priority="1" stopIfTrue="1">
      <formula>AND($F4&lt;=1,$G4="",$H4=TRUE)</formula>
    </cfRule>
    <cfRule type="expression" dxfId="28" priority="2" stopIfTrue="1">
      <formula>$F4&gt;1</formula>
    </cfRule>
    <cfRule type="expression" dxfId="27" priority="3" stopIfTrue="1">
      <formula>$G4="CHECK"</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pageSetUpPr fitToPage="1"/>
  </sheetPr>
  <dimension ref="A1:H38"/>
  <sheetViews>
    <sheetView workbookViewId="0">
      <selection activeCell="B4" sqref="B4"/>
    </sheetView>
  </sheetViews>
  <sheetFormatPr defaultRowHeight="14.25" x14ac:dyDescent="0.2"/>
  <cols>
    <col min="1" max="1" width="6.7109375" style="163" customWidth="1"/>
    <col min="2" max="2" width="38.42578125" style="163" customWidth="1"/>
    <col min="3" max="3" width="15.28515625" style="173" customWidth="1"/>
    <col min="4" max="4" width="14.28515625" style="173" customWidth="1"/>
    <col min="5" max="5" width="9.140625" style="163"/>
    <col min="6" max="6" width="9.140625" style="163" customWidth="1"/>
    <col min="7" max="8" width="9.140625" style="163" hidden="1" customWidth="1"/>
    <col min="9" max="9" width="9.140625" style="163" customWidth="1"/>
    <col min="10" max="16384" width="9.140625" style="163"/>
  </cols>
  <sheetData>
    <row r="1" spans="1:7" ht="27.75" x14ac:dyDescent="0.4">
      <c r="B1" s="488" t="s">
        <v>200</v>
      </c>
      <c r="C1" s="488"/>
      <c r="D1" s="488"/>
    </row>
    <row r="3" spans="1:7" ht="20.25" x14ac:dyDescent="0.3">
      <c r="B3" s="164" t="s">
        <v>21</v>
      </c>
      <c r="C3" s="165" t="s">
        <v>13</v>
      </c>
      <c r="D3" s="166" t="s">
        <v>27</v>
      </c>
    </row>
    <row r="4" spans="1:7" ht="18" x14ac:dyDescent="0.25">
      <c r="A4" s="167">
        <v>1</v>
      </c>
      <c r="B4" s="196" t="str">
        <f t="shared" ref="B4:B23" si="0">IF(ISERR(INDEX(teamnames,G4)),"",INDEX(teamnames,G4))</f>
        <v>Trinity St Mary's</v>
      </c>
      <c r="C4" s="197">
        <f t="shared" ref="C4:C23" si="1">IF(ISERR(INDEX(teamscores,G4)),0,INDEX(teamscores,G4))</f>
        <v>1339</v>
      </c>
      <c r="D4" s="198">
        <f>IF(C4&gt;0,RANK(C4,C$4:C$38),0)</f>
        <v>9</v>
      </c>
      <c r="G4" s="163">
        <v>1</v>
      </c>
    </row>
    <row r="5" spans="1:7" ht="18" x14ac:dyDescent="0.25">
      <c r="A5" s="167">
        <v>2</v>
      </c>
      <c r="B5" s="196" t="str">
        <f t="shared" si="0"/>
        <v>Albemarle</v>
      </c>
      <c r="C5" s="197">
        <f t="shared" si="1"/>
        <v>1243</v>
      </c>
      <c r="D5" s="198">
        <f t="shared" ref="D5:D38" si="2">IF(C5&gt;0,RANK(C5,C$4:C$38),0)</f>
        <v>10</v>
      </c>
      <c r="G5" s="163">
        <f>+G4+14</f>
        <v>15</v>
      </c>
    </row>
    <row r="6" spans="1:7" ht="18" x14ac:dyDescent="0.25">
      <c r="A6" s="167">
        <v>3</v>
      </c>
      <c r="B6" s="196" t="str">
        <f t="shared" si="0"/>
        <v>Holy Ghost</v>
      </c>
      <c r="C6" s="197">
        <f t="shared" si="1"/>
        <v>1548</v>
      </c>
      <c r="D6" s="198">
        <f t="shared" si="2"/>
        <v>4</v>
      </c>
      <c r="G6" s="163">
        <f t="shared" ref="G6:G38" si="3">+G5+14</f>
        <v>29</v>
      </c>
    </row>
    <row r="7" spans="1:7" ht="18" x14ac:dyDescent="0.25">
      <c r="A7" s="167">
        <v>4</v>
      </c>
      <c r="B7" s="196" t="str">
        <f t="shared" si="0"/>
        <v>Ravenstone</v>
      </c>
      <c r="C7" s="197">
        <f t="shared" si="1"/>
        <v>1705</v>
      </c>
      <c r="D7" s="198">
        <f t="shared" si="2"/>
        <v>1</v>
      </c>
      <c r="G7" s="163">
        <f t="shared" si="3"/>
        <v>43</v>
      </c>
    </row>
    <row r="8" spans="1:7" ht="18" x14ac:dyDescent="0.25">
      <c r="A8" s="167">
        <v>5</v>
      </c>
      <c r="B8" s="196" t="str">
        <f t="shared" si="0"/>
        <v>Earlsfield</v>
      </c>
      <c r="C8" s="197">
        <f t="shared" si="1"/>
        <v>1503</v>
      </c>
      <c r="D8" s="198">
        <f t="shared" si="2"/>
        <v>5</v>
      </c>
      <c r="G8" s="163">
        <f t="shared" si="3"/>
        <v>57</v>
      </c>
    </row>
    <row r="9" spans="1:7" ht="18" x14ac:dyDescent="0.25">
      <c r="A9" s="167">
        <v>6</v>
      </c>
      <c r="B9" s="196" t="str">
        <f t="shared" si="0"/>
        <v>Sacred Heart Roe</v>
      </c>
      <c r="C9" s="197">
        <f t="shared" si="1"/>
        <v>1490</v>
      </c>
      <c r="D9" s="198">
        <f t="shared" si="2"/>
        <v>6</v>
      </c>
      <c r="G9" s="163">
        <f t="shared" si="3"/>
        <v>71</v>
      </c>
    </row>
    <row r="10" spans="1:7" ht="18" x14ac:dyDescent="0.25">
      <c r="A10" s="167">
        <v>7</v>
      </c>
      <c r="B10" s="196" t="str">
        <f t="shared" si="0"/>
        <v>Penwortham</v>
      </c>
      <c r="C10" s="197">
        <f t="shared" si="1"/>
        <v>1550</v>
      </c>
      <c r="D10" s="198">
        <f t="shared" si="2"/>
        <v>3</v>
      </c>
      <c r="G10" s="163">
        <f t="shared" si="3"/>
        <v>85</v>
      </c>
    </row>
    <row r="11" spans="1:7" ht="18" x14ac:dyDescent="0.25">
      <c r="A11" s="167">
        <v>8</v>
      </c>
      <c r="B11" s="196" t="str">
        <f t="shared" si="0"/>
        <v>Gatton</v>
      </c>
      <c r="C11" s="197">
        <f t="shared" si="1"/>
        <v>1387</v>
      </c>
      <c r="D11" s="198">
        <f t="shared" si="2"/>
        <v>8</v>
      </c>
      <c r="G11" s="163">
        <f t="shared" si="3"/>
        <v>99</v>
      </c>
    </row>
    <row r="12" spans="1:7" ht="18" x14ac:dyDescent="0.25">
      <c r="A12" s="167">
        <v>9</v>
      </c>
      <c r="B12" s="196" t="str">
        <f t="shared" si="0"/>
        <v>Sellincourt</v>
      </c>
      <c r="C12" s="197">
        <f t="shared" si="1"/>
        <v>1647</v>
      </c>
      <c r="D12" s="198">
        <f t="shared" si="2"/>
        <v>2</v>
      </c>
      <c r="G12" s="163">
        <f t="shared" si="3"/>
        <v>113</v>
      </c>
    </row>
    <row r="13" spans="1:7" ht="18" x14ac:dyDescent="0.25">
      <c r="A13" s="167">
        <v>10</v>
      </c>
      <c r="B13" s="196" t="str">
        <f t="shared" si="0"/>
        <v>Sacred Heart Battersea</v>
      </c>
      <c r="C13" s="197">
        <f t="shared" si="1"/>
        <v>1195</v>
      </c>
      <c r="D13" s="198">
        <f t="shared" si="2"/>
        <v>12</v>
      </c>
      <c r="G13" s="163">
        <f t="shared" si="3"/>
        <v>127</v>
      </c>
    </row>
    <row r="14" spans="1:7" ht="18" x14ac:dyDescent="0.25">
      <c r="A14" s="167">
        <v>11</v>
      </c>
      <c r="B14" s="196" t="str">
        <f t="shared" si="0"/>
        <v>Ronald Ross</v>
      </c>
      <c r="C14" s="197">
        <f t="shared" si="1"/>
        <v>1207</v>
      </c>
      <c r="D14" s="198">
        <f t="shared" si="2"/>
        <v>11</v>
      </c>
      <c r="G14" s="163">
        <f t="shared" si="3"/>
        <v>141</v>
      </c>
    </row>
    <row r="15" spans="1:7" ht="18" x14ac:dyDescent="0.25">
      <c r="A15" s="167">
        <v>12</v>
      </c>
      <c r="B15" s="196" t="str">
        <f t="shared" si="0"/>
        <v>St Joseph's</v>
      </c>
      <c r="C15" s="197">
        <f t="shared" si="1"/>
        <v>1485</v>
      </c>
      <c r="D15" s="198">
        <f t="shared" si="2"/>
        <v>7</v>
      </c>
      <c r="G15" s="163">
        <f t="shared" si="3"/>
        <v>155</v>
      </c>
    </row>
    <row r="16" spans="1:7" ht="18" x14ac:dyDescent="0.25">
      <c r="A16" s="167">
        <v>13</v>
      </c>
      <c r="B16" s="196" t="str">
        <f t="shared" si="0"/>
        <v>Fircroft</v>
      </c>
      <c r="C16" s="197">
        <f t="shared" si="1"/>
        <v>1165</v>
      </c>
      <c r="D16" s="198">
        <f t="shared" si="2"/>
        <v>13</v>
      </c>
      <c r="G16" s="163">
        <f t="shared" si="3"/>
        <v>169</v>
      </c>
    </row>
    <row r="17" spans="1:7" ht="18" x14ac:dyDescent="0.25">
      <c r="A17" s="167">
        <v>14</v>
      </c>
      <c r="B17" s="196" t="str">
        <f t="shared" si="0"/>
        <v/>
      </c>
      <c r="C17" s="197">
        <f t="shared" si="1"/>
        <v>0</v>
      </c>
      <c r="D17" s="198">
        <f t="shared" si="2"/>
        <v>0</v>
      </c>
      <c r="G17" s="163">
        <f t="shared" si="3"/>
        <v>183</v>
      </c>
    </row>
    <row r="18" spans="1:7" ht="18" x14ac:dyDescent="0.25">
      <c r="A18" s="167">
        <v>15</v>
      </c>
      <c r="B18" s="196" t="str">
        <f t="shared" si="0"/>
        <v/>
      </c>
      <c r="C18" s="197">
        <f t="shared" si="1"/>
        <v>0</v>
      </c>
      <c r="D18" s="198">
        <f t="shared" si="2"/>
        <v>0</v>
      </c>
      <c r="G18" s="163">
        <f t="shared" si="3"/>
        <v>197</v>
      </c>
    </row>
    <row r="19" spans="1:7" ht="18" x14ac:dyDescent="0.25">
      <c r="A19" s="167">
        <v>16</v>
      </c>
      <c r="B19" s="196" t="str">
        <f t="shared" si="0"/>
        <v/>
      </c>
      <c r="C19" s="197">
        <f t="shared" si="1"/>
        <v>0</v>
      </c>
      <c r="D19" s="198">
        <f t="shared" si="2"/>
        <v>0</v>
      </c>
      <c r="G19" s="163">
        <f t="shared" si="3"/>
        <v>211</v>
      </c>
    </row>
    <row r="20" spans="1:7" ht="18" x14ac:dyDescent="0.25">
      <c r="A20" s="167">
        <v>17</v>
      </c>
      <c r="B20" s="196" t="str">
        <f t="shared" si="0"/>
        <v/>
      </c>
      <c r="C20" s="197">
        <f t="shared" si="1"/>
        <v>0</v>
      </c>
      <c r="D20" s="198">
        <f t="shared" si="2"/>
        <v>0</v>
      </c>
      <c r="G20" s="163">
        <f t="shared" si="3"/>
        <v>225</v>
      </c>
    </row>
    <row r="21" spans="1:7" ht="18" x14ac:dyDescent="0.25">
      <c r="A21" s="167">
        <v>18</v>
      </c>
      <c r="B21" s="196" t="str">
        <f t="shared" si="0"/>
        <v/>
      </c>
      <c r="C21" s="197">
        <f t="shared" si="1"/>
        <v>0</v>
      </c>
      <c r="D21" s="198">
        <f t="shared" si="2"/>
        <v>0</v>
      </c>
      <c r="G21" s="163">
        <f t="shared" si="3"/>
        <v>239</v>
      </c>
    </row>
    <row r="22" spans="1:7" ht="18" x14ac:dyDescent="0.25">
      <c r="A22" s="167">
        <v>19</v>
      </c>
      <c r="B22" s="196" t="str">
        <f t="shared" si="0"/>
        <v/>
      </c>
      <c r="C22" s="197">
        <f t="shared" si="1"/>
        <v>0</v>
      </c>
      <c r="D22" s="198">
        <f t="shared" si="2"/>
        <v>0</v>
      </c>
      <c r="G22" s="163">
        <f t="shared" si="3"/>
        <v>253</v>
      </c>
    </row>
    <row r="23" spans="1:7" ht="18" x14ac:dyDescent="0.25">
      <c r="A23" s="167">
        <v>20</v>
      </c>
      <c r="B23" s="196" t="str">
        <f t="shared" si="0"/>
        <v/>
      </c>
      <c r="C23" s="197">
        <f t="shared" si="1"/>
        <v>0</v>
      </c>
      <c r="D23" s="198">
        <f t="shared" si="2"/>
        <v>0</v>
      </c>
      <c r="G23" s="163">
        <f t="shared" si="3"/>
        <v>267</v>
      </c>
    </row>
    <row r="24" spans="1:7" ht="18" x14ac:dyDescent="0.25">
      <c r="A24" s="167">
        <v>21</v>
      </c>
      <c r="B24" s="196" t="str">
        <f t="shared" ref="B24:B33" si="4">IF(ISERR(INDEX(teamnames,G24)),"",INDEX(teamnames,G24))</f>
        <v/>
      </c>
      <c r="C24" s="197">
        <f t="shared" ref="C24:C33" si="5">IF(ISERR(INDEX(teamscores,G24)),0,INDEX(teamscores,G24))</f>
        <v>0</v>
      </c>
      <c r="D24" s="198">
        <f t="shared" si="2"/>
        <v>0</v>
      </c>
      <c r="G24" s="163">
        <f t="shared" si="3"/>
        <v>281</v>
      </c>
    </row>
    <row r="25" spans="1:7" ht="18" x14ac:dyDescent="0.25">
      <c r="A25" s="167">
        <v>22</v>
      </c>
      <c r="B25" s="196" t="str">
        <f t="shared" si="4"/>
        <v/>
      </c>
      <c r="C25" s="197">
        <f t="shared" si="5"/>
        <v>0</v>
      </c>
      <c r="D25" s="198">
        <f t="shared" si="2"/>
        <v>0</v>
      </c>
      <c r="G25" s="163">
        <f t="shared" si="3"/>
        <v>295</v>
      </c>
    </row>
    <row r="26" spans="1:7" ht="18" x14ac:dyDescent="0.25">
      <c r="A26" s="167">
        <v>23</v>
      </c>
      <c r="B26" s="196" t="str">
        <f t="shared" si="4"/>
        <v/>
      </c>
      <c r="C26" s="197">
        <f t="shared" si="5"/>
        <v>0</v>
      </c>
      <c r="D26" s="198">
        <f t="shared" si="2"/>
        <v>0</v>
      </c>
      <c r="G26" s="163">
        <f t="shared" si="3"/>
        <v>309</v>
      </c>
    </row>
    <row r="27" spans="1:7" ht="18" x14ac:dyDescent="0.25">
      <c r="A27" s="167">
        <v>24</v>
      </c>
      <c r="B27" s="196" t="str">
        <f t="shared" si="4"/>
        <v/>
      </c>
      <c r="C27" s="197">
        <f t="shared" si="5"/>
        <v>0</v>
      </c>
      <c r="D27" s="198">
        <f t="shared" si="2"/>
        <v>0</v>
      </c>
      <c r="G27" s="163">
        <f t="shared" si="3"/>
        <v>323</v>
      </c>
    </row>
    <row r="28" spans="1:7" ht="18" x14ac:dyDescent="0.25">
      <c r="A28" s="167">
        <v>25</v>
      </c>
      <c r="B28" s="196" t="str">
        <f t="shared" si="4"/>
        <v/>
      </c>
      <c r="C28" s="197">
        <f t="shared" si="5"/>
        <v>0</v>
      </c>
      <c r="D28" s="198">
        <f t="shared" si="2"/>
        <v>0</v>
      </c>
      <c r="G28" s="163">
        <f t="shared" si="3"/>
        <v>337</v>
      </c>
    </row>
    <row r="29" spans="1:7" ht="18" x14ac:dyDescent="0.25">
      <c r="A29" s="167">
        <v>26</v>
      </c>
      <c r="B29" s="196" t="str">
        <f t="shared" si="4"/>
        <v/>
      </c>
      <c r="C29" s="197">
        <f t="shared" si="5"/>
        <v>0</v>
      </c>
      <c r="D29" s="198">
        <f t="shared" si="2"/>
        <v>0</v>
      </c>
      <c r="G29" s="163">
        <f t="shared" si="3"/>
        <v>351</v>
      </c>
    </row>
    <row r="30" spans="1:7" ht="18" x14ac:dyDescent="0.25">
      <c r="A30" s="167">
        <v>27</v>
      </c>
      <c r="B30" s="196" t="str">
        <f t="shared" si="4"/>
        <v/>
      </c>
      <c r="C30" s="197">
        <f t="shared" si="5"/>
        <v>0</v>
      </c>
      <c r="D30" s="198">
        <f t="shared" si="2"/>
        <v>0</v>
      </c>
      <c r="G30" s="163">
        <f t="shared" si="3"/>
        <v>365</v>
      </c>
    </row>
    <row r="31" spans="1:7" ht="18" x14ac:dyDescent="0.25">
      <c r="A31" s="167">
        <v>28</v>
      </c>
      <c r="B31" s="196" t="str">
        <f t="shared" si="4"/>
        <v/>
      </c>
      <c r="C31" s="197">
        <f t="shared" si="5"/>
        <v>0</v>
      </c>
      <c r="D31" s="198">
        <f t="shared" si="2"/>
        <v>0</v>
      </c>
      <c r="G31" s="163">
        <f t="shared" si="3"/>
        <v>379</v>
      </c>
    </row>
    <row r="32" spans="1:7" ht="18" x14ac:dyDescent="0.25">
      <c r="A32" s="167">
        <v>29</v>
      </c>
      <c r="B32" s="196" t="str">
        <f t="shared" si="4"/>
        <v/>
      </c>
      <c r="C32" s="197">
        <f t="shared" si="5"/>
        <v>0</v>
      </c>
      <c r="D32" s="198">
        <f t="shared" si="2"/>
        <v>0</v>
      </c>
      <c r="G32" s="163">
        <f t="shared" si="3"/>
        <v>393</v>
      </c>
    </row>
    <row r="33" spans="1:7" ht="18" x14ac:dyDescent="0.25">
      <c r="A33" s="167">
        <v>30</v>
      </c>
      <c r="B33" s="196" t="str">
        <f t="shared" si="4"/>
        <v/>
      </c>
      <c r="C33" s="197">
        <f t="shared" si="5"/>
        <v>0</v>
      </c>
      <c r="D33" s="198">
        <f t="shared" si="2"/>
        <v>0</v>
      </c>
      <c r="G33" s="163">
        <f t="shared" si="3"/>
        <v>407</v>
      </c>
    </row>
    <row r="34" spans="1:7" ht="18" x14ac:dyDescent="0.25">
      <c r="A34" s="167">
        <v>31</v>
      </c>
      <c r="B34" s="196" t="str">
        <f>IF(ISERR(INDEX(teamnames,G34)),"",INDEX(teamnames,G34))</f>
        <v/>
      </c>
      <c r="C34" s="197">
        <f>IF(ISERR(INDEX(teamscores,G34)),0,INDEX(teamscores,G34))</f>
        <v>0</v>
      </c>
      <c r="D34" s="198">
        <f t="shared" si="2"/>
        <v>0</v>
      </c>
      <c r="G34" s="163">
        <f t="shared" si="3"/>
        <v>421</v>
      </c>
    </row>
    <row r="35" spans="1:7" ht="18" x14ac:dyDescent="0.25">
      <c r="A35" s="167">
        <v>32</v>
      </c>
      <c r="B35" s="196" t="str">
        <f>IF(ISERR(INDEX(teamnames,G35)),"",INDEX(teamnames,G35))</f>
        <v/>
      </c>
      <c r="C35" s="197">
        <f>IF(ISERR(INDEX(teamscores,G35)),0,INDEX(teamscores,G35))</f>
        <v>0</v>
      </c>
      <c r="D35" s="198">
        <f t="shared" si="2"/>
        <v>0</v>
      </c>
      <c r="G35" s="163">
        <f t="shared" si="3"/>
        <v>435</v>
      </c>
    </row>
    <row r="36" spans="1:7" ht="18" x14ac:dyDescent="0.25">
      <c r="A36" s="167">
        <v>33</v>
      </c>
      <c r="B36" s="196" t="str">
        <f>IF(ISERR(INDEX(teamnames,G36)),"",INDEX(teamnames,G36))</f>
        <v/>
      </c>
      <c r="C36" s="197">
        <f>IF(ISERR(INDEX(teamscores,G36)),0,INDEX(teamscores,G36))</f>
        <v>0</v>
      </c>
      <c r="D36" s="198">
        <f t="shared" si="2"/>
        <v>0</v>
      </c>
      <c r="G36" s="163">
        <f t="shared" si="3"/>
        <v>449</v>
      </c>
    </row>
    <row r="37" spans="1:7" ht="18" x14ac:dyDescent="0.25">
      <c r="A37" s="167">
        <v>34</v>
      </c>
      <c r="B37" s="196" t="str">
        <f>IF(ISERR(INDEX(teamnames,G37)),"",INDEX(teamnames,G37))</f>
        <v/>
      </c>
      <c r="C37" s="197">
        <f>IF(ISERR(INDEX(teamscores,G37)),0,INDEX(teamscores,G37))</f>
        <v>0</v>
      </c>
      <c r="D37" s="198">
        <f t="shared" si="2"/>
        <v>0</v>
      </c>
      <c r="G37" s="163">
        <f t="shared" si="3"/>
        <v>463</v>
      </c>
    </row>
    <row r="38" spans="1:7" ht="18" x14ac:dyDescent="0.25">
      <c r="A38" s="167">
        <v>35</v>
      </c>
      <c r="B38" s="199" t="str">
        <f>IF(ISERR(INDEX(teamnames,G38)),"",INDEX(teamnames,G38))</f>
        <v/>
      </c>
      <c r="C38" s="200">
        <f>IF(ISERR(INDEX(teamscores,G38)),0,INDEX(teamscores,G38))</f>
        <v>0</v>
      </c>
      <c r="D38" s="201">
        <f t="shared" si="2"/>
        <v>0</v>
      </c>
      <c r="G38" s="163">
        <f t="shared" si="3"/>
        <v>477</v>
      </c>
    </row>
  </sheetData>
  <sheetProtection sheet="1"/>
  <mergeCells count="1">
    <mergeCell ref="B1:D1"/>
  </mergeCells>
  <conditionalFormatting sqref="B4:D23">
    <cfRule type="expression" dxfId="26" priority="7" stopIfTrue="1">
      <formula>$D4=3</formula>
    </cfRule>
    <cfRule type="expression" dxfId="25" priority="8" stopIfTrue="1">
      <formula>$D4=2</formula>
    </cfRule>
    <cfRule type="expression" dxfId="24" priority="9" stopIfTrue="1">
      <formula>$D4=1</formula>
    </cfRule>
  </conditionalFormatting>
  <conditionalFormatting sqref="B24:D33">
    <cfRule type="expression" dxfId="23" priority="4" stopIfTrue="1">
      <formula>$D24=3</formula>
    </cfRule>
    <cfRule type="expression" dxfId="22" priority="5" stopIfTrue="1">
      <formula>$D24=2</formula>
    </cfRule>
    <cfRule type="expression" dxfId="21" priority="6" stopIfTrue="1">
      <formula>$D24=1</formula>
    </cfRule>
  </conditionalFormatting>
  <conditionalFormatting sqref="B34:D38">
    <cfRule type="expression" dxfId="20" priority="1" stopIfTrue="1">
      <formula>$D34=3</formula>
    </cfRule>
    <cfRule type="expression" dxfId="19" priority="2" stopIfTrue="1">
      <formula>$D34=2</formula>
    </cfRule>
    <cfRule type="expression" dxfId="18" priority="3" stopIfTrue="1">
      <formula>$D34=1</formula>
    </cfRule>
  </conditionalFormatting>
  <printOptions horizontalCentered="1" verticalCentered="1"/>
  <pageMargins left="0.70866141732283472" right="0.70866141732283472" top="0.74803149606299213" bottom="0.74803149606299213" header="0.31496062992125984" footer="0.31496062992125984"/>
  <pageSetup paperSize="9" orientation="portrait" r:id="rId1"/>
  <headerFooter>
    <oddHeader>&amp;R&amp;G</oddHeader>
    <oddFooter>&amp;C(c) 2013 QuadKids Limited
www.quadkids.org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S1002"/>
  <sheetViews>
    <sheetView workbookViewId="0">
      <pane ySplit="2" topLeftCell="A107" activePane="bottomLeft" state="frozen"/>
      <selection activeCell="A3" sqref="A3"/>
      <selection pane="bottomLeft" activeCell="B127" sqref="B127"/>
    </sheetView>
  </sheetViews>
  <sheetFormatPr defaultRowHeight="15" x14ac:dyDescent="0.25"/>
  <cols>
    <col min="1" max="1" width="10.7109375" bestFit="1" customWidth="1"/>
    <col min="2" max="2" width="12.42578125" customWidth="1"/>
    <col min="3" max="3" width="21.7109375" customWidth="1"/>
    <col min="4" max="4" width="13.85546875" style="1" customWidth="1"/>
    <col min="5" max="5" width="2.5703125" customWidth="1"/>
    <col min="6" max="6" width="10.85546875" style="1" customWidth="1"/>
    <col min="8" max="9" width="9.140625" hidden="1" customWidth="1"/>
    <col min="10" max="10" width="9.140625" style="1" hidden="1" customWidth="1"/>
    <col min="11" max="14" width="9.140625" hidden="1" customWidth="1"/>
    <col min="15" max="15" width="9.5703125" hidden="1" customWidth="1"/>
    <col min="16" max="19" width="9.140625" hidden="1" customWidth="1"/>
  </cols>
  <sheetData>
    <row r="1" spans="1:18" ht="28.5" x14ac:dyDescent="0.25">
      <c r="A1" s="446" t="str">
        <f>"Event:"</f>
        <v>Event:</v>
      </c>
      <c r="B1" s="446"/>
      <c r="C1" s="151" t="str">
        <f>+INDEX(EventNames,1,K1)</f>
        <v>Howler</v>
      </c>
      <c r="F1" s="338">
        <f>IF(TotalAthletes,COUNTIF(D3:D1002,"&gt;0")/TotalAthletes,0)</f>
        <v>0.93893129770992367</v>
      </c>
      <c r="J1" s="18" t="s">
        <v>93</v>
      </c>
      <c r="K1" s="153">
        <v>4</v>
      </c>
      <c r="L1" s="18" t="s">
        <v>38</v>
      </c>
      <c r="M1" s="154">
        <f>INDEX(ScoreValues,2,$K$1)</f>
        <v>5</v>
      </c>
      <c r="N1" s="18" t="s">
        <v>39</v>
      </c>
      <c r="O1" s="154">
        <f>INDEX(ScoreValues,4,$K$1)</f>
        <v>0.5</v>
      </c>
      <c r="P1" s="18"/>
      <c r="Q1" s="18" t="s">
        <v>63</v>
      </c>
      <c r="R1" s="154">
        <f>INDEX(ScoreValues,3,$K$1)</f>
        <v>50</v>
      </c>
    </row>
    <row r="2" spans="1:18" ht="30" x14ac:dyDescent="0.25">
      <c r="A2" s="20" t="s">
        <v>11</v>
      </c>
      <c r="B2" s="158" t="s">
        <v>96</v>
      </c>
      <c r="C2" s="22" t="s">
        <v>1</v>
      </c>
      <c r="D2" s="25" t="s">
        <v>13</v>
      </c>
      <c r="F2" s="23" t="s">
        <v>15</v>
      </c>
      <c r="G2" s="24" t="s">
        <v>16</v>
      </c>
      <c r="H2" s="24" t="s">
        <v>17</v>
      </c>
      <c r="I2" s="162" t="s">
        <v>99</v>
      </c>
      <c r="J2" s="1" t="s">
        <v>29</v>
      </c>
      <c r="K2" s="1" t="s">
        <v>199</v>
      </c>
      <c r="L2" s="1" t="s">
        <v>81</v>
      </c>
      <c r="M2" s="1" t="s">
        <v>13</v>
      </c>
      <c r="N2" s="152" t="s">
        <v>63</v>
      </c>
      <c r="O2" s="152" t="s">
        <v>38</v>
      </c>
      <c r="P2" s="152" t="s">
        <v>39</v>
      </c>
    </row>
    <row r="3" spans="1:18" x14ac:dyDescent="0.25">
      <c r="A3" s="391" t="s">
        <v>249</v>
      </c>
      <c r="B3" s="392">
        <v>33.299999999999997</v>
      </c>
      <c r="C3" s="5" t="str">
        <f t="shared" ref="C3:C66" si="0">IF(I3&gt;0,INDEX(DB,I3,2),"")</f>
        <v>Tomas</v>
      </c>
      <c r="D3" s="155">
        <f>IF(AND(H3,B3&lt;&gt;0,ISNUMBER(B3)),IF(ISERR(M3),0,M3),0)</f>
        <v>66</v>
      </c>
      <c r="F3" s="156">
        <f>COUNTIF(A$3:A$1002,A3)</f>
        <v>1</v>
      </c>
      <c r="G3" t="str">
        <f>IF(AND(H3,OR(D3&lt;=10,D3&gt;=90)),"CHECK","")</f>
        <v/>
      </c>
      <c r="H3" t="b">
        <f>IF(AND(I3&gt;0,LEN(C3)&gt;0,B3&lt;&gt;0),TRUE,FALSE)</f>
        <v>1</v>
      </c>
      <c r="I3" s="283">
        <f t="shared" ref="I3:I66" si="1">IF(ISNA(MATCH(A3,AthleteNumbers,0)),0,MATCH(A3,AthleteNumbers,0))</f>
        <v>51</v>
      </c>
      <c r="J3" s="1">
        <f t="shared" ref="J3:J66" si="2">IF(I3&gt;0,INDEX(DB,$I3,6),0)</f>
        <v>0</v>
      </c>
      <c r="K3" s="157">
        <f>IF(ISNUMBER(B3),ROUND(+B3,2),0)</f>
        <v>33.299999999999997</v>
      </c>
      <c r="L3" s="148">
        <f>+K3</f>
        <v>33.299999999999997</v>
      </c>
      <c r="M3" s="150">
        <f>IF(L3&lt;O3,MinPoints,IF(AND(L3&gt;N3,O3&gt;0),100,+INT(($L3-O3)/P3)+MinPoints))</f>
        <v>66</v>
      </c>
      <c r="N3" s="149">
        <f>+O3+(P3*90)</f>
        <v>50</v>
      </c>
      <c r="O3" s="149">
        <f t="shared" ref="O3:O66" si="3">IF($J3=0,$M$1,INDEX(IncEventData,$J3,(3*($K$1-1))+2))</f>
        <v>5</v>
      </c>
      <c r="P3" s="148">
        <f t="shared" ref="P3:P66" si="4">IF($J3=0,$O$1,INDEX(IncEventData,$J3,(3*($K$1-1))+3))</f>
        <v>0.5</v>
      </c>
    </row>
    <row r="4" spans="1:18" x14ac:dyDescent="0.25">
      <c r="A4" s="391" t="s">
        <v>251</v>
      </c>
      <c r="B4" s="393">
        <v>26.9</v>
      </c>
      <c r="C4" s="5" t="str">
        <f t="shared" si="0"/>
        <v>Bradley</v>
      </c>
      <c r="D4" s="155">
        <f t="shared" ref="D4:D67" si="5">IF(AND(H4,B4&lt;&gt;0,ISNUMBER(B4)),IF(ISERR(M4),0,M4),0)</f>
        <v>53</v>
      </c>
      <c r="F4" s="156">
        <f t="shared" ref="F4:F67" si="6">COUNTIF(A$3:A$1002,A4)</f>
        <v>1</v>
      </c>
      <c r="G4" t="str">
        <f t="shared" ref="G4:G67" si="7">IF(AND(H4,OR(D4&lt;=10,D4&gt;=90)),"CHECK","")</f>
        <v/>
      </c>
      <c r="H4" t="b">
        <f t="shared" ref="H4:H67" si="8">IF(AND(I4&gt;0,LEN(C4)&gt;0,B4&lt;&gt;0),TRUE,FALSE)</f>
        <v>1</v>
      </c>
      <c r="I4" s="283">
        <f t="shared" si="1"/>
        <v>52</v>
      </c>
      <c r="J4" s="1">
        <f t="shared" si="2"/>
        <v>0</v>
      </c>
      <c r="K4" s="157">
        <f t="shared" ref="K4:K67" si="9">IF(ISNUMBER(B4),ROUND(+B4,2),0)</f>
        <v>26.9</v>
      </c>
      <c r="L4" s="148">
        <f t="shared" ref="L4:L67" si="10">+K4</f>
        <v>26.9</v>
      </c>
      <c r="M4" s="150">
        <f t="shared" ref="M4:M67" si="11">IF(L4&lt;O4,MinPoints,IF(AND(L4&gt;N4,O4&gt;0),100,+INT(($L4-O4)/P4)+MinPoints))</f>
        <v>53</v>
      </c>
      <c r="N4" s="149">
        <f t="shared" ref="N4:N67" si="12">+O4+(P4*90)</f>
        <v>50</v>
      </c>
      <c r="O4" s="149">
        <f t="shared" si="3"/>
        <v>5</v>
      </c>
      <c r="P4" s="148">
        <f t="shared" si="4"/>
        <v>0.5</v>
      </c>
    </row>
    <row r="5" spans="1:18" x14ac:dyDescent="0.25">
      <c r="A5" s="391" t="s">
        <v>252</v>
      </c>
      <c r="B5" s="393">
        <v>21.5</v>
      </c>
      <c r="C5" s="5" t="str">
        <f t="shared" si="0"/>
        <v>Tshin</v>
      </c>
      <c r="D5" s="155">
        <f t="shared" si="5"/>
        <v>43</v>
      </c>
      <c r="F5" s="156">
        <f t="shared" si="6"/>
        <v>1</v>
      </c>
      <c r="G5" t="str">
        <f t="shared" si="7"/>
        <v/>
      </c>
      <c r="H5" t="b">
        <f t="shared" si="8"/>
        <v>1</v>
      </c>
      <c r="I5" s="283">
        <f t="shared" si="1"/>
        <v>53</v>
      </c>
      <c r="J5" s="1">
        <f t="shared" si="2"/>
        <v>0</v>
      </c>
      <c r="K5" s="157">
        <f t="shared" si="9"/>
        <v>21.5</v>
      </c>
      <c r="L5" s="148">
        <f t="shared" si="10"/>
        <v>21.5</v>
      </c>
      <c r="M5" s="150">
        <f t="shared" si="11"/>
        <v>43</v>
      </c>
      <c r="N5" s="149">
        <f t="shared" si="12"/>
        <v>50</v>
      </c>
      <c r="O5" s="149">
        <f t="shared" si="3"/>
        <v>5</v>
      </c>
      <c r="P5" s="148">
        <f t="shared" si="4"/>
        <v>0.5</v>
      </c>
    </row>
    <row r="6" spans="1:18" x14ac:dyDescent="0.25">
      <c r="A6" s="391" t="s">
        <v>253</v>
      </c>
      <c r="B6" s="393">
        <v>24.3</v>
      </c>
      <c r="C6" s="5" t="str">
        <f t="shared" si="0"/>
        <v>Jaheim</v>
      </c>
      <c r="D6" s="155">
        <f t="shared" si="5"/>
        <v>48</v>
      </c>
      <c r="F6" s="156">
        <f t="shared" si="6"/>
        <v>1</v>
      </c>
      <c r="G6" t="str">
        <f t="shared" si="7"/>
        <v/>
      </c>
      <c r="H6" t="b">
        <f t="shared" si="8"/>
        <v>1</v>
      </c>
      <c r="I6" s="283">
        <f t="shared" si="1"/>
        <v>54</v>
      </c>
      <c r="J6" s="1">
        <f t="shared" si="2"/>
        <v>0</v>
      </c>
      <c r="K6" s="157">
        <f t="shared" si="9"/>
        <v>24.3</v>
      </c>
      <c r="L6" s="148">
        <f t="shared" si="10"/>
        <v>24.3</v>
      </c>
      <c r="M6" s="150">
        <f t="shared" si="11"/>
        <v>48</v>
      </c>
      <c r="N6" s="149">
        <f t="shared" si="12"/>
        <v>50</v>
      </c>
      <c r="O6" s="149">
        <f t="shared" si="3"/>
        <v>5</v>
      </c>
      <c r="P6" s="148">
        <f t="shared" si="4"/>
        <v>0.5</v>
      </c>
    </row>
    <row r="7" spans="1:18" x14ac:dyDescent="0.25">
      <c r="A7" s="391" t="s">
        <v>254</v>
      </c>
      <c r="B7" s="393"/>
      <c r="C7" s="5">
        <f t="shared" si="0"/>
        <v>0</v>
      </c>
      <c r="D7" s="155">
        <f t="shared" si="5"/>
        <v>0</v>
      </c>
      <c r="F7" s="156">
        <f t="shared" si="6"/>
        <v>1</v>
      </c>
      <c r="G7" t="str">
        <f t="shared" si="7"/>
        <v/>
      </c>
      <c r="H7" t="b">
        <f t="shared" si="8"/>
        <v>0</v>
      </c>
      <c r="I7" s="283">
        <f t="shared" si="1"/>
        <v>55</v>
      </c>
      <c r="J7" s="1">
        <f t="shared" si="2"/>
        <v>0</v>
      </c>
      <c r="K7" s="157">
        <f t="shared" si="9"/>
        <v>0</v>
      </c>
      <c r="L7" s="148">
        <f t="shared" si="10"/>
        <v>0</v>
      </c>
      <c r="M7" s="150">
        <f t="shared" si="11"/>
        <v>10</v>
      </c>
      <c r="N7" s="149">
        <f t="shared" si="12"/>
        <v>50</v>
      </c>
      <c r="O7" s="149">
        <f t="shared" si="3"/>
        <v>5</v>
      </c>
      <c r="P7" s="148">
        <f t="shared" si="4"/>
        <v>0.5</v>
      </c>
    </row>
    <row r="8" spans="1:18" x14ac:dyDescent="0.25">
      <c r="A8" s="391" t="s">
        <v>255</v>
      </c>
      <c r="B8" s="393">
        <v>14</v>
      </c>
      <c r="C8" s="5" t="str">
        <f t="shared" si="0"/>
        <v>Jalaya</v>
      </c>
      <c r="D8" s="155">
        <f t="shared" si="5"/>
        <v>28</v>
      </c>
      <c r="F8" s="156">
        <f t="shared" si="6"/>
        <v>1</v>
      </c>
      <c r="G8" t="str">
        <f t="shared" si="7"/>
        <v/>
      </c>
      <c r="H8" t="b">
        <f t="shared" si="8"/>
        <v>1</v>
      </c>
      <c r="I8" s="283">
        <f t="shared" si="1"/>
        <v>56</v>
      </c>
      <c r="J8" s="1">
        <f t="shared" si="2"/>
        <v>0</v>
      </c>
      <c r="K8" s="157">
        <f t="shared" si="9"/>
        <v>14</v>
      </c>
      <c r="L8" s="148">
        <f t="shared" si="10"/>
        <v>14</v>
      </c>
      <c r="M8" s="150">
        <f t="shared" si="11"/>
        <v>28</v>
      </c>
      <c r="N8" s="149">
        <f t="shared" si="12"/>
        <v>50</v>
      </c>
      <c r="O8" s="149">
        <f t="shared" si="3"/>
        <v>5</v>
      </c>
      <c r="P8" s="148">
        <f t="shared" si="4"/>
        <v>0.5</v>
      </c>
    </row>
    <row r="9" spans="1:18" x14ac:dyDescent="0.25">
      <c r="A9" s="391" t="s">
        <v>256</v>
      </c>
      <c r="B9" s="393">
        <v>13.75</v>
      </c>
      <c r="C9" s="5" t="str">
        <f t="shared" si="0"/>
        <v>Gloria</v>
      </c>
      <c r="D9" s="155">
        <f t="shared" si="5"/>
        <v>27</v>
      </c>
      <c r="F9" s="156">
        <f t="shared" si="6"/>
        <v>1</v>
      </c>
      <c r="G9" t="str">
        <f t="shared" si="7"/>
        <v/>
      </c>
      <c r="H9" t="b">
        <f t="shared" si="8"/>
        <v>1</v>
      </c>
      <c r="I9" s="283">
        <f t="shared" si="1"/>
        <v>57</v>
      </c>
      <c r="J9" s="1">
        <f t="shared" si="2"/>
        <v>0</v>
      </c>
      <c r="K9" s="157">
        <f t="shared" si="9"/>
        <v>13.75</v>
      </c>
      <c r="L9" s="148">
        <f t="shared" si="10"/>
        <v>13.75</v>
      </c>
      <c r="M9" s="150">
        <f t="shared" si="11"/>
        <v>27</v>
      </c>
      <c r="N9" s="149">
        <f t="shared" si="12"/>
        <v>50</v>
      </c>
      <c r="O9" s="149">
        <f t="shared" si="3"/>
        <v>5</v>
      </c>
      <c r="P9" s="148">
        <f t="shared" si="4"/>
        <v>0.5</v>
      </c>
    </row>
    <row r="10" spans="1:18" x14ac:dyDescent="0.25">
      <c r="A10" s="391" t="s">
        <v>257</v>
      </c>
      <c r="B10" s="393">
        <v>10.8</v>
      </c>
      <c r="C10" s="5" t="str">
        <f t="shared" si="0"/>
        <v>Nana</v>
      </c>
      <c r="D10" s="155">
        <f t="shared" si="5"/>
        <v>21</v>
      </c>
      <c r="F10" s="156">
        <f t="shared" si="6"/>
        <v>1</v>
      </c>
      <c r="G10" t="str">
        <f t="shared" si="7"/>
        <v/>
      </c>
      <c r="H10" t="b">
        <f t="shared" si="8"/>
        <v>1</v>
      </c>
      <c r="I10" s="283">
        <f t="shared" si="1"/>
        <v>58</v>
      </c>
      <c r="J10" s="1">
        <f t="shared" si="2"/>
        <v>0</v>
      </c>
      <c r="K10" s="157">
        <f t="shared" si="9"/>
        <v>10.8</v>
      </c>
      <c r="L10" s="148">
        <f t="shared" si="10"/>
        <v>10.8</v>
      </c>
      <c r="M10" s="150">
        <f t="shared" si="11"/>
        <v>21</v>
      </c>
      <c r="N10" s="149">
        <f t="shared" si="12"/>
        <v>50</v>
      </c>
      <c r="O10" s="149">
        <f t="shared" si="3"/>
        <v>5</v>
      </c>
      <c r="P10" s="148">
        <f t="shared" si="4"/>
        <v>0.5</v>
      </c>
    </row>
    <row r="11" spans="1:18" x14ac:dyDescent="0.25">
      <c r="A11" s="391" t="s">
        <v>258</v>
      </c>
      <c r="B11" s="393">
        <v>13.2</v>
      </c>
      <c r="C11" s="5" t="str">
        <f t="shared" si="0"/>
        <v>Talita</v>
      </c>
      <c r="D11" s="155">
        <f t="shared" si="5"/>
        <v>26</v>
      </c>
      <c r="F11" s="156">
        <f t="shared" si="6"/>
        <v>1</v>
      </c>
      <c r="G11" t="str">
        <f t="shared" si="7"/>
        <v/>
      </c>
      <c r="H11" t="b">
        <f t="shared" si="8"/>
        <v>1</v>
      </c>
      <c r="I11" s="283">
        <f t="shared" si="1"/>
        <v>59</v>
      </c>
      <c r="J11" s="1">
        <f t="shared" si="2"/>
        <v>0</v>
      </c>
      <c r="K11" s="157">
        <f t="shared" si="9"/>
        <v>13.2</v>
      </c>
      <c r="L11" s="148">
        <f t="shared" si="10"/>
        <v>13.2</v>
      </c>
      <c r="M11" s="150">
        <f t="shared" si="11"/>
        <v>26</v>
      </c>
      <c r="N11" s="149">
        <f t="shared" si="12"/>
        <v>50</v>
      </c>
      <c r="O11" s="149">
        <f t="shared" si="3"/>
        <v>5</v>
      </c>
      <c r="P11" s="148">
        <f t="shared" si="4"/>
        <v>0.5</v>
      </c>
    </row>
    <row r="12" spans="1:18" x14ac:dyDescent="0.25">
      <c r="A12" s="391" t="s">
        <v>260</v>
      </c>
      <c r="B12" s="393">
        <v>28.3</v>
      </c>
      <c r="C12" s="5" t="str">
        <f t="shared" si="0"/>
        <v>Tom</v>
      </c>
      <c r="D12" s="155">
        <f t="shared" si="5"/>
        <v>56</v>
      </c>
      <c r="F12" s="156">
        <f t="shared" si="6"/>
        <v>1</v>
      </c>
      <c r="G12" t="str">
        <f t="shared" si="7"/>
        <v/>
      </c>
      <c r="H12" t="b">
        <f t="shared" si="8"/>
        <v>1</v>
      </c>
      <c r="I12" s="283">
        <f t="shared" si="1"/>
        <v>61</v>
      </c>
      <c r="J12" s="1">
        <f t="shared" si="2"/>
        <v>0</v>
      </c>
      <c r="K12" s="157">
        <f t="shared" si="9"/>
        <v>28.3</v>
      </c>
      <c r="L12" s="148">
        <f t="shared" si="10"/>
        <v>28.3</v>
      </c>
      <c r="M12" s="150">
        <f t="shared" si="11"/>
        <v>56</v>
      </c>
      <c r="N12" s="149">
        <f t="shared" si="12"/>
        <v>50</v>
      </c>
      <c r="O12" s="149">
        <f t="shared" si="3"/>
        <v>5</v>
      </c>
      <c r="P12" s="148">
        <f t="shared" si="4"/>
        <v>0.5</v>
      </c>
    </row>
    <row r="13" spans="1:18" x14ac:dyDescent="0.25">
      <c r="A13" s="391" t="s">
        <v>262</v>
      </c>
      <c r="B13" s="393">
        <v>29.8</v>
      </c>
      <c r="C13" s="5" t="str">
        <f t="shared" si="0"/>
        <v>Nathan</v>
      </c>
      <c r="D13" s="155">
        <f t="shared" si="5"/>
        <v>59</v>
      </c>
      <c r="F13" s="156">
        <f t="shared" si="6"/>
        <v>1</v>
      </c>
      <c r="G13" t="str">
        <f t="shared" si="7"/>
        <v/>
      </c>
      <c r="H13" t="b">
        <f t="shared" si="8"/>
        <v>1</v>
      </c>
      <c r="I13" s="283">
        <f t="shared" si="1"/>
        <v>62</v>
      </c>
      <c r="J13" s="1">
        <f t="shared" si="2"/>
        <v>0</v>
      </c>
      <c r="K13" s="157">
        <f t="shared" si="9"/>
        <v>29.8</v>
      </c>
      <c r="L13" s="148">
        <f t="shared" si="10"/>
        <v>29.8</v>
      </c>
      <c r="M13" s="150">
        <f t="shared" si="11"/>
        <v>59</v>
      </c>
      <c r="N13" s="149">
        <f t="shared" si="12"/>
        <v>50</v>
      </c>
      <c r="O13" s="149">
        <f t="shared" si="3"/>
        <v>5</v>
      </c>
      <c r="P13" s="148">
        <f t="shared" si="4"/>
        <v>0.5</v>
      </c>
    </row>
    <row r="14" spans="1:18" x14ac:dyDescent="0.25">
      <c r="A14" s="391" t="s">
        <v>263</v>
      </c>
      <c r="B14" s="393">
        <v>25.5</v>
      </c>
      <c r="C14" s="5" t="str">
        <f t="shared" si="0"/>
        <v>George</v>
      </c>
      <c r="D14" s="155">
        <f t="shared" si="5"/>
        <v>51</v>
      </c>
      <c r="F14" s="156">
        <f t="shared" si="6"/>
        <v>1</v>
      </c>
      <c r="G14" t="str">
        <f t="shared" si="7"/>
        <v/>
      </c>
      <c r="H14" t="b">
        <f t="shared" si="8"/>
        <v>1</v>
      </c>
      <c r="I14" s="283">
        <f t="shared" si="1"/>
        <v>63</v>
      </c>
      <c r="J14" s="1">
        <f t="shared" si="2"/>
        <v>0</v>
      </c>
      <c r="K14" s="157">
        <f t="shared" si="9"/>
        <v>25.5</v>
      </c>
      <c r="L14" s="148">
        <f t="shared" si="10"/>
        <v>25.5</v>
      </c>
      <c r="M14" s="150">
        <f t="shared" si="11"/>
        <v>51</v>
      </c>
      <c r="N14" s="149">
        <f t="shared" si="12"/>
        <v>50</v>
      </c>
      <c r="O14" s="149">
        <f t="shared" si="3"/>
        <v>5</v>
      </c>
      <c r="P14" s="148">
        <f t="shared" si="4"/>
        <v>0.5</v>
      </c>
    </row>
    <row r="15" spans="1:18" x14ac:dyDescent="0.25">
      <c r="A15" s="391" t="s">
        <v>264</v>
      </c>
      <c r="B15" s="393">
        <v>30.1</v>
      </c>
      <c r="C15" s="5" t="str">
        <f t="shared" si="0"/>
        <v>Reece</v>
      </c>
      <c r="D15" s="155">
        <f t="shared" si="5"/>
        <v>60</v>
      </c>
      <c r="F15" s="156">
        <f t="shared" si="6"/>
        <v>1</v>
      </c>
      <c r="G15" t="str">
        <f t="shared" si="7"/>
        <v/>
      </c>
      <c r="H15" t="b">
        <f t="shared" si="8"/>
        <v>1</v>
      </c>
      <c r="I15" s="283">
        <f t="shared" si="1"/>
        <v>64</v>
      </c>
      <c r="J15" s="1">
        <f t="shared" si="2"/>
        <v>0</v>
      </c>
      <c r="K15" s="157">
        <f t="shared" si="9"/>
        <v>30.1</v>
      </c>
      <c r="L15" s="148">
        <f t="shared" si="10"/>
        <v>30.1</v>
      </c>
      <c r="M15" s="150">
        <f t="shared" si="11"/>
        <v>60</v>
      </c>
      <c r="N15" s="149">
        <f t="shared" si="12"/>
        <v>50</v>
      </c>
      <c r="O15" s="149">
        <f t="shared" si="3"/>
        <v>5</v>
      </c>
      <c r="P15" s="148">
        <f t="shared" si="4"/>
        <v>0.5</v>
      </c>
    </row>
    <row r="16" spans="1:18" x14ac:dyDescent="0.25">
      <c r="A16" s="391" t="s">
        <v>265</v>
      </c>
      <c r="B16" s="393">
        <v>19.7</v>
      </c>
      <c r="C16" s="5" t="str">
        <f t="shared" si="0"/>
        <v>Paul</v>
      </c>
      <c r="D16" s="155">
        <f t="shared" si="5"/>
        <v>39</v>
      </c>
      <c r="F16" s="156">
        <f t="shared" si="6"/>
        <v>1</v>
      </c>
      <c r="G16" t="str">
        <f t="shared" si="7"/>
        <v/>
      </c>
      <c r="H16" t="b">
        <f t="shared" si="8"/>
        <v>1</v>
      </c>
      <c r="I16" s="283">
        <f t="shared" si="1"/>
        <v>65</v>
      </c>
      <c r="J16" s="1">
        <f t="shared" si="2"/>
        <v>0</v>
      </c>
      <c r="K16" s="157">
        <f t="shared" si="9"/>
        <v>19.7</v>
      </c>
      <c r="L16" s="148">
        <f t="shared" si="10"/>
        <v>19.7</v>
      </c>
      <c r="M16" s="150">
        <f t="shared" si="11"/>
        <v>39</v>
      </c>
      <c r="N16" s="149">
        <f t="shared" si="12"/>
        <v>50</v>
      </c>
      <c r="O16" s="149">
        <f t="shared" si="3"/>
        <v>5</v>
      </c>
      <c r="P16" s="148">
        <f t="shared" si="4"/>
        <v>0.5</v>
      </c>
    </row>
    <row r="17" spans="1:16" x14ac:dyDescent="0.25">
      <c r="A17" s="391" t="s">
        <v>266</v>
      </c>
      <c r="B17" s="393">
        <v>17.399999999999999</v>
      </c>
      <c r="C17" s="5" t="str">
        <f t="shared" si="0"/>
        <v>Thalia</v>
      </c>
      <c r="D17" s="155">
        <f t="shared" si="5"/>
        <v>34</v>
      </c>
      <c r="F17" s="156">
        <f t="shared" si="6"/>
        <v>1</v>
      </c>
      <c r="G17" t="str">
        <f t="shared" si="7"/>
        <v/>
      </c>
      <c r="H17" t="b">
        <f t="shared" si="8"/>
        <v>1</v>
      </c>
      <c r="I17" s="283">
        <f t="shared" si="1"/>
        <v>66</v>
      </c>
      <c r="J17" s="1">
        <f t="shared" si="2"/>
        <v>0</v>
      </c>
      <c r="K17" s="157">
        <f t="shared" si="9"/>
        <v>17.399999999999999</v>
      </c>
      <c r="L17" s="148">
        <f t="shared" si="10"/>
        <v>17.399999999999999</v>
      </c>
      <c r="M17" s="150">
        <f t="shared" si="11"/>
        <v>34</v>
      </c>
      <c r="N17" s="149">
        <f t="shared" si="12"/>
        <v>50</v>
      </c>
      <c r="O17" s="149">
        <f t="shared" si="3"/>
        <v>5</v>
      </c>
      <c r="P17" s="148">
        <f t="shared" si="4"/>
        <v>0.5</v>
      </c>
    </row>
    <row r="18" spans="1:16" x14ac:dyDescent="0.25">
      <c r="A18" s="391" t="s">
        <v>267</v>
      </c>
      <c r="B18" s="393">
        <v>10.18</v>
      </c>
      <c r="C18" s="5" t="str">
        <f t="shared" si="0"/>
        <v>Asia</v>
      </c>
      <c r="D18" s="155">
        <f t="shared" si="5"/>
        <v>20</v>
      </c>
      <c r="F18" s="156">
        <f t="shared" si="6"/>
        <v>1</v>
      </c>
      <c r="G18" t="str">
        <f t="shared" si="7"/>
        <v/>
      </c>
      <c r="H18" t="b">
        <f t="shared" si="8"/>
        <v>1</v>
      </c>
      <c r="I18" s="283">
        <f t="shared" si="1"/>
        <v>67</v>
      </c>
      <c r="J18" s="1">
        <f t="shared" si="2"/>
        <v>0</v>
      </c>
      <c r="K18" s="157">
        <f t="shared" si="9"/>
        <v>10.18</v>
      </c>
      <c r="L18" s="148">
        <f t="shared" si="10"/>
        <v>10.18</v>
      </c>
      <c r="M18" s="150">
        <f t="shared" si="11"/>
        <v>20</v>
      </c>
      <c r="N18" s="149">
        <f t="shared" si="12"/>
        <v>50</v>
      </c>
      <c r="O18" s="149">
        <f t="shared" si="3"/>
        <v>5</v>
      </c>
      <c r="P18" s="148">
        <f t="shared" si="4"/>
        <v>0.5</v>
      </c>
    </row>
    <row r="19" spans="1:16" x14ac:dyDescent="0.25">
      <c r="A19" s="391" t="s">
        <v>268</v>
      </c>
      <c r="B19" s="393">
        <v>13.2</v>
      </c>
      <c r="C19" s="5" t="str">
        <f t="shared" si="0"/>
        <v>Amelia</v>
      </c>
      <c r="D19" s="155">
        <f t="shared" si="5"/>
        <v>26</v>
      </c>
      <c r="F19" s="156">
        <f t="shared" si="6"/>
        <v>1</v>
      </c>
      <c r="G19" t="str">
        <f t="shared" si="7"/>
        <v/>
      </c>
      <c r="H19" t="b">
        <f t="shared" si="8"/>
        <v>1</v>
      </c>
      <c r="I19" s="283">
        <f t="shared" si="1"/>
        <v>68</v>
      </c>
      <c r="J19" s="1">
        <f t="shared" si="2"/>
        <v>0</v>
      </c>
      <c r="K19" s="157">
        <f t="shared" si="9"/>
        <v>13.2</v>
      </c>
      <c r="L19" s="148">
        <f t="shared" si="10"/>
        <v>13.2</v>
      </c>
      <c r="M19" s="150">
        <f t="shared" si="11"/>
        <v>26</v>
      </c>
      <c r="N19" s="149">
        <f t="shared" si="12"/>
        <v>50</v>
      </c>
      <c r="O19" s="149">
        <f t="shared" si="3"/>
        <v>5</v>
      </c>
      <c r="P19" s="148">
        <f t="shared" si="4"/>
        <v>0.5</v>
      </c>
    </row>
    <row r="20" spans="1:16" x14ac:dyDescent="0.25">
      <c r="A20" s="391" t="s">
        <v>269</v>
      </c>
      <c r="B20" s="393">
        <v>20.8</v>
      </c>
      <c r="C20" s="5" t="str">
        <f t="shared" si="0"/>
        <v>Anna</v>
      </c>
      <c r="D20" s="155">
        <f t="shared" si="5"/>
        <v>41</v>
      </c>
      <c r="F20" s="156">
        <f t="shared" si="6"/>
        <v>1</v>
      </c>
      <c r="G20" t="str">
        <f t="shared" si="7"/>
        <v/>
      </c>
      <c r="H20" t="b">
        <f t="shared" si="8"/>
        <v>1</v>
      </c>
      <c r="I20" s="283">
        <f t="shared" si="1"/>
        <v>69</v>
      </c>
      <c r="J20" s="1">
        <f t="shared" si="2"/>
        <v>0</v>
      </c>
      <c r="K20" s="157">
        <f t="shared" si="9"/>
        <v>20.8</v>
      </c>
      <c r="L20" s="148">
        <f t="shared" si="10"/>
        <v>20.8</v>
      </c>
      <c r="M20" s="150">
        <f t="shared" si="11"/>
        <v>41</v>
      </c>
      <c r="N20" s="149">
        <f t="shared" si="12"/>
        <v>50</v>
      </c>
      <c r="O20" s="149">
        <f t="shared" si="3"/>
        <v>5</v>
      </c>
      <c r="P20" s="148">
        <f t="shared" si="4"/>
        <v>0.5</v>
      </c>
    </row>
    <row r="21" spans="1:16" x14ac:dyDescent="0.25">
      <c r="A21" s="391" t="s">
        <v>270</v>
      </c>
      <c r="B21" s="393">
        <v>19.2</v>
      </c>
      <c r="C21" s="5" t="str">
        <f t="shared" si="0"/>
        <v>Renee</v>
      </c>
      <c r="D21" s="155">
        <f t="shared" si="5"/>
        <v>38</v>
      </c>
      <c r="F21" s="156">
        <f t="shared" si="6"/>
        <v>1</v>
      </c>
      <c r="G21" t="str">
        <f t="shared" si="7"/>
        <v/>
      </c>
      <c r="H21" t="b">
        <f t="shared" si="8"/>
        <v>1</v>
      </c>
      <c r="I21" s="283">
        <f t="shared" si="1"/>
        <v>70</v>
      </c>
      <c r="J21" s="1">
        <f t="shared" si="2"/>
        <v>0</v>
      </c>
      <c r="K21" s="157">
        <f t="shared" si="9"/>
        <v>19.2</v>
      </c>
      <c r="L21" s="148">
        <f t="shared" si="10"/>
        <v>19.2</v>
      </c>
      <c r="M21" s="150">
        <f t="shared" si="11"/>
        <v>38</v>
      </c>
      <c r="N21" s="149">
        <f t="shared" si="12"/>
        <v>50</v>
      </c>
      <c r="O21" s="149">
        <f t="shared" si="3"/>
        <v>5</v>
      </c>
      <c r="P21" s="148">
        <f t="shared" si="4"/>
        <v>0.5</v>
      </c>
    </row>
    <row r="22" spans="1:16" x14ac:dyDescent="0.25">
      <c r="A22" s="391" t="s">
        <v>271</v>
      </c>
      <c r="B22" s="393">
        <v>25</v>
      </c>
      <c r="C22" s="5" t="str">
        <f t="shared" si="0"/>
        <v>Soufiauc</v>
      </c>
      <c r="D22" s="155">
        <f t="shared" si="5"/>
        <v>50</v>
      </c>
      <c r="F22" s="156">
        <f t="shared" si="6"/>
        <v>1</v>
      </c>
      <c r="G22" t="str">
        <f t="shared" si="7"/>
        <v/>
      </c>
      <c r="H22" t="b">
        <f t="shared" si="8"/>
        <v>1</v>
      </c>
      <c r="I22" s="283">
        <f t="shared" si="1"/>
        <v>71</v>
      </c>
      <c r="J22" s="1">
        <f t="shared" si="2"/>
        <v>0</v>
      </c>
      <c r="K22" s="157">
        <f t="shared" si="9"/>
        <v>25</v>
      </c>
      <c r="L22" s="148">
        <f t="shared" si="10"/>
        <v>25</v>
      </c>
      <c r="M22" s="150">
        <f t="shared" si="11"/>
        <v>50</v>
      </c>
      <c r="N22" s="149">
        <f t="shared" si="12"/>
        <v>50</v>
      </c>
      <c r="O22" s="149">
        <f t="shared" si="3"/>
        <v>5</v>
      </c>
      <c r="P22" s="148">
        <f t="shared" si="4"/>
        <v>0.5</v>
      </c>
    </row>
    <row r="23" spans="1:16" x14ac:dyDescent="0.25">
      <c r="A23" s="391" t="s">
        <v>273</v>
      </c>
      <c r="B23" s="393">
        <v>23.7</v>
      </c>
      <c r="C23" s="5" t="str">
        <f t="shared" si="0"/>
        <v>Layth</v>
      </c>
      <c r="D23" s="155">
        <f t="shared" si="5"/>
        <v>47</v>
      </c>
      <c r="F23" s="156">
        <f t="shared" si="6"/>
        <v>1</v>
      </c>
      <c r="G23" t="str">
        <f t="shared" si="7"/>
        <v/>
      </c>
      <c r="H23" t="b">
        <f t="shared" si="8"/>
        <v>1</v>
      </c>
      <c r="I23" s="283">
        <f t="shared" si="1"/>
        <v>72</v>
      </c>
      <c r="J23" s="1">
        <f t="shared" si="2"/>
        <v>0</v>
      </c>
      <c r="K23" s="157">
        <f t="shared" si="9"/>
        <v>23.7</v>
      </c>
      <c r="L23" s="148">
        <f t="shared" si="10"/>
        <v>23.7</v>
      </c>
      <c r="M23" s="150">
        <f t="shared" si="11"/>
        <v>47</v>
      </c>
      <c r="N23" s="149">
        <f t="shared" si="12"/>
        <v>50</v>
      </c>
      <c r="O23" s="149">
        <f t="shared" si="3"/>
        <v>5</v>
      </c>
      <c r="P23" s="148">
        <f t="shared" si="4"/>
        <v>0.5</v>
      </c>
    </row>
    <row r="24" spans="1:16" x14ac:dyDescent="0.25">
      <c r="A24" s="391" t="s">
        <v>274</v>
      </c>
      <c r="B24" s="393">
        <v>26.5</v>
      </c>
      <c r="C24" s="5" t="str">
        <f t="shared" si="0"/>
        <v>Mohammed</v>
      </c>
      <c r="D24" s="155">
        <f t="shared" si="5"/>
        <v>53</v>
      </c>
      <c r="F24" s="156">
        <f t="shared" si="6"/>
        <v>1</v>
      </c>
      <c r="G24" t="str">
        <f t="shared" si="7"/>
        <v/>
      </c>
      <c r="H24" t="b">
        <f t="shared" si="8"/>
        <v>1</v>
      </c>
      <c r="I24" s="283">
        <f t="shared" si="1"/>
        <v>73</v>
      </c>
      <c r="J24" s="1">
        <f t="shared" si="2"/>
        <v>0</v>
      </c>
      <c r="K24" s="157">
        <f t="shared" si="9"/>
        <v>26.5</v>
      </c>
      <c r="L24" s="148">
        <f t="shared" si="10"/>
        <v>26.5</v>
      </c>
      <c r="M24" s="150">
        <f t="shared" si="11"/>
        <v>53</v>
      </c>
      <c r="N24" s="149">
        <f t="shared" si="12"/>
        <v>50</v>
      </c>
      <c r="O24" s="149">
        <f t="shared" si="3"/>
        <v>5</v>
      </c>
      <c r="P24" s="148">
        <f t="shared" si="4"/>
        <v>0.5</v>
      </c>
    </row>
    <row r="25" spans="1:16" x14ac:dyDescent="0.25">
      <c r="A25" s="391" t="s">
        <v>275</v>
      </c>
      <c r="B25" s="393">
        <v>26.34</v>
      </c>
      <c r="C25" s="5" t="str">
        <f t="shared" si="0"/>
        <v>Raja</v>
      </c>
      <c r="D25" s="155">
        <f t="shared" si="5"/>
        <v>52</v>
      </c>
      <c r="F25" s="156">
        <f t="shared" si="6"/>
        <v>1</v>
      </c>
      <c r="G25" t="str">
        <f t="shared" si="7"/>
        <v/>
      </c>
      <c r="H25" t="b">
        <f t="shared" si="8"/>
        <v>1</v>
      </c>
      <c r="I25" s="283">
        <f t="shared" si="1"/>
        <v>74</v>
      </c>
      <c r="J25" s="1">
        <f t="shared" si="2"/>
        <v>0</v>
      </c>
      <c r="K25" s="157">
        <f t="shared" si="9"/>
        <v>26.34</v>
      </c>
      <c r="L25" s="148">
        <f t="shared" si="10"/>
        <v>26.34</v>
      </c>
      <c r="M25" s="150">
        <f t="shared" si="11"/>
        <v>52</v>
      </c>
      <c r="N25" s="149">
        <f t="shared" si="12"/>
        <v>50</v>
      </c>
      <c r="O25" s="149">
        <f t="shared" si="3"/>
        <v>5</v>
      </c>
      <c r="P25" s="148">
        <f t="shared" si="4"/>
        <v>0.5</v>
      </c>
    </row>
    <row r="26" spans="1:16" x14ac:dyDescent="0.25">
      <c r="A26" s="391" t="s">
        <v>276</v>
      </c>
      <c r="B26" s="393">
        <v>23.53</v>
      </c>
      <c r="C26" s="5" t="str">
        <f t="shared" si="0"/>
        <v>Youcab</v>
      </c>
      <c r="D26" s="155">
        <f t="shared" si="5"/>
        <v>47</v>
      </c>
      <c r="F26" s="156">
        <f t="shared" si="6"/>
        <v>1</v>
      </c>
      <c r="G26" t="str">
        <f t="shared" si="7"/>
        <v/>
      </c>
      <c r="H26" t="b">
        <f t="shared" si="8"/>
        <v>1</v>
      </c>
      <c r="I26" s="283">
        <f t="shared" si="1"/>
        <v>75</v>
      </c>
      <c r="J26" s="1">
        <f t="shared" si="2"/>
        <v>0</v>
      </c>
      <c r="K26" s="157">
        <f t="shared" si="9"/>
        <v>23.53</v>
      </c>
      <c r="L26" s="148">
        <f t="shared" si="10"/>
        <v>23.53</v>
      </c>
      <c r="M26" s="150">
        <f t="shared" si="11"/>
        <v>47</v>
      </c>
      <c r="N26" s="149">
        <f t="shared" si="12"/>
        <v>50</v>
      </c>
      <c r="O26" s="149">
        <f t="shared" si="3"/>
        <v>5</v>
      </c>
      <c r="P26" s="148">
        <f t="shared" si="4"/>
        <v>0.5</v>
      </c>
    </row>
    <row r="27" spans="1:16" x14ac:dyDescent="0.25">
      <c r="A27" s="391" t="s">
        <v>277</v>
      </c>
      <c r="B27" s="393">
        <v>15</v>
      </c>
      <c r="C27" s="5" t="str">
        <f t="shared" si="0"/>
        <v>Safa</v>
      </c>
      <c r="D27" s="155">
        <f t="shared" si="5"/>
        <v>30</v>
      </c>
      <c r="F27" s="156">
        <f t="shared" si="6"/>
        <v>1</v>
      </c>
      <c r="G27" t="str">
        <f t="shared" si="7"/>
        <v/>
      </c>
      <c r="H27" t="b">
        <f t="shared" si="8"/>
        <v>1</v>
      </c>
      <c r="I27" s="283">
        <f t="shared" si="1"/>
        <v>76</v>
      </c>
      <c r="J27" s="1">
        <f t="shared" si="2"/>
        <v>0</v>
      </c>
      <c r="K27" s="157">
        <f t="shared" si="9"/>
        <v>15</v>
      </c>
      <c r="L27" s="148">
        <f t="shared" si="10"/>
        <v>15</v>
      </c>
      <c r="M27" s="150">
        <f t="shared" si="11"/>
        <v>30</v>
      </c>
      <c r="N27" s="149">
        <f t="shared" si="12"/>
        <v>50</v>
      </c>
      <c r="O27" s="149">
        <f t="shared" si="3"/>
        <v>5</v>
      </c>
      <c r="P27" s="148">
        <f t="shared" si="4"/>
        <v>0.5</v>
      </c>
    </row>
    <row r="28" spans="1:16" x14ac:dyDescent="0.25">
      <c r="A28" s="391" t="s">
        <v>278</v>
      </c>
      <c r="B28" s="393">
        <v>15.9</v>
      </c>
      <c r="C28" s="5" t="str">
        <f t="shared" si="0"/>
        <v>Mishi</v>
      </c>
      <c r="D28" s="155">
        <f t="shared" si="5"/>
        <v>31</v>
      </c>
      <c r="F28" s="156">
        <f t="shared" si="6"/>
        <v>1</v>
      </c>
      <c r="G28" t="str">
        <f t="shared" si="7"/>
        <v/>
      </c>
      <c r="H28" t="b">
        <f t="shared" si="8"/>
        <v>1</v>
      </c>
      <c r="I28" s="283">
        <f t="shared" si="1"/>
        <v>77</v>
      </c>
      <c r="J28" s="1">
        <f t="shared" si="2"/>
        <v>0</v>
      </c>
      <c r="K28" s="157">
        <f t="shared" si="9"/>
        <v>15.9</v>
      </c>
      <c r="L28" s="148">
        <f t="shared" si="10"/>
        <v>15.9</v>
      </c>
      <c r="M28" s="150">
        <f t="shared" si="11"/>
        <v>31</v>
      </c>
      <c r="N28" s="149">
        <f t="shared" si="12"/>
        <v>50</v>
      </c>
      <c r="O28" s="149">
        <f t="shared" si="3"/>
        <v>5</v>
      </c>
      <c r="P28" s="148">
        <f t="shared" si="4"/>
        <v>0.5</v>
      </c>
    </row>
    <row r="29" spans="1:16" x14ac:dyDescent="0.25">
      <c r="A29" s="391" t="s">
        <v>279</v>
      </c>
      <c r="B29" s="393">
        <v>17.100000000000001</v>
      </c>
      <c r="C29" s="5" t="str">
        <f t="shared" si="0"/>
        <v>Laiba</v>
      </c>
      <c r="D29" s="155">
        <f t="shared" si="5"/>
        <v>34</v>
      </c>
      <c r="F29" s="156">
        <f t="shared" si="6"/>
        <v>1</v>
      </c>
      <c r="G29" t="str">
        <f t="shared" si="7"/>
        <v/>
      </c>
      <c r="H29" t="b">
        <f t="shared" si="8"/>
        <v>1</v>
      </c>
      <c r="I29" s="283">
        <f t="shared" si="1"/>
        <v>78</v>
      </c>
      <c r="J29" s="1">
        <f t="shared" si="2"/>
        <v>0</v>
      </c>
      <c r="K29" s="157">
        <f t="shared" si="9"/>
        <v>17.100000000000001</v>
      </c>
      <c r="L29" s="148">
        <f t="shared" si="10"/>
        <v>17.100000000000001</v>
      </c>
      <c r="M29" s="150">
        <f t="shared" si="11"/>
        <v>34</v>
      </c>
      <c r="N29" s="149">
        <f t="shared" si="12"/>
        <v>50</v>
      </c>
      <c r="O29" s="149">
        <f t="shared" si="3"/>
        <v>5</v>
      </c>
      <c r="P29" s="148">
        <f t="shared" si="4"/>
        <v>0.5</v>
      </c>
    </row>
    <row r="30" spans="1:16" x14ac:dyDescent="0.25">
      <c r="A30" s="391" t="s">
        <v>280</v>
      </c>
      <c r="B30" s="393">
        <v>7.7</v>
      </c>
      <c r="C30" s="5" t="str">
        <f t="shared" si="0"/>
        <v>Sarah</v>
      </c>
      <c r="D30" s="155">
        <f t="shared" si="5"/>
        <v>15</v>
      </c>
      <c r="F30" s="156">
        <f t="shared" si="6"/>
        <v>1</v>
      </c>
      <c r="G30" t="str">
        <f t="shared" si="7"/>
        <v/>
      </c>
      <c r="H30" t="b">
        <f t="shared" si="8"/>
        <v>1</v>
      </c>
      <c r="I30" s="283">
        <f t="shared" si="1"/>
        <v>79</v>
      </c>
      <c r="J30" s="1">
        <f t="shared" si="2"/>
        <v>0</v>
      </c>
      <c r="K30" s="157">
        <f t="shared" si="9"/>
        <v>7.7</v>
      </c>
      <c r="L30" s="148">
        <f t="shared" si="10"/>
        <v>7.7</v>
      </c>
      <c r="M30" s="150">
        <f t="shared" si="11"/>
        <v>15</v>
      </c>
      <c r="N30" s="149">
        <f t="shared" si="12"/>
        <v>50</v>
      </c>
      <c r="O30" s="149">
        <f t="shared" si="3"/>
        <v>5</v>
      </c>
      <c r="P30" s="148">
        <f t="shared" si="4"/>
        <v>0.5</v>
      </c>
    </row>
    <row r="31" spans="1:16" x14ac:dyDescent="0.25">
      <c r="A31" s="391" t="s">
        <v>281</v>
      </c>
      <c r="B31" s="393">
        <v>16.899999999999999</v>
      </c>
      <c r="C31" s="5" t="str">
        <f t="shared" si="0"/>
        <v>Huda</v>
      </c>
      <c r="D31" s="155">
        <f t="shared" si="5"/>
        <v>33</v>
      </c>
      <c r="F31" s="156">
        <f t="shared" si="6"/>
        <v>1</v>
      </c>
      <c r="G31" t="str">
        <f t="shared" si="7"/>
        <v/>
      </c>
      <c r="H31" t="b">
        <f t="shared" si="8"/>
        <v>1</v>
      </c>
      <c r="I31" s="283">
        <f t="shared" si="1"/>
        <v>80</v>
      </c>
      <c r="J31" s="1">
        <f t="shared" si="2"/>
        <v>0</v>
      </c>
      <c r="K31" s="157">
        <f t="shared" si="9"/>
        <v>16.899999999999999</v>
      </c>
      <c r="L31" s="148">
        <f t="shared" si="10"/>
        <v>16.899999999999999</v>
      </c>
      <c r="M31" s="150">
        <f t="shared" si="11"/>
        <v>33</v>
      </c>
      <c r="N31" s="149">
        <f t="shared" si="12"/>
        <v>50</v>
      </c>
      <c r="O31" s="149">
        <f t="shared" si="3"/>
        <v>5</v>
      </c>
      <c r="P31" s="148">
        <f t="shared" si="4"/>
        <v>0.5</v>
      </c>
    </row>
    <row r="32" spans="1:16" x14ac:dyDescent="0.25">
      <c r="A32" s="391" t="s">
        <v>282</v>
      </c>
      <c r="B32" s="393">
        <v>27.8</v>
      </c>
      <c r="C32" s="5" t="str">
        <f t="shared" si="0"/>
        <v>Cameroon</v>
      </c>
      <c r="D32" s="155">
        <f t="shared" si="5"/>
        <v>55</v>
      </c>
      <c r="F32" s="156">
        <f t="shared" si="6"/>
        <v>1</v>
      </c>
      <c r="G32" t="str">
        <f t="shared" si="7"/>
        <v/>
      </c>
      <c r="H32" t="b">
        <f t="shared" si="8"/>
        <v>1</v>
      </c>
      <c r="I32" s="283">
        <f t="shared" si="1"/>
        <v>81</v>
      </c>
      <c r="J32" s="1">
        <f t="shared" si="2"/>
        <v>0</v>
      </c>
      <c r="K32" s="157">
        <f t="shared" si="9"/>
        <v>27.8</v>
      </c>
      <c r="L32" s="148">
        <f t="shared" si="10"/>
        <v>27.8</v>
      </c>
      <c r="M32" s="150">
        <f t="shared" si="11"/>
        <v>55</v>
      </c>
      <c r="N32" s="149">
        <f t="shared" si="12"/>
        <v>50</v>
      </c>
      <c r="O32" s="149">
        <f t="shared" si="3"/>
        <v>5</v>
      </c>
      <c r="P32" s="148">
        <f t="shared" si="4"/>
        <v>0.5</v>
      </c>
    </row>
    <row r="33" spans="1:16" x14ac:dyDescent="0.25">
      <c r="A33" s="391" t="s">
        <v>284</v>
      </c>
      <c r="B33" s="393">
        <v>29.3</v>
      </c>
      <c r="C33" s="5" t="str">
        <f t="shared" si="0"/>
        <v>Jack</v>
      </c>
      <c r="D33" s="155">
        <f t="shared" si="5"/>
        <v>58</v>
      </c>
      <c r="F33" s="156">
        <f t="shared" si="6"/>
        <v>1</v>
      </c>
      <c r="G33" t="str">
        <f t="shared" si="7"/>
        <v/>
      </c>
      <c r="H33" t="b">
        <f t="shared" si="8"/>
        <v>1</v>
      </c>
      <c r="I33" s="283">
        <f t="shared" si="1"/>
        <v>82</v>
      </c>
      <c r="J33" s="1">
        <f t="shared" si="2"/>
        <v>0</v>
      </c>
      <c r="K33" s="157">
        <f t="shared" si="9"/>
        <v>29.3</v>
      </c>
      <c r="L33" s="148">
        <f t="shared" si="10"/>
        <v>29.3</v>
      </c>
      <c r="M33" s="150">
        <f t="shared" si="11"/>
        <v>58</v>
      </c>
      <c r="N33" s="149">
        <f t="shared" si="12"/>
        <v>50</v>
      </c>
      <c r="O33" s="149">
        <f t="shared" si="3"/>
        <v>5</v>
      </c>
      <c r="P33" s="148">
        <f t="shared" si="4"/>
        <v>0.5</v>
      </c>
    </row>
    <row r="34" spans="1:16" x14ac:dyDescent="0.25">
      <c r="A34" s="391" t="s">
        <v>285</v>
      </c>
      <c r="B34" s="393">
        <v>32</v>
      </c>
      <c r="C34" s="5" t="str">
        <f t="shared" si="0"/>
        <v>Sammy</v>
      </c>
      <c r="D34" s="155">
        <f t="shared" si="5"/>
        <v>64</v>
      </c>
      <c r="F34" s="156">
        <f t="shared" si="6"/>
        <v>1</v>
      </c>
      <c r="G34" t="str">
        <f t="shared" si="7"/>
        <v/>
      </c>
      <c r="H34" t="b">
        <f t="shared" si="8"/>
        <v>1</v>
      </c>
      <c r="I34" s="283">
        <f t="shared" si="1"/>
        <v>83</v>
      </c>
      <c r="J34" s="1">
        <f t="shared" si="2"/>
        <v>0</v>
      </c>
      <c r="K34" s="157">
        <f t="shared" si="9"/>
        <v>32</v>
      </c>
      <c r="L34" s="148">
        <f t="shared" si="10"/>
        <v>32</v>
      </c>
      <c r="M34" s="150">
        <f t="shared" si="11"/>
        <v>64</v>
      </c>
      <c r="N34" s="149">
        <f t="shared" si="12"/>
        <v>50</v>
      </c>
      <c r="O34" s="149">
        <f t="shared" si="3"/>
        <v>5</v>
      </c>
      <c r="P34" s="148">
        <f t="shared" si="4"/>
        <v>0.5</v>
      </c>
    </row>
    <row r="35" spans="1:16" x14ac:dyDescent="0.25">
      <c r="A35" s="391" t="s">
        <v>286</v>
      </c>
      <c r="B35" s="393">
        <v>27.3</v>
      </c>
      <c r="C35" s="5" t="str">
        <f t="shared" si="0"/>
        <v>Nicholas</v>
      </c>
      <c r="D35" s="155">
        <f t="shared" si="5"/>
        <v>54</v>
      </c>
      <c r="F35" s="156">
        <f t="shared" si="6"/>
        <v>1</v>
      </c>
      <c r="G35" t="str">
        <f t="shared" si="7"/>
        <v/>
      </c>
      <c r="H35" t="b">
        <f t="shared" si="8"/>
        <v>1</v>
      </c>
      <c r="I35" s="283">
        <f t="shared" si="1"/>
        <v>84</v>
      </c>
      <c r="J35" s="1">
        <f t="shared" si="2"/>
        <v>0</v>
      </c>
      <c r="K35" s="157">
        <f t="shared" si="9"/>
        <v>27.3</v>
      </c>
      <c r="L35" s="148">
        <f t="shared" si="10"/>
        <v>27.3</v>
      </c>
      <c r="M35" s="150">
        <f t="shared" si="11"/>
        <v>54</v>
      </c>
      <c r="N35" s="149">
        <f t="shared" si="12"/>
        <v>50</v>
      </c>
      <c r="O35" s="149">
        <f t="shared" si="3"/>
        <v>5</v>
      </c>
      <c r="P35" s="148">
        <f t="shared" si="4"/>
        <v>0.5</v>
      </c>
    </row>
    <row r="36" spans="1:16" x14ac:dyDescent="0.25">
      <c r="A36" s="391" t="s">
        <v>287</v>
      </c>
      <c r="B36" s="393">
        <v>27.8</v>
      </c>
      <c r="C36" s="5" t="str">
        <f t="shared" si="0"/>
        <v>Cael</v>
      </c>
      <c r="D36" s="155">
        <f t="shared" si="5"/>
        <v>55</v>
      </c>
      <c r="F36" s="156">
        <f t="shared" si="6"/>
        <v>1</v>
      </c>
      <c r="G36" t="str">
        <f t="shared" si="7"/>
        <v/>
      </c>
      <c r="H36" t="b">
        <f t="shared" si="8"/>
        <v>1</v>
      </c>
      <c r="I36" s="283">
        <f t="shared" si="1"/>
        <v>85</v>
      </c>
      <c r="J36" s="1">
        <f t="shared" si="2"/>
        <v>0</v>
      </c>
      <c r="K36" s="157">
        <f t="shared" si="9"/>
        <v>27.8</v>
      </c>
      <c r="L36" s="148">
        <f t="shared" si="10"/>
        <v>27.8</v>
      </c>
      <c r="M36" s="150">
        <f t="shared" si="11"/>
        <v>55</v>
      </c>
      <c r="N36" s="149">
        <f t="shared" si="12"/>
        <v>50</v>
      </c>
      <c r="O36" s="149">
        <f t="shared" si="3"/>
        <v>5</v>
      </c>
      <c r="P36" s="148">
        <f t="shared" si="4"/>
        <v>0.5</v>
      </c>
    </row>
    <row r="37" spans="1:16" x14ac:dyDescent="0.25">
      <c r="A37" s="391" t="s">
        <v>288</v>
      </c>
      <c r="B37" s="393">
        <v>19.899999999999999</v>
      </c>
      <c r="C37" s="5" t="str">
        <f t="shared" si="0"/>
        <v>Milli</v>
      </c>
      <c r="D37" s="155">
        <f t="shared" si="5"/>
        <v>39</v>
      </c>
      <c r="F37" s="156">
        <f t="shared" si="6"/>
        <v>1</v>
      </c>
      <c r="G37" t="str">
        <f t="shared" si="7"/>
        <v/>
      </c>
      <c r="H37" t="b">
        <f t="shared" si="8"/>
        <v>1</v>
      </c>
      <c r="I37" s="283">
        <f t="shared" si="1"/>
        <v>86</v>
      </c>
      <c r="J37" s="1">
        <f t="shared" si="2"/>
        <v>0</v>
      </c>
      <c r="K37" s="157">
        <f t="shared" si="9"/>
        <v>19.899999999999999</v>
      </c>
      <c r="L37" s="148">
        <f t="shared" si="10"/>
        <v>19.899999999999999</v>
      </c>
      <c r="M37" s="150">
        <f t="shared" si="11"/>
        <v>39</v>
      </c>
      <c r="N37" s="149">
        <f t="shared" si="12"/>
        <v>50</v>
      </c>
      <c r="O37" s="149">
        <f t="shared" si="3"/>
        <v>5</v>
      </c>
      <c r="P37" s="148">
        <f t="shared" si="4"/>
        <v>0.5</v>
      </c>
    </row>
    <row r="38" spans="1:16" x14ac:dyDescent="0.25">
      <c r="A38" s="391" t="s">
        <v>289</v>
      </c>
      <c r="B38" s="393">
        <v>21.1</v>
      </c>
      <c r="C38" s="5" t="str">
        <f t="shared" si="0"/>
        <v>Mikala</v>
      </c>
      <c r="D38" s="155">
        <f t="shared" si="5"/>
        <v>42</v>
      </c>
      <c r="F38" s="156">
        <f t="shared" si="6"/>
        <v>1</v>
      </c>
      <c r="G38" t="str">
        <f t="shared" si="7"/>
        <v/>
      </c>
      <c r="H38" t="b">
        <f t="shared" si="8"/>
        <v>1</v>
      </c>
      <c r="I38" s="283">
        <f t="shared" si="1"/>
        <v>87</v>
      </c>
      <c r="J38" s="1">
        <f t="shared" si="2"/>
        <v>0</v>
      </c>
      <c r="K38" s="157">
        <f t="shared" si="9"/>
        <v>21.1</v>
      </c>
      <c r="L38" s="148">
        <f t="shared" si="10"/>
        <v>21.1</v>
      </c>
      <c r="M38" s="150">
        <f t="shared" si="11"/>
        <v>42</v>
      </c>
      <c r="N38" s="149">
        <f t="shared" si="12"/>
        <v>50</v>
      </c>
      <c r="O38" s="149">
        <f t="shared" si="3"/>
        <v>5</v>
      </c>
      <c r="P38" s="148">
        <f t="shared" si="4"/>
        <v>0.5</v>
      </c>
    </row>
    <row r="39" spans="1:16" x14ac:dyDescent="0.25">
      <c r="A39" s="391" t="s">
        <v>290</v>
      </c>
      <c r="B39" s="393">
        <v>21.3</v>
      </c>
      <c r="C39" s="5" t="str">
        <f t="shared" si="0"/>
        <v>Saffa</v>
      </c>
      <c r="D39" s="155">
        <f t="shared" si="5"/>
        <v>42</v>
      </c>
      <c r="F39" s="156">
        <f t="shared" si="6"/>
        <v>1</v>
      </c>
      <c r="G39" t="str">
        <f t="shared" si="7"/>
        <v/>
      </c>
      <c r="H39" t="b">
        <f t="shared" si="8"/>
        <v>1</v>
      </c>
      <c r="I39" s="283">
        <f t="shared" si="1"/>
        <v>88</v>
      </c>
      <c r="J39" s="1">
        <f t="shared" si="2"/>
        <v>0</v>
      </c>
      <c r="K39" s="157">
        <f t="shared" si="9"/>
        <v>21.3</v>
      </c>
      <c r="L39" s="148">
        <f t="shared" si="10"/>
        <v>21.3</v>
      </c>
      <c r="M39" s="150">
        <f t="shared" si="11"/>
        <v>42</v>
      </c>
      <c r="N39" s="149">
        <f t="shared" si="12"/>
        <v>50</v>
      </c>
      <c r="O39" s="149">
        <f t="shared" si="3"/>
        <v>5</v>
      </c>
      <c r="P39" s="148">
        <f t="shared" si="4"/>
        <v>0.5</v>
      </c>
    </row>
    <row r="40" spans="1:16" x14ac:dyDescent="0.25">
      <c r="A40" s="391" t="s">
        <v>291</v>
      </c>
      <c r="B40" s="393">
        <v>28.7</v>
      </c>
      <c r="C40" s="5" t="str">
        <f t="shared" si="0"/>
        <v>Jemima</v>
      </c>
      <c r="D40" s="155">
        <f t="shared" si="5"/>
        <v>57</v>
      </c>
      <c r="F40" s="156">
        <f t="shared" si="6"/>
        <v>1</v>
      </c>
      <c r="G40" t="str">
        <f t="shared" si="7"/>
        <v/>
      </c>
      <c r="H40" t="b">
        <f t="shared" si="8"/>
        <v>1</v>
      </c>
      <c r="I40" s="283">
        <f t="shared" si="1"/>
        <v>89</v>
      </c>
      <c r="J40" s="1">
        <f t="shared" si="2"/>
        <v>0</v>
      </c>
      <c r="K40" s="157">
        <f t="shared" si="9"/>
        <v>28.7</v>
      </c>
      <c r="L40" s="148">
        <f t="shared" si="10"/>
        <v>28.7</v>
      </c>
      <c r="M40" s="150">
        <f t="shared" si="11"/>
        <v>57</v>
      </c>
      <c r="N40" s="149">
        <f t="shared" si="12"/>
        <v>50</v>
      </c>
      <c r="O40" s="149">
        <f t="shared" si="3"/>
        <v>5</v>
      </c>
      <c r="P40" s="148">
        <f t="shared" si="4"/>
        <v>0.5</v>
      </c>
    </row>
    <row r="41" spans="1:16" x14ac:dyDescent="0.25">
      <c r="A41" s="391" t="s">
        <v>292</v>
      </c>
      <c r="B41" s="393">
        <v>15.5</v>
      </c>
      <c r="C41" s="5" t="str">
        <f t="shared" si="0"/>
        <v>Sanna</v>
      </c>
      <c r="D41" s="155">
        <f t="shared" si="5"/>
        <v>31</v>
      </c>
      <c r="F41" s="156">
        <f t="shared" si="6"/>
        <v>1</v>
      </c>
      <c r="G41" t="str">
        <f t="shared" si="7"/>
        <v/>
      </c>
      <c r="H41" t="b">
        <f t="shared" si="8"/>
        <v>1</v>
      </c>
      <c r="I41" s="283">
        <f t="shared" si="1"/>
        <v>90</v>
      </c>
      <c r="J41" s="1">
        <f t="shared" si="2"/>
        <v>0</v>
      </c>
      <c r="K41" s="157">
        <f t="shared" si="9"/>
        <v>15.5</v>
      </c>
      <c r="L41" s="148">
        <f t="shared" si="10"/>
        <v>15.5</v>
      </c>
      <c r="M41" s="150">
        <f t="shared" si="11"/>
        <v>31</v>
      </c>
      <c r="N41" s="149">
        <f t="shared" si="12"/>
        <v>50</v>
      </c>
      <c r="O41" s="149">
        <f t="shared" si="3"/>
        <v>5</v>
      </c>
      <c r="P41" s="148">
        <f t="shared" si="4"/>
        <v>0.5</v>
      </c>
    </row>
    <row r="42" spans="1:16" x14ac:dyDescent="0.25">
      <c r="A42" s="391" t="s">
        <v>216</v>
      </c>
      <c r="B42" s="393">
        <v>30.8</v>
      </c>
      <c r="C42" s="5" t="str">
        <f t="shared" si="0"/>
        <v>Tom</v>
      </c>
      <c r="D42" s="155">
        <f t="shared" si="5"/>
        <v>61</v>
      </c>
      <c r="F42" s="156">
        <f t="shared" si="6"/>
        <v>1</v>
      </c>
      <c r="G42" t="str">
        <f t="shared" si="7"/>
        <v/>
      </c>
      <c r="H42" t="b">
        <f t="shared" si="8"/>
        <v>1</v>
      </c>
      <c r="I42" s="283">
        <f t="shared" si="1"/>
        <v>21</v>
      </c>
      <c r="J42" s="1">
        <f t="shared" si="2"/>
        <v>0</v>
      </c>
      <c r="K42" s="157">
        <f t="shared" si="9"/>
        <v>30.8</v>
      </c>
      <c r="L42" s="148">
        <f t="shared" si="10"/>
        <v>30.8</v>
      </c>
      <c r="M42" s="150">
        <f t="shared" si="11"/>
        <v>61</v>
      </c>
      <c r="N42" s="149">
        <f t="shared" si="12"/>
        <v>50</v>
      </c>
      <c r="O42" s="149">
        <f t="shared" si="3"/>
        <v>5</v>
      </c>
      <c r="P42" s="148">
        <f t="shared" si="4"/>
        <v>0.5</v>
      </c>
    </row>
    <row r="43" spans="1:16" x14ac:dyDescent="0.25">
      <c r="A43" s="391" t="s">
        <v>217</v>
      </c>
      <c r="B43" s="393">
        <v>34.4</v>
      </c>
      <c r="C43" s="5" t="str">
        <f t="shared" si="0"/>
        <v>Matis</v>
      </c>
      <c r="D43" s="155">
        <f t="shared" si="5"/>
        <v>68</v>
      </c>
      <c r="F43" s="156">
        <f t="shared" si="6"/>
        <v>1</v>
      </c>
      <c r="G43" t="str">
        <f t="shared" si="7"/>
        <v/>
      </c>
      <c r="H43" t="b">
        <f t="shared" si="8"/>
        <v>1</v>
      </c>
      <c r="I43" s="283">
        <f t="shared" si="1"/>
        <v>22</v>
      </c>
      <c r="J43" s="1">
        <f t="shared" si="2"/>
        <v>0</v>
      </c>
      <c r="K43" s="157">
        <f t="shared" si="9"/>
        <v>34.4</v>
      </c>
      <c r="L43" s="148">
        <f t="shared" si="10"/>
        <v>34.4</v>
      </c>
      <c r="M43" s="150">
        <f t="shared" si="11"/>
        <v>68</v>
      </c>
      <c r="N43" s="149">
        <f t="shared" si="12"/>
        <v>50</v>
      </c>
      <c r="O43" s="149">
        <f t="shared" si="3"/>
        <v>5</v>
      </c>
      <c r="P43" s="148">
        <f t="shared" si="4"/>
        <v>0.5</v>
      </c>
    </row>
    <row r="44" spans="1:16" x14ac:dyDescent="0.25">
      <c r="A44" s="391" t="s">
        <v>218</v>
      </c>
      <c r="B44" s="393">
        <v>29.3</v>
      </c>
      <c r="C44" s="5" t="str">
        <f t="shared" si="0"/>
        <v>Sam</v>
      </c>
      <c r="D44" s="155">
        <f t="shared" si="5"/>
        <v>58</v>
      </c>
      <c r="F44" s="156">
        <f t="shared" si="6"/>
        <v>1</v>
      </c>
      <c r="G44" t="str">
        <f t="shared" si="7"/>
        <v/>
      </c>
      <c r="H44" t="b">
        <f t="shared" si="8"/>
        <v>1</v>
      </c>
      <c r="I44" s="283">
        <f t="shared" si="1"/>
        <v>23</v>
      </c>
      <c r="J44" s="1">
        <f t="shared" si="2"/>
        <v>0</v>
      </c>
      <c r="K44" s="157">
        <f t="shared" si="9"/>
        <v>29.3</v>
      </c>
      <c r="L44" s="148">
        <f t="shared" si="10"/>
        <v>29.3</v>
      </c>
      <c r="M44" s="150">
        <f t="shared" si="11"/>
        <v>58</v>
      </c>
      <c r="N44" s="149">
        <f t="shared" si="12"/>
        <v>50</v>
      </c>
      <c r="O44" s="149">
        <f t="shared" si="3"/>
        <v>5</v>
      </c>
      <c r="P44" s="148">
        <f t="shared" si="4"/>
        <v>0.5</v>
      </c>
    </row>
    <row r="45" spans="1:16" x14ac:dyDescent="0.25">
      <c r="A45" s="391" t="s">
        <v>219</v>
      </c>
      <c r="B45" s="394">
        <v>17.399999999999999</v>
      </c>
      <c r="C45" s="5" t="str">
        <f t="shared" si="0"/>
        <v>Theo</v>
      </c>
      <c r="D45" s="155">
        <f t="shared" si="5"/>
        <v>34</v>
      </c>
      <c r="F45" s="156">
        <f t="shared" si="6"/>
        <v>1</v>
      </c>
      <c r="G45" t="str">
        <f t="shared" si="7"/>
        <v/>
      </c>
      <c r="H45" t="b">
        <f t="shared" si="8"/>
        <v>1</v>
      </c>
      <c r="I45" s="283">
        <f t="shared" si="1"/>
        <v>24</v>
      </c>
      <c r="J45" s="1">
        <f t="shared" si="2"/>
        <v>0</v>
      </c>
      <c r="K45" s="157">
        <f t="shared" si="9"/>
        <v>17.399999999999999</v>
      </c>
      <c r="L45" s="148">
        <f t="shared" si="10"/>
        <v>17.399999999999999</v>
      </c>
      <c r="M45" s="150">
        <f t="shared" si="11"/>
        <v>34</v>
      </c>
      <c r="N45" s="149">
        <f t="shared" si="12"/>
        <v>50</v>
      </c>
      <c r="O45" s="149">
        <f t="shared" si="3"/>
        <v>5</v>
      </c>
      <c r="P45" s="148">
        <f t="shared" si="4"/>
        <v>0.5</v>
      </c>
    </row>
    <row r="46" spans="1:16" x14ac:dyDescent="0.25">
      <c r="A46" s="391" t="s">
        <v>220</v>
      </c>
      <c r="B46" s="394">
        <v>23.4</v>
      </c>
      <c r="C46" s="5" t="str">
        <f t="shared" si="0"/>
        <v>lucas</v>
      </c>
      <c r="D46" s="155">
        <f t="shared" si="5"/>
        <v>46</v>
      </c>
      <c r="F46" s="156">
        <f t="shared" si="6"/>
        <v>1</v>
      </c>
      <c r="G46" t="str">
        <f t="shared" si="7"/>
        <v/>
      </c>
      <c r="H46" t="b">
        <f t="shared" si="8"/>
        <v>1</v>
      </c>
      <c r="I46" s="283">
        <f t="shared" si="1"/>
        <v>25</v>
      </c>
      <c r="J46" s="1">
        <f t="shared" si="2"/>
        <v>0</v>
      </c>
      <c r="K46" s="157">
        <f t="shared" si="9"/>
        <v>23.4</v>
      </c>
      <c r="L46" s="148">
        <f t="shared" si="10"/>
        <v>23.4</v>
      </c>
      <c r="M46" s="150">
        <f t="shared" si="11"/>
        <v>46</v>
      </c>
      <c r="N46" s="149">
        <f t="shared" si="12"/>
        <v>50</v>
      </c>
      <c r="O46" s="149">
        <f t="shared" si="3"/>
        <v>5</v>
      </c>
      <c r="P46" s="148">
        <f t="shared" si="4"/>
        <v>0.5</v>
      </c>
    </row>
    <row r="47" spans="1:16" x14ac:dyDescent="0.25">
      <c r="A47" s="391" t="s">
        <v>221</v>
      </c>
      <c r="B47" s="394">
        <v>16.5</v>
      </c>
      <c r="C47" s="5" t="str">
        <f t="shared" si="0"/>
        <v>Maddie</v>
      </c>
      <c r="D47" s="155">
        <f t="shared" si="5"/>
        <v>33</v>
      </c>
      <c r="F47" s="156">
        <f t="shared" si="6"/>
        <v>1</v>
      </c>
      <c r="G47" t="str">
        <f t="shared" si="7"/>
        <v/>
      </c>
      <c r="H47" t="b">
        <f t="shared" si="8"/>
        <v>1</v>
      </c>
      <c r="I47" s="283">
        <f t="shared" si="1"/>
        <v>26</v>
      </c>
      <c r="J47" s="1">
        <f t="shared" si="2"/>
        <v>0</v>
      </c>
      <c r="K47" s="157">
        <f t="shared" si="9"/>
        <v>16.5</v>
      </c>
      <c r="L47" s="148">
        <f t="shared" si="10"/>
        <v>16.5</v>
      </c>
      <c r="M47" s="150">
        <f t="shared" si="11"/>
        <v>33</v>
      </c>
      <c r="N47" s="149">
        <f t="shared" si="12"/>
        <v>50</v>
      </c>
      <c r="O47" s="149">
        <f t="shared" si="3"/>
        <v>5</v>
      </c>
      <c r="P47" s="148">
        <f t="shared" si="4"/>
        <v>0.5</v>
      </c>
    </row>
    <row r="48" spans="1:16" x14ac:dyDescent="0.25">
      <c r="A48" s="391" t="s">
        <v>222</v>
      </c>
      <c r="B48" s="394">
        <v>14.8</v>
      </c>
      <c r="C48" s="5" t="str">
        <f t="shared" si="0"/>
        <v>Kaia</v>
      </c>
      <c r="D48" s="155">
        <f t="shared" si="5"/>
        <v>29</v>
      </c>
      <c r="F48" s="156">
        <f t="shared" si="6"/>
        <v>1</v>
      </c>
      <c r="G48" t="str">
        <f t="shared" si="7"/>
        <v/>
      </c>
      <c r="H48" t="b">
        <f t="shared" si="8"/>
        <v>1</v>
      </c>
      <c r="I48" s="283">
        <f t="shared" si="1"/>
        <v>27</v>
      </c>
      <c r="J48" s="1">
        <f t="shared" si="2"/>
        <v>0</v>
      </c>
      <c r="K48" s="157">
        <f t="shared" si="9"/>
        <v>14.8</v>
      </c>
      <c r="L48" s="148">
        <f t="shared" si="10"/>
        <v>14.8</v>
      </c>
      <c r="M48" s="150">
        <f t="shared" si="11"/>
        <v>29</v>
      </c>
      <c r="N48" s="149">
        <f t="shared" si="12"/>
        <v>50</v>
      </c>
      <c r="O48" s="149">
        <f t="shared" si="3"/>
        <v>5</v>
      </c>
      <c r="P48" s="148">
        <f t="shared" si="4"/>
        <v>0.5</v>
      </c>
    </row>
    <row r="49" spans="1:16" x14ac:dyDescent="0.25">
      <c r="A49" s="391" t="s">
        <v>223</v>
      </c>
      <c r="B49" s="394">
        <v>19.7</v>
      </c>
      <c r="C49" s="5" t="str">
        <f t="shared" si="0"/>
        <v>India</v>
      </c>
      <c r="D49" s="155">
        <f t="shared" si="5"/>
        <v>39</v>
      </c>
      <c r="F49" s="156">
        <f t="shared" si="6"/>
        <v>1</v>
      </c>
      <c r="G49" t="str">
        <f t="shared" si="7"/>
        <v/>
      </c>
      <c r="H49" t="b">
        <f t="shared" si="8"/>
        <v>1</v>
      </c>
      <c r="I49" s="283">
        <f t="shared" si="1"/>
        <v>28</v>
      </c>
      <c r="J49" s="1">
        <f t="shared" si="2"/>
        <v>0</v>
      </c>
      <c r="K49" s="157">
        <f t="shared" si="9"/>
        <v>19.7</v>
      </c>
      <c r="L49" s="148">
        <f t="shared" si="10"/>
        <v>19.7</v>
      </c>
      <c r="M49" s="150">
        <f t="shared" si="11"/>
        <v>39</v>
      </c>
      <c r="N49" s="149">
        <f t="shared" si="12"/>
        <v>50</v>
      </c>
      <c r="O49" s="149">
        <f t="shared" si="3"/>
        <v>5</v>
      </c>
      <c r="P49" s="148">
        <f t="shared" si="4"/>
        <v>0.5</v>
      </c>
    </row>
    <row r="50" spans="1:16" x14ac:dyDescent="0.25">
      <c r="A50" s="391" t="s">
        <v>224</v>
      </c>
      <c r="B50" s="394">
        <v>9.6999999999999993</v>
      </c>
      <c r="C50" s="5" t="str">
        <f t="shared" si="0"/>
        <v>Claudia</v>
      </c>
      <c r="D50" s="155">
        <f t="shared" si="5"/>
        <v>19</v>
      </c>
      <c r="F50" s="156">
        <f t="shared" si="6"/>
        <v>1</v>
      </c>
      <c r="G50" t="str">
        <f t="shared" si="7"/>
        <v/>
      </c>
      <c r="H50" t="b">
        <f t="shared" si="8"/>
        <v>1</v>
      </c>
      <c r="I50" s="283">
        <f t="shared" si="1"/>
        <v>29</v>
      </c>
      <c r="J50" s="1">
        <f t="shared" si="2"/>
        <v>0</v>
      </c>
      <c r="K50" s="157">
        <f t="shared" si="9"/>
        <v>9.6999999999999993</v>
      </c>
      <c r="L50" s="148">
        <f t="shared" si="10"/>
        <v>9.6999999999999993</v>
      </c>
      <c r="M50" s="150">
        <f t="shared" si="11"/>
        <v>19</v>
      </c>
      <c r="N50" s="149">
        <f t="shared" si="12"/>
        <v>50</v>
      </c>
      <c r="O50" s="149">
        <f t="shared" si="3"/>
        <v>5</v>
      </c>
      <c r="P50" s="148">
        <f t="shared" si="4"/>
        <v>0.5</v>
      </c>
    </row>
    <row r="51" spans="1:16" x14ac:dyDescent="0.25">
      <c r="A51" s="391" t="s">
        <v>225</v>
      </c>
      <c r="B51" s="394">
        <v>9.9</v>
      </c>
      <c r="C51" s="5" t="str">
        <f t="shared" si="0"/>
        <v>Isabel</v>
      </c>
      <c r="D51" s="155">
        <f t="shared" si="5"/>
        <v>19</v>
      </c>
      <c r="F51" s="156">
        <f t="shared" si="6"/>
        <v>1</v>
      </c>
      <c r="G51" t="str">
        <f t="shared" si="7"/>
        <v/>
      </c>
      <c r="H51" t="b">
        <f t="shared" si="8"/>
        <v>1</v>
      </c>
      <c r="I51" s="283">
        <f t="shared" si="1"/>
        <v>30</v>
      </c>
      <c r="J51" s="1">
        <f t="shared" si="2"/>
        <v>0</v>
      </c>
      <c r="K51" s="157">
        <f t="shared" si="9"/>
        <v>9.9</v>
      </c>
      <c r="L51" s="148">
        <f t="shared" si="10"/>
        <v>9.9</v>
      </c>
      <c r="M51" s="150">
        <f t="shared" si="11"/>
        <v>19</v>
      </c>
      <c r="N51" s="149">
        <f t="shared" si="12"/>
        <v>50</v>
      </c>
      <c r="O51" s="149">
        <f t="shared" si="3"/>
        <v>5</v>
      </c>
      <c r="P51" s="148">
        <f t="shared" si="4"/>
        <v>0.5</v>
      </c>
    </row>
    <row r="52" spans="1:16" x14ac:dyDescent="0.25">
      <c r="A52" s="391" t="s">
        <v>305</v>
      </c>
      <c r="B52" s="394">
        <v>23.8</v>
      </c>
      <c r="C52" s="5" t="str">
        <f t="shared" si="0"/>
        <v>Michael Espinosa</v>
      </c>
      <c r="D52" s="155">
        <f t="shared" si="5"/>
        <v>47</v>
      </c>
      <c r="F52" s="156">
        <f t="shared" si="6"/>
        <v>1</v>
      </c>
      <c r="G52" t="str">
        <f t="shared" si="7"/>
        <v/>
      </c>
      <c r="H52" t="b">
        <f t="shared" si="8"/>
        <v>1</v>
      </c>
      <c r="I52" s="283">
        <f t="shared" si="1"/>
        <v>1</v>
      </c>
      <c r="J52" s="1">
        <f t="shared" si="2"/>
        <v>0</v>
      </c>
      <c r="K52" s="157">
        <f t="shared" si="9"/>
        <v>23.8</v>
      </c>
      <c r="L52" s="148">
        <f t="shared" si="10"/>
        <v>23.8</v>
      </c>
      <c r="M52" s="150">
        <f t="shared" si="11"/>
        <v>47</v>
      </c>
      <c r="N52" s="149">
        <f t="shared" si="12"/>
        <v>50</v>
      </c>
      <c r="O52" s="149">
        <f t="shared" si="3"/>
        <v>5</v>
      </c>
      <c r="P52" s="148">
        <f t="shared" si="4"/>
        <v>0.5</v>
      </c>
    </row>
    <row r="53" spans="1:16" x14ac:dyDescent="0.25">
      <c r="A53" s="391" t="s">
        <v>307</v>
      </c>
      <c r="B53" s="394">
        <v>29.4</v>
      </c>
      <c r="C53" s="5" t="str">
        <f t="shared" si="0"/>
        <v>Kamaal Daniels</v>
      </c>
      <c r="D53" s="155">
        <f t="shared" si="5"/>
        <v>58</v>
      </c>
      <c r="F53" s="156">
        <f t="shared" si="6"/>
        <v>1</v>
      </c>
      <c r="G53" t="str">
        <f t="shared" si="7"/>
        <v/>
      </c>
      <c r="H53" t="b">
        <f t="shared" si="8"/>
        <v>1</v>
      </c>
      <c r="I53" s="283">
        <f t="shared" si="1"/>
        <v>2</v>
      </c>
      <c r="J53" s="1">
        <f t="shared" si="2"/>
        <v>0</v>
      </c>
      <c r="K53" s="157">
        <f t="shared" si="9"/>
        <v>29.4</v>
      </c>
      <c r="L53" s="148">
        <f t="shared" si="10"/>
        <v>29.4</v>
      </c>
      <c r="M53" s="150">
        <f t="shared" si="11"/>
        <v>58</v>
      </c>
      <c r="N53" s="149">
        <f t="shared" si="12"/>
        <v>50</v>
      </c>
      <c r="O53" s="149">
        <f t="shared" si="3"/>
        <v>5</v>
      </c>
      <c r="P53" s="148">
        <f t="shared" si="4"/>
        <v>0.5</v>
      </c>
    </row>
    <row r="54" spans="1:16" x14ac:dyDescent="0.25">
      <c r="A54" s="391" t="s">
        <v>308</v>
      </c>
      <c r="B54" s="394">
        <v>32</v>
      </c>
      <c r="C54" s="5" t="str">
        <f t="shared" si="0"/>
        <v>Gideon Gyimah</v>
      </c>
      <c r="D54" s="155">
        <f t="shared" si="5"/>
        <v>64</v>
      </c>
      <c r="F54" s="156">
        <f t="shared" si="6"/>
        <v>1</v>
      </c>
      <c r="G54" t="str">
        <f t="shared" si="7"/>
        <v/>
      </c>
      <c r="H54" t="b">
        <f t="shared" si="8"/>
        <v>1</v>
      </c>
      <c r="I54" s="283">
        <f t="shared" si="1"/>
        <v>3</v>
      </c>
      <c r="J54" s="1">
        <f t="shared" si="2"/>
        <v>0</v>
      </c>
      <c r="K54" s="157">
        <f t="shared" si="9"/>
        <v>32</v>
      </c>
      <c r="L54" s="148">
        <f t="shared" si="10"/>
        <v>32</v>
      </c>
      <c r="M54" s="150">
        <f t="shared" si="11"/>
        <v>64</v>
      </c>
      <c r="N54" s="149">
        <f t="shared" si="12"/>
        <v>50</v>
      </c>
      <c r="O54" s="149">
        <f t="shared" si="3"/>
        <v>5</v>
      </c>
      <c r="P54" s="148">
        <f t="shared" si="4"/>
        <v>0.5</v>
      </c>
    </row>
    <row r="55" spans="1:16" x14ac:dyDescent="0.25">
      <c r="A55" s="391" t="s">
        <v>309</v>
      </c>
      <c r="B55" s="394">
        <v>28.8</v>
      </c>
      <c r="C55" s="5" t="str">
        <f t="shared" si="0"/>
        <v>Shaeon Campbell</v>
      </c>
      <c r="D55" s="155">
        <f t="shared" si="5"/>
        <v>57</v>
      </c>
      <c r="F55" s="156">
        <f t="shared" si="6"/>
        <v>1</v>
      </c>
      <c r="G55" t="str">
        <f t="shared" si="7"/>
        <v/>
      </c>
      <c r="H55" t="b">
        <f t="shared" si="8"/>
        <v>1</v>
      </c>
      <c r="I55" s="283">
        <f t="shared" si="1"/>
        <v>4</v>
      </c>
      <c r="J55" s="1">
        <f t="shared" si="2"/>
        <v>0</v>
      </c>
      <c r="K55" s="157">
        <f t="shared" si="9"/>
        <v>28.8</v>
      </c>
      <c r="L55" s="148">
        <f t="shared" si="10"/>
        <v>28.8</v>
      </c>
      <c r="M55" s="150">
        <f t="shared" si="11"/>
        <v>57</v>
      </c>
      <c r="N55" s="149">
        <f t="shared" si="12"/>
        <v>50</v>
      </c>
      <c r="O55" s="149">
        <f t="shared" si="3"/>
        <v>5</v>
      </c>
      <c r="P55" s="148">
        <f t="shared" si="4"/>
        <v>0.5</v>
      </c>
    </row>
    <row r="56" spans="1:16" x14ac:dyDescent="0.25">
      <c r="A56" s="391" t="s">
        <v>310</v>
      </c>
      <c r="B56" s="394"/>
      <c r="C56" s="5">
        <f t="shared" si="0"/>
        <v>0</v>
      </c>
      <c r="D56" s="155">
        <f t="shared" si="5"/>
        <v>0</v>
      </c>
      <c r="F56" s="156">
        <f t="shared" si="6"/>
        <v>1</v>
      </c>
      <c r="G56" t="str">
        <f t="shared" si="7"/>
        <v/>
      </c>
      <c r="H56" t="b">
        <f t="shared" si="8"/>
        <v>0</v>
      </c>
      <c r="I56" s="283">
        <f t="shared" si="1"/>
        <v>5</v>
      </c>
      <c r="J56" s="1">
        <f t="shared" si="2"/>
        <v>0</v>
      </c>
      <c r="K56" s="157">
        <f t="shared" si="9"/>
        <v>0</v>
      </c>
      <c r="L56" s="148">
        <f t="shared" si="10"/>
        <v>0</v>
      </c>
      <c r="M56" s="150">
        <f t="shared" si="11"/>
        <v>10</v>
      </c>
      <c r="N56" s="149">
        <f t="shared" si="12"/>
        <v>50</v>
      </c>
      <c r="O56" s="149">
        <f t="shared" si="3"/>
        <v>5</v>
      </c>
      <c r="P56" s="148">
        <f t="shared" si="4"/>
        <v>0.5</v>
      </c>
    </row>
    <row r="57" spans="1:16" x14ac:dyDescent="0.25">
      <c r="A57" s="391" t="s">
        <v>311</v>
      </c>
      <c r="B57" s="394">
        <v>13.1</v>
      </c>
      <c r="C57" s="5" t="str">
        <f t="shared" si="0"/>
        <v>Kamilah Oke</v>
      </c>
      <c r="D57" s="155">
        <f t="shared" si="5"/>
        <v>26</v>
      </c>
      <c r="F57" s="156">
        <f t="shared" si="6"/>
        <v>1</v>
      </c>
      <c r="G57" t="str">
        <f t="shared" si="7"/>
        <v/>
      </c>
      <c r="H57" t="b">
        <f t="shared" si="8"/>
        <v>1</v>
      </c>
      <c r="I57" s="283">
        <f t="shared" si="1"/>
        <v>6</v>
      </c>
      <c r="J57" s="1">
        <f t="shared" si="2"/>
        <v>0</v>
      </c>
      <c r="K57" s="157">
        <f t="shared" si="9"/>
        <v>13.1</v>
      </c>
      <c r="L57" s="148">
        <f t="shared" si="10"/>
        <v>13.1</v>
      </c>
      <c r="M57" s="150">
        <f t="shared" si="11"/>
        <v>26</v>
      </c>
      <c r="N57" s="149">
        <f t="shared" si="12"/>
        <v>50</v>
      </c>
      <c r="O57" s="149">
        <f t="shared" si="3"/>
        <v>5</v>
      </c>
      <c r="P57" s="148">
        <f t="shared" si="4"/>
        <v>0.5</v>
      </c>
    </row>
    <row r="58" spans="1:16" x14ac:dyDescent="0.25">
      <c r="A58" s="391" t="s">
        <v>312</v>
      </c>
      <c r="B58" s="394">
        <v>23</v>
      </c>
      <c r="C58" s="5" t="str">
        <f t="shared" si="0"/>
        <v>Sairah Rahman</v>
      </c>
      <c r="D58" s="155">
        <f t="shared" si="5"/>
        <v>46</v>
      </c>
      <c r="F58" s="156">
        <f t="shared" si="6"/>
        <v>1</v>
      </c>
      <c r="G58" t="str">
        <f t="shared" si="7"/>
        <v/>
      </c>
      <c r="H58" t="b">
        <f t="shared" si="8"/>
        <v>1</v>
      </c>
      <c r="I58" s="283">
        <f t="shared" si="1"/>
        <v>7</v>
      </c>
      <c r="J58" s="1">
        <f t="shared" si="2"/>
        <v>0</v>
      </c>
      <c r="K58" s="157">
        <f t="shared" si="9"/>
        <v>23</v>
      </c>
      <c r="L58" s="148">
        <f t="shared" si="10"/>
        <v>23</v>
      </c>
      <c r="M58" s="150">
        <f t="shared" si="11"/>
        <v>46</v>
      </c>
      <c r="N58" s="149">
        <f t="shared" si="12"/>
        <v>50</v>
      </c>
      <c r="O58" s="149">
        <f t="shared" si="3"/>
        <v>5</v>
      </c>
      <c r="P58" s="148">
        <f t="shared" si="4"/>
        <v>0.5</v>
      </c>
    </row>
    <row r="59" spans="1:16" x14ac:dyDescent="0.25">
      <c r="A59" s="391" t="s">
        <v>313</v>
      </c>
      <c r="B59" s="394">
        <v>15</v>
      </c>
      <c r="C59" s="5" t="str">
        <f t="shared" si="0"/>
        <v>Eleece Humphreys</v>
      </c>
      <c r="D59" s="155">
        <f t="shared" si="5"/>
        <v>30</v>
      </c>
      <c r="F59" s="156">
        <f t="shared" si="6"/>
        <v>1</v>
      </c>
      <c r="G59" t="str">
        <f t="shared" si="7"/>
        <v/>
      </c>
      <c r="H59" t="b">
        <f t="shared" si="8"/>
        <v>1</v>
      </c>
      <c r="I59" s="283">
        <f t="shared" si="1"/>
        <v>8</v>
      </c>
      <c r="J59" s="1">
        <f t="shared" si="2"/>
        <v>0</v>
      </c>
      <c r="K59" s="157">
        <f t="shared" si="9"/>
        <v>15</v>
      </c>
      <c r="L59" s="148">
        <f t="shared" si="10"/>
        <v>15</v>
      </c>
      <c r="M59" s="150">
        <f t="shared" si="11"/>
        <v>30</v>
      </c>
      <c r="N59" s="149">
        <f t="shared" si="12"/>
        <v>50</v>
      </c>
      <c r="O59" s="149">
        <f t="shared" si="3"/>
        <v>5</v>
      </c>
      <c r="P59" s="148">
        <f t="shared" si="4"/>
        <v>0.5</v>
      </c>
    </row>
    <row r="60" spans="1:16" x14ac:dyDescent="0.25">
      <c r="A60" s="391" t="s">
        <v>314</v>
      </c>
      <c r="B60" s="394">
        <v>21</v>
      </c>
      <c r="C60" s="5" t="str">
        <f t="shared" si="0"/>
        <v>Destiny Williams</v>
      </c>
      <c r="D60" s="155">
        <f t="shared" si="5"/>
        <v>42</v>
      </c>
      <c r="F60" s="156">
        <f t="shared" si="6"/>
        <v>1</v>
      </c>
      <c r="G60" t="str">
        <f t="shared" si="7"/>
        <v/>
      </c>
      <c r="H60" t="b">
        <f t="shared" si="8"/>
        <v>1</v>
      </c>
      <c r="I60" s="283">
        <f t="shared" si="1"/>
        <v>9</v>
      </c>
      <c r="J60" s="1">
        <f t="shared" si="2"/>
        <v>0</v>
      </c>
      <c r="K60" s="157">
        <f t="shared" si="9"/>
        <v>21</v>
      </c>
      <c r="L60" s="148">
        <f t="shared" si="10"/>
        <v>21</v>
      </c>
      <c r="M60" s="150">
        <f t="shared" si="11"/>
        <v>42</v>
      </c>
      <c r="N60" s="149">
        <f t="shared" si="12"/>
        <v>50</v>
      </c>
      <c r="O60" s="149">
        <f t="shared" si="3"/>
        <v>5</v>
      </c>
      <c r="P60" s="148">
        <f t="shared" si="4"/>
        <v>0.5</v>
      </c>
    </row>
    <row r="61" spans="1:16" x14ac:dyDescent="0.25">
      <c r="A61" s="391" t="s">
        <v>315</v>
      </c>
      <c r="B61" s="394">
        <v>21.8</v>
      </c>
      <c r="C61" s="5" t="str">
        <f t="shared" si="0"/>
        <v>Chantae Williams</v>
      </c>
      <c r="D61" s="155">
        <f t="shared" si="5"/>
        <v>43</v>
      </c>
      <c r="F61" s="156">
        <f t="shared" si="6"/>
        <v>1</v>
      </c>
      <c r="G61" t="str">
        <f t="shared" si="7"/>
        <v/>
      </c>
      <c r="H61" t="b">
        <f t="shared" si="8"/>
        <v>1</v>
      </c>
      <c r="I61" s="283">
        <f t="shared" si="1"/>
        <v>10</v>
      </c>
      <c r="J61" s="1">
        <f t="shared" si="2"/>
        <v>0</v>
      </c>
      <c r="K61" s="157">
        <f t="shared" si="9"/>
        <v>21.8</v>
      </c>
      <c r="L61" s="148">
        <f t="shared" si="10"/>
        <v>21.8</v>
      </c>
      <c r="M61" s="150">
        <f t="shared" si="11"/>
        <v>43</v>
      </c>
      <c r="N61" s="149">
        <f t="shared" si="12"/>
        <v>50</v>
      </c>
      <c r="O61" s="149">
        <f t="shared" si="3"/>
        <v>5</v>
      </c>
      <c r="P61" s="148">
        <f t="shared" si="4"/>
        <v>0.5</v>
      </c>
    </row>
    <row r="62" spans="1:16" x14ac:dyDescent="0.25">
      <c r="A62" s="391" t="s">
        <v>205</v>
      </c>
      <c r="B62" s="394">
        <v>21.02</v>
      </c>
      <c r="C62" s="5" t="str">
        <f t="shared" si="0"/>
        <v>Frankie Reed</v>
      </c>
      <c r="D62" s="155">
        <f t="shared" si="5"/>
        <v>42</v>
      </c>
      <c r="F62" s="156">
        <f t="shared" si="6"/>
        <v>1</v>
      </c>
      <c r="G62" t="str">
        <f t="shared" si="7"/>
        <v/>
      </c>
      <c r="H62" t="b">
        <f t="shared" si="8"/>
        <v>1</v>
      </c>
      <c r="I62" s="283">
        <f t="shared" si="1"/>
        <v>11</v>
      </c>
      <c r="J62" s="1">
        <f t="shared" si="2"/>
        <v>0</v>
      </c>
      <c r="K62" s="157">
        <f t="shared" si="9"/>
        <v>21.02</v>
      </c>
      <c r="L62" s="148">
        <f t="shared" si="10"/>
        <v>21.02</v>
      </c>
      <c r="M62" s="150">
        <f t="shared" si="11"/>
        <v>42</v>
      </c>
      <c r="N62" s="149">
        <f t="shared" si="12"/>
        <v>50</v>
      </c>
      <c r="O62" s="149">
        <f t="shared" si="3"/>
        <v>5</v>
      </c>
      <c r="P62" s="148">
        <f t="shared" si="4"/>
        <v>0.5</v>
      </c>
    </row>
    <row r="63" spans="1:16" x14ac:dyDescent="0.25">
      <c r="A63" s="391" t="s">
        <v>206</v>
      </c>
      <c r="B63" s="394">
        <v>28</v>
      </c>
      <c r="C63" s="5" t="str">
        <f t="shared" si="0"/>
        <v>Evan Mathis</v>
      </c>
      <c r="D63" s="155">
        <f t="shared" si="5"/>
        <v>56</v>
      </c>
      <c r="F63" s="156">
        <f t="shared" si="6"/>
        <v>1</v>
      </c>
      <c r="G63" t="str">
        <f t="shared" si="7"/>
        <v/>
      </c>
      <c r="H63" t="b">
        <f t="shared" si="8"/>
        <v>1</v>
      </c>
      <c r="I63" s="283">
        <f t="shared" si="1"/>
        <v>12</v>
      </c>
      <c r="J63" s="1">
        <f t="shared" si="2"/>
        <v>0</v>
      </c>
      <c r="K63" s="157">
        <f t="shared" si="9"/>
        <v>28</v>
      </c>
      <c r="L63" s="148">
        <f t="shared" si="10"/>
        <v>28</v>
      </c>
      <c r="M63" s="150">
        <f t="shared" si="11"/>
        <v>56</v>
      </c>
      <c r="N63" s="149">
        <f t="shared" si="12"/>
        <v>50</v>
      </c>
      <c r="O63" s="149">
        <f t="shared" si="3"/>
        <v>5</v>
      </c>
      <c r="P63" s="148">
        <f t="shared" si="4"/>
        <v>0.5</v>
      </c>
    </row>
    <row r="64" spans="1:16" x14ac:dyDescent="0.25">
      <c r="A64" s="391" t="s">
        <v>207</v>
      </c>
      <c r="B64" s="394">
        <v>28.6</v>
      </c>
      <c r="C64" s="5" t="str">
        <f t="shared" si="0"/>
        <v>Jamal Muguluma</v>
      </c>
      <c r="D64" s="155">
        <f t="shared" si="5"/>
        <v>57</v>
      </c>
      <c r="F64" s="156">
        <f t="shared" si="6"/>
        <v>1</v>
      </c>
      <c r="G64" t="str">
        <f t="shared" si="7"/>
        <v/>
      </c>
      <c r="H64" t="b">
        <f t="shared" si="8"/>
        <v>1</v>
      </c>
      <c r="I64" s="283">
        <f t="shared" si="1"/>
        <v>13</v>
      </c>
      <c r="J64" s="1">
        <f t="shared" si="2"/>
        <v>0</v>
      </c>
      <c r="K64" s="157">
        <f t="shared" si="9"/>
        <v>28.6</v>
      </c>
      <c r="L64" s="148">
        <f t="shared" si="10"/>
        <v>28.6</v>
      </c>
      <c r="M64" s="150">
        <f t="shared" si="11"/>
        <v>57</v>
      </c>
      <c r="N64" s="149">
        <f t="shared" si="12"/>
        <v>50</v>
      </c>
      <c r="O64" s="149">
        <f t="shared" si="3"/>
        <v>5</v>
      </c>
      <c r="P64" s="148">
        <f t="shared" si="4"/>
        <v>0.5</v>
      </c>
    </row>
    <row r="65" spans="1:16" x14ac:dyDescent="0.25">
      <c r="A65" s="391" t="s">
        <v>208</v>
      </c>
      <c r="B65" s="394">
        <v>29.4</v>
      </c>
      <c r="C65" s="5" t="str">
        <f t="shared" si="0"/>
        <v>Jermaine Sammy</v>
      </c>
      <c r="D65" s="155">
        <f t="shared" si="5"/>
        <v>58</v>
      </c>
      <c r="F65" s="156">
        <f t="shared" si="6"/>
        <v>1</v>
      </c>
      <c r="G65" t="str">
        <f t="shared" si="7"/>
        <v/>
      </c>
      <c r="H65" t="b">
        <f t="shared" si="8"/>
        <v>1</v>
      </c>
      <c r="I65" s="283">
        <f t="shared" si="1"/>
        <v>14</v>
      </c>
      <c r="J65" s="1">
        <f t="shared" si="2"/>
        <v>0</v>
      </c>
      <c r="K65" s="157">
        <f t="shared" si="9"/>
        <v>29.4</v>
      </c>
      <c r="L65" s="148">
        <f t="shared" si="10"/>
        <v>29.4</v>
      </c>
      <c r="M65" s="150">
        <f t="shared" si="11"/>
        <v>58</v>
      </c>
      <c r="N65" s="149">
        <f t="shared" si="12"/>
        <v>50</v>
      </c>
      <c r="O65" s="149">
        <f t="shared" si="3"/>
        <v>5</v>
      </c>
      <c r="P65" s="148">
        <f t="shared" si="4"/>
        <v>0.5</v>
      </c>
    </row>
    <row r="66" spans="1:16" x14ac:dyDescent="0.25">
      <c r="A66" s="391" t="s">
        <v>210</v>
      </c>
      <c r="B66" s="394">
        <v>13.8</v>
      </c>
      <c r="C66" s="5" t="str">
        <f t="shared" si="0"/>
        <v>Salma Abdikadir</v>
      </c>
      <c r="D66" s="155">
        <f t="shared" si="5"/>
        <v>27</v>
      </c>
      <c r="F66" s="156">
        <f t="shared" si="6"/>
        <v>1</v>
      </c>
      <c r="G66" t="str">
        <f t="shared" si="7"/>
        <v/>
      </c>
      <c r="H66" t="b">
        <f t="shared" si="8"/>
        <v>1</v>
      </c>
      <c r="I66" s="283">
        <f t="shared" si="1"/>
        <v>16</v>
      </c>
      <c r="J66" s="1">
        <f t="shared" si="2"/>
        <v>0</v>
      </c>
      <c r="K66" s="157">
        <f t="shared" si="9"/>
        <v>13.8</v>
      </c>
      <c r="L66" s="148">
        <f t="shared" si="10"/>
        <v>13.8</v>
      </c>
      <c r="M66" s="150">
        <f t="shared" si="11"/>
        <v>27</v>
      </c>
      <c r="N66" s="149">
        <f t="shared" si="12"/>
        <v>50</v>
      </c>
      <c r="O66" s="149">
        <f t="shared" si="3"/>
        <v>5</v>
      </c>
      <c r="P66" s="148">
        <f t="shared" si="4"/>
        <v>0.5</v>
      </c>
    </row>
    <row r="67" spans="1:16" x14ac:dyDescent="0.25">
      <c r="A67" s="391" t="s">
        <v>211</v>
      </c>
      <c r="B67" s="394">
        <v>16</v>
      </c>
      <c r="C67" s="5" t="str">
        <f t="shared" ref="C67:C130" si="13">IF(I67&gt;0,INDEX(DB,I67,2),"")</f>
        <v>Dounia Bekkoucke</v>
      </c>
      <c r="D67" s="155">
        <f t="shared" si="5"/>
        <v>32</v>
      </c>
      <c r="F67" s="156">
        <f t="shared" si="6"/>
        <v>1</v>
      </c>
      <c r="G67" t="str">
        <f t="shared" si="7"/>
        <v/>
      </c>
      <c r="H67" t="b">
        <f t="shared" si="8"/>
        <v>1</v>
      </c>
      <c r="I67" s="283">
        <f t="shared" ref="I67:I130" si="14">IF(ISNA(MATCH(A67,AthleteNumbers,0)),0,MATCH(A67,AthleteNumbers,0))</f>
        <v>17</v>
      </c>
      <c r="J67" s="1">
        <f t="shared" ref="J67:J130" si="15">IF(I67&gt;0,INDEX(DB,$I67,6),0)</f>
        <v>0</v>
      </c>
      <c r="K67" s="157">
        <f t="shared" si="9"/>
        <v>16</v>
      </c>
      <c r="L67" s="148">
        <f t="shared" si="10"/>
        <v>16</v>
      </c>
      <c r="M67" s="150">
        <f t="shared" si="11"/>
        <v>32</v>
      </c>
      <c r="N67" s="149">
        <f t="shared" si="12"/>
        <v>50</v>
      </c>
      <c r="O67" s="149">
        <f t="shared" ref="O67:O130" si="16">IF($J67=0,$M$1,INDEX(IncEventData,$J67,(3*($K$1-1))+2))</f>
        <v>5</v>
      </c>
      <c r="P67" s="148">
        <f t="shared" ref="P67:P130" si="17">IF($J67=0,$O$1,INDEX(IncEventData,$J67,(3*($K$1-1))+3))</f>
        <v>0.5</v>
      </c>
    </row>
    <row r="68" spans="1:16" x14ac:dyDescent="0.25">
      <c r="A68" s="391" t="s">
        <v>212</v>
      </c>
      <c r="B68" s="394">
        <v>16</v>
      </c>
      <c r="C68" s="5" t="str">
        <f t="shared" si="13"/>
        <v>Mia Jennings</v>
      </c>
      <c r="D68" s="155">
        <f t="shared" ref="D68:D131" si="18">IF(AND(H68,B68&lt;&gt;0,ISNUMBER(B68)),IF(ISERR(M68),0,M68),0)</f>
        <v>32</v>
      </c>
      <c r="F68" s="156">
        <f t="shared" ref="F68:F131" si="19">COUNTIF(A$3:A$1002,A68)</f>
        <v>1</v>
      </c>
      <c r="G68" t="str">
        <f t="shared" ref="G68:G131" si="20">IF(AND(H68,OR(D68&lt;=10,D68&gt;=90)),"CHECK","")</f>
        <v/>
      </c>
      <c r="H68" t="b">
        <f t="shared" ref="H68:H131" si="21">IF(AND(I68&gt;0,LEN(C68)&gt;0,B68&lt;&gt;0),TRUE,FALSE)</f>
        <v>1</v>
      </c>
      <c r="I68" s="283">
        <f t="shared" si="14"/>
        <v>18</v>
      </c>
      <c r="J68" s="1">
        <f t="shared" si="15"/>
        <v>0</v>
      </c>
      <c r="K68" s="157">
        <f t="shared" ref="K68:K131" si="22">IF(ISNUMBER(B68),ROUND(+B68,2),0)</f>
        <v>16</v>
      </c>
      <c r="L68" s="148">
        <f t="shared" ref="L68:L131" si="23">+K68</f>
        <v>16</v>
      </c>
      <c r="M68" s="150">
        <f t="shared" ref="M68:M131" si="24">IF(L68&lt;O68,MinPoints,IF(AND(L68&gt;N68,O68&gt;0),100,+INT(($L68-O68)/P68)+MinPoints))</f>
        <v>32</v>
      </c>
      <c r="N68" s="149">
        <f t="shared" ref="N68:N131" si="25">+O68+(P68*90)</f>
        <v>50</v>
      </c>
      <c r="O68" s="149">
        <f t="shared" si="16"/>
        <v>5</v>
      </c>
      <c r="P68" s="148">
        <f t="shared" si="17"/>
        <v>0.5</v>
      </c>
    </row>
    <row r="69" spans="1:16" x14ac:dyDescent="0.25">
      <c r="A69" s="391" t="s">
        <v>213</v>
      </c>
      <c r="B69" s="394">
        <v>15.1</v>
      </c>
      <c r="C69" s="5" t="str">
        <f t="shared" si="13"/>
        <v>Layla Clews</v>
      </c>
      <c r="D69" s="155">
        <f t="shared" si="18"/>
        <v>30</v>
      </c>
      <c r="F69" s="156">
        <f t="shared" si="19"/>
        <v>1</v>
      </c>
      <c r="G69" t="str">
        <f t="shared" si="20"/>
        <v/>
      </c>
      <c r="H69" t="b">
        <f t="shared" si="21"/>
        <v>1</v>
      </c>
      <c r="I69" s="283">
        <f t="shared" si="14"/>
        <v>19</v>
      </c>
      <c r="J69" s="1">
        <f t="shared" si="15"/>
        <v>0</v>
      </c>
      <c r="K69" s="157">
        <f t="shared" si="22"/>
        <v>15.1</v>
      </c>
      <c r="L69" s="148">
        <f t="shared" si="23"/>
        <v>15.1</v>
      </c>
      <c r="M69" s="150">
        <f t="shared" si="24"/>
        <v>30</v>
      </c>
      <c r="N69" s="149">
        <f t="shared" si="25"/>
        <v>50</v>
      </c>
      <c r="O69" s="149">
        <f t="shared" si="16"/>
        <v>5</v>
      </c>
      <c r="P69" s="148">
        <f t="shared" si="17"/>
        <v>0.5</v>
      </c>
    </row>
    <row r="70" spans="1:16" x14ac:dyDescent="0.25">
      <c r="A70" s="391" t="s">
        <v>227</v>
      </c>
      <c r="B70" s="394">
        <v>25.9</v>
      </c>
      <c r="C70" s="5" t="str">
        <f t="shared" si="13"/>
        <v>Alec</v>
      </c>
      <c r="D70" s="155">
        <f t="shared" si="18"/>
        <v>51</v>
      </c>
      <c r="F70" s="156">
        <f t="shared" si="19"/>
        <v>1</v>
      </c>
      <c r="G70" t="str">
        <f t="shared" si="20"/>
        <v/>
      </c>
      <c r="H70" t="b">
        <f t="shared" si="21"/>
        <v>1</v>
      </c>
      <c r="I70" s="283">
        <f t="shared" si="14"/>
        <v>31</v>
      </c>
      <c r="J70" s="1">
        <f t="shared" si="15"/>
        <v>0</v>
      </c>
      <c r="K70" s="157">
        <f t="shared" si="22"/>
        <v>25.9</v>
      </c>
      <c r="L70" s="148">
        <f t="shared" si="23"/>
        <v>25.9</v>
      </c>
      <c r="M70" s="150">
        <f t="shared" si="24"/>
        <v>51</v>
      </c>
      <c r="N70" s="149">
        <f t="shared" si="25"/>
        <v>50</v>
      </c>
      <c r="O70" s="149">
        <f t="shared" si="16"/>
        <v>5</v>
      </c>
      <c r="P70" s="148">
        <f t="shared" si="17"/>
        <v>0.5</v>
      </c>
    </row>
    <row r="71" spans="1:16" x14ac:dyDescent="0.25">
      <c r="A71" s="391" t="s">
        <v>229</v>
      </c>
      <c r="B71" s="394">
        <v>29.2</v>
      </c>
      <c r="C71" s="5" t="str">
        <f t="shared" si="13"/>
        <v>Myles</v>
      </c>
      <c r="D71" s="155">
        <f t="shared" si="18"/>
        <v>58</v>
      </c>
      <c r="F71" s="156">
        <f t="shared" si="19"/>
        <v>1</v>
      </c>
      <c r="G71" t="str">
        <f t="shared" si="20"/>
        <v/>
      </c>
      <c r="H71" t="b">
        <f t="shared" si="21"/>
        <v>1</v>
      </c>
      <c r="I71" s="283">
        <f t="shared" si="14"/>
        <v>32</v>
      </c>
      <c r="J71" s="1">
        <f t="shared" si="15"/>
        <v>0</v>
      </c>
      <c r="K71" s="157">
        <f t="shared" si="22"/>
        <v>29.2</v>
      </c>
      <c r="L71" s="148">
        <f t="shared" si="23"/>
        <v>29.2</v>
      </c>
      <c r="M71" s="150">
        <f t="shared" si="24"/>
        <v>58</v>
      </c>
      <c r="N71" s="149">
        <f t="shared" si="25"/>
        <v>50</v>
      </c>
      <c r="O71" s="149">
        <f t="shared" si="16"/>
        <v>5</v>
      </c>
      <c r="P71" s="148">
        <f t="shared" si="17"/>
        <v>0.5</v>
      </c>
    </row>
    <row r="72" spans="1:16" x14ac:dyDescent="0.25">
      <c r="A72" s="391" t="s">
        <v>230</v>
      </c>
      <c r="B72" s="394">
        <v>32.4</v>
      </c>
      <c r="C72" s="5" t="str">
        <f t="shared" si="13"/>
        <v>Barnaby</v>
      </c>
      <c r="D72" s="155">
        <f t="shared" si="18"/>
        <v>64</v>
      </c>
      <c r="F72" s="156">
        <f t="shared" si="19"/>
        <v>1</v>
      </c>
      <c r="G72" t="str">
        <f t="shared" si="20"/>
        <v/>
      </c>
      <c r="H72" t="b">
        <f t="shared" si="21"/>
        <v>1</v>
      </c>
      <c r="I72" s="283">
        <f t="shared" si="14"/>
        <v>33</v>
      </c>
      <c r="J72" s="1">
        <f t="shared" si="15"/>
        <v>0</v>
      </c>
      <c r="K72" s="157">
        <f t="shared" si="22"/>
        <v>32.4</v>
      </c>
      <c r="L72" s="148">
        <f t="shared" si="23"/>
        <v>32.4</v>
      </c>
      <c r="M72" s="150">
        <f t="shared" si="24"/>
        <v>64</v>
      </c>
      <c r="N72" s="149">
        <f t="shared" si="25"/>
        <v>50</v>
      </c>
      <c r="O72" s="149">
        <f t="shared" si="16"/>
        <v>5</v>
      </c>
      <c r="P72" s="148">
        <f t="shared" si="17"/>
        <v>0.5</v>
      </c>
    </row>
    <row r="73" spans="1:16" x14ac:dyDescent="0.25">
      <c r="A73" s="391" t="s">
        <v>231</v>
      </c>
      <c r="B73" s="394">
        <v>33.5</v>
      </c>
      <c r="C73" s="5" t="str">
        <f t="shared" si="13"/>
        <v>Ruben</v>
      </c>
      <c r="D73" s="155">
        <f t="shared" si="18"/>
        <v>67</v>
      </c>
      <c r="F73" s="156">
        <f t="shared" si="19"/>
        <v>1</v>
      </c>
      <c r="G73" t="str">
        <f t="shared" si="20"/>
        <v/>
      </c>
      <c r="H73" t="b">
        <f t="shared" si="21"/>
        <v>1</v>
      </c>
      <c r="I73" s="283">
        <f t="shared" si="14"/>
        <v>34</v>
      </c>
      <c r="J73" s="1">
        <f t="shared" si="15"/>
        <v>0</v>
      </c>
      <c r="K73" s="157">
        <f t="shared" si="22"/>
        <v>33.5</v>
      </c>
      <c r="L73" s="148">
        <f t="shared" si="23"/>
        <v>33.5</v>
      </c>
      <c r="M73" s="150">
        <f t="shared" si="24"/>
        <v>67</v>
      </c>
      <c r="N73" s="149">
        <f t="shared" si="25"/>
        <v>50</v>
      </c>
      <c r="O73" s="149">
        <f t="shared" si="16"/>
        <v>5</v>
      </c>
      <c r="P73" s="148">
        <f t="shared" si="17"/>
        <v>0.5</v>
      </c>
    </row>
    <row r="74" spans="1:16" x14ac:dyDescent="0.25">
      <c r="A74" s="391" t="s">
        <v>232</v>
      </c>
      <c r="B74" s="394">
        <v>32.200000000000003</v>
      </c>
      <c r="C74" s="5" t="str">
        <f t="shared" si="13"/>
        <v>Haile</v>
      </c>
      <c r="D74" s="155">
        <f t="shared" si="18"/>
        <v>64</v>
      </c>
      <c r="F74" s="156">
        <f t="shared" si="19"/>
        <v>1</v>
      </c>
      <c r="G74" t="str">
        <f t="shared" si="20"/>
        <v/>
      </c>
      <c r="H74" t="b">
        <f t="shared" si="21"/>
        <v>1</v>
      </c>
      <c r="I74" s="283">
        <f t="shared" si="14"/>
        <v>35</v>
      </c>
      <c r="J74" s="1">
        <f t="shared" si="15"/>
        <v>0</v>
      </c>
      <c r="K74" s="157">
        <f t="shared" si="22"/>
        <v>32.200000000000003</v>
      </c>
      <c r="L74" s="148">
        <f t="shared" si="23"/>
        <v>32.200000000000003</v>
      </c>
      <c r="M74" s="150">
        <f t="shared" si="24"/>
        <v>64</v>
      </c>
      <c r="N74" s="149">
        <f t="shared" si="25"/>
        <v>50</v>
      </c>
      <c r="O74" s="149">
        <f t="shared" si="16"/>
        <v>5</v>
      </c>
      <c r="P74" s="148">
        <f t="shared" si="17"/>
        <v>0.5</v>
      </c>
    </row>
    <row r="75" spans="1:16" x14ac:dyDescent="0.25">
      <c r="A75" s="391" t="s">
        <v>233</v>
      </c>
      <c r="B75" s="394">
        <v>24.33</v>
      </c>
      <c r="C75" s="5" t="str">
        <f t="shared" si="13"/>
        <v>Sophia</v>
      </c>
      <c r="D75" s="155">
        <f t="shared" si="18"/>
        <v>48</v>
      </c>
      <c r="F75" s="156">
        <f t="shared" si="19"/>
        <v>1</v>
      </c>
      <c r="G75" t="str">
        <f t="shared" si="20"/>
        <v/>
      </c>
      <c r="H75" t="b">
        <f t="shared" si="21"/>
        <v>1</v>
      </c>
      <c r="I75" s="283">
        <f t="shared" si="14"/>
        <v>36</v>
      </c>
      <c r="J75" s="1">
        <f t="shared" si="15"/>
        <v>0</v>
      </c>
      <c r="K75" s="157">
        <f t="shared" si="22"/>
        <v>24.33</v>
      </c>
      <c r="L75" s="148">
        <f t="shared" si="23"/>
        <v>24.33</v>
      </c>
      <c r="M75" s="150">
        <f t="shared" si="24"/>
        <v>48</v>
      </c>
      <c r="N75" s="149">
        <f t="shared" si="25"/>
        <v>50</v>
      </c>
      <c r="O75" s="149">
        <f t="shared" si="16"/>
        <v>5</v>
      </c>
      <c r="P75" s="148">
        <f t="shared" si="17"/>
        <v>0.5</v>
      </c>
    </row>
    <row r="76" spans="1:16" x14ac:dyDescent="0.25">
      <c r="A76" s="391" t="s">
        <v>234</v>
      </c>
      <c r="B76" s="394">
        <v>12.65</v>
      </c>
      <c r="C76" s="5" t="str">
        <f t="shared" si="13"/>
        <v>Lotte</v>
      </c>
      <c r="D76" s="155">
        <f t="shared" si="18"/>
        <v>25</v>
      </c>
      <c r="F76" s="156">
        <f t="shared" si="19"/>
        <v>1</v>
      </c>
      <c r="G76" t="str">
        <f t="shared" si="20"/>
        <v/>
      </c>
      <c r="H76" t="b">
        <f t="shared" si="21"/>
        <v>1</v>
      </c>
      <c r="I76" s="283">
        <f t="shared" si="14"/>
        <v>37</v>
      </c>
      <c r="J76" s="1">
        <f t="shared" si="15"/>
        <v>0</v>
      </c>
      <c r="K76" s="157">
        <f t="shared" si="22"/>
        <v>12.65</v>
      </c>
      <c r="L76" s="148">
        <f t="shared" si="23"/>
        <v>12.65</v>
      </c>
      <c r="M76" s="150">
        <f t="shared" si="24"/>
        <v>25</v>
      </c>
      <c r="N76" s="149">
        <f t="shared" si="25"/>
        <v>50</v>
      </c>
      <c r="O76" s="149">
        <f t="shared" si="16"/>
        <v>5</v>
      </c>
      <c r="P76" s="148">
        <f t="shared" si="17"/>
        <v>0.5</v>
      </c>
    </row>
    <row r="77" spans="1:16" x14ac:dyDescent="0.25">
      <c r="A77" s="391" t="s">
        <v>235</v>
      </c>
      <c r="B77" s="394">
        <v>14.6</v>
      </c>
      <c r="C77" s="5" t="str">
        <f t="shared" si="13"/>
        <v>Sophie</v>
      </c>
      <c r="D77" s="155">
        <f t="shared" si="18"/>
        <v>29</v>
      </c>
      <c r="F77" s="156">
        <f t="shared" si="19"/>
        <v>1</v>
      </c>
      <c r="G77" t="str">
        <f t="shared" si="20"/>
        <v/>
      </c>
      <c r="H77" t="b">
        <f t="shared" si="21"/>
        <v>1</v>
      </c>
      <c r="I77" s="283">
        <f t="shared" si="14"/>
        <v>38</v>
      </c>
      <c r="J77" s="1">
        <f t="shared" si="15"/>
        <v>0</v>
      </c>
      <c r="K77" s="157">
        <f t="shared" si="22"/>
        <v>14.6</v>
      </c>
      <c r="L77" s="148">
        <f t="shared" si="23"/>
        <v>14.6</v>
      </c>
      <c r="M77" s="150">
        <f t="shared" si="24"/>
        <v>29</v>
      </c>
      <c r="N77" s="149">
        <f t="shared" si="25"/>
        <v>50</v>
      </c>
      <c r="O77" s="149">
        <f t="shared" si="16"/>
        <v>5</v>
      </c>
      <c r="P77" s="148">
        <f t="shared" si="17"/>
        <v>0.5</v>
      </c>
    </row>
    <row r="78" spans="1:16" x14ac:dyDescent="0.25">
      <c r="A78" s="391" t="s">
        <v>236</v>
      </c>
      <c r="B78" s="394">
        <v>18.8</v>
      </c>
      <c r="C78" s="5" t="str">
        <f t="shared" si="13"/>
        <v>Rhianna</v>
      </c>
      <c r="D78" s="155">
        <f t="shared" si="18"/>
        <v>37</v>
      </c>
      <c r="F78" s="156">
        <f t="shared" si="19"/>
        <v>1</v>
      </c>
      <c r="G78" t="str">
        <f t="shared" si="20"/>
        <v/>
      </c>
      <c r="H78" t="b">
        <f t="shared" si="21"/>
        <v>1</v>
      </c>
      <c r="I78" s="283">
        <f t="shared" si="14"/>
        <v>39</v>
      </c>
      <c r="J78" s="1">
        <f t="shared" si="15"/>
        <v>0</v>
      </c>
      <c r="K78" s="157">
        <f t="shared" si="22"/>
        <v>18.8</v>
      </c>
      <c r="L78" s="148">
        <f t="shared" si="23"/>
        <v>18.8</v>
      </c>
      <c r="M78" s="150">
        <f t="shared" si="24"/>
        <v>37</v>
      </c>
      <c r="N78" s="149">
        <f t="shared" si="25"/>
        <v>50</v>
      </c>
      <c r="O78" s="149">
        <f t="shared" si="16"/>
        <v>5</v>
      </c>
      <c r="P78" s="148">
        <f t="shared" si="17"/>
        <v>0.5</v>
      </c>
    </row>
    <row r="79" spans="1:16" x14ac:dyDescent="0.25">
      <c r="A79" s="391" t="s">
        <v>237</v>
      </c>
      <c r="B79" s="394">
        <v>17.2</v>
      </c>
      <c r="C79" s="5" t="str">
        <f t="shared" si="13"/>
        <v>Shannon</v>
      </c>
      <c r="D79" s="155">
        <f t="shared" si="18"/>
        <v>34</v>
      </c>
      <c r="F79" s="156">
        <f t="shared" si="19"/>
        <v>1</v>
      </c>
      <c r="G79" t="str">
        <f t="shared" si="20"/>
        <v/>
      </c>
      <c r="H79" t="b">
        <f t="shared" si="21"/>
        <v>1</v>
      </c>
      <c r="I79" s="283">
        <f t="shared" si="14"/>
        <v>40</v>
      </c>
      <c r="J79" s="1">
        <f t="shared" si="15"/>
        <v>0</v>
      </c>
      <c r="K79" s="157">
        <f t="shared" si="22"/>
        <v>17.2</v>
      </c>
      <c r="L79" s="148">
        <f t="shared" si="23"/>
        <v>17.2</v>
      </c>
      <c r="M79" s="150">
        <f t="shared" si="24"/>
        <v>34</v>
      </c>
      <c r="N79" s="149">
        <f t="shared" si="25"/>
        <v>50</v>
      </c>
      <c r="O79" s="149">
        <f t="shared" si="16"/>
        <v>5</v>
      </c>
      <c r="P79" s="148">
        <f t="shared" si="17"/>
        <v>0.5</v>
      </c>
    </row>
    <row r="80" spans="1:16" x14ac:dyDescent="0.25">
      <c r="A80" s="391" t="s">
        <v>238</v>
      </c>
      <c r="B80" s="394">
        <v>34.6</v>
      </c>
      <c r="C80" s="5" t="str">
        <f t="shared" si="13"/>
        <v>Hazqil</v>
      </c>
      <c r="D80" s="155">
        <f t="shared" si="18"/>
        <v>69</v>
      </c>
      <c r="F80" s="156">
        <f t="shared" si="19"/>
        <v>1</v>
      </c>
      <c r="G80" t="str">
        <f t="shared" si="20"/>
        <v/>
      </c>
      <c r="H80" t="b">
        <f t="shared" si="21"/>
        <v>1</v>
      </c>
      <c r="I80" s="283">
        <f t="shared" si="14"/>
        <v>41</v>
      </c>
      <c r="J80" s="1">
        <f t="shared" si="15"/>
        <v>0</v>
      </c>
      <c r="K80" s="157">
        <f t="shared" si="22"/>
        <v>34.6</v>
      </c>
      <c r="L80" s="148">
        <f t="shared" si="23"/>
        <v>34.6</v>
      </c>
      <c r="M80" s="150">
        <f t="shared" si="24"/>
        <v>69</v>
      </c>
      <c r="N80" s="149">
        <f t="shared" si="25"/>
        <v>50</v>
      </c>
      <c r="O80" s="149">
        <f t="shared" si="16"/>
        <v>5</v>
      </c>
      <c r="P80" s="148">
        <f t="shared" si="17"/>
        <v>0.5</v>
      </c>
    </row>
    <row r="81" spans="1:16" x14ac:dyDescent="0.25">
      <c r="A81" s="391" t="s">
        <v>239</v>
      </c>
      <c r="B81" s="394">
        <v>24</v>
      </c>
      <c r="C81" s="5" t="str">
        <f t="shared" si="13"/>
        <v>Kassam</v>
      </c>
      <c r="D81" s="155">
        <f t="shared" si="18"/>
        <v>48</v>
      </c>
      <c r="F81" s="156">
        <f t="shared" si="19"/>
        <v>1</v>
      </c>
      <c r="G81" t="str">
        <f t="shared" si="20"/>
        <v/>
      </c>
      <c r="H81" t="b">
        <f t="shared" si="21"/>
        <v>1</v>
      </c>
      <c r="I81" s="283">
        <f t="shared" si="14"/>
        <v>42</v>
      </c>
      <c r="J81" s="1">
        <f t="shared" si="15"/>
        <v>0</v>
      </c>
      <c r="K81" s="157">
        <f t="shared" si="22"/>
        <v>24</v>
      </c>
      <c r="L81" s="148">
        <f t="shared" si="23"/>
        <v>24</v>
      </c>
      <c r="M81" s="150">
        <f t="shared" si="24"/>
        <v>48</v>
      </c>
      <c r="N81" s="149">
        <f t="shared" si="25"/>
        <v>50</v>
      </c>
      <c r="O81" s="149">
        <f t="shared" si="16"/>
        <v>5</v>
      </c>
      <c r="P81" s="148">
        <f t="shared" si="17"/>
        <v>0.5</v>
      </c>
    </row>
    <row r="82" spans="1:16" x14ac:dyDescent="0.25">
      <c r="A82" s="391" t="s">
        <v>240</v>
      </c>
      <c r="B82" s="394">
        <v>28.5</v>
      </c>
      <c r="C82" s="5" t="str">
        <f t="shared" si="13"/>
        <v>Joseph</v>
      </c>
      <c r="D82" s="155">
        <f t="shared" si="18"/>
        <v>57</v>
      </c>
      <c r="F82" s="156">
        <f t="shared" si="19"/>
        <v>1</v>
      </c>
      <c r="G82" t="str">
        <f t="shared" si="20"/>
        <v/>
      </c>
      <c r="H82" t="b">
        <f t="shared" si="21"/>
        <v>1</v>
      </c>
      <c r="I82" s="283">
        <f t="shared" si="14"/>
        <v>43</v>
      </c>
      <c r="J82" s="1">
        <f t="shared" si="15"/>
        <v>0</v>
      </c>
      <c r="K82" s="157">
        <f t="shared" si="22"/>
        <v>28.5</v>
      </c>
      <c r="L82" s="148">
        <f t="shared" si="23"/>
        <v>28.5</v>
      </c>
      <c r="M82" s="150">
        <f t="shared" si="24"/>
        <v>57</v>
      </c>
      <c r="N82" s="149">
        <f t="shared" si="25"/>
        <v>50</v>
      </c>
      <c r="O82" s="149">
        <f t="shared" si="16"/>
        <v>5</v>
      </c>
      <c r="P82" s="148">
        <f t="shared" si="17"/>
        <v>0.5</v>
      </c>
    </row>
    <row r="83" spans="1:16" x14ac:dyDescent="0.25">
      <c r="A83" s="391" t="s">
        <v>241</v>
      </c>
      <c r="B83" s="394">
        <v>31.8</v>
      </c>
      <c r="C83" s="5" t="str">
        <f t="shared" si="13"/>
        <v>Luke</v>
      </c>
      <c r="D83" s="155">
        <f t="shared" si="18"/>
        <v>63</v>
      </c>
      <c r="F83" s="156">
        <f t="shared" si="19"/>
        <v>1</v>
      </c>
      <c r="G83" t="str">
        <f t="shared" si="20"/>
        <v/>
      </c>
      <c r="H83" t="b">
        <f t="shared" si="21"/>
        <v>1</v>
      </c>
      <c r="I83" s="283">
        <f t="shared" si="14"/>
        <v>44</v>
      </c>
      <c r="J83" s="1">
        <f t="shared" si="15"/>
        <v>0</v>
      </c>
      <c r="K83" s="157">
        <f t="shared" si="22"/>
        <v>31.8</v>
      </c>
      <c r="L83" s="148">
        <f t="shared" si="23"/>
        <v>31.8</v>
      </c>
      <c r="M83" s="150">
        <f t="shared" si="24"/>
        <v>63</v>
      </c>
      <c r="N83" s="149">
        <f t="shared" si="25"/>
        <v>50</v>
      </c>
      <c r="O83" s="149">
        <f t="shared" si="16"/>
        <v>5</v>
      </c>
      <c r="P83" s="148">
        <f t="shared" si="17"/>
        <v>0.5</v>
      </c>
    </row>
    <row r="84" spans="1:16" x14ac:dyDescent="0.25">
      <c r="A84" s="391" t="s">
        <v>243</v>
      </c>
      <c r="B84" s="394">
        <v>19.899999999999999</v>
      </c>
      <c r="C84" s="5" t="str">
        <f t="shared" si="13"/>
        <v>Zenia</v>
      </c>
      <c r="D84" s="155">
        <f t="shared" si="18"/>
        <v>39</v>
      </c>
      <c r="F84" s="156">
        <f t="shared" si="19"/>
        <v>1</v>
      </c>
      <c r="G84" t="str">
        <f t="shared" si="20"/>
        <v/>
      </c>
      <c r="H84" t="b">
        <f t="shared" si="21"/>
        <v>1</v>
      </c>
      <c r="I84" s="283">
        <f t="shared" si="14"/>
        <v>46</v>
      </c>
      <c r="J84" s="1">
        <f t="shared" si="15"/>
        <v>0</v>
      </c>
      <c r="K84" s="157">
        <f t="shared" si="22"/>
        <v>19.899999999999999</v>
      </c>
      <c r="L84" s="148">
        <f t="shared" si="23"/>
        <v>19.899999999999999</v>
      </c>
      <c r="M84" s="150">
        <f t="shared" si="24"/>
        <v>39</v>
      </c>
      <c r="N84" s="149">
        <f t="shared" si="25"/>
        <v>50</v>
      </c>
      <c r="O84" s="149">
        <f t="shared" si="16"/>
        <v>5</v>
      </c>
      <c r="P84" s="148">
        <f t="shared" si="17"/>
        <v>0.5</v>
      </c>
    </row>
    <row r="85" spans="1:16" x14ac:dyDescent="0.25">
      <c r="A85" s="391" t="s">
        <v>244</v>
      </c>
      <c r="B85" s="394">
        <v>15.6</v>
      </c>
      <c r="C85" s="5" t="str">
        <f t="shared" si="13"/>
        <v>Daisy</v>
      </c>
      <c r="D85" s="155">
        <f t="shared" si="18"/>
        <v>31</v>
      </c>
      <c r="F85" s="156">
        <f t="shared" si="19"/>
        <v>1</v>
      </c>
      <c r="G85" t="str">
        <f t="shared" si="20"/>
        <v/>
      </c>
      <c r="H85" t="b">
        <f t="shared" si="21"/>
        <v>1</v>
      </c>
      <c r="I85" s="283">
        <f t="shared" si="14"/>
        <v>47</v>
      </c>
      <c r="J85" s="1">
        <f t="shared" si="15"/>
        <v>0</v>
      </c>
      <c r="K85" s="157">
        <f t="shared" si="22"/>
        <v>15.6</v>
      </c>
      <c r="L85" s="148">
        <f t="shared" si="23"/>
        <v>15.6</v>
      </c>
      <c r="M85" s="150">
        <f t="shared" si="24"/>
        <v>31</v>
      </c>
      <c r="N85" s="149">
        <f t="shared" si="25"/>
        <v>50</v>
      </c>
      <c r="O85" s="149">
        <f t="shared" si="16"/>
        <v>5</v>
      </c>
      <c r="P85" s="148">
        <f t="shared" si="17"/>
        <v>0.5</v>
      </c>
    </row>
    <row r="86" spans="1:16" x14ac:dyDescent="0.25">
      <c r="A86" s="391" t="s">
        <v>245</v>
      </c>
      <c r="B86" s="394">
        <v>10.5</v>
      </c>
      <c r="C86" s="5" t="str">
        <f t="shared" si="13"/>
        <v>Beau</v>
      </c>
      <c r="D86" s="155">
        <f t="shared" si="18"/>
        <v>21</v>
      </c>
      <c r="F86" s="156">
        <f t="shared" si="19"/>
        <v>1</v>
      </c>
      <c r="G86" t="str">
        <f t="shared" si="20"/>
        <v/>
      </c>
      <c r="H86" t="b">
        <f t="shared" si="21"/>
        <v>1</v>
      </c>
      <c r="I86" s="283">
        <f t="shared" si="14"/>
        <v>48</v>
      </c>
      <c r="J86" s="1">
        <f t="shared" si="15"/>
        <v>0</v>
      </c>
      <c r="K86" s="157">
        <f t="shared" si="22"/>
        <v>10.5</v>
      </c>
      <c r="L86" s="148">
        <f t="shared" si="23"/>
        <v>10.5</v>
      </c>
      <c r="M86" s="150">
        <f t="shared" si="24"/>
        <v>21</v>
      </c>
      <c r="N86" s="149">
        <f t="shared" si="25"/>
        <v>50</v>
      </c>
      <c r="O86" s="149">
        <f t="shared" si="16"/>
        <v>5</v>
      </c>
      <c r="P86" s="148">
        <f t="shared" si="17"/>
        <v>0.5</v>
      </c>
    </row>
    <row r="87" spans="1:16" x14ac:dyDescent="0.25">
      <c r="A87" s="391" t="s">
        <v>246</v>
      </c>
      <c r="B87" s="394">
        <v>15.8</v>
      </c>
      <c r="C87" s="5" t="str">
        <f t="shared" si="13"/>
        <v>Jessica</v>
      </c>
      <c r="D87" s="155">
        <f t="shared" si="18"/>
        <v>31</v>
      </c>
      <c r="F87" s="156">
        <f t="shared" si="19"/>
        <v>1</v>
      </c>
      <c r="G87" t="str">
        <f t="shared" si="20"/>
        <v/>
      </c>
      <c r="H87" t="b">
        <f t="shared" si="21"/>
        <v>1</v>
      </c>
      <c r="I87" s="283">
        <f t="shared" si="14"/>
        <v>49</v>
      </c>
      <c r="J87" s="1">
        <f t="shared" si="15"/>
        <v>0</v>
      </c>
      <c r="K87" s="157">
        <f t="shared" si="22"/>
        <v>15.8</v>
      </c>
      <c r="L87" s="148">
        <f t="shared" si="23"/>
        <v>15.8</v>
      </c>
      <c r="M87" s="150">
        <f t="shared" si="24"/>
        <v>31</v>
      </c>
      <c r="N87" s="149">
        <f t="shared" si="25"/>
        <v>50</v>
      </c>
      <c r="O87" s="149">
        <f t="shared" si="16"/>
        <v>5</v>
      </c>
      <c r="P87" s="148">
        <f t="shared" si="17"/>
        <v>0.5</v>
      </c>
    </row>
    <row r="88" spans="1:16" x14ac:dyDescent="0.25">
      <c r="A88" s="391" t="s">
        <v>293</v>
      </c>
      <c r="B88" s="394">
        <v>28.8</v>
      </c>
      <c r="C88" s="5" t="str">
        <f t="shared" si="13"/>
        <v>Kemario</v>
      </c>
      <c r="D88" s="155">
        <f t="shared" si="18"/>
        <v>57</v>
      </c>
      <c r="F88" s="156">
        <f t="shared" si="19"/>
        <v>1</v>
      </c>
      <c r="G88" t="str">
        <f t="shared" si="20"/>
        <v/>
      </c>
      <c r="H88" t="b">
        <f t="shared" si="21"/>
        <v>1</v>
      </c>
      <c r="I88" s="283">
        <f t="shared" si="14"/>
        <v>91</v>
      </c>
      <c r="J88" s="1">
        <f t="shared" si="15"/>
        <v>0</v>
      </c>
      <c r="K88" s="157">
        <f t="shared" si="22"/>
        <v>28.8</v>
      </c>
      <c r="L88" s="148">
        <f t="shared" si="23"/>
        <v>28.8</v>
      </c>
      <c r="M88" s="150">
        <f t="shared" si="24"/>
        <v>57</v>
      </c>
      <c r="N88" s="149">
        <f t="shared" si="25"/>
        <v>50</v>
      </c>
      <c r="O88" s="149">
        <f t="shared" si="16"/>
        <v>5</v>
      </c>
      <c r="P88" s="148">
        <f t="shared" si="17"/>
        <v>0.5</v>
      </c>
    </row>
    <row r="89" spans="1:16" x14ac:dyDescent="0.25">
      <c r="A89" s="391" t="s">
        <v>295</v>
      </c>
      <c r="B89" s="394">
        <v>27.7</v>
      </c>
      <c r="C89" s="5" t="str">
        <f t="shared" si="13"/>
        <v>Jakub</v>
      </c>
      <c r="D89" s="155">
        <f t="shared" si="18"/>
        <v>55</v>
      </c>
      <c r="F89" s="156">
        <f t="shared" si="19"/>
        <v>1</v>
      </c>
      <c r="G89" t="str">
        <f t="shared" si="20"/>
        <v/>
      </c>
      <c r="H89" t="b">
        <f t="shared" si="21"/>
        <v>1</v>
      </c>
      <c r="I89" s="283">
        <f t="shared" si="14"/>
        <v>92</v>
      </c>
      <c r="J89" s="1">
        <f t="shared" si="15"/>
        <v>0</v>
      </c>
      <c r="K89" s="157">
        <f t="shared" si="22"/>
        <v>27.7</v>
      </c>
      <c r="L89" s="148">
        <f t="shared" si="23"/>
        <v>27.7</v>
      </c>
      <c r="M89" s="150">
        <f t="shared" si="24"/>
        <v>55</v>
      </c>
      <c r="N89" s="149">
        <f t="shared" si="25"/>
        <v>50</v>
      </c>
      <c r="O89" s="149">
        <f t="shared" si="16"/>
        <v>5</v>
      </c>
      <c r="P89" s="148">
        <f t="shared" si="17"/>
        <v>0.5</v>
      </c>
    </row>
    <row r="90" spans="1:16" x14ac:dyDescent="0.25">
      <c r="A90" s="391" t="s">
        <v>296</v>
      </c>
      <c r="B90" s="394">
        <v>28.5</v>
      </c>
      <c r="C90" s="5" t="str">
        <f t="shared" si="13"/>
        <v>Timoth</v>
      </c>
      <c r="D90" s="155">
        <f t="shared" si="18"/>
        <v>57</v>
      </c>
      <c r="F90" s="156">
        <f t="shared" si="19"/>
        <v>1</v>
      </c>
      <c r="G90" t="str">
        <f t="shared" si="20"/>
        <v/>
      </c>
      <c r="H90" t="b">
        <f t="shared" si="21"/>
        <v>1</v>
      </c>
      <c r="I90" s="283">
        <f t="shared" si="14"/>
        <v>93</v>
      </c>
      <c r="J90" s="1">
        <f t="shared" si="15"/>
        <v>0</v>
      </c>
      <c r="K90" s="157">
        <f t="shared" si="22"/>
        <v>28.5</v>
      </c>
      <c r="L90" s="148">
        <f t="shared" si="23"/>
        <v>28.5</v>
      </c>
      <c r="M90" s="150">
        <f t="shared" si="24"/>
        <v>57</v>
      </c>
      <c r="N90" s="149">
        <f t="shared" si="25"/>
        <v>50</v>
      </c>
      <c r="O90" s="149">
        <f t="shared" si="16"/>
        <v>5</v>
      </c>
      <c r="P90" s="148">
        <f t="shared" si="17"/>
        <v>0.5</v>
      </c>
    </row>
    <row r="91" spans="1:16" x14ac:dyDescent="0.25">
      <c r="A91" s="391" t="s">
        <v>297</v>
      </c>
      <c r="B91" s="394">
        <v>19.100000000000001</v>
      </c>
      <c r="C91" s="5" t="str">
        <f t="shared" si="13"/>
        <v>Michael S</v>
      </c>
      <c r="D91" s="155">
        <f t="shared" si="18"/>
        <v>38</v>
      </c>
      <c r="F91" s="156">
        <f t="shared" si="19"/>
        <v>1</v>
      </c>
      <c r="G91" t="str">
        <f t="shared" si="20"/>
        <v/>
      </c>
      <c r="H91" t="b">
        <f t="shared" si="21"/>
        <v>1</v>
      </c>
      <c r="I91" s="283">
        <f t="shared" si="14"/>
        <v>94</v>
      </c>
      <c r="J91" s="1">
        <f t="shared" si="15"/>
        <v>0</v>
      </c>
      <c r="K91" s="157">
        <f t="shared" si="22"/>
        <v>19.100000000000001</v>
      </c>
      <c r="L91" s="148">
        <f t="shared" si="23"/>
        <v>19.100000000000001</v>
      </c>
      <c r="M91" s="150">
        <f t="shared" si="24"/>
        <v>38</v>
      </c>
      <c r="N91" s="149">
        <f t="shared" si="25"/>
        <v>50</v>
      </c>
      <c r="O91" s="149">
        <f t="shared" si="16"/>
        <v>5</v>
      </c>
      <c r="P91" s="148">
        <f t="shared" si="17"/>
        <v>0.5</v>
      </c>
    </row>
    <row r="92" spans="1:16" x14ac:dyDescent="0.25">
      <c r="A92" s="391" t="s">
        <v>298</v>
      </c>
      <c r="B92" s="394">
        <v>16.2</v>
      </c>
      <c r="C92" s="5" t="str">
        <f t="shared" si="13"/>
        <v>Denzel</v>
      </c>
      <c r="D92" s="155">
        <f t="shared" si="18"/>
        <v>32</v>
      </c>
      <c r="F92" s="156">
        <f t="shared" si="19"/>
        <v>1</v>
      </c>
      <c r="G92" t="str">
        <f t="shared" si="20"/>
        <v/>
      </c>
      <c r="H92" t="b">
        <f t="shared" si="21"/>
        <v>1</v>
      </c>
      <c r="I92" s="283">
        <f t="shared" si="14"/>
        <v>95</v>
      </c>
      <c r="J92" s="1">
        <f t="shared" si="15"/>
        <v>0</v>
      </c>
      <c r="K92" s="157">
        <f t="shared" si="22"/>
        <v>16.2</v>
      </c>
      <c r="L92" s="148">
        <f t="shared" si="23"/>
        <v>16.2</v>
      </c>
      <c r="M92" s="150">
        <f t="shared" si="24"/>
        <v>32</v>
      </c>
      <c r="N92" s="149">
        <f t="shared" si="25"/>
        <v>50</v>
      </c>
      <c r="O92" s="149">
        <f t="shared" si="16"/>
        <v>5</v>
      </c>
      <c r="P92" s="148">
        <f t="shared" si="17"/>
        <v>0.5</v>
      </c>
    </row>
    <row r="93" spans="1:16" x14ac:dyDescent="0.25">
      <c r="A93" s="391" t="s">
        <v>299</v>
      </c>
      <c r="B93" s="394">
        <v>8.6</v>
      </c>
      <c r="C93" s="5" t="str">
        <f t="shared" si="13"/>
        <v>Allanah</v>
      </c>
      <c r="D93" s="155">
        <f t="shared" si="18"/>
        <v>17</v>
      </c>
      <c r="F93" s="156">
        <f t="shared" si="19"/>
        <v>1</v>
      </c>
      <c r="G93" t="str">
        <f t="shared" si="20"/>
        <v/>
      </c>
      <c r="H93" t="b">
        <f t="shared" si="21"/>
        <v>1</v>
      </c>
      <c r="I93" s="283">
        <f t="shared" si="14"/>
        <v>96</v>
      </c>
      <c r="J93" s="1">
        <f t="shared" si="15"/>
        <v>0</v>
      </c>
      <c r="K93" s="157">
        <f t="shared" si="22"/>
        <v>8.6</v>
      </c>
      <c r="L93" s="148">
        <f t="shared" si="23"/>
        <v>8.6</v>
      </c>
      <c r="M93" s="150">
        <f t="shared" si="24"/>
        <v>17</v>
      </c>
      <c r="N93" s="149">
        <f t="shared" si="25"/>
        <v>50</v>
      </c>
      <c r="O93" s="149">
        <f t="shared" si="16"/>
        <v>5</v>
      </c>
      <c r="P93" s="148">
        <f t="shared" si="17"/>
        <v>0.5</v>
      </c>
    </row>
    <row r="94" spans="1:16" x14ac:dyDescent="0.25">
      <c r="A94" s="391" t="s">
        <v>300</v>
      </c>
      <c r="B94" s="394">
        <v>14.5</v>
      </c>
      <c r="C94" s="5" t="str">
        <f t="shared" si="13"/>
        <v>Monica</v>
      </c>
      <c r="D94" s="155">
        <f t="shared" si="18"/>
        <v>29</v>
      </c>
      <c r="F94" s="156">
        <f t="shared" si="19"/>
        <v>1</v>
      </c>
      <c r="G94" t="str">
        <f t="shared" si="20"/>
        <v/>
      </c>
      <c r="H94" t="b">
        <f t="shared" si="21"/>
        <v>1</v>
      </c>
      <c r="I94" s="283">
        <f t="shared" si="14"/>
        <v>97</v>
      </c>
      <c r="J94" s="1">
        <f t="shared" si="15"/>
        <v>0</v>
      </c>
      <c r="K94" s="157">
        <f t="shared" si="22"/>
        <v>14.5</v>
      </c>
      <c r="L94" s="148">
        <f t="shared" si="23"/>
        <v>14.5</v>
      </c>
      <c r="M94" s="150">
        <f t="shared" si="24"/>
        <v>29</v>
      </c>
      <c r="N94" s="149">
        <f t="shared" si="25"/>
        <v>50</v>
      </c>
      <c r="O94" s="149">
        <f t="shared" si="16"/>
        <v>5</v>
      </c>
      <c r="P94" s="148">
        <f t="shared" si="17"/>
        <v>0.5</v>
      </c>
    </row>
    <row r="95" spans="1:16" x14ac:dyDescent="0.25">
      <c r="A95" s="391" t="s">
        <v>301</v>
      </c>
      <c r="B95" s="394">
        <v>12.5</v>
      </c>
      <c r="C95" s="5" t="str">
        <f t="shared" si="13"/>
        <v>Jenny</v>
      </c>
      <c r="D95" s="155">
        <f t="shared" si="18"/>
        <v>25</v>
      </c>
      <c r="F95" s="156">
        <f t="shared" si="19"/>
        <v>1</v>
      </c>
      <c r="G95" t="str">
        <f t="shared" si="20"/>
        <v/>
      </c>
      <c r="H95" t="b">
        <f t="shared" si="21"/>
        <v>1</v>
      </c>
      <c r="I95" s="283">
        <f t="shared" si="14"/>
        <v>98</v>
      </c>
      <c r="J95" s="1">
        <f t="shared" si="15"/>
        <v>0</v>
      </c>
      <c r="K95" s="157">
        <f t="shared" si="22"/>
        <v>12.5</v>
      </c>
      <c r="L95" s="148">
        <f t="shared" si="23"/>
        <v>12.5</v>
      </c>
      <c r="M95" s="150">
        <f t="shared" si="24"/>
        <v>25</v>
      </c>
      <c r="N95" s="149">
        <f t="shared" si="25"/>
        <v>50</v>
      </c>
      <c r="O95" s="149">
        <f t="shared" si="16"/>
        <v>5</v>
      </c>
      <c r="P95" s="148">
        <f t="shared" si="17"/>
        <v>0.5</v>
      </c>
    </row>
    <row r="96" spans="1:16" x14ac:dyDescent="0.25">
      <c r="A96" s="391" t="s">
        <v>302</v>
      </c>
      <c r="B96" s="394">
        <v>7.8</v>
      </c>
      <c r="C96" s="5" t="str">
        <f t="shared" si="13"/>
        <v>Katherine</v>
      </c>
      <c r="D96" s="155">
        <f t="shared" si="18"/>
        <v>15</v>
      </c>
      <c r="F96" s="156">
        <f t="shared" si="19"/>
        <v>1</v>
      </c>
      <c r="G96" t="str">
        <f t="shared" si="20"/>
        <v/>
      </c>
      <c r="H96" t="b">
        <f t="shared" si="21"/>
        <v>1</v>
      </c>
      <c r="I96" s="283">
        <f t="shared" si="14"/>
        <v>99</v>
      </c>
      <c r="J96" s="1">
        <f t="shared" si="15"/>
        <v>0</v>
      </c>
      <c r="K96" s="157">
        <f t="shared" si="22"/>
        <v>7.8</v>
      </c>
      <c r="L96" s="148">
        <f t="shared" si="23"/>
        <v>7.8</v>
      </c>
      <c r="M96" s="150">
        <f t="shared" si="24"/>
        <v>15</v>
      </c>
      <c r="N96" s="149">
        <f t="shared" si="25"/>
        <v>50</v>
      </c>
      <c r="O96" s="149">
        <f t="shared" si="16"/>
        <v>5</v>
      </c>
      <c r="P96" s="148">
        <f t="shared" si="17"/>
        <v>0.5</v>
      </c>
    </row>
    <row r="97" spans="1:16" x14ac:dyDescent="0.25">
      <c r="A97" s="391" t="s">
        <v>303</v>
      </c>
      <c r="B97" s="394">
        <v>12</v>
      </c>
      <c r="C97" s="5" t="str">
        <f t="shared" si="13"/>
        <v>Chloe</v>
      </c>
      <c r="D97" s="155">
        <f t="shared" si="18"/>
        <v>24</v>
      </c>
      <c r="F97" s="156">
        <f t="shared" si="19"/>
        <v>1</v>
      </c>
      <c r="G97" t="str">
        <f t="shared" si="20"/>
        <v/>
      </c>
      <c r="H97" t="b">
        <f t="shared" si="21"/>
        <v>1</v>
      </c>
      <c r="I97" s="283">
        <f t="shared" si="14"/>
        <v>100</v>
      </c>
      <c r="J97" s="1">
        <f t="shared" si="15"/>
        <v>0</v>
      </c>
      <c r="K97" s="157">
        <f t="shared" si="22"/>
        <v>12</v>
      </c>
      <c r="L97" s="148">
        <f t="shared" si="23"/>
        <v>12</v>
      </c>
      <c r="M97" s="150">
        <f t="shared" si="24"/>
        <v>24</v>
      </c>
      <c r="N97" s="149">
        <f t="shared" si="25"/>
        <v>50</v>
      </c>
      <c r="O97" s="149">
        <f t="shared" si="16"/>
        <v>5</v>
      </c>
      <c r="P97" s="148">
        <f t="shared" si="17"/>
        <v>0.5</v>
      </c>
    </row>
    <row r="98" spans="1:16" x14ac:dyDescent="0.25">
      <c r="A98" s="391" t="s">
        <v>304</v>
      </c>
      <c r="B98" s="394">
        <v>25.1</v>
      </c>
      <c r="C98" s="5" t="str">
        <f t="shared" si="13"/>
        <v>Reece Lewis</v>
      </c>
      <c r="D98" s="155">
        <f t="shared" si="18"/>
        <v>50</v>
      </c>
      <c r="F98" s="156">
        <f t="shared" si="19"/>
        <v>1</v>
      </c>
      <c r="G98" t="str">
        <f t="shared" si="20"/>
        <v/>
      </c>
      <c r="H98" t="b">
        <f t="shared" si="21"/>
        <v>1</v>
      </c>
      <c r="I98" s="283">
        <f t="shared" si="14"/>
        <v>101</v>
      </c>
      <c r="J98" s="1">
        <f t="shared" si="15"/>
        <v>0</v>
      </c>
      <c r="K98" s="157">
        <f t="shared" si="22"/>
        <v>25.1</v>
      </c>
      <c r="L98" s="148">
        <f t="shared" si="23"/>
        <v>25.1</v>
      </c>
      <c r="M98" s="150">
        <f t="shared" si="24"/>
        <v>50</v>
      </c>
      <c r="N98" s="149">
        <f t="shared" si="25"/>
        <v>50</v>
      </c>
      <c r="O98" s="149">
        <f t="shared" si="16"/>
        <v>5</v>
      </c>
      <c r="P98" s="148">
        <f t="shared" si="17"/>
        <v>0.5</v>
      </c>
    </row>
    <row r="99" spans="1:16" x14ac:dyDescent="0.25">
      <c r="A99" s="391" t="s">
        <v>317</v>
      </c>
      <c r="B99" s="394">
        <v>20.2</v>
      </c>
      <c r="C99" s="5" t="str">
        <f t="shared" si="13"/>
        <v>Malik</v>
      </c>
      <c r="D99" s="155">
        <f t="shared" si="18"/>
        <v>40</v>
      </c>
      <c r="F99" s="156">
        <f t="shared" si="19"/>
        <v>1</v>
      </c>
      <c r="G99" t="str">
        <f t="shared" si="20"/>
        <v/>
      </c>
      <c r="H99" t="b">
        <f t="shared" si="21"/>
        <v>1</v>
      </c>
      <c r="I99" s="283">
        <f t="shared" si="14"/>
        <v>102</v>
      </c>
      <c r="J99" s="1">
        <f t="shared" si="15"/>
        <v>0</v>
      </c>
      <c r="K99" s="157">
        <f t="shared" si="22"/>
        <v>20.2</v>
      </c>
      <c r="L99" s="148">
        <f t="shared" si="23"/>
        <v>20.2</v>
      </c>
      <c r="M99" s="150">
        <f t="shared" si="24"/>
        <v>40</v>
      </c>
      <c r="N99" s="149">
        <f t="shared" si="25"/>
        <v>50</v>
      </c>
      <c r="O99" s="149">
        <f t="shared" si="16"/>
        <v>5</v>
      </c>
      <c r="P99" s="148">
        <f t="shared" si="17"/>
        <v>0.5</v>
      </c>
    </row>
    <row r="100" spans="1:16" x14ac:dyDescent="0.25">
      <c r="A100" s="391" t="s">
        <v>318</v>
      </c>
      <c r="B100" s="394">
        <v>28.3</v>
      </c>
      <c r="C100" s="5" t="str">
        <f t="shared" si="13"/>
        <v>Harry</v>
      </c>
      <c r="D100" s="155">
        <f t="shared" si="18"/>
        <v>56</v>
      </c>
      <c r="F100" s="156">
        <f t="shared" si="19"/>
        <v>1</v>
      </c>
      <c r="G100" t="str">
        <f t="shared" si="20"/>
        <v/>
      </c>
      <c r="H100" t="b">
        <f t="shared" si="21"/>
        <v>1</v>
      </c>
      <c r="I100" s="283">
        <f t="shared" si="14"/>
        <v>103</v>
      </c>
      <c r="J100" s="1">
        <f t="shared" si="15"/>
        <v>0</v>
      </c>
      <c r="K100" s="157">
        <f t="shared" si="22"/>
        <v>28.3</v>
      </c>
      <c r="L100" s="148">
        <f t="shared" si="23"/>
        <v>28.3</v>
      </c>
      <c r="M100" s="150">
        <f t="shared" si="24"/>
        <v>56</v>
      </c>
      <c r="N100" s="149">
        <f t="shared" si="25"/>
        <v>50</v>
      </c>
      <c r="O100" s="149">
        <f t="shared" si="16"/>
        <v>5</v>
      </c>
      <c r="P100" s="148">
        <f t="shared" si="17"/>
        <v>0.5</v>
      </c>
    </row>
    <row r="101" spans="1:16" x14ac:dyDescent="0.25">
      <c r="A101" s="391" t="s">
        <v>319</v>
      </c>
      <c r="B101" s="394">
        <v>16.899999999999999</v>
      </c>
      <c r="C101" s="5" t="str">
        <f t="shared" si="13"/>
        <v>Mason</v>
      </c>
      <c r="D101" s="155">
        <f t="shared" si="18"/>
        <v>33</v>
      </c>
      <c r="F101" s="156">
        <f t="shared" si="19"/>
        <v>1</v>
      </c>
      <c r="G101" t="str">
        <f t="shared" si="20"/>
        <v/>
      </c>
      <c r="H101" t="b">
        <f t="shared" si="21"/>
        <v>1</v>
      </c>
      <c r="I101" s="283">
        <f t="shared" si="14"/>
        <v>104</v>
      </c>
      <c r="J101" s="1">
        <f t="shared" si="15"/>
        <v>0</v>
      </c>
      <c r="K101" s="157">
        <f t="shared" si="22"/>
        <v>16.899999999999999</v>
      </c>
      <c r="L101" s="148">
        <f t="shared" si="23"/>
        <v>16.899999999999999</v>
      </c>
      <c r="M101" s="150">
        <f t="shared" si="24"/>
        <v>33</v>
      </c>
      <c r="N101" s="149">
        <f t="shared" si="25"/>
        <v>50</v>
      </c>
      <c r="O101" s="149">
        <f t="shared" si="16"/>
        <v>5</v>
      </c>
      <c r="P101" s="148">
        <f t="shared" si="17"/>
        <v>0.5</v>
      </c>
    </row>
    <row r="102" spans="1:16" x14ac:dyDescent="0.25">
      <c r="A102" s="391" t="s">
        <v>320</v>
      </c>
      <c r="B102" s="394">
        <v>41.2</v>
      </c>
      <c r="C102" s="5" t="str">
        <f t="shared" si="13"/>
        <v>Levi</v>
      </c>
      <c r="D102" s="155">
        <f t="shared" si="18"/>
        <v>82</v>
      </c>
      <c r="F102" s="156">
        <f t="shared" si="19"/>
        <v>1</v>
      </c>
      <c r="G102" t="str">
        <f t="shared" si="20"/>
        <v/>
      </c>
      <c r="H102" t="b">
        <f t="shared" si="21"/>
        <v>1</v>
      </c>
      <c r="I102" s="283">
        <f t="shared" si="14"/>
        <v>105</v>
      </c>
      <c r="J102" s="1">
        <f t="shared" si="15"/>
        <v>0</v>
      </c>
      <c r="K102" s="157">
        <f t="shared" si="22"/>
        <v>41.2</v>
      </c>
      <c r="L102" s="148">
        <f t="shared" si="23"/>
        <v>41.2</v>
      </c>
      <c r="M102" s="150">
        <f t="shared" si="24"/>
        <v>82</v>
      </c>
      <c r="N102" s="149">
        <f t="shared" si="25"/>
        <v>50</v>
      </c>
      <c r="O102" s="149">
        <f t="shared" si="16"/>
        <v>5</v>
      </c>
      <c r="P102" s="148">
        <f t="shared" si="17"/>
        <v>0.5</v>
      </c>
    </row>
    <row r="103" spans="1:16" x14ac:dyDescent="0.25">
      <c r="A103" s="391" t="s">
        <v>321</v>
      </c>
      <c r="B103" s="394">
        <v>14.1</v>
      </c>
      <c r="C103" s="5" t="str">
        <f t="shared" si="13"/>
        <v>Emily</v>
      </c>
      <c r="D103" s="155">
        <f t="shared" si="18"/>
        <v>28</v>
      </c>
      <c r="F103" s="156">
        <f t="shared" si="19"/>
        <v>1</v>
      </c>
      <c r="G103" t="str">
        <f t="shared" si="20"/>
        <v/>
      </c>
      <c r="H103" t="b">
        <f t="shared" si="21"/>
        <v>1</v>
      </c>
      <c r="I103" s="283">
        <f t="shared" si="14"/>
        <v>106</v>
      </c>
      <c r="J103" s="1">
        <f t="shared" si="15"/>
        <v>0</v>
      </c>
      <c r="K103" s="157">
        <f t="shared" si="22"/>
        <v>14.1</v>
      </c>
      <c r="L103" s="148">
        <f t="shared" si="23"/>
        <v>14.1</v>
      </c>
      <c r="M103" s="150">
        <f t="shared" si="24"/>
        <v>28</v>
      </c>
      <c r="N103" s="149">
        <f t="shared" si="25"/>
        <v>50</v>
      </c>
      <c r="O103" s="149">
        <f t="shared" si="16"/>
        <v>5</v>
      </c>
      <c r="P103" s="148">
        <f t="shared" si="17"/>
        <v>0.5</v>
      </c>
    </row>
    <row r="104" spans="1:16" x14ac:dyDescent="0.25">
      <c r="A104" s="391" t="s">
        <v>322</v>
      </c>
      <c r="B104" s="394">
        <v>29.4</v>
      </c>
      <c r="C104" s="5" t="str">
        <f t="shared" si="13"/>
        <v>Rayelle</v>
      </c>
      <c r="D104" s="155">
        <f t="shared" si="18"/>
        <v>58</v>
      </c>
      <c r="F104" s="156">
        <f t="shared" si="19"/>
        <v>1</v>
      </c>
      <c r="G104" t="str">
        <f t="shared" si="20"/>
        <v/>
      </c>
      <c r="H104" t="b">
        <f t="shared" si="21"/>
        <v>1</v>
      </c>
      <c r="I104" s="283">
        <f t="shared" si="14"/>
        <v>107</v>
      </c>
      <c r="J104" s="1">
        <f t="shared" si="15"/>
        <v>0</v>
      </c>
      <c r="K104" s="157">
        <f t="shared" si="22"/>
        <v>29.4</v>
      </c>
      <c r="L104" s="148">
        <f t="shared" si="23"/>
        <v>29.4</v>
      </c>
      <c r="M104" s="150">
        <f t="shared" si="24"/>
        <v>58</v>
      </c>
      <c r="N104" s="149">
        <f t="shared" si="25"/>
        <v>50</v>
      </c>
      <c r="O104" s="149">
        <f t="shared" si="16"/>
        <v>5</v>
      </c>
      <c r="P104" s="148">
        <f t="shared" si="17"/>
        <v>0.5</v>
      </c>
    </row>
    <row r="105" spans="1:16" x14ac:dyDescent="0.25">
      <c r="A105" s="391" t="s">
        <v>323</v>
      </c>
      <c r="B105" s="394">
        <v>10</v>
      </c>
      <c r="C105" s="5" t="str">
        <f t="shared" si="13"/>
        <v>Safa</v>
      </c>
      <c r="D105" s="155">
        <f t="shared" si="18"/>
        <v>20</v>
      </c>
      <c r="F105" s="156">
        <f t="shared" si="19"/>
        <v>1</v>
      </c>
      <c r="G105" t="str">
        <f t="shared" si="20"/>
        <v/>
      </c>
      <c r="H105" t="b">
        <f t="shared" si="21"/>
        <v>1</v>
      </c>
      <c r="I105" s="283">
        <f t="shared" si="14"/>
        <v>108</v>
      </c>
      <c r="J105" s="1">
        <f t="shared" si="15"/>
        <v>0</v>
      </c>
      <c r="K105" s="157">
        <f t="shared" si="22"/>
        <v>10</v>
      </c>
      <c r="L105" s="148">
        <f t="shared" si="23"/>
        <v>10</v>
      </c>
      <c r="M105" s="150">
        <f t="shared" si="24"/>
        <v>20</v>
      </c>
      <c r="N105" s="149">
        <f t="shared" si="25"/>
        <v>50</v>
      </c>
      <c r="O105" s="149">
        <f t="shared" si="16"/>
        <v>5</v>
      </c>
      <c r="P105" s="148">
        <f t="shared" si="17"/>
        <v>0.5</v>
      </c>
    </row>
    <row r="106" spans="1:16" x14ac:dyDescent="0.25">
      <c r="A106" s="391" t="s">
        <v>324</v>
      </c>
      <c r="B106" s="394">
        <v>11.5</v>
      </c>
      <c r="C106" s="5" t="str">
        <f t="shared" si="13"/>
        <v>Fakiha</v>
      </c>
      <c r="D106" s="155">
        <f t="shared" si="18"/>
        <v>23</v>
      </c>
      <c r="F106" s="156">
        <f t="shared" si="19"/>
        <v>1</v>
      </c>
      <c r="G106" t="str">
        <f t="shared" si="20"/>
        <v/>
      </c>
      <c r="H106" t="b">
        <f t="shared" si="21"/>
        <v>1</v>
      </c>
      <c r="I106" s="283">
        <f t="shared" si="14"/>
        <v>109</v>
      </c>
      <c r="J106" s="1">
        <f t="shared" si="15"/>
        <v>0</v>
      </c>
      <c r="K106" s="157">
        <f t="shared" si="22"/>
        <v>11.5</v>
      </c>
      <c r="L106" s="148">
        <f t="shared" si="23"/>
        <v>11.5</v>
      </c>
      <c r="M106" s="150">
        <f t="shared" si="24"/>
        <v>23</v>
      </c>
      <c r="N106" s="149">
        <f t="shared" si="25"/>
        <v>50</v>
      </c>
      <c r="O106" s="149">
        <f t="shared" si="16"/>
        <v>5</v>
      </c>
      <c r="P106" s="148">
        <f t="shared" si="17"/>
        <v>0.5</v>
      </c>
    </row>
    <row r="107" spans="1:16" x14ac:dyDescent="0.25">
      <c r="A107" s="391" t="s">
        <v>325</v>
      </c>
      <c r="B107" s="394">
        <v>22.4</v>
      </c>
      <c r="C107" s="5" t="str">
        <f t="shared" si="13"/>
        <v>Hannah</v>
      </c>
      <c r="D107" s="155">
        <f t="shared" si="18"/>
        <v>44</v>
      </c>
      <c r="F107" s="156">
        <f t="shared" si="19"/>
        <v>1</v>
      </c>
      <c r="G107" t="str">
        <f t="shared" si="20"/>
        <v/>
      </c>
      <c r="H107" t="b">
        <f t="shared" si="21"/>
        <v>1</v>
      </c>
      <c r="I107" s="283">
        <f t="shared" si="14"/>
        <v>110</v>
      </c>
      <c r="J107" s="1">
        <f t="shared" si="15"/>
        <v>0</v>
      </c>
      <c r="K107" s="157">
        <f t="shared" si="22"/>
        <v>22.4</v>
      </c>
      <c r="L107" s="148">
        <f t="shared" si="23"/>
        <v>22.4</v>
      </c>
      <c r="M107" s="150">
        <f t="shared" si="24"/>
        <v>44</v>
      </c>
      <c r="N107" s="149">
        <f t="shared" si="25"/>
        <v>50</v>
      </c>
      <c r="O107" s="149">
        <f t="shared" si="16"/>
        <v>5</v>
      </c>
      <c r="P107" s="148">
        <f t="shared" si="17"/>
        <v>0.5</v>
      </c>
    </row>
    <row r="108" spans="1:16" x14ac:dyDescent="0.25">
      <c r="A108" s="391" t="s">
        <v>326</v>
      </c>
      <c r="B108" s="394">
        <v>29.8</v>
      </c>
      <c r="C108" s="5" t="str">
        <f t="shared" si="13"/>
        <v>Othurd</v>
      </c>
      <c r="D108" s="155">
        <f t="shared" si="18"/>
        <v>59</v>
      </c>
      <c r="F108" s="156">
        <f t="shared" si="19"/>
        <v>1</v>
      </c>
      <c r="G108" t="str">
        <f t="shared" si="20"/>
        <v/>
      </c>
      <c r="H108" t="b">
        <f t="shared" si="21"/>
        <v>1</v>
      </c>
      <c r="I108" s="283">
        <f t="shared" si="14"/>
        <v>111</v>
      </c>
      <c r="J108" s="1">
        <f t="shared" si="15"/>
        <v>0</v>
      </c>
      <c r="K108" s="157">
        <f t="shared" si="22"/>
        <v>29.8</v>
      </c>
      <c r="L108" s="148">
        <f t="shared" si="23"/>
        <v>29.8</v>
      </c>
      <c r="M108" s="150">
        <f t="shared" si="24"/>
        <v>59</v>
      </c>
      <c r="N108" s="149">
        <f t="shared" si="25"/>
        <v>50</v>
      </c>
      <c r="O108" s="149">
        <f t="shared" si="16"/>
        <v>5</v>
      </c>
      <c r="P108" s="148">
        <f t="shared" si="17"/>
        <v>0.5</v>
      </c>
    </row>
    <row r="109" spans="1:16" x14ac:dyDescent="0.25">
      <c r="A109" s="391" t="s">
        <v>328</v>
      </c>
      <c r="B109" s="394">
        <v>18.8</v>
      </c>
      <c r="C109" s="5" t="str">
        <f t="shared" si="13"/>
        <v>Nicholas Hamilton</v>
      </c>
      <c r="D109" s="155">
        <f t="shared" si="18"/>
        <v>37</v>
      </c>
      <c r="F109" s="156">
        <f t="shared" si="19"/>
        <v>1</v>
      </c>
      <c r="G109" t="str">
        <f t="shared" si="20"/>
        <v/>
      </c>
      <c r="H109" t="b">
        <f t="shared" si="21"/>
        <v>1</v>
      </c>
      <c r="I109" s="283">
        <f t="shared" si="14"/>
        <v>112</v>
      </c>
      <c r="J109" s="1">
        <f t="shared" si="15"/>
        <v>0</v>
      </c>
      <c r="K109" s="157">
        <f t="shared" si="22"/>
        <v>18.8</v>
      </c>
      <c r="L109" s="148">
        <f t="shared" si="23"/>
        <v>18.8</v>
      </c>
      <c r="M109" s="150">
        <f t="shared" si="24"/>
        <v>37</v>
      </c>
      <c r="N109" s="149">
        <f t="shared" si="25"/>
        <v>50</v>
      </c>
      <c r="O109" s="149">
        <f t="shared" si="16"/>
        <v>5</v>
      </c>
      <c r="P109" s="148">
        <f t="shared" si="17"/>
        <v>0.5</v>
      </c>
    </row>
    <row r="110" spans="1:16" x14ac:dyDescent="0.25">
      <c r="A110" s="391" t="s">
        <v>329</v>
      </c>
      <c r="B110" s="394">
        <v>30</v>
      </c>
      <c r="C110" s="5" t="str">
        <f t="shared" si="13"/>
        <v>Lamar</v>
      </c>
      <c r="D110" s="155">
        <f t="shared" si="18"/>
        <v>60</v>
      </c>
      <c r="F110" s="156">
        <f t="shared" si="19"/>
        <v>1</v>
      </c>
      <c r="G110" t="str">
        <f t="shared" si="20"/>
        <v/>
      </c>
      <c r="H110" t="b">
        <f t="shared" si="21"/>
        <v>1</v>
      </c>
      <c r="I110" s="283">
        <f t="shared" si="14"/>
        <v>113</v>
      </c>
      <c r="J110" s="1">
        <f t="shared" si="15"/>
        <v>0</v>
      </c>
      <c r="K110" s="157">
        <f t="shared" si="22"/>
        <v>30</v>
      </c>
      <c r="L110" s="148">
        <f t="shared" si="23"/>
        <v>30</v>
      </c>
      <c r="M110" s="150">
        <f t="shared" si="24"/>
        <v>60</v>
      </c>
      <c r="N110" s="149">
        <f t="shared" si="25"/>
        <v>50</v>
      </c>
      <c r="O110" s="149">
        <f t="shared" si="16"/>
        <v>5</v>
      </c>
      <c r="P110" s="148">
        <f t="shared" si="17"/>
        <v>0.5</v>
      </c>
    </row>
    <row r="111" spans="1:16" x14ac:dyDescent="0.25">
      <c r="A111" s="391" t="s">
        <v>330</v>
      </c>
      <c r="B111" s="394">
        <v>22.3</v>
      </c>
      <c r="C111" s="5" t="str">
        <f t="shared" si="13"/>
        <v>Dwayne</v>
      </c>
      <c r="D111" s="155">
        <f t="shared" si="18"/>
        <v>44</v>
      </c>
      <c r="F111" s="156">
        <f t="shared" si="19"/>
        <v>1</v>
      </c>
      <c r="G111" t="str">
        <f t="shared" si="20"/>
        <v/>
      </c>
      <c r="H111" t="b">
        <f t="shared" si="21"/>
        <v>1</v>
      </c>
      <c r="I111" s="283">
        <f t="shared" si="14"/>
        <v>114</v>
      </c>
      <c r="J111" s="1">
        <f t="shared" si="15"/>
        <v>0</v>
      </c>
      <c r="K111" s="157">
        <f t="shared" si="22"/>
        <v>22.3</v>
      </c>
      <c r="L111" s="148">
        <f t="shared" si="23"/>
        <v>22.3</v>
      </c>
      <c r="M111" s="150">
        <f t="shared" si="24"/>
        <v>44</v>
      </c>
      <c r="N111" s="149">
        <f t="shared" si="25"/>
        <v>50</v>
      </c>
      <c r="O111" s="149">
        <f t="shared" si="16"/>
        <v>5</v>
      </c>
      <c r="P111" s="148">
        <f t="shared" si="17"/>
        <v>0.5</v>
      </c>
    </row>
    <row r="112" spans="1:16" x14ac:dyDescent="0.25">
      <c r="A112" s="391" t="s">
        <v>331</v>
      </c>
      <c r="B112" s="394">
        <v>19.55</v>
      </c>
      <c r="C112" s="5" t="str">
        <f t="shared" si="13"/>
        <v>John</v>
      </c>
      <c r="D112" s="155">
        <f t="shared" si="18"/>
        <v>39</v>
      </c>
      <c r="F112" s="156">
        <f t="shared" si="19"/>
        <v>1</v>
      </c>
      <c r="G112" t="str">
        <f t="shared" si="20"/>
        <v/>
      </c>
      <c r="H112" t="b">
        <f t="shared" si="21"/>
        <v>1</v>
      </c>
      <c r="I112" s="283">
        <f t="shared" si="14"/>
        <v>115</v>
      </c>
      <c r="J112" s="1">
        <f t="shared" si="15"/>
        <v>0</v>
      </c>
      <c r="K112" s="157">
        <f t="shared" si="22"/>
        <v>19.55</v>
      </c>
      <c r="L112" s="148">
        <f t="shared" si="23"/>
        <v>19.55</v>
      </c>
      <c r="M112" s="150">
        <f t="shared" si="24"/>
        <v>39</v>
      </c>
      <c r="N112" s="149">
        <f t="shared" si="25"/>
        <v>50</v>
      </c>
      <c r="O112" s="149">
        <f t="shared" si="16"/>
        <v>5</v>
      </c>
      <c r="P112" s="148">
        <f t="shared" si="17"/>
        <v>0.5</v>
      </c>
    </row>
    <row r="113" spans="1:16" x14ac:dyDescent="0.25">
      <c r="A113" s="391" t="s">
        <v>332</v>
      </c>
      <c r="B113" s="394">
        <v>16.45</v>
      </c>
      <c r="C113" s="5" t="str">
        <f t="shared" si="13"/>
        <v>Keziah</v>
      </c>
      <c r="D113" s="155">
        <f t="shared" si="18"/>
        <v>32</v>
      </c>
      <c r="F113" s="156">
        <f t="shared" si="19"/>
        <v>1</v>
      </c>
      <c r="G113" t="str">
        <f t="shared" si="20"/>
        <v/>
      </c>
      <c r="H113" t="b">
        <f t="shared" si="21"/>
        <v>1</v>
      </c>
      <c r="I113" s="283">
        <f t="shared" si="14"/>
        <v>116</v>
      </c>
      <c r="J113" s="1">
        <f t="shared" si="15"/>
        <v>0</v>
      </c>
      <c r="K113" s="157">
        <f t="shared" si="22"/>
        <v>16.45</v>
      </c>
      <c r="L113" s="148">
        <f t="shared" si="23"/>
        <v>16.45</v>
      </c>
      <c r="M113" s="150">
        <f t="shared" si="24"/>
        <v>32</v>
      </c>
      <c r="N113" s="149">
        <f t="shared" si="25"/>
        <v>50</v>
      </c>
      <c r="O113" s="149">
        <f t="shared" si="16"/>
        <v>5</v>
      </c>
      <c r="P113" s="148">
        <f t="shared" si="17"/>
        <v>0.5</v>
      </c>
    </row>
    <row r="114" spans="1:16" x14ac:dyDescent="0.25">
      <c r="A114" s="391" t="s">
        <v>333</v>
      </c>
      <c r="B114" s="394">
        <v>10.42</v>
      </c>
      <c r="C114" s="5" t="str">
        <f t="shared" si="13"/>
        <v>Onysha</v>
      </c>
      <c r="D114" s="155">
        <f t="shared" si="18"/>
        <v>20</v>
      </c>
      <c r="F114" s="156">
        <f t="shared" si="19"/>
        <v>1</v>
      </c>
      <c r="G114" t="str">
        <f t="shared" si="20"/>
        <v/>
      </c>
      <c r="H114" t="b">
        <f t="shared" si="21"/>
        <v>1</v>
      </c>
      <c r="I114" s="283">
        <f t="shared" si="14"/>
        <v>117</v>
      </c>
      <c r="J114" s="1">
        <f t="shared" si="15"/>
        <v>0</v>
      </c>
      <c r="K114" s="157">
        <f t="shared" si="22"/>
        <v>10.42</v>
      </c>
      <c r="L114" s="148">
        <f t="shared" si="23"/>
        <v>10.42</v>
      </c>
      <c r="M114" s="150">
        <f t="shared" si="24"/>
        <v>20</v>
      </c>
      <c r="N114" s="149">
        <f t="shared" si="25"/>
        <v>50</v>
      </c>
      <c r="O114" s="149">
        <f t="shared" si="16"/>
        <v>5</v>
      </c>
      <c r="P114" s="148">
        <f t="shared" si="17"/>
        <v>0.5</v>
      </c>
    </row>
    <row r="115" spans="1:16" x14ac:dyDescent="0.25">
      <c r="A115" s="391" t="s">
        <v>334</v>
      </c>
      <c r="B115" s="394">
        <v>12.45</v>
      </c>
      <c r="C115" s="5" t="str">
        <f t="shared" si="13"/>
        <v>Melisia</v>
      </c>
      <c r="D115" s="155">
        <f t="shared" si="18"/>
        <v>24</v>
      </c>
      <c r="F115" s="156">
        <f t="shared" si="19"/>
        <v>1</v>
      </c>
      <c r="G115" t="str">
        <f t="shared" si="20"/>
        <v/>
      </c>
      <c r="H115" t="b">
        <f t="shared" si="21"/>
        <v>1</v>
      </c>
      <c r="I115" s="283">
        <f t="shared" si="14"/>
        <v>118</v>
      </c>
      <c r="J115" s="1">
        <f t="shared" si="15"/>
        <v>0</v>
      </c>
      <c r="K115" s="157">
        <f t="shared" si="22"/>
        <v>12.45</v>
      </c>
      <c r="L115" s="148">
        <f t="shared" si="23"/>
        <v>12.45</v>
      </c>
      <c r="M115" s="150">
        <f t="shared" si="24"/>
        <v>24</v>
      </c>
      <c r="N115" s="149">
        <f t="shared" si="25"/>
        <v>50</v>
      </c>
      <c r="O115" s="149">
        <f t="shared" si="16"/>
        <v>5</v>
      </c>
      <c r="P115" s="148">
        <f t="shared" si="17"/>
        <v>0.5</v>
      </c>
    </row>
    <row r="116" spans="1:16" x14ac:dyDescent="0.25">
      <c r="A116" s="391" t="s">
        <v>336</v>
      </c>
      <c r="B116" s="394">
        <v>11.65</v>
      </c>
      <c r="C116" s="5" t="str">
        <f t="shared" si="13"/>
        <v>Simone</v>
      </c>
      <c r="D116" s="155">
        <f t="shared" si="18"/>
        <v>23</v>
      </c>
      <c r="F116" s="156">
        <f t="shared" si="19"/>
        <v>1</v>
      </c>
      <c r="G116" t="str">
        <f t="shared" si="20"/>
        <v/>
      </c>
      <c r="H116" t="b">
        <f t="shared" si="21"/>
        <v>1</v>
      </c>
      <c r="I116" s="283">
        <f t="shared" si="14"/>
        <v>120</v>
      </c>
      <c r="J116" s="1">
        <f t="shared" si="15"/>
        <v>0</v>
      </c>
      <c r="K116" s="157">
        <f t="shared" si="22"/>
        <v>11.65</v>
      </c>
      <c r="L116" s="148">
        <f t="shared" si="23"/>
        <v>11.65</v>
      </c>
      <c r="M116" s="150">
        <f t="shared" si="24"/>
        <v>23</v>
      </c>
      <c r="N116" s="149">
        <f t="shared" si="25"/>
        <v>50</v>
      </c>
      <c r="O116" s="149">
        <f t="shared" si="16"/>
        <v>5</v>
      </c>
      <c r="P116" s="148">
        <f t="shared" si="17"/>
        <v>0.5</v>
      </c>
    </row>
    <row r="117" spans="1:16" x14ac:dyDescent="0.25">
      <c r="A117" s="391" t="s">
        <v>337</v>
      </c>
      <c r="B117" s="394">
        <v>18.600000000000001</v>
      </c>
      <c r="C117" s="5" t="str">
        <f t="shared" si="13"/>
        <v>Yusuf</v>
      </c>
      <c r="D117" s="155">
        <f t="shared" si="18"/>
        <v>37</v>
      </c>
      <c r="F117" s="156">
        <f t="shared" si="19"/>
        <v>1</v>
      </c>
      <c r="G117" t="str">
        <f t="shared" si="20"/>
        <v/>
      </c>
      <c r="H117" t="b">
        <f t="shared" si="21"/>
        <v>1</v>
      </c>
      <c r="I117" s="283">
        <f t="shared" si="14"/>
        <v>121</v>
      </c>
      <c r="J117" s="1">
        <f t="shared" si="15"/>
        <v>0</v>
      </c>
      <c r="K117" s="157">
        <f t="shared" si="22"/>
        <v>18.600000000000001</v>
      </c>
      <c r="L117" s="148">
        <f t="shared" si="23"/>
        <v>18.600000000000001</v>
      </c>
      <c r="M117" s="150">
        <f t="shared" si="24"/>
        <v>37</v>
      </c>
      <c r="N117" s="149">
        <f t="shared" si="25"/>
        <v>50</v>
      </c>
      <c r="O117" s="149">
        <f t="shared" si="16"/>
        <v>5</v>
      </c>
      <c r="P117" s="148">
        <f t="shared" si="17"/>
        <v>0.5</v>
      </c>
    </row>
    <row r="118" spans="1:16" x14ac:dyDescent="0.25">
      <c r="A118" s="391" t="s">
        <v>339</v>
      </c>
      <c r="B118" s="394">
        <v>19.75</v>
      </c>
      <c r="C118" s="5" t="str">
        <f t="shared" si="13"/>
        <v>Alec Jackson</v>
      </c>
      <c r="D118" s="155">
        <f t="shared" si="18"/>
        <v>39</v>
      </c>
      <c r="F118" s="156">
        <f t="shared" si="19"/>
        <v>1</v>
      </c>
      <c r="G118" t="str">
        <f t="shared" si="20"/>
        <v/>
      </c>
      <c r="H118" t="b">
        <f t="shared" si="21"/>
        <v>1</v>
      </c>
      <c r="I118" s="283">
        <f t="shared" si="14"/>
        <v>122</v>
      </c>
      <c r="J118" s="1">
        <f t="shared" si="15"/>
        <v>0</v>
      </c>
      <c r="K118" s="157">
        <f t="shared" si="22"/>
        <v>19.75</v>
      </c>
      <c r="L118" s="148">
        <f t="shared" si="23"/>
        <v>19.75</v>
      </c>
      <c r="M118" s="150">
        <f t="shared" si="24"/>
        <v>39</v>
      </c>
      <c r="N118" s="149">
        <f t="shared" si="25"/>
        <v>50</v>
      </c>
      <c r="O118" s="149">
        <f t="shared" si="16"/>
        <v>5</v>
      </c>
      <c r="P118" s="148">
        <f t="shared" si="17"/>
        <v>0.5</v>
      </c>
    </row>
    <row r="119" spans="1:16" x14ac:dyDescent="0.25">
      <c r="A119" s="391" t="s">
        <v>340</v>
      </c>
      <c r="B119" s="394">
        <v>18.5</v>
      </c>
      <c r="C119" s="5" t="str">
        <f t="shared" si="13"/>
        <v>Humza</v>
      </c>
      <c r="D119" s="155">
        <f t="shared" si="18"/>
        <v>37</v>
      </c>
      <c r="F119" s="156">
        <f t="shared" si="19"/>
        <v>1</v>
      </c>
      <c r="G119" t="str">
        <f t="shared" si="20"/>
        <v/>
      </c>
      <c r="H119" t="b">
        <f t="shared" si="21"/>
        <v>1</v>
      </c>
      <c r="I119" s="283">
        <f t="shared" si="14"/>
        <v>123</v>
      </c>
      <c r="J119" s="1">
        <f t="shared" si="15"/>
        <v>0</v>
      </c>
      <c r="K119" s="157">
        <f t="shared" si="22"/>
        <v>18.5</v>
      </c>
      <c r="L119" s="148">
        <f t="shared" si="23"/>
        <v>18.5</v>
      </c>
      <c r="M119" s="150">
        <f t="shared" si="24"/>
        <v>37</v>
      </c>
      <c r="N119" s="149">
        <f t="shared" si="25"/>
        <v>50</v>
      </c>
      <c r="O119" s="149">
        <f t="shared" si="16"/>
        <v>5</v>
      </c>
      <c r="P119" s="148">
        <f t="shared" si="17"/>
        <v>0.5</v>
      </c>
    </row>
    <row r="120" spans="1:16" x14ac:dyDescent="0.25">
      <c r="A120" s="391" t="s">
        <v>341</v>
      </c>
      <c r="B120" s="394">
        <v>18.399999999999999</v>
      </c>
      <c r="C120" s="5" t="str">
        <f t="shared" si="13"/>
        <v>William</v>
      </c>
      <c r="D120" s="155">
        <f t="shared" si="18"/>
        <v>36</v>
      </c>
      <c r="F120" s="156">
        <f t="shared" si="19"/>
        <v>1</v>
      </c>
      <c r="G120" t="str">
        <f t="shared" si="20"/>
        <v/>
      </c>
      <c r="H120" t="b">
        <f t="shared" si="21"/>
        <v>1</v>
      </c>
      <c r="I120" s="283">
        <f t="shared" si="14"/>
        <v>124</v>
      </c>
      <c r="J120" s="1">
        <f t="shared" si="15"/>
        <v>0</v>
      </c>
      <c r="K120" s="157">
        <f t="shared" si="22"/>
        <v>18.399999999999999</v>
      </c>
      <c r="L120" s="148">
        <f t="shared" si="23"/>
        <v>18.399999999999999</v>
      </c>
      <c r="M120" s="150">
        <f t="shared" si="24"/>
        <v>36</v>
      </c>
      <c r="N120" s="149">
        <f t="shared" si="25"/>
        <v>50</v>
      </c>
      <c r="O120" s="149">
        <f t="shared" si="16"/>
        <v>5</v>
      </c>
      <c r="P120" s="148">
        <f t="shared" si="17"/>
        <v>0.5</v>
      </c>
    </row>
    <row r="121" spans="1:16" x14ac:dyDescent="0.25">
      <c r="A121" s="391" t="s">
        <v>342</v>
      </c>
      <c r="B121" s="394">
        <v>25.1</v>
      </c>
      <c r="C121" s="5" t="str">
        <f t="shared" si="13"/>
        <v>Asher</v>
      </c>
      <c r="D121" s="155">
        <f t="shared" si="18"/>
        <v>50</v>
      </c>
      <c r="F121" s="156">
        <f t="shared" si="19"/>
        <v>1</v>
      </c>
      <c r="G121" t="str">
        <f t="shared" si="20"/>
        <v/>
      </c>
      <c r="H121" t="b">
        <f t="shared" si="21"/>
        <v>1</v>
      </c>
      <c r="I121" s="283">
        <f t="shared" si="14"/>
        <v>125</v>
      </c>
      <c r="J121" s="1">
        <f t="shared" si="15"/>
        <v>0</v>
      </c>
      <c r="K121" s="157">
        <f t="shared" si="22"/>
        <v>25.1</v>
      </c>
      <c r="L121" s="148">
        <f t="shared" si="23"/>
        <v>25.1</v>
      </c>
      <c r="M121" s="150">
        <f t="shared" si="24"/>
        <v>50</v>
      </c>
      <c r="N121" s="149">
        <f t="shared" si="25"/>
        <v>50</v>
      </c>
      <c r="O121" s="149">
        <f t="shared" si="16"/>
        <v>5</v>
      </c>
      <c r="P121" s="148">
        <f t="shared" si="17"/>
        <v>0.5</v>
      </c>
    </row>
    <row r="122" spans="1:16" x14ac:dyDescent="0.25">
      <c r="A122" s="391" t="s">
        <v>343</v>
      </c>
      <c r="B122" s="394">
        <v>18.3</v>
      </c>
      <c r="C122" s="5" t="str">
        <f t="shared" si="13"/>
        <v>Shania</v>
      </c>
      <c r="D122" s="155">
        <f t="shared" si="18"/>
        <v>36</v>
      </c>
      <c r="F122" s="156">
        <f t="shared" si="19"/>
        <v>1</v>
      </c>
      <c r="G122" t="str">
        <f t="shared" si="20"/>
        <v/>
      </c>
      <c r="H122" t="b">
        <f t="shared" si="21"/>
        <v>1</v>
      </c>
      <c r="I122" s="283">
        <f t="shared" si="14"/>
        <v>126</v>
      </c>
      <c r="J122" s="1">
        <f t="shared" si="15"/>
        <v>0</v>
      </c>
      <c r="K122" s="157">
        <f t="shared" si="22"/>
        <v>18.3</v>
      </c>
      <c r="L122" s="148">
        <f t="shared" si="23"/>
        <v>18.3</v>
      </c>
      <c r="M122" s="150">
        <f t="shared" si="24"/>
        <v>36</v>
      </c>
      <c r="N122" s="149">
        <f t="shared" si="25"/>
        <v>50</v>
      </c>
      <c r="O122" s="149">
        <f t="shared" si="16"/>
        <v>5</v>
      </c>
      <c r="P122" s="148">
        <f t="shared" si="17"/>
        <v>0.5</v>
      </c>
    </row>
    <row r="123" spans="1:16" x14ac:dyDescent="0.25">
      <c r="A123" s="391" t="s">
        <v>344</v>
      </c>
      <c r="B123" s="394">
        <v>12.2</v>
      </c>
      <c r="C123" s="5" t="str">
        <f t="shared" si="13"/>
        <v>Hanna</v>
      </c>
      <c r="D123" s="155">
        <f t="shared" si="18"/>
        <v>24</v>
      </c>
      <c r="F123" s="156">
        <f t="shared" si="19"/>
        <v>1</v>
      </c>
      <c r="G123" t="str">
        <f t="shared" si="20"/>
        <v/>
      </c>
      <c r="H123" t="b">
        <f t="shared" si="21"/>
        <v>1</v>
      </c>
      <c r="I123" s="283">
        <f t="shared" si="14"/>
        <v>127</v>
      </c>
      <c r="J123" s="1">
        <f t="shared" si="15"/>
        <v>0</v>
      </c>
      <c r="K123" s="157">
        <f t="shared" si="22"/>
        <v>12.2</v>
      </c>
      <c r="L123" s="148">
        <f t="shared" si="23"/>
        <v>12.2</v>
      </c>
      <c r="M123" s="150">
        <f t="shared" si="24"/>
        <v>24</v>
      </c>
      <c r="N123" s="149">
        <f t="shared" si="25"/>
        <v>50</v>
      </c>
      <c r="O123" s="149">
        <f t="shared" si="16"/>
        <v>5</v>
      </c>
      <c r="P123" s="148">
        <f t="shared" si="17"/>
        <v>0.5</v>
      </c>
    </row>
    <row r="124" spans="1:16" x14ac:dyDescent="0.25">
      <c r="A124" s="391" t="s">
        <v>345</v>
      </c>
      <c r="B124" s="394">
        <v>10.3</v>
      </c>
      <c r="C124" s="5" t="str">
        <f t="shared" si="13"/>
        <v>Chante Dumont</v>
      </c>
      <c r="D124" s="155">
        <f t="shared" si="18"/>
        <v>20</v>
      </c>
      <c r="F124" s="156">
        <f t="shared" si="19"/>
        <v>1</v>
      </c>
      <c r="G124" t="str">
        <f t="shared" si="20"/>
        <v/>
      </c>
      <c r="H124" t="b">
        <f t="shared" si="21"/>
        <v>1</v>
      </c>
      <c r="I124" s="283">
        <f t="shared" si="14"/>
        <v>128</v>
      </c>
      <c r="J124" s="1">
        <f t="shared" si="15"/>
        <v>0</v>
      </c>
      <c r="K124" s="157">
        <f t="shared" si="22"/>
        <v>10.3</v>
      </c>
      <c r="L124" s="148">
        <f t="shared" si="23"/>
        <v>10.3</v>
      </c>
      <c r="M124" s="150">
        <f t="shared" si="24"/>
        <v>20</v>
      </c>
      <c r="N124" s="149">
        <f t="shared" si="25"/>
        <v>50</v>
      </c>
      <c r="O124" s="149">
        <f t="shared" si="16"/>
        <v>5</v>
      </c>
      <c r="P124" s="148">
        <f t="shared" si="17"/>
        <v>0.5</v>
      </c>
    </row>
    <row r="125" spans="1:16" x14ac:dyDescent="0.25">
      <c r="A125" s="391" t="s">
        <v>346</v>
      </c>
      <c r="B125" s="394">
        <v>11.3</v>
      </c>
      <c r="C125" s="5" t="str">
        <f t="shared" si="13"/>
        <v>May</v>
      </c>
      <c r="D125" s="155">
        <f t="shared" si="18"/>
        <v>22</v>
      </c>
      <c r="F125" s="156">
        <f t="shared" si="19"/>
        <v>1</v>
      </c>
      <c r="G125" t="str">
        <f t="shared" si="20"/>
        <v/>
      </c>
      <c r="H125" t="b">
        <f t="shared" si="21"/>
        <v>1</v>
      </c>
      <c r="I125" s="283">
        <f t="shared" si="14"/>
        <v>129</v>
      </c>
      <c r="J125" s="1">
        <f t="shared" si="15"/>
        <v>0</v>
      </c>
      <c r="K125" s="157">
        <f t="shared" si="22"/>
        <v>11.3</v>
      </c>
      <c r="L125" s="148">
        <f t="shared" si="23"/>
        <v>11.3</v>
      </c>
      <c r="M125" s="150">
        <f t="shared" si="24"/>
        <v>22</v>
      </c>
      <c r="N125" s="149">
        <f t="shared" si="25"/>
        <v>50</v>
      </c>
      <c r="O125" s="149">
        <f t="shared" si="16"/>
        <v>5</v>
      </c>
      <c r="P125" s="148">
        <f t="shared" si="17"/>
        <v>0.5</v>
      </c>
    </row>
    <row r="126" spans="1:16" x14ac:dyDescent="0.25">
      <c r="A126" s="391" t="s">
        <v>347</v>
      </c>
      <c r="B126" s="394">
        <v>12.2</v>
      </c>
      <c r="C126" s="5" t="str">
        <f t="shared" si="13"/>
        <v>Amy</v>
      </c>
      <c r="D126" s="155">
        <f t="shared" si="18"/>
        <v>24</v>
      </c>
      <c r="F126" s="156">
        <f t="shared" si="19"/>
        <v>1</v>
      </c>
      <c r="G126" t="str">
        <f t="shared" si="20"/>
        <v/>
      </c>
      <c r="H126" t="b">
        <f t="shared" si="21"/>
        <v>1</v>
      </c>
      <c r="I126" s="283">
        <f t="shared" si="14"/>
        <v>130</v>
      </c>
      <c r="J126" s="1">
        <f t="shared" si="15"/>
        <v>0</v>
      </c>
      <c r="K126" s="157">
        <f t="shared" si="22"/>
        <v>12.2</v>
      </c>
      <c r="L126" s="148">
        <f t="shared" si="23"/>
        <v>12.2</v>
      </c>
      <c r="M126" s="150">
        <f t="shared" si="24"/>
        <v>24</v>
      </c>
      <c r="N126" s="149">
        <f t="shared" si="25"/>
        <v>50</v>
      </c>
      <c r="O126" s="149">
        <f t="shared" si="16"/>
        <v>5</v>
      </c>
      <c r="P126" s="148">
        <f t="shared" si="17"/>
        <v>0.5</v>
      </c>
    </row>
    <row r="127" spans="1:16" x14ac:dyDescent="0.25">
      <c r="A127" s="391" t="s">
        <v>335</v>
      </c>
      <c r="B127" s="394">
        <v>19</v>
      </c>
      <c r="C127" s="5" t="str">
        <f t="shared" si="13"/>
        <v>Keshrine</v>
      </c>
      <c r="D127" s="155">
        <f t="shared" si="18"/>
        <v>38</v>
      </c>
      <c r="F127" s="156">
        <f t="shared" si="19"/>
        <v>1</v>
      </c>
      <c r="G127" t="str">
        <f t="shared" si="20"/>
        <v/>
      </c>
      <c r="H127" t="b">
        <f t="shared" si="21"/>
        <v>1</v>
      </c>
      <c r="I127" s="283">
        <f t="shared" si="14"/>
        <v>119</v>
      </c>
      <c r="J127" s="1">
        <f t="shared" si="15"/>
        <v>0</v>
      </c>
      <c r="K127" s="157">
        <f t="shared" si="22"/>
        <v>19</v>
      </c>
      <c r="L127" s="148">
        <f t="shared" si="23"/>
        <v>19</v>
      </c>
      <c r="M127" s="150">
        <f t="shared" si="24"/>
        <v>38</v>
      </c>
      <c r="N127" s="149">
        <f t="shared" si="25"/>
        <v>50</v>
      </c>
      <c r="O127" s="149">
        <f t="shared" si="16"/>
        <v>5</v>
      </c>
      <c r="P127" s="148">
        <f t="shared" si="17"/>
        <v>0.5</v>
      </c>
    </row>
    <row r="128" spans="1:16" x14ac:dyDescent="0.25">
      <c r="A128" s="391"/>
      <c r="B128" s="394"/>
      <c r="C128" s="5" t="str">
        <f t="shared" si="13"/>
        <v/>
      </c>
      <c r="D128" s="155">
        <f t="shared" si="18"/>
        <v>0</v>
      </c>
      <c r="F128" s="156">
        <f t="shared" si="19"/>
        <v>0</v>
      </c>
      <c r="G128" t="str">
        <f t="shared" si="20"/>
        <v/>
      </c>
      <c r="H128" t="b">
        <f t="shared" si="21"/>
        <v>0</v>
      </c>
      <c r="I128" s="283">
        <f t="shared" si="14"/>
        <v>0</v>
      </c>
      <c r="J128" s="1">
        <f t="shared" si="15"/>
        <v>0</v>
      </c>
      <c r="K128" s="157">
        <f t="shared" si="22"/>
        <v>0</v>
      </c>
      <c r="L128" s="148">
        <f t="shared" si="23"/>
        <v>0</v>
      </c>
      <c r="M128" s="150">
        <f t="shared" si="24"/>
        <v>10</v>
      </c>
      <c r="N128" s="149">
        <f t="shared" si="25"/>
        <v>50</v>
      </c>
      <c r="O128" s="149">
        <f t="shared" si="16"/>
        <v>5</v>
      </c>
      <c r="P128" s="148">
        <f t="shared" si="17"/>
        <v>0.5</v>
      </c>
    </row>
    <row r="129" spans="1:16" x14ac:dyDescent="0.25">
      <c r="A129" s="391"/>
      <c r="B129" s="394"/>
      <c r="C129" s="5" t="str">
        <f t="shared" si="13"/>
        <v/>
      </c>
      <c r="D129" s="155">
        <f t="shared" si="18"/>
        <v>0</v>
      </c>
      <c r="F129" s="156">
        <f t="shared" si="19"/>
        <v>0</v>
      </c>
      <c r="G129" t="str">
        <f t="shared" si="20"/>
        <v/>
      </c>
      <c r="H129" t="b">
        <f t="shared" si="21"/>
        <v>0</v>
      </c>
      <c r="I129" s="283">
        <f t="shared" si="14"/>
        <v>0</v>
      </c>
      <c r="J129" s="1">
        <f t="shared" si="15"/>
        <v>0</v>
      </c>
      <c r="K129" s="157">
        <f t="shared" si="22"/>
        <v>0</v>
      </c>
      <c r="L129" s="148">
        <f t="shared" si="23"/>
        <v>0</v>
      </c>
      <c r="M129" s="150">
        <f t="shared" si="24"/>
        <v>10</v>
      </c>
      <c r="N129" s="149">
        <f t="shared" si="25"/>
        <v>50</v>
      </c>
      <c r="O129" s="149">
        <f t="shared" si="16"/>
        <v>5</v>
      </c>
      <c r="P129" s="148">
        <f t="shared" si="17"/>
        <v>0.5</v>
      </c>
    </row>
    <row r="130" spans="1:16" x14ac:dyDescent="0.25">
      <c r="A130" s="391"/>
      <c r="B130" s="394"/>
      <c r="C130" s="5" t="str">
        <f t="shared" si="13"/>
        <v/>
      </c>
      <c r="D130" s="155">
        <f t="shared" si="18"/>
        <v>0</v>
      </c>
      <c r="F130" s="156">
        <f t="shared" si="19"/>
        <v>0</v>
      </c>
      <c r="G130" t="str">
        <f t="shared" si="20"/>
        <v/>
      </c>
      <c r="H130" t="b">
        <f t="shared" si="21"/>
        <v>0</v>
      </c>
      <c r="I130" s="283">
        <f t="shared" si="14"/>
        <v>0</v>
      </c>
      <c r="J130" s="1">
        <f t="shared" si="15"/>
        <v>0</v>
      </c>
      <c r="K130" s="157">
        <f t="shared" si="22"/>
        <v>0</v>
      </c>
      <c r="L130" s="148">
        <f t="shared" si="23"/>
        <v>0</v>
      </c>
      <c r="M130" s="150">
        <f t="shared" si="24"/>
        <v>10</v>
      </c>
      <c r="N130" s="149">
        <f t="shared" si="25"/>
        <v>50</v>
      </c>
      <c r="O130" s="149">
        <f t="shared" si="16"/>
        <v>5</v>
      </c>
      <c r="P130" s="148">
        <f t="shared" si="17"/>
        <v>0.5</v>
      </c>
    </row>
    <row r="131" spans="1:16" x14ac:dyDescent="0.25">
      <c r="A131" s="391"/>
      <c r="B131" s="394"/>
      <c r="C131" s="5" t="str">
        <f t="shared" ref="C131:C194" si="26">IF(I131&gt;0,INDEX(DB,I131,2),"")</f>
        <v/>
      </c>
      <c r="D131" s="155">
        <f t="shared" si="18"/>
        <v>0</v>
      </c>
      <c r="F131" s="156">
        <f t="shared" si="19"/>
        <v>0</v>
      </c>
      <c r="G131" t="str">
        <f t="shared" si="20"/>
        <v/>
      </c>
      <c r="H131" t="b">
        <f t="shared" si="21"/>
        <v>0</v>
      </c>
      <c r="I131" s="283">
        <f t="shared" ref="I131:I194" si="27">IF(ISNA(MATCH(A131,AthleteNumbers,0)),0,MATCH(A131,AthleteNumbers,0))</f>
        <v>0</v>
      </c>
      <c r="J131" s="1">
        <f t="shared" ref="J131:J194" si="28">IF(I131&gt;0,INDEX(DB,$I131,6),0)</f>
        <v>0</v>
      </c>
      <c r="K131" s="157">
        <f t="shared" si="22"/>
        <v>0</v>
      </c>
      <c r="L131" s="148">
        <f t="shared" si="23"/>
        <v>0</v>
      </c>
      <c r="M131" s="150">
        <f t="shared" si="24"/>
        <v>10</v>
      </c>
      <c r="N131" s="149">
        <f t="shared" si="25"/>
        <v>50</v>
      </c>
      <c r="O131" s="149">
        <f t="shared" ref="O131:O194" si="29">IF($J131=0,$M$1,INDEX(IncEventData,$J131,(3*($K$1-1))+2))</f>
        <v>5</v>
      </c>
      <c r="P131" s="148">
        <f t="shared" ref="P131:P194" si="30">IF($J131=0,$O$1,INDEX(IncEventData,$J131,(3*($K$1-1))+3))</f>
        <v>0.5</v>
      </c>
    </row>
    <row r="132" spans="1:16" x14ac:dyDescent="0.25">
      <c r="A132" s="391"/>
      <c r="B132" s="394"/>
      <c r="C132" s="5" t="str">
        <f t="shared" si="26"/>
        <v/>
      </c>
      <c r="D132" s="155">
        <f t="shared" ref="D132:D195" si="31">IF(AND(H132,B132&lt;&gt;0,ISNUMBER(B132)),IF(ISERR(M132),0,M132),0)</f>
        <v>0</v>
      </c>
      <c r="F132" s="156">
        <f t="shared" ref="F132:F195" si="32">COUNTIF(A$3:A$1002,A132)</f>
        <v>0</v>
      </c>
      <c r="G132" t="str">
        <f t="shared" ref="G132:G195" si="33">IF(AND(H132,OR(D132&lt;=10,D132&gt;=90)),"CHECK","")</f>
        <v/>
      </c>
      <c r="H132" t="b">
        <f t="shared" ref="H132:H195" si="34">IF(AND(I132&gt;0,LEN(C132)&gt;0,B132&lt;&gt;0),TRUE,FALSE)</f>
        <v>0</v>
      </c>
      <c r="I132" s="283">
        <f t="shared" si="27"/>
        <v>0</v>
      </c>
      <c r="J132" s="1">
        <f t="shared" si="28"/>
        <v>0</v>
      </c>
      <c r="K132" s="157">
        <f t="shared" ref="K132:K195" si="35">IF(ISNUMBER(B132),ROUND(+B132,2),0)</f>
        <v>0</v>
      </c>
      <c r="L132" s="148">
        <f t="shared" ref="L132:L195" si="36">+K132</f>
        <v>0</v>
      </c>
      <c r="M132" s="150">
        <f t="shared" ref="M132:M195" si="37">IF(L132&lt;O132,MinPoints,IF(AND(L132&gt;N132,O132&gt;0),100,+INT(($L132-O132)/P132)+MinPoints))</f>
        <v>10</v>
      </c>
      <c r="N132" s="149">
        <f t="shared" ref="N132:N195" si="38">+O132+(P132*90)</f>
        <v>50</v>
      </c>
      <c r="O132" s="149">
        <f t="shared" si="29"/>
        <v>5</v>
      </c>
      <c r="P132" s="148">
        <f t="shared" si="30"/>
        <v>0.5</v>
      </c>
    </row>
    <row r="133" spans="1:16" x14ac:dyDescent="0.25">
      <c r="A133" s="391"/>
      <c r="B133" s="394"/>
      <c r="C133" s="5" t="str">
        <f t="shared" si="26"/>
        <v/>
      </c>
      <c r="D133" s="155">
        <f t="shared" si="31"/>
        <v>0</v>
      </c>
      <c r="F133" s="156">
        <f t="shared" si="32"/>
        <v>0</v>
      </c>
      <c r="G133" t="str">
        <f t="shared" si="33"/>
        <v/>
      </c>
      <c r="H133" t="b">
        <f t="shared" si="34"/>
        <v>0</v>
      </c>
      <c r="I133" s="283">
        <f t="shared" si="27"/>
        <v>0</v>
      </c>
      <c r="J133" s="1">
        <f t="shared" si="28"/>
        <v>0</v>
      </c>
      <c r="K133" s="157">
        <f t="shared" si="35"/>
        <v>0</v>
      </c>
      <c r="L133" s="148">
        <f t="shared" si="36"/>
        <v>0</v>
      </c>
      <c r="M133" s="150">
        <f t="shared" si="37"/>
        <v>10</v>
      </c>
      <c r="N133" s="149">
        <f t="shared" si="38"/>
        <v>50</v>
      </c>
      <c r="O133" s="149">
        <f t="shared" si="29"/>
        <v>5</v>
      </c>
      <c r="P133" s="148">
        <f t="shared" si="30"/>
        <v>0.5</v>
      </c>
    </row>
    <row r="134" spans="1:16" x14ac:dyDescent="0.25">
      <c r="A134" s="391"/>
      <c r="B134" s="394"/>
      <c r="C134" s="5" t="str">
        <f t="shared" si="26"/>
        <v/>
      </c>
      <c r="D134" s="155">
        <f t="shared" si="31"/>
        <v>0</v>
      </c>
      <c r="F134" s="156">
        <f t="shared" si="32"/>
        <v>0</v>
      </c>
      <c r="G134" t="str">
        <f t="shared" si="33"/>
        <v/>
      </c>
      <c r="H134" t="b">
        <f t="shared" si="34"/>
        <v>0</v>
      </c>
      <c r="I134" s="283">
        <f t="shared" si="27"/>
        <v>0</v>
      </c>
      <c r="J134" s="1">
        <f t="shared" si="28"/>
        <v>0</v>
      </c>
      <c r="K134" s="157">
        <f t="shared" si="35"/>
        <v>0</v>
      </c>
      <c r="L134" s="148">
        <f t="shared" si="36"/>
        <v>0</v>
      </c>
      <c r="M134" s="150">
        <f t="shared" si="37"/>
        <v>10</v>
      </c>
      <c r="N134" s="149">
        <f t="shared" si="38"/>
        <v>50</v>
      </c>
      <c r="O134" s="149">
        <f t="shared" si="29"/>
        <v>5</v>
      </c>
      <c r="P134" s="148">
        <f t="shared" si="30"/>
        <v>0.5</v>
      </c>
    </row>
    <row r="135" spans="1:16" x14ac:dyDescent="0.25">
      <c r="A135" s="391"/>
      <c r="B135" s="394"/>
      <c r="C135" s="5" t="str">
        <f t="shared" si="26"/>
        <v/>
      </c>
      <c r="D135" s="155">
        <f t="shared" si="31"/>
        <v>0</v>
      </c>
      <c r="F135" s="156">
        <f t="shared" si="32"/>
        <v>0</v>
      </c>
      <c r="G135" t="str">
        <f t="shared" si="33"/>
        <v/>
      </c>
      <c r="H135" t="b">
        <f t="shared" si="34"/>
        <v>0</v>
      </c>
      <c r="I135" s="283">
        <f t="shared" si="27"/>
        <v>0</v>
      </c>
      <c r="J135" s="1">
        <f t="shared" si="28"/>
        <v>0</v>
      </c>
      <c r="K135" s="157">
        <f t="shared" si="35"/>
        <v>0</v>
      </c>
      <c r="L135" s="148">
        <f t="shared" si="36"/>
        <v>0</v>
      </c>
      <c r="M135" s="150">
        <f t="shared" si="37"/>
        <v>10</v>
      </c>
      <c r="N135" s="149">
        <f t="shared" si="38"/>
        <v>50</v>
      </c>
      <c r="O135" s="149">
        <f t="shared" si="29"/>
        <v>5</v>
      </c>
      <c r="P135" s="148">
        <f t="shared" si="30"/>
        <v>0.5</v>
      </c>
    </row>
    <row r="136" spans="1:16" x14ac:dyDescent="0.25">
      <c r="A136" s="391"/>
      <c r="B136" s="394"/>
      <c r="C136" s="5" t="str">
        <f t="shared" si="26"/>
        <v/>
      </c>
      <c r="D136" s="155">
        <f t="shared" si="31"/>
        <v>0</v>
      </c>
      <c r="F136" s="156">
        <f t="shared" si="32"/>
        <v>0</v>
      </c>
      <c r="G136" t="str">
        <f t="shared" si="33"/>
        <v/>
      </c>
      <c r="H136" t="b">
        <f t="shared" si="34"/>
        <v>0</v>
      </c>
      <c r="I136" s="283">
        <f t="shared" si="27"/>
        <v>0</v>
      </c>
      <c r="J136" s="1">
        <f t="shared" si="28"/>
        <v>0</v>
      </c>
      <c r="K136" s="157">
        <f t="shared" si="35"/>
        <v>0</v>
      </c>
      <c r="L136" s="148">
        <f t="shared" si="36"/>
        <v>0</v>
      </c>
      <c r="M136" s="150">
        <f t="shared" si="37"/>
        <v>10</v>
      </c>
      <c r="N136" s="149">
        <f t="shared" si="38"/>
        <v>50</v>
      </c>
      <c r="O136" s="149">
        <f t="shared" si="29"/>
        <v>5</v>
      </c>
      <c r="P136" s="148">
        <f t="shared" si="30"/>
        <v>0.5</v>
      </c>
    </row>
    <row r="137" spans="1:16" x14ac:dyDescent="0.25">
      <c r="A137" s="391"/>
      <c r="B137" s="394"/>
      <c r="C137" s="5" t="str">
        <f t="shared" si="26"/>
        <v/>
      </c>
      <c r="D137" s="155">
        <f t="shared" si="31"/>
        <v>0</v>
      </c>
      <c r="F137" s="156">
        <f t="shared" si="32"/>
        <v>0</v>
      </c>
      <c r="G137" t="str">
        <f t="shared" si="33"/>
        <v/>
      </c>
      <c r="H137" t="b">
        <f t="shared" si="34"/>
        <v>0</v>
      </c>
      <c r="I137" s="283">
        <f t="shared" si="27"/>
        <v>0</v>
      </c>
      <c r="J137" s="1">
        <f t="shared" si="28"/>
        <v>0</v>
      </c>
      <c r="K137" s="157">
        <f t="shared" si="35"/>
        <v>0</v>
      </c>
      <c r="L137" s="148">
        <f t="shared" si="36"/>
        <v>0</v>
      </c>
      <c r="M137" s="150">
        <f t="shared" si="37"/>
        <v>10</v>
      </c>
      <c r="N137" s="149">
        <f t="shared" si="38"/>
        <v>50</v>
      </c>
      <c r="O137" s="149">
        <f t="shared" si="29"/>
        <v>5</v>
      </c>
      <c r="P137" s="148">
        <f t="shared" si="30"/>
        <v>0.5</v>
      </c>
    </row>
    <row r="138" spans="1:16" x14ac:dyDescent="0.25">
      <c r="A138" s="391"/>
      <c r="B138" s="394"/>
      <c r="C138" s="5" t="str">
        <f t="shared" si="26"/>
        <v/>
      </c>
      <c r="D138" s="155">
        <f t="shared" si="31"/>
        <v>0</v>
      </c>
      <c r="F138" s="156">
        <f t="shared" si="32"/>
        <v>0</v>
      </c>
      <c r="G138" t="str">
        <f t="shared" si="33"/>
        <v/>
      </c>
      <c r="H138" t="b">
        <f t="shared" si="34"/>
        <v>0</v>
      </c>
      <c r="I138" s="283">
        <f t="shared" si="27"/>
        <v>0</v>
      </c>
      <c r="J138" s="1">
        <f t="shared" si="28"/>
        <v>0</v>
      </c>
      <c r="K138" s="157">
        <f t="shared" si="35"/>
        <v>0</v>
      </c>
      <c r="L138" s="148">
        <f t="shared" si="36"/>
        <v>0</v>
      </c>
      <c r="M138" s="150">
        <f t="shared" si="37"/>
        <v>10</v>
      </c>
      <c r="N138" s="149">
        <f t="shared" si="38"/>
        <v>50</v>
      </c>
      <c r="O138" s="149">
        <f t="shared" si="29"/>
        <v>5</v>
      </c>
      <c r="P138" s="148">
        <f t="shared" si="30"/>
        <v>0.5</v>
      </c>
    </row>
    <row r="139" spans="1:16" x14ac:dyDescent="0.25">
      <c r="A139" s="391"/>
      <c r="B139" s="394"/>
      <c r="C139" s="5" t="str">
        <f t="shared" si="26"/>
        <v/>
      </c>
      <c r="D139" s="155">
        <f t="shared" si="31"/>
        <v>0</v>
      </c>
      <c r="F139" s="156">
        <f t="shared" si="32"/>
        <v>0</v>
      </c>
      <c r="G139" t="str">
        <f t="shared" si="33"/>
        <v/>
      </c>
      <c r="H139" t="b">
        <f t="shared" si="34"/>
        <v>0</v>
      </c>
      <c r="I139" s="283">
        <f t="shared" si="27"/>
        <v>0</v>
      </c>
      <c r="J139" s="1">
        <f t="shared" si="28"/>
        <v>0</v>
      </c>
      <c r="K139" s="157">
        <f t="shared" si="35"/>
        <v>0</v>
      </c>
      <c r="L139" s="148">
        <f t="shared" si="36"/>
        <v>0</v>
      </c>
      <c r="M139" s="150">
        <f t="shared" si="37"/>
        <v>10</v>
      </c>
      <c r="N139" s="149">
        <f t="shared" si="38"/>
        <v>50</v>
      </c>
      <c r="O139" s="149">
        <f t="shared" si="29"/>
        <v>5</v>
      </c>
      <c r="P139" s="148">
        <f t="shared" si="30"/>
        <v>0.5</v>
      </c>
    </row>
    <row r="140" spans="1:16" x14ac:dyDescent="0.25">
      <c r="A140" s="391"/>
      <c r="B140" s="394"/>
      <c r="C140" s="5" t="str">
        <f t="shared" si="26"/>
        <v/>
      </c>
      <c r="D140" s="155">
        <f t="shared" si="31"/>
        <v>0</v>
      </c>
      <c r="F140" s="156">
        <f t="shared" si="32"/>
        <v>0</v>
      </c>
      <c r="G140" t="str">
        <f t="shared" si="33"/>
        <v/>
      </c>
      <c r="H140" t="b">
        <f t="shared" si="34"/>
        <v>0</v>
      </c>
      <c r="I140" s="283">
        <f t="shared" si="27"/>
        <v>0</v>
      </c>
      <c r="J140" s="1">
        <f t="shared" si="28"/>
        <v>0</v>
      </c>
      <c r="K140" s="157">
        <f t="shared" si="35"/>
        <v>0</v>
      </c>
      <c r="L140" s="148">
        <f t="shared" si="36"/>
        <v>0</v>
      </c>
      <c r="M140" s="150">
        <f t="shared" si="37"/>
        <v>10</v>
      </c>
      <c r="N140" s="149">
        <f t="shared" si="38"/>
        <v>50</v>
      </c>
      <c r="O140" s="149">
        <f t="shared" si="29"/>
        <v>5</v>
      </c>
      <c r="P140" s="148">
        <f t="shared" si="30"/>
        <v>0.5</v>
      </c>
    </row>
    <row r="141" spans="1:16" x14ac:dyDescent="0.25">
      <c r="A141" s="391"/>
      <c r="B141" s="394"/>
      <c r="C141" s="5" t="str">
        <f t="shared" si="26"/>
        <v/>
      </c>
      <c r="D141" s="155">
        <f t="shared" si="31"/>
        <v>0</v>
      </c>
      <c r="F141" s="156">
        <f t="shared" si="32"/>
        <v>0</v>
      </c>
      <c r="G141" t="str">
        <f t="shared" si="33"/>
        <v/>
      </c>
      <c r="H141" t="b">
        <f t="shared" si="34"/>
        <v>0</v>
      </c>
      <c r="I141" s="283">
        <f t="shared" si="27"/>
        <v>0</v>
      </c>
      <c r="J141" s="1">
        <f t="shared" si="28"/>
        <v>0</v>
      </c>
      <c r="K141" s="157">
        <f t="shared" si="35"/>
        <v>0</v>
      </c>
      <c r="L141" s="148">
        <f t="shared" si="36"/>
        <v>0</v>
      </c>
      <c r="M141" s="150">
        <f t="shared" si="37"/>
        <v>10</v>
      </c>
      <c r="N141" s="149">
        <f t="shared" si="38"/>
        <v>50</v>
      </c>
      <c r="O141" s="149">
        <f t="shared" si="29"/>
        <v>5</v>
      </c>
      <c r="P141" s="148">
        <f t="shared" si="30"/>
        <v>0.5</v>
      </c>
    </row>
    <row r="142" spans="1:16" x14ac:dyDescent="0.25">
      <c r="A142" s="391"/>
      <c r="B142" s="394"/>
      <c r="C142" s="5" t="str">
        <f t="shared" si="26"/>
        <v/>
      </c>
      <c r="D142" s="155">
        <f t="shared" si="31"/>
        <v>0</v>
      </c>
      <c r="F142" s="156">
        <f t="shared" si="32"/>
        <v>0</v>
      </c>
      <c r="G142" t="str">
        <f t="shared" si="33"/>
        <v/>
      </c>
      <c r="H142" t="b">
        <f t="shared" si="34"/>
        <v>0</v>
      </c>
      <c r="I142" s="283">
        <f t="shared" si="27"/>
        <v>0</v>
      </c>
      <c r="J142" s="1">
        <f t="shared" si="28"/>
        <v>0</v>
      </c>
      <c r="K142" s="157">
        <f t="shared" si="35"/>
        <v>0</v>
      </c>
      <c r="L142" s="148">
        <f t="shared" si="36"/>
        <v>0</v>
      </c>
      <c r="M142" s="150">
        <f t="shared" si="37"/>
        <v>10</v>
      </c>
      <c r="N142" s="149">
        <f t="shared" si="38"/>
        <v>50</v>
      </c>
      <c r="O142" s="149">
        <f t="shared" si="29"/>
        <v>5</v>
      </c>
      <c r="P142" s="148">
        <f t="shared" si="30"/>
        <v>0.5</v>
      </c>
    </row>
    <row r="143" spans="1:16" x14ac:dyDescent="0.25">
      <c r="A143" s="391"/>
      <c r="B143" s="394"/>
      <c r="C143" s="5" t="str">
        <f t="shared" si="26"/>
        <v/>
      </c>
      <c r="D143" s="155">
        <f t="shared" si="31"/>
        <v>0</v>
      </c>
      <c r="F143" s="156">
        <f t="shared" si="32"/>
        <v>0</v>
      </c>
      <c r="G143" t="str">
        <f t="shared" si="33"/>
        <v/>
      </c>
      <c r="H143" t="b">
        <f t="shared" si="34"/>
        <v>0</v>
      </c>
      <c r="I143" s="283">
        <f t="shared" si="27"/>
        <v>0</v>
      </c>
      <c r="J143" s="1">
        <f t="shared" si="28"/>
        <v>0</v>
      </c>
      <c r="K143" s="157">
        <f t="shared" si="35"/>
        <v>0</v>
      </c>
      <c r="L143" s="148">
        <f t="shared" si="36"/>
        <v>0</v>
      </c>
      <c r="M143" s="150">
        <f t="shared" si="37"/>
        <v>10</v>
      </c>
      <c r="N143" s="149">
        <f t="shared" si="38"/>
        <v>50</v>
      </c>
      <c r="O143" s="149">
        <f t="shared" si="29"/>
        <v>5</v>
      </c>
      <c r="P143" s="148">
        <f t="shared" si="30"/>
        <v>0.5</v>
      </c>
    </row>
    <row r="144" spans="1:16" x14ac:dyDescent="0.25">
      <c r="A144" s="391"/>
      <c r="B144" s="394"/>
      <c r="C144" s="5" t="str">
        <f t="shared" si="26"/>
        <v/>
      </c>
      <c r="D144" s="155">
        <f t="shared" si="31"/>
        <v>0</v>
      </c>
      <c r="F144" s="156">
        <f t="shared" si="32"/>
        <v>0</v>
      </c>
      <c r="G144" t="str">
        <f t="shared" si="33"/>
        <v/>
      </c>
      <c r="H144" t="b">
        <f t="shared" si="34"/>
        <v>0</v>
      </c>
      <c r="I144" s="283">
        <f t="shared" si="27"/>
        <v>0</v>
      </c>
      <c r="J144" s="1">
        <f t="shared" si="28"/>
        <v>0</v>
      </c>
      <c r="K144" s="157">
        <f t="shared" si="35"/>
        <v>0</v>
      </c>
      <c r="L144" s="148">
        <f t="shared" si="36"/>
        <v>0</v>
      </c>
      <c r="M144" s="150">
        <f t="shared" si="37"/>
        <v>10</v>
      </c>
      <c r="N144" s="149">
        <f t="shared" si="38"/>
        <v>50</v>
      </c>
      <c r="O144" s="149">
        <f t="shared" si="29"/>
        <v>5</v>
      </c>
      <c r="P144" s="148">
        <f t="shared" si="30"/>
        <v>0.5</v>
      </c>
    </row>
    <row r="145" spans="1:16" x14ac:dyDescent="0.25">
      <c r="A145" s="391"/>
      <c r="B145" s="394"/>
      <c r="C145" s="5" t="str">
        <f t="shared" si="26"/>
        <v/>
      </c>
      <c r="D145" s="155">
        <f t="shared" si="31"/>
        <v>0</v>
      </c>
      <c r="F145" s="156">
        <f t="shared" si="32"/>
        <v>0</v>
      </c>
      <c r="G145" t="str">
        <f t="shared" si="33"/>
        <v/>
      </c>
      <c r="H145" t="b">
        <f t="shared" si="34"/>
        <v>0</v>
      </c>
      <c r="I145" s="283">
        <f t="shared" si="27"/>
        <v>0</v>
      </c>
      <c r="J145" s="1">
        <f t="shared" si="28"/>
        <v>0</v>
      </c>
      <c r="K145" s="157">
        <f t="shared" si="35"/>
        <v>0</v>
      </c>
      <c r="L145" s="148">
        <f t="shared" si="36"/>
        <v>0</v>
      </c>
      <c r="M145" s="150">
        <f t="shared" si="37"/>
        <v>10</v>
      </c>
      <c r="N145" s="149">
        <f t="shared" si="38"/>
        <v>50</v>
      </c>
      <c r="O145" s="149">
        <f t="shared" si="29"/>
        <v>5</v>
      </c>
      <c r="P145" s="148">
        <f t="shared" si="30"/>
        <v>0.5</v>
      </c>
    </row>
    <row r="146" spans="1:16" x14ac:dyDescent="0.25">
      <c r="A146" s="391"/>
      <c r="B146" s="394"/>
      <c r="C146" s="5" t="str">
        <f t="shared" si="26"/>
        <v/>
      </c>
      <c r="D146" s="155">
        <f t="shared" si="31"/>
        <v>0</v>
      </c>
      <c r="F146" s="156">
        <f t="shared" si="32"/>
        <v>0</v>
      </c>
      <c r="G146" t="str">
        <f t="shared" si="33"/>
        <v/>
      </c>
      <c r="H146" t="b">
        <f t="shared" si="34"/>
        <v>0</v>
      </c>
      <c r="I146" s="283">
        <f t="shared" si="27"/>
        <v>0</v>
      </c>
      <c r="J146" s="1">
        <f t="shared" si="28"/>
        <v>0</v>
      </c>
      <c r="K146" s="157">
        <f t="shared" si="35"/>
        <v>0</v>
      </c>
      <c r="L146" s="148">
        <f t="shared" si="36"/>
        <v>0</v>
      </c>
      <c r="M146" s="150">
        <f t="shared" si="37"/>
        <v>10</v>
      </c>
      <c r="N146" s="149">
        <f t="shared" si="38"/>
        <v>50</v>
      </c>
      <c r="O146" s="149">
        <f t="shared" si="29"/>
        <v>5</v>
      </c>
      <c r="P146" s="148">
        <f t="shared" si="30"/>
        <v>0.5</v>
      </c>
    </row>
    <row r="147" spans="1:16" x14ac:dyDescent="0.25">
      <c r="A147" s="391"/>
      <c r="B147" s="394"/>
      <c r="C147" s="5" t="str">
        <f t="shared" si="26"/>
        <v/>
      </c>
      <c r="D147" s="155">
        <f t="shared" si="31"/>
        <v>0</v>
      </c>
      <c r="F147" s="156">
        <f t="shared" si="32"/>
        <v>0</v>
      </c>
      <c r="G147" t="str">
        <f t="shared" si="33"/>
        <v/>
      </c>
      <c r="H147" t="b">
        <f t="shared" si="34"/>
        <v>0</v>
      </c>
      <c r="I147" s="283">
        <f t="shared" si="27"/>
        <v>0</v>
      </c>
      <c r="J147" s="1">
        <f t="shared" si="28"/>
        <v>0</v>
      </c>
      <c r="K147" s="157">
        <f t="shared" si="35"/>
        <v>0</v>
      </c>
      <c r="L147" s="148">
        <f t="shared" si="36"/>
        <v>0</v>
      </c>
      <c r="M147" s="150">
        <f t="shared" si="37"/>
        <v>10</v>
      </c>
      <c r="N147" s="149">
        <f t="shared" si="38"/>
        <v>50</v>
      </c>
      <c r="O147" s="149">
        <f t="shared" si="29"/>
        <v>5</v>
      </c>
      <c r="P147" s="148">
        <f t="shared" si="30"/>
        <v>0.5</v>
      </c>
    </row>
    <row r="148" spans="1:16" x14ac:dyDescent="0.25">
      <c r="A148" s="391"/>
      <c r="B148" s="394"/>
      <c r="C148" s="5" t="str">
        <f t="shared" si="26"/>
        <v/>
      </c>
      <c r="D148" s="155">
        <f t="shared" si="31"/>
        <v>0</v>
      </c>
      <c r="F148" s="156">
        <f t="shared" si="32"/>
        <v>0</v>
      </c>
      <c r="G148" t="str">
        <f t="shared" si="33"/>
        <v/>
      </c>
      <c r="H148" t="b">
        <f t="shared" si="34"/>
        <v>0</v>
      </c>
      <c r="I148" s="283">
        <f t="shared" si="27"/>
        <v>0</v>
      </c>
      <c r="J148" s="1">
        <f t="shared" si="28"/>
        <v>0</v>
      </c>
      <c r="K148" s="157">
        <f t="shared" si="35"/>
        <v>0</v>
      </c>
      <c r="L148" s="148">
        <f t="shared" si="36"/>
        <v>0</v>
      </c>
      <c r="M148" s="150">
        <f t="shared" si="37"/>
        <v>10</v>
      </c>
      <c r="N148" s="149">
        <f t="shared" si="38"/>
        <v>50</v>
      </c>
      <c r="O148" s="149">
        <f t="shared" si="29"/>
        <v>5</v>
      </c>
      <c r="P148" s="148">
        <f t="shared" si="30"/>
        <v>0.5</v>
      </c>
    </row>
    <row r="149" spans="1:16" x14ac:dyDescent="0.25">
      <c r="A149" s="391"/>
      <c r="B149" s="394"/>
      <c r="C149" s="5" t="str">
        <f t="shared" si="26"/>
        <v/>
      </c>
      <c r="D149" s="155">
        <f t="shared" si="31"/>
        <v>0</v>
      </c>
      <c r="F149" s="156">
        <f t="shared" si="32"/>
        <v>0</v>
      </c>
      <c r="G149" t="str">
        <f t="shared" si="33"/>
        <v/>
      </c>
      <c r="H149" t="b">
        <f t="shared" si="34"/>
        <v>0</v>
      </c>
      <c r="I149" s="283">
        <f t="shared" si="27"/>
        <v>0</v>
      </c>
      <c r="J149" s="1">
        <f t="shared" si="28"/>
        <v>0</v>
      </c>
      <c r="K149" s="157">
        <f t="shared" si="35"/>
        <v>0</v>
      </c>
      <c r="L149" s="148">
        <f t="shared" si="36"/>
        <v>0</v>
      </c>
      <c r="M149" s="150">
        <f t="shared" si="37"/>
        <v>10</v>
      </c>
      <c r="N149" s="149">
        <f t="shared" si="38"/>
        <v>50</v>
      </c>
      <c r="O149" s="149">
        <f t="shared" si="29"/>
        <v>5</v>
      </c>
      <c r="P149" s="148">
        <f t="shared" si="30"/>
        <v>0.5</v>
      </c>
    </row>
    <row r="150" spans="1:16" x14ac:dyDescent="0.25">
      <c r="A150" s="391"/>
      <c r="B150" s="394"/>
      <c r="C150" s="5" t="str">
        <f t="shared" si="26"/>
        <v/>
      </c>
      <c r="D150" s="155">
        <f t="shared" si="31"/>
        <v>0</v>
      </c>
      <c r="F150" s="156">
        <f t="shared" si="32"/>
        <v>0</v>
      </c>
      <c r="G150" t="str">
        <f t="shared" si="33"/>
        <v/>
      </c>
      <c r="H150" t="b">
        <f t="shared" si="34"/>
        <v>0</v>
      </c>
      <c r="I150" s="283">
        <f t="shared" si="27"/>
        <v>0</v>
      </c>
      <c r="J150" s="1">
        <f t="shared" si="28"/>
        <v>0</v>
      </c>
      <c r="K150" s="157">
        <f t="shared" si="35"/>
        <v>0</v>
      </c>
      <c r="L150" s="148">
        <f t="shared" si="36"/>
        <v>0</v>
      </c>
      <c r="M150" s="150">
        <f t="shared" si="37"/>
        <v>10</v>
      </c>
      <c r="N150" s="149">
        <f t="shared" si="38"/>
        <v>50</v>
      </c>
      <c r="O150" s="149">
        <f t="shared" si="29"/>
        <v>5</v>
      </c>
      <c r="P150" s="148">
        <f t="shared" si="30"/>
        <v>0.5</v>
      </c>
    </row>
    <row r="151" spans="1:16" x14ac:dyDescent="0.25">
      <c r="A151" s="391"/>
      <c r="B151" s="394"/>
      <c r="C151" s="5" t="str">
        <f t="shared" si="26"/>
        <v/>
      </c>
      <c r="D151" s="155">
        <f t="shared" si="31"/>
        <v>0</v>
      </c>
      <c r="F151" s="156">
        <f t="shared" si="32"/>
        <v>0</v>
      </c>
      <c r="G151" t="str">
        <f t="shared" si="33"/>
        <v/>
      </c>
      <c r="H151" t="b">
        <f t="shared" si="34"/>
        <v>0</v>
      </c>
      <c r="I151" s="283">
        <f t="shared" si="27"/>
        <v>0</v>
      </c>
      <c r="J151" s="1">
        <f t="shared" si="28"/>
        <v>0</v>
      </c>
      <c r="K151" s="157">
        <f t="shared" si="35"/>
        <v>0</v>
      </c>
      <c r="L151" s="148">
        <f t="shared" si="36"/>
        <v>0</v>
      </c>
      <c r="M151" s="150">
        <f t="shared" si="37"/>
        <v>10</v>
      </c>
      <c r="N151" s="149">
        <f t="shared" si="38"/>
        <v>50</v>
      </c>
      <c r="O151" s="149">
        <f t="shared" si="29"/>
        <v>5</v>
      </c>
      <c r="P151" s="148">
        <f t="shared" si="30"/>
        <v>0.5</v>
      </c>
    </row>
    <row r="152" spans="1:16" x14ac:dyDescent="0.25">
      <c r="A152" s="391"/>
      <c r="B152" s="394"/>
      <c r="C152" s="5" t="str">
        <f t="shared" si="26"/>
        <v/>
      </c>
      <c r="D152" s="155">
        <f t="shared" si="31"/>
        <v>0</v>
      </c>
      <c r="F152" s="156">
        <f t="shared" si="32"/>
        <v>0</v>
      </c>
      <c r="G152" t="str">
        <f t="shared" si="33"/>
        <v/>
      </c>
      <c r="H152" t="b">
        <f t="shared" si="34"/>
        <v>0</v>
      </c>
      <c r="I152" s="283">
        <f t="shared" si="27"/>
        <v>0</v>
      </c>
      <c r="J152" s="1">
        <f t="shared" si="28"/>
        <v>0</v>
      </c>
      <c r="K152" s="157">
        <f t="shared" si="35"/>
        <v>0</v>
      </c>
      <c r="L152" s="148">
        <f t="shared" si="36"/>
        <v>0</v>
      </c>
      <c r="M152" s="150">
        <f t="shared" si="37"/>
        <v>10</v>
      </c>
      <c r="N152" s="149">
        <f t="shared" si="38"/>
        <v>50</v>
      </c>
      <c r="O152" s="149">
        <f t="shared" si="29"/>
        <v>5</v>
      </c>
      <c r="P152" s="148">
        <f t="shared" si="30"/>
        <v>0.5</v>
      </c>
    </row>
    <row r="153" spans="1:16" x14ac:dyDescent="0.25">
      <c r="A153" s="391"/>
      <c r="B153" s="394"/>
      <c r="C153" s="5" t="str">
        <f t="shared" si="26"/>
        <v/>
      </c>
      <c r="D153" s="155">
        <f t="shared" si="31"/>
        <v>0</v>
      </c>
      <c r="F153" s="156">
        <f t="shared" si="32"/>
        <v>0</v>
      </c>
      <c r="G153" t="str">
        <f t="shared" si="33"/>
        <v/>
      </c>
      <c r="H153" t="b">
        <f t="shared" si="34"/>
        <v>0</v>
      </c>
      <c r="I153" s="283">
        <f t="shared" si="27"/>
        <v>0</v>
      </c>
      <c r="J153" s="1">
        <f t="shared" si="28"/>
        <v>0</v>
      </c>
      <c r="K153" s="157">
        <f t="shared" si="35"/>
        <v>0</v>
      </c>
      <c r="L153" s="148">
        <f t="shared" si="36"/>
        <v>0</v>
      </c>
      <c r="M153" s="150">
        <f t="shared" si="37"/>
        <v>10</v>
      </c>
      <c r="N153" s="149">
        <f t="shared" si="38"/>
        <v>50</v>
      </c>
      <c r="O153" s="149">
        <f t="shared" si="29"/>
        <v>5</v>
      </c>
      <c r="P153" s="148">
        <f t="shared" si="30"/>
        <v>0.5</v>
      </c>
    </row>
    <row r="154" spans="1:16" x14ac:dyDescent="0.25">
      <c r="A154" s="391"/>
      <c r="B154" s="394"/>
      <c r="C154" s="5" t="str">
        <f t="shared" si="26"/>
        <v/>
      </c>
      <c r="D154" s="155">
        <f t="shared" si="31"/>
        <v>0</v>
      </c>
      <c r="F154" s="156">
        <f t="shared" si="32"/>
        <v>0</v>
      </c>
      <c r="G154" t="str">
        <f t="shared" si="33"/>
        <v/>
      </c>
      <c r="H154" t="b">
        <f t="shared" si="34"/>
        <v>0</v>
      </c>
      <c r="I154" s="283">
        <f t="shared" si="27"/>
        <v>0</v>
      </c>
      <c r="J154" s="1">
        <f t="shared" si="28"/>
        <v>0</v>
      </c>
      <c r="K154" s="157">
        <f t="shared" si="35"/>
        <v>0</v>
      </c>
      <c r="L154" s="148">
        <f t="shared" si="36"/>
        <v>0</v>
      </c>
      <c r="M154" s="150">
        <f t="shared" si="37"/>
        <v>10</v>
      </c>
      <c r="N154" s="149">
        <f t="shared" si="38"/>
        <v>50</v>
      </c>
      <c r="O154" s="149">
        <f t="shared" si="29"/>
        <v>5</v>
      </c>
      <c r="P154" s="148">
        <f t="shared" si="30"/>
        <v>0.5</v>
      </c>
    </row>
    <row r="155" spans="1:16" x14ac:dyDescent="0.25">
      <c r="A155" s="391"/>
      <c r="B155" s="394"/>
      <c r="C155" s="5" t="str">
        <f t="shared" si="26"/>
        <v/>
      </c>
      <c r="D155" s="155">
        <f t="shared" si="31"/>
        <v>0</v>
      </c>
      <c r="F155" s="156">
        <f t="shared" si="32"/>
        <v>0</v>
      </c>
      <c r="G155" t="str">
        <f t="shared" si="33"/>
        <v/>
      </c>
      <c r="H155" t="b">
        <f t="shared" si="34"/>
        <v>0</v>
      </c>
      <c r="I155" s="283">
        <f t="shared" si="27"/>
        <v>0</v>
      </c>
      <c r="J155" s="1">
        <f t="shared" si="28"/>
        <v>0</v>
      </c>
      <c r="K155" s="157">
        <f t="shared" si="35"/>
        <v>0</v>
      </c>
      <c r="L155" s="148">
        <f t="shared" si="36"/>
        <v>0</v>
      </c>
      <c r="M155" s="150">
        <f t="shared" si="37"/>
        <v>10</v>
      </c>
      <c r="N155" s="149">
        <f t="shared" si="38"/>
        <v>50</v>
      </c>
      <c r="O155" s="149">
        <f t="shared" si="29"/>
        <v>5</v>
      </c>
      <c r="P155" s="148">
        <f t="shared" si="30"/>
        <v>0.5</v>
      </c>
    </row>
    <row r="156" spans="1:16" x14ac:dyDescent="0.25">
      <c r="A156" s="391"/>
      <c r="B156" s="394"/>
      <c r="C156" s="5" t="str">
        <f t="shared" si="26"/>
        <v/>
      </c>
      <c r="D156" s="155">
        <f t="shared" si="31"/>
        <v>0</v>
      </c>
      <c r="F156" s="156">
        <f t="shared" si="32"/>
        <v>0</v>
      </c>
      <c r="G156" t="str">
        <f t="shared" si="33"/>
        <v/>
      </c>
      <c r="H156" t="b">
        <f t="shared" si="34"/>
        <v>0</v>
      </c>
      <c r="I156" s="283">
        <f t="shared" si="27"/>
        <v>0</v>
      </c>
      <c r="J156" s="1">
        <f t="shared" si="28"/>
        <v>0</v>
      </c>
      <c r="K156" s="157">
        <f t="shared" si="35"/>
        <v>0</v>
      </c>
      <c r="L156" s="148">
        <f t="shared" si="36"/>
        <v>0</v>
      </c>
      <c r="M156" s="150">
        <f t="shared" si="37"/>
        <v>10</v>
      </c>
      <c r="N156" s="149">
        <f t="shared" si="38"/>
        <v>50</v>
      </c>
      <c r="O156" s="149">
        <f t="shared" si="29"/>
        <v>5</v>
      </c>
      <c r="P156" s="148">
        <f t="shared" si="30"/>
        <v>0.5</v>
      </c>
    </row>
    <row r="157" spans="1:16" x14ac:dyDescent="0.25">
      <c r="A157" s="391"/>
      <c r="B157" s="394"/>
      <c r="C157" s="5" t="str">
        <f t="shared" si="26"/>
        <v/>
      </c>
      <c r="D157" s="155">
        <f t="shared" si="31"/>
        <v>0</v>
      </c>
      <c r="F157" s="156">
        <f t="shared" si="32"/>
        <v>0</v>
      </c>
      <c r="G157" t="str">
        <f t="shared" si="33"/>
        <v/>
      </c>
      <c r="H157" t="b">
        <f t="shared" si="34"/>
        <v>0</v>
      </c>
      <c r="I157" s="283">
        <f t="shared" si="27"/>
        <v>0</v>
      </c>
      <c r="J157" s="1">
        <f t="shared" si="28"/>
        <v>0</v>
      </c>
      <c r="K157" s="157">
        <f t="shared" si="35"/>
        <v>0</v>
      </c>
      <c r="L157" s="148">
        <f t="shared" si="36"/>
        <v>0</v>
      </c>
      <c r="M157" s="150">
        <f t="shared" si="37"/>
        <v>10</v>
      </c>
      <c r="N157" s="149">
        <f t="shared" si="38"/>
        <v>50</v>
      </c>
      <c r="O157" s="149">
        <f t="shared" si="29"/>
        <v>5</v>
      </c>
      <c r="P157" s="148">
        <f t="shared" si="30"/>
        <v>0.5</v>
      </c>
    </row>
    <row r="158" spans="1:16" x14ac:dyDescent="0.25">
      <c r="A158" s="391"/>
      <c r="B158" s="394"/>
      <c r="C158" s="5" t="str">
        <f t="shared" si="26"/>
        <v/>
      </c>
      <c r="D158" s="155">
        <f t="shared" si="31"/>
        <v>0</v>
      </c>
      <c r="F158" s="156">
        <f t="shared" si="32"/>
        <v>0</v>
      </c>
      <c r="G158" t="str">
        <f t="shared" si="33"/>
        <v/>
      </c>
      <c r="H158" t="b">
        <f t="shared" si="34"/>
        <v>0</v>
      </c>
      <c r="I158" s="283">
        <f t="shared" si="27"/>
        <v>0</v>
      </c>
      <c r="J158" s="1">
        <f t="shared" si="28"/>
        <v>0</v>
      </c>
      <c r="K158" s="157">
        <f t="shared" si="35"/>
        <v>0</v>
      </c>
      <c r="L158" s="148">
        <f t="shared" si="36"/>
        <v>0</v>
      </c>
      <c r="M158" s="150">
        <f t="shared" si="37"/>
        <v>10</v>
      </c>
      <c r="N158" s="149">
        <f t="shared" si="38"/>
        <v>50</v>
      </c>
      <c r="O158" s="149">
        <f t="shared" si="29"/>
        <v>5</v>
      </c>
      <c r="P158" s="148">
        <f t="shared" si="30"/>
        <v>0.5</v>
      </c>
    </row>
    <row r="159" spans="1:16" x14ac:dyDescent="0.25">
      <c r="A159" s="391"/>
      <c r="B159" s="394"/>
      <c r="C159" s="5" t="str">
        <f t="shared" si="26"/>
        <v/>
      </c>
      <c r="D159" s="155">
        <f t="shared" si="31"/>
        <v>0</v>
      </c>
      <c r="F159" s="156">
        <f t="shared" si="32"/>
        <v>0</v>
      </c>
      <c r="G159" t="str">
        <f t="shared" si="33"/>
        <v/>
      </c>
      <c r="H159" t="b">
        <f t="shared" si="34"/>
        <v>0</v>
      </c>
      <c r="I159" s="283">
        <f t="shared" si="27"/>
        <v>0</v>
      </c>
      <c r="J159" s="1">
        <f t="shared" si="28"/>
        <v>0</v>
      </c>
      <c r="K159" s="157">
        <f t="shared" si="35"/>
        <v>0</v>
      </c>
      <c r="L159" s="148">
        <f t="shared" si="36"/>
        <v>0</v>
      </c>
      <c r="M159" s="150">
        <f t="shared" si="37"/>
        <v>10</v>
      </c>
      <c r="N159" s="149">
        <f t="shared" si="38"/>
        <v>50</v>
      </c>
      <c r="O159" s="149">
        <f t="shared" si="29"/>
        <v>5</v>
      </c>
      <c r="P159" s="148">
        <f t="shared" si="30"/>
        <v>0.5</v>
      </c>
    </row>
    <row r="160" spans="1:16" x14ac:dyDescent="0.25">
      <c r="A160" s="391"/>
      <c r="B160" s="394"/>
      <c r="C160" s="5" t="str">
        <f t="shared" si="26"/>
        <v/>
      </c>
      <c r="D160" s="155">
        <f t="shared" si="31"/>
        <v>0</v>
      </c>
      <c r="F160" s="156">
        <f t="shared" si="32"/>
        <v>0</v>
      </c>
      <c r="G160" t="str">
        <f t="shared" si="33"/>
        <v/>
      </c>
      <c r="H160" t="b">
        <f t="shared" si="34"/>
        <v>0</v>
      </c>
      <c r="I160" s="283">
        <f t="shared" si="27"/>
        <v>0</v>
      </c>
      <c r="J160" s="1">
        <f t="shared" si="28"/>
        <v>0</v>
      </c>
      <c r="K160" s="157">
        <f t="shared" si="35"/>
        <v>0</v>
      </c>
      <c r="L160" s="148">
        <f t="shared" si="36"/>
        <v>0</v>
      </c>
      <c r="M160" s="150">
        <f t="shared" si="37"/>
        <v>10</v>
      </c>
      <c r="N160" s="149">
        <f t="shared" si="38"/>
        <v>50</v>
      </c>
      <c r="O160" s="149">
        <f t="shared" si="29"/>
        <v>5</v>
      </c>
      <c r="P160" s="148">
        <f t="shared" si="30"/>
        <v>0.5</v>
      </c>
    </row>
    <row r="161" spans="1:16" x14ac:dyDescent="0.25">
      <c r="A161" s="391"/>
      <c r="B161" s="394"/>
      <c r="C161" s="5" t="str">
        <f t="shared" si="26"/>
        <v/>
      </c>
      <c r="D161" s="155">
        <f t="shared" si="31"/>
        <v>0</v>
      </c>
      <c r="F161" s="156">
        <f t="shared" si="32"/>
        <v>0</v>
      </c>
      <c r="G161" t="str">
        <f t="shared" si="33"/>
        <v/>
      </c>
      <c r="H161" t="b">
        <f t="shared" si="34"/>
        <v>0</v>
      </c>
      <c r="I161" s="283">
        <f t="shared" si="27"/>
        <v>0</v>
      </c>
      <c r="J161" s="1">
        <f t="shared" si="28"/>
        <v>0</v>
      </c>
      <c r="K161" s="157">
        <f t="shared" si="35"/>
        <v>0</v>
      </c>
      <c r="L161" s="148">
        <f t="shared" si="36"/>
        <v>0</v>
      </c>
      <c r="M161" s="150">
        <f t="shared" si="37"/>
        <v>10</v>
      </c>
      <c r="N161" s="149">
        <f t="shared" si="38"/>
        <v>50</v>
      </c>
      <c r="O161" s="149">
        <f t="shared" si="29"/>
        <v>5</v>
      </c>
      <c r="P161" s="148">
        <f t="shared" si="30"/>
        <v>0.5</v>
      </c>
    </row>
    <row r="162" spans="1:16" x14ac:dyDescent="0.25">
      <c r="A162" s="391"/>
      <c r="B162" s="394"/>
      <c r="C162" s="5" t="str">
        <f t="shared" si="26"/>
        <v/>
      </c>
      <c r="D162" s="155">
        <f t="shared" si="31"/>
        <v>0</v>
      </c>
      <c r="F162" s="156">
        <f t="shared" si="32"/>
        <v>0</v>
      </c>
      <c r="G162" t="str">
        <f t="shared" si="33"/>
        <v/>
      </c>
      <c r="H162" t="b">
        <f t="shared" si="34"/>
        <v>0</v>
      </c>
      <c r="I162" s="283">
        <f t="shared" si="27"/>
        <v>0</v>
      </c>
      <c r="J162" s="1">
        <f t="shared" si="28"/>
        <v>0</v>
      </c>
      <c r="K162" s="157">
        <f t="shared" si="35"/>
        <v>0</v>
      </c>
      <c r="L162" s="148">
        <f t="shared" si="36"/>
        <v>0</v>
      </c>
      <c r="M162" s="150">
        <f t="shared" si="37"/>
        <v>10</v>
      </c>
      <c r="N162" s="149">
        <f t="shared" si="38"/>
        <v>50</v>
      </c>
      <c r="O162" s="149">
        <f t="shared" si="29"/>
        <v>5</v>
      </c>
      <c r="P162" s="148">
        <f t="shared" si="30"/>
        <v>0.5</v>
      </c>
    </row>
    <row r="163" spans="1:16" x14ac:dyDescent="0.25">
      <c r="A163" s="391"/>
      <c r="B163" s="394"/>
      <c r="C163" s="5" t="str">
        <f t="shared" si="26"/>
        <v/>
      </c>
      <c r="D163" s="155">
        <f t="shared" si="31"/>
        <v>0</v>
      </c>
      <c r="F163" s="156">
        <f t="shared" si="32"/>
        <v>0</v>
      </c>
      <c r="G163" t="str">
        <f t="shared" si="33"/>
        <v/>
      </c>
      <c r="H163" t="b">
        <f t="shared" si="34"/>
        <v>0</v>
      </c>
      <c r="I163" s="283">
        <f t="shared" si="27"/>
        <v>0</v>
      </c>
      <c r="J163" s="1">
        <f t="shared" si="28"/>
        <v>0</v>
      </c>
      <c r="K163" s="157">
        <f t="shared" si="35"/>
        <v>0</v>
      </c>
      <c r="L163" s="148">
        <f t="shared" si="36"/>
        <v>0</v>
      </c>
      <c r="M163" s="150">
        <f t="shared" si="37"/>
        <v>10</v>
      </c>
      <c r="N163" s="149">
        <f t="shared" si="38"/>
        <v>50</v>
      </c>
      <c r="O163" s="149">
        <f t="shared" si="29"/>
        <v>5</v>
      </c>
      <c r="P163" s="148">
        <f t="shared" si="30"/>
        <v>0.5</v>
      </c>
    </row>
    <row r="164" spans="1:16" x14ac:dyDescent="0.25">
      <c r="A164" s="391"/>
      <c r="B164" s="394"/>
      <c r="C164" s="5" t="str">
        <f t="shared" si="26"/>
        <v/>
      </c>
      <c r="D164" s="155">
        <f t="shared" si="31"/>
        <v>0</v>
      </c>
      <c r="F164" s="156">
        <f t="shared" si="32"/>
        <v>0</v>
      </c>
      <c r="G164" t="str">
        <f t="shared" si="33"/>
        <v/>
      </c>
      <c r="H164" t="b">
        <f t="shared" si="34"/>
        <v>0</v>
      </c>
      <c r="I164" s="283">
        <f t="shared" si="27"/>
        <v>0</v>
      </c>
      <c r="J164" s="1">
        <f t="shared" si="28"/>
        <v>0</v>
      </c>
      <c r="K164" s="157">
        <f t="shared" si="35"/>
        <v>0</v>
      </c>
      <c r="L164" s="148">
        <f t="shared" si="36"/>
        <v>0</v>
      </c>
      <c r="M164" s="150">
        <f t="shared" si="37"/>
        <v>10</v>
      </c>
      <c r="N164" s="149">
        <f t="shared" si="38"/>
        <v>50</v>
      </c>
      <c r="O164" s="149">
        <f t="shared" si="29"/>
        <v>5</v>
      </c>
      <c r="P164" s="148">
        <f t="shared" si="30"/>
        <v>0.5</v>
      </c>
    </row>
    <row r="165" spans="1:16" x14ac:dyDescent="0.25">
      <c r="A165" s="391"/>
      <c r="B165" s="394"/>
      <c r="C165" s="5" t="str">
        <f t="shared" si="26"/>
        <v/>
      </c>
      <c r="D165" s="155">
        <f t="shared" si="31"/>
        <v>0</v>
      </c>
      <c r="F165" s="156">
        <f t="shared" si="32"/>
        <v>0</v>
      </c>
      <c r="G165" t="str">
        <f t="shared" si="33"/>
        <v/>
      </c>
      <c r="H165" t="b">
        <f t="shared" si="34"/>
        <v>0</v>
      </c>
      <c r="I165" s="283">
        <f t="shared" si="27"/>
        <v>0</v>
      </c>
      <c r="J165" s="1">
        <f t="shared" si="28"/>
        <v>0</v>
      </c>
      <c r="K165" s="157">
        <f t="shared" si="35"/>
        <v>0</v>
      </c>
      <c r="L165" s="148">
        <f t="shared" si="36"/>
        <v>0</v>
      </c>
      <c r="M165" s="150">
        <f t="shared" si="37"/>
        <v>10</v>
      </c>
      <c r="N165" s="149">
        <f t="shared" si="38"/>
        <v>50</v>
      </c>
      <c r="O165" s="149">
        <f t="shared" si="29"/>
        <v>5</v>
      </c>
      <c r="P165" s="148">
        <f t="shared" si="30"/>
        <v>0.5</v>
      </c>
    </row>
    <row r="166" spans="1:16" x14ac:dyDescent="0.25">
      <c r="A166" s="391"/>
      <c r="B166" s="394"/>
      <c r="C166" s="5" t="str">
        <f t="shared" si="26"/>
        <v/>
      </c>
      <c r="D166" s="155">
        <f t="shared" si="31"/>
        <v>0</v>
      </c>
      <c r="F166" s="156">
        <f t="shared" si="32"/>
        <v>0</v>
      </c>
      <c r="G166" t="str">
        <f t="shared" si="33"/>
        <v/>
      </c>
      <c r="H166" t="b">
        <f t="shared" si="34"/>
        <v>0</v>
      </c>
      <c r="I166" s="283">
        <f t="shared" si="27"/>
        <v>0</v>
      </c>
      <c r="J166" s="1">
        <f t="shared" si="28"/>
        <v>0</v>
      </c>
      <c r="K166" s="157">
        <f t="shared" si="35"/>
        <v>0</v>
      </c>
      <c r="L166" s="148">
        <f t="shared" si="36"/>
        <v>0</v>
      </c>
      <c r="M166" s="150">
        <f t="shared" si="37"/>
        <v>10</v>
      </c>
      <c r="N166" s="149">
        <f t="shared" si="38"/>
        <v>50</v>
      </c>
      <c r="O166" s="149">
        <f t="shared" si="29"/>
        <v>5</v>
      </c>
      <c r="P166" s="148">
        <f t="shared" si="30"/>
        <v>0.5</v>
      </c>
    </row>
    <row r="167" spans="1:16" x14ac:dyDescent="0.25">
      <c r="A167" s="391"/>
      <c r="B167" s="394"/>
      <c r="C167" s="5" t="str">
        <f t="shared" si="26"/>
        <v/>
      </c>
      <c r="D167" s="155">
        <f t="shared" si="31"/>
        <v>0</v>
      </c>
      <c r="F167" s="156">
        <f t="shared" si="32"/>
        <v>0</v>
      </c>
      <c r="G167" t="str">
        <f t="shared" si="33"/>
        <v/>
      </c>
      <c r="H167" t="b">
        <f t="shared" si="34"/>
        <v>0</v>
      </c>
      <c r="I167" s="283">
        <f t="shared" si="27"/>
        <v>0</v>
      </c>
      <c r="J167" s="1">
        <f t="shared" si="28"/>
        <v>0</v>
      </c>
      <c r="K167" s="157">
        <f t="shared" si="35"/>
        <v>0</v>
      </c>
      <c r="L167" s="148">
        <f t="shared" si="36"/>
        <v>0</v>
      </c>
      <c r="M167" s="150">
        <f t="shared" si="37"/>
        <v>10</v>
      </c>
      <c r="N167" s="149">
        <f t="shared" si="38"/>
        <v>50</v>
      </c>
      <c r="O167" s="149">
        <f t="shared" si="29"/>
        <v>5</v>
      </c>
      <c r="P167" s="148">
        <f t="shared" si="30"/>
        <v>0.5</v>
      </c>
    </row>
    <row r="168" spans="1:16" x14ac:dyDescent="0.25">
      <c r="A168" s="391"/>
      <c r="B168" s="394"/>
      <c r="C168" s="5" t="str">
        <f t="shared" si="26"/>
        <v/>
      </c>
      <c r="D168" s="155">
        <f t="shared" si="31"/>
        <v>0</v>
      </c>
      <c r="F168" s="156">
        <f t="shared" si="32"/>
        <v>0</v>
      </c>
      <c r="G168" t="str">
        <f t="shared" si="33"/>
        <v/>
      </c>
      <c r="H168" t="b">
        <f t="shared" si="34"/>
        <v>0</v>
      </c>
      <c r="I168" s="283">
        <f t="shared" si="27"/>
        <v>0</v>
      </c>
      <c r="J168" s="1">
        <f t="shared" si="28"/>
        <v>0</v>
      </c>
      <c r="K168" s="157">
        <f t="shared" si="35"/>
        <v>0</v>
      </c>
      <c r="L168" s="148">
        <f t="shared" si="36"/>
        <v>0</v>
      </c>
      <c r="M168" s="150">
        <f t="shared" si="37"/>
        <v>10</v>
      </c>
      <c r="N168" s="149">
        <f t="shared" si="38"/>
        <v>50</v>
      </c>
      <c r="O168" s="149">
        <f t="shared" si="29"/>
        <v>5</v>
      </c>
      <c r="P168" s="148">
        <f t="shared" si="30"/>
        <v>0.5</v>
      </c>
    </row>
    <row r="169" spans="1:16" x14ac:dyDescent="0.25">
      <c r="A169" s="391"/>
      <c r="B169" s="394"/>
      <c r="C169" s="5" t="str">
        <f t="shared" si="26"/>
        <v/>
      </c>
      <c r="D169" s="155">
        <f t="shared" si="31"/>
        <v>0</v>
      </c>
      <c r="F169" s="156">
        <f t="shared" si="32"/>
        <v>0</v>
      </c>
      <c r="G169" t="str">
        <f t="shared" si="33"/>
        <v/>
      </c>
      <c r="H169" t="b">
        <f t="shared" si="34"/>
        <v>0</v>
      </c>
      <c r="I169" s="283">
        <f t="shared" si="27"/>
        <v>0</v>
      </c>
      <c r="J169" s="1">
        <f t="shared" si="28"/>
        <v>0</v>
      </c>
      <c r="K169" s="157">
        <f t="shared" si="35"/>
        <v>0</v>
      </c>
      <c r="L169" s="148">
        <f t="shared" si="36"/>
        <v>0</v>
      </c>
      <c r="M169" s="150">
        <f t="shared" si="37"/>
        <v>10</v>
      </c>
      <c r="N169" s="149">
        <f t="shared" si="38"/>
        <v>50</v>
      </c>
      <c r="O169" s="149">
        <f t="shared" si="29"/>
        <v>5</v>
      </c>
      <c r="P169" s="148">
        <f t="shared" si="30"/>
        <v>0.5</v>
      </c>
    </row>
    <row r="170" spans="1:16" x14ac:dyDescent="0.25">
      <c r="A170" s="391"/>
      <c r="B170" s="394"/>
      <c r="C170" s="5" t="str">
        <f t="shared" si="26"/>
        <v/>
      </c>
      <c r="D170" s="155">
        <f t="shared" si="31"/>
        <v>0</v>
      </c>
      <c r="F170" s="156">
        <f t="shared" si="32"/>
        <v>0</v>
      </c>
      <c r="G170" t="str">
        <f t="shared" si="33"/>
        <v/>
      </c>
      <c r="H170" t="b">
        <f t="shared" si="34"/>
        <v>0</v>
      </c>
      <c r="I170" s="283">
        <f t="shared" si="27"/>
        <v>0</v>
      </c>
      <c r="J170" s="1">
        <f t="shared" si="28"/>
        <v>0</v>
      </c>
      <c r="K170" s="157">
        <f t="shared" si="35"/>
        <v>0</v>
      </c>
      <c r="L170" s="148">
        <f t="shared" si="36"/>
        <v>0</v>
      </c>
      <c r="M170" s="150">
        <f t="shared" si="37"/>
        <v>10</v>
      </c>
      <c r="N170" s="149">
        <f t="shared" si="38"/>
        <v>50</v>
      </c>
      <c r="O170" s="149">
        <f t="shared" si="29"/>
        <v>5</v>
      </c>
      <c r="P170" s="148">
        <f t="shared" si="30"/>
        <v>0.5</v>
      </c>
    </row>
    <row r="171" spans="1:16" x14ac:dyDescent="0.25">
      <c r="A171" s="391"/>
      <c r="B171" s="394"/>
      <c r="C171" s="5" t="str">
        <f t="shared" si="26"/>
        <v/>
      </c>
      <c r="D171" s="155">
        <f t="shared" si="31"/>
        <v>0</v>
      </c>
      <c r="F171" s="156">
        <f t="shared" si="32"/>
        <v>0</v>
      </c>
      <c r="G171" t="str">
        <f t="shared" si="33"/>
        <v/>
      </c>
      <c r="H171" t="b">
        <f t="shared" si="34"/>
        <v>0</v>
      </c>
      <c r="I171" s="283">
        <f t="shared" si="27"/>
        <v>0</v>
      </c>
      <c r="J171" s="1">
        <f t="shared" si="28"/>
        <v>0</v>
      </c>
      <c r="K171" s="157">
        <f t="shared" si="35"/>
        <v>0</v>
      </c>
      <c r="L171" s="148">
        <f t="shared" si="36"/>
        <v>0</v>
      </c>
      <c r="M171" s="150">
        <f t="shared" si="37"/>
        <v>10</v>
      </c>
      <c r="N171" s="149">
        <f t="shared" si="38"/>
        <v>50</v>
      </c>
      <c r="O171" s="149">
        <f t="shared" si="29"/>
        <v>5</v>
      </c>
      <c r="P171" s="148">
        <f t="shared" si="30"/>
        <v>0.5</v>
      </c>
    </row>
    <row r="172" spans="1:16" x14ac:dyDescent="0.25">
      <c r="A172" s="391"/>
      <c r="B172" s="394"/>
      <c r="C172" s="5" t="str">
        <f t="shared" si="26"/>
        <v/>
      </c>
      <c r="D172" s="155">
        <f t="shared" si="31"/>
        <v>0</v>
      </c>
      <c r="F172" s="156">
        <f t="shared" si="32"/>
        <v>0</v>
      </c>
      <c r="G172" t="str">
        <f t="shared" si="33"/>
        <v/>
      </c>
      <c r="H172" t="b">
        <f t="shared" si="34"/>
        <v>0</v>
      </c>
      <c r="I172" s="283">
        <f t="shared" si="27"/>
        <v>0</v>
      </c>
      <c r="J172" s="1">
        <f t="shared" si="28"/>
        <v>0</v>
      </c>
      <c r="K172" s="157">
        <f t="shared" si="35"/>
        <v>0</v>
      </c>
      <c r="L172" s="148">
        <f t="shared" si="36"/>
        <v>0</v>
      </c>
      <c r="M172" s="150">
        <f t="shared" si="37"/>
        <v>10</v>
      </c>
      <c r="N172" s="149">
        <f t="shared" si="38"/>
        <v>50</v>
      </c>
      <c r="O172" s="149">
        <f t="shared" si="29"/>
        <v>5</v>
      </c>
      <c r="P172" s="148">
        <f t="shared" si="30"/>
        <v>0.5</v>
      </c>
    </row>
    <row r="173" spans="1:16" x14ac:dyDescent="0.25">
      <c r="A173" s="391"/>
      <c r="B173" s="394"/>
      <c r="C173" s="5" t="str">
        <f t="shared" si="26"/>
        <v/>
      </c>
      <c r="D173" s="155">
        <f t="shared" si="31"/>
        <v>0</v>
      </c>
      <c r="F173" s="156">
        <f t="shared" si="32"/>
        <v>0</v>
      </c>
      <c r="G173" t="str">
        <f t="shared" si="33"/>
        <v/>
      </c>
      <c r="H173" t="b">
        <f t="shared" si="34"/>
        <v>0</v>
      </c>
      <c r="I173" s="283">
        <f t="shared" si="27"/>
        <v>0</v>
      </c>
      <c r="J173" s="1">
        <f t="shared" si="28"/>
        <v>0</v>
      </c>
      <c r="K173" s="157">
        <f t="shared" si="35"/>
        <v>0</v>
      </c>
      <c r="L173" s="148">
        <f t="shared" si="36"/>
        <v>0</v>
      </c>
      <c r="M173" s="150">
        <f t="shared" si="37"/>
        <v>10</v>
      </c>
      <c r="N173" s="149">
        <f t="shared" si="38"/>
        <v>50</v>
      </c>
      <c r="O173" s="149">
        <f t="shared" si="29"/>
        <v>5</v>
      </c>
      <c r="P173" s="148">
        <f t="shared" si="30"/>
        <v>0.5</v>
      </c>
    </row>
    <row r="174" spans="1:16" x14ac:dyDescent="0.25">
      <c r="A174" s="391"/>
      <c r="B174" s="394"/>
      <c r="C174" s="5" t="str">
        <f t="shared" si="26"/>
        <v/>
      </c>
      <c r="D174" s="155">
        <f t="shared" si="31"/>
        <v>0</v>
      </c>
      <c r="F174" s="156">
        <f t="shared" si="32"/>
        <v>0</v>
      </c>
      <c r="G174" t="str">
        <f t="shared" si="33"/>
        <v/>
      </c>
      <c r="H174" t="b">
        <f t="shared" si="34"/>
        <v>0</v>
      </c>
      <c r="I174" s="283">
        <f t="shared" si="27"/>
        <v>0</v>
      </c>
      <c r="J174" s="1">
        <f t="shared" si="28"/>
        <v>0</v>
      </c>
      <c r="K174" s="157">
        <f t="shared" si="35"/>
        <v>0</v>
      </c>
      <c r="L174" s="148">
        <f t="shared" si="36"/>
        <v>0</v>
      </c>
      <c r="M174" s="150">
        <f t="shared" si="37"/>
        <v>10</v>
      </c>
      <c r="N174" s="149">
        <f t="shared" si="38"/>
        <v>50</v>
      </c>
      <c r="O174" s="149">
        <f t="shared" si="29"/>
        <v>5</v>
      </c>
      <c r="P174" s="148">
        <f t="shared" si="30"/>
        <v>0.5</v>
      </c>
    </row>
    <row r="175" spans="1:16" x14ac:dyDescent="0.25">
      <c r="A175" s="391"/>
      <c r="B175" s="394"/>
      <c r="C175" s="5" t="str">
        <f t="shared" si="26"/>
        <v/>
      </c>
      <c r="D175" s="155">
        <f t="shared" si="31"/>
        <v>0</v>
      </c>
      <c r="F175" s="156">
        <f t="shared" si="32"/>
        <v>0</v>
      </c>
      <c r="G175" t="str">
        <f t="shared" si="33"/>
        <v/>
      </c>
      <c r="H175" t="b">
        <f t="shared" si="34"/>
        <v>0</v>
      </c>
      <c r="I175" s="283">
        <f t="shared" si="27"/>
        <v>0</v>
      </c>
      <c r="J175" s="1">
        <f t="shared" si="28"/>
        <v>0</v>
      </c>
      <c r="K175" s="157">
        <f t="shared" si="35"/>
        <v>0</v>
      </c>
      <c r="L175" s="148">
        <f t="shared" si="36"/>
        <v>0</v>
      </c>
      <c r="M175" s="150">
        <f t="shared" si="37"/>
        <v>10</v>
      </c>
      <c r="N175" s="149">
        <f t="shared" si="38"/>
        <v>50</v>
      </c>
      <c r="O175" s="149">
        <f t="shared" si="29"/>
        <v>5</v>
      </c>
      <c r="P175" s="148">
        <f t="shared" si="30"/>
        <v>0.5</v>
      </c>
    </row>
    <row r="176" spans="1:16" x14ac:dyDescent="0.25">
      <c r="A176" s="391"/>
      <c r="B176" s="394"/>
      <c r="C176" s="5" t="str">
        <f t="shared" si="26"/>
        <v/>
      </c>
      <c r="D176" s="155">
        <f t="shared" si="31"/>
        <v>0</v>
      </c>
      <c r="F176" s="156">
        <f t="shared" si="32"/>
        <v>0</v>
      </c>
      <c r="G176" t="str">
        <f t="shared" si="33"/>
        <v/>
      </c>
      <c r="H176" t="b">
        <f t="shared" si="34"/>
        <v>0</v>
      </c>
      <c r="I176" s="283">
        <f t="shared" si="27"/>
        <v>0</v>
      </c>
      <c r="J176" s="1">
        <f t="shared" si="28"/>
        <v>0</v>
      </c>
      <c r="K176" s="157">
        <f t="shared" si="35"/>
        <v>0</v>
      </c>
      <c r="L176" s="148">
        <f t="shared" si="36"/>
        <v>0</v>
      </c>
      <c r="M176" s="150">
        <f t="shared" si="37"/>
        <v>10</v>
      </c>
      <c r="N176" s="149">
        <f t="shared" si="38"/>
        <v>50</v>
      </c>
      <c r="O176" s="149">
        <f t="shared" si="29"/>
        <v>5</v>
      </c>
      <c r="P176" s="148">
        <f t="shared" si="30"/>
        <v>0.5</v>
      </c>
    </row>
    <row r="177" spans="1:16" x14ac:dyDescent="0.25">
      <c r="A177" s="391"/>
      <c r="B177" s="394"/>
      <c r="C177" s="5" t="str">
        <f t="shared" si="26"/>
        <v/>
      </c>
      <c r="D177" s="155">
        <f t="shared" si="31"/>
        <v>0</v>
      </c>
      <c r="F177" s="156">
        <f t="shared" si="32"/>
        <v>0</v>
      </c>
      <c r="G177" t="str">
        <f t="shared" si="33"/>
        <v/>
      </c>
      <c r="H177" t="b">
        <f t="shared" si="34"/>
        <v>0</v>
      </c>
      <c r="I177" s="283">
        <f t="shared" si="27"/>
        <v>0</v>
      </c>
      <c r="J177" s="1">
        <f t="shared" si="28"/>
        <v>0</v>
      </c>
      <c r="K177" s="157">
        <f t="shared" si="35"/>
        <v>0</v>
      </c>
      <c r="L177" s="148">
        <f t="shared" si="36"/>
        <v>0</v>
      </c>
      <c r="M177" s="150">
        <f t="shared" si="37"/>
        <v>10</v>
      </c>
      <c r="N177" s="149">
        <f t="shared" si="38"/>
        <v>50</v>
      </c>
      <c r="O177" s="149">
        <f t="shared" si="29"/>
        <v>5</v>
      </c>
      <c r="P177" s="148">
        <f t="shared" si="30"/>
        <v>0.5</v>
      </c>
    </row>
    <row r="178" spans="1:16" x14ac:dyDescent="0.25">
      <c r="A178" s="391"/>
      <c r="B178" s="394"/>
      <c r="C178" s="5" t="str">
        <f t="shared" si="26"/>
        <v/>
      </c>
      <c r="D178" s="155">
        <f t="shared" si="31"/>
        <v>0</v>
      </c>
      <c r="F178" s="156">
        <f t="shared" si="32"/>
        <v>0</v>
      </c>
      <c r="G178" t="str">
        <f t="shared" si="33"/>
        <v/>
      </c>
      <c r="H178" t="b">
        <f t="shared" si="34"/>
        <v>0</v>
      </c>
      <c r="I178" s="283">
        <f t="shared" si="27"/>
        <v>0</v>
      </c>
      <c r="J178" s="1">
        <f t="shared" si="28"/>
        <v>0</v>
      </c>
      <c r="K178" s="157">
        <f t="shared" si="35"/>
        <v>0</v>
      </c>
      <c r="L178" s="148">
        <f t="shared" si="36"/>
        <v>0</v>
      </c>
      <c r="M178" s="150">
        <f t="shared" si="37"/>
        <v>10</v>
      </c>
      <c r="N178" s="149">
        <f t="shared" si="38"/>
        <v>50</v>
      </c>
      <c r="O178" s="149">
        <f t="shared" si="29"/>
        <v>5</v>
      </c>
      <c r="P178" s="148">
        <f t="shared" si="30"/>
        <v>0.5</v>
      </c>
    </row>
    <row r="179" spans="1:16" x14ac:dyDescent="0.25">
      <c r="A179" s="391"/>
      <c r="B179" s="394"/>
      <c r="C179" s="5" t="str">
        <f t="shared" si="26"/>
        <v/>
      </c>
      <c r="D179" s="155">
        <f t="shared" si="31"/>
        <v>0</v>
      </c>
      <c r="F179" s="156">
        <f t="shared" si="32"/>
        <v>0</v>
      </c>
      <c r="G179" t="str">
        <f t="shared" si="33"/>
        <v/>
      </c>
      <c r="H179" t="b">
        <f t="shared" si="34"/>
        <v>0</v>
      </c>
      <c r="I179" s="283">
        <f t="shared" si="27"/>
        <v>0</v>
      </c>
      <c r="J179" s="1">
        <f t="shared" si="28"/>
        <v>0</v>
      </c>
      <c r="K179" s="157">
        <f t="shared" si="35"/>
        <v>0</v>
      </c>
      <c r="L179" s="148">
        <f t="shared" si="36"/>
        <v>0</v>
      </c>
      <c r="M179" s="150">
        <f t="shared" si="37"/>
        <v>10</v>
      </c>
      <c r="N179" s="149">
        <f t="shared" si="38"/>
        <v>50</v>
      </c>
      <c r="O179" s="149">
        <f t="shared" si="29"/>
        <v>5</v>
      </c>
      <c r="P179" s="148">
        <f t="shared" si="30"/>
        <v>0.5</v>
      </c>
    </row>
    <row r="180" spans="1:16" x14ac:dyDescent="0.25">
      <c r="A180" s="391"/>
      <c r="B180" s="394"/>
      <c r="C180" s="5" t="str">
        <f t="shared" si="26"/>
        <v/>
      </c>
      <c r="D180" s="155">
        <f t="shared" si="31"/>
        <v>0</v>
      </c>
      <c r="F180" s="156">
        <f t="shared" si="32"/>
        <v>0</v>
      </c>
      <c r="G180" t="str">
        <f t="shared" si="33"/>
        <v/>
      </c>
      <c r="H180" t="b">
        <f t="shared" si="34"/>
        <v>0</v>
      </c>
      <c r="I180" s="283">
        <f t="shared" si="27"/>
        <v>0</v>
      </c>
      <c r="J180" s="1">
        <f t="shared" si="28"/>
        <v>0</v>
      </c>
      <c r="K180" s="157">
        <f t="shared" si="35"/>
        <v>0</v>
      </c>
      <c r="L180" s="148">
        <f t="shared" si="36"/>
        <v>0</v>
      </c>
      <c r="M180" s="150">
        <f t="shared" si="37"/>
        <v>10</v>
      </c>
      <c r="N180" s="149">
        <f t="shared" si="38"/>
        <v>50</v>
      </c>
      <c r="O180" s="149">
        <f t="shared" si="29"/>
        <v>5</v>
      </c>
      <c r="P180" s="148">
        <f t="shared" si="30"/>
        <v>0.5</v>
      </c>
    </row>
    <row r="181" spans="1:16" x14ac:dyDescent="0.25">
      <c r="A181" s="391"/>
      <c r="B181" s="394"/>
      <c r="C181" s="5" t="str">
        <f t="shared" si="26"/>
        <v/>
      </c>
      <c r="D181" s="155">
        <f t="shared" si="31"/>
        <v>0</v>
      </c>
      <c r="F181" s="156">
        <f t="shared" si="32"/>
        <v>0</v>
      </c>
      <c r="G181" t="str">
        <f t="shared" si="33"/>
        <v/>
      </c>
      <c r="H181" t="b">
        <f t="shared" si="34"/>
        <v>0</v>
      </c>
      <c r="I181" s="283">
        <f t="shared" si="27"/>
        <v>0</v>
      </c>
      <c r="J181" s="1">
        <f t="shared" si="28"/>
        <v>0</v>
      </c>
      <c r="K181" s="157">
        <f t="shared" si="35"/>
        <v>0</v>
      </c>
      <c r="L181" s="148">
        <f t="shared" si="36"/>
        <v>0</v>
      </c>
      <c r="M181" s="150">
        <f t="shared" si="37"/>
        <v>10</v>
      </c>
      <c r="N181" s="149">
        <f t="shared" si="38"/>
        <v>50</v>
      </c>
      <c r="O181" s="149">
        <f t="shared" si="29"/>
        <v>5</v>
      </c>
      <c r="P181" s="148">
        <f t="shared" si="30"/>
        <v>0.5</v>
      </c>
    </row>
    <row r="182" spans="1:16" x14ac:dyDescent="0.25">
      <c r="A182" s="391"/>
      <c r="B182" s="394"/>
      <c r="C182" s="5" t="str">
        <f t="shared" si="26"/>
        <v/>
      </c>
      <c r="D182" s="155">
        <f t="shared" si="31"/>
        <v>0</v>
      </c>
      <c r="F182" s="156">
        <f t="shared" si="32"/>
        <v>0</v>
      </c>
      <c r="G182" t="str">
        <f t="shared" si="33"/>
        <v/>
      </c>
      <c r="H182" t="b">
        <f t="shared" si="34"/>
        <v>0</v>
      </c>
      <c r="I182" s="283">
        <f t="shared" si="27"/>
        <v>0</v>
      </c>
      <c r="J182" s="1">
        <f t="shared" si="28"/>
        <v>0</v>
      </c>
      <c r="K182" s="157">
        <f t="shared" si="35"/>
        <v>0</v>
      </c>
      <c r="L182" s="148">
        <f t="shared" si="36"/>
        <v>0</v>
      </c>
      <c r="M182" s="150">
        <f t="shared" si="37"/>
        <v>10</v>
      </c>
      <c r="N182" s="149">
        <f t="shared" si="38"/>
        <v>50</v>
      </c>
      <c r="O182" s="149">
        <f t="shared" si="29"/>
        <v>5</v>
      </c>
      <c r="P182" s="148">
        <f t="shared" si="30"/>
        <v>0.5</v>
      </c>
    </row>
    <row r="183" spans="1:16" x14ac:dyDescent="0.25">
      <c r="A183" s="391"/>
      <c r="B183" s="394"/>
      <c r="C183" s="5" t="str">
        <f t="shared" si="26"/>
        <v/>
      </c>
      <c r="D183" s="155">
        <f t="shared" si="31"/>
        <v>0</v>
      </c>
      <c r="F183" s="156">
        <f t="shared" si="32"/>
        <v>0</v>
      </c>
      <c r="G183" t="str">
        <f t="shared" si="33"/>
        <v/>
      </c>
      <c r="H183" t="b">
        <f t="shared" si="34"/>
        <v>0</v>
      </c>
      <c r="I183" s="283">
        <f t="shared" si="27"/>
        <v>0</v>
      </c>
      <c r="J183" s="1">
        <f t="shared" si="28"/>
        <v>0</v>
      </c>
      <c r="K183" s="157">
        <f t="shared" si="35"/>
        <v>0</v>
      </c>
      <c r="L183" s="148">
        <f t="shared" si="36"/>
        <v>0</v>
      </c>
      <c r="M183" s="150">
        <f t="shared" si="37"/>
        <v>10</v>
      </c>
      <c r="N183" s="149">
        <f t="shared" si="38"/>
        <v>50</v>
      </c>
      <c r="O183" s="149">
        <f t="shared" si="29"/>
        <v>5</v>
      </c>
      <c r="P183" s="148">
        <f t="shared" si="30"/>
        <v>0.5</v>
      </c>
    </row>
    <row r="184" spans="1:16" x14ac:dyDescent="0.25">
      <c r="A184" s="391"/>
      <c r="B184" s="394"/>
      <c r="C184" s="5" t="str">
        <f t="shared" si="26"/>
        <v/>
      </c>
      <c r="D184" s="155">
        <f t="shared" si="31"/>
        <v>0</v>
      </c>
      <c r="F184" s="156">
        <f t="shared" si="32"/>
        <v>0</v>
      </c>
      <c r="G184" t="str">
        <f t="shared" si="33"/>
        <v/>
      </c>
      <c r="H184" t="b">
        <f t="shared" si="34"/>
        <v>0</v>
      </c>
      <c r="I184" s="283">
        <f t="shared" si="27"/>
        <v>0</v>
      </c>
      <c r="J184" s="1">
        <f t="shared" si="28"/>
        <v>0</v>
      </c>
      <c r="K184" s="157">
        <f t="shared" si="35"/>
        <v>0</v>
      </c>
      <c r="L184" s="148">
        <f t="shared" si="36"/>
        <v>0</v>
      </c>
      <c r="M184" s="150">
        <f t="shared" si="37"/>
        <v>10</v>
      </c>
      <c r="N184" s="149">
        <f t="shared" si="38"/>
        <v>50</v>
      </c>
      <c r="O184" s="149">
        <f t="shared" si="29"/>
        <v>5</v>
      </c>
      <c r="P184" s="148">
        <f t="shared" si="30"/>
        <v>0.5</v>
      </c>
    </row>
    <row r="185" spans="1:16" x14ac:dyDescent="0.25">
      <c r="A185" s="391"/>
      <c r="B185" s="394"/>
      <c r="C185" s="5" t="str">
        <f t="shared" si="26"/>
        <v/>
      </c>
      <c r="D185" s="155">
        <f t="shared" si="31"/>
        <v>0</v>
      </c>
      <c r="F185" s="156">
        <f t="shared" si="32"/>
        <v>0</v>
      </c>
      <c r="G185" t="str">
        <f t="shared" si="33"/>
        <v/>
      </c>
      <c r="H185" t="b">
        <f t="shared" si="34"/>
        <v>0</v>
      </c>
      <c r="I185" s="283">
        <f t="shared" si="27"/>
        <v>0</v>
      </c>
      <c r="J185" s="1">
        <f t="shared" si="28"/>
        <v>0</v>
      </c>
      <c r="K185" s="157">
        <f t="shared" si="35"/>
        <v>0</v>
      </c>
      <c r="L185" s="148">
        <f t="shared" si="36"/>
        <v>0</v>
      </c>
      <c r="M185" s="150">
        <f t="shared" si="37"/>
        <v>10</v>
      </c>
      <c r="N185" s="149">
        <f t="shared" si="38"/>
        <v>50</v>
      </c>
      <c r="O185" s="149">
        <f t="shared" si="29"/>
        <v>5</v>
      </c>
      <c r="P185" s="148">
        <f t="shared" si="30"/>
        <v>0.5</v>
      </c>
    </row>
    <row r="186" spans="1:16" x14ac:dyDescent="0.25">
      <c r="A186" s="391"/>
      <c r="B186" s="394"/>
      <c r="C186" s="5" t="str">
        <f t="shared" si="26"/>
        <v/>
      </c>
      <c r="D186" s="155">
        <f t="shared" si="31"/>
        <v>0</v>
      </c>
      <c r="F186" s="156">
        <f t="shared" si="32"/>
        <v>0</v>
      </c>
      <c r="G186" t="str">
        <f t="shared" si="33"/>
        <v/>
      </c>
      <c r="H186" t="b">
        <f t="shared" si="34"/>
        <v>0</v>
      </c>
      <c r="I186" s="283">
        <f t="shared" si="27"/>
        <v>0</v>
      </c>
      <c r="J186" s="1">
        <f t="shared" si="28"/>
        <v>0</v>
      </c>
      <c r="K186" s="157">
        <f t="shared" si="35"/>
        <v>0</v>
      </c>
      <c r="L186" s="148">
        <f t="shared" si="36"/>
        <v>0</v>
      </c>
      <c r="M186" s="150">
        <f t="shared" si="37"/>
        <v>10</v>
      </c>
      <c r="N186" s="149">
        <f t="shared" si="38"/>
        <v>50</v>
      </c>
      <c r="O186" s="149">
        <f t="shared" si="29"/>
        <v>5</v>
      </c>
      <c r="P186" s="148">
        <f t="shared" si="30"/>
        <v>0.5</v>
      </c>
    </row>
    <row r="187" spans="1:16" x14ac:dyDescent="0.25">
      <c r="A187" s="391"/>
      <c r="B187" s="394"/>
      <c r="C187" s="5" t="str">
        <f t="shared" si="26"/>
        <v/>
      </c>
      <c r="D187" s="155">
        <f t="shared" si="31"/>
        <v>0</v>
      </c>
      <c r="F187" s="156">
        <f t="shared" si="32"/>
        <v>0</v>
      </c>
      <c r="G187" t="str">
        <f t="shared" si="33"/>
        <v/>
      </c>
      <c r="H187" t="b">
        <f t="shared" si="34"/>
        <v>0</v>
      </c>
      <c r="I187" s="283">
        <f t="shared" si="27"/>
        <v>0</v>
      </c>
      <c r="J187" s="1">
        <f t="shared" si="28"/>
        <v>0</v>
      </c>
      <c r="K187" s="157">
        <f t="shared" si="35"/>
        <v>0</v>
      </c>
      <c r="L187" s="148">
        <f t="shared" si="36"/>
        <v>0</v>
      </c>
      <c r="M187" s="150">
        <f t="shared" si="37"/>
        <v>10</v>
      </c>
      <c r="N187" s="149">
        <f t="shared" si="38"/>
        <v>50</v>
      </c>
      <c r="O187" s="149">
        <f t="shared" si="29"/>
        <v>5</v>
      </c>
      <c r="P187" s="148">
        <f t="shared" si="30"/>
        <v>0.5</v>
      </c>
    </row>
    <row r="188" spans="1:16" x14ac:dyDescent="0.25">
      <c r="A188" s="391"/>
      <c r="B188" s="394"/>
      <c r="C188" s="5" t="str">
        <f t="shared" si="26"/>
        <v/>
      </c>
      <c r="D188" s="155">
        <f t="shared" si="31"/>
        <v>0</v>
      </c>
      <c r="F188" s="156">
        <f t="shared" si="32"/>
        <v>0</v>
      </c>
      <c r="G188" t="str">
        <f t="shared" si="33"/>
        <v/>
      </c>
      <c r="H188" t="b">
        <f t="shared" si="34"/>
        <v>0</v>
      </c>
      <c r="I188" s="283">
        <f t="shared" si="27"/>
        <v>0</v>
      </c>
      <c r="J188" s="1">
        <f t="shared" si="28"/>
        <v>0</v>
      </c>
      <c r="K188" s="157">
        <f t="shared" si="35"/>
        <v>0</v>
      </c>
      <c r="L188" s="148">
        <f t="shared" si="36"/>
        <v>0</v>
      </c>
      <c r="M188" s="150">
        <f t="shared" si="37"/>
        <v>10</v>
      </c>
      <c r="N188" s="149">
        <f t="shared" si="38"/>
        <v>50</v>
      </c>
      <c r="O188" s="149">
        <f t="shared" si="29"/>
        <v>5</v>
      </c>
      <c r="P188" s="148">
        <f t="shared" si="30"/>
        <v>0.5</v>
      </c>
    </row>
    <row r="189" spans="1:16" x14ac:dyDescent="0.25">
      <c r="A189" s="391"/>
      <c r="B189" s="394"/>
      <c r="C189" s="5" t="str">
        <f t="shared" si="26"/>
        <v/>
      </c>
      <c r="D189" s="155">
        <f t="shared" si="31"/>
        <v>0</v>
      </c>
      <c r="F189" s="156">
        <f t="shared" si="32"/>
        <v>0</v>
      </c>
      <c r="G189" t="str">
        <f t="shared" si="33"/>
        <v/>
      </c>
      <c r="H189" t="b">
        <f t="shared" si="34"/>
        <v>0</v>
      </c>
      <c r="I189" s="283">
        <f t="shared" si="27"/>
        <v>0</v>
      </c>
      <c r="J189" s="1">
        <f t="shared" si="28"/>
        <v>0</v>
      </c>
      <c r="K189" s="157">
        <f t="shared" si="35"/>
        <v>0</v>
      </c>
      <c r="L189" s="148">
        <f t="shared" si="36"/>
        <v>0</v>
      </c>
      <c r="M189" s="150">
        <f t="shared" si="37"/>
        <v>10</v>
      </c>
      <c r="N189" s="149">
        <f t="shared" si="38"/>
        <v>50</v>
      </c>
      <c r="O189" s="149">
        <f t="shared" si="29"/>
        <v>5</v>
      </c>
      <c r="P189" s="148">
        <f t="shared" si="30"/>
        <v>0.5</v>
      </c>
    </row>
    <row r="190" spans="1:16" x14ac:dyDescent="0.25">
      <c r="A190" s="391"/>
      <c r="B190" s="394"/>
      <c r="C190" s="5" t="str">
        <f t="shared" si="26"/>
        <v/>
      </c>
      <c r="D190" s="155">
        <f t="shared" si="31"/>
        <v>0</v>
      </c>
      <c r="F190" s="156">
        <f t="shared" si="32"/>
        <v>0</v>
      </c>
      <c r="G190" t="str">
        <f t="shared" si="33"/>
        <v/>
      </c>
      <c r="H190" t="b">
        <f t="shared" si="34"/>
        <v>0</v>
      </c>
      <c r="I190" s="283">
        <f t="shared" si="27"/>
        <v>0</v>
      </c>
      <c r="J190" s="1">
        <f t="shared" si="28"/>
        <v>0</v>
      </c>
      <c r="K190" s="157">
        <f t="shared" si="35"/>
        <v>0</v>
      </c>
      <c r="L190" s="148">
        <f t="shared" si="36"/>
        <v>0</v>
      </c>
      <c r="M190" s="150">
        <f t="shared" si="37"/>
        <v>10</v>
      </c>
      <c r="N190" s="149">
        <f t="shared" si="38"/>
        <v>50</v>
      </c>
      <c r="O190" s="149">
        <f t="shared" si="29"/>
        <v>5</v>
      </c>
      <c r="P190" s="148">
        <f t="shared" si="30"/>
        <v>0.5</v>
      </c>
    </row>
    <row r="191" spans="1:16" x14ac:dyDescent="0.25">
      <c r="A191" s="391"/>
      <c r="B191" s="394"/>
      <c r="C191" s="5" t="str">
        <f t="shared" si="26"/>
        <v/>
      </c>
      <c r="D191" s="155">
        <f t="shared" si="31"/>
        <v>0</v>
      </c>
      <c r="F191" s="156">
        <f t="shared" si="32"/>
        <v>0</v>
      </c>
      <c r="G191" t="str">
        <f t="shared" si="33"/>
        <v/>
      </c>
      <c r="H191" t="b">
        <f t="shared" si="34"/>
        <v>0</v>
      </c>
      <c r="I191" s="283">
        <f t="shared" si="27"/>
        <v>0</v>
      </c>
      <c r="J191" s="1">
        <f t="shared" si="28"/>
        <v>0</v>
      </c>
      <c r="K191" s="157">
        <f t="shared" si="35"/>
        <v>0</v>
      </c>
      <c r="L191" s="148">
        <f t="shared" si="36"/>
        <v>0</v>
      </c>
      <c r="M191" s="150">
        <f t="shared" si="37"/>
        <v>10</v>
      </c>
      <c r="N191" s="149">
        <f t="shared" si="38"/>
        <v>50</v>
      </c>
      <c r="O191" s="149">
        <f t="shared" si="29"/>
        <v>5</v>
      </c>
      <c r="P191" s="148">
        <f t="shared" si="30"/>
        <v>0.5</v>
      </c>
    </row>
    <row r="192" spans="1:16" x14ac:dyDescent="0.25">
      <c r="A192" s="391"/>
      <c r="B192" s="394"/>
      <c r="C192" s="5" t="str">
        <f t="shared" si="26"/>
        <v/>
      </c>
      <c r="D192" s="155">
        <f t="shared" si="31"/>
        <v>0</v>
      </c>
      <c r="F192" s="156">
        <f t="shared" si="32"/>
        <v>0</v>
      </c>
      <c r="G192" t="str">
        <f t="shared" si="33"/>
        <v/>
      </c>
      <c r="H192" t="b">
        <f t="shared" si="34"/>
        <v>0</v>
      </c>
      <c r="I192" s="283">
        <f t="shared" si="27"/>
        <v>0</v>
      </c>
      <c r="J192" s="1">
        <f t="shared" si="28"/>
        <v>0</v>
      </c>
      <c r="K192" s="157">
        <f t="shared" si="35"/>
        <v>0</v>
      </c>
      <c r="L192" s="148">
        <f t="shared" si="36"/>
        <v>0</v>
      </c>
      <c r="M192" s="150">
        <f t="shared" si="37"/>
        <v>10</v>
      </c>
      <c r="N192" s="149">
        <f t="shared" si="38"/>
        <v>50</v>
      </c>
      <c r="O192" s="149">
        <f t="shared" si="29"/>
        <v>5</v>
      </c>
      <c r="P192" s="148">
        <f t="shared" si="30"/>
        <v>0.5</v>
      </c>
    </row>
    <row r="193" spans="1:16" x14ac:dyDescent="0.25">
      <c r="A193" s="391"/>
      <c r="B193" s="394"/>
      <c r="C193" s="5" t="str">
        <f t="shared" si="26"/>
        <v/>
      </c>
      <c r="D193" s="155">
        <f t="shared" si="31"/>
        <v>0</v>
      </c>
      <c r="F193" s="156">
        <f t="shared" si="32"/>
        <v>0</v>
      </c>
      <c r="G193" t="str">
        <f t="shared" si="33"/>
        <v/>
      </c>
      <c r="H193" t="b">
        <f t="shared" si="34"/>
        <v>0</v>
      </c>
      <c r="I193" s="283">
        <f t="shared" si="27"/>
        <v>0</v>
      </c>
      <c r="J193" s="1">
        <f t="shared" si="28"/>
        <v>0</v>
      </c>
      <c r="K193" s="157">
        <f t="shared" si="35"/>
        <v>0</v>
      </c>
      <c r="L193" s="148">
        <f t="shared" si="36"/>
        <v>0</v>
      </c>
      <c r="M193" s="150">
        <f t="shared" si="37"/>
        <v>10</v>
      </c>
      <c r="N193" s="149">
        <f t="shared" si="38"/>
        <v>50</v>
      </c>
      <c r="O193" s="149">
        <f t="shared" si="29"/>
        <v>5</v>
      </c>
      <c r="P193" s="148">
        <f t="shared" si="30"/>
        <v>0.5</v>
      </c>
    </row>
    <row r="194" spans="1:16" x14ac:dyDescent="0.25">
      <c r="A194" s="391"/>
      <c r="B194" s="394"/>
      <c r="C194" s="5" t="str">
        <f t="shared" si="26"/>
        <v/>
      </c>
      <c r="D194" s="155">
        <f t="shared" si="31"/>
        <v>0</v>
      </c>
      <c r="F194" s="156">
        <f t="shared" si="32"/>
        <v>0</v>
      </c>
      <c r="G194" t="str">
        <f t="shared" si="33"/>
        <v/>
      </c>
      <c r="H194" t="b">
        <f t="shared" si="34"/>
        <v>0</v>
      </c>
      <c r="I194" s="283">
        <f t="shared" si="27"/>
        <v>0</v>
      </c>
      <c r="J194" s="1">
        <f t="shared" si="28"/>
        <v>0</v>
      </c>
      <c r="K194" s="157">
        <f t="shared" si="35"/>
        <v>0</v>
      </c>
      <c r="L194" s="148">
        <f t="shared" si="36"/>
        <v>0</v>
      </c>
      <c r="M194" s="150">
        <f t="shared" si="37"/>
        <v>10</v>
      </c>
      <c r="N194" s="149">
        <f t="shared" si="38"/>
        <v>50</v>
      </c>
      <c r="O194" s="149">
        <f t="shared" si="29"/>
        <v>5</v>
      </c>
      <c r="P194" s="148">
        <f t="shared" si="30"/>
        <v>0.5</v>
      </c>
    </row>
    <row r="195" spans="1:16" x14ac:dyDescent="0.25">
      <c r="A195" s="391"/>
      <c r="B195" s="394"/>
      <c r="C195" s="5" t="str">
        <f t="shared" ref="C195:C258" si="39">IF(I195&gt;0,INDEX(DB,I195,2),"")</f>
        <v/>
      </c>
      <c r="D195" s="155">
        <f t="shared" si="31"/>
        <v>0</v>
      </c>
      <c r="F195" s="156">
        <f t="shared" si="32"/>
        <v>0</v>
      </c>
      <c r="G195" t="str">
        <f t="shared" si="33"/>
        <v/>
      </c>
      <c r="H195" t="b">
        <f t="shared" si="34"/>
        <v>0</v>
      </c>
      <c r="I195" s="283">
        <f t="shared" ref="I195:I258" si="40">IF(ISNA(MATCH(A195,AthleteNumbers,0)),0,MATCH(A195,AthleteNumbers,0))</f>
        <v>0</v>
      </c>
      <c r="J195" s="1">
        <f t="shared" ref="J195:J258" si="41">IF(I195&gt;0,INDEX(DB,$I195,6),0)</f>
        <v>0</v>
      </c>
      <c r="K195" s="157">
        <f t="shared" si="35"/>
        <v>0</v>
      </c>
      <c r="L195" s="148">
        <f t="shared" si="36"/>
        <v>0</v>
      </c>
      <c r="M195" s="150">
        <f t="shared" si="37"/>
        <v>10</v>
      </c>
      <c r="N195" s="149">
        <f t="shared" si="38"/>
        <v>50</v>
      </c>
      <c r="O195" s="149">
        <f t="shared" ref="O195:O258" si="42">IF($J195=0,$M$1,INDEX(IncEventData,$J195,(3*($K$1-1))+2))</f>
        <v>5</v>
      </c>
      <c r="P195" s="148">
        <f t="shared" ref="P195:P258" si="43">IF($J195=0,$O$1,INDEX(IncEventData,$J195,(3*($K$1-1))+3))</f>
        <v>0.5</v>
      </c>
    </row>
    <row r="196" spans="1:16" x14ac:dyDescent="0.25">
      <c r="A196" s="391"/>
      <c r="B196" s="394"/>
      <c r="C196" s="5" t="str">
        <f t="shared" si="39"/>
        <v/>
      </c>
      <c r="D196" s="155">
        <f t="shared" ref="D196:D259" si="44">IF(AND(H196,B196&lt;&gt;0,ISNUMBER(B196)),IF(ISERR(M196),0,M196),0)</f>
        <v>0</v>
      </c>
      <c r="F196" s="156">
        <f t="shared" ref="F196:F259" si="45">COUNTIF(A$3:A$1002,A196)</f>
        <v>0</v>
      </c>
      <c r="G196" t="str">
        <f t="shared" ref="G196:G259" si="46">IF(AND(H196,OR(D196&lt;=10,D196&gt;=90)),"CHECK","")</f>
        <v/>
      </c>
      <c r="H196" t="b">
        <f t="shared" ref="H196:H259" si="47">IF(AND(I196&gt;0,LEN(C196)&gt;0,B196&lt;&gt;0),TRUE,FALSE)</f>
        <v>0</v>
      </c>
      <c r="I196" s="283">
        <f t="shared" si="40"/>
        <v>0</v>
      </c>
      <c r="J196" s="1">
        <f t="shared" si="41"/>
        <v>0</v>
      </c>
      <c r="K196" s="157">
        <f t="shared" ref="K196:K259" si="48">IF(ISNUMBER(B196),ROUND(+B196,2),0)</f>
        <v>0</v>
      </c>
      <c r="L196" s="148">
        <f t="shared" ref="L196:L259" si="49">+K196</f>
        <v>0</v>
      </c>
      <c r="M196" s="150">
        <f t="shared" ref="M196:M259" si="50">IF(L196&lt;O196,MinPoints,IF(AND(L196&gt;N196,O196&gt;0),100,+INT(($L196-O196)/P196)+MinPoints))</f>
        <v>10</v>
      </c>
      <c r="N196" s="149">
        <f t="shared" ref="N196:N259" si="51">+O196+(P196*90)</f>
        <v>50</v>
      </c>
      <c r="O196" s="149">
        <f t="shared" si="42"/>
        <v>5</v>
      </c>
      <c r="P196" s="148">
        <f t="shared" si="43"/>
        <v>0.5</v>
      </c>
    </row>
    <row r="197" spans="1:16" x14ac:dyDescent="0.25">
      <c r="A197" s="391"/>
      <c r="B197" s="394"/>
      <c r="C197" s="5" t="str">
        <f t="shared" si="39"/>
        <v/>
      </c>
      <c r="D197" s="155">
        <f t="shared" si="44"/>
        <v>0</v>
      </c>
      <c r="F197" s="156">
        <f t="shared" si="45"/>
        <v>0</v>
      </c>
      <c r="G197" t="str">
        <f t="shared" si="46"/>
        <v/>
      </c>
      <c r="H197" t="b">
        <f t="shared" si="47"/>
        <v>0</v>
      </c>
      <c r="I197" s="283">
        <f t="shared" si="40"/>
        <v>0</v>
      </c>
      <c r="J197" s="1">
        <f t="shared" si="41"/>
        <v>0</v>
      </c>
      <c r="K197" s="157">
        <f t="shared" si="48"/>
        <v>0</v>
      </c>
      <c r="L197" s="148">
        <f t="shared" si="49"/>
        <v>0</v>
      </c>
      <c r="M197" s="150">
        <f t="shared" si="50"/>
        <v>10</v>
      </c>
      <c r="N197" s="149">
        <f t="shared" si="51"/>
        <v>50</v>
      </c>
      <c r="O197" s="149">
        <f t="shared" si="42"/>
        <v>5</v>
      </c>
      <c r="P197" s="148">
        <f t="shared" si="43"/>
        <v>0.5</v>
      </c>
    </row>
    <row r="198" spans="1:16" x14ac:dyDescent="0.25">
      <c r="A198" s="391"/>
      <c r="B198" s="394"/>
      <c r="C198" s="5" t="str">
        <f t="shared" si="39"/>
        <v/>
      </c>
      <c r="D198" s="155">
        <f t="shared" si="44"/>
        <v>0</v>
      </c>
      <c r="F198" s="156">
        <f t="shared" si="45"/>
        <v>0</v>
      </c>
      <c r="G198" t="str">
        <f t="shared" si="46"/>
        <v/>
      </c>
      <c r="H198" t="b">
        <f t="shared" si="47"/>
        <v>0</v>
      </c>
      <c r="I198" s="283">
        <f t="shared" si="40"/>
        <v>0</v>
      </c>
      <c r="J198" s="1">
        <f t="shared" si="41"/>
        <v>0</v>
      </c>
      <c r="K198" s="157">
        <f t="shared" si="48"/>
        <v>0</v>
      </c>
      <c r="L198" s="148">
        <f t="shared" si="49"/>
        <v>0</v>
      </c>
      <c r="M198" s="150">
        <f t="shared" si="50"/>
        <v>10</v>
      </c>
      <c r="N198" s="149">
        <f t="shared" si="51"/>
        <v>50</v>
      </c>
      <c r="O198" s="149">
        <f t="shared" si="42"/>
        <v>5</v>
      </c>
      <c r="P198" s="148">
        <f t="shared" si="43"/>
        <v>0.5</v>
      </c>
    </row>
    <row r="199" spans="1:16" x14ac:dyDescent="0.25">
      <c r="A199" s="391"/>
      <c r="B199" s="394"/>
      <c r="C199" s="5" t="str">
        <f t="shared" si="39"/>
        <v/>
      </c>
      <c r="D199" s="155">
        <f t="shared" si="44"/>
        <v>0</v>
      </c>
      <c r="F199" s="156">
        <f t="shared" si="45"/>
        <v>0</v>
      </c>
      <c r="G199" t="str">
        <f t="shared" si="46"/>
        <v/>
      </c>
      <c r="H199" t="b">
        <f t="shared" si="47"/>
        <v>0</v>
      </c>
      <c r="I199" s="283">
        <f t="shared" si="40"/>
        <v>0</v>
      </c>
      <c r="J199" s="1">
        <f t="shared" si="41"/>
        <v>0</v>
      </c>
      <c r="K199" s="157">
        <f t="shared" si="48"/>
        <v>0</v>
      </c>
      <c r="L199" s="148">
        <f t="shared" si="49"/>
        <v>0</v>
      </c>
      <c r="M199" s="150">
        <f t="shared" si="50"/>
        <v>10</v>
      </c>
      <c r="N199" s="149">
        <f t="shared" si="51"/>
        <v>50</v>
      </c>
      <c r="O199" s="149">
        <f t="shared" si="42"/>
        <v>5</v>
      </c>
      <c r="P199" s="148">
        <f t="shared" si="43"/>
        <v>0.5</v>
      </c>
    </row>
    <row r="200" spans="1:16" x14ac:dyDescent="0.25">
      <c r="A200" s="391"/>
      <c r="B200" s="394"/>
      <c r="C200" s="5" t="str">
        <f t="shared" si="39"/>
        <v/>
      </c>
      <c r="D200" s="155">
        <f t="shared" si="44"/>
        <v>0</v>
      </c>
      <c r="F200" s="156">
        <f t="shared" si="45"/>
        <v>0</v>
      </c>
      <c r="G200" t="str">
        <f t="shared" si="46"/>
        <v/>
      </c>
      <c r="H200" t="b">
        <f t="shared" si="47"/>
        <v>0</v>
      </c>
      <c r="I200" s="283">
        <f t="shared" si="40"/>
        <v>0</v>
      </c>
      <c r="J200" s="1">
        <f t="shared" si="41"/>
        <v>0</v>
      </c>
      <c r="K200" s="157">
        <f t="shared" si="48"/>
        <v>0</v>
      </c>
      <c r="L200" s="148">
        <f t="shared" si="49"/>
        <v>0</v>
      </c>
      <c r="M200" s="150">
        <f t="shared" si="50"/>
        <v>10</v>
      </c>
      <c r="N200" s="149">
        <f t="shared" si="51"/>
        <v>50</v>
      </c>
      <c r="O200" s="149">
        <f t="shared" si="42"/>
        <v>5</v>
      </c>
      <c r="P200" s="148">
        <f t="shared" si="43"/>
        <v>0.5</v>
      </c>
    </row>
    <row r="201" spans="1:16" x14ac:dyDescent="0.25">
      <c r="A201" s="391"/>
      <c r="B201" s="394"/>
      <c r="C201" s="5" t="str">
        <f t="shared" si="39"/>
        <v/>
      </c>
      <c r="D201" s="155">
        <f t="shared" si="44"/>
        <v>0</v>
      </c>
      <c r="F201" s="156">
        <f t="shared" si="45"/>
        <v>0</v>
      </c>
      <c r="G201" t="str">
        <f t="shared" si="46"/>
        <v/>
      </c>
      <c r="H201" t="b">
        <f t="shared" si="47"/>
        <v>0</v>
      </c>
      <c r="I201" s="283">
        <f t="shared" si="40"/>
        <v>0</v>
      </c>
      <c r="J201" s="1">
        <f t="shared" si="41"/>
        <v>0</v>
      </c>
      <c r="K201" s="157">
        <f t="shared" si="48"/>
        <v>0</v>
      </c>
      <c r="L201" s="148">
        <f t="shared" si="49"/>
        <v>0</v>
      </c>
      <c r="M201" s="150">
        <f t="shared" si="50"/>
        <v>10</v>
      </c>
      <c r="N201" s="149">
        <f t="shared" si="51"/>
        <v>50</v>
      </c>
      <c r="O201" s="149">
        <f t="shared" si="42"/>
        <v>5</v>
      </c>
      <c r="P201" s="148">
        <f t="shared" si="43"/>
        <v>0.5</v>
      </c>
    </row>
    <row r="202" spans="1:16" x14ac:dyDescent="0.25">
      <c r="A202" s="391"/>
      <c r="B202" s="394"/>
      <c r="C202" s="5" t="str">
        <f t="shared" si="39"/>
        <v/>
      </c>
      <c r="D202" s="155">
        <f t="shared" si="44"/>
        <v>0</v>
      </c>
      <c r="F202" s="156">
        <f t="shared" si="45"/>
        <v>0</v>
      </c>
      <c r="G202" t="str">
        <f t="shared" si="46"/>
        <v/>
      </c>
      <c r="H202" t="b">
        <f t="shared" si="47"/>
        <v>0</v>
      </c>
      <c r="I202" s="283">
        <f t="shared" si="40"/>
        <v>0</v>
      </c>
      <c r="J202" s="1">
        <f t="shared" si="41"/>
        <v>0</v>
      </c>
      <c r="K202" s="157">
        <f t="shared" si="48"/>
        <v>0</v>
      </c>
      <c r="L202" s="148">
        <f t="shared" si="49"/>
        <v>0</v>
      </c>
      <c r="M202" s="150">
        <f t="shared" si="50"/>
        <v>10</v>
      </c>
      <c r="N202" s="149">
        <f t="shared" si="51"/>
        <v>50</v>
      </c>
      <c r="O202" s="149">
        <f t="shared" si="42"/>
        <v>5</v>
      </c>
      <c r="P202" s="148">
        <f t="shared" si="43"/>
        <v>0.5</v>
      </c>
    </row>
    <row r="203" spans="1:16" x14ac:dyDescent="0.25">
      <c r="A203" s="391"/>
      <c r="B203" s="394"/>
      <c r="C203" s="5" t="str">
        <f t="shared" si="39"/>
        <v/>
      </c>
      <c r="D203" s="155">
        <f t="shared" si="44"/>
        <v>0</v>
      </c>
      <c r="F203" s="156">
        <f t="shared" si="45"/>
        <v>0</v>
      </c>
      <c r="G203" t="str">
        <f t="shared" si="46"/>
        <v/>
      </c>
      <c r="H203" t="b">
        <f t="shared" si="47"/>
        <v>0</v>
      </c>
      <c r="I203" s="283">
        <f t="shared" si="40"/>
        <v>0</v>
      </c>
      <c r="J203" s="1">
        <f t="shared" si="41"/>
        <v>0</v>
      </c>
      <c r="K203" s="157">
        <f t="shared" si="48"/>
        <v>0</v>
      </c>
      <c r="L203" s="148">
        <f t="shared" si="49"/>
        <v>0</v>
      </c>
      <c r="M203" s="150">
        <f t="shared" si="50"/>
        <v>10</v>
      </c>
      <c r="N203" s="149">
        <f t="shared" si="51"/>
        <v>50</v>
      </c>
      <c r="O203" s="149">
        <f t="shared" si="42"/>
        <v>5</v>
      </c>
      <c r="P203" s="148">
        <f t="shared" si="43"/>
        <v>0.5</v>
      </c>
    </row>
    <row r="204" spans="1:16" x14ac:dyDescent="0.25">
      <c r="A204" s="391"/>
      <c r="B204" s="394"/>
      <c r="C204" s="5" t="str">
        <f t="shared" si="39"/>
        <v/>
      </c>
      <c r="D204" s="155">
        <f t="shared" si="44"/>
        <v>0</v>
      </c>
      <c r="F204" s="156">
        <f t="shared" si="45"/>
        <v>0</v>
      </c>
      <c r="G204" t="str">
        <f t="shared" si="46"/>
        <v/>
      </c>
      <c r="H204" t="b">
        <f t="shared" si="47"/>
        <v>0</v>
      </c>
      <c r="I204" s="283">
        <f t="shared" si="40"/>
        <v>0</v>
      </c>
      <c r="J204" s="1">
        <f t="shared" si="41"/>
        <v>0</v>
      </c>
      <c r="K204" s="157">
        <f t="shared" si="48"/>
        <v>0</v>
      </c>
      <c r="L204" s="148">
        <f t="shared" si="49"/>
        <v>0</v>
      </c>
      <c r="M204" s="150">
        <f t="shared" si="50"/>
        <v>10</v>
      </c>
      <c r="N204" s="149">
        <f t="shared" si="51"/>
        <v>50</v>
      </c>
      <c r="O204" s="149">
        <f t="shared" si="42"/>
        <v>5</v>
      </c>
      <c r="P204" s="148">
        <f t="shared" si="43"/>
        <v>0.5</v>
      </c>
    </row>
    <row r="205" spans="1:16" x14ac:dyDescent="0.25">
      <c r="A205" s="391"/>
      <c r="B205" s="394"/>
      <c r="C205" s="5" t="str">
        <f t="shared" si="39"/>
        <v/>
      </c>
      <c r="D205" s="155">
        <f t="shared" si="44"/>
        <v>0</v>
      </c>
      <c r="F205" s="156">
        <f t="shared" si="45"/>
        <v>0</v>
      </c>
      <c r="G205" t="str">
        <f t="shared" si="46"/>
        <v/>
      </c>
      <c r="H205" t="b">
        <f t="shared" si="47"/>
        <v>0</v>
      </c>
      <c r="I205" s="283">
        <f t="shared" si="40"/>
        <v>0</v>
      </c>
      <c r="J205" s="1">
        <f t="shared" si="41"/>
        <v>0</v>
      </c>
      <c r="K205" s="157">
        <f t="shared" si="48"/>
        <v>0</v>
      </c>
      <c r="L205" s="148">
        <f t="shared" si="49"/>
        <v>0</v>
      </c>
      <c r="M205" s="150">
        <f t="shared" si="50"/>
        <v>10</v>
      </c>
      <c r="N205" s="149">
        <f t="shared" si="51"/>
        <v>50</v>
      </c>
      <c r="O205" s="149">
        <f t="shared" si="42"/>
        <v>5</v>
      </c>
      <c r="P205" s="148">
        <f t="shared" si="43"/>
        <v>0.5</v>
      </c>
    </row>
    <row r="206" spans="1:16" x14ac:dyDescent="0.25">
      <c r="A206" s="391"/>
      <c r="B206" s="394"/>
      <c r="C206" s="5" t="str">
        <f t="shared" si="39"/>
        <v/>
      </c>
      <c r="D206" s="155">
        <f t="shared" si="44"/>
        <v>0</v>
      </c>
      <c r="F206" s="156">
        <f t="shared" si="45"/>
        <v>0</v>
      </c>
      <c r="G206" t="str">
        <f t="shared" si="46"/>
        <v/>
      </c>
      <c r="H206" t="b">
        <f t="shared" si="47"/>
        <v>0</v>
      </c>
      <c r="I206" s="283">
        <f t="shared" si="40"/>
        <v>0</v>
      </c>
      <c r="J206" s="1">
        <f t="shared" si="41"/>
        <v>0</v>
      </c>
      <c r="K206" s="157">
        <f t="shared" si="48"/>
        <v>0</v>
      </c>
      <c r="L206" s="148">
        <f t="shared" si="49"/>
        <v>0</v>
      </c>
      <c r="M206" s="150">
        <f t="shared" si="50"/>
        <v>10</v>
      </c>
      <c r="N206" s="149">
        <f t="shared" si="51"/>
        <v>50</v>
      </c>
      <c r="O206" s="149">
        <f t="shared" si="42"/>
        <v>5</v>
      </c>
      <c r="P206" s="148">
        <f t="shared" si="43"/>
        <v>0.5</v>
      </c>
    </row>
    <row r="207" spans="1:16" x14ac:dyDescent="0.25">
      <c r="A207" s="391"/>
      <c r="B207" s="394"/>
      <c r="C207" s="5" t="str">
        <f t="shared" si="39"/>
        <v/>
      </c>
      <c r="D207" s="155">
        <f t="shared" si="44"/>
        <v>0</v>
      </c>
      <c r="F207" s="156">
        <f t="shared" si="45"/>
        <v>0</v>
      </c>
      <c r="G207" t="str">
        <f t="shared" si="46"/>
        <v/>
      </c>
      <c r="H207" t="b">
        <f t="shared" si="47"/>
        <v>0</v>
      </c>
      <c r="I207" s="283">
        <f t="shared" si="40"/>
        <v>0</v>
      </c>
      <c r="J207" s="1">
        <f t="shared" si="41"/>
        <v>0</v>
      </c>
      <c r="K207" s="157">
        <f t="shared" si="48"/>
        <v>0</v>
      </c>
      <c r="L207" s="148">
        <f t="shared" si="49"/>
        <v>0</v>
      </c>
      <c r="M207" s="150">
        <f t="shared" si="50"/>
        <v>10</v>
      </c>
      <c r="N207" s="149">
        <f t="shared" si="51"/>
        <v>50</v>
      </c>
      <c r="O207" s="149">
        <f t="shared" si="42"/>
        <v>5</v>
      </c>
      <c r="P207" s="148">
        <f t="shared" si="43"/>
        <v>0.5</v>
      </c>
    </row>
    <row r="208" spans="1:16" x14ac:dyDescent="0.25">
      <c r="A208" s="391"/>
      <c r="B208" s="394"/>
      <c r="C208" s="5" t="str">
        <f t="shared" si="39"/>
        <v/>
      </c>
      <c r="D208" s="155">
        <f t="shared" si="44"/>
        <v>0</v>
      </c>
      <c r="F208" s="156">
        <f t="shared" si="45"/>
        <v>0</v>
      </c>
      <c r="G208" t="str">
        <f t="shared" si="46"/>
        <v/>
      </c>
      <c r="H208" t="b">
        <f t="shared" si="47"/>
        <v>0</v>
      </c>
      <c r="I208" s="283">
        <f t="shared" si="40"/>
        <v>0</v>
      </c>
      <c r="J208" s="1">
        <f t="shared" si="41"/>
        <v>0</v>
      </c>
      <c r="K208" s="157">
        <f t="shared" si="48"/>
        <v>0</v>
      </c>
      <c r="L208" s="148">
        <f t="shared" si="49"/>
        <v>0</v>
      </c>
      <c r="M208" s="150">
        <f t="shared" si="50"/>
        <v>10</v>
      </c>
      <c r="N208" s="149">
        <f t="shared" si="51"/>
        <v>50</v>
      </c>
      <c r="O208" s="149">
        <f t="shared" si="42"/>
        <v>5</v>
      </c>
      <c r="P208" s="148">
        <f t="shared" si="43"/>
        <v>0.5</v>
      </c>
    </row>
    <row r="209" spans="1:16" x14ac:dyDescent="0.25">
      <c r="A209" s="391"/>
      <c r="B209" s="394"/>
      <c r="C209" s="5" t="str">
        <f t="shared" si="39"/>
        <v/>
      </c>
      <c r="D209" s="155">
        <f t="shared" si="44"/>
        <v>0</v>
      </c>
      <c r="F209" s="156">
        <f t="shared" si="45"/>
        <v>0</v>
      </c>
      <c r="G209" t="str">
        <f t="shared" si="46"/>
        <v/>
      </c>
      <c r="H209" t="b">
        <f t="shared" si="47"/>
        <v>0</v>
      </c>
      <c r="I209" s="283">
        <f t="shared" si="40"/>
        <v>0</v>
      </c>
      <c r="J209" s="1">
        <f t="shared" si="41"/>
        <v>0</v>
      </c>
      <c r="K209" s="157">
        <f t="shared" si="48"/>
        <v>0</v>
      </c>
      <c r="L209" s="148">
        <f t="shared" si="49"/>
        <v>0</v>
      </c>
      <c r="M209" s="150">
        <f t="shared" si="50"/>
        <v>10</v>
      </c>
      <c r="N209" s="149">
        <f t="shared" si="51"/>
        <v>50</v>
      </c>
      <c r="O209" s="149">
        <f t="shared" si="42"/>
        <v>5</v>
      </c>
      <c r="P209" s="148">
        <f t="shared" si="43"/>
        <v>0.5</v>
      </c>
    </row>
    <row r="210" spans="1:16" x14ac:dyDescent="0.25">
      <c r="A210" s="391"/>
      <c r="B210" s="394"/>
      <c r="C210" s="5" t="str">
        <f t="shared" si="39"/>
        <v/>
      </c>
      <c r="D210" s="155">
        <f t="shared" si="44"/>
        <v>0</v>
      </c>
      <c r="F210" s="156">
        <f t="shared" si="45"/>
        <v>0</v>
      </c>
      <c r="G210" t="str">
        <f t="shared" si="46"/>
        <v/>
      </c>
      <c r="H210" t="b">
        <f t="shared" si="47"/>
        <v>0</v>
      </c>
      <c r="I210" s="283">
        <f t="shared" si="40"/>
        <v>0</v>
      </c>
      <c r="J210" s="1">
        <f t="shared" si="41"/>
        <v>0</v>
      </c>
      <c r="K210" s="157">
        <f t="shared" si="48"/>
        <v>0</v>
      </c>
      <c r="L210" s="148">
        <f t="shared" si="49"/>
        <v>0</v>
      </c>
      <c r="M210" s="150">
        <f t="shared" si="50"/>
        <v>10</v>
      </c>
      <c r="N210" s="149">
        <f t="shared" si="51"/>
        <v>50</v>
      </c>
      <c r="O210" s="149">
        <f t="shared" si="42"/>
        <v>5</v>
      </c>
      <c r="P210" s="148">
        <f t="shared" si="43"/>
        <v>0.5</v>
      </c>
    </row>
    <row r="211" spans="1:16" x14ac:dyDescent="0.25">
      <c r="A211" s="391"/>
      <c r="B211" s="394"/>
      <c r="C211" s="5" t="str">
        <f t="shared" si="39"/>
        <v/>
      </c>
      <c r="D211" s="155">
        <f t="shared" si="44"/>
        <v>0</v>
      </c>
      <c r="F211" s="156">
        <f t="shared" si="45"/>
        <v>0</v>
      </c>
      <c r="G211" t="str">
        <f t="shared" si="46"/>
        <v/>
      </c>
      <c r="H211" t="b">
        <f t="shared" si="47"/>
        <v>0</v>
      </c>
      <c r="I211" s="283">
        <f t="shared" si="40"/>
        <v>0</v>
      </c>
      <c r="J211" s="1">
        <f t="shared" si="41"/>
        <v>0</v>
      </c>
      <c r="K211" s="157">
        <f t="shared" si="48"/>
        <v>0</v>
      </c>
      <c r="L211" s="148">
        <f t="shared" si="49"/>
        <v>0</v>
      </c>
      <c r="M211" s="150">
        <f t="shared" si="50"/>
        <v>10</v>
      </c>
      <c r="N211" s="149">
        <f t="shared" si="51"/>
        <v>50</v>
      </c>
      <c r="O211" s="149">
        <f t="shared" si="42"/>
        <v>5</v>
      </c>
      <c r="P211" s="148">
        <f t="shared" si="43"/>
        <v>0.5</v>
      </c>
    </row>
    <row r="212" spans="1:16" x14ac:dyDescent="0.25">
      <c r="A212" s="391"/>
      <c r="B212" s="394"/>
      <c r="C212" s="5" t="str">
        <f t="shared" si="39"/>
        <v/>
      </c>
      <c r="D212" s="155">
        <f t="shared" si="44"/>
        <v>0</v>
      </c>
      <c r="F212" s="156">
        <f t="shared" si="45"/>
        <v>0</v>
      </c>
      <c r="G212" t="str">
        <f t="shared" si="46"/>
        <v/>
      </c>
      <c r="H212" t="b">
        <f t="shared" si="47"/>
        <v>0</v>
      </c>
      <c r="I212" s="283">
        <f t="shared" si="40"/>
        <v>0</v>
      </c>
      <c r="J212" s="1">
        <f t="shared" si="41"/>
        <v>0</v>
      </c>
      <c r="K212" s="157">
        <f t="shared" si="48"/>
        <v>0</v>
      </c>
      <c r="L212" s="148">
        <f t="shared" si="49"/>
        <v>0</v>
      </c>
      <c r="M212" s="150">
        <f t="shared" si="50"/>
        <v>10</v>
      </c>
      <c r="N212" s="149">
        <f t="shared" si="51"/>
        <v>50</v>
      </c>
      <c r="O212" s="149">
        <f t="shared" si="42"/>
        <v>5</v>
      </c>
      <c r="P212" s="148">
        <f t="shared" si="43"/>
        <v>0.5</v>
      </c>
    </row>
    <row r="213" spans="1:16" x14ac:dyDescent="0.25">
      <c r="A213" s="391"/>
      <c r="B213" s="394"/>
      <c r="C213" s="5" t="str">
        <f t="shared" si="39"/>
        <v/>
      </c>
      <c r="D213" s="155">
        <f t="shared" si="44"/>
        <v>0</v>
      </c>
      <c r="F213" s="156">
        <f t="shared" si="45"/>
        <v>0</v>
      </c>
      <c r="G213" t="str">
        <f t="shared" si="46"/>
        <v/>
      </c>
      <c r="H213" t="b">
        <f t="shared" si="47"/>
        <v>0</v>
      </c>
      <c r="I213" s="283">
        <f t="shared" si="40"/>
        <v>0</v>
      </c>
      <c r="J213" s="1">
        <f t="shared" si="41"/>
        <v>0</v>
      </c>
      <c r="K213" s="157">
        <f t="shared" si="48"/>
        <v>0</v>
      </c>
      <c r="L213" s="148">
        <f t="shared" si="49"/>
        <v>0</v>
      </c>
      <c r="M213" s="150">
        <f t="shared" si="50"/>
        <v>10</v>
      </c>
      <c r="N213" s="149">
        <f t="shared" si="51"/>
        <v>50</v>
      </c>
      <c r="O213" s="149">
        <f t="shared" si="42"/>
        <v>5</v>
      </c>
      <c r="P213" s="148">
        <f t="shared" si="43"/>
        <v>0.5</v>
      </c>
    </row>
    <row r="214" spans="1:16" x14ac:dyDescent="0.25">
      <c r="A214" s="391"/>
      <c r="B214" s="394"/>
      <c r="C214" s="5" t="str">
        <f t="shared" si="39"/>
        <v/>
      </c>
      <c r="D214" s="155">
        <f t="shared" si="44"/>
        <v>0</v>
      </c>
      <c r="F214" s="156">
        <f t="shared" si="45"/>
        <v>0</v>
      </c>
      <c r="G214" t="str">
        <f t="shared" si="46"/>
        <v/>
      </c>
      <c r="H214" t="b">
        <f t="shared" si="47"/>
        <v>0</v>
      </c>
      <c r="I214" s="283">
        <f t="shared" si="40"/>
        <v>0</v>
      </c>
      <c r="J214" s="1">
        <f t="shared" si="41"/>
        <v>0</v>
      </c>
      <c r="K214" s="157">
        <f t="shared" si="48"/>
        <v>0</v>
      </c>
      <c r="L214" s="148">
        <f t="shared" si="49"/>
        <v>0</v>
      </c>
      <c r="M214" s="150">
        <f t="shared" si="50"/>
        <v>10</v>
      </c>
      <c r="N214" s="149">
        <f t="shared" si="51"/>
        <v>50</v>
      </c>
      <c r="O214" s="149">
        <f t="shared" si="42"/>
        <v>5</v>
      </c>
      <c r="P214" s="148">
        <f t="shared" si="43"/>
        <v>0.5</v>
      </c>
    </row>
    <row r="215" spans="1:16" x14ac:dyDescent="0.25">
      <c r="A215" s="391"/>
      <c r="B215" s="394"/>
      <c r="C215" s="5" t="str">
        <f t="shared" si="39"/>
        <v/>
      </c>
      <c r="D215" s="155">
        <f t="shared" si="44"/>
        <v>0</v>
      </c>
      <c r="F215" s="156">
        <f t="shared" si="45"/>
        <v>0</v>
      </c>
      <c r="G215" t="str">
        <f t="shared" si="46"/>
        <v/>
      </c>
      <c r="H215" t="b">
        <f t="shared" si="47"/>
        <v>0</v>
      </c>
      <c r="I215" s="283">
        <f t="shared" si="40"/>
        <v>0</v>
      </c>
      <c r="J215" s="1">
        <f t="shared" si="41"/>
        <v>0</v>
      </c>
      <c r="K215" s="157">
        <f t="shared" si="48"/>
        <v>0</v>
      </c>
      <c r="L215" s="148">
        <f t="shared" si="49"/>
        <v>0</v>
      </c>
      <c r="M215" s="150">
        <f t="shared" si="50"/>
        <v>10</v>
      </c>
      <c r="N215" s="149">
        <f t="shared" si="51"/>
        <v>50</v>
      </c>
      <c r="O215" s="149">
        <f t="shared" si="42"/>
        <v>5</v>
      </c>
      <c r="P215" s="148">
        <f t="shared" si="43"/>
        <v>0.5</v>
      </c>
    </row>
    <row r="216" spans="1:16" x14ac:dyDescent="0.25">
      <c r="A216" s="391"/>
      <c r="B216" s="394"/>
      <c r="C216" s="5" t="str">
        <f t="shared" si="39"/>
        <v/>
      </c>
      <c r="D216" s="155">
        <f t="shared" si="44"/>
        <v>0</v>
      </c>
      <c r="F216" s="156">
        <f t="shared" si="45"/>
        <v>0</v>
      </c>
      <c r="G216" t="str">
        <f t="shared" si="46"/>
        <v/>
      </c>
      <c r="H216" t="b">
        <f t="shared" si="47"/>
        <v>0</v>
      </c>
      <c r="I216" s="283">
        <f t="shared" si="40"/>
        <v>0</v>
      </c>
      <c r="J216" s="1">
        <f t="shared" si="41"/>
        <v>0</v>
      </c>
      <c r="K216" s="157">
        <f t="shared" si="48"/>
        <v>0</v>
      </c>
      <c r="L216" s="148">
        <f t="shared" si="49"/>
        <v>0</v>
      </c>
      <c r="M216" s="150">
        <f t="shared" si="50"/>
        <v>10</v>
      </c>
      <c r="N216" s="149">
        <f t="shared" si="51"/>
        <v>50</v>
      </c>
      <c r="O216" s="149">
        <f t="shared" si="42"/>
        <v>5</v>
      </c>
      <c r="P216" s="148">
        <f t="shared" si="43"/>
        <v>0.5</v>
      </c>
    </row>
    <row r="217" spans="1:16" x14ac:dyDescent="0.25">
      <c r="A217" s="391"/>
      <c r="B217" s="394"/>
      <c r="C217" s="5" t="str">
        <f t="shared" si="39"/>
        <v/>
      </c>
      <c r="D217" s="155">
        <f t="shared" si="44"/>
        <v>0</v>
      </c>
      <c r="F217" s="156">
        <f t="shared" si="45"/>
        <v>0</v>
      </c>
      <c r="G217" t="str">
        <f t="shared" si="46"/>
        <v/>
      </c>
      <c r="H217" t="b">
        <f t="shared" si="47"/>
        <v>0</v>
      </c>
      <c r="I217" s="283">
        <f t="shared" si="40"/>
        <v>0</v>
      </c>
      <c r="J217" s="1">
        <f t="shared" si="41"/>
        <v>0</v>
      </c>
      <c r="K217" s="157">
        <f t="shared" si="48"/>
        <v>0</v>
      </c>
      <c r="L217" s="148">
        <f t="shared" si="49"/>
        <v>0</v>
      </c>
      <c r="M217" s="150">
        <f t="shared" si="50"/>
        <v>10</v>
      </c>
      <c r="N217" s="149">
        <f t="shared" si="51"/>
        <v>50</v>
      </c>
      <c r="O217" s="149">
        <f t="shared" si="42"/>
        <v>5</v>
      </c>
      <c r="P217" s="148">
        <f t="shared" si="43"/>
        <v>0.5</v>
      </c>
    </row>
    <row r="218" spans="1:16" x14ac:dyDescent="0.25">
      <c r="A218" s="391"/>
      <c r="B218" s="394"/>
      <c r="C218" s="5" t="str">
        <f t="shared" si="39"/>
        <v/>
      </c>
      <c r="D218" s="155">
        <f t="shared" si="44"/>
        <v>0</v>
      </c>
      <c r="F218" s="156">
        <f t="shared" si="45"/>
        <v>0</v>
      </c>
      <c r="G218" t="str">
        <f t="shared" si="46"/>
        <v/>
      </c>
      <c r="H218" t="b">
        <f t="shared" si="47"/>
        <v>0</v>
      </c>
      <c r="I218" s="283">
        <f t="shared" si="40"/>
        <v>0</v>
      </c>
      <c r="J218" s="1">
        <f t="shared" si="41"/>
        <v>0</v>
      </c>
      <c r="K218" s="157">
        <f t="shared" si="48"/>
        <v>0</v>
      </c>
      <c r="L218" s="148">
        <f t="shared" si="49"/>
        <v>0</v>
      </c>
      <c r="M218" s="150">
        <f t="shared" si="50"/>
        <v>10</v>
      </c>
      <c r="N218" s="149">
        <f t="shared" si="51"/>
        <v>50</v>
      </c>
      <c r="O218" s="149">
        <f t="shared" si="42"/>
        <v>5</v>
      </c>
      <c r="P218" s="148">
        <f t="shared" si="43"/>
        <v>0.5</v>
      </c>
    </row>
    <row r="219" spans="1:16" x14ac:dyDescent="0.25">
      <c r="A219" s="391"/>
      <c r="B219" s="394"/>
      <c r="C219" s="5" t="str">
        <f t="shared" si="39"/>
        <v/>
      </c>
      <c r="D219" s="155">
        <f t="shared" si="44"/>
        <v>0</v>
      </c>
      <c r="F219" s="156">
        <f t="shared" si="45"/>
        <v>0</v>
      </c>
      <c r="G219" t="str">
        <f t="shared" si="46"/>
        <v/>
      </c>
      <c r="H219" t="b">
        <f t="shared" si="47"/>
        <v>0</v>
      </c>
      <c r="I219" s="283">
        <f t="shared" si="40"/>
        <v>0</v>
      </c>
      <c r="J219" s="1">
        <f t="shared" si="41"/>
        <v>0</v>
      </c>
      <c r="K219" s="157">
        <f t="shared" si="48"/>
        <v>0</v>
      </c>
      <c r="L219" s="148">
        <f t="shared" si="49"/>
        <v>0</v>
      </c>
      <c r="M219" s="150">
        <f t="shared" si="50"/>
        <v>10</v>
      </c>
      <c r="N219" s="149">
        <f t="shared" si="51"/>
        <v>50</v>
      </c>
      <c r="O219" s="149">
        <f t="shared" si="42"/>
        <v>5</v>
      </c>
      <c r="P219" s="148">
        <f t="shared" si="43"/>
        <v>0.5</v>
      </c>
    </row>
    <row r="220" spans="1:16" x14ac:dyDescent="0.25">
      <c r="A220" s="391"/>
      <c r="B220" s="394"/>
      <c r="C220" s="5" t="str">
        <f t="shared" si="39"/>
        <v/>
      </c>
      <c r="D220" s="155">
        <f t="shared" si="44"/>
        <v>0</v>
      </c>
      <c r="F220" s="156">
        <f t="shared" si="45"/>
        <v>0</v>
      </c>
      <c r="G220" t="str">
        <f t="shared" si="46"/>
        <v/>
      </c>
      <c r="H220" t="b">
        <f t="shared" si="47"/>
        <v>0</v>
      </c>
      <c r="I220" s="283">
        <f t="shared" si="40"/>
        <v>0</v>
      </c>
      <c r="J220" s="1">
        <f t="shared" si="41"/>
        <v>0</v>
      </c>
      <c r="K220" s="157">
        <f t="shared" si="48"/>
        <v>0</v>
      </c>
      <c r="L220" s="148">
        <f t="shared" si="49"/>
        <v>0</v>
      </c>
      <c r="M220" s="150">
        <f t="shared" si="50"/>
        <v>10</v>
      </c>
      <c r="N220" s="149">
        <f t="shared" si="51"/>
        <v>50</v>
      </c>
      <c r="O220" s="149">
        <f t="shared" si="42"/>
        <v>5</v>
      </c>
      <c r="P220" s="148">
        <f t="shared" si="43"/>
        <v>0.5</v>
      </c>
    </row>
    <row r="221" spans="1:16" x14ac:dyDescent="0.25">
      <c r="A221" s="391"/>
      <c r="B221" s="394"/>
      <c r="C221" s="5" t="str">
        <f t="shared" si="39"/>
        <v/>
      </c>
      <c r="D221" s="155">
        <f t="shared" si="44"/>
        <v>0</v>
      </c>
      <c r="F221" s="156">
        <f t="shared" si="45"/>
        <v>0</v>
      </c>
      <c r="G221" t="str">
        <f t="shared" si="46"/>
        <v/>
      </c>
      <c r="H221" t="b">
        <f t="shared" si="47"/>
        <v>0</v>
      </c>
      <c r="I221" s="283">
        <f t="shared" si="40"/>
        <v>0</v>
      </c>
      <c r="J221" s="1">
        <f t="shared" si="41"/>
        <v>0</v>
      </c>
      <c r="K221" s="157">
        <f t="shared" si="48"/>
        <v>0</v>
      </c>
      <c r="L221" s="148">
        <f t="shared" si="49"/>
        <v>0</v>
      </c>
      <c r="M221" s="150">
        <f t="shared" si="50"/>
        <v>10</v>
      </c>
      <c r="N221" s="149">
        <f t="shared" si="51"/>
        <v>50</v>
      </c>
      <c r="O221" s="149">
        <f t="shared" si="42"/>
        <v>5</v>
      </c>
      <c r="P221" s="148">
        <f t="shared" si="43"/>
        <v>0.5</v>
      </c>
    </row>
    <row r="222" spans="1:16" x14ac:dyDescent="0.25">
      <c r="A222" s="391"/>
      <c r="B222" s="394"/>
      <c r="C222" s="5" t="str">
        <f t="shared" si="39"/>
        <v/>
      </c>
      <c r="D222" s="155">
        <f t="shared" si="44"/>
        <v>0</v>
      </c>
      <c r="F222" s="156">
        <f t="shared" si="45"/>
        <v>0</v>
      </c>
      <c r="G222" t="str">
        <f t="shared" si="46"/>
        <v/>
      </c>
      <c r="H222" t="b">
        <f t="shared" si="47"/>
        <v>0</v>
      </c>
      <c r="I222" s="283">
        <f t="shared" si="40"/>
        <v>0</v>
      </c>
      <c r="J222" s="1">
        <f t="shared" si="41"/>
        <v>0</v>
      </c>
      <c r="K222" s="157">
        <f t="shared" si="48"/>
        <v>0</v>
      </c>
      <c r="L222" s="148">
        <f t="shared" si="49"/>
        <v>0</v>
      </c>
      <c r="M222" s="150">
        <f t="shared" si="50"/>
        <v>10</v>
      </c>
      <c r="N222" s="149">
        <f t="shared" si="51"/>
        <v>50</v>
      </c>
      <c r="O222" s="149">
        <f t="shared" si="42"/>
        <v>5</v>
      </c>
      <c r="P222" s="148">
        <f t="shared" si="43"/>
        <v>0.5</v>
      </c>
    </row>
    <row r="223" spans="1:16" x14ac:dyDescent="0.25">
      <c r="A223" s="391"/>
      <c r="B223" s="394"/>
      <c r="C223" s="5" t="str">
        <f t="shared" si="39"/>
        <v/>
      </c>
      <c r="D223" s="155">
        <f t="shared" si="44"/>
        <v>0</v>
      </c>
      <c r="F223" s="156">
        <f t="shared" si="45"/>
        <v>0</v>
      </c>
      <c r="G223" t="str">
        <f t="shared" si="46"/>
        <v/>
      </c>
      <c r="H223" t="b">
        <f t="shared" si="47"/>
        <v>0</v>
      </c>
      <c r="I223" s="283">
        <f t="shared" si="40"/>
        <v>0</v>
      </c>
      <c r="J223" s="1">
        <f t="shared" si="41"/>
        <v>0</v>
      </c>
      <c r="K223" s="157">
        <f t="shared" si="48"/>
        <v>0</v>
      </c>
      <c r="L223" s="148">
        <f t="shared" si="49"/>
        <v>0</v>
      </c>
      <c r="M223" s="150">
        <f t="shared" si="50"/>
        <v>10</v>
      </c>
      <c r="N223" s="149">
        <f t="shared" si="51"/>
        <v>50</v>
      </c>
      <c r="O223" s="149">
        <f t="shared" si="42"/>
        <v>5</v>
      </c>
      <c r="P223" s="148">
        <f t="shared" si="43"/>
        <v>0.5</v>
      </c>
    </row>
    <row r="224" spans="1:16" x14ac:dyDescent="0.25">
      <c r="A224" s="391"/>
      <c r="B224" s="394"/>
      <c r="C224" s="5" t="str">
        <f t="shared" si="39"/>
        <v/>
      </c>
      <c r="D224" s="155">
        <f t="shared" si="44"/>
        <v>0</v>
      </c>
      <c r="F224" s="156">
        <f t="shared" si="45"/>
        <v>0</v>
      </c>
      <c r="G224" t="str">
        <f t="shared" si="46"/>
        <v/>
      </c>
      <c r="H224" t="b">
        <f t="shared" si="47"/>
        <v>0</v>
      </c>
      <c r="I224" s="283">
        <f t="shared" si="40"/>
        <v>0</v>
      </c>
      <c r="J224" s="1">
        <f t="shared" si="41"/>
        <v>0</v>
      </c>
      <c r="K224" s="157">
        <f t="shared" si="48"/>
        <v>0</v>
      </c>
      <c r="L224" s="148">
        <f t="shared" si="49"/>
        <v>0</v>
      </c>
      <c r="M224" s="150">
        <f t="shared" si="50"/>
        <v>10</v>
      </c>
      <c r="N224" s="149">
        <f t="shared" si="51"/>
        <v>50</v>
      </c>
      <c r="O224" s="149">
        <f t="shared" si="42"/>
        <v>5</v>
      </c>
      <c r="P224" s="148">
        <f t="shared" si="43"/>
        <v>0.5</v>
      </c>
    </row>
    <row r="225" spans="1:16" x14ac:dyDescent="0.25">
      <c r="A225" s="391"/>
      <c r="B225" s="394"/>
      <c r="C225" s="5" t="str">
        <f t="shared" si="39"/>
        <v/>
      </c>
      <c r="D225" s="155">
        <f t="shared" si="44"/>
        <v>0</v>
      </c>
      <c r="F225" s="156">
        <f t="shared" si="45"/>
        <v>0</v>
      </c>
      <c r="G225" t="str">
        <f t="shared" si="46"/>
        <v/>
      </c>
      <c r="H225" t="b">
        <f t="shared" si="47"/>
        <v>0</v>
      </c>
      <c r="I225" s="283">
        <f t="shared" si="40"/>
        <v>0</v>
      </c>
      <c r="J225" s="1">
        <f t="shared" si="41"/>
        <v>0</v>
      </c>
      <c r="K225" s="157">
        <f t="shared" si="48"/>
        <v>0</v>
      </c>
      <c r="L225" s="148">
        <f t="shared" si="49"/>
        <v>0</v>
      </c>
      <c r="M225" s="150">
        <f t="shared" si="50"/>
        <v>10</v>
      </c>
      <c r="N225" s="149">
        <f t="shared" si="51"/>
        <v>50</v>
      </c>
      <c r="O225" s="149">
        <f t="shared" si="42"/>
        <v>5</v>
      </c>
      <c r="P225" s="148">
        <f t="shared" si="43"/>
        <v>0.5</v>
      </c>
    </row>
    <row r="226" spans="1:16" x14ac:dyDescent="0.25">
      <c r="A226" s="391"/>
      <c r="B226" s="394"/>
      <c r="C226" s="5" t="str">
        <f t="shared" si="39"/>
        <v/>
      </c>
      <c r="D226" s="155">
        <f t="shared" si="44"/>
        <v>0</v>
      </c>
      <c r="F226" s="156">
        <f t="shared" si="45"/>
        <v>0</v>
      </c>
      <c r="G226" t="str">
        <f t="shared" si="46"/>
        <v/>
      </c>
      <c r="H226" t="b">
        <f t="shared" si="47"/>
        <v>0</v>
      </c>
      <c r="I226" s="283">
        <f t="shared" si="40"/>
        <v>0</v>
      </c>
      <c r="J226" s="1">
        <f t="shared" si="41"/>
        <v>0</v>
      </c>
      <c r="K226" s="157">
        <f t="shared" si="48"/>
        <v>0</v>
      </c>
      <c r="L226" s="148">
        <f t="shared" si="49"/>
        <v>0</v>
      </c>
      <c r="M226" s="150">
        <f t="shared" si="50"/>
        <v>10</v>
      </c>
      <c r="N226" s="149">
        <f t="shared" si="51"/>
        <v>50</v>
      </c>
      <c r="O226" s="149">
        <f t="shared" si="42"/>
        <v>5</v>
      </c>
      <c r="P226" s="148">
        <f t="shared" si="43"/>
        <v>0.5</v>
      </c>
    </row>
    <row r="227" spans="1:16" x14ac:dyDescent="0.25">
      <c r="A227" s="391"/>
      <c r="B227" s="394"/>
      <c r="C227" s="5" t="str">
        <f t="shared" si="39"/>
        <v/>
      </c>
      <c r="D227" s="155">
        <f t="shared" si="44"/>
        <v>0</v>
      </c>
      <c r="F227" s="156">
        <f t="shared" si="45"/>
        <v>0</v>
      </c>
      <c r="G227" t="str">
        <f t="shared" si="46"/>
        <v/>
      </c>
      <c r="H227" t="b">
        <f t="shared" si="47"/>
        <v>0</v>
      </c>
      <c r="I227" s="283">
        <f t="shared" si="40"/>
        <v>0</v>
      </c>
      <c r="J227" s="1">
        <f t="shared" si="41"/>
        <v>0</v>
      </c>
      <c r="K227" s="157">
        <f t="shared" si="48"/>
        <v>0</v>
      </c>
      <c r="L227" s="148">
        <f t="shared" si="49"/>
        <v>0</v>
      </c>
      <c r="M227" s="150">
        <f t="shared" si="50"/>
        <v>10</v>
      </c>
      <c r="N227" s="149">
        <f t="shared" si="51"/>
        <v>50</v>
      </c>
      <c r="O227" s="149">
        <f t="shared" si="42"/>
        <v>5</v>
      </c>
      <c r="P227" s="148">
        <f t="shared" si="43"/>
        <v>0.5</v>
      </c>
    </row>
    <row r="228" spans="1:16" x14ac:dyDescent="0.25">
      <c r="A228" s="391"/>
      <c r="B228" s="394"/>
      <c r="C228" s="5" t="str">
        <f t="shared" si="39"/>
        <v/>
      </c>
      <c r="D228" s="155">
        <f t="shared" si="44"/>
        <v>0</v>
      </c>
      <c r="F228" s="156">
        <f t="shared" si="45"/>
        <v>0</v>
      </c>
      <c r="G228" t="str">
        <f t="shared" si="46"/>
        <v/>
      </c>
      <c r="H228" t="b">
        <f t="shared" si="47"/>
        <v>0</v>
      </c>
      <c r="I228" s="283">
        <f t="shared" si="40"/>
        <v>0</v>
      </c>
      <c r="J228" s="1">
        <f t="shared" si="41"/>
        <v>0</v>
      </c>
      <c r="K228" s="157">
        <f t="shared" si="48"/>
        <v>0</v>
      </c>
      <c r="L228" s="148">
        <f t="shared" si="49"/>
        <v>0</v>
      </c>
      <c r="M228" s="150">
        <f t="shared" si="50"/>
        <v>10</v>
      </c>
      <c r="N228" s="149">
        <f t="shared" si="51"/>
        <v>50</v>
      </c>
      <c r="O228" s="149">
        <f t="shared" si="42"/>
        <v>5</v>
      </c>
      <c r="P228" s="148">
        <f t="shared" si="43"/>
        <v>0.5</v>
      </c>
    </row>
    <row r="229" spans="1:16" x14ac:dyDescent="0.25">
      <c r="A229" s="391"/>
      <c r="B229" s="394"/>
      <c r="C229" s="5" t="str">
        <f t="shared" si="39"/>
        <v/>
      </c>
      <c r="D229" s="155">
        <f t="shared" si="44"/>
        <v>0</v>
      </c>
      <c r="F229" s="156">
        <f t="shared" si="45"/>
        <v>0</v>
      </c>
      <c r="G229" t="str">
        <f t="shared" si="46"/>
        <v/>
      </c>
      <c r="H229" t="b">
        <f t="shared" si="47"/>
        <v>0</v>
      </c>
      <c r="I229" s="283">
        <f t="shared" si="40"/>
        <v>0</v>
      </c>
      <c r="J229" s="1">
        <f t="shared" si="41"/>
        <v>0</v>
      </c>
      <c r="K229" s="157">
        <f t="shared" si="48"/>
        <v>0</v>
      </c>
      <c r="L229" s="148">
        <f t="shared" si="49"/>
        <v>0</v>
      </c>
      <c r="M229" s="150">
        <f t="shared" si="50"/>
        <v>10</v>
      </c>
      <c r="N229" s="149">
        <f t="shared" si="51"/>
        <v>50</v>
      </c>
      <c r="O229" s="149">
        <f t="shared" si="42"/>
        <v>5</v>
      </c>
      <c r="P229" s="148">
        <f t="shared" si="43"/>
        <v>0.5</v>
      </c>
    </row>
    <row r="230" spans="1:16" x14ac:dyDescent="0.25">
      <c r="A230" s="391"/>
      <c r="B230" s="394"/>
      <c r="C230" s="5" t="str">
        <f t="shared" si="39"/>
        <v/>
      </c>
      <c r="D230" s="155">
        <f t="shared" si="44"/>
        <v>0</v>
      </c>
      <c r="F230" s="156">
        <f t="shared" si="45"/>
        <v>0</v>
      </c>
      <c r="G230" t="str">
        <f t="shared" si="46"/>
        <v/>
      </c>
      <c r="H230" t="b">
        <f t="shared" si="47"/>
        <v>0</v>
      </c>
      <c r="I230" s="283">
        <f t="shared" si="40"/>
        <v>0</v>
      </c>
      <c r="J230" s="1">
        <f t="shared" si="41"/>
        <v>0</v>
      </c>
      <c r="K230" s="157">
        <f t="shared" si="48"/>
        <v>0</v>
      </c>
      <c r="L230" s="148">
        <f t="shared" si="49"/>
        <v>0</v>
      </c>
      <c r="M230" s="150">
        <f t="shared" si="50"/>
        <v>10</v>
      </c>
      <c r="N230" s="149">
        <f t="shared" si="51"/>
        <v>50</v>
      </c>
      <c r="O230" s="149">
        <f t="shared" si="42"/>
        <v>5</v>
      </c>
      <c r="P230" s="148">
        <f t="shared" si="43"/>
        <v>0.5</v>
      </c>
    </row>
    <row r="231" spans="1:16" x14ac:dyDescent="0.25">
      <c r="A231" s="391"/>
      <c r="B231" s="394"/>
      <c r="C231" s="5" t="str">
        <f t="shared" si="39"/>
        <v/>
      </c>
      <c r="D231" s="155">
        <f t="shared" si="44"/>
        <v>0</v>
      </c>
      <c r="F231" s="156">
        <f t="shared" si="45"/>
        <v>0</v>
      </c>
      <c r="G231" t="str">
        <f t="shared" si="46"/>
        <v/>
      </c>
      <c r="H231" t="b">
        <f t="shared" si="47"/>
        <v>0</v>
      </c>
      <c r="I231" s="283">
        <f t="shared" si="40"/>
        <v>0</v>
      </c>
      <c r="J231" s="1">
        <f t="shared" si="41"/>
        <v>0</v>
      </c>
      <c r="K231" s="157">
        <f t="shared" si="48"/>
        <v>0</v>
      </c>
      <c r="L231" s="148">
        <f t="shared" si="49"/>
        <v>0</v>
      </c>
      <c r="M231" s="150">
        <f t="shared" si="50"/>
        <v>10</v>
      </c>
      <c r="N231" s="149">
        <f t="shared" si="51"/>
        <v>50</v>
      </c>
      <c r="O231" s="149">
        <f t="shared" si="42"/>
        <v>5</v>
      </c>
      <c r="P231" s="148">
        <f t="shared" si="43"/>
        <v>0.5</v>
      </c>
    </row>
    <row r="232" spans="1:16" x14ac:dyDescent="0.25">
      <c r="A232" s="391"/>
      <c r="B232" s="394"/>
      <c r="C232" s="5" t="str">
        <f t="shared" si="39"/>
        <v/>
      </c>
      <c r="D232" s="155">
        <f t="shared" si="44"/>
        <v>0</v>
      </c>
      <c r="F232" s="156">
        <f t="shared" si="45"/>
        <v>0</v>
      </c>
      <c r="G232" t="str">
        <f t="shared" si="46"/>
        <v/>
      </c>
      <c r="H232" t="b">
        <f t="shared" si="47"/>
        <v>0</v>
      </c>
      <c r="I232" s="283">
        <f t="shared" si="40"/>
        <v>0</v>
      </c>
      <c r="J232" s="1">
        <f t="shared" si="41"/>
        <v>0</v>
      </c>
      <c r="K232" s="157">
        <f t="shared" si="48"/>
        <v>0</v>
      </c>
      <c r="L232" s="148">
        <f t="shared" si="49"/>
        <v>0</v>
      </c>
      <c r="M232" s="150">
        <f t="shared" si="50"/>
        <v>10</v>
      </c>
      <c r="N232" s="149">
        <f t="shared" si="51"/>
        <v>50</v>
      </c>
      <c r="O232" s="149">
        <f t="shared" si="42"/>
        <v>5</v>
      </c>
      <c r="P232" s="148">
        <f t="shared" si="43"/>
        <v>0.5</v>
      </c>
    </row>
    <row r="233" spans="1:16" x14ac:dyDescent="0.25">
      <c r="A233" s="391"/>
      <c r="B233" s="394"/>
      <c r="C233" s="5" t="str">
        <f t="shared" si="39"/>
        <v/>
      </c>
      <c r="D233" s="155">
        <f t="shared" si="44"/>
        <v>0</v>
      </c>
      <c r="F233" s="156">
        <f t="shared" si="45"/>
        <v>0</v>
      </c>
      <c r="G233" t="str">
        <f t="shared" si="46"/>
        <v/>
      </c>
      <c r="H233" t="b">
        <f t="shared" si="47"/>
        <v>0</v>
      </c>
      <c r="I233" s="283">
        <f t="shared" si="40"/>
        <v>0</v>
      </c>
      <c r="J233" s="1">
        <f t="shared" si="41"/>
        <v>0</v>
      </c>
      <c r="K233" s="157">
        <f t="shared" si="48"/>
        <v>0</v>
      </c>
      <c r="L233" s="148">
        <f t="shared" si="49"/>
        <v>0</v>
      </c>
      <c r="M233" s="150">
        <f t="shared" si="50"/>
        <v>10</v>
      </c>
      <c r="N233" s="149">
        <f t="shared" si="51"/>
        <v>50</v>
      </c>
      <c r="O233" s="149">
        <f t="shared" si="42"/>
        <v>5</v>
      </c>
      <c r="P233" s="148">
        <f t="shared" si="43"/>
        <v>0.5</v>
      </c>
    </row>
    <row r="234" spans="1:16" x14ac:dyDescent="0.25">
      <c r="A234" s="391"/>
      <c r="B234" s="394"/>
      <c r="C234" s="5" t="str">
        <f t="shared" si="39"/>
        <v/>
      </c>
      <c r="D234" s="155">
        <f t="shared" si="44"/>
        <v>0</v>
      </c>
      <c r="F234" s="156">
        <f t="shared" si="45"/>
        <v>0</v>
      </c>
      <c r="G234" t="str">
        <f t="shared" si="46"/>
        <v/>
      </c>
      <c r="H234" t="b">
        <f t="shared" si="47"/>
        <v>0</v>
      </c>
      <c r="I234" s="283">
        <f t="shared" si="40"/>
        <v>0</v>
      </c>
      <c r="J234" s="1">
        <f t="shared" si="41"/>
        <v>0</v>
      </c>
      <c r="K234" s="157">
        <f t="shared" si="48"/>
        <v>0</v>
      </c>
      <c r="L234" s="148">
        <f t="shared" si="49"/>
        <v>0</v>
      </c>
      <c r="M234" s="150">
        <f t="shared" si="50"/>
        <v>10</v>
      </c>
      <c r="N234" s="149">
        <f t="shared" si="51"/>
        <v>50</v>
      </c>
      <c r="O234" s="149">
        <f t="shared" si="42"/>
        <v>5</v>
      </c>
      <c r="P234" s="148">
        <f t="shared" si="43"/>
        <v>0.5</v>
      </c>
    </row>
    <row r="235" spans="1:16" x14ac:dyDescent="0.25">
      <c r="A235" s="391"/>
      <c r="B235" s="394"/>
      <c r="C235" s="5" t="str">
        <f t="shared" si="39"/>
        <v/>
      </c>
      <c r="D235" s="155">
        <f t="shared" si="44"/>
        <v>0</v>
      </c>
      <c r="F235" s="156">
        <f t="shared" si="45"/>
        <v>0</v>
      </c>
      <c r="G235" t="str">
        <f t="shared" si="46"/>
        <v/>
      </c>
      <c r="H235" t="b">
        <f t="shared" si="47"/>
        <v>0</v>
      </c>
      <c r="I235" s="283">
        <f t="shared" si="40"/>
        <v>0</v>
      </c>
      <c r="J235" s="1">
        <f t="shared" si="41"/>
        <v>0</v>
      </c>
      <c r="K235" s="157">
        <f t="shared" si="48"/>
        <v>0</v>
      </c>
      <c r="L235" s="148">
        <f t="shared" si="49"/>
        <v>0</v>
      </c>
      <c r="M235" s="150">
        <f t="shared" si="50"/>
        <v>10</v>
      </c>
      <c r="N235" s="149">
        <f t="shared" si="51"/>
        <v>50</v>
      </c>
      <c r="O235" s="149">
        <f t="shared" si="42"/>
        <v>5</v>
      </c>
      <c r="P235" s="148">
        <f t="shared" si="43"/>
        <v>0.5</v>
      </c>
    </row>
    <row r="236" spans="1:16" x14ac:dyDescent="0.25">
      <c r="A236" s="391"/>
      <c r="B236" s="394"/>
      <c r="C236" s="5" t="str">
        <f t="shared" si="39"/>
        <v/>
      </c>
      <c r="D236" s="155">
        <f t="shared" si="44"/>
        <v>0</v>
      </c>
      <c r="F236" s="156">
        <f t="shared" si="45"/>
        <v>0</v>
      </c>
      <c r="G236" t="str">
        <f t="shared" si="46"/>
        <v/>
      </c>
      <c r="H236" t="b">
        <f t="shared" si="47"/>
        <v>0</v>
      </c>
      <c r="I236" s="283">
        <f t="shared" si="40"/>
        <v>0</v>
      </c>
      <c r="J236" s="1">
        <f t="shared" si="41"/>
        <v>0</v>
      </c>
      <c r="K236" s="157">
        <f t="shared" si="48"/>
        <v>0</v>
      </c>
      <c r="L236" s="148">
        <f t="shared" si="49"/>
        <v>0</v>
      </c>
      <c r="M236" s="150">
        <f t="shared" si="50"/>
        <v>10</v>
      </c>
      <c r="N236" s="149">
        <f t="shared" si="51"/>
        <v>50</v>
      </c>
      <c r="O236" s="149">
        <f t="shared" si="42"/>
        <v>5</v>
      </c>
      <c r="P236" s="148">
        <f t="shared" si="43"/>
        <v>0.5</v>
      </c>
    </row>
    <row r="237" spans="1:16" x14ac:dyDescent="0.25">
      <c r="A237" s="391"/>
      <c r="B237" s="394"/>
      <c r="C237" s="5" t="str">
        <f t="shared" si="39"/>
        <v/>
      </c>
      <c r="D237" s="155">
        <f t="shared" si="44"/>
        <v>0</v>
      </c>
      <c r="F237" s="156">
        <f t="shared" si="45"/>
        <v>0</v>
      </c>
      <c r="G237" t="str">
        <f t="shared" si="46"/>
        <v/>
      </c>
      <c r="H237" t="b">
        <f t="shared" si="47"/>
        <v>0</v>
      </c>
      <c r="I237" s="283">
        <f t="shared" si="40"/>
        <v>0</v>
      </c>
      <c r="J237" s="1">
        <f t="shared" si="41"/>
        <v>0</v>
      </c>
      <c r="K237" s="157">
        <f t="shared" si="48"/>
        <v>0</v>
      </c>
      <c r="L237" s="148">
        <f t="shared" si="49"/>
        <v>0</v>
      </c>
      <c r="M237" s="150">
        <f t="shared" si="50"/>
        <v>10</v>
      </c>
      <c r="N237" s="149">
        <f t="shared" si="51"/>
        <v>50</v>
      </c>
      <c r="O237" s="149">
        <f t="shared" si="42"/>
        <v>5</v>
      </c>
      <c r="P237" s="148">
        <f t="shared" si="43"/>
        <v>0.5</v>
      </c>
    </row>
    <row r="238" spans="1:16" x14ac:dyDescent="0.25">
      <c r="A238" s="391"/>
      <c r="B238" s="394"/>
      <c r="C238" s="5" t="str">
        <f t="shared" si="39"/>
        <v/>
      </c>
      <c r="D238" s="155">
        <f t="shared" si="44"/>
        <v>0</v>
      </c>
      <c r="F238" s="156">
        <f t="shared" si="45"/>
        <v>0</v>
      </c>
      <c r="G238" t="str">
        <f t="shared" si="46"/>
        <v/>
      </c>
      <c r="H238" t="b">
        <f t="shared" si="47"/>
        <v>0</v>
      </c>
      <c r="I238" s="283">
        <f t="shared" si="40"/>
        <v>0</v>
      </c>
      <c r="J238" s="1">
        <f t="shared" si="41"/>
        <v>0</v>
      </c>
      <c r="K238" s="157">
        <f t="shared" si="48"/>
        <v>0</v>
      </c>
      <c r="L238" s="148">
        <f t="shared" si="49"/>
        <v>0</v>
      </c>
      <c r="M238" s="150">
        <f t="shared" si="50"/>
        <v>10</v>
      </c>
      <c r="N238" s="149">
        <f t="shared" si="51"/>
        <v>50</v>
      </c>
      <c r="O238" s="149">
        <f t="shared" si="42"/>
        <v>5</v>
      </c>
      <c r="P238" s="148">
        <f t="shared" si="43"/>
        <v>0.5</v>
      </c>
    </row>
    <row r="239" spans="1:16" x14ac:dyDescent="0.25">
      <c r="A239" s="391"/>
      <c r="B239" s="394"/>
      <c r="C239" s="5" t="str">
        <f t="shared" si="39"/>
        <v/>
      </c>
      <c r="D239" s="155">
        <f t="shared" si="44"/>
        <v>0</v>
      </c>
      <c r="F239" s="156">
        <f t="shared" si="45"/>
        <v>0</v>
      </c>
      <c r="G239" t="str">
        <f t="shared" si="46"/>
        <v/>
      </c>
      <c r="H239" t="b">
        <f t="shared" si="47"/>
        <v>0</v>
      </c>
      <c r="I239" s="283">
        <f t="shared" si="40"/>
        <v>0</v>
      </c>
      <c r="J239" s="1">
        <f t="shared" si="41"/>
        <v>0</v>
      </c>
      <c r="K239" s="157">
        <f t="shared" si="48"/>
        <v>0</v>
      </c>
      <c r="L239" s="148">
        <f t="shared" si="49"/>
        <v>0</v>
      </c>
      <c r="M239" s="150">
        <f t="shared" si="50"/>
        <v>10</v>
      </c>
      <c r="N239" s="149">
        <f t="shared" si="51"/>
        <v>50</v>
      </c>
      <c r="O239" s="149">
        <f t="shared" si="42"/>
        <v>5</v>
      </c>
      <c r="P239" s="148">
        <f t="shared" si="43"/>
        <v>0.5</v>
      </c>
    </row>
    <row r="240" spans="1:16" x14ac:dyDescent="0.25">
      <c r="A240" s="391"/>
      <c r="B240" s="394"/>
      <c r="C240" s="5" t="str">
        <f t="shared" si="39"/>
        <v/>
      </c>
      <c r="D240" s="155">
        <f t="shared" si="44"/>
        <v>0</v>
      </c>
      <c r="F240" s="156">
        <f t="shared" si="45"/>
        <v>0</v>
      </c>
      <c r="G240" t="str">
        <f t="shared" si="46"/>
        <v/>
      </c>
      <c r="H240" t="b">
        <f t="shared" si="47"/>
        <v>0</v>
      </c>
      <c r="I240" s="283">
        <f t="shared" si="40"/>
        <v>0</v>
      </c>
      <c r="J240" s="1">
        <f t="shared" si="41"/>
        <v>0</v>
      </c>
      <c r="K240" s="157">
        <f t="shared" si="48"/>
        <v>0</v>
      </c>
      <c r="L240" s="148">
        <f t="shared" si="49"/>
        <v>0</v>
      </c>
      <c r="M240" s="150">
        <f t="shared" si="50"/>
        <v>10</v>
      </c>
      <c r="N240" s="149">
        <f t="shared" si="51"/>
        <v>50</v>
      </c>
      <c r="O240" s="149">
        <f t="shared" si="42"/>
        <v>5</v>
      </c>
      <c r="P240" s="148">
        <f t="shared" si="43"/>
        <v>0.5</v>
      </c>
    </row>
    <row r="241" spans="1:16" x14ac:dyDescent="0.25">
      <c r="A241" s="391"/>
      <c r="B241" s="394"/>
      <c r="C241" s="5" t="str">
        <f t="shared" si="39"/>
        <v/>
      </c>
      <c r="D241" s="155">
        <f t="shared" si="44"/>
        <v>0</v>
      </c>
      <c r="F241" s="156">
        <f t="shared" si="45"/>
        <v>0</v>
      </c>
      <c r="G241" t="str">
        <f t="shared" si="46"/>
        <v/>
      </c>
      <c r="H241" t="b">
        <f t="shared" si="47"/>
        <v>0</v>
      </c>
      <c r="I241" s="283">
        <f t="shared" si="40"/>
        <v>0</v>
      </c>
      <c r="J241" s="1">
        <f t="shared" si="41"/>
        <v>0</v>
      </c>
      <c r="K241" s="157">
        <f t="shared" si="48"/>
        <v>0</v>
      </c>
      <c r="L241" s="148">
        <f t="shared" si="49"/>
        <v>0</v>
      </c>
      <c r="M241" s="150">
        <f t="shared" si="50"/>
        <v>10</v>
      </c>
      <c r="N241" s="149">
        <f t="shared" si="51"/>
        <v>50</v>
      </c>
      <c r="O241" s="149">
        <f t="shared" si="42"/>
        <v>5</v>
      </c>
      <c r="P241" s="148">
        <f t="shared" si="43"/>
        <v>0.5</v>
      </c>
    </row>
    <row r="242" spans="1:16" x14ac:dyDescent="0.25">
      <c r="A242" s="391"/>
      <c r="B242" s="394"/>
      <c r="C242" s="5" t="str">
        <f t="shared" si="39"/>
        <v/>
      </c>
      <c r="D242" s="155">
        <f t="shared" si="44"/>
        <v>0</v>
      </c>
      <c r="F242" s="156">
        <f t="shared" si="45"/>
        <v>0</v>
      </c>
      <c r="G242" t="str">
        <f t="shared" si="46"/>
        <v/>
      </c>
      <c r="H242" t="b">
        <f t="shared" si="47"/>
        <v>0</v>
      </c>
      <c r="I242" s="283">
        <f t="shared" si="40"/>
        <v>0</v>
      </c>
      <c r="J242" s="1">
        <f t="shared" si="41"/>
        <v>0</v>
      </c>
      <c r="K242" s="157">
        <f t="shared" si="48"/>
        <v>0</v>
      </c>
      <c r="L242" s="148">
        <f t="shared" si="49"/>
        <v>0</v>
      </c>
      <c r="M242" s="150">
        <f t="shared" si="50"/>
        <v>10</v>
      </c>
      <c r="N242" s="149">
        <f t="shared" si="51"/>
        <v>50</v>
      </c>
      <c r="O242" s="149">
        <f t="shared" si="42"/>
        <v>5</v>
      </c>
      <c r="P242" s="148">
        <f t="shared" si="43"/>
        <v>0.5</v>
      </c>
    </row>
    <row r="243" spans="1:16" x14ac:dyDescent="0.25">
      <c r="A243" s="391"/>
      <c r="B243" s="394"/>
      <c r="C243" s="5" t="str">
        <f t="shared" si="39"/>
        <v/>
      </c>
      <c r="D243" s="155">
        <f t="shared" si="44"/>
        <v>0</v>
      </c>
      <c r="F243" s="156">
        <f t="shared" si="45"/>
        <v>0</v>
      </c>
      <c r="G243" t="str">
        <f t="shared" si="46"/>
        <v/>
      </c>
      <c r="H243" t="b">
        <f t="shared" si="47"/>
        <v>0</v>
      </c>
      <c r="I243" s="283">
        <f t="shared" si="40"/>
        <v>0</v>
      </c>
      <c r="J243" s="1">
        <f t="shared" si="41"/>
        <v>0</v>
      </c>
      <c r="K243" s="157">
        <f t="shared" si="48"/>
        <v>0</v>
      </c>
      <c r="L243" s="148">
        <f t="shared" si="49"/>
        <v>0</v>
      </c>
      <c r="M243" s="150">
        <f t="shared" si="50"/>
        <v>10</v>
      </c>
      <c r="N243" s="149">
        <f t="shared" si="51"/>
        <v>50</v>
      </c>
      <c r="O243" s="149">
        <f t="shared" si="42"/>
        <v>5</v>
      </c>
      <c r="P243" s="148">
        <f t="shared" si="43"/>
        <v>0.5</v>
      </c>
    </row>
    <row r="244" spans="1:16" x14ac:dyDescent="0.25">
      <c r="A244" s="391"/>
      <c r="B244" s="394"/>
      <c r="C244" s="5" t="str">
        <f t="shared" si="39"/>
        <v/>
      </c>
      <c r="D244" s="155">
        <f t="shared" si="44"/>
        <v>0</v>
      </c>
      <c r="F244" s="156">
        <f t="shared" si="45"/>
        <v>0</v>
      </c>
      <c r="G244" t="str">
        <f t="shared" si="46"/>
        <v/>
      </c>
      <c r="H244" t="b">
        <f t="shared" si="47"/>
        <v>0</v>
      </c>
      <c r="I244" s="283">
        <f t="shared" si="40"/>
        <v>0</v>
      </c>
      <c r="J244" s="1">
        <f t="shared" si="41"/>
        <v>0</v>
      </c>
      <c r="K244" s="157">
        <f t="shared" si="48"/>
        <v>0</v>
      </c>
      <c r="L244" s="148">
        <f t="shared" si="49"/>
        <v>0</v>
      </c>
      <c r="M244" s="150">
        <f t="shared" si="50"/>
        <v>10</v>
      </c>
      <c r="N244" s="149">
        <f t="shared" si="51"/>
        <v>50</v>
      </c>
      <c r="O244" s="149">
        <f t="shared" si="42"/>
        <v>5</v>
      </c>
      <c r="P244" s="148">
        <f t="shared" si="43"/>
        <v>0.5</v>
      </c>
    </row>
    <row r="245" spans="1:16" x14ac:dyDescent="0.25">
      <c r="A245" s="391"/>
      <c r="B245" s="394"/>
      <c r="C245" s="5" t="str">
        <f t="shared" si="39"/>
        <v/>
      </c>
      <c r="D245" s="155">
        <f t="shared" si="44"/>
        <v>0</v>
      </c>
      <c r="F245" s="156">
        <f t="shared" si="45"/>
        <v>0</v>
      </c>
      <c r="G245" t="str">
        <f t="shared" si="46"/>
        <v/>
      </c>
      <c r="H245" t="b">
        <f t="shared" si="47"/>
        <v>0</v>
      </c>
      <c r="I245" s="283">
        <f t="shared" si="40"/>
        <v>0</v>
      </c>
      <c r="J245" s="1">
        <f t="shared" si="41"/>
        <v>0</v>
      </c>
      <c r="K245" s="157">
        <f t="shared" si="48"/>
        <v>0</v>
      </c>
      <c r="L245" s="148">
        <f t="shared" si="49"/>
        <v>0</v>
      </c>
      <c r="M245" s="150">
        <f t="shared" si="50"/>
        <v>10</v>
      </c>
      <c r="N245" s="149">
        <f t="shared" si="51"/>
        <v>50</v>
      </c>
      <c r="O245" s="149">
        <f t="shared" si="42"/>
        <v>5</v>
      </c>
      <c r="P245" s="148">
        <f t="shared" si="43"/>
        <v>0.5</v>
      </c>
    </row>
    <row r="246" spans="1:16" x14ac:dyDescent="0.25">
      <c r="A246" s="391"/>
      <c r="B246" s="394"/>
      <c r="C246" s="5" t="str">
        <f t="shared" si="39"/>
        <v/>
      </c>
      <c r="D246" s="155">
        <f t="shared" si="44"/>
        <v>0</v>
      </c>
      <c r="F246" s="156">
        <f t="shared" si="45"/>
        <v>0</v>
      </c>
      <c r="G246" t="str">
        <f t="shared" si="46"/>
        <v/>
      </c>
      <c r="H246" t="b">
        <f t="shared" si="47"/>
        <v>0</v>
      </c>
      <c r="I246" s="283">
        <f t="shared" si="40"/>
        <v>0</v>
      </c>
      <c r="J246" s="1">
        <f t="shared" si="41"/>
        <v>0</v>
      </c>
      <c r="K246" s="157">
        <f t="shared" si="48"/>
        <v>0</v>
      </c>
      <c r="L246" s="148">
        <f t="shared" si="49"/>
        <v>0</v>
      </c>
      <c r="M246" s="150">
        <f t="shared" si="50"/>
        <v>10</v>
      </c>
      <c r="N246" s="149">
        <f t="shared" si="51"/>
        <v>50</v>
      </c>
      <c r="O246" s="149">
        <f t="shared" si="42"/>
        <v>5</v>
      </c>
      <c r="P246" s="148">
        <f t="shared" si="43"/>
        <v>0.5</v>
      </c>
    </row>
    <row r="247" spans="1:16" x14ac:dyDescent="0.25">
      <c r="A247" s="391"/>
      <c r="B247" s="394"/>
      <c r="C247" s="5" t="str">
        <f t="shared" si="39"/>
        <v/>
      </c>
      <c r="D247" s="155">
        <f t="shared" si="44"/>
        <v>0</v>
      </c>
      <c r="F247" s="156">
        <f t="shared" si="45"/>
        <v>0</v>
      </c>
      <c r="G247" t="str">
        <f t="shared" si="46"/>
        <v/>
      </c>
      <c r="H247" t="b">
        <f t="shared" si="47"/>
        <v>0</v>
      </c>
      <c r="I247" s="283">
        <f t="shared" si="40"/>
        <v>0</v>
      </c>
      <c r="J247" s="1">
        <f t="shared" si="41"/>
        <v>0</v>
      </c>
      <c r="K247" s="157">
        <f t="shared" si="48"/>
        <v>0</v>
      </c>
      <c r="L247" s="148">
        <f t="shared" si="49"/>
        <v>0</v>
      </c>
      <c r="M247" s="150">
        <f t="shared" si="50"/>
        <v>10</v>
      </c>
      <c r="N247" s="149">
        <f t="shared" si="51"/>
        <v>50</v>
      </c>
      <c r="O247" s="149">
        <f t="shared" si="42"/>
        <v>5</v>
      </c>
      <c r="P247" s="148">
        <f t="shared" si="43"/>
        <v>0.5</v>
      </c>
    </row>
    <row r="248" spans="1:16" x14ac:dyDescent="0.25">
      <c r="A248" s="391"/>
      <c r="B248" s="394"/>
      <c r="C248" s="5" t="str">
        <f t="shared" si="39"/>
        <v/>
      </c>
      <c r="D248" s="155">
        <f t="shared" si="44"/>
        <v>0</v>
      </c>
      <c r="F248" s="156">
        <f t="shared" si="45"/>
        <v>0</v>
      </c>
      <c r="G248" t="str">
        <f t="shared" si="46"/>
        <v/>
      </c>
      <c r="H248" t="b">
        <f t="shared" si="47"/>
        <v>0</v>
      </c>
      <c r="I248" s="283">
        <f t="shared" si="40"/>
        <v>0</v>
      </c>
      <c r="J248" s="1">
        <f t="shared" si="41"/>
        <v>0</v>
      </c>
      <c r="K248" s="157">
        <f t="shared" si="48"/>
        <v>0</v>
      </c>
      <c r="L248" s="148">
        <f t="shared" si="49"/>
        <v>0</v>
      </c>
      <c r="M248" s="150">
        <f t="shared" si="50"/>
        <v>10</v>
      </c>
      <c r="N248" s="149">
        <f t="shared" si="51"/>
        <v>50</v>
      </c>
      <c r="O248" s="149">
        <f t="shared" si="42"/>
        <v>5</v>
      </c>
      <c r="P248" s="148">
        <f t="shared" si="43"/>
        <v>0.5</v>
      </c>
    </row>
    <row r="249" spans="1:16" x14ac:dyDescent="0.25">
      <c r="A249" s="391"/>
      <c r="B249" s="394"/>
      <c r="C249" s="5" t="str">
        <f t="shared" si="39"/>
        <v/>
      </c>
      <c r="D249" s="155">
        <f t="shared" si="44"/>
        <v>0</v>
      </c>
      <c r="F249" s="156">
        <f t="shared" si="45"/>
        <v>0</v>
      </c>
      <c r="G249" t="str">
        <f t="shared" si="46"/>
        <v/>
      </c>
      <c r="H249" t="b">
        <f t="shared" si="47"/>
        <v>0</v>
      </c>
      <c r="I249" s="283">
        <f t="shared" si="40"/>
        <v>0</v>
      </c>
      <c r="J249" s="1">
        <f t="shared" si="41"/>
        <v>0</v>
      </c>
      <c r="K249" s="157">
        <f t="shared" si="48"/>
        <v>0</v>
      </c>
      <c r="L249" s="148">
        <f t="shared" si="49"/>
        <v>0</v>
      </c>
      <c r="M249" s="150">
        <f t="shared" si="50"/>
        <v>10</v>
      </c>
      <c r="N249" s="149">
        <f t="shared" si="51"/>
        <v>50</v>
      </c>
      <c r="O249" s="149">
        <f t="shared" si="42"/>
        <v>5</v>
      </c>
      <c r="P249" s="148">
        <f t="shared" si="43"/>
        <v>0.5</v>
      </c>
    </row>
    <row r="250" spans="1:16" x14ac:dyDescent="0.25">
      <c r="A250" s="391"/>
      <c r="B250" s="394"/>
      <c r="C250" s="5" t="str">
        <f t="shared" si="39"/>
        <v/>
      </c>
      <c r="D250" s="155">
        <f t="shared" si="44"/>
        <v>0</v>
      </c>
      <c r="F250" s="156">
        <f t="shared" si="45"/>
        <v>0</v>
      </c>
      <c r="G250" t="str">
        <f t="shared" si="46"/>
        <v/>
      </c>
      <c r="H250" t="b">
        <f t="shared" si="47"/>
        <v>0</v>
      </c>
      <c r="I250" s="283">
        <f t="shared" si="40"/>
        <v>0</v>
      </c>
      <c r="J250" s="1">
        <f t="shared" si="41"/>
        <v>0</v>
      </c>
      <c r="K250" s="157">
        <f t="shared" si="48"/>
        <v>0</v>
      </c>
      <c r="L250" s="148">
        <f t="shared" si="49"/>
        <v>0</v>
      </c>
      <c r="M250" s="150">
        <f t="shared" si="50"/>
        <v>10</v>
      </c>
      <c r="N250" s="149">
        <f t="shared" si="51"/>
        <v>50</v>
      </c>
      <c r="O250" s="149">
        <f t="shared" si="42"/>
        <v>5</v>
      </c>
      <c r="P250" s="148">
        <f t="shared" si="43"/>
        <v>0.5</v>
      </c>
    </row>
    <row r="251" spans="1:16" x14ac:dyDescent="0.25">
      <c r="A251" s="391"/>
      <c r="B251" s="394"/>
      <c r="C251" s="5" t="str">
        <f t="shared" si="39"/>
        <v/>
      </c>
      <c r="D251" s="155">
        <f t="shared" si="44"/>
        <v>0</v>
      </c>
      <c r="F251" s="156">
        <f t="shared" si="45"/>
        <v>0</v>
      </c>
      <c r="G251" t="str">
        <f t="shared" si="46"/>
        <v/>
      </c>
      <c r="H251" t="b">
        <f t="shared" si="47"/>
        <v>0</v>
      </c>
      <c r="I251" s="283">
        <f t="shared" si="40"/>
        <v>0</v>
      </c>
      <c r="J251" s="1">
        <f t="shared" si="41"/>
        <v>0</v>
      </c>
      <c r="K251" s="157">
        <f t="shared" si="48"/>
        <v>0</v>
      </c>
      <c r="L251" s="148">
        <f t="shared" si="49"/>
        <v>0</v>
      </c>
      <c r="M251" s="150">
        <f t="shared" si="50"/>
        <v>10</v>
      </c>
      <c r="N251" s="149">
        <f t="shared" si="51"/>
        <v>50</v>
      </c>
      <c r="O251" s="149">
        <f t="shared" si="42"/>
        <v>5</v>
      </c>
      <c r="P251" s="148">
        <f t="shared" si="43"/>
        <v>0.5</v>
      </c>
    </row>
    <row r="252" spans="1:16" x14ac:dyDescent="0.25">
      <c r="A252" s="391"/>
      <c r="B252" s="394"/>
      <c r="C252" s="5" t="str">
        <f t="shared" si="39"/>
        <v/>
      </c>
      <c r="D252" s="155">
        <f t="shared" si="44"/>
        <v>0</v>
      </c>
      <c r="F252" s="156">
        <f t="shared" si="45"/>
        <v>0</v>
      </c>
      <c r="G252" t="str">
        <f t="shared" si="46"/>
        <v/>
      </c>
      <c r="H252" t="b">
        <f t="shared" si="47"/>
        <v>0</v>
      </c>
      <c r="I252" s="283">
        <f t="shared" si="40"/>
        <v>0</v>
      </c>
      <c r="J252" s="1">
        <f t="shared" si="41"/>
        <v>0</v>
      </c>
      <c r="K252" s="157">
        <f t="shared" si="48"/>
        <v>0</v>
      </c>
      <c r="L252" s="148">
        <f t="shared" si="49"/>
        <v>0</v>
      </c>
      <c r="M252" s="150">
        <f t="shared" si="50"/>
        <v>10</v>
      </c>
      <c r="N252" s="149">
        <f t="shared" si="51"/>
        <v>50</v>
      </c>
      <c r="O252" s="149">
        <f t="shared" si="42"/>
        <v>5</v>
      </c>
      <c r="P252" s="148">
        <f t="shared" si="43"/>
        <v>0.5</v>
      </c>
    </row>
    <row r="253" spans="1:16" x14ac:dyDescent="0.25">
      <c r="A253" s="391"/>
      <c r="B253" s="394"/>
      <c r="C253" s="5" t="str">
        <f t="shared" si="39"/>
        <v/>
      </c>
      <c r="D253" s="155">
        <f t="shared" si="44"/>
        <v>0</v>
      </c>
      <c r="F253" s="156">
        <f t="shared" si="45"/>
        <v>0</v>
      </c>
      <c r="G253" t="str">
        <f t="shared" si="46"/>
        <v/>
      </c>
      <c r="H253" t="b">
        <f t="shared" si="47"/>
        <v>0</v>
      </c>
      <c r="I253" s="283">
        <f t="shared" si="40"/>
        <v>0</v>
      </c>
      <c r="J253" s="1">
        <f t="shared" si="41"/>
        <v>0</v>
      </c>
      <c r="K253" s="157">
        <f t="shared" si="48"/>
        <v>0</v>
      </c>
      <c r="L253" s="148">
        <f t="shared" si="49"/>
        <v>0</v>
      </c>
      <c r="M253" s="150">
        <f t="shared" si="50"/>
        <v>10</v>
      </c>
      <c r="N253" s="149">
        <f t="shared" si="51"/>
        <v>50</v>
      </c>
      <c r="O253" s="149">
        <f t="shared" si="42"/>
        <v>5</v>
      </c>
      <c r="P253" s="148">
        <f t="shared" si="43"/>
        <v>0.5</v>
      </c>
    </row>
    <row r="254" spans="1:16" x14ac:dyDescent="0.25">
      <c r="A254" s="391"/>
      <c r="B254" s="394"/>
      <c r="C254" s="5" t="str">
        <f t="shared" si="39"/>
        <v/>
      </c>
      <c r="D254" s="155">
        <f t="shared" si="44"/>
        <v>0</v>
      </c>
      <c r="F254" s="156">
        <f t="shared" si="45"/>
        <v>0</v>
      </c>
      <c r="G254" t="str">
        <f t="shared" si="46"/>
        <v/>
      </c>
      <c r="H254" t="b">
        <f t="shared" si="47"/>
        <v>0</v>
      </c>
      <c r="I254" s="283">
        <f t="shared" si="40"/>
        <v>0</v>
      </c>
      <c r="J254" s="1">
        <f t="shared" si="41"/>
        <v>0</v>
      </c>
      <c r="K254" s="157">
        <f t="shared" si="48"/>
        <v>0</v>
      </c>
      <c r="L254" s="148">
        <f t="shared" si="49"/>
        <v>0</v>
      </c>
      <c r="M254" s="150">
        <f t="shared" si="50"/>
        <v>10</v>
      </c>
      <c r="N254" s="149">
        <f t="shared" si="51"/>
        <v>50</v>
      </c>
      <c r="O254" s="149">
        <f t="shared" si="42"/>
        <v>5</v>
      </c>
      <c r="P254" s="148">
        <f t="shared" si="43"/>
        <v>0.5</v>
      </c>
    </row>
    <row r="255" spans="1:16" x14ac:dyDescent="0.25">
      <c r="A255" s="391"/>
      <c r="B255" s="394"/>
      <c r="C255" s="5" t="str">
        <f t="shared" si="39"/>
        <v/>
      </c>
      <c r="D255" s="155">
        <f t="shared" si="44"/>
        <v>0</v>
      </c>
      <c r="F255" s="156">
        <f t="shared" si="45"/>
        <v>0</v>
      </c>
      <c r="G255" t="str">
        <f t="shared" si="46"/>
        <v/>
      </c>
      <c r="H255" t="b">
        <f t="shared" si="47"/>
        <v>0</v>
      </c>
      <c r="I255" s="283">
        <f t="shared" si="40"/>
        <v>0</v>
      </c>
      <c r="J255" s="1">
        <f t="shared" si="41"/>
        <v>0</v>
      </c>
      <c r="K255" s="157">
        <f t="shared" si="48"/>
        <v>0</v>
      </c>
      <c r="L255" s="148">
        <f t="shared" si="49"/>
        <v>0</v>
      </c>
      <c r="M255" s="150">
        <f t="shared" si="50"/>
        <v>10</v>
      </c>
      <c r="N255" s="149">
        <f t="shared" si="51"/>
        <v>50</v>
      </c>
      <c r="O255" s="149">
        <f t="shared" si="42"/>
        <v>5</v>
      </c>
      <c r="P255" s="148">
        <f t="shared" si="43"/>
        <v>0.5</v>
      </c>
    </row>
    <row r="256" spans="1:16" x14ac:dyDescent="0.25">
      <c r="A256" s="391"/>
      <c r="B256" s="394"/>
      <c r="C256" s="5" t="str">
        <f t="shared" si="39"/>
        <v/>
      </c>
      <c r="D256" s="155">
        <f t="shared" si="44"/>
        <v>0</v>
      </c>
      <c r="F256" s="156">
        <f t="shared" si="45"/>
        <v>0</v>
      </c>
      <c r="G256" t="str">
        <f t="shared" si="46"/>
        <v/>
      </c>
      <c r="H256" t="b">
        <f t="shared" si="47"/>
        <v>0</v>
      </c>
      <c r="I256" s="283">
        <f t="shared" si="40"/>
        <v>0</v>
      </c>
      <c r="J256" s="1">
        <f t="shared" si="41"/>
        <v>0</v>
      </c>
      <c r="K256" s="157">
        <f t="shared" si="48"/>
        <v>0</v>
      </c>
      <c r="L256" s="148">
        <f t="shared" si="49"/>
        <v>0</v>
      </c>
      <c r="M256" s="150">
        <f t="shared" si="50"/>
        <v>10</v>
      </c>
      <c r="N256" s="149">
        <f t="shared" si="51"/>
        <v>50</v>
      </c>
      <c r="O256" s="149">
        <f t="shared" si="42"/>
        <v>5</v>
      </c>
      <c r="P256" s="148">
        <f t="shared" si="43"/>
        <v>0.5</v>
      </c>
    </row>
    <row r="257" spans="1:16" x14ac:dyDescent="0.25">
      <c r="A257" s="391"/>
      <c r="B257" s="394"/>
      <c r="C257" s="5" t="str">
        <f t="shared" si="39"/>
        <v/>
      </c>
      <c r="D257" s="155">
        <f t="shared" si="44"/>
        <v>0</v>
      </c>
      <c r="F257" s="156">
        <f t="shared" si="45"/>
        <v>0</v>
      </c>
      <c r="G257" t="str">
        <f t="shared" si="46"/>
        <v/>
      </c>
      <c r="H257" t="b">
        <f t="shared" si="47"/>
        <v>0</v>
      </c>
      <c r="I257" s="283">
        <f t="shared" si="40"/>
        <v>0</v>
      </c>
      <c r="J257" s="1">
        <f t="shared" si="41"/>
        <v>0</v>
      </c>
      <c r="K257" s="157">
        <f t="shared" si="48"/>
        <v>0</v>
      </c>
      <c r="L257" s="148">
        <f t="shared" si="49"/>
        <v>0</v>
      </c>
      <c r="M257" s="150">
        <f t="shared" si="50"/>
        <v>10</v>
      </c>
      <c r="N257" s="149">
        <f t="shared" si="51"/>
        <v>50</v>
      </c>
      <c r="O257" s="149">
        <f t="shared" si="42"/>
        <v>5</v>
      </c>
      <c r="P257" s="148">
        <f t="shared" si="43"/>
        <v>0.5</v>
      </c>
    </row>
    <row r="258" spans="1:16" x14ac:dyDescent="0.25">
      <c r="A258" s="391"/>
      <c r="B258" s="394"/>
      <c r="C258" s="5" t="str">
        <f t="shared" si="39"/>
        <v/>
      </c>
      <c r="D258" s="155">
        <f t="shared" si="44"/>
        <v>0</v>
      </c>
      <c r="F258" s="156">
        <f t="shared" si="45"/>
        <v>0</v>
      </c>
      <c r="G258" t="str">
        <f t="shared" si="46"/>
        <v/>
      </c>
      <c r="H258" t="b">
        <f t="shared" si="47"/>
        <v>0</v>
      </c>
      <c r="I258" s="283">
        <f t="shared" si="40"/>
        <v>0</v>
      </c>
      <c r="J258" s="1">
        <f t="shared" si="41"/>
        <v>0</v>
      </c>
      <c r="K258" s="157">
        <f t="shared" si="48"/>
        <v>0</v>
      </c>
      <c r="L258" s="148">
        <f t="shared" si="49"/>
        <v>0</v>
      </c>
      <c r="M258" s="150">
        <f t="shared" si="50"/>
        <v>10</v>
      </c>
      <c r="N258" s="149">
        <f t="shared" si="51"/>
        <v>50</v>
      </c>
      <c r="O258" s="149">
        <f t="shared" si="42"/>
        <v>5</v>
      </c>
      <c r="P258" s="148">
        <f t="shared" si="43"/>
        <v>0.5</v>
      </c>
    </row>
    <row r="259" spans="1:16" x14ac:dyDescent="0.25">
      <c r="A259" s="391"/>
      <c r="B259" s="394"/>
      <c r="C259" s="5" t="str">
        <f t="shared" ref="C259:C322" si="52">IF(I259&gt;0,INDEX(DB,I259,2),"")</f>
        <v/>
      </c>
      <c r="D259" s="155">
        <f t="shared" si="44"/>
        <v>0</v>
      </c>
      <c r="F259" s="156">
        <f t="shared" si="45"/>
        <v>0</v>
      </c>
      <c r="G259" t="str">
        <f t="shared" si="46"/>
        <v/>
      </c>
      <c r="H259" t="b">
        <f t="shared" si="47"/>
        <v>0</v>
      </c>
      <c r="I259" s="283">
        <f t="shared" ref="I259:I322" si="53">IF(ISNA(MATCH(A259,AthleteNumbers,0)),0,MATCH(A259,AthleteNumbers,0))</f>
        <v>0</v>
      </c>
      <c r="J259" s="1">
        <f t="shared" ref="J259:J322" si="54">IF(I259&gt;0,INDEX(DB,$I259,6),0)</f>
        <v>0</v>
      </c>
      <c r="K259" s="157">
        <f t="shared" si="48"/>
        <v>0</v>
      </c>
      <c r="L259" s="148">
        <f t="shared" si="49"/>
        <v>0</v>
      </c>
      <c r="M259" s="150">
        <f t="shared" si="50"/>
        <v>10</v>
      </c>
      <c r="N259" s="149">
        <f t="shared" si="51"/>
        <v>50</v>
      </c>
      <c r="O259" s="149">
        <f t="shared" ref="O259:O322" si="55">IF($J259=0,$M$1,INDEX(IncEventData,$J259,(3*($K$1-1))+2))</f>
        <v>5</v>
      </c>
      <c r="P259" s="148">
        <f t="shared" ref="P259:P322" si="56">IF($J259=0,$O$1,INDEX(IncEventData,$J259,(3*($K$1-1))+3))</f>
        <v>0.5</v>
      </c>
    </row>
    <row r="260" spans="1:16" x14ac:dyDescent="0.25">
      <c r="A260" s="391"/>
      <c r="B260" s="394"/>
      <c r="C260" s="5" t="str">
        <f t="shared" si="52"/>
        <v/>
      </c>
      <c r="D260" s="155">
        <f t="shared" ref="D260:D323" si="57">IF(AND(H260,B260&lt;&gt;0,ISNUMBER(B260)),IF(ISERR(M260),0,M260),0)</f>
        <v>0</v>
      </c>
      <c r="F260" s="156">
        <f t="shared" ref="F260:F323" si="58">COUNTIF(A$3:A$1002,A260)</f>
        <v>0</v>
      </c>
      <c r="G260" t="str">
        <f t="shared" ref="G260:G323" si="59">IF(AND(H260,OR(D260&lt;=10,D260&gt;=90)),"CHECK","")</f>
        <v/>
      </c>
      <c r="H260" t="b">
        <f t="shared" ref="H260:H323" si="60">IF(AND(I260&gt;0,LEN(C260)&gt;0,B260&lt;&gt;0),TRUE,FALSE)</f>
        <v>0</v>
      </c>
      <c r="I260" s="283">
        <f t="shared" si="53"/>
        <v>0</v>
      </c>
      <c r="J260" s="1">
        <f t="shared" si="54"/>
        <v>0</v>
      </c>
      <c r="K260" s="157">
        <f t="shared" ref="K260:K323" si="61">IF(ISNUMBER(B260),ROUND(+B260,2),0)</f>
        <v>0</v>
      </c>
      <c r="L260" s="148">
        <f t="shared" ref="L260:L323" si="62">+K260</f>
        <v>0</v>
      </c>
      <c r="M260" s="150">
        <f t="shared" ref="M260:M323" si="63">IF(L260&lt;O260,MinPoints,IF(AND(L260&gt;N260,O260&gt;0),100,+INT(($L260-O260)/P260)+MinPoints))</f>
        <v>10</v>
      </c>
      <c r="N260" s="149">
        <f t="shared" ref="N260:N323" si="64">+O260+(P260*90)</f>
        <v>50</v>
      </c>
      <c r="O260" s="149">
        <f t="shared" si="55"/>
        <v>5</v>
      </c>
      <c r="P260" s="148">
        <f t="shared" si="56"/>
        <v>0.5</v>
      </c>
    </row>
    <row r="261" spans="1:16" x14ac:dyDescent="0.25">
      <c r="A261" s="391"/>
      <c r="B261" s="394"/>
      <c r="C261" s="5" t="str">
        <f t="shared" si="52"/>
        <v/>
      </c>
      <c r="D261" s="155">
        <f t="shared" si="57"/>
        <v>0</v>
      </c>
      <c r="F261" s="156">
        <f t="shared" si="58"/>
        <v>0</v>
      </c>
      <c r="G261" t="str">
        <f t="shared" si="59"/>
        <v/>
      </c>
      <c r="H261" t="b">
        <f t="shared" si="60"/>
        <v>0</v>
      </c>
      <c r="I261" s="283">
        <f t="shared" si="53"/>
        <v>0</v>
      </c>
      <c r="J261" s="1">
        <f t="shared" si="54"/>
        <v>0</v>
      </c>
      <c r="K261" s="157">
        <f t="shared" si="61"/>
        <v>0</v>
      </c>
      <c r="L261" s="148">
        <f t="shared" si="62"/>
        <v>0</v>
      </c>
      <c r="M261" s="150">
        <f t="shared" si="63"/>
        <v>10</v>
      </c>
      <c r="N261" s="149">
        <f t="shared" si="64"/>
        <v>50</v>
      </c>
      <c r="O261" s="149">
        <f t="shared" si="55"/>
        <v>5</v>
      </c>
      <c r="P261" s="148">
        <f t="shared" si="56"/>
        <v>0.5</v>
      </c>
    </row>
    <row r="262" spans="1:16" x14ac:dyDescent="0.25">
      <c r="A262" s="391"/>
      <c r="B262" s="394"/>
      <c r="C262" s="5" t="str">
        <f t="shared" si="52"/>
        <v/>
      </c>
      <c r="D262" s="155">
        <f t="shared" si="57"/>
        <v>0</v>
      </c>
      <c r="F262" s="156">
        <f t="shared" si="58"/>
        <v>0</v>
      </c>
      <c r="G262" t="str">
        <f t="shared" si="59"/>
        <v/>
      </c>
      <c r="H262" t="b">
        <f t="shared" si="60"/>
        <v>0</v>
      </c>
      <c r="I262" s="283">
        <f t="shared" si="53"/>
        <v>0</v>
      </c>
      <c r="J262" s="1">
        <f t="shared" si="54"/>
        <v>0</v>
      </c>
      <c r="K262" s="157">
        <f t="shared" si="61"/>
        <v>0</v>
      </c>
      <c r="L262" s="148">
        <f t="shared" si="62"/>
        <v>0</v>
      </c>
      <c r="M262" s="150">
        <f t="shared" si="63"/>
        <v>10</v>
      </c>
      <c r="N262" s="149">
        <f t="shared" si="64"/>
        <v>50</v>
      </c>
      <c r="O262" s="149">
        <f t="shared" si="55"/>
        <v>5</v>
      </c>
      <c r="P262" s="148">
        <f t="shared" si="56"/>
        <v>0.5</v>
      </c>
    </row>
    <row r="263" spans="1:16" x14ac:dyDescent="0.25">
      <c r="A263" s="391"/>
      <c r="B263" s="394"/>
      <c r="C263" s="5" t="str">
        <f t="shared" si="52"/>
        <v/>
      </c>
      <c r="D263" s="155">
        <f t="shared" si="57"/>
        <v>0</v>
      </c>
      <c r="F263" s="156">
        <f t="shared" si="58"/>
        <v>0</v>
      </c>
      <c r="G263" t="str">
        <f t="shared" si="59"/>
        <v/>
      </c>
      <c r="H263" t="b">
        <f t="shared" si="60"/>
        <v>0</v>
      </c>
      <c r="I263" s="283">
        <f t="shared" si="53"/>
        <v>0</v>
      </c>
      <c r="J263" s="1">
        <f t="shared" si="54"/>
        <v>0</v>
      </c>
      <c r="K263" s="157">
        <f t="shared" si="61"/>
        <v>0</v>
      </c>
      <c r="L263" s="148">
        <f t="shared" si="62"/>
        <v>0</v>
      </c>
      <c r="M263" s="150">
        <f t="shared" si="63"/>
        <v>10</v>
      </c>
      <c r="N263" s="149">
        <f t="shared" si="64"/>
        <v>50</v>
      </c>
      <c r="O263" s="149">
        <f t="shared" si="55"/>
        <v>5</v>
      </c>
      <c r="P263" s="148">
        <f t="shared" si="56"/>
        <v>0.5</v>
      </c>
    </row>
    <row r="264" spans="1:16" x14ac:dyDescent="0.25">
      <c r="A264" s="391"/>
      <c r="B264" s="394"/>
      <c r="C264" s="5" t="str">
        <f t="shared" si="52"/>
        <v/>
      </c>
      <c r="D264" s="155">
        <f t="shared" si="57"/>
        <v>0</v>
      </c>
      <c r="F264" s="156">
        <f t="shared" si="58"/>
        <v>0</v>
      </c>
      <c r="G264" t="str">
        <f t="shared" si="59"/>
        <v/>
      </c>
      <c r="H264" t="b">
        <f t="shared" si="60"/>
        <v>0</v>
      </c>
      <c r="I264" s="283">
        <f t="shared" si="53"/>
        <v>0</v>
      </c>
      <c r="J264" s="1">
        <f t="shared" si="54"/>
        <v>0</v>
      </c>
      <c r="K264" s="157">
        <f t="shared" si="61"/>
        <v>0</v>
      </c>
      <c r="L264" s="148">
        <f t="shared" si="62"/>
        <v>0</v>
      </c>
      <c r="M264" s="150">
        <f t="shared" si="63"/>
        <v>10</v>
      </c>
      <c r="N264" s="149">
        <f t="shared" si="64"/>
        <v>50</v>
      </c>
      <c r="O264" s="149">
        <f t="shared" si="55"/>
        <v>5</v>
      </c>
      <c r="P264" s="148">
        <f t="shared" si="56"/>
        <v>0.5</v>
      </c>
    </row>
    <row r="265" spans="1:16" x14ac:dyDescent="0.25">
      <c r="A265" s="391"/>
      <c r="B265" s="394"/>
      <c r="C265" s="5" t="str">
        <f t="shared" si="52"/>
        <v/>
      </c>
      <c r="D265" s="155">
        <f t="shared" si="57"/>
        <v>0</v>
      </c>
      <c r="F265" s="156">
        <f t="shared" si="58"/>
        <v>0</v>
      </c>
      <c r="G265" t="str">
        <f t="shared" si="59"/>
        <v/>
      </c>
      <c r="H265" t="b">
        <f t="shared" si="60"/>
        <v>0</v>
      </c>
      <c r="I265" s="283">
        <f t="shared" si="53"/>
        <v>0</v>
      </c>
      <c r="J265" s="1">
        <f t="shared" si="54"/>
        <v>0</v>
      </c>
      <c r="K265" s="157">
        <f t="shared" si="61"/>
        <v>0</v>
      </c>
      <c r="L265" s="148">
        <f t="shared" si="62"/>
        <v>0</v>
      </c>
      <c r="M265" s="150">
        <f t="shared" si="63"/>
        <v>10</v>
      </c>
      <c r="N265" s="149">
        <f t="shared" si="64"/>
        <v>50</v>
      </c>
      <c r="O265" s="149">
        <f t="shared" si="55"/>
        <v>5</v>
      </c>
      <c r="P265" s="148">
        <f t="shared" si="56"/>
        <v>0.5</v>
      </c>
    </row>
    <row r="266" spans="1:16" x14ac:dyDescent="0.25">
      <c r="A266" s="391"/>
      <c r="B266" s="394"/>
      <c r="C266" s="5" t="str">
        <f t="shared" si="52"/>
        <v/>
      </c>
      <c r="D266" s="155">
        <f t="shared" si="57"/>
        <v>0</v>
      </c>
      <c r="F266" s="156">
        <f t="shared" si="58"/>
        <v>0</v>
      </c>
      <c r="G266" t="str">
        <f t="shared" si="59"/>
        <v/>
      </c>
      <c r="H266" t="b">
        <f t="shared" si="60"/>
        <v>0</v>
      </c>
      <c r="I266" s="283">
        <f t="shared" si="53"/>
        <v>0</v>
      </c>
      <c r="J266" s="1">
        <f t="shared" si="54"/>
        <v>0</v>
      </c>
      <c r="K266" s="157">
        <f t="shared" si="61"/>
        <v>0</v>
      </c>
      <c r="L266" s="148">
        <f t="shared" si="62"/>
        <v>0</v>
      </c>
      <c r="M266" s="150">
        <f t="shared" si="63"/>
        <v>10</v>
      </c>
      <c r="N266" s="149">
        <f t="shared" si="64"/>
        <v>50</v>
      </c>
      <c r="O266" s="149">
        <f t="shared" si="55"/>
        <v>5</v>
      </c>
      <c r="P266" s="148">
        <f t="shared" si="56"/>
        <v>0.5</v>
      </c>
    </row>
    <row r="267" spans="1:16" x14ac:dyDescent="0.25">
      <c r="A267" s="391"/>
      <c r="B267" s="394"/>
      <c r="C267" s="5" t="str">
        <f t="shared" si="52"/>
        <v/>
      </c>
      <c r="D267" s="155">
        <f t="shared" si="57"/>
        <v>0</v>
      </c>
      <c r="F267" s="156">
        <f t="shared" si="58"/>
        <v>0</v>
      </c>
      <c r="G267" t="str">
        <f t="shared" si="59"/>
        <v/>
      </c>
      <c r="H267" t="b">
        <f t="shared" si="60"/>
        <v>0</v>
      </c>
      <c r="I267" s="283">
        <f t="shared" si="53"/>
        <v>0</v>
      </c>
      <c r="J267" s="1">
        <f t="shared" si="54"/>
        <v>0</v>
      </c>
      <c r="K267" s="157">
        <f t="shared" si="61"/>
        <v>0</v>
      </c>
      <c r="L267" s="148">
        <f t="shared" si="62"/>
        <v>0</v>
      </c>
      <c r="M267" s="150">
        <f t="shared" si="63"/>
        <v>10</v>
      </c>
      <c r="N267" s="149">
        <f t="shared" si="64"/>
        <v>50</v>
      </c>
      <c r="O267" s="149">
        <f t="shared" si="55"/>
        <v>5</v>
      </c>
      <c r="P267" s="148">
        <f t="shared" si="56"/>
        <v>0.5</v>
      </c>
    </row>
    <row r="268" spans="1:16" x14ac:dyDescent="0.25">
      <c r="A268" s="391"/>
      <c r="B268" s="394"/>
      <c r="C268" s="5" t="str">
        <f t="shared" si="52"/>
        <v/>
      </c>
      <c r="D268" s="155">
        <f t="shared" si="57"/>
        <v>0</v>
      </c>
      <c r="F268" s="156">
        <f t="shared" si="58"/>
        <v>0</v>
      </c>
      <c r="G268" t="str">
        <f t="shared" si="59"/>
        <v/>
      </c>
      <c r="H268" t="b">
        <f t="shared" si="60"/>
        <v>0</v>
      </c>
      <c r="I268" s="283">
        <f t="shared" si="53"/>
        <v>0</v>
      </c>
      <c r="J268" s="1">
        <f t="shared" si="54"/>
        <v>0</v>
      </c>
      <c r="K268" s="157">
        <f t="shared" si="61"/>
        <v>0</v>
      </c>
      <c r="L268" s="148">
        <f t="shared" si="62"/>
        <v>0</v>
      </c>
      <c r="M268" s="150">
        <f t="shared" si="63"/>
        <v>10</v>
      </c>
      <c r="N268" s="149">
        <f t="shared" si="64"/>
        <v>50</v>
      </c>
      <c r="O268" s="149">
        <f t="shared" si="55"/>
        <v>5</v>
      </c>
      <c r="P268" s="148">
        <f t="shared" si="56"/>
        <v>0.5</v>
      </c>
    </row>
    <row r="269" spans="1:16" x14ac:dyDescent="0.25">
      <c r="A269" s="391"/>
      <c r="B269" s="394"/>
      <c r="C269" s="5" t="str">
        <f t="shared" si="52"/>
        <v/>
      </c>
      <c r="D269" s="155">
        <f t="shared" si="57"/>
        <v>0</v>
      </c>
      <c r="F269" s="156">
        <f t="shared" si="58"/>
        <v>0</v>
      </c>
      <c r="G269" t="str">
        <f t="shared" si="59"/>
        <v/>
      </c>
      <c r="H269" t="b">
        <f t="shared" si="60"/>
        <v>0</v>
      </c>
      <c r="I269" s="283">
        <f t="shared" si="53"/>
        <v>0</v>
      </c>
      <c r="J269" s="1">
        <f t="shared" si="54"/>
        <v>0</v>
      </c>
      <c r="K269" s="157">
        <f t="shared" si="61"/>
        <v>0</v>
      </c>
      <c r="L269" s="148">
        <f t="shared" si="62"/>
        <v>0</v>
      </c>
      <c r="M269" s="150">
        <f t="shared" si="63"/>
        <v>10</v>
      </c>
      <c r="N269" s="149">
        <f t="shared" si="64"/>
        <v>50</v>
      </c>
      <c r="O269" s="149">
        <f t="shared" si="55"/>
        <v>5</v>
      </c>
      <c r="P269" s="148">
        <f t="shared" si="56"/>
        <v>0.5</v>
      </c>
    </row>
    <row r="270" spans="1:16" x14ac:dyDescent="0.25">
      <c r="A270" s="391"/>
      <c r="B270" s="394"/>
      <c r="C270" s="5" t="str">
        <f t="shared" si="52"/>
        <v/>
      </c>
      <c r="D270" s="155">
        <f t="shared" si="57"/>
        <v>0</v>
      </c>
      <c r="F270" s="156">
        <f t="shared" si="58"/>
        <v>0</v>
      </c>
      <c r="G270" t="str">
        <f t="shared" si="59"/>
        <v/>
      </c>
      <c r="H270" t="b">
        <f t="shared" si="60"/>
        <v>0</v>
      </c>
      <c r="I270" s="283">
        <f t="shared" si="53"/>
        <v>0</v>
      </c>
      <c r="J270" s="1">
        <f t="shared" si="54"/>
        <v>0</v>
      </c>
      <c r="K270" s="157">
        <f t="shared" si="61"/>
        <v>0</v>
      </c>
      <c r="L270" s="148">
        <f t="shared" si="62"/>
        <v>0</v>
      </c>
      <c r="M270" s="150">
        <f t="shared" si="63"/>
        <v>10</v>
      </c>
      <c r="N270" s="149">
        <f t="shared" si="64"/>
        <v>50</v>
      </c>
      <c r="O270" s="149">
        <f t="shared" si="55"/>
        <v>5</v>
      </c>
      <c r="P270" s="148">
        <f t="shared" si="56"/>
        <v>0.5</v>
      </c>
    </row>
    <row r="271" spans="1:16" x14ac:dyDescent="0.25">
      <c r="A271" s="391"/>
      <c r="B271" s="394"/>
      <c r="C271" s="5" t="str">
        <f t="shared" si="52"/>
        <v/>
      </c>
      <c r="D271" s="155">
        <f t="shared" si="57"/>
        <v>0</v>
      </c>
      <c r="F271" s="156">
        <f t="shared" si="58"/>
        <v>0</v>
      </c>
      <c r="G271" t="str">
        <f t="shared" si="59"/>
        <v/>
      </c>
      <c r="H271" t="b">
        <f t="shared" si="60"/>
        <v>0</v>
      </c>
      <c r="I271" s="283">
        <f t="shared" si="53"/>
        <v>0</v>
      </c>
      <c r="J271" s="1">
        <f t="shared" si="54"/>
        <v>0</v>
      </c>
      <c r="K271" s="157">
        <f t="shared" si="61"/>
        <v>0</v>
      </c>
      <c r="L271" s="148">
        <f t="shared" si="62"/>
        <v>0</v>
      </c>
      <c r="M271" s="150">
        <f t="shared" si="63"/>
        <v>10</v>
      </c>
      <c r="N271" s="149">
        <f t="shared" si="64"/>
        <v>50</v>
      </c>
      <c r="O271" s="149">
        <f t="shared" si="55"/>
        <v>5</v>
      </c>
      <c r="P271" s="148">
        <f t="shared" si="56"/>
        <v>0.5</v>
      </c>
    </row>
    <row r="272" spans="1:16" x14ac:dyDescent="0.25">
      <c r="A272" s="391"/>
      <c r="B272" s="394"/>
      <c r="C272" s="5" t="str">
        <f t="shared" si="52"/>
        <v/>
      </c>
      <c r="D272" s="155">
        <f t="shared" si="57"/>
        <v>0</v>
      </c>
      <c r="F272" s="156">
        <f t="shared" si="58"/>
        <v>0</v>
      </c>
      <c r="G272" t="str">
        <f t="shared" si="59"/>
        <v/>
      </c>
      <c r="H272" t="b">
        <f t="shared" si="60"/>
        <v>0</v>
      </c>
      <c r="I272" s="283">
        <f t="shared" si="53"/>
        <v>0</v>
      </c>
      <c r="J272" s="1">
        <f t="shared" si="54"/>
        <v>0</v>
      </c>
      <c r="K272" s="157">
        <f t="shared" si="61"/>
        <v>0</v>
      </c>
      <c r="L272" s="148">
        <f t="shared" si="62"/>
        <v>0</v>
      </c>
      <c r="M272" s="150">
        <f t="shared" si="63"/>
        <v>10</v>
      </c>
      <c r="N272" s="149">
        <f t="shared" si="64"/>
        <v>50</v>
      </c>
      <c r="O272" s="149">
        <f t="shared" si="55"/>
        <v>5</v>
      </c>
      <c r="P272" s="148">
        <f t="shared" si="56"/>
        <v>0.5</v>
      </c>
    </row>
    <row r="273" spans="1:16" x14ac:dyDescent="0.25">
      <c r="A273" s="391"/>
      <c r="B273" s="394"/>
      <c r="C273" s="5" t="str">
        <f t="shared" si="52"/>
        <v/>
      </c>
      <c r="D273" s="155">
        <f t="shared" si="57"/>
        <v>0</v>
      </c>
      <c r="F273" s="156">
        <f t="shared" si="58"/>
        <v>0</v>
      </c>
      <c r="G273" t="str">
        <f t="shared" si="59"/>
        <v/>
      </c>
      <c r="H273" t="b">
        <f t="shared" si="60"/>
        <v>0</v>
      </c>
      <c r="I273" s="283">
        <f t="shared" si="53"/>
        <v>0</v>
      </c>
      <c r="J273" s="1">
        <f t="shared" si="54"/>
        <v>0</v>
      </c>
      <c r="K273" s="157">
        <f t="shared" si="61"/>
        <v>0</v>
      </c>
      <c r="L273" s="148">
        <f t="shared" si="62"/>
        <v>0</v>
      </c>
      <c r="M273" s="150">
        <f t="shared" si="63"/>
        <v>10</v>
      </c>
      <c r="N273" s="149">
        <f t="shared" si="64"/>
        <v>50</v>
      </c>
      <c r="O273" s="149">
        <f t="shared" si="55"/>
        <v>5</v>
      </c>
      <c r="P273" s="148">
        <f t="shared" si="56"/>
        <v>0.5</v>
      </c>
    </row>
    <row r="274" spans="1:16" x14ac:dyDescent="0.25">
      <c r="A274" s="391"/>
      <c r="B274" s="394"/>
      <c r="C274" s="5" t="str">
        <f t="shared" si="52"/>
        <v/>
      </c>
      <c r="D274" s="155">
        <f t="shared" si="57"/>
        <v>0</v>
      </c>
      <c r="F274" s="156">
        <f t="shared" si="58"/>
        <v>0</v>
      </c>
      <c r="G274" t="str">
        <f t="shared" si="59"/>
        <v/>
      </c>
      <c r="H274" t="b">
        <f t="shared" si="60"/>
        <v>0</v>
      </c>
      <c r="I274" s="283">
        <f t="shared" si="53"/>
        <v>0</v>
      </c>
      <c r="J274" s="1">
        <f t="shared" si="54"/>
        <v>0</v>
      </c>
      <c r="K274" s="157">
        <f t="shared" si="61"/>
        <v>0</v>
      </c>
      <c r="L274" s="148">
        <f t="shared" si="62"/>
        <v>0</v>
      </c>
      <c r="M274" s="150">
        <f t="shared" si="63"/>
        <v>10</v>
      </c>
      <c r="N274" s="149">
        <f t="shared" si="64"/>
        <v>50</v>
      </c>
      <c r="O274" s="149">
        <f t="shared" si="55"/>
        <v>5</v>
      </c>
      <c r="P274" s="148">
        <f t="shared" si="56"/>
        <v>0.5</v>
      </c>
    </row>
    <row r="275" spans="1:16" x14ac:dyDescent="0.25">
      <c r="A275" s="391"/>
      <c r="B275" s="394"/>
      <c r="C275" s="5" t="str">
        <f t="shared" si="52"/>
        <v/>
      </c>
      <c r="D275" s="155">
        <f t="shared" si="57"/>
        <v>0</v>
      </c>
      <c r="F275" s="156">
        <f t="shared" si="58"/>
        <v>0</v>
      </c>
      <c r="G275" t="str">
        <f t="shared" si="59"/>
        <v/>
      </c>
      <c r="H275" t="b">
        <f t="shared" si="60"/>
        <v>0</v>
      </c>
      <c r="I275" s="283">
        <f t="shared" si="53"/>
        <v>0</v>
      </c>
      <c r="J275" s="1">
        <f t="shared" si="54"/>
        <v>0</v>
      </c>
      <c r="K275" s="157">
        <f t="shared" si="61"/>
        <v>0</v>
      </c>
      <c r="L275" s="148">
        <f t="shared" si="62"/>
        <v>0</v>
      </c>
      <c r="M275" s="150">
        <f t="shared" si="63"/>
        <v>10</v>
      </c>
      <c r="N275" s="149">
        <f t="shared" si="64"/>
        <v>50</v>
      </c>
      <c r="O275" s="149">
        <f t="shared" si="55"/>
        <v>5</v>
      </c>
      <c r="P275" s="148">
        <f t="shared" si="56"/>
        <v>0.5</v>
      </c>
    </row>
    <row r="276" spans="1:16" x14ac:dyDescent="0.25">
      <c r="A276" s="391"/>
      <c r="B276" s="394"/>
      <c r="C276" s="5" t="str">
        <f t="shared" si="52"/>
        <v/>
      </c>
      <c r="D276" s="155">
        <f t="shared" si="57"/>
        <v>0</v>
      </c>
      <c r="F276" s="156">
        <f t="shared" si="58"/>
        <v>0</v>
      </c>
      <c r="G276" t="str">
        <f t="shared" si="59"/>
        <v/>
      </c>
      <c r="H276" t="b">
        <f t="shared" si="60"/>
        <v>0</v>
      </c>
      <c r="I276" s="283">
        <f t="shared" si="53"/>
        <v>0</v>
      </c>
      <c r="J276" s="1">
        <f t="shared" si="54"/>
        <v>0</v>
      </c>
      <c r="K276" s="157">
        <f t="shared" si="61"/>
        <v>0</v>
      </c>
      <c r="L276" s="148">
        <f t="shared" si="62"/>
        <v>0</v>
      </c>
      <c r="M276" s="150">
        <f t="shared" si="63"/>
        <v>10</v>
      </c>
      <c r="N276" s="149">
        <f t="shared" si="64"/>
        <v>50</v>
      </c>
      <c r="O276" s="149">
        <f t="shared" si="55"/>
        <v>5</v>
      </c>
      <c r="P276" s="148">
        <f t="shared" si="56"/>
        <v>0.5</v>
      </c>
    </row>
    <row r="277" spans="1:16" x14ac:dyDescent="0.25">
      <c r="A277" s="391"/>
      <c r="B277" s="394"/>
      <c r="C277" s="5" t="str">
        <f t="shared" si="52"/>
        <v/>
      </c>
      <c r="D277" s="155">
        <f t="shared" si="57"/>
        <v>0</v>
      </c>
      <c r="F277" s="156">
        <f t="shared" si="58"/>
        <v>0</v>
      </c>
      <c r="G277" t="str">
        <f t="shared" si="59"/>
        <v/>
      </c>
      <c r="H277" t="b">
        <f t="shared" si="60"/>
        <v>0</v>
      </c>
      <c r="I277" s="283">
        <f t="shared" si="53"/>
        <v>0</v>
      </c>
      <c r="J277" s="1">
        <f t="shared" si="54"/>
        <v>0</v>
      </c>
      <c r="K277" s="157">
        <f t="shared" si="61"/>
        <v>0</v>
      </c>
      <c r="L277" s="148">
        <f t="shared" si="62"/>
        <v>0</v>
      </c>
      <c r="M277" s="150">
        <f t="shared" si="63"/>
        <v>10</v>
      </c>
      <c r="N277" s="149">
        <f t="shared" si="64"/>
        <v>50</v>
      </c>
      <c r="O277" s="149">
        <f t="shared" si="55"/>
        <v>5</v>
      </c>
      <c r="P277" s="148">
        <f t="shared" si="56"/>
        <v>0.5</v>
      </c>
    </row>
    <row r="278" spans="1:16" x14ac:dyDescent="0.25">
      <c r="A278" s="391"/>
      <c r="B278" s="394"/>
      <c r="C278" s="5" t="str">
        <f t="shared" si="52"/>
        <v/>
      </c>
      <c r="D278" s="155">
        <f t="shared" si="57"/>
        <v>0</v>
      </c>
      <c r="F278" s="156">
        <f t="shared" si="58"/>
        <v>0</v>
      </c>
      <c r="G278" t="str">
        <f t="shared" si="59"/>
        <v/>
      </c>
      <c r="H278" t="b">
        <f t="shared" si="60"/>
        <v>0</v>
      </c>
      <c r="I278" s="283">
        <f t="shared" si="53"/>
        <v>0</v>
      </c>
      <c r="J278" s="1">
        <f t="shared" si="54"/>
        <v>0</v>
      </c>
      <c r="K278" s="157">
        <f t="shared" si="61"/>
        <v>0</v>
      </c>
      <c r="L278" s="148">
        <f t="shared" si="62"/>
        <v>0</v>
      </c>
      <c r="M278" s="150">
        <f t="shared" si="63"/>
        <v>10</v>
      </c>
      <c r="N278" s="149">
        <f t="shared" si="64"/>
        <v>50</v>
      </c>
      <c r="O278" s="149">
        <f t="shared" si="55"/>
        <v>5</v>
      </c>
      <c r="P278" s="148">
        <f t="shared" si="56"/>
        <v>0.5</v>
      </c>
    </row>
    <row r="279" spans="1:16" x14ac:dyDescent="0.25">
      <c r="A279" s="391"/>
      <c r="B279" s="394"/>
      <c r="C279" s="5" t="str">
        <f t="shared" si="52"/>
        <v/>
      </c>
      <c r="D279" s="155">
        <f t="shared" si="57"/>
        <v>0</v>
      </c>
      <c r="F279" s="156">
        <f t="shared" si="58"/>
        <v>0</v>
      </c>
      <c r="G279" t="str">
        <f t="shared" si="59"/>
        <v/>
      </c>
      <c r="H279" t="b">
        <f t="shared" si="60"/>
        <v>0</v>
      </c>
      <c r="I279" s="283">
        <f t="shared" si="53"/>
        <v>0</v>
      </c>
      <c r="J279" s="1">
        <f t="shared" si="54"/>
        <v>0</v>
      </c>
      <c r="K279" s="157">
        <f t="shared" si="61"/>
        <v>0</v>
      </c>
      <c r="L279" s="148">
        <f t="shared" si="62"/>
        <v>0</v>
      </c>
      <c r="M279" s="150">
        <f t="shared" si="63"/>
        <v>10</v>
      </c>
      <c r="N279" s="149">
        <f t="shared" si="64"/>
        <v>50</v>
      </c>
      <c r="O279" s="149">
        <f t="shared" si="55"/>
        <v>5</v>
      </c>
      <c r="P279" s="148">
        <f t="shared" si="56"/>
        <v>0.5</v>
      </c>
    </row>
    <row r="280" spans="1:16" x14ac:dyDescent="0.25">
      <c r="A280" s="391"/>
      <c r="B280" s="394"/>
      <c r="C280" s="5" t="str">
        <f t="shared" si="52"/>
        <v/>
      </c>
      <c r="D280" s="155">
        <f t="shared" si="57"/>
        <v>0</v>
      </c>
      <c r="F280" s="156">
        <f t="shared" si="58"/>
        <v>0</v>
      </c>
      <c r="G280" t="str">
        <f t="shared" si="59"/>
        <v/>
      </c>
      <c r="H280" t="b">
        <f t="shared" si="60"/>
        <v>0</v>
      </c>
      <c r="I280" s="283">
        <f t="shared" si="53"/>
        <v>0</v>
      </c>
      <c r="J280" s="1">
        <f t="shared" si="54"/>
        <v>0</v>
      </c>
      <c r="K280" s="157">
        <f t="shared" si="61"/>
        <v>0</v>
      </c>
      <c r="L280" s="148">
        <f t="shared" si="62"/>
        <v>0</v>
      </c>
      <c r="M280" s="150">
        <f t="shared" si="63"/>
        <v>10</v>
      </c>
      <c r="N280" s="149">
        <f t="shared" si="64"/>
        <v>50</v>
      </c>
      <c r="O280" s="149">
        <f t="shared" si="55"/>
        <v>5</v>
      </c>
      <c r="P280" s="148">
        <f t="shared" si="56"/>
        <v>0.5</v>
      </c>
    </row>
    <row r="281" spans="1:16" x14ac:dyDescent="0.25">
      <c r="A281" s="391"/>
      <c r="B281" s="394"/>
      <c r="C281" s="5" t="str">
        <f t="shared" si="52"/>
        <v/>
      </c>
      <c r="D281" s="155">
        <f t="shared" si="57"/>
        <v>0</v>
      </c>
      <c r="F281" s="156">
        <f t="shared" si="58"/>
        <v>0</v>
      </c>
      <c r="G281" t="str">
        <f t="shared" si="59"/>
        <v/>
      </c>
      <c r="H281" t="b">
        <f t="shared" si="60"/>
        <v>0</v>
      </c>
      <c r="I281" s="283">
        <f t="shared" si="53"/>
        <v>0</v>
      </c>
      <c r="J281" s="1">
        <f t="shared" si="54"/>
        <v>0</v>
      </c>
      <c r="K281" s="157">
        <f t="shared" si="61"/>
        <v>0</v>
      </c>
      <c r="L281" s="148">
        <f t="shared" si="62"/>
        <v>0</v>
      </c>
      <c r="M281" s="150">
        <f t="shared" si="63"/>
        <v>10</v>
      </c>
      <c r="N281" s="149">
        <f t="shared" si="64"/>
        <v>50</v>
      </c>
      <c r="O281" s="149">
        <f t="shared" si="55"/>
        <v>5</v>
      </c>
      <c r="P281" s="148">
        <f t="shared" si="56"/>
        <v>0.5</v>
      </c>
    </row>
    <row r="282" spans="1:16" x14ac:dyDescent="0.25">
      <c r="A282" s="391"/>
      <c r="B282" s="394"/>
      <c r="C282" s="5" t="str">
        <f t="shared" si="52"/>
        <v/>
      </c>
      <c r="D282" s="155">
        <f t="shared" si="57"/>
        <v>0</v>
      </c>
      <c r="F282" s="156">
        <f t="shared" si="58"/>
        <v>0</v>
      </c>
      <c r="G282" t="str">
        <f t="shared" si="59"/>
        <v/>
      </c>
      <c r="H282" t="b">
        <f t="shared" si="60"/>
        <v>0</v>
      </c>
      <c r="I282" s="283">
        <f t="shared" si="53"/>
        <v>0</v>
      </c>
      <c r="J282" s="1">
        <f t="shared" si="54"/>
        <v>0</v>
      </c>
      <c r="K282" s="157">
        <f t="shared" si="61"/>
        <v>0</v>
      </c>
      <c r="L282" s="148">
        <f t="shared" si="62"/>
        <v>0</v>
      </c>
      <c r="M282" s="150">
        <f t="shared" si="63"/>
        <v>10</v>
      </c>
      <c r="N282" s="149">
        <f t="shared" si="64"/>
        <v>50</v>
      </c>
      <c r="O282" s="149">
        <f t="shared" si="55"/>
        <v>5</v>
      </c>
      <c r="P282" s="148">
        <f t="shared" si="56"/>
        <v>0.5</v>
      </c>
    </row>
    <row r="283" spans="1:16" x14ac:dyDescent="0.25">
      <c r="A283" s="391"/>
      <c r="B283" s="394"/>
      <c r="C283" s="5" t="str">
        <f t="shared" si="52"/>
        <v/>
      </c>
      <c r="D283" s="155">
        <f t="shared" si="57"/>
        <v>0</v>
      </c>
      <c r="F283" s="156">
        <f t="shared" si="58"/>
        <v>0</v>
      </c>
      <c r="G283" t="str">
        <f t="shared" si="59"/>
        <v/>
      </c>
      <c r="H283" t="b">
        <f t="shared" si="60"/>
        <v>0</v>
      </c>
      <c r="I283" s="283">
        <f t="shared" si="53"/>
        <v>0</v>
      </c>
      <c r="J283" s="1">
        <f t="shared" si="54"/>
        <v>0</v>
      </c>
      <c r="K283" s="157">
        <f t="shared" si="61"/>
        <v>0</v>
      </c>
      <c r="L283" s="148">
        <f t="shared" si="62"/>
        <v>0</v>
      </c>
      <c r="M283" s="150">
        <f t="shared" si="63"/>
        <v>10</v>
      </c>
      <c r="N283" s="149">
        <f t="shared" si="64"/>
        <v>50</v>
      </c>
      <c r="O283" s="149">
        <f t="shared" si="55"/>
        <v>5</v>
      </c>
      <c r="P283" s="148">
        <f t="shared" si="56"/>
        <v>0.5</v>
      </c>
    </row>
    <row r="284" spans="1:16" x14ac:dyDescent="0.25">
      <c r="A284" s="391"/>
      <c r="B284" s="394"/>
      <c r="C284" s="5" t="str">
        <f t="shared" si="52"/>
        <v/>
      </c>
      <c r="D284" s="155">
        <f t="shared" si="57"/>
        <v>0</v>
      </c>
      <c r="F284" s="156">
        <f t="shared" si="58"/>
        <v>0</v>
      </c>
      <c r="G284" t="str">
        <f t="shared" si="59"/>
        <v/>
      </c>
      <c r="H284" t="b">
        <f t="shared" si="60"/>
        <v>0</v>
      </c>
      <c r="I284" s="283">
        <f t="shared" si="53"/>
        <v>0</v>
      </c>
      <c r="J284" s="1">
        <f t="shared" si="54"/>
        <v>0</v>
      </c>
      <c r="K284" s="157">
        <f t="shared" si="61"/>
        <v>0</v>
      </c>
      <c r="L284" s="148">
        <f t="shared" si="62"/>
        <v>0</v>
      </c>
      <c r="M284" s="150">
        <f t="shared" si="63"/>
        <v>10</v>
      </c>
      <c r="N284" s="149">
        <f t="shared" si="64"/>
        <v>50</v>
      </c>
      <c r="O284" s="149">
        <f t="shared" si="55"/>
        <v>5</v>
      </c>
      <c r="P284" s="148">
        <f t="shared" si="56"/>
        <v>0.5</v>
      </c>
    </row>
    <row r="285" spans="1:16" x14ac:dyDescent="0.25">
      <c r="A285" s="391"/>
      <c r="B285" s="394"/>
      <c r="C285" s="5" t="str">
        <f t="shared" si="52"/>
        <v/>
      </c>
      <c r="D285" s="155">
        <f t="shared" si="57"/>
        <v>0</v>
      </c>
      <c r="F285" s="156">
        <f t="shared" si="58"/>
        <v>0</v>
      </c>
      <c r="G285" t="str">
        <f t="shared" si="59"/>
        <v/>
      </c>
      <c r="H285" t="b">
        <f t="shared" si="60"/>
        <v>0</v>
      </c>
      <c r="I285" s="283">
        <f t="shared" si="53"/>
        <v>0</v>
      </c>
      <c r="J285" s="1">
        <f t="shared" si="54"/>
        <v>0</v>
      </c>
      <c r="K285" s="157">
        <f t="shared" si="61"/>
        <v>0</v>
      </c>
      <c r="L285" s="148">
        <f t="shared" si="62"/>
        <v>0</v>
      </c>
      <c r="M285" s="150">
        <f t="shared" si="63"/>
        <v>10</v>
      </c>
      <c r="N285" s="149">
        <f t="shared" si="64"/>
        <v>50</v>
      </c>
      <c r="O285" s="149">
        <f t="shared" si="55"/>
        <v>5</v>
      </c>
      <c r="P285" s="148">
        <f t="shared" si="56"/>
        <v>0.5</v>
      </c>
    </row>
    <row r="286" spans="1:16" x14ac:dyDescent="0.25">
      <c r="A286" s="391"/>
      <c r="B286" s="394"/>
      <c r="C286" s="5" t="str">
        <f t="shared" si="52"/>
        <v/>
      </c>
      <c r="D286" s="155">
        <f t="shared" si="57"/>
        <v>0</v>
      </c>
      <c r="F286" s="156">
        <f t="shared" si="58"/>
        <v>0</v>
      </c>
      <c r="G286" t="str">
        <f t="shared" si="59"/>
        <v/>
      </c>
      <c r="H286" t="b">
        <f t="shared" si="60"/>
        <v>0</v>
      </c>
      <c r="I286" s="283">
        <f t="shared" si="53"/>
        <v>0</v>
      </c>
      <c r="J286" s="1">
        <f t="shared" si="54"/>
        <v>0</v>
      </c>
      <c r="K286" s="157">
        <f t="shared" si="61"/>
        <v>0</v>
      </c>
      <c r="L286" s="148">
        <f t="shared" si="62"/>
        <v>0</v>
      </c>
      <c r="M286" s="150">
        <f t="shared" si="63"/>
        <v>10</v>
      </c>
      <c r="N286" s="149">
        <f t="shared" si="64"/>
        <v>50</v>
      </c>
      <c r="O286" s="149">
        <f t="shared" si="55"/>
        <v>5</v>
      </c>
      <c r="P286" s="148">
        <f t="shared" si="56"/>
        <v>0.5</v>
      </c>
    </row>
    <row r="287" spans="1:16" x14ac:dyDescent="0.25">
      <c r="A287" s="391"/>
      <c r="B287" s="394"/>
      <c r="C287" s="5" t="str">
        <f t="shared" si="52"/>
        <v/>
      </c>
      <c r="D287" s="155">
        <f t="shared" si="57"/>
        <v>0</v>
      </c>
      <c r="F287" s="156">
        <f t="shared" si="58"/>
        <v>0</v>
      </c>
      <c r="G287" t="str">
        <f t="shared" si="59"/>
        <v/>
      </c>
      <c r="H287" t="b">
        <f t="shared" si="60"/>
        <v>0</v>
      </c>
      <c r="I287" s="283">
        <f t="shared" si="53"/>
        <v>0</v>
      </c>
      <c r="J287" s="1">
        <f t="shared" si="54"/>
        <v>0</v>
      </c>
      <c r="K287" s="157">
        <f t="shared" si="61"/>
        <v>0</v>
      </c>
      <c r="L287" s="148">
        <f t="shared" si="62"/>
        <v>0</v>
      </c>
      <c r="M287" s="150">
        <f t="shared" si="63"/>
        <v>10</v>
      </c>
      <c r="N287" s="149">
        <f t="shared" si="64"/>
        <v>50</v>
      </c>
      <c r="O287" s="149">
        <f t="shared" si="55"/>
        <v>5</v>
      </c>
      <c r="P287" s="148">
        <f t="shared" si="56"/>
        <v>0.5</v>
      </c>
    </row>
    <row r="288" spans="1:16" x14ac:dyDescent="0.25">
      <c r="A288" s="391"/>
      <c r="B288" s="394"/>
      <c r="C288" s="5" t="str">
        <f t="shared" si="52"/>
        <v/>
      </c>
      <c r="D288" s="155">
        <f t="shared" si="57"/>
        <v>0</v>
      </c>
      <c r="F288" s="156">
        <f t="shared" si="58"/>
        <v>0</v>
      </c>
      <c r="G288" t="str">
        <f t="shared" si="59"/>
        <v/>
      </c>
      <c r="H288" t="b">
        <f t="shared" si="60"/>
        <v>0</v>
      </c>
      <c r="I288" s="283">
        <f t="shared" si="53"/>
        <v>0</v>
      </c>
      <c r="J288" s="1">
        <f t="shared" si="54"/>
        <v>0</v>
      </c>
      <c r="K288" s="157">
        <f t="shared" si="61"/>
        <v>0</v>
      </c>
      <c r="L288" s="148">
        <f t="shared" si="62"/>
        <v>0</v>
      </c>
      <c r="M288" s="150">
        <f t="shared" si="63"/>
        <v>10</v>
      </c>
      <c r="N288" s="149">
        <f t="shared" si="64"/>
        <v>50</v>
      </c>
      <c r="O288" s="149">
        <f t="shared" si="55"/>
        <v>5</v>
      </c>
      <c r="P288" s="148">
        <f t="shared" si="56"/>
        <v>0.5</v>
      </c>
    </row>
    <row r="289" spans="1:16" x14ac:dyDescent="0.25">
      <c r="A289" s="391"/>
      <c r="B289" s="394"/>
      <c r="C289" s="5" t="str">
        <f t="shared" si="52"/>
        <v/>
      </c>
      <c r="D289" s="155">
        <f t="shared" si="57"/>
        <v>0</v>
      </c>
      <c r="F289" s="156">
        <f t="shared" si="58"/>
        <v>0</v>
      </c>
      <c r="G289" t="str">
        <f t="shared" si="59"/>
        <v/>
      </c>
      <c r="H289" t="b">
        <f t="shared" si="60"/>
        <v>0</v>
      </c>
      <c r="I289" s="283">
        <f t="shared" si="53"/>
        <v>0</v>
      </c>
      <c r="J289" s="1">
        <f t="shared" si="54"/>
        <v>0</v>
      </c>
      <c r="K289" s="157">
        <f t="shared" si="61"/>
        <v>0</v>
      </c>
      <c r="L289" s="148">
        <f t="shared" si="62"/>
        <v>0</v>
      </c>
      <c r="M289" s="150">
        <f t="shared" si="63"/>
        <v>10</v>
      </c>
      <c r="N289" s="149">
        <f t="shared" si="64"/>
        <v>50</v>
      </c>
      <c r="O289" s="149">
        <f t="shared" si="55"/>
        <v>5</v>
      </c>
      <c r="P289" s="148">
        <f t="shared" si="56"/>
        <v>0.5</v>
      </c>
    </row>
    <row r="290" spans="1:16" x14ac:dyDescent="0.25">
      <c r="A290" s="391"/>
      <c r="B290" s="394"/>
      <c r="C290" s="5" t="str">
        <f t="shared" si="52"/>
        <v/>
      </c>
      <c r="D290" s="155">
        <f t="shared" si="57"/>
        <v>0</v>
      </c>
      <c r="F290" s="156">
        <f t="shared" si="58"/>
        <v>0</v>
      </c>
      <c r="G290" t="str">
        <f t="shared" si="59"/>
        <v/>
      </c>
      <c r="H290" t="b">
        <f t="shared" si="60"/>
        <v>0</v>
      </c>
      <c r="I290" s="283">
        <f t="shared" si="53"/>
        <v>0</v>
      </c>
      <c r="J290" s="1">
        <f t="shared" si="54"/>
        <v>0</v>
      </c>
      <c r="K290" s="157">
        <f t="shared" si="61"/>
        <v>0</v>
      </c>
      <c r="L290" s="148">
        <f t="shared" si="62"/>
        <v>0</v>
      </c>
      <c r="M290" s="150">
        <f t="shared" si="63"/>
        <v>10</v>
      </c>
      <c r="N290" s="149">
        <f t="shared" si="64"/>
        <v>50</v>
      </c>
      <c r="O290" s="149">
        <f t="shared" si="55"/>
        <v>5</v>
      </c>
      <c r="P290" s="148">
        <f t="shared" si="56"/>
        <v>0.5</v>
      </c>
    </row>
    <row r="291" spans="1:16" x14ac:dyDescent="0.25">
      <c r="A291" s="391"/>
      <c r="B291" s="394"/>
      <c r="C291" s="5" t="str">
        <f t="shared" si="52"/>
        <v/>
      </c>
      <c r="D291" s="155">
        <f t="shared" si="57"/>
        <v>0</v>
      </c>
      <c r="F291" s="156">
        <f t="shared" si="58"/>
        <v>0</v>
      </c>
      <c r="G291" t="str">
        <f t="shared" si="59"/>
        <v/>
      </c>
      <c r="H291" t="b">
        <f t="shared" si="60"/>
        <v>0</v>
      </c>
      <c r="I291" s="283">
        <f t="shared" si="53"/>
        <v>0</v>
      </c>
      <c r="J291" s="1">
        <f t="shared" si="54"/>
        <v>0</v>
      </c>
      <c r="K291" s="157">
        <f t="shared" si="61"/>
        <v>0</v>
      </c>
      <c r="L291" s="148">
        <f t="shared" si="62"/>
        <v>0</v>
      </c>
      <c r="M291" s="150">
        <f t="shared" si="63"/>
        <v>10</v>
      </c>
      <c r="N291" s="149">
        <f t="shared" si="64"/>
        <v>50</v>
      </c>
      <c r="O291" s="149">
        <f t="shared" si="55"/>
        <v>5</v>
      </c>
      <c r="P291" s="148">
        <f t="shared" si="56"/>
        <v>0.5</v>
      </c>
    </row>
    <row r="292" spans="1:16" x14ac:dyDescent="0.25">
      <c r="A292" s="391"/>
      <c r="B292" s="394"/>
      <c r="C292" s="5" t="str">
        <f t="shared" si="52"/>
        <v/>
      </c>
      <c r="D292" s="155">
        <f t="shared" si="57"/>
        <v>0</v>
      </c>
      <c r="F292" s="156">
        <f t="shared" si="58"/>
        <v>0</v>
      </c>
      <c r="G292" t="str">
        <f t="shared" si="59"/>
        <v/>
      </c>
      <c r="H292" t="b">
        <f t="shared" si="60"/>
        <v>0</v>
      </c>
      <c r="I292" s="283">
        <f t="shared" si="53"/>
        <v>0</v>
      </c>
      <c r="J292" s="1">
        <f t="shared" si="54"/>
        <v>0</v>
      </c>
      <c r="K292" s="157">
        <f t="shared" si="61"/>
        <v>0</v>
      </c>
      <c r="L292" s="148">
        <f t="shared" si="62"/>
        <v>0</v>
      </c>
      <c r="M292" s="150">
        <f t="shared" si="63"/>
        <v>10</v>
      </c>
      <c r="N292" s="149">
        <f t="shared" si="64"/>
        <v>50</v>
      </c>
      <c r="O292" s="149">
        <f t="shared" si="55"/>
        <v>5</v>
      </c>
      <c r="P292" s="148">
        <f t="shared" si="56"/>
        <v>0.5</v>
      </c>
    </row>
    <row r="293" spans="1:16" x14ac:dyDescent="0.25">
      <c r="A293" s="391"/>
      <c r="B293" s="394"/>
      <c r="C293" s="5" t="str">
        <f t="shared" si="52"/>
        <v/>
      </c>
      <c r="D293" s="155">
        <f t="shared" si="57"/>
        <v>0</v>
      </c>
      <c r="F293" s="156">
        <f t="shared" si="58"/>
        <v>0</v>
      </c>
      <c r="G293" t="str">
        <f t="shared" si="59"/>
        <v/>
      </c>
      <c r="H293" t="b">
        <f t="shared" si="60"/>
        <v>0</v>
      </c>
      <c r="I293" s="283">
        <f t="shared" si="53"/>
        <v>0</v>
      </c>
      <c r="J293" s="1">
        <f t="shared" si="54"/>
        <v>0</v>
      </c>
      <c r="K293" s="157">
        <f t="shared" si="61"/>
        <v>0</v>
      </c>
      <c r="L293" s="148">
        <f t="shared" si="62"/>
        <v>0</v>
      </c>
      <c r="M293" s="150">
        <f t="shared" si="63"/>
        <v>10</v>
      </c>
      <c r="N293" s="149">
        <f t="shared" si="64"/>
        <v>50</v>
      </c>
      <c r="O293" s="149">
        <f t="shared" si="55"/>
        <v>5</v>
      </c>
      <c r="P293" s="148">
        <f t="shared" si="56"/>
        <v>0.5</v>
      </c>
    </row>
    <row r="294" spans="1:16" x14ac:dyDescent="0.25">
      <c r="A294" s="391"/>
      <c r="B294" s="394"/>
      <c r="C294" s="5" t="str">
        <f t="shared" si="52"/>
        <v/>
      </c>
      <c r="D294" s="155">
        <f t="shared" si="57"/>
        <v>0</v>
      </c>
      <c r="F294" s="156">
        <f t="shared" si="58"/>
        <v>0</v>
      </c>
      <c r="G294" t="str">
        <f t="shared" si="59"/>
        <v/>
      </c>
      <c r="H294" t="b">
        <f t="shared" si="60"/>
        <v>0</v>
      </c>
      <c r="I294" s="283">
        <f t="shared" si="53"/>
        <v>0</v>
      </c>
      <c r="J294" s="1">
        <f t="shared" si="54"/>
        <v>0</v>
      </c>
      <c r="K294" s="157">
        <f t="shared" si="61"/>
        <v>0</v>
      </c>
      <c r="L294" s="148">
        <f t="shared" si="62"/>
        <v>0</v>
      </c>
      <c r="M294" s="150">
        <f t="shared" si="63"/>
        <v>10</v>
      </c>
      <c r="N294" s="149">
        <f t="shared" si="64"/>
        <v>50</v>
      </c>
      <c r="O294" s="149">
        <f t="shared" si="55"/>
        <v>5</v>
      </c>
      <c r="P294" s="148">
        <f t="shared" si="56"/>
        <v>0.5</v>
      </c>
    </row>
    <row r="295" spans="1:16" x14ac:dyDescent="0.25">
      <c r="A295" s="391"/>
      <c r="B295" s="394"/>
      <c r="C295" s="5" t="str">
        <f t="shared" si="52"/>
        <v/>
      </c>
      <c r="D295" s="155">
        <f t="shared" si="57"/>
        <v>0</v>
      </c>
      <c r="F295" s="156">
        <f t="shared" si="58"/>
        <v>0</v>
      </c>
      <c r="G295" t="str">
        <f t="shared" si="59"/>
        <v/>
      </c>
      <c r="H295" t="b">
        <f t="shared" si="60"/>
        <v>0</v>
      </c>
      <c r="I295" s="283">
        <f t="shared" si="53"/>
        <v>0</v>
      </c>
      <c r="J295" s="1">
        <f t="shared" si="54"/>
        <v>0</v>
      </c>
      <c r="K295" s="157">
        <f t="shared" si="61"/>
        <v>0</v>
      </c>
      <c r="L295" s="148">
        <f t="shared" si="62"/>
        <v>0</v>
      </c>
      <c r="M295" s="150">
        <f t="shared" si="63"/>
        <v>10</v>
      </c>
      <c r="N295" s="149">
        <f t="shared" si="64"/>
        <v>50</v>
      </c>
      <c r="O295" s="149">
        <f t="shared" si="55"/>
        <v>5</v>
      </c>
      <c r="P295" s="148">
        <f t="shared" si="56"/>
        <v>0.5</v>
      </c>
    </row>
    <row r="296" spans="1:16" x14ac:dyDescent="0.25">
      <c r="A296" s="391"/>
      <c r="B296" s="394"/>
      <c r="C296" s="5" t="str">
        <f t="shared" si="52"/>
        <v/>
      </c>
      <c r="D296" s="155">
        <f t="shared" si="57"/>
        <v>0</v>
      </c>
      <c r="F296" s="156">
        <f t="shared" si="58"/>
        <v>0</v>
      </c>
      <c r="G296" t="str">
        <f t="shared" si="59"/>
        <v/>
      </c>
      <c r="H296" t="b">
        <f t="shared" si="60"/>
        <v>0</v>
      </c>
      <c r="I296" s="283">
        <f t="shared" si="53"/>
        <v>0</v>
      </c>
      <c r="J296" s="1">
        <f t="shared" si="54"/>
        <v>0</v>
      </c>
      <c r="K296" s="157">
        <f t="shared" si="61"/>
        <v>0</v>
      </c>
      <c r="L296" s="148">
        <f t="shared" si="62"/>
        <v>0</v>
      </c>
      <c r="M296" s="150">
        <f t="shared" si="63"/>
        <v>10</v>
      </c>
      <c r="N296" s="149">
        <f t="shared" si="64"/>
        <v>50</v>
      </c>
      <c r="O296" s="149">
        <f t="shared" si="55"/>
        <v>5</v>
      </c>
      <c r="P296" s="148">
        <f t="shared" si="56"/>
        <v>0.5</v>
      </c>
    </row>
    <row r="297" spans="1:16" x14ac:dyDescent="0.25">
      <c r="A297" s="391"/>
      <c r="B297" s="394"/>
      <c r="C297" s="5" t="str">
        <f t="shared" si="52"/>
        <v/>
      </c>
      <c r="D297" s="155">
        <f t="shared" si="57"/>
        <v>0</v>
      </c>
      <c r="F297" s="156">
        <f t="shared" si="58"/>
        <v>0</v>
      </c>
      <c r="G297" t="str">
        <f t="shared" si="59"/>
        <v/>
      </c>
      <c r="H297" t="b">
        <f t="shared" si="60"/>
        <v>0</v>
      </c>
      <c r="I297" s="283">
        <f t="shared" si="53"/>
        <v>0</v>
      </c>
      <c r="J297" s="1">
        <f t="shared" si="54"/>
        <v>0</v>
      </c>
      <c r="K297" s="157">
        <f t="shared" si="61"/>
        <v>0</v>
      </c>
      <c r="L297" s="148">
        <f t="shared" si="62"/>
        <v>0</v>
      </c>
      <c r="M297" s="150">
        <f t="shared" si="63"/>
        <v>10</v>
      </c>
      <c r="N297" s="149">
        <f t="shared" si="64"/>
        <v>50</v>
      </c>
      <c r="O297" s="149">
        <f t="shared" si="55"/>
        <v>5</v>
      </c>
      <c r="P297" s="148">
        <f t="shared" si="56"/>
        <v>0.5</v>
      </c>
    </row>
    <row r="298" spans="1:16" x14ac:dyDescent="0.25">
      <c r="A298" s="391"/>
      <c r="B298" s="394"/>
      <c r="C298" s="5" t="str">
        <f t="shared" si="52"/>
        <v/>
      </c>
      <c r="D298" s="155">
        <f t="shared" si="57"/>
        <v>0</v>
      </c>
      <c r="F298" s="156">
        <f t="shared" si="58"/>
        <v>0</v>
      </c>
      <c r="G298" t="str">
        <f t="shared" si="59"/>
        <v/>
      </c>
      <c r="H298" t="b">
        <f t="shared" si="60"/>
        <v>0</v>
      </c>
      <c r="I298" s="283">
        <f t="shared" si="53"/>
        <v>0</v>
      </c>
      <c r="J298" s="1">
        <f t="shared" si="54"/>
        <v>0</v>
      </c>
      <c r="K298" s="157">
        <f t="shared" si="61"/>
        <v>0</v>
      </c>
      <c r="L298" s="148">
        <f t="shared" si="62"/>
        <v>0</v>
      </c>
      <c r="M298" s="150">
        <f t="shared" si="63"/>
        <v>10</v>
      </c>
      <c r="N298" s="149">
        <f t="shared" si="64"/>
        <v>50</v>
      </c>
      <c r="O298" s="149">
        <f t="shared" si="55"/>
        <v>5</v>
      </c>
      <c r="P298" s="148">
        <f t="shared" si="56"/>
        <v>0.5</v>
      </c>
    </row>
    <row r="299" spans="1:16" x14ac:dyDescent="0.25">
      <c r="A299" s="391"/>
      <c r="B299" s="394"/>
      <c r="C299" s="5" t="str">
        <f t="shared" si="52"/>
        <v/>
      </c>
      <c r="D299" s="155">
        <f t="shared" si="57"/>
        <v>0</v>
      </c>
      <c r="F299" s="156">
        <f t="shared" si="58"/>
        <v>0</v>
      </c>
      <c r="G299" t="str">
        <f t="shared" si="59"/>
        <v/>
      </c>
      <c r="H299" t="b">
        <f t="shared" si="60"/>
        <v>0</v>
      </c>
      <c r="I299" s="283">
        <f t="shared" si="53"/>
        <v>0</v>
      </c>
      <c r="J299" s="1">
        <f t="shared" si="54"/>
        <v>0</v>
      </c>
      <c r="K299" s="157">
        <f t="shared" si="61"/>
        <v>0</v>
      </c>
      <c r="L299" s="148">
        <f t="shared" si="62"/>
        <v>0</v>
      </c>
      <c r="M299" s="150">
        <f t="shared" si="63"/>
        <v>10</v>
      </c>
      <c r="N299" s="149">
        <f t="shared" si="64"/>
        <v>50</v>
      </c>
      <c r="O299" s="149">
        <f t="shared" si="55"/>
        <v>5</v>
      </c>
      <c r="P299" s="148">
        <f t="shared" si="56"/>
        <v>0.5</v>
      </c>
    </row>
    <row r="300" spans="1:16" x14ac:dyDescent="0.25">
      <c r="A300" s="391"/>
      <c r="B300" s="394"/>
      <c r="C300" s="5" t="str">
        <f t="shared" si="52"/>
        <v/>
      </c>
      <c r="D300" s="155">
        <f t="shared" si="57"/>
        <v>0</v>
      </c>
      <c r="F300" s="156">
        <f t="shared" si="58"/>
        <v>0</v>
      </c>
      <c r="G300" t="str">
        <f t="shared" si="59"/>
        <v/>
      </c>
      <c r="H300" t="b">
        <f t="shared" si="60"/>
        <v>0</v>
      </c>
      <c r="I300" s="283">
        <f t="shared" si="53"/>
        <v>0</v>
      </c>
      <c r="J300" s="1">
        <f t="shared" si="54"/>
        <v>0</v>
      </c>
      <c r="K300" s="157">
        <f t="shared" si="61"/>
        <v>0</v>
      </c>
      <c r="L300" s="148">
        <f t="shared" si="62"/>
        <v>0</v>
      </c>
      <c r="M300" s="150">
        <f t="shared" si="63"/>
        <v>10</v>
      </c>
      <c r="N300" s="149">
        <f t="shared" si="64"/>
        <v>50</v>
      </c>
      <c r="O300" s="149">
        <f t="shared" si="55"/>
        <v>5</v>
      </c>
      <c r="P300" s="148">
        <f t="shared" si="56"/>
        <v>0.5</v>
      </c>
    </row>
    <row r="301" spans="1:16" x14ac:dyDescent="0.25">
      <c r="A301" s="391"/>
      <c r="B301" s="394"/>
      <c r="C301" s="5" t="str">
        <f t="shared" si="52"/>
        <v/>
      </c>
      <c r="D301" s="155">
        <f t="shared" si="57"/>
        <v>0</v>
      </c>
      <c r="F301" s="156">
        <f t="shared" si="58"/>
        <v>0</v>
      </c>
      <c r="G301" t="str">
        <f t="shared" si="59"/>
        <v/>
      </c>
      <c r="H301" t="b">
        <f t="shared" si="60"/>
        <v>0</v>
      </c>
      <c r="I301" s="283">
        <f t="shared" si="53"/>
        <v>0</v>
      </c>
      <c r="J301" s="1">
        <f t="shared" si="54"/>
        <v>0</v>
      </c>
      <c r="K301" s="157">
        <f t="shared" si="61"/>
        <v>0</v>
      </c>
      <c r="L301" s="148">
        <f t="shared" si="62"/>
        <v>0</v>
      </c>
      <c r="M301" s="150">
        <f t="shared" si="63"/>
        <v>10</v>
      </c>
      <c r="N301" s="149">
        <f t="shared" si="64"/>
        <v>50</v>
      </c>
      <c r="O301" s="149">
        <f t="shared" si="55"/>
        <v>5</v>
      </c>
      <c r="P301" s="148">
        <f t="shared" si="56"/>
        <v>0.5</v>
      </c>
    </row>
    <row r="302" spans="1:16" x14ac:dyDescent="0.25">
      <c r="A302" s="391"/>
      <c r="B302" s="394"/>
      <c r="C302" s="5" t="str">
        <f t="shared" si="52"/>
        <v/>
      </c>
      <c r="D302" s="155">
        <f t="shared" si="57"/>
        <v>0</v>
      </c>
      <c r="F302" s="156">
        <f t="shared" si="58"/>
        <v>0</v>
      </c>
      <c r="G302" t="str">
        <f t="shared" si="59"/>
        <v/>
      </c>
      <c r="H302" t="b">
        <f t="shared" si="60"/>
        <v>0</v>
      </c>
      <c r="I302" s="283">
        <f t="shared" si="53"/>
        <v>0</v>
      </c>
      <c r="J302" s="1">
        <f t="shared" si="54"/>
        <v>0</v>
      </c>
      <c r="K302" s="157">
        <f t="shared" si="61"/>
        <v>0</v>
      </c>
      <c r="L302" s="148">
        <f t="shared" si="62"/>
        <v>0</v>
      </c>
      <c r="M302" s="150">
        <f t="shared" si="63"/>
        <v>10</v>
      </c>
      <c r="N302" s="149">
        <f t="shared" si="64"/>
        <v>50</v>
      </c>
      <c r="O302" s="149">
        <f t="shared" si="55"/>
        <v>5</v>
      </c>
      <c r="P302" s="148">
        <f t="shared" si="56"/>
        <v>0.5</v>
      </c>
    </row>
    <row r="303" spans="1:16" x14ac:dyDescent="0.25">
      <c r="A303" s="391"/>
      <c r="B303" s="394"/>
      <c r="C303" s="5" t="str">
        <f t="shared" si="52"/>
        <v/>
      </c>
      <c r="D303" s="155">
        <f t="shared" si="57"/>
        <v>0</v>
      </c>
      <c r="F303" s="156">
        <f t="shared" si="58"/>
        <v>0</v>
      </c>
      <c r="G303" t="str">
        <f t="shared" si="59"/>
        <v/>
      </c>
      <c r="H303" t="b">
        <f t="shared" si="60"/>
        <v>0</v>
      </c>
      <c r="I303" s="283">
        <f t="shared" si="53"/>
        <v>0</v>
      </c>
      <c r="J303" s="1">
        <f t="shared" si="54"/>
        <v>0</v>
      </c>
      <c r="K303" s="157">
        <f t="shared" si="61"/>
        <v>0</v>
      </c>
      <c r="L303" s="148">
        <f t="shared" si="62"/>
        <v>0</v>
      </c>
      <c r="M303" s="150">
        <f t="shared" si="63"/>
        <v>10</v>
      </c>
      <c r="N303" s="149">
        <f t="shared" si="64"/>
        <v>50</v>
      </c>
      <c r="O303" s="149">
        <f t="shared" si="55"/>
        <v>5</v>
      </c>
      <c r="P303" s="148">
        <f t="shared" si="56"/>
        <v>0.5</v>
      </c>
    </row>
    <row r="304" spans="1:16" x14ac:dyDescent="0.25">
      <c r="A304" s="391"/>
      <c r="B304" s="394"/>
      <c r="C304" s="5" t="str">
        <f t="shared" si="52"/>
        <v/>
      </c>
      <c r="D304" s="155">
        <f t="shared" si="57"/>
        <v>0</v>
      </c>
      <c r="F304" s="156">
        <f t="shared" si="58"/>
        <v>0</v>
      </c>
      <c r="G304" t="str">
        <f t="shared" si="59"/>
        <v/>
      </c>
      <c r="H304" t="b">
        <f t="shared" si="60"/>
        <v>0</v>
      </c>
      <c r="I304" s="283">
        <f t="shared" si="53"/>
        <v>0</v>
      </c>
      <c r="J304" s="1">
        <f t="shared" si="54"/>
        <v>0</v>
      </c>
      <c r="K304" s="157">
        <f t="shared" si="61"/>
        <v>0</v>
      </c>
      <c r="L304" s="148">
        <f t="shared" si="62"/>
        <v>0</v>
      </c>
      <c r="M304" s="150">
        <f t="shared" si="63"/>
        <v>10</v>
      </c>
      <c r="N304" s="149">
        <f t="shared" si="64"/>
        <v>50</v>
      </c>
      <c r="O304" s="149">
        <f t="shared" si="55"/>
        <v>5</v>
      </c>
      <c r="P304" s="148">
        <f t="shared" si="56"/>
        <v>0.5</v>
      </c>
    </row>
    <row r="305" spans="1:16" x14ac:dyDescent="0.25">
      <c r="A305" s="391"/>
      <c r="B305" s="394"/>
      <c r="C305" s="5" t="str">
        <f t="shared" si="52"/>
        <v/>
      </c>
      <c r="D305" s="155">
        <f t="shared" si="57"/>
        <v>0</v>
      </c>
      <c r="F305" s="156">
        <f t="shared" si="58"/>
        <v>0</v>
      </c>
      <c r="G305" t="str">
        <f t="shared" si="59"/>
        <v/>
      </c>
      <c r="H305" t="b">
        <f t="shared" si="60"/>
        <v>0</v>
      </c>
      <c r="I305" s="283">
        <f t="shared" si="53"/>
        <v>0</v>
      </c>
      <c r="J305" s="1">
        <f t="shared" si="54"/>
        <v>0</v>
      </c>
      <c r="K305" s="157">
        <f t="shared" si="61"/>
        <v>0</v>
      </c>
      <c r="L305" s="148">
        <f t="shared" si="62"/>
        <v>0</v>
      </c>
      <c r="M305" s="150">
        <f t="shared" si="63"/>
        <v>10</v>
      </c>
      <c r="N305" s="149">
        <f t="shared" si="64"/>
        <v>50</v>
      </c>
      <c r="O305" s="149">
        <f t="shared" si="55"/>
        <v>5</v>
      </c>
      <c r="P305" s="148">
        <f t="shared" si="56"/>
        <v>0.5</v>
      </c>
    </row>
    <row r="306" spans="1:16" x14ac:dyDescent="0.25">
      <c r="A306" s="391"/>
      <c r="B306" s="394"/>
      <c r="C306" s="5" t="str">
        <f t="shared" si="52"/>
        <v/>
      </c>
      <c r="D306" s="155">
        <f t="shared" si="57"/>
        <v>0</v>
      </c>
      <c r="F306" s="156">
        <f t="shared" si="58"/>
        <v>0</v>
      </c>
      <c r="G306" t="str">
        <f t="shared" si="59"/>
        <v/>
      </c>
      <c r="H306" t="b">
        <f t="shared" si="60"/>
        <v>0</v>
      </c>
      <c r="I306" s="283">
        <f t="shared" si="53"/>
        <v>0</v>
      </c>
      <c r="J306" s="1">
        <f t="shared" si="54"/>
        <v>0</v>
      </c>
      <c r="K306" s="157">
        <f t="shared" si="61"/>
        <v>0</v>
      </c>
      <c r="L306" s="148">
        <f t="shared" si="62"/>
        <v>0</v>
      </c>
      <c r="M306" s="150">
        <f t="shared" si="63"/>
        <v>10</v>
      </c>
      <c r="N306" s="149">
        <f t="shared" si="64"/>
        <v>50</v>
      </c>
      <c r="O306" s="149">
        <f t="shared" si="55"/>
        <v>5</v>
      </c>
      <c r="P306" s="148">
        <f t="shared" si="56"/>
        <v>0.5</v>
      </c>
    </row>
    <row r="307" spans="1:16" x14ac:dyDescent="0.25">
      <c r="A307" s="391"/>
      <c r="B307" s="394"/>
      <c r="C307" s="5" t="str">
        <f t="shared" si="52"/>
        <v/>
      </c>
      <c r="D307" s="155">
        <f t="shared" si="57"/>
        <v>0</v>
      </c>
      <c r="F307" s="156">
        <f t="shared" si="58"/>
        <v>0</v>
      </c>
      <c r="G307" t="str">
        <f t="shared" si="59"/>
        <v/>
      </c>
      <c r="H307" t="b">
        <f t="shared" si="60"/>
        <v>0</v>
      </c>
      <c r="I307" s="283">
        <f t="shared" si="53"/>
        <v>0</v>
      </c>
      <c r="J307" s="1">
        <f t="shared" si="54"/>
        <v>0</v>
      </c>
      <c r="K307" s="157">
        <f t="shared" si="61"/>
        <v>0</v>
      </c>
      <c r="L307" s="148">
        <f t="shared" si="62"/>
        <v>0</v>
      </c>
      <c r="M307" s="150">
        <f t="shared" si="63"/>
        <v>10</v>
      </c>
      <c r="N307" s="149">
        <f t="shared" si="64"/>
        <v>50</v>
      </c>
      <c r="O307" s="149">
        <f t="shared" si="55"/>
        <v>5</v>
      </c>
      <c r="P307" s="148">
        <f t="shared" si="56"/>
        <v>0.5</v>
      </c>
    </row>
    <row r="308" spans="1:16" x14ac:dyDescent="0.25">
      <c r="A308" s="391"/>
      <c r="B308" s="394"/>
      <c r="C308" s="5" t="str">
        <f t="shared" si="52"/>
        <v/>
      </c>
      <c r="D308" s="155">
        <f t="shared" si="57"/>
        <v>0</v>
      </c>
      <c r="F308" s="156">
        <f t="shared" si="58"/>
        <v>0</v>
      </c>
      <c r="G308" t="str">
        <f t="shared" si="59"/>
        <v/>
      </c>
      <c r="H308" t="b">
        <f t="shared" si="60"/>
        <v>0</v>
      </c>
      <c r="I308" s="283">
        <f t="shared" si="53"/>
        <v>0</v>
      </c>
      <c r="J308" s="1">
        <f t="shared" si="54"/>
        <v>0</v>
      </c>
      <c r="K308" s="157">
        <f t="shared" si="61"/>
        <v>0</v>
      </c>
      <c r="L308" s="148">
        <f t="shared" si="62"/>
        <v>0</v>
      </c>
      <c r="M308" s="150">
        <f t="shared" si="63"/>
        <v>10</v>
      </c>
      <c r="N308" s="149">
        <f t="shared" si="64"/>
        <v>50</v>
      </c>
      <c r="O308" s="149">
        <f t="shared" si="55"/>
        <v>5</v>
      </c>
      <c r="P308" s="148">
        <f t="shared" si="56"/>
        <v>0.5</v>
      </c>
    </row>
    <row r="309" spans="1:16" x14ac:dyDescent="0.25">
      <c r="A309" s="391"/>
      <c r="B309" s="394"/>
      <c r="C309" s="5" t="str">
        <f t="shared" si="52"/>
        <v/>
      </c>
      <c r="D309" s="155">
        <f t="shared" si="57"/>
        <v>0</v>
      </c>
      <c r="F309" s="156">
        <f t="shared" si="58"/>
        <v>0</v>
      </c>
      <c r="G309" t="str">
        <f t="shared" si="59"/>
        <v/>
      </c>
      <c r="H309" t="b">
        <f t="shared" si="60"/>
        <v>0</v>
      </c>
      <c r="I309" s="283">
        <f t="shared" si="53"/>
        <v>0</v>
      </c>
      <c r="J309" s="1">
        <f t="shared" si="54"/>
        <v>0</v>
      </c>
      <c r="K309" s="157">
        <f t="shared" si="61"/>
        <v>0</v>
      </c>
      <c r="L309" s="148">
        <f t="shared" si="62"/>
        <v>0</v>
      </c>
      <c r="M309" s="150">
        <f t="shared" si="63"/>
        <v>10</v>
      </c>
      <c r="N309" s="149">
        <f t="shared" si="64"/>
        <v>50</v>
      </c>
      <c r="O309" s="149">
        <f t="shared" si="55"/>
        <v>5</v>
      </c>
      <c r="P309" s="148">
        <f t="shared" si="56"/>
        <v>0.5</v>
      </c>
    </row>
    <row r="310" spans="1:16" x14ac:dyDescent="0.25">
      <c r="A310" s="391"/>
      <c r="B310" s="394"/>
      <c r="C310" s="5" t="str">
        <f t="shared" si="52"/>
        <v/>
      </c>
      <c r="D310" s="155">
        <f t="shared" si="57"/>
        <v>0</v>
      </c>
      <c r="F310" s="156">
        <f t="shared" si="58"/>
        <v>0</v>
      </c>
      <c r="G310" t="str">
        <f t="shared" si="59"/>
        <v/>
      </c>
      <c r="H310" t="b">
        <f t="shared" si="60"/>
        <v>0</v>
      </c>
      <c r="I310" s="283">
        <f t="shared" si="53"/>
        <v>0</v>
      </c>
      <c r="J310" s="1">
        <f t="shared" si="54"/>
        <v>0</v>
      </c>
      <c r="K310" s="157">
        <f t="shared" si="61"/>
        <v>0</v>
      </c>
      <c r="L310" s="148">
        <f t="shared" si="62"/>
        <v>0</v>
      </c>
      <c r="M310" s="150">
        <f t="shared" si="63"/>
        <v>10</v>
      </c>
      <c r="N310" s="149">
        <f t="shared" si="64"/>
        <v>50</v>
      </c>
      <c r="O310" s="149">
        <f t="shared" si="55"/>
        <v>5</v>
      </c>
      <c r="P310" s="148">
        <f t="shared" si="56"/>
        <v>0.5</v>
      </c>
    </row>
    <row r="311" spans="1:16" x14ac:dyDescent="0.25">
      <c r="A311" s="391"/>
      <c r="B311" s="394"/>
      <c r="C311" s="5" t="str">
        <f t="shared" si="52"/>
        <v/>
      </c>
      <c r="D311" s="155">
        <f t="shared" si="57"/>
        <v>0</v>
      </c>
      <c r="F311" s="156">
        <f t="shared" si="58"/>
        <v>0</v>
      </c>
      <c r="G311" t="str">
        <f t="shared" si="59"/>
        <v/>
      </c>
      <c r="H311" t="b">
        <f t="shared" si="60"/>
        <v>0</v>
      </c>
      <c r="I311" s="283">
        <f t="shared" si="53"/>
        <v>0</v>
      </c>
      <c r="J311" s="1">
        <f t="shared" si="54"/>
        <v>0</v>
      </c>
      <c r="K311" s="157">
        <f t="shared" si="61"/>
        <v>0</v>
      </c>
      <c r="L311" s="148">
        <f t="shared" si="62"/>
        <v>0</v>
      </c>
      <c r="M311" s="150">
        <f t="shared" si="63"/>
        <v>10</v>
      </c>
      <c r="N311" s="149">
        <f t="shared" si="64"/>
        <v>50</v>
      </c>
      <c r="O311" s="149">
        <f t="shared" si="55"/>
        <v>5</v>
      </c>
      <c r="P311" s="148">
        <f t="shared" si="56"/>
        <v>0.5</v>
      </c>
    </row>
    <row r="312" spans="1:16" x14ac:dyDescent="0.25">
      <c r="A312" s="391"/>
      <c r="B312" s="394"/>
      <c r="C312" s="5" t="str">
        <f t="shared" si="52"/>
        <v/>
      </c>
      <c r="D312" s="155">
        <f t="shared" si="57"/>
        <v>0</v>
      </c>
      <c r="F312" s="156">
        <f t="shared" si="58"/>
        <v>0</v>
      </c>
      <c r="G312" t="str">
        <f t="shared" si="59"/>
        <v/>
      </c>
      <c r="H312" t="b">
        <f t="shared" si="60"/>
        <v>0</v>
      </c>
      <c r="I312" s="283">
        <f t="shared" si="53"/>
        <v>0</v>
      </c>
      <c r="J312" s="1">
        <f t="shared" si="54"/>
        <v>0</v>
      </c>
      <c r="K312" s="157">
        <f t="shared" si="61"/>
        <v>0</v>
      </c>
      <c r="L312" s="148">
        <f t="shared" si="62"/>
        <v>0</v>
      </c>
      <c r="M312" s="150">
        <f t="shared" si="63"/>
        <v>10</v>
      </c>
      <c r="N312" s="149">
        <f t="shared" si="64"/>
        <v>50</v>
      </c>
      <c r="O312" s="149">
        <f t="shared" si="55"/>
        <v>5</v>
      </c>
      <c r="P312" s="148">
        <f t="shared" si="56"/>
        <v>0.5</v>
      </c>
    </row>
    <row r="313" spans="1:16" x14ac:dyDescent="0.25">
      <c r="A313" s="391"/>
      <c r="B313" s="394"/>
      <c r="C313" s="5" t="str">
        <f t="shared" si="52"/>
        <v/>
      </c>
      <c r="D313" s="155">
        <f t="shared" si="57"/>
        <v>0</v>
      </c>
      <c r="F313" s="156">
        <f t="shared" si="58"/>
        <v>0</v>
      </c>
      <c r="G313" t="str">
        <f t="shared" si="59"/>
        <v/>
      </c>
      <c r="H313" t="b">
        <f t="shared" si="60"/>
        <v>0</v>
      </c>
      <c r="I313" s="283">
        <f t="shared" si="53"/>
        <v>0</v>
      </c>
      <c r="J313" s="1">
        <f t="shared" si="54"/>
        <v>0</v>
      </c>
      <c r="K313" s="157">
        <f t="shared" si="61"/>
        <v>0</v>
      </c>
      <c r="L313" s="148">
        <f t="shared" si="62"/>
        <v>0</v>
      </c>
      <c r="M313" s="150">
        <f t="shared" si="63"/>
        <v>10</v>
      </c>
      <c r="N313" s="149">
        <f t="shared" si="64"/>
        <v>50</v>
      </c>
      <c r="O313" s="149">
        <f t="shared" si="55"/>
        <v>5</v>
      </c>
      <c r="P313" s="148">
        <f t="shared" si="56"/>
        <v>0.5</v>
      </c>
    </row>
    <row r="314" spans="1:16" x14ac:dyDescent="0.25">
      <c r="A314" s="391"/>
      <c r="B314" s="394"/>
      <c r="C314" s="5" t="str">
        <f t="shared" si="52"/>
        <v/>
      </c>
      <c r="D314" s="155">
        <f t="shared" si="57"/>
        <v>0</v>
      </c>
      <c r="F314" s="156">
        <f t="shared" si="58"/>
        <v>0</v>
      </c>
      <c r="G314" t="str">
        <f t="shared" si="59"/>
        <v/>
      </c>
      <c r="H314" t="b">
        <f t="shared" si="60"/>
        <v>0</v>
      </c>
      <c r="I314" s="283">
        <f t="shared" si="53"/>
        <v>0</v>
      </c>
      <c r="J314" s="1">
        <f t="shared" si="54"/>
        <v>0</v>
      </c>
      <c r="K314" s="157">
        <f t="shared" si="61"/>
        <v>0</v>
      </c>
      <c r="L314" s="148">
        <f t="shared" si="62"/>
        <v>0</v>
      </c>
      <c r="M314" s="150">
        <f t="shared" si="63"/>
        <v>10</v>
      </c>
      <c r="N314" s="149">
        <f t="shared" si="64"/>
        <v>50</v>
      </c>
      <c r="O314" s="149">
        <f t="shared" si="55"/>
        <v>5</v>
      </c>
      <c r="P314" s="148">
        <f t="shared" si="56"/>
        <v>0.5</v>
      </c>
    </row>
    <row r="315" spans="1:16" x14ac:dyDescent="0.25">
      <c r="A315" s="391"/>
      <c r="B315" s="394"/>
      <c r="C315" s="5" t="str">
        <f t="shared" si="52"/>
        <v/>
      </c>
      <c r="D315" s="155">
        <f t="shared" si="57"/>
        <v>0</v>
      </c>
      <c r="F315" s="156">
        <f t="shared" si="58"/>
        <v>0</v>
      </c>
      <c r="G315" t="str">
        <f t="shared" si="59"/>
        <v/>
      </c>
      <c r="H315" t="b">
        <f t="shared" si="60"/>
        <v>0</v>
      </c>
      <c r="I315" s="283">
        <f t="shared" si="53"/>
        <v>0</v>
      </c>
      <c r="J315" s="1">
        <f t="shared" si="54"/>
        <v>0</v>
      </c>
      <c r="K315" s="157">
        <f t="shared" si="61"/>
        <v>0</v>
      </c>
      <c r="L315" s="148">
        <f t="shared" si="62"/>
        <v>0</v>
      </c>
      <c r="M315" s="150">
        <f t="shared" si="63"/>
        <v>10</v>
      </c>
      <c r="N315" s="149">
        <f t="shared" si="64"/>
        <v>50</v>
      </c>
      <c r="O315" s="149">
        <f t="shared" si="55"/>
        <v>5</v>
      </c>
      <c r="P315" s="148">
        <f t="shared" si="56"/>
        <v>0.5</v>
      </c>
    </row>
    <row r="316" spans="1:16" x14ac:dyDescent="0.25">
      <c r="A316" s="391"/>
      <c r="B316" s="394"/>
      <c r="C316" s="5" t="str">
        <f t="shared" si="52"/>
        <v/>
      </c>
      <c r="D316" s="155">
        <f t="shared" si="57"/>
        <v>0</v>
      </c>
      <c r="F316" s="156">
        <f t="shared" si="58"/>
        <v>0</v>
      </c>
      <c r="G316" t="str">
        <f t="shared" si="59"/>
        <v/>
      </c>
      <c r="H316" t="b">
        <f t="shared" si="60"/>
        <v>0</v>
      </c>
      <c r="I316" s="283">
        <f t="shared" si="53"/>
        <v>0</v>
      </c>
      <c r="J316" s="1">
        <f t="shared" si="54"/>
        <v>0</v>
      </c>
      <c r="K316" s="157">
        <f t="shared" si="61"/>
        <v>0</v>
      </c>
      <c r="L316" s="148">
        <f t="shared" si="62"/>
        <v>0</v>
      </c>
      <c r="M316" s="150">
        <f t="shared" si="63"/>
        <v>10</v>
      </c>
      <c r="N316" s="149">
        <f t="shared" si="64"/>
        <v>50</v>
      </c>
      <c r="O316" s="149">
        <f t="shared" si="55"/>
        <v>5</v>
      </c>
      <c r="P316" s="148">
        <f t="shared" si="56"/>
        <v>0.5</v>
      </c>
    </row>
    <row r="317" spans="1:16" x14ac:dyDescent="0.25">
      <c r="A317" s="391"/>
      <c r="B317" s="394"/>
      <c r="C317" s="5" t="str">
        <f t="shared" si="52"/>
        <v/>
      </c>
      <c r="D317" s="155">
        <f t="shared" si="57"/>
        <v>0</v>
      </c>
      <c r="F317" s="156">
        <f t="shared" si="58"/>
        <v>0</v>
      </c>
      <c r="G317" t="str">
        <f t="shared" si="59"/>
        <v/>
      </c>
      <c r="H317" t="b">
        <f t="shared" si="60"/>
        <v>0</v>
      </c>
      <c r="I317" s="283">
        <f t="shared" si="53"/>
        <v>0</v>
      </c>
      <c r="J317" s="1">
        <f t="shared" si="54"/>
        <v>0</v>
      </c>
      <c r="K317" s="157">
        <f t="shared" si="61"/>
        <v>0</v>
      </c>
      <c r="L317" s="148">
        <f t="shared" si="62"/>
        <v>0</v>
      </c>
      <c r="M317" s="150">
        <f t="shared" si="63"/>
        <v>10</v>
      </c>
      <c r="N317" s="149">
        <f t="shared" si="64"/>
        <v>50</v>
      </c>
      <c r="O317" s="149">
        <f t="shared" si="55"/>
        <v>5</v>
      </c>
      <c r="P317" s="148">
        <f t="shared" si="56"/>
        <v>0.5</v>
      </c>
    </row>
    <row r="318" spans="1:16" x14ac:dyDescent="0.25">
      <c r="A318" s="391"/>
      <c r="B318" s="394"/>
      <c r="C318" s="5" t="str">
        <f t="shared" si="52"/>
        <v/>
      </c>
      <c r="D318" s="155">
        <f t="shared" si="57"/>
        <v>0</v>
      </c>
      <c r="F318" s="156">
        <f t="shared" si="58"/>
        <v>0</v>
      </c>
      <c r="G318" t="str">
        <f t="shared" si="59"/>
        <v/>
      </c>
      <c r="H318" t="b">
        <f t="shared" si="60"/>
        <v>0</v>
      </c>
      <c r="I318" s="283">
        <f t="shared" si="53"/>
        <v>0</v>
      </c>
      <c r="J318" s="1">
        <f t="shared" si="54"/>
        <v>0</v>
      </c>
      <c r="K318" s="157">
        <f t="shared" si="61"/>
        <v>0</v>
      </c>
      <c r="L318" s="148">
        <f t="shared" si="62"/>
        <v>0</v>
      </c>
      <c r="M318" s="150">
        <f t="shared" si="63"/>
        <v>10</v>
      </c>
      <c r="N318" s="149">
        <f t="shared" si="64"/>
        <v>50</v>
      </c>
      <c r="O318" s="149">
        <f t="shared" si="55"/>
        <v>5</v>
      </c>
      <c r="P318" s="148">
        <f t="shared" si="56"/>
        <v>0.5</v>
      </c>
    </row>
    <row r="319" spans="1:16" x14ac:dyDescent="0.25">
      <c r="A319" s="391"/>
      <c r="B319" s="394"/>
      <c r="C319" s="5" t="str">
        <f t="shared" si="52"/>
        <v/>
      </c>
      <c r="D319" s="155">
        <f t="shared" si="57"/>
        <v>0</v>
      </c>
      <c r="F319" s="156">
        <f t="shared" si="58"/>
        <v>0</v>
      </c>
      <c r="G319" t="str">
        <f t="shared" si="59"/>
        <v/>
      </c>
      <c r="H319" t="b">
        <f t="shared" si="60"/>
        <v>0</v>
      </c>
      <c r="I319" s="283">
        <f t="shared" si="53"/>
        <v>0</v>
      </c>
      <c r="J319" s="1">
        <f t="shared" si="54"/>
        <v>0</v>
      </c>
      <c r="K319" s="157">
        <f t="shared" si="61"/>
        <v>0</v>
      </c>
      <c r="L319" s="148">
        <f t="shared" si="62"/>
        <v>0</v>
      </c>
      <c r="M319" s="150">
        <f t="shared" si="63"/>
        <v>10</v>
      </c>
      <c r="N319" s="149">
        <f t="shared" si="64"/>
        <v>50</v>
      </c>
      <c r="O319" s="149">
        <f t="shared" si="55"/>
        <v>5</v>
      </c>
      <c r="P319" s="148">
        <f t="shared" si="56"/>
        <v>0.5</v>
      </c>
    </row>
    <row r="320" spans="1:16" x14ac:dyDescent="0.25">
      <c r="A320" s="391"/>
      <c r="B320" s="394"/>
      <c r="C320" s="5" t="str">
        <f t="shared" si="52"/>
        <v/>
      </c>
      <c r="D320" s="155">
        <f t="shared" si="57"/>
        <v>0</v>
      </c>
      <c r="F320" s="156">
        <f t="shared" si="58"/>
        <v>0</v>
      </c>
      <c r="G320" t="str">
        <f t="shared" si="59"/>
        <v/>
      </c>
      <c r="H320" t="b">
        <f t="shared" si="60"/>
        <v>0</v>
      </c>
      <c r="I320" s="283">
        <f t="shared" si="53"/>
        <v>0</v>
      </c>
      <c r="J320" s="1">
        <f t="shared" si="54"/>
        <v>0</v>
      </c>
      <c r="K320" s="157">
        <f t="shared" si="61"/>
        <v>0</v>
      </c>
      <c r="L320" s="148">
        <f t="shared" si="62"/>
        <v>0</v>
      </c>
      <c r="M320" s="150">
        <f t="shared" si="63"/>
        <v>10</v>
      </c>
      <c r="N320" s="149">
        <f t="shared" si="64"/>
        <v>50</v>
      </c>
      <c r="O320" s="149">
        <f t="shared" si="55"/>
        <v>5</v>
      </c>
      <c r="P320" s="148">
        <f t="shared" si="56"/>
        <v>0.5</v>
      </c>
    </row>
    <row r="321" spans="1:16" x14ac:dyDescent="0.25">
      <c r="A321" s="391"/>
      <c r="B321" s="394"/>
      <c r="C321" s="5" t="str">
        <f t="shared" si="52"/>
        <v/>
      </c>
      <c r="D321" s="155">
        <f t="shared" si="57"/>
        <v>0</v>
      </c>
      <c r="F321" s="156">
        <f t="shared" si="58"/>
        <v>0</v>
      </c>
      <c r="G321" t="str">
        <f t="shared" si="59"/>
        <v/>
      </c>
      <c r="H321" t="b">
        <f t="shared" si="60"/>
        <v>0</v>
      </c>
      <c r="I321" s="283">
        <f t="shared" si="53"/>
        <v>0</v>
      </c>
      <c r="J321" s="1">
        <f t="shared" si="54"/>
        <v>0</v>
      </c>
      <c r="K321" s="157">
        <f t="shared" si="61"/>
        <v>0</v>
      </c>
      <c r="L321" s="148">
        <f t="shared" si="62"/>
        <v>0</v>
      </c>
      <c r="M321" s="150">
        <f t="shared" si="63"/>
        <v>10</v>
      </c>
      <c r="N321" s="149">
        <f t="shared" si="64"/>
        <v>50</v>
      </c>
      <c r="O321" s="149">
        <f t="shared" si="55"/>
        <v>5</v>
      </c>
      <c r="P321" s="148">
        <f t="shared" si="56"/>
        <v>0.5</v>
      </c>
    </row>
    <row r="322" spans="1:16" x14ac:dyDescent="0.25">
      <c r="A322" s="391"/>
      <c r="B322" s="394"/>
      <c r="C322" s="5" t="str">
        <f t="shared" si="52"/>
        <v/>
      </c>
      <c r="D322" s="155">
        <f t="shared" si="57"/>
        <v>0</v>
      </c>
      <c r="F322" s="156">
        <f t="shared" si="58"/>
        <v>0</v>
      </c>
      <c r="G322" t="str">
        <f t="shared" si="59"/>
        <v/>
      </c>
      <c r="H322" t="b">
        <f t="shared" si="60"/>
        <v>0</v>
      </c>
      <c r="I322" s="283">
        <f t="shared" si="53"/>
        <v>0</v>
      </c>
      <c r="J322" s="1">
        <f t="shared" si="54"/>
        <v>0</v>
      </c>
      <c r="K322" s="157">
        <f t="shared" si="61"/>
        <v>0</v>
      </c>
      <c r="L322" s="148">
        <f t="shared" si="62"/>
        <v>0</v>
      </c>
      <c r="M322" s="150">
        <f t="shared" si="63"/>
        <v>10</v>
      </c>
      <c r="N322" s="149">
        <f t="shared" si="64"/>
        <v>50</v>
      </c>
      <c r="O322" s="149">
        <f t="shared" si="55"/>
        <v>5</v>
      </c>
      <c r="P322" s="148">
        <f t="shared" si="56"/>
        <v>0.5</v>
      </c>
    </row>
    <row r="323" spans="1:16" x14ac:dyDescent="0.25">
      <c r="A323" s="391"/>
      <c r="B323" s="394"/>
      <c r="C323" s="5" t="str">
        <f t="shared" ref="C323:C386" si="65">IF(I323&gt;0,INDEX(DB,I323,2),"")</f>
        <v/>
      </c>
      <c r="D323" s="155">
        <f t="shared" si="57"/>
        <v>0</v>
      </c>
      <c r="F323" s="156">
        <f t="shared" si="58"/>
        <v>0</v>
      </c>
      <c r="G323" t="str">
        <f t="shared" si="59"/>
        <v/>
      </c>
      <c r="H323" t="b">
        <f t="shared" si="60"/>
        <v>0</v>
      </c>
      <c r="I323" s="283">
        <f t="shared" ref="I323:I386" si="66">IF(ISNA(MATCH(A323,AthleteNumbers,0)),0,MATCH(A323,AthleteNumbers,0))</f>
        <v>0</v>
      </c>
      <c r="J323" s="1">
        <f t="shared" ref="J323:J386" si="67">IF(I323&gt;0,INDEX(DB,$I323,6),0)</f>
        <v>0</v>
      </c>
      <c r="K323" s="157">
        <f t="shared" si="61"/>
        <v>0</v>
      </c>
      <c r="L323" s="148">
        <f t="shared" si="62"/>
        <v>0</v>
      </c>
      <c r="M323" s="150">
        <f t="shared" si="63"/>
        <v>10</v>
      </c>
      <c r="N323" s="149">
        <f t="shared" si="64"/>
        <v>50</v>
      </c>
      <c r="O323" s="149">
        <f t="shared" ref="O323:O386" si="68">IF($J323=0,$M$1,INDEX(IncEventData,$J323,(3*($K$1-1))+2))</f>
        <v>5</v>
      </c>
      <c r="P323" s="148">
        <f t="shared" ref="P323:P386" si="69">IF($J323=0,$O$1,INDEX(IncEventData,$J323,(3*($K$1-1))+3))</f>
        <v>0.5</v>
      </c>
    </row>
    <row r="324" spans="1:16" x14ac:dyDescent="0.25">
      <c r="A324" s="391"/>
      <c r="B324" s="394"/>
      <c r="C324" s="5" t="str">
        <f t="shared" si="65"/>
        <v/>
      </c>
      <c r="D324" s="155">
        <f t="shared" ref="D324:D387" si="70">IF(AND(H324,B324&lt;&gt;0,ISNUMBER(B324)),IF(ISERR(M324),0,M324),0)</f>
        <v>0</v>
      </c>
      <c r="F324" s="156">
        <f t="shared" ref="F324:F387" si="71">COUNTIF(A$3:A$1002,A324)</f>
        <v>0</v>
      </c>
      <c r="G324" t="str">
        <f t="shared" ref="G324:G387" si="72">IF(AND(H324,OR(D324&lt;=10,D324&gt;=90)),"CHECK","")</f>
        <v/>
      </c>
      <c r="H324" t="b">
        <f t="shared" ref="H324:H387" si="73">IF(AND(I324&gt;0,LEN(C324)&gt;0,B324&lt;&gt;0),TRUE,FALSE)</f>
        <v>0</v>
      </c>
      <c r="I324" s="283">
        <f t="shared" si="66"/>
        <v>0</v>
      </c>
      <c r="J324" s="1">
        <f t="shared" si="67"/>
        <v>0</v>
      </c>
      <c r="K324" s="157">
        <f t="shared" ref="K324:K387" si="74">IF(ISNUMBER(B324),ROUND(+B324,2),0)</f>
        <v>0</v>
      </c>
      <c r="L324" s="148">
        <f t="shared" ref="L324:L387" si="75">+K324</f>
        <v>0</v>
      </c>
      <c r="M324" s="150">
        <f t="shared" ref="M324:M387" si="76">IF(L324&lt;O324,MinPoints,IF(AND(L324&gt;N324,O324&gt;0),100,+INT(($L324-O324)/P324)+MinPoints))</f>
        <v>10</v>
      </c>
      <c r="N324" s="149">
        <f t="shared" ref="N324:N387" si="77">+O324+(P324*90)</f>
        <v>50</v>
      </c>
      <c r="O324" s="149">
        <f t="shared" si="68"/>
        <v>5</v>
      </c>
      <c r="P324" s="148">
        <f t="shared" si="69"/>
        <v>0.5</v>
      </c>
    </row>
    <row r="325" spans="1:16" x14ac:dyDescent="0.25">
      <c r="A325" s="391"/>
      <c r="B325" s="394"/>
      <c r="C325" s="5" t="str">
        <f t="shared" si="65"/>
        <v/>
      </c>
      <c r="D325" s="155">
        <f t="shared" si="70"/>
        <v>0</v>
      </c>
      <c r="F325" s="156">
        <f t="shared" si="71"/>
        <v>0</v>
      </c>
      <c r="G325" t="str">
        <f t="shared" si="72"/>
        <v/>
      </c>
      <c r="H325" t="b">
        <f t="shared" si="73"/>
        <v>0</v>
      </c>
      <c r="I325" s="283">
        <f t="shared" si="66"/>
        <v>0</v>
      </c>
      <c r="J325" s="1">
        <f t="shared" si="67"/>
        <v>0</v>
      </c>
      <c r="K325" s="157">
        <f t="shared" si="74"/>
        <v>0</v>
      </c>
      <c r="L325" s="148">
        <f t="shared" si="75"/>
        <v>0</v>
      </c>
      <c r="M325" s="150">
        <f t="shared" si="76"/>
        <v>10</v>
      </c>
      <c r="N325" s="149">
        <f t="shared" si="77"/>
        <v>50</v>
      </c>
      <c r="O325" s="149">
        <f t="shared" si="68"/>
        <v>5</v>
      </c>
      <c r="P325" s="148">
        <f t="shared" si="69"/>
        <v>0.5</v>
      </c>
    </row>
    <row r="326" spans="1:16" x14ac:dyDescent="0.25">
      <c r="A326" s="391"/>
      <c r="B326" s="394"/>
      <c r="C326" s="5" t="str">
        <f t="shared" si="65"/>
        <v/>
      </c>
      <c r="D326" s="155">
        <f t="shared" si="70"/>
        <v>0</v>
      </c>
      <c r="F326" s="156">
        <f t="shared" si="71"/>
        <v>0</v>
      </c>
      <c r="G326" t="str">
        <f t="shared" si="72"/>
        <v/>
      </c>
      <c r="H326" t="b">
        <f t="shared" si="73"/>
        <v>0</v>
      </c>
      <c r="I326" s="283">
        <f t="shared" si="66"/>
        <v>0</v>
      </c>
      <c r="J326" s="1">
        <f t="shared" si="67"/>
        <v>0</v>
      </c>
      <c r="K326" s="157">
        <f t="shared" si="74"/>
        <v>0</v>
      </c>
      <c r="L326" s="148">
        <f t="shared" si="75"/>
        <v>0</v>
      </c>
      <c r="M326" s="150">
        <f t="shared" si="76"/>
        <v>10</v>
      </c>
      <c r="N326" s="149">
        <f t="shared" si="77"/>
        <v>50</v>
      </c>
      <c r="O326" s="149">
        <f t="shared" si="68"/>
        <v>5</v>
      </c>
      <c r="P326" s="148">
        <f t="shared" si="69"/>
        <v>0.5</v>
      </c>
    </row>
    <row r="327" spans="1:16" x14ac:dyDescent="0.25">
      <c r="A327" s="391"/>
      <c r="B327" s="394"/>
      <c r="C327" s="5" t="str">
        <f t="shared" si="65"/>
        <v/>
      </c>
      <c r="D327" s="155">
        <f t="shared" si="70"/>
        <v>0</v>
      </c>
      <c r="F327" s="156">
        <f t="shared" si="71"/>
        <v>0</v>
      </c>
      <c r="G327" t="str">
        <f t="shared" si="72"/>
        <v/>
      </c>
      <c r="H327" t="b">
        <f t="shared" si="73"/>
        <v>0</v>
      </c>
      <c r="I327" s="283">
        <f t="shared" si="66"/>
        <v>0</v>
      </c>
      <c r="J327" s="1">
        <f t="shared" si="67"/>
        <v>0</v>
      </c>
      <c r="K327" s="157">
        <f t="shared" si="74"/>
        <v>0</v>
      </c>
      <c r="L327" s="148">
        <f t="shared" si="75"/>
        <v>0</v>
      </c>
      <c r="M327" s="150">
        <f t="shared" si="76"/>
        <v>10</v>
      </c>
      <c r="N327" s="149">
        <f t="shared" si="77"/>
        <v>50</v>
      </c>
      <c r="O327" s="149">
        <f t="shared" si="68"/>
        <v>5</v>
      </c>
      <c r="P327" s="148">
        <f t="shared" si="69"/>
        <v>0.5</v>
      </c>
    </row>
    <row r="328" spans="1:16" x14ac:dyDescent="0.25">
      <c r="A328" s="391"/>
      <c r="B328" s="394"/>
      <c r="C328" s="5" t="str">
        <f t="shared" si="65"/>
        <v/>
      </c>
      <c r="D328" s="155">
        <f t="shared" si="70"/>
        <v>0</v>
      </c>
      <c r="F328" s="156">
        <f t="shared" si="71"/>
        <v>0</v>
      </c>
      <c r="G328" t="str">
        <f t="shared" si="72"/>
        <v/>
      </c>
      <c r="H328" t="b">
        <f t="shared" si="73"/>
        <v>0</v>
      </c>
      <c r="I328" s="283">
        <f t="shared" si="66"/>
        <v>0</v>
      </c>
      <c r="J328" s="1">
        <f t="shared" si="67"/>
        <v>0</v>
      </c>
      <c r="K328" s="157">
        <f t="shared" si="74"/>
        <v>0</v>
      </c>
      <c r="L328" s="148">
        <f t="shared" si="75"/>
        <v>0</v>
      </c>
      <c r="M328" s="150">
        <f t="shared" si="76"/>
        <v>10</v>
      </c>
      <c r="N328" s="149">
        <f t="shared" si="77"/>
        <v>50</v>
      </c>
      <c r="O328" s="149">
        <f t="shared" si="68"/>
        <v>5</v>
      </c>
      <c r="P328" s="148">
        <f t="shared" si="69"/>
        <v>0.5</v>
      </c>
    </row>
    <row r="329" spans="1:16" x14ac:dyDescent="0.25">
      <c r="A329" s="391"/>
      <c r="B329" s="394"/>
      <c r="C329" s="5" t="str">
        <f t="shared" si="65"/>
        <v/>
      </c>
      <c r="D329" s="155">
        <f t="shared" si="70"/>
        <v>0</v>
      </c>
      <c r="F329" s="156">
        <f t="shared" si="71"/>
        <v>0</v>
      </c>
      <c r="G329" t="str">
        <f t="shared" si="72"/>
        <v/>
      </c>
      <c r="H329" t="b">
        <f t="shared" si="73"/>
        <v>0</v>
      </c>
      <c r="I329" s="283">
        <f t="shared" si="66"/>
        <v>0</v>
      </c>
      <c r="J329" s="1">
        <f t="shared" si="67"/>
        <v>0</v>
      </c>
      <c r="K329" s="157">
        <f t="shared" si="74"/>
        <v>0</v>
      </c>
      <c r="L329" s="148">
        <f t="shared" si="75"/>
        <v>0</v>
      </c>
      <c r="M329" s="150">
        <f t="shared" si="76"/>
        <v>10</v>
      </c>
      <c r="N329" s="149">
        <f t="shared" si="77"/>
        <v>50</v>
      </c>
      <c r="O329" s="149">
        <f t="shared" si="68"/>
        <v>5</v>
      </c>
      <c r="P329" s="148">
        <f t="shared" si="69"/>
        <v>0.5</v>
      </c>
    </row>
    <row r="330" spans="1:16" x14ac:dyDescent="0.25">
      <c r="A330" s="391"/>
      <c r="B330" s="394"/>
      <c r="C330" s="5" t="str">
        <f t="shared" si="65"/>
        <v/>
      </c>
      <c r="D330" s="155">
        <f t="shared" si="70"/>
        <v>0</v>
      </c>
      <c r="F330" s="156">
        <f t="shared" si="71"/>
        <v>0</v>
      </c>
      <c r="G330" t="str">
        <f t="shared" si="72"/>
        <v/>
      </c>
      <c r="H330" t="b">
        <f t="shared" si="73"/>
        <v>0</v>
      </c>
      <c r="I330" s="283">
        <f t="shared" si="66"/>
        <v>0</v>
      </c>
      <c r="J330" s="1">
        <f t="shared" si="67"/>
        <v>0</v>
      </c>
      <c r="K330" s="157">
        <f t="shared" si="74"/>
        <v>0</v>
      </c>
      <c r="L330" s="148">
        <f t="shared" si="75"/>
        <v>0</v>
      </c>
      <c r="M330" s="150">
        <f t="shared" si="76"/>
        <v>10</v>
      </c>
      <c r="N330" s="149">
        <f t="shared" si="77"/>
        <v>50</v>
      </c>
      <c r="O330" s="149">
        <f t="shared" si="68"/>
        <v>5</v>
      </c>
      <c r="P330" s="148">
        <f t="shared" si="69"/>
        <v>0.5</v>
      </c>
    </row>
    <row r="331" spans="1:16" x14ac:dyDescent="0.25">
      <c r="A331" s="391"/>
      <c r="B331" s="394"/>
      <c r="C331" s="5" t="str">
        <f t="shared" si="65"/>
        <v/>
      </c>
      <c r="D331" s="155">
        <f t="shared" si="70"/>
        <v>0</v>
      </c>
      <c r="F331" s="156">
        <f t="shared" si="71"/>
        <v>0</v>
      </c>
      <c r="G331" t="str">
        <f t="shared" si="72"/>
        <v/>
      </c>
      <c r="H331" t="b">
        <f t="shared" si="73"/>
        <v>0</v>
      </c>
      <c r="I331" s="283">
        <f t="shared" si="66"/>
        <v>0</v>
      </c>
      <c r="J331" s="1">
        <f t="shared" si="67"/>
        <v>0</v>
      </c>
      <c r="K331" s="157">
        <f t="shared" si="74"/>
        <v>0</v>
      </c>
      <c r="L331" s="148">
        <f t="shared" si="75"/>
        <v>0</v>
      </c>
      <c r="M331" s="150">
        <f t="shared" si="76"/>
        <v>10</v>
      </c>
      <c r="N331" s="149">
        <f t="shared" si="77"/>
        <v>50</v>
      </c>
      <c r="O331" s="149">
        <f t="shared" si="68"/>
        <v>5</v>
      </c>
      <c r="P331" s="148">
        <f t="shared" si="69"/>
        <v>0.5</v>
      </c>
    </row>
    <row r="332" spans="1:16" x14ac:dyDescent="0.25">
      <c r="A332" s="391"/>
      <c r="B332" s="394"/>
      <c r="C332" s="5" t="str">
        <f t="shared" si="65"/>
        <v/>
      </c>
      <c r="D332" s="155">
        <f t="shared" si="70"/>
        <v>0</v>
      </c>
      <c r="F332" s="156">
        <f t="shared" si="71"/>
        <v>0</v>
      </c>
      <c r="G332" t="str">
        <f t="shared" si="72"/>
        <v/>
      </c>
      <c r="H332" t="b">
        <f t="shared" si="73"/>
        <v>0</v>
      </c>
      <c r="I332" s="283">
        <f t="shared" si="66"/>
        <v>0</v>
      </c>
      <c r="J332" s="1">
        <f t="shared" si="67"/>
        <v>0</v>
      </c>
      <c r="K332" s="157">
        <f t="shared" si="74"/>
        <v>0</v>
      </c>
      <c r="L332" s="148">
        <f t="shared" si="75"/>
        <v>0</v>
      </c>
      <c r="M332" s="150">
        <f t="shared" si="76"/>
        <v>10</v>
      </c>
      <c r="N332" s="149">
        <f t="shared" si="77"/>
        <v>50</v>
      </c>
      <c r="O332" s="149">
        <f t="shared" si="68"/>
        <v>5</v>
      </c>
      <c r="P332" s="148">
        <f t="shared" si="69"/>
        <v>0.5</v>
      </c>
    </row>
    <row r="333" spans="1:16" x14ac:dyDescent="0.25">
      <c r="A333" s="391"/>
      <c r="B333" s="394"/>
      <c r="C333" s="5" t="str">
        <f t="shared" si="65"/>
        <v/>
      </c>
      <c r="D333" s="155">
        <f t="shared" si="70"/>
        <v>0</v>
      </c>
      <c r="F333" s="156">
        <f t="shared" si="71"/>
        <v>0</v>
      </c>
      <c r="G333" t="str">
        <f t="shared" si="72"/>
        <v/>
      </c>
      <c r="H333" t="b">
        <f t="shared" si="73"/>
        <v>0</v>
      </c>
      <c r="I333" s="283">
        <f t="shared" si="66"/>
        <v>0</v>
      </c>
      <c r="J333" s="1">
        <f t="shared" si="67"/>
        <v>0</v>
      </c>
      <c r="K333" s="157">
        <f t="shared" si="74"/>
        <v>0</v>
      </c>
      <c r="L333" s="148">
        <f t="shared" si="75"/>
        <v>0</v>
      </c>
      <c r="M333" s="150">
        <f t="shared" si="76"/>
        <v>10</v>
      </c>
      <c r="N333" s="149">
        <f t="shared" si="77"/>
        <v>50</v>
      </c>
      <c r="O333" s="149">
        <f t="shared" si="68"/>
        <v>5</v>
      </c>
      <c r="P333" s="148">
        <f t="shared" si="69"/>
        <v>0.5</v>
      </c>
    </row>
    <row r="334" spans="1:16" x14ac:dyDescent="0.25">
      <c r="A334" s="391"/>
      <c r="B334" s="394"/>
      <c r="C334" s="5" t="str">
        <f t="shared" si="65"/>
        <v/>
      </c>
      <c r="D334" s="155">
        <f t="shared" si="70"/>
        <v>0</v>
      </c>
      <c r="F334" s="156">
        <f t="shared" si="71"/>
        <v>0</v>
      </c>
      <c r="G334" t="str">
        <f t="shared" si="72"/>
        <v/>
      </c>
      <c r="H334" t="b">
        <f t="shared" si="73"/>
        <v>0</v>
      </c>
      <c r="I334" s="283">
        <f t="shared" si="66"/>
        <v>0</v>
      </c>
      <c r="J334" s="1">
        <f t="shared" si="67"/>
        <v>0</v>
      </c>
      <c r="K334" s="157">
        <f t="shared" si="74"/>
        <v>0</v>
      </c>
      <c r="L334" s="148">
        <f t="shared" si="75"/>
        <v>0</v>
      </c>
      <c r="M334" s="150">
        <f t="shared" si="76"/>
        <v>10</v>
      </c>
      <c r="N334" s="149">
        <f t="shared" si="77"/>
        <v>50</v>
      </c>
      <c r="O334" s="149">
        <f t="shared" si="68"/>
        <v>5</v>
      </c>
      <c r="P334" s="148">
        <f t="shared" si="69"/>
        <v>0.5</v>
      </c>
    </row>
    <row r="335" spans="1:16" x14ac:dyDescent="0.25">
      <c r="A335" s="391"/>
      <c r="B335" s="394"/>
      <c r="C335" s="5" t="str">
        <f t="shared" si="65"/>
        <v/>
      </c>
      <c r="D335" s="155">
        <f t="shared" si="70"/>
        <v>0</v>
      </c>
      <c r="F335" s="156">
        <f t="shared" si="71"/>
        <v>0</v>
      </c>
      <c r="G335" t="str">
        <f t="shared" si="72"/>
        <v/>
      </c>
      <c r="H335" t="b">
        <f t="shared" si="73"/>
        <v>0</v>
      </c>
      <c r="I335" s="283">
        <f t="shared" si="66"/>
        <v>0</v>
      </c>
      <c r="J335" s="1">
        <f t="shared" si="67"/>
        <v>0</v>
      </c>
      <c r="K335" s="157">
        <f t="shared" si="74"/>
        <v>0</v>
      </c>
      <c r="L335" s="148">
        <f t="shared" si="75"/>
        <v>0</v>
      </c>
      <c r="M335" s="150">
        <f t="shared" si="76"/>
        <v>10</v>
      </c>
      <c r="N335" s="149">
        <f t="shared" si="77"/>
        <v>50</v>
      </c>
      <c r="O335" s="149">
        <f t="shared" si="68"/>
        <v>5</v>
      </c>
      <c r="P335" s="148">
        <f t="shared" si="69"/>
        <v>0.5</v>
      </c>
    </row>
    <row r="336" spans="1:16" x14ac:dyDescent="0.25">
      <c r="A336" s="391"/>
      <c r="B336" s="394"/>
      <c r="C336" s="5" t="str">
        <f t="shared" si="65"/>
        <v/>
      </c>
      <c r="D336" s="155">
        <f t="shared" si="70"/>
        <v>0</v>
      </c>
      <c r="F336" s="156">
        <f t="shared" si="71"/>
        <v>0</v>
      </c>
      <c r="G336" t="str">
        <f t="shared" si="72"/>
        <v/>
      </c>
      <c r="H336" t="b">
        <f t="shared" si="73"/>
        <v>0</v>
      </c>
      <c r="I336" s="283">
        <f t="shared" si="66"/>
        <v>0</v>
      </c>
      <c r="J336" s="1">
        <f t="shared" si="67"/>
        <v>0</v>
      </c>
      <c r="K336" s="157">
        <f t="shared" si="74"/>
        <v>0</v>
      </c>
      <c r="L336" s="148">
        <f t="shared" si="75"/>
        <v>0</v>
      </c>
      <c r="M336" s="150">
        <f t="shared" si="76"/>
        <v>10</v>
      </c>
      <c r="N336" s="149">
        <f t="shared" si="77"/>
        <v>50</v>
      </c>
      <c r="O336" s="149">
        <f t="shared" si="68"/>
        <v>5</v>
      </c>
      <c r="P336" s="148">
        <f t="shared" si="69"/>
        <v>0.5</v>
      </c>
    </row>
    <row r="337" spans="1:16" x14ac:dyDescent="0.25">
      <c r="A337" s="391"/>
      <c r="B337" s="394"/>
      <c r="C337" s="5" t="str">
        <f t="shared" si="65"/>
        <v/>
      </c>
      <c r="D337" s="155">
        <f t="shared" si="70"/>
        <v>0</v>
      </c>
      <c r="F337" s="156">
        <f t="shared" si="71"/>
        <v>0</v>
      </c>
      <c r="G337" t="str">
        <f t="shared" si="72"/>
        <v/>
      </c>
      <c r="H337" t="b">
        <f t="shared" si="73"/>
        <v>0</v>
      </c>
      <c r="I337" s="283">
        <f t="shared" si="66"/>
        <v>0</v>
      </c>
      <c r="J337" s="1">
        <f t="shared" si="67"/>
        <v>0</v>
      </c>
      <c r="K337" s="157">
        <f t="shared" si="74"/>
        <v>0</v>
      </c>
      <c r="L337" s="148">
        <f t="shared" si="75"/>
        <v>0</v>
      </c>
      <c r="M337" s="150">
        <f t="shared" si="76"/>
        <v>10</v>
      </c>
      <c r="N337" s="149">
        <f t="shared" si="77"/>
        <v>50</v>
      </c>
      <c r="O337" s="149">
        <f t="shared" si="68"/>
        <v>5</v>
      </c>
      <c r="P337" s="148">
        <f t="shared" si="69"/>
        <v>0.5</v>
      </c>
    </row>
    <row r="338" spans="1:16" x14ac:dyDescent="0.25">
      <c r="A338" s="391"/>
      <c r="B338" s="394"/>
      <c r="C338" s="5" t="str">
        <f t="shared" si="65"/>
        <v/>
      </c>
      <c r="D338" s="155">
        <f t="shared" si="70"/>
        <v>0</v>
      </c>
      <c r="F338" s="156">
        <f t="shared" si="71"/>
        <v>0</v>
      </c>
      <c r="G338" t="str">
        <f t="shared" si="72"/>
        <v/>
      </c>
      <c r="H338" t="b">
        <f t="shared" si="73"/>
        <v>0</v>
      </c>
      <c r="I338" s="283">
        <f t="shared" si="66"/>
        <v>0</v>
      </c>
      <c r="J338" s="1">
        <f t="shared" si="67"/>
        <v>0</v>
      </c>
      <c r="K338" s="157">
        <f t="shared" si="74"/>
        <v>0</v>
      </c>
      <c r="L338" s="148">
        <f t="shared" si="75"/>
        <v>0</v>
      </c>
      <c r="M338" s="150">
        <f t="shared" si="76"/>
        <v>10</v>
      </c>
      <c r="N338" s="149">
        <f t="shared" si="77"/>
        <v>50</v>
      </c>
      <c r="O338" s="149">
        <f t="shared" si="68"/>
        <v>5</v>
      </c>
      <c r="P338" s="148">
        <f t="shared" si="69"/>
        <v>0.5</v>
      </c>
    </row>
    <row r="339" spans="1:16" x14ac:dyDescent="0.25">
      <c r="A339" s="391"/>
      <c r="B339" s="394"/>
      <c r="C339" s="5" t="str">
        <f t="shared" si="65"/>
        <v/>
      </c>
      <c r="D339" s="155">
        <f t="shared" si="70"/>
        <v>0</v>
      </c>
      <c r="F339" s="156">
        <f t="shared" si="71"/>
        <v>0</v>
      </c>
      <c r="G339" t="str">
        <f t="shared" si="72"/>
        <v/>
      </c>
      <c r="H339" t="b">
        <f t="shared" si="73"/>
        <v>0</v>
      </c>
      <c r="I339" s="283">
        <f t="shared" si="66"/>
        <v>0</v>
      </c>
      <c r="J339" s="1">
        <f t="shared" si="67"/>
        <v>0</v>
      </c>
      <c r="K339" s="157">
        <f t="shared" si="74"/>
        <v>0</v>
      </c>
      <c r="L339" s="148">
        <f t="shared" si="75"/>
        <v>0</v>
      </c>
      <c r="M339" s="150">
        <f t="shared" si="76"/>
        <v>10</v>
      </c>
      <c r="N339" s="149">
        <f t="shared" si="77"/>
        <v>50</v>
      </c>
      <c r="O339" s="149">
        <f t="shared" si="68"/>
        <v>5</v>
      </c>
      <c r="P339" s="148">
        <f t="shared" si="69"/>
        <v>0.5</v>
      </c>
    </row>
    <row r="340" spans="1:16" x14ac:dyDescent="0.25">
      <c r="A340" s="391"/>
      <c r="B340" s="394"/>
      <c r="C340" s="5" t="str">
        <f t="shared" si="65"/>
        <v/>
      </c>
      <c r="D340" s="155">
        <f t="shared" si="70"/>
        <v>0</v>
      </c>
      <c r="F340" s="156">
        <f t="shared" si="71"/>
        <v>0</v>
      </c>
      <c r="G340" t="str">
        <f t="shared" si="72"/>
        <v/>
      </c>
      <c r="H340" t="b">
        <f t="shared" si="73"/>
        <v>0</v>
      </c>
      <c r="I340" s="283">
        <f t="shared" si="66"/>
        <v>0</v>
      </c>
      <c r="J340" s="1">
        <f t="shared" si="67"/>
        <v>0</v>
      </c>
      <c r="K340" s="157">
        <f t="shared" si="74"/>
        <v>0</v>
      </c>
      <c r="L340" s="148">
        <f t="shared" si="75"/>
        <v>0</v>
      </c>
      <c r="M340" s="150">
        <f t="shared" si="76"/>
        <v>10</v>
      </c>
      <c r="N340" s="149">
        <f t="shared" si="77"/>
        <v>50</v>
      </c>
      <c r="O340" s="149">
        <f t="shared" si="68"/>
        <v>5</v>
      </c>
      <c r="P340" s="148">
        <f t="shared" si="69"/>
        <v>0.5</v>
      </c>
    </row>
    <row r="341" spans="1:16" x14ac:dyDescent="0.25">
      <c r="A341" s="391"/>
      <c r="B341" s="394"/>
      <c r="C341" s="5" t="str">
        <f t="shared" si="65"/>
        <v/>
      </c>
      <c r="D341" s="155">
        <f t="shared" si="70"/>
        <v>0</v>
      </c>
      <c r="F341" s="156">
        <f t="shared" si="71"/>
        <v>0</v>
      </c>
      <c r="G341" t="str">
        <f t="shared" si="72"/>
        <v/>
      </c>
      <c r="H341" t="b">
        <f t="shared" si="73"/>
        <v>0</v>
      </c>
      <c r="I341" s="283">
        <f t="shared" si="66"/>
        <v>0</v>
      </c>
      <c r="J341" s="1">
        <f t="shared" si="67"/>
        <v>0</v>
      </c>
      <c r="K341" s="157">
        <f t="shared" si="74"/>
        <v>0</v>
      </c>
      <c r="L341" s="148">
        <f t="shared" si="75"/>
        <v>0</v>
      </c>
      <c r="M341" s="150">
        <f t="shared" si="76"/>
        <v>10</v>
      </c>
      <c r="N341" s="149">
        <f t="shared" si="77"/>
        <v>50</v>
      </c>
      <c r="O341" s="149">
        <f t="shared" si="68"/>
        <v>5</v>
      </c>
      <c r="P341" s="148">
        <f t="shared" si="69"/>
        <v>0.5</v>
      </c>
    </row>
    <row r="342" spans="1:16" x14ac:dyDescent="0.25">
      <c r="A342" s="391"/>
      <c r="B342" s="394"/>
      <c r="C342" s="5" t="str">
        <f t="shared" si="65"/>
        <v/>
      </c>
      <c r="D342" s="155">
        <f t="shared" si="70"/>
        <v>0</v>
      </c>
      <c r="F342" s="156">
        <f t="shared" si="71"/>
        <v>0</v>
      </c>
      <c r="G342" t="str">
        <f t="shared" si="72"/>
        <v/>
      </c>
      <c r="H342" t="b">
        <f t="shared" si="73"/>
        <v>0</v>
      </c>
      <c r="I342" s="283">
        <f t="shared" si="66"/>
        <v>0</v>
      </c>
      <c r="J342" s="1">
        <f t="shared" si="67"/>
        <v>0</v>
      </c>
      <c r="K342" s="157">
        <f t="shared" si="74"/>
        <v>0</v>
      </c>
      <c r="L342" s="148">
        <f t="shared" si="75"/>
        <v>0</v>
      </c>
      <c r="M342" s="150">
        <f t="shared" si="76"/>
        <v>10</v>
      </c>
      <c r="N342" s="149">
        <f t="shared" si="77"/>
        <v>50</v>
      </c>
      <c r="O342" s="149">
        <f t="shared" si="68"/>
        <v>5</v>
      </c>
      <c r="P342" s="148">
        <f t="shared" si="69"/>
        <v>0.5</v>
      </c>
    </row>
    <row r="343" spans="1:16" x14ac:dyDescent="0.25">
      <c r="A343" s="391"/>
      <c r="B343" s="394"/>
      <c r="C343" s="5" t="str">
        <f t="shared" si="65"/>
        <v/>
      </c>
      <c r="D343" s="155">
        <f t="shared" si="70"/>
        <v>0</v>
      </c>
      <c r="F343" s="156">
        <f t="shared" si="71"/>
        <v>0</v>
      </c>
      <c r="G343" t="str">
        <f t="shared" si="72"/>
        <v/>
      </c>
      <c r="H343" t="b">
        <f t="shared" si="73"/>
        <v>0</v>
      </c>
      <c r="I343" s="283">
        <f t="shared" si="66"/>
        <v>0</v>
      </c>
      <c r="J343" s="1">
        <f t="shared" si="67"/>
        <v>0</v>
      </c>
      <c r="K343" s="157">
        <f t="shared" si="74"/>
        <v>0</v>
      </c>
      <c r="L343" s="148">
        <f t="shared" si="75"/>
        <v>0</v>
      </c>
      <c r="M343" s="150">
        <f t="shared" si="76"/>
        <v>10</v>
      </c>
      <c r="N343" s="149">
        <f t="shared" si="77"/>
        <v>50</v>
      </c>
      <c r="O343" s="149">
        <f t="shared" si="68"/>
        <v>5</v>
      </c>
      <c r="P343" s="148">
        <f t="shared" si="69"/>
        <v>0.5</v>
      </c>
    </row>
    <row r="344" spans="1:16" x14ac:dyDescent="0.25">
      <c r="A344" s="391"/>
      <c r="B344" s="394"/>
      <c r="C344" s="5" t="str">
        <f t="shared" si="65"/>
        <v/>
      </c>
      <c r="D344" s="155">
        <f t="shared" si="70"/>
        <v>0</v>
      </c>
      <c r="F344" s="156">
        <f t="shared" si="71"/>
        <v>0</v>
      </c>
      <c r="G344" t="str">
        <f t="shared" si="72"/>
        <v/>
      </c>
      <c r="H344" t="b">
        <f t="shared" si="73"/>
        <v>0</v>
      </c>
      <c r="I344" s="283">
        <f t="shared" si="66"/>
        <v>0</v>
      </c>
      <c r="J344" s="1">
        <f t="shared" si="67"/>
        <v>0</v>
      </c>
      <c r="K344" s="157">
        <f t="shared" si="74"/>
        <v>0</v>
      </c>
      <c r="L344" s="148">
        <f t="shared" si="75"/>
        <v>0</v>
      </c>
      <c r="M344" s="150">
        <f t="shared" si="76"/>
        <v>10</v>
      </c>
      <c r="N344" s="149">
        <f t="shared" si="77"/>
        <v>50</v>
      </c>
      <c r="O344" s="149">
        <f t="shared" si="68"/>
        <v>5</v>
      </c>
      <c r="P344" s="148">
        <f t="shared" si="69"/>
        <v>0.5</v>
      </c>
    </row>
    <row r="345" spans="1:16" x14ac:dyDescent="0.25">
      <c r="A345" s="391"/>
      <c r="B345" s="394"/>
      <c r="C345" s="5" t="str">
        <f t="shared" si="65"/>
        <v/>
      </c>
      <c r="D345" s="155">
        <f t="shared" si="70"/>
        <v>0</v>
      </c>
      <c r="F345" s="156">
        <f t="shared" si="71"/>
        <v>0</v>
      </c>
      <c r="G345" t="str">
        <f t="shared" si="72"/>
        <v/>
      </c>
      <c r="H345" t="b">
        <f t="shared" si="73"/>
        <v>0</v>
      </c>
      <c r="I345" s="283">
        <f t="shared" si="66"/>
        <v>0</v>
      </c>
      <c r="J345" s="1">
        <f t="shared" si="67"/>
        <v>0</v>
      </c>
      <c r="K345" s="157">
        <f t="shared" si="74"/>
        <v>0</v>
      </c>
      <c r="L345" s="148">
        <f t="shared" si="75"/>
        <v>0</v>
      </c>
      <c r="M345" s="150">
        <f t="shared" si="76"/>
        <v>10</v>
      </c>
      <c r="N345" s="149">
        <f t="shared" si="77"/>
        <v>50</v>
      </c>
      <c r="O345" s="149">
        <f t="shared" si="68"/>
        <v>5</v>
      </c>
      <c r="P345" s="148">
        <f t="shared" si="69"/>
        <v>0.5</v>
      </c>
    </row>
    <row r="346" spans="1:16" x14ac:dyDescent="0.25">
      <c r="A346" s="391"/>
      <c r="B346" s="394"/>
      <c r="C346" s="5" t="str">
        <f t="shared" si="65"/>
        <v/>
      </c>
      <c r="D346" s="155">
        <f t="shared" si="70"/>
        <v>0</v>
      </c>
      <c r="F346" s="156">
        <f t="shared" si="71"/>
        <v>0</v>
      </c>
      <c r="G346" t="str">
        <f t="shared" si="72"/>
        <v/>
      </c>
      <c r="H346" t="b">
        <f t="shared" si="73"/>
        <v>0</v>
      </c>
      <c r="I346" s="283">
        <f t="shared" si="66"/>
        <v>0</v>
      </c>
      <c r="J346" s="1">
        <f t="shared" si="67"/>
        <v>0</v>
      </c>
      <c r="K346" s="157">
        <f t="shared" si="74"/>
        <v>0</v>
      </c>
      <c r="L346" s="148">
        <f t="shared" si="75"/>
        <v>0</v>
      </c>
      <c r="M346" s="150">
        <f t="shared" si="76"/>
        <v>10</v>
      </c>
      <c r="N346" s="149">
        <f t="shared" si="77"/>
        <v>50</v>
      </c>
      <c r="O346" s="149">
        <f t="shared" si="68"/>
        <v>5</v>
      </c>
      <c r="P346" s="148">
        <f t="shared" si="69"/>
        <v>0.5</v>
      </c>
    </row>
    <row r="347" spans="1:16" x14ac:dyDescent="0.25">
      <c r="A347" s="391"/>
      <c r="B347" s="394"/>
      <c r="C347" s="5" t="str">
        <f t="shared" si="65"/>
        <v/>
      </c>
      <c r="D347" s="155">
        <f t="shared" si="70"/>
        <v>0</v>
      </c>
      <c r="F347" s="156">
        <f t="shared" si="71"/>
        <v>0</v>
      </c>
      <c r="G347" t="str">
        <f t="shared" si="72"/>
        <v/>
      </c>
      <c r="H347" t="b">
        <f t="shared" si="73"/>
        <v>0</v>
      </c>
      <c r="I347" s="283">
        <f t="shared" si="66"/>
        <v>0</v>
      </c>
      <c r="J347" s="1">
        <f t="shared" si="67"/>
        <v>0</v>
      </c>
      <c r="K347" s="157">
        <f t="shared" si="74"/>
        <v>0</v>
      </c>
      <c r="L347" s="148">
        <f t="shared" si="75"/>
        <v>0</v>
      </c>
      <c r="M347" s="150">
        <f t="shared" si="76"/>
        <v>10</v>
      </c>
      <c r="N347" s="149">
        <f t="shared" si="77"/>
        <v>50</v>
      </c>
      <c r="O347" s="149">
        <f t="shared" si="68"/>
        <v>5</v>
      </c>
      <c r="P347" s="148">
        <f t="shared" si="69"/>
        <v>0.5</v>
      </c>
    </row>
    <row r="348" spans="1:16" x14ac:dyDescent="0.25">
      <c r="A348" s="391"/>
      <c r="B348" s="394"/>
      <c r="C348" s="5" t="str">
        <f t="shared" si="65"/>
        <v/>
      </c>
      <c r="D348" s="155">
        <f t="shared" si="70"/>
        <v>0</v>
      </c>
      <c r="F348" s="156">
        <f t="shared" si="71"/>
        <v>0</v>
      </c>
      <c r="G348" t="str">
        <f t="shared" si="72"/>
        <v/>
      </c>
      <c r="H348" t="b">
        <f t="shared" si="73"/>
        <v>0</v>
      </c>
      <c r="I348" s="283">
        <f t="shared" si="66"/>
        <v>0</v>
      </c>
      <c r="J348" s="1">
        <f t="shared" si="67"/>
        <v>0</v>
      </c>
      <c r="K348" s="157">
        <f t="shared" si="74"/>
        <v>0</v>
      </c>
      <c r="L348" s="148">
        <f t="shared" si="75"/>
        <v>0</v>
      </c>
      <c r="M348" s="150">
        <f t="shared" si="76"/>
        <v>10</v>
      </c>
      <c r="N348" s="149">
        <f t="shared" si="77"/>
        <v>50</v>
      </c>
      <c r="O348" s="149">
        <f t="shared" si="68"/>
        <v>5</v>
      </c>
      <c r="P348" s="148">
        <f t="shared" si="69"/>
        <v>0.5</v>
      </c>
    </row>
    <row r="349" spans="1:16" x14ac:dyDescent="0.25">
      <c r="A349" s="391"/>
      <c r="B349" s="394"/>
      <c r="C349" s="5" t="str">
        <f t="shared" si="65"/>
        <v/>
      </c>
      <c r="D349" s="155">
        <f t="shared" si="70"/>
        <v>0</v>
      </c>
      <c r="F349" s="156">
        <f t="shared" si="71"/>
        <v>0</v>
      </c>
      <c r="G349" t="str">
        <f t="shared" si="72"/>
        <v/>
      </c>
      <c r="H349" t="b">
        <f t="shared" si="73"/>
        <v>0</v>
      </c>
      <c r="I349" s="283">
        <f t="shared" si="66"/>
        <v>0</v>
      </c>
      <c r="J349" s="1">
        <f t="shared" si="67"/>
        <v>0</v>
      </c>
      <c r="K349" s="157">
        <f t="shared" si="74"/>
        <v>0</v>
      </c>
      <c r="L349" s="148">
        <f t="shared" si="75"/>
        <v>0</v>
      </c>
      <c r="M349" s="150">
        <f t="shared" si="76"/>
        <v>10</v>
      </c>
      <c r="N349" s="149">
        <f t="shared" si="77"/>
        <v>50</v>
      </c>
      <c r="O349" s="149">
        <f t="shared" si="68"/>
        <v>5</v>
      </c>
      <c r="P349" s="148">
        <f t="shared" si="69"/>
        <v>0.5</v>
      </c>
    </row>
    <row r="350" spans="1:16" x14ac:dyDescent="0.25">
      <c r="A350" s="391"/>
      <c r="B350" s="394"/>
      <c r="C350" s="5" t="str">
        <f t="shared" si="65"/>
        <v/>
      </c>
      <c r="D350" s="155">
        <f t="shared" si="70"/>
        <v>0</v>
      </c>
      <c r="F350" s="156">
        <f t="shared" si="71"/>
        <v>0</v>
      </c>
      <c r="G350" t="str">
        <f t="shared" si="72"/>
        <v/>
      </c>
      <c r="H350" t="b">
        <f t="shared" si="73"/>
        <v>0</v>
      </c>
      <c r="I350" s="283">
        <f t="shared" si="66"/>
        <v>0</v>
      </c>
      <c r="J350" s="1">
        <f t="shared" si="67"/>
        <v>0</v>
      </c>
      <c r="K350" s="157">
        <f t="shared" si="74"/>
        <v>0</v>
      </c>
      <c r="L350" s="148">
        <f t="shared" si="75"/>
        <v>0</v>
      </c>
      <c r="M350" s="150">
        <f t="shared" si="76"/>
        <v>10</v>
      </c>
      <c r="N350" s="149">
        <f t="shared" si="77"/>
        <v>50</v>
      </c>
      <c r="O350" s="149">
        <f t="shared" si="68"/>
        <v>5</v>
      </c>
      <c r="P350" s="148">
        <f t="shared" si="69"/>
        <v>0.5</v>
      </c>
    </row>
    <row r="351" spans="1:16" x14ac:dyDescent="0.25">
      <c r="A351" s="391"/>
      <c r="B351" s="394"/>
      <c r="C351" s="5" t="str">
        <f t="shared" si="65"/>
        <v/>
      </c>
      <c r="D351" s="155">
        <f t="shared" si="70"/>
        <v>0</v>
      </c>
      <c r="F351" s="156">
        <f t="shared" si="71"/>
        <v>0</v>
      </c>
      <c r="G351" t="str">
        <f t="shared" si="72"/>
        <v/>
      </c>
      <c r="H351" t="b">
        <f t="shared" si="73"/>
        <v>0</v>
      </c>
      <c r="I351" s="283">
        <f t="shared" si="66"/>
        <v>0</v>
      </c>
      <c r="J351" s="1">
        <f t="shared" si="67"/>
        <v>0</v>
      </c>
      <c r="K351" s="157">
        <f t="shared" si="74"/>
        <v>0</v>
      </c>
      <c r="L351" s="148">
        <f t="shared" si="75"/>
        <v>0</v>
      </c>
      <c r="M351" s="150">
        <f t="shared" si="76"/>
        <v>10</v>
      </c>
      <c r="N351" s="149">
        <f t="shared" si="77"/>
        <v>50</v>
      </c>
      <c r="O351" s="149">
        <f t="shared" si="68"/>
        <v>5</v>
      </c>
      <c r="P351" s="148">
        <f t="shared" si="69"/>
        <v>0.5</v>
      </c>
    </row>
    <row r="352" spans="1:16" x14ac:dyDescent="0.25">
      <c r="A352" s="391"/>
      <c r="B352" s="394"/>
      <c r="C352" s="5" t="str">
        <f t="shared" si="65"/>
        <v/>
      </c>
      <c r="D352" s="155">
        <f t="shared" si="70"/>
        <v>0</v>
      </c>
      <c r="F352" s="156">
        <f t="shared" si="71"/>
        <v>0</v>
      </c>
      <c r="G352" t="str">
        <f t="shared" si="72"/>
        <v/>
      </c>
      <c r="H352" t="b">
        <f t="shared" si="73"/>
        <v>0</v>
      </c>
      <c r="I352" s="283">
        <f t="shared" si="66"/>
        <v>0</v>
      </c>
      <c r="J352" s="1">
        <f t="shared" si="67"/>
        <v>0</v>
      </c>
      <c r="K352" s="157">
        <f t="shared" si="74"/>
        <v>0</v>
      </c>
      <c r="L352" s="148">
        <f t="shared" si="75"/>
        <v>0</v>
      </c>
      <c r="M352" s="150">
        <f t="shared" si="76"/>
        <v>10</v>
      </c>
      <c r="N352" s="149">
        <f t="shared" si="77"/>
        <v>50</v>
      </c>
      <c r="O352" s="149">
        <f t="shared" si="68"/>
        <v>5</v>
      </c>
      <c r="P352" s="148">
        <f t="shared" si="69"/>
        <v>0.5</v>
      </c>
    </row>
    <row r="353" spans="1:16" x14ac:dyDescent="0.25">
      <c r="A353" s="391"/>
      <c r="B353" s="394"/>
      <c r="C353" s="5" t="str">
        <f t="shared" si="65"/>
        <v/>
      </c>
      <c r="D353" s="155">
        <f t="shared" si="70"/>
        <v>0</v>
      </c>
      <c r="F353" s="156">
        <f t="shared" si="71"/>
        <v>0</v>
      </c>
      <c r="G353" t="str">
        <f t="shared" si="72"/>
        <v/>
      </c>
      <c r="H353" t="b">
        <f t="shared" si="73"/>
        <v>0</v>
      </c>
      <c r="I353" s="283">
        <f t="shared" si="66"/>
        <v>0</v>
      </c>
      <c r="J353" s="1">
        <f t="shared" si="67"/>
        <v>0</v>
      </c>
      <c r="K353" s="157">
        <f t="shared" si="74"/>
        <v>0</v>
      </c>
      <c r="L353" s="148">
        <f t="shared" si="75"/>
        <v>0</v>
      </c>
      <c r="M353" s="150">
        <f t="shared" si="76"/>
        <v>10</v>
      </c>
      <c r="N353" s="149">
        <f t="shared" si="77"/>
        <v>50</v>
      </c>
      <c r="O353" s="149">
        <f t="shared" si="68"/>
        <v>5</v>
      </c>
      <c r="P353" s="148">
        <f t="shared" si="69"/>
        <v>0.5</v>
      </c>
    </row>
    <row r="354" spans="1:16" x14ac:dyDescent="0.25">
      <c r="A354" s="391"/>
      <c r="B354" s="394"/>
      <c r="C354" s="5" t="str">
        <f t="shared" si="65"/>
        <v/>
      </c>
      <c r="D354" s="155">
        <f t="shared" si="70"/>
        <v>0</v>
      </c>
      <c r="F354" s="156">
        <f t="shared" si="71"/>
        <v>0</v>
      </c>
      <c r="G354" t="str">
        <f t="shared" si="72"/>
        <v/>
      </c>
      <c r="H354" t="b">
        <f t="shared" si="73"/>
        <v>0</v>
      </c>
      <c r="I354" s="283">
        <f t="shared" si="66"/>
        <v>0</v>
      </c>
      <c r="J354" s="1">
        <f t="shared" si="67"/>
        <v>0</v>
      </c>
      <c r="K354" s="157">
        <f t="shared" si="74"/>
        <v>0</v>
      </c>
      <c r="L354" s="148">
        <f t="shared" si="75"/>
        <v>0</v>
      </c>
      <c r="M354" s="150">
        <f t="shared" si="76"/>
        <v>10</v>
      </c>
      <c r="N354" s="149">
        <f t="shared" si="77"/>
        <v>50</v>
      </c>
      <c r="O354" s="149">
        <f t="shared" si="68"/>
        <v>5</v>
      </c>
      <c r="P354" s="148">
        <f t="shared" si="69"/>
        <v>0.5</v>
      </c>
    </row>
    <row r="355" spans="1:16" x14ac:dyDescent="0.25">
      <c r="A355" s="391"/>
      <c r="B355" s="394"/>
      <c r="C355" s="5" t="str">
        <f t="shared" si="65"/>
        <v/>
      </c>
      <c r="D355" s="155">
        <f t="shared" si="70"/>
        <v>0</v>
      </c>
      <c r="F355" s="156">
        <f t="shared" si="71"/>
        <v>0</v>
      </c>
      <c r="G355" t="str">
        <f t="shared" si="72"/>
        <v/>
      </c>
      <c r="H355" t="b">
        <f t="shared" si="73"/>
        <v>0</v>
      </c>
      <c r="I355" s="283">
        <f t="shared" si="66"/>
        <v>0</v>
      </c>
      <c r="J355" s="1">
        <f t="shared" si="67"/>
        <v>0</v>
      </c>
      <c r="K355" s="157">
        <f t="shared" si="74"/>
        <v>0</v>
      </c>
      <c r="L355" s="148">
        <f t="shared" si="75"/>
        <v>0</v>
      </c>
      <c r="M355" s="150">
        <f t="shared" si="76"/>
        <v>10</v>
      </c>
      <c r="N355" s="149">
        <f t="shared" si="77"/>
        <v>50</v>
      </c>
      <c r="O355" s="149">
        <f t="shared" si="68"/>
        <v>5</v>
      </c>
      <c r="P355" s="148">
        <f t="shared" si="69"/>
        <v>0.5</v>
      </c>
    </row>
    <row r="356" spans="1:16" x14ac:dyDescent="0.25">
      <c r="A356" s="391"/>
      <c r="B356" s="394"/>
      <c r="C356" s="5" t="str">
        <f t="shared" si="65"/>
        <v/>
      </c>
      <c r="D356" s="155">
        <f t="shared" si="70"/>
        <v>0</v>
      </c>
      <c r="F356" s="156">
        <f t="shared" si="71"/>
        <v>0</v>
      </c>
      <c r="G356" t="str">
        <f t="shared" si="72"/>
        <v/>
      </c>
      <c r="H356" t="b">
        <f t="shared" si="73"/>
        <v>0</v>
      </c>
      <c r="I356" s="283">
        <f t="shared" si="66"/>
        <v>0</v>
      </c>
      <c r="J356" s="1">
        <f t="shared" si="67"/>
        <v>0</v>
      </c>
      <c r="K356" s="157">
        <f t="shared" si="74"/>
        <v>0</v>
      </c>
      <c r="L356" s="148">
        <f t="shared" si="75"/>
        <v>0</v>
      </c>
      <c r="M356" s="150">
        <f t="shared" si="76"/>
        <v>10</v>
      </c>
      <c r="N356" s="149">
        <f t="shared" si="77"/>
        <v>50</v>
      </c>
      <c r="O356" s="149">
        <f t="shared" si="68"/>
        <v>5</v>
      </c>
      <c r="P356" s="148">
        <f t="shared" si="69"/>
        <v>0.5</v>
      </c>
    </row>
    <row r="357" spans="1:16" x14ac:dyDescent="0.25">
      <c r="A357" s="391"/>
      <c r="B357" s="394"/>
      <c r="C357" s="5" t="str">
        <f t="shared" si="65"/>
        <v/>
      </c>
      <c r="D357" s="155">
        <f t="shared" si="70"/>
        <v>0</v>
      </c>
      <c r="F357" s="156">
        <f t="shared" si="71"/>
        <v>0</v>
      </c>
      <c r="G357" t="str">
        <f t="shared" si="72"/>
        <v/>
      </c>
      <c r="H357" t="b">
        <f t="shared" si="73"/>
        <v>0</v>
      </c>
      <c r="I357" s="283">
        <f t="shared" si="66"/>
        <v>0</v>
      </c>
      <c r="J357" s="1">
        <f t="shared" si="67"/>
        <v>0</v>
      </c>
      <c r="K357" s="157">
        <f t="shared" si="74"/>
        <v>0</v>
      </c>
      <c r="L357" s="148">
        <f t="shared" si="75"/>
        <v>0</v>
      </c>
      <c r="M357" s="150">
        <f t="shared" si="76"/>
        <v>10</v>
      </c>
      <c r="N357" s="149">
        <f t="shared" si="77"/>
        <v>50</v>
      </c>
      <c r="O357" s="149">
        <f t="shared" si="68"/>
        <v>5</v>
      </c>
      <c r="P357" s="148">
        <f t="shared" si="69"/>
        <v>0.5</v>
      </c>
    </row>
    <row r="358" spans="1:16" x14ac:dyDescent="0.25">
      <c r="A358" s="391"/>
      <c r="B358" s="394"/>
      <c r="C358" s="5" t="str">
        <f t="shared" si="65"/>
        <v/>
      </c>
      <c r="D358" s="155">
        <f t="shared" si="70"/>
        <v>0</v>
      </c>
      <c r="F358" s="156">
        <f t="shared" si="71"/>
        <v>0</v>
      </c>
      <c r="G358" t="str">
        <f t="shared" si="72"/>
        <v/>
      </c>
      <c r="H358" t="b">
        <f t="shared" si="73"/>
        <v>0</v>
      </c>
      <c r="I358" s="283">
        <f t="shared" si="66"/>
        <v>0</v>
      </c>
      <c r="J358" s="1">
        <f t="shared" si="67"/>
        <v>0</v>
      </c>
      <c r="K358" s="157">
        <f t="shared" si="74"/>
        <v>0</v>
      </c>
      <c r="L358" s="148">
        <f t="shared" si="75"/>
        <v>0</v>
      </c>
      <c r="M358" s="150">
        <f t="shared" si="76"/>
        <v>10</v>
      </c>
      <c r="N358" s="149">
        <f t="shared" si="77"/>
        <v>50</v>
      </c>
      <c r="O358" s="149">
        <f t="shared" si="68"/>
        <v>5</v>
      </c>
      <c r="P358" s="148">
        <f t="shared" si="69"/>
        <v>0.5</v>
      </c>
    </row>
    <row r="359" spans="1:16" x14ac:dyDescent="0.25">
      <c r="A359" s="391"/>
      <c r="B359" s="394"/>
      <c r="C359" s="5" t="str">
        <f t="shared" si="65"/>
        <v/>
      </c>
      <c r="D359" s="155">
        <f t="shared" si="70"/>
        <v>0</v>
      </c>
      <c r="F359" s="156">
        <f t="shared" si="71"/>
        <v>0</v>
      </c>
      <c r="G359" t="str">
        <f t="shared" si="72"/>
        <v/>
      </c>
      <c r="H359" t="b">
        <f t="shared" si="73"/>
        <v>0</v>
      </c>
      <c r="I359" s="283">
        <f t="shared" si="66"/>
        <v>0</v>
      </c>
      <c r="J359" s="1">
        <f t="shared" si="67"/>
        <v>0</v>
      </c>
      <c r="K359" s="157">
        <f t="shared" si="74"/>
        <v>0</v>
      </c>
      <c r="L359" s="148">
        <f t="shared" si="75"/>
        <v>0</v>
      </c>
      <c r="M359" s="150">
        <f t="shared" si="76"/>
        <v>10</v>
      </c>
      <c r="N359" s="149">
        <f t="shared" si="77"/>
        <v>50</v>
      </c>
      <c r="O359" s="149">
        <f t="shared" si="68"/>
        <v>5</v>
      </c>
      <c r="P359" s="148">
        <f t="shared" si="69"/>
        <v>0.5</v>
      </c>
    </row>
    <row r="360" spans="1:16" x14ac:dyDescent="0.25">
      <c r="A360" s="391"/>
      <c r="B360" s="394"/>
      <c r="C360" s="5" t="str">
        <f t="shared" si="65"/>
        <v/>
      </c>
      <c r="D360" s="155">
        <f t="shared" si="70"/>
        <v>0</v>
      </c>
      <c r="F360" s="156">
        <f t="shared" si="71"/>
        <v>0</v>
      </c>
      <c r="G360" t="str">
        <f t="shared" si="72"/>
        <v/>
      </c>
      <c r="H360" t="b">
        <f t="shared" si="73"/>
        <v>0</v>
      </c>
      <c r="I360" s="283">
        <f t="shared" si="66"/>
        <v>0</v>
      </c>
      <c r="J360" s="1">
        <f t="shared" si="67"/>
        <v>0</v>
      </c>
      <c r="K360" s="157">
        <f t="shared" si="74"/>
        <v>0</v>
      </c>
      <c r="L360" s="148">
        <f t="shared" si="75"/>
        <v>0</v>
      </c>
      <c r="M360" s="150">
        <f t="shared" si="76"/>
        <v>10</v>
      </c>
      <c r="N360" s="149">
        <f t="shared" si="77"/>
        <v>50</v>
      </c>
      <c r="O360" s="149">
        <f t="shared" si="68"/>
        <v>5</v>
      </c>
      <c r="P360" s="148">
        <f t="shared" si="69"/>
        <v>0.5</v>
      </c>
    </row>
    <row r="361" spans="1:16" x14ac:dyDescent="0.25">
      <c r="A361" s="391"/>
      <c r="B361" s="394"/>
      <c r="C361" s="5" t="str">
        <f t="shared" si="65"/>
        <v/>
      </c>
      <c r="D361" s="155">
        <f t="shared" si="70"/>
        <v>0</v>
      </c>
      <c r="F361" s="156">
        <f t="shared" si="71"/>
        <v>0</v>
      </c>
      <c r="G361" t="str">
        <f t="shared" si="72"/>
        <v/>
      </c>
      <c r="H361" t="b">
        <f t="shared" si="73"/>
        <v>0</v>
      </c>
      <c r="I361" s="283">
        <f t="shared" si="66"/>
        <v>0</v>
      </c>
      <c r="J361" s="1">
        <f t="shared" si="67"/>
        <v>0</v>
      </c>
      <c r="K361" s="157">
        <f t="shared" si="74"/>
        <v>0</v>
      </c>
      <c r="L361" s="148">
        <f t="shared" si="75"/>
        <v>0</v>
      </c>
      <c r="M361" s="150">
        <f t="shared" si="76"/>
        <v>10</v>
      </c>
      <c r="N361" s="149">
        <f t="shared" si="77"/>
        <v>50</v>
      </c>
      <c r="O361" s="149">
        <f t="shared" si="68"/>
        <v>5</v>
      </c>
      <c r="P361" s="148">
        <f t="shared" si="69"/>
        <v>0.5</v>
      </c>
    </row>
    <row r="362" spans="1:16" x14ac:dyDescent="0.25">
      <c r="A362" s="391"/>
      <c r="B362" s="394"/>
      <c r="C362" s="5" t="str">
        <f t="shared" si="65"/>
        <v/>
      </c>
      <c r="D362" s="155">
        <f t="shared" si="70"/>
        <v>0</v>
      </c>
      <c r="F362" s="156">
        <f t="shared" si="71"/>
        <v>0</v>
      </c>
      <c r="G362" t="str">
        <f t="shared" si="72"/>
        <v/>
      </c>
      <c r="H362" t="b">
        <f t="shared" si="73"/>
        <v>0</v>
      </c>
      <c r="I362" s="283">
        <f t="shared" si="66"/>
        <v>0</v>
      </c>
      <c r="J362" s="1">
        <f t="shared" si="67"/>
        <v>0</v>
      </c>
      <c r="K362" s="157">
        <f t="shared" si="74"/>
        <v>0</v>
      </c>
      <c r="L362" s="148">
        <f t="shared" si="75"/>
        <v>0</v>
      </c>
      <c r="M362" s="150">
        <f t="shared" si="76"/>
        <v>10</v>
      </c>
      <c r="N362" s="149">
        <f t="shared" si="77"/>
        <v>50</v>
      </c>
      <c r="O362" s="149">
        <f t="shared" si="68"/>
        <v>5</v>
      </c>
      <c r="P362" s="148">
        <f t="shared" si="69"/>
        <v>0.5</v>
      </c>
    </row>
    <row r="363" spans="1:16" x14ac:dyDescent="0.25">
      <c r="A363" s="391"/>
      <c r="B363" s="394"/>
      <c r="C363" s="5" t="str">
        <f t="shared" si="65"/>
        <v/>
      </c>
      <c r="D363" s="155">
        <f t="shared" si="70"/>
        <v>0</v>
      </c>
      <c r="F363" s="156">
        <f t="shared" si="71"/>
        <v>0</v>
      </c>
      <c r="G363" t="str">
        <f t="shared" si="72"/>
        <v/>
      </c>
      <c r="H363" t="b">
        <f t="shared" si="73"/>
        <v>0</v>
      </c>
      <c r="I363" s="283">
        <f t="shared" si="66"/>
        <v>0</v>
      </c>
      <c r="J363" s="1">
        <f t="shared" si="67"/>
        <v>0</v>
      </c>
      <c r="K363" s="157">
        <f t="shared" si="74"/>
        <v>0</v>
      </c>
      <c r="L363" s="148">
        <f t="shared" si="75"/>
        <v>0</v>
      </c>
      <c r="M363" s="150">
        <f t="shared" si="76"/>
        <v>10</v>
      </c>
      <c r="N363" s="149">
        <f t="shared" si="77"/>
        <v>50</v>
      </c>
      <c r="O363" s="149">
        <f t="shared" si="68"/>
        <v>5</v>
      </c>
      <c r="P363" s="148">
        <f t="shared" si="69"/>
        <v>0.5</v>
      </c>
    </row>
    <row r="364" spans="1:16" x14ac:dyDescent="0.25">
      <c r="A364" s="391"/>
      <c r="B364" s="394"/>
      <c r="C364" s="5" t="str">
        <f t="shared" si="65"/>
        <v/>
      </c>
      <c r="D364" s="155">
        <f t="shared" si="70"/>
        <v>0</v>
      </c>
      <c r="F364" s="156">
        <f t="shared" si="71"/>
        <v>0</v>
      </c>
      <c r="G364" t="str">
        <f t="shared" si="72"/>
        <v/>
      </c>
      <c r="H364" t="b">
        <f t="shared" si="73"/>
        <v>0</v>
      </c>
      <c r="I364" s="283">
        <f t="shared" si="66"/>
        <v>0</v>
      </c>
      <c r="J364" s="1">
        <f t="shared" si="67"/>
        <v>0</v>
      </c>
      <c r="K364" s="157">
        <f t="shared" si="74"/>
        <v>0</v>
      </c>
      <c r="L364" s="148">
        <f t="shared" si="75"/>
        <v>0</v>
      </c>
      <c r="M364" s="150">
        <f t="shared" si="76"/>
        <v>10</v>
      </c>
      <c r="N364" s="149">
        <f t="shared" si="77"/>
        <v>50</v>
      </c>
      <c r="O364" s="149">
        <f t="shared" si="68"/>
        <v>5</v>
      </c>
      <c r="P364" s="148">
        <f t="shared" si="69"/>
        <v>0.5</v>
      </c>
    </row>
    <row r="365" spans="1:16" x14ac:dyDescent="0.25">
      <c r="A365" s="391"/>
      <c r="B365" s="394"/>
      <c r="C365" s="5" t="str">
        <f t="shared" si="65"/>
        <v/>
      </c>
      <c r="D365" s="155">
        <f t="shared" si="70"/>
        <v>0</v>
      </c>
      <c r="F365" s="156">
        <f t="shared" si="71"/>
        <v>0</v>
      </c>
      <c r="G365" t="str">
        <f t="shared" si="72"/>
        <v/>
      </c>
      <c r="H365" t="b">
        <f t="shared" si="73"/>
        <v>0</v>
      </c>
      <c r="I365" s="283">
        <f t="shared" si="66"/>
        <v>0</v>
      </c>
      <c r="J365" s="1">
        <f t="shared" si="67"/>
        <v>0</v>
      </c>
      <c r="K365" s="157">
        <f t="shared" si="74"/>
        <v>0</v>
      </c>
      <c r="L365" s="148">
        <f t="shared" si="75"/>
        <v>0</v>
      </c>
      <c r="M365" s="150">
        <f t="shared" si="76"/>
        <v>10</v>
      </c>
      <c r="N365" s="149">
        <f t="shared" si="77"/>
        <v>50</v>
      </c>
      <c r="O365" s="149">
        <f t="shared" si="68"/>
        <v>5</v>
      </c>
      <c r="P365" s="148">
        <f t="shared" si="69"/>
        <v>0.5</v>
      </c>
    </row>
    <row r="366" spans="1:16" x14ac:dyDescent="0.25">
      <c r="A366" s="391"/>
      <c r="B366" s="394"/>
      <c r="C366" s="5" t="str">
        <f t="shared" si="65"/>
        <v/>
      </c>
      <c r="D366" s="155">
        <f t="shared" si="70"/>
        <v>0</v>
      </c>
      <c r="F366" s="156">
        <f t="shared" si="71"/>
        <v>0</v>
      </c>
      <c r="G366" t="str">
        <f t="shared" si="72"/>
        <v/>
      </c>
      <c r="H366" t="b">
        <f t="shared" si="73"/>
        <v>0</v>
      </c>
      <c r="I366" s="283">
        <f t="shared" si="66"/>
        <v>0</v>
      </c>
      <c r="J366" s="1">
        <f t="shared" si="67"/>
        <v>0</v>
      </c>
      <c r="K366" s="157">
        <f t="shared" si="74"/>
        <v>0</v>
      </c>
      <c r="L366" s="148">
        <f t="shared" si="75"/>
        <v>0</v>
      </c>
      <c r="M366" s="150">
        <f t="shared" si="76"/>
        <v>10</v>
      </c>
      <c r="N366" s="149">
        <f t="shared" si="77"/>
        <v>50</v>
      </c>
      <c r="O366" s="149">
        <f t="shared" si="68"/>
        <v>5</v>
      </c>
      <c r="P366" s="148">
        <f t="shared" si="69"/>
        <v>0.5</v>
      </c>
    </row>
    <row r="367" spans="1:16" x14ac:dyDescent="0.25">
      <c r="A367" s="391"/>
      <c r="B367" s="394"/>
      <c r="C367" s="5" t="str">
        <f t="shared" si="65"/>
        <v/>
      </c>
      <c r="D367" s="155">
        <f t="shared" si="70"/>
        <v>0</v>
      </c>
      <c r="F367" s="156">
        <f t="shared" si="71"/>
        <v>0</v>
      </c>
      <c r="G367" t="str">
        <f t="shared" si="72"/>
        <v/>
      </c>
      <c r="H367" t="b">
        <f t="shared" si="73"/>
        <v>0</v>
      </c>
      <c r="I367" s="283">
        <f t="shared" si="66"/>
        <v>0</v>
      </c>
      <c r="J367" s="1">
        <f t="shared" si="67"/>
        <v>0</v>
      </c>
      <c r="K367" s="157">
        <f t="shared" si="74"/>
        <v>0</v>
      </c>
      <c r="L367" s="148">
        <f t="shared" si="75"/>
        <v>0</v>
      </c>
      <c r="M367" s="150">
        <f t="shared" si="76"/>
        <v>10</v>
      </c>
      <c r="N367" s="149">
        <f t="shared" si="77"/>
        <v>50</v>
      </c>
      <c r="O367" s="149">
        <f t="shared" si="68"/>
        <v>5</v>
      </c>
      <c r="P367" s="148">
        <f t="shared" si="69"/>
        <v>0.5</v>
      </c>
    </row>
    <row r="368" spans="1:16" x14ac:dyDescent="0.25">
      <c r="A368" s="391"/>
      <c r="B368" s="394"/>
      <c r="C368" s="5" t="str">
        <f t="shared" si="65"/>
        <v/>
      </c>
      <c r="D368" s="155">
        <f t="shared" si="70"/>
        <v>0</v>
      </c>
      <c r="F368" s="156">
        <f t="shared" si="71"/>
        <v>0</v>
      </c>
      <c r="G368" t="str">
        <f t="shared" si="72"/>
        <v/>
      </c>
      <c r="H368" t="b">
        <f t="shared" si="73"/>
        <v>0</v>
      </c>
      <c r="I368" s="283">
        <f t="shared" si="66"/>
        <v>0</v>
      </c>
      <c r="J368" s="1">
        <f t="shared" si="67"/>
        <v>0</v>
      </c>
      <c r="K368" s="157">
        <f t="shared" si="74"/>
        <v>0</v>
      </c>
      <c r="L368" s="148">
        <f t="shared" si="75"/>
        <v>0</v>
      </c>
      <c r="M368" s="150">
        <f t="shared" si="76"/>
        <v>10</v>
      </c>
      <c r="N368" s="149">
        <f t="shared" si="77"/>
        <v>50</v>
      </c>
      <c r="O368" s="149">
        <f t="shared" si="68"/>
        <v>5</v>
      </c>
      <c r="P368" s="148">
        <f t="shared" si="69"/>
        <v>0.5</v>
      </c>
    </row>
    <row r="369" spans="1:16" x14ac:dyDescent="0.25">
      <c r="A369" s="391"/>
      <c r="B369" s="394"/>
      <c r="C369" s="5" t="str">
        <f t="shared" si="65"/>
        <v/>
      </c>
      <c r="D369" s="155">
        <f t="shared" si="70"/>
        <v>0</v>
      </c>
      <c r="F369" s="156">
        <f t="shared" si="71"/>
        <v>0</v>
      </c>
      <c r="G369" t="str">
        <f t="shared" si="72"/>
        <v/>
      </c>
      <c r="H369" t="b">
        <f t="shared" si="73"/>
        <v>0</v>
      </c>
      <c r="I369" s="283">
        <f t="shared" si="66"/>
        <v>0</v>
      </c>
      <c r="J369" s="1">
        <f t="shared" si="67"/>
        <v>0</v>
      </c>
      <c r="K369" s="157">
        <f t="shared" si="74"/>
        <v>0</v>
      </c>
      <c r="L369" s="148">
        <f t="shared" si="75"/>
        <v>0</v>
      </c>
      <c r="M369" s="150">
        <f t="shared" si="76"/>
        <v>10</v>
      </c>
      <c r="N369" s="149">
        <f t="shared" si="77"/>
        <v>50</v>
      </c>
      <c r="O369" s="149">
        <f t="shared" si="68"/>
        <v>5</v>
      </c>
      <c r="P369" s="148">
        <f t="shared" si="69"/>
        <v>0.5</v>
      </c>
    </row>
    <row r="370" spans="1:16" x14ac:dyDescent="0.25">
      <c r="A370" s="391"/>
      <c r="B370" s="394"/>
      <c r="C370" s="5" t="str">
        <f t="shared" si="65"/>
        <v/>
      </c>
      <c r="D370" s="155">
        <f t="shared" si="70"/>
        <v>0</v>
      </c>
      <c r="F370" s="156">
        <f t="shared" si="71"/>
        <v>0</v>
      </c>
      <c r="G370" t="str">
        <f t="shared" si="72"/>
        <v/>
      </c>
      <c r="H370" t="b">
        <f t="shared" si="73"/>
        <v>0</v>
      </c>
      <c r="I370" s="283">
        <f t="shared" si="66"/>
        <v>0</v>
      </c>
      <c r="J370" s="1">
        <f t="shared" si="67"/>
        <v>0</v>
      </c>
      <c r="K370" s="157">
        <f t="shared" si="74"/>
        <v>0</v>
      </c>
      <c r="L370" s="148">
        <f t="shared" si="75"/>
        <v>0</v>
      </c>
      <c r="M370" s="150">
        <f t="shared" si="76"/>
        <v>10</v>
      </c>
      <c r="N370" s="149">
        <f t="shared" si="77"/>
        <v>50</v>
      </c>
      <c r="O370" s="149">
        <f t="shared" si="68"/>
        <v>5</v>
      </c>
      <c r="P370" s="148">
        <f t="shared" si="69"/>
        <v>0.5</v>
      </c>
    </row>
    <row r="371" spans="1:16" x14ac:dyDescent="0.25">
      <c r="A371" s="391"/>
      <c r="B371" s="394"/>
      <c r="C371" s="5" t="str">
        <f t="shared" si="65"/>
        <v/>
      </c>
      <c r="D371" s="155">
        <f t="shared" si="70"/>
        <v>0</v>
      </c>
      <c r="F371" s="156">
        <f t="shared" si="71"/>
        <v>0</v>
      </c>
      <c r="G371" t="str">
        <f t="shared" si="72"/>
        <v/>
      </c>
      <c r="H371" t="b">
        <f t="shared" si="73"/>
        <v>0</v>
      </c>
      <c r="I371" s="283">
        <f t="shared" si="66"/>
        <v>0</v>
      </c>
      <c r="J371" s="1">
        <f t="shared" si="67"/>
        <v>0</v>
      </c>
      <c r="K371" s="157">
        <f t="shared" si="74"/>
        <v>0</v>
      </c>
      <c r="L371" s="148">
        <f t="shared" si="75"/>
        <v>0</v>
      </c>
      <c r="M371" s="150">
        <f t="shared" si="76"/>
        <v>10</v>
      </c>
      <c r="N371" s="149">
        <f t="shared" si="77"/>
        <v>50</v>
      </c>
      <c r="O371" s="149">
        <f t="shared" si="68"/>
        <v>5</v>
      </c>
      <c r="P371" s="148">
        <f t="shared" si="69"/>
        <v>0.5</v>
      </c>
    </row>
    <row r="372" spans="1:16" x14ac:dyDescent="0.25">
      <c r="A372" s="391"/>
      <c r="B372" s="394"/>
      <c r="C372" s="5" t="str">
        <f t="shared" si="65"/>
        <v/>
      </c>
      <c r="D372" s="155">
        <f t="shared" si="70"/>
        <v>0</v>
      </c>
      <c r="F372" s="156">
        <f t="shared" si="71"/>
        <v>0</v>
      </c>
      <c r="G372" t="str">
        <f t="shared" si="72"/>
        <v/>
      </c>
      <c r="H372" t="b">
        <f t="shared" si="73"/>
        <v>0</v>
      </c>
      <c r="I372" s="283">
        <f t="shared" si="66"/>
        <v>0</v>
      </c>
      <c r="J372" s="1">
        <f t="shared" si="67"/>
        <v>0</v>
      </c>
      <c r="K372" s="157">
        <f t="shared" si="74"/>
        <v>0</v>
      </c>
      <c r="L372" s="148">
        <f t="shared" si="75"/>
        <v>0</v>
      </c>
      <c r="M372" s="150">
        <f t="shared" si="76"/>
        <v>10</v>
      </c>
      <c r="N372" s="149">
        <f t="shared" si="77"/>
        <v>50</v>
      </c>
      <c r="O372" s="149">
        <f t="shared" si="68"/>
        <v>5</v>
      </c>
      <c r="P372" s="148">
        <f t="shared" si="69"/>
        <v>0.5</v>
      </c>
    </row>
    <row r="373" spans="1:16" x14ac:dyDescent="0.25">
      <c r="A373" s="391"/>
      <c r="B373" s="394"/>
      <c r="C373" s="5" t="str">
        <f t="shared" si="65"/>
        <v/>
      </c>
      <c r="D373" s="155">
        <f t="shared" si="70"/>
        <v>0</v>
      </c>
      <c r="F373" s="156">
        <f t="shared" si="71"/>
        <v>0</v>
      </c>
      <c r="G373" t="str">
        <f t="shared" si="72"/>
        <v/>
      </c>
      <c r="H373" t="b">
        <f t="shared" si="73"/>
        <v>0</v>
      </c>
      <c r="I373" s="283">
        <f t="shared" si="66"/>
        <v>0</v>
      </c>
      <c r="J373" s="1">
        <f t="shared" si="67"/>
        <v>0</v>
      </c>
      <c r="K373" s="157">
        <f t="shared" si="74"/>
        <v>0</v>
      </c>
      <c r="L373" s="148">
        <f t="shared" si="75"/>
        <v>0</v>
      </c>
      <c r="M373" s="150">
        <f t="shared" si="76"/>
        <v>10</v>
      </c>
      <c r="N373" s="149">
        <f t="shared" si="77"/>
        <v>50</v>
      </c>
      <c r="O373" s="149">
        <f t="shared" si="68"/>
        <v>5</v>
      </c>
      <c r="P373" s="148">
        <f t="shared" si="69"/>
        <v>0.5</v>
      </c>
    </row>
    <row r="374" spans="1:16" x14ac:dyDescent="0.25">
      <c r="A374" s="391"/>
      <c r="B374" s="394"/>
      <c r="C374" s="5" t="str">
        <f t="shared" si="65"/>
        <v/>
      </c>
      <c r="D374" s="155">
        <f t="shared" si="70"/>
        <v>0</v>
      </c>
      <c r="F374" s="156">
        <f t="shared" si="71"/>
        <v>0</v>
      </c>
      <c r="G374" t="str">
        <f t="shared" si="72"/>
        <v/>
      </c>
      <c r="H374" t="b">
        <f t="shared" si="73"/>
        <v>0</v>
      </c>
      <c r="I374" s="283">
        <f t="shared" si="66"/>
        <v>0</v>
      </c>
      <c r="J374" s="1">
        <f t="shared" si="67"/>
        <v>0</v>
      </c>
      <c r="K374" s="157">
        <f t="shared" si="74"/>
        <v>0</v>
      </c>
      <c r="L374" s="148">
        <f t="shared" si="75"/>
        <v>0</v>
      </c>
      <c r="M374" s="150">
        <f t="shared" si="76"/>
        <v>10</v>
      </c>
      <c r="N374" s="149">
        <f t="shared" si="77"/>
        <v>50</v>
      </c>
      <c r="O374" s="149">
        <f t="shared" si="68"/>
        <v>5</v>
      </c>
      <c r="P374" s="148">
        <f t="shared" si="69"/>
        <v>0.5</v>
      </c>
    </row>
    <row r="375" spans="1:16" x14ac:dyDescent="0.25">
      <c r="A375" s="391"/>
      <c r="B375" s="394"/>
      <c r="C375" s="5" t="str">
        <f t="shared" si="65"/>
        <v/>
      </c>
      <c r="D375" s="155">
        <f t="shared" si="70"/>
        <v>0</v>
      </c>
      <c r="F375" s="156">
        <f t="shared" si="71"/>
        <v>0</v>
      </c>
      <c r="G375" t="str">
        <f t="shared" si="72"/>
        <v/>
      </c>
      <c r="H375" t="b">
        <f t="shared" si="73"/>
        <v>0</v>
      </c>
      <c r="I375" s="283">
        <f t="shared" si="66"/>
        <v>0</v>
      </c>
      <c r="J375" s="1">
        <f t="shared" si="67"/>
        <v>0</v>
      </c>
      <c r="K375" s="157">
        <f t="shared" si="74"/>
        <v>0</v>
      </c>
      <c r="L375" s="148">
        <f t="shared" si="75"/>
        <v>0</v>
      </c>
      <c r="M375" s="150">
        <f t="shared" si="76"/>
        <v>10</v>
      </c>
      <c r="N375" s="149">
        <f t="shared" si="77"/>
        <v>50</v>
      </c>
      <c r="O375" s="149">
        <f t="shared" si="68"/>
        <v>5</v>
      </c>
      <c r="P375" s="148">
        <f t="shared" si="69"/>
        <v>0.5</v>
      </c>
    </row>
    <row r="376" spans="1:16" x14ac:dyDescent="0.25">
      <c r="A376" s="391"/>
      <c r="B376" s="394"/>
      <c r="C376" s="5" t="str">
        <f t="shared" si="65"/>
        <v/>
      </c>
      <c r="D376" s="155">
        <f t="shared" si="70"/>
        <v>0</v>
      </c>
      <c r="F376" s="156">
        <f t="shared" si="71"/>
        <v>0</v>
      </c>
      <c r="G376" t="str">
        <f t="shared" si="72"/>
        <v/>
      </c>
      <c r="H376" t="b">
        <f t="shared" si="73"/>
        <v>0</v>
      </c>
      <c r="I376" s="283">
        <f t="shared" si="66"/>
        <v>0</v>
      </c>
      <c r="J376" s="1">
        <f t="shared" si="67"/>
        <v>0</v>
      </c>
      <c r="K376" s="157">
        <f t="shared" si="74"/>
        <v>0</v>
      </c>
      <c r="L376" s="148">
        <f t="shared" si="75"/>
        <v>0</v>
      </c>
      <c r="M376" s="150">
        <f t="shared" si="76"/>
        <v>10</v>
      </c>
      <c r="N376" s="149">
        <f t="shared" si="77"/>
        <v>50</v>
      </c>
      <c r="O376" s="149">
        <f t="shared" si="68"/>
        <v>5</v>
      </c>
      <c r="P376" s="148">
        <f t="shared" si="69"/>
        <v>0.5</v>
      </c>
    </row>
    <row r="377" spans="1:16" x14ac:dyDescent="0.25">
      <c r="A377" s="391"/>
      <c r="B377" s="394"/>
      <c r="C377" s="5" t="str">
        <f t="shared" si="65"/>
        <v/>
      </c>
      <c r="D377" s="155">
        <f t="shared" si="70"/>
        <v>0</v>
      </c>
      <c r="F377" s="156">
        <f t="shared" si="71"/>
        <v>0</v>
      </c>
      <c r="G377" t="str">
        <f t="shared" si="72"/>
        <v/>
      </c>
      <c r="H377" t="b">
        <f t="shared" si="73"/>
        <v>0</v>
      </c>
      <c r="I377" s="283">
        <f t="shared" si="66"/>
        <v>0</v>
      </c>
      <c r="J377" s="1">
        <f t="shared" si="67"/>
        <v>0</v>
      </c>
      <c r="K377" s="157">
        <f t="shared" si="74"/>
        <v>0</v>
      </c>
      <c r="L377" s="148">
        <f t="shared" si="75"/>
        <v>0</v>
      </c>
      <c r="M377" s="150">
        <f t="shared" si="76"/>
        <v>10</v>
      </c>
      <c r="N377" s="149">
        <f t="shared" si="77"/>
        <v>50</v>
      </c>
      <c r="O377" s="149">
        <f t="shared" si="68"/>
        <v>5</v>
      </c>
      <c r="P377" s="148">
        <f t="shared" si="69"/>
        <v>0.5</v>
      </c>
    </row>
    <row r="378" spans="1:16" x14ac:dyDescent="0.25">
      <c r="A378" s="391"/>
      <c r="B378" s="394"/>
      <c r="C378" s="5" t="str">
        <f t="shared" si="65"/>
        <v/>
      </c>
      <c r="D378" s="155">
        <f t="shared" si="70"/>
        <v>0</v>
      </c>
      <c r="F378" s="156">
        <f t="shared" si="71"/>
        <v>0</v>
      </c>
      <c r="G378" t="str">
        <f t="shared" si="72"/>
        <v/>
      </c>
      <c r="H378" t="b">
        <f t="shared" si="73"/>
        <v>0</v>
      </c>
      <c r="I378" s="283">
        <f t="shared" si="66"/>
        <v>0</v>
      </c>
      <c r="J378" s="1">
        <f t="shared" si="67"/>
        <v>0</v>
      </c>
      <c r="K378" s="157">
        <f t="shared" si="74"/>
        <v>0</v>
      </c>
      <c r="L378" s="148">
        <f t="shared" si="75"/>
        <v>0</v>
      </c>
      <c r="M378" s="150">
        <f t="shared" si="76"/>
        <v>10</v>
      </c>
      <c r="N378" s="149">
        <f t="shared" si="77"/>
        <v>50</v>
      </c>
      <c r="O378" s="149">
        <f t="shared" si="68"/>
        <v>5</v>
      </c>
      <c r="P378" s="148">
        <f t="shared" si="69"/>
        <v>0.5</v>
      </c>
    </row>
    <row r="379" spans="1:16" x14ac:dyDescent="0.25">
      <c r="A379" s="391"/>
      <c r="B379" s="394"/>
      <c r="C379" s="5" t="str">
        <f t="shared" si="65"/>
        <v/>
      </c>
      <c r="D379" s="155">
        <f t="shared" si="70"/>
        <v>0</v>
      </c>
      <c r="F379" s="156">
        <f t="shared" si="71"/>
        <v>0</v>
      </c>
      <c r="G379" t="str">
        <f t="shared" si="72"/>
        <v/>
      </c>
      <c r="H379" t="b">
        <f t="shared" si="73"/>
        <v>0</v>
      </c>
      <c r="I379" s="283">
        <f t="shared" si="66"/>
        <v>0</v>
      </c>
      <c r="J379" s="1">
        <f t="shared" si="67"/>
        <v>0</v>
      </c>
      <c r="K379" s="157">
        <f t="shared" si="74"/>
        <v>0</v>
      </c>
      <c r="L379" s="148">
        <f t="shared" si="75"/>
        <v>0</v>
      </c>
      <c r="M379" s="150">
        <f t="shared" si="76"/>
        <v>10</v>
      </c>
      <c r="N379" s="149">
        <f t="shared" si="77"/>
        <v>50</v>
      </c>
      <c r="O379" s="149">
        <f t="shared" si="68"/>
        <v>5</v>
      </c>
      <c r="P379" s="148">
        <f t="shared" si="69"/>
        <v>0.5</v>
      </c>
    </row>
    <row r="380" spans="1:16" x14ac:dyDescent="0.25">
      <c r="A380" s="391"/>
      <c r="B380" s="394"/>
      <c r="C380" s="5" t="str">
        <f t="shared" si="65"/>
        <v/>
      </c>
      <c r="D380" s="155">
        <f t="shared" si="70"/>
        <v>0</v>
      </c>
      <c r="F380" s="156">
        <f t="shared" si="71"/>
        <v>0</v>
      </c>
      <c r="G380" t="str">
        <f t="shared" si="72"/>
        <v/>
      </c>
      <c r="H380" t="b">
        <f t="shared" si="73"/>
        <v>0</v>
      </c>
      <c r="I380" s="283">
        <f t="shared" si="66"/>
        <v>0</v>
      </c>
      <c r="J380" s="1">
        <f t="shared" si="67"/>
        <v>0</v>
      </c>
      <c r="K380" s="157">
        <f t="shared" si="74"/>
        <v>0</v>
      </c>
      <c r="L380" s="148">
        <f t="shared" si="75"/>
        <v>0</v>
      </c>
      <c r="M380" s="150">
        <f t="shared" si="76"/>
        <v>10</v>
      </c>
      <c r="N380" s="149">
        <f t="shared" si="77"/>
        <v>50</v>
      </c>
      <c r="O380" s="149">
        <f t="shared" si="68"/>
        <v>5</v>
      </c>
      <c r="P380" s="148">
        <f t="shared" si="69"/>
        <v>0.5</v>
      </c>
    </row>
    <row r="381" spans="1:16" x14ac:dyDescent="0.25">
      <c r="A381" s="391"/>
      <c r="B381" s="394"/>
      <c r="C381" s="5" t="str">
        <f t="shared" si="65"/>
        <v/>
      </c>
      <c r="D381" s="155">
        <f t="shared" si="70"/>
        <v>0</v>
      </c>
      <c r="F381" s="156">
        <f t="shared" si="71"/>
        <v>0</v>
      </c>
      <c r="G381" t="str">
        <f t="shared" si="72"/>
        <v/>
      </c>
      <c r="H381" t="b">
        <f t="shared" si="73"/>
        <v>0</v>
      </c>
      <c r="I381" s="283">
        <f t="shared" si="66"/>
        <v>0</v>
      </c>
      <c r="J381" s="1">
        <f t="shared" si="67"/>
        <v>0</v>
      </c>
      <c r="K381" s="157">
        <f t="shared" si="74"/>
        <v>0</v>
      </c>
      <c r="L381" s="148">
        <f t="shared" si="75"/>
        <v>0</v>
      </c>
      <c r="M381" s="150">
        <f t="shared" si="76"/>
        <v>10</v>
      </c>
      <c r="N381" s="149">
        <f t="shared" si="77"/>
        <v>50</v>
      </c>
      <c r="O381" s="149">
        <f t="shared" si="68"/>
        <v>5</v>
      </c>
      <c r="P381" s="148">
        <f t="shared" si="69"/>
        <v>0.5</v>
      </c>
    </row>
    <row r="382" spans="1:16" x14ac:dyDescent="0.25">
      <c r="A382" s="391"/>
      <c r="B382" s="394"/>
      <c r="C382" s="5" t="str">
        <f t="shared" si="65"/>
        <v/>
      </c>
      <c r="D382" s="155">
        <f t="shared" si="70"/>
        <v>0</v>
      </c>
      <c r="F382" s="156">
        <f t="shared" si="71"/>
        <v>0</v>
      </c>
      <c r="G382" t="str">
        <f t="shared" si="72"/>
        <v/>
      </c>
      <c r="H382" t="b">
        <f t="shared" si="73"/>
        <v>0</v>
      </c>
      <c r="I382" s="283">
        <f t="shared" si="66"/>
        <v>0</v>
      </c>
      <c r="J382" s="1">
        <f t="shared" si="67"/>
        <v>0</v>
      </c>
      <c r="K382" s="157">
        <f t="shared" si="74"/>
        <v>0</v>
      </c>
      <c r="L382" s="148">
        <f t="shared" si="75"/>
        <v>0</v>
      </c>
      <c r="M382" s="150">
        <f t="shared" si="76"/>
        <v>10</v>
      </c>
      <c r="N382" s="149">
        <f t="shared" si="77"/>
        <v>50</v>
      </c>
      <c r="O382" s="149">
        <f t="shared" si="68"/>
        <v>5</v>
      </c>
      <c r="P382" s="148">
        <f t="shared" si="69"/>
        <v>0.5</v>
      </c>
    </row>
    <row r="383" spans="1:16" x14ac:dyDescent="0.25">
      <c r="A383" s="391"/>
      <c r="B383" s="394"/>
      <c r="C383" s="5" t="str">
        <f t="shared" si="65"/>
        <v/>
      </c>
      <c r="D383" s="155">
        <f t="shared" si="70"/>
        <v>0</v>
      </c>
      <c r="F383" s="156">
        <f t="shared" si="71"/>
        <v>0</v>
      </c>
      <c r="G383" t="str">
        <f t="shared" si="72"/>
        <v/>
      </c>
      <c r="H383" t="b">
        <f t="shared" si="73"/>
        <v>0</v>
      </c>
      <c r="I383" s="283">
        <f t="shared" si="66"/>
        <v>0</v>
      </c>
      <c r="J383" s="1">
        <f t="shared" si="67"/>
        <v>0</v>
      </c>
      <c r="K383" s="157">
        <f t="shared" si="74"/>
        <v>0</v>
      </c>
      <c r="L383" s="148">
        <f t="shared" si="75"/>
        <v>0</v>
      </c>
      <c r="M383" s="150">
        <f t="shared" si="76"/>
        <v>10</v>
      </c>
      <c r="N383" s="149">
        <f t="shared" si="77"/>
        <v>50</v>
      </c>
      <c r="O383" s="149">
        <f t="shared" si="68"/>
        <v>5</v>
      </c>
      <c r="P383" s="148">
        <f t="shared" si="69"/>
        <v>0.5</v>
      </c>
    </row>
    <row r="384" spans="1:16" x14ac:dyDescent="0.25">
      <c r="A384" s="391"/>
      <c r="B384" s="394"/>
      <c r="C384" s="5" t="str">
        <f t="shared" si="65"/>
        <v/>
      </c>
      <c r="D384" s="155">
        <f t="shared" si="70"/>
        <v>0</v>
      </c>
      <c r="F384" s="156">
        <f t="shared" si="71"/>
        <v>0</v>
      </c>
      <c r="G384" t="str">
        <f t="shared" si="72"/>
        <v/>
      </c>
      <c r="H384" t="b">
        <f t="shared" si="73"/>
        <v>0</v>
      </c>
      <c r="I384" s="283">
        <f t="shared" si="66"/>
        <v>0</v>
      </c>
      <c r="J384" s="1">
        <f t="shared" si="67"/>
        <v>0</v>
      </c>
      <c r="K384" s="157">
        <f t="shared" si="74"/>
        <v>0</v>
      </c>
      <c r="L384" s="148">
        <f t="shared" si="75"/>
        <v>0</v>
      </c>
      <c r="M384" s="150">
        <f t="shared" si="76"/>
        <v>10</v>
      </c>
      <c r="N384" s="149">
        <f t="shared" si="77"/>
        <v>50</v>
      </c>
      <c r="O384" s="149">
        <f t="shared" si="68"/>
        <v>5</v>
      </c>
      <c r="P384" s="148">
        <f t="shared" si="69"/>
        <v>0.5</v>
      </c>
    </row>
    <row r="385" spans="1:16" x14ac:dyDescent="0.25">
      <c r="A385" s="391"/>
      <c r="B385" s="394"/>
      <c r="C385" s="5" t="str">
        <f t="shared" si="65"/>
        <v/>
      </c>
      <c r="D385" s="155">
        <f t="shared" si="70"/>
        <v>0</v>
      </c>
      <c r="F385" s="156">
        <f t="shared" si="71"/>
        <v>0</v>
      </c>
      <c r="G385" t="str">
        <f t="shared" si="72"/>
        <v/>
      </c>
      <c r="H385" t="b">
        <f t="shared" si="73"/>
        <v>0</v>
      </c>
      <c r="I385" s="283">
        <f t="shared" si="66"/>
        <v>0</v>
      </c>
      <c r="J385" s="1">
        <f t="shared" si="67"/>
        <v>0</v>
      </c>
      <c r="K385" s="157">
        <f t="shared" si="74"/>
        <v>0</v>
      </c>
      <c r="L385" s="148">
        <f t="shared" si="75"/>
        <v>0</v>
      </c>
      <c r="M385" s="150">
        <f t="shared" si="76"/>
        <v>10</v>
      </c>
      <c r="N385" s="149">
        <f t="shared" si="77"/>
        <v>50</v>
      </c>
      <c r="O385" s="149">
        <f t="shared" si="68"/>
        <v>5</v>
      </c>
      <c r="P385" s="148">
        <f t="shared" si="69"/>
        <v>0.5</v>
      </c>
    </row>
    <row r="386" spans="1:16" x14ac:dyDescent="0.25">
      <c r="A386" s="391"/>
      <c r="B386" s="394"/>
      <c r="C386" s="5" t="str">
        <f t="shared" si="65"/>
        <v/>
      </c>
      <c r="D386" s="155">
        <f t="shared" si="70"/>
        <v>0</v>
      </c>
      <c r="F386" s="156">
        <f t="shared" si="71"/>
        <v>0</v>
      </c>
      <c r="G386" t="str">
        <f t="shared" si="72"/>
        <v/>
      </c>
      <c r="H386" t="b">
        <f t="shared" si="73"/>
        <v>0</v>
      </c>
      <c r="I386" s="283">
        <f t="shared" si="66"/>
        <v>0</v>
      </c>
      <c r="J386" s="1">
        <f t="shared" si="67"/>
        <v>0</v>
      </c>
      <c r="K386" s="157">
        <f t="shared" si="74"/>
        <v>0</v>
      </c>
      <c r="L386" s="148">
        <f t="shared" si="75"/>
        <v>0</v>
      </c>
      <c r="M386" s="150">
        <f t="shared" si="76"/>
        <v>10</v>
      </c>
      <c r="N386" s="149">
        <f t="shared" si="77"/>
        <v>50</v>
      </c>
      <c r="O386" s="149">
        <f t="shared" si="68"/>
        <v>5</v>
      </c>
      <c r="P386" s="148">
        <f t="shared" si="69"/>
        <v>0.5</v>
      </c>
    </row>
    <row r="387" spans="1:16" x14ac:dyDescent="0.25">
      <c r="A387" s="391"/>
      <c r="B387" s="394"/>
      <c r="C387" s="5" t="str">
        <f t="shared" ref="C387:C450" si="78">IF(I387&gt;0,INDEX(DB,I387,2),"")</f>
        <v/>
      </c>
      <c r="D387" s="155">
        <f t="shared" si="70"/>
        <v>0</v>
      </c>
      <c r="F387" s="156">
        <f t="shared" si="71"/>
        <v>0</v>
      </c>
      <c r="G387" t="str">
        <f t="shared" si="72"/>
        <v/>
      </c>
      <c r="H387" t="b">
        <f t="shared" si="73"/>
        <v>0</v>
      </c>
      <c r="I387" s="283">
        <f t="shared" ref="I387:I450" si="79">IF(ISNA(MATCH(A387,AthleteNumbers,0)),0,MATCH(A387,AthleteNumbers,0))</f>
        <v>0</v>
      </c>
      <c r="J387" s="1">
        <f t="shared" ref="J387:J450" si="80">IF(I387&gt;0,INDEX(DB,$I387,6),0)</f>
        <v>0</v>
      </c>
      <c r="K387" s="157">
        <f t="shared" si="74"/>
        <v>0</v>
      </c>
      <c r="L387" s="148">
        <f t="shared" si="75"/>
        <v>0</v>
      </c>
      <c r="M387" s="150">
        <f t="shared" si="76"/>
        <v>10</v>
      </c>
      <c r="N387" s="149">
        <f t="shared" si="77"/>
        <v>50</v>
      </c>
      <c r="O387" s="149">
        <f t="shared" ref="O387:O450" si="81">IF($J387=0,$M$1,INDEX(IncEventData,$J387,(3*($K$1-1))+2))</f>
        <v>5</v>
      </c>
      <c r="P387" s="148">
        <f t="shared" ref="P387:P450" si="82">IF($J387=0,$O$1,INDEX(IncEventData,$J387,(3*($K$1-1))+3))</f>
        <v>0.5</v>
      </c>
    </row>
    <row r="388" spans="1:16" x14ac:dyDescent="0.25">
      <c r="A388" s="391"/>
      <c r="B388" s="394"/>
      <c r="C388" s="5" t="str">
        <f t="shared" si="78"/>
        <v/>
      </c>
      <c r="D388" s="155">
        <f t="shared" ref="D388:D451" si="83">IF(AND(H388,B388&lt;&gt;0,ISNUMBER(B388)),IF(ISERR(M388),0,M388),0)</f>
        <v>0</v>
      </c>
      <c r="F388" s="156">
        <f t="shared" ref="F388:F451" si="84">COUNTIF(A$3:A$1002,A388)</f>
        <v>0</v>
      </c>
      <c r="G388" t="str">
        <f t="shared" ref="G388:G451" si="85">IF(AND(H388,OR(D388&lt;=10,D388&gt;=90)),"CHECK","")</f>
        <v/>
      </c>
      <c r="H388" t="b">
        <f t="shared" ref="H388:H451" si="86">IF(AND(I388&gt;0,LEN(C388)&gt;0,B388&lt;&gt;0),TRUE,FALSE)</f>
        <v>0</v>
      </c>
      <c r="I388" s="283">
        <f t="shared" si="79"/>
        <v>0</v>
      </c>
      <c r="J388" s="1">
        <f t="shared" si="80"/>
        <v>0</v>
      </c>
      <c r="K388" s="157">
        <f t="shared" ref="K388:K451" si="87">IF(ISNUMBER(B388),ROUND(+B388,2),0)</f>
        <v>0</v>
      </c>
      <c r="L388" s="148">
        <f t="shared" ref="L388:L451" si="88">+K388</f>
        <v>0</v>
      </c>
      <c r="M388" s="150">
        <f t="shared" ref="M388:M451" si="89">IF(L388&lt;O388,MinPoints,IF(AND(L388&gt;N388,O388&gt;0),100,+INT(($L388-O388)/P388)+MinPoints))</f>
        <v>10</v>
      </c>
      <c r="N388" s="149">
        <f t="shared" ref="N388:N451" si="90">+O388+(P388*90)</f>
        <v>50</v>
      </c>
      <c r="O388" s="149">
        <f t="shared" si="81"/>
        <v>5</v>
      </c>
      <c r="P388" s="148">
        <f t="shared" si="82"/>
        <v>0.5</v>
      </c>
    </row>
    <row r="389" spans="1:16" x14ac:dyDescent="0.25">
      <c r="A389" s="391"/>
      <c r="B389" s="394"/>
      <c r="C389" s="5" t="str">
        <f t="shared" si="78"/>
        <v/>
      </c>
      <c r="D389" s="155">
        <f t="shared" si="83"/>
        <v>0</v>
      </c>
      <c r="F389" s="156">
        <f t="shared" si="84"/>
        <v>0</v>
      </c>
      <c r="G389" t="str">
        <f t="shared" si="85"/>
        <v/>
      </c>
      <c r="H389" t="b">
        <f t="shared" si="86"/>
        <v>0</v>
      </c>
      <c r="I389" s="283">
        <f t="shared" si="79"/>
        <v>0</v>
      </c>
      <c r="J389" s="1">
        <f t="shared" si="80"/>
        <v>0</v>
      </c>
      <c r="K389" s="157">
        <f t="shared" si="87"/>
        <v>0</v>
      </c>
      <c r="L389" s="148">
        <f t="shared" si="88"/>
        <v>0</v>
      </c>
      <c r="M389" s="150">
        <f t="shared" si="89"/>
        <v>10</v>
      </c>
      <c r="N389" s="149">
        <f t="shared" si="90"/>
        <v>50</v>
      </c>
      <c r="O389" s="149">
        <f t="shared" si="81"/>
        <v>5</v>
      </c>
      <c r="P389" s="148">
        <f t="shared" si="82"/>
        <v>0.5</v>
      </c>
    </row>
    <row r="390" spans="1:16" x14ac:dyDescent="0.25">
      <c r="A390" s="391"/>
      <c r="B390" s="394"/>
      <c r="C390" s="5" t="str">
        <f t="shared" si="78"/>
        <v/>
      </c>
      <c r="D390" s="155">
        <f t="shared" si="83"/>
        <v>0</v>
      </c>
      <c r="F390" s="156">
        <f t="shared" si="84"/>
        <v>0</v>
      </c>
      <c r="G390" t="str">
        <f t="shared" si="85"/>
        <v/>
      </c>
      <c r="H390" t="b">
        <f t="shared" si="86"/>
        <v>0</v>
      </c>
      <c r="I390" s="283">
        <f t="shared" si="79"/>
        <v>0</v>
      </c>
      <c r="J390" s="1">
        <f t="shared" si="80"/>
        <v>0</v>
      </c>
      <c r="K390" s="157">
        <f t="shared" si="87"/>
        <v>0</v>
      </c>
      <c r="L390" s="148">
        <f t="shared" si="88"/>
        <v>0</v>
      </c>
      <c r="M390" s="150">
        <f t="shared" si="89"/>
        <v>10</v>
      </c>
      <c r="N390" s="149">
        <f t="shared" si="90"/>
        <v>50</v>
      </c>
      <c r="O390" s="149">
        <f t="shared" si="81"/>
        <v>5</v>
      </c>
      <c r="P390" s="148">
        <f t="shared" si="82"/>
        <v>0.5</v>
      </c>
    </row>
    <row r="391" spans="1:16" x14ac:dyDescent="0.25">
      <c r="A391" s="391"/>
      <c r="B391" s="394"/>
      <c r="C391" s="5" t="str">
        <f t="shared" si="78"/>
        <v/>
      </c>
      <c r="D391" s="155">
        <f t="shared" si="83"/>
        <v>0</v>
      </c>
      <c r="F391" s="156">
        <f t="shared" si="84"/>
        <v>0</v>
      </c>
      <c r="G391" t="str">
        <f t="shared" si="85"/>
        <v/>
      </c>
      <c r="H391" t="b">
        <f t="shared" si="86"/>
        <v>0</v>
      </c>
      <c r="I391" s="283">
        <f t="shared" si="79"/>
        <v>0</v>
      </c>
      <c r="J391" s="1">
        <f t="shared" si="80"/>
        <v>0</v>
      </c>
      <c r="K391" s="157">
        <f t="shared" si="87"/>
        <v>0</v>
      </c>
      <c r="L391" s="148">
        <f t="shared" si="88"/>
        <v>0</v>
      </c>
      <c r="M391" s="150">
        <f t="shared" si="89"/>
        <v>10</v>
      </c>
      <c r="N391" s="149">
        <f t="shared" si="90"/>
        <v>50</v>
      </c>
      <c r="O391" s="149">
        <f t="shared" si="81"/>
        <v>5</v>
      </c>
      <c r="P391" s="148">
        <f t="shared" si="82"/>
        <v>0.5</v>
      </c>
    </row>
    <row r="392" spans="1:16" x14ac:dyDescent="0.25">
      <c r="A392" s="391"/>
      <c r="B392" s="394"/>
      <c r="C392" s="5" t="str">
        <f t="shared" si="78"/>
        <v/>
      </c>
      <c r="D392" s="155">
        <f t="shared" si="83"/>
        <v>0</v>
      </c>
      <c r="F392" s="156">
        <f t="shared" si="84"/>
        <v>0</v>
      </c>
      <c r="G392" t="str">
        <f t="shared" si="85"/>
        <v/>
      </c>
      <c r="H392" t="b">
        <f t="shared" si="86"/>
        <v>0</v>
      </c>
      <c r="I392" s="283">
        <f t="shared" si="79"/>
        <v>0</v>
      </c>
      <c r="J392" s="1">
        <f t="shared" si="80"/>
        <v>0</v>
      </c>
      <c r="K392" s="157">
        <f t="shared" si="87"/>
        <v>0</v>
      </c>
      <c r="L392" s="148">
        <f t="shared" si="88"/>
        <v>0</v>
      </c>
      <c r="M392" s="150">
        <f t="shared" si="89"/>
        <v>10</v>
      </c>
      <c r="N392" s="149">
        <f t="shared" si="90"/>
        <v>50</v>
      </c>
      <c r="O392" s="149">
        <f t="shared" si="81"/>
        <v>5</v>
      </c>
      <c r="P392" s="148">
        <f t="shared" si="82"/>
        <v>0.5</v>
      </c>
    </row>
    <row r="393" spans="1:16" x14ac:dyDescent="0.25">
      <c r="A393" s="391"/>
      <c r="B393" s="394"/>
      <c r="C393" s="5" t="str">
        <f t="shared" si="78"/>
        <v/>
      </c>
      <c r="D393" s="155">
        <f t="shared" si="83"/>
        <v>0</v>
      </c>
      <c r="F393" s="156">
        <f t="shared" si="84"/>
        <v>0</v>
      </c>
      <c r="G393" t="str">
        <f t="shared" si="85"/>
        <v/>
      </c>
      <c r="H393" t="b">
        <f t="shared" si="86"/>
        <v>0</v>
      </c>
      <c r="I393" s="283">
        <f t="shared" si="79"/>
        <v>0</v>
      </c>
      <c r="J393" s="1">
        <f t="shared" si="80"/>
        <v>0</v>
      </c>
      <c r="K393" s="157">
        <f t="shared" si="87"/>
        <v>0</v>
      </c>
      <c r="L393" s="148">
        <f t="shared" si="88"/>
        <v>0</v>
      </c>
      <c r="M393" s="150">
        <f t="shared" si="89"/>
        <v>10</v>
      </c>
      <c r="N393" s="149">
        <f t="shared" si="90"/>
        <v>50</v>
      </c>
      <c r="O393" s="149">
        <f t="shared" si="81"/>
        <v>5</v>
      </c>
      <c r="P393" s="148">
        <f t="shared" si="82"/>
        <v>0.5</v>
      </c>
    </row>
    <row r="394" spans="1:16" x14ac:dyDescent="0.25">
      <c r="A394" s="391"/>
      <c r="B394" s="394"/>
      <c r="C394" s="5" t="str">
        <f t="shared" si="78"/>
        <v/>
      </c>
      <c r="D394" s="155">
        <f t="shared" si="83"/>
        <v>0</v>
      </c>
      <c r="F394" s="156">
        <f t="shared" si="84"/>
        <v>0</v>
      </c>
      <c r="G394" t="str">
        <f t="shared" si="85"/>
        <v/>
      </c>
      <c r="H394" t="b">
        <f t="shared" si="86"/>
        <v>0</v>
      </c>
      <c r="I394" s="283">
        <f t="shared" si="79"/>
        <v>0</v>
      </c>
      <c r="J394" s="1">
        <f t="shared" si="80"/>
        <v>0</v>
      </c>
      <c r="K394" s="157">
        <f t="shared" si="87"/>
        <v>0</v>
      </c>
      <c r="L394" s="148">
        <f t="shared" si="88"/>
        <v>0</v>
      </c>
      <c r="M394" s="150">
        <f t="shared" si="89"/>
        <v>10</v>
      </c>
      <c r="N394" s="149">
        <f t="shared" si="90"/>
        <v>50</v>
      </c>
      <c r="O394" s="149">
        <f t="shared" si="81"/>
        <v>5</v>
      </c>
      <c r="P394" s="148">
        <f t="shared" si="82"/>
        <v>0.5</v>
      </c>
    </row>
    <row r="395" spans="1:16" x14ac:dyDescent="0.25">
      <c r="A395" s="391"/>
      <c r="B395" s="394"/>
      <c r="C395" s="5" t="str">
        <f t="shared" si="78"/>
        <v/>
      </c>
      <c r="D395" s="155">
        <f t="shared" si="83"/>
        <v>0</v>
      </c>
      <c r="F395" s="156">
        <f t="shared" si="84"/>
        <v>0</v>
      </c>
      <c r="G395" t="str">
        <f t="shared" si="85"/>
        <v/>
      </c>
      <c r="H395" t="b">
        <f t="shared" si="86"/>
        <v>0</v>
      </c>
      <c r="I395" s="283">
        <f t="shared" si="79"/>
        <v>0</v>
      </c>
      <c r="J395" s="1">
        <f t="shared" si="80"/>
        <v>0</v>
      </c>
      <c r="K395" s="157">
        <f t="shared" si="87"/>
        <v>0</v>
      </c>
      <c r="L395" s="148">
        <f t="shared" si="88"/>
        <v>0</v>
      </c>
      <c r="M395" s="150">
        <f t="shared" si="89"/>
        <v>10</v>
      </c>
      <c r="N395" s="149">
        <f t="shared" si="90"/>
        <v>50</v>
      </c>
      <c r="O395" s="149">
        <f t="shared" si="81"/>
        <v>5</v>
      </c>
      <c r="P395" s="148">
        <f t="shared" si="82"/>
        <v>0.5</v>
      </c>
    </row>
    <row r="396" spans="1:16" x14ac:dyDescent="0.25">
      <c r="A396" s="391"/>
      <c r="B396" s="394"/>
      <c r="C396" s="5" t="str">
        <f t="shared" si="78"/>
        <v/>
      </c>
      <c r="D396" s="155">
        <f t="shared" si="83"/>
        <v>0</v>
      </c>
      <c r="F396" s="156">
        <f t="shared" si="84"/>
        <v>0</v>
      </c>
      <c r="G396" t="str">
        <f t="shared" si="85"/>
        <v/>
      </c>
      <c r="H396" t="b">
        <f t="shared" si="86"/>
        <v>0</v>
      </c>
      <c r="I396" s="283">
        <f t="shared" si="79"/>
        <v>0</v>
      </c>
      <c r="J396" s="1">
        <f t="shared" si="80"/>
        <v>0</v>
      </c>
      <c r="K396" s="157">
        <f t="shared" si="87"/>
        <v>0</v>
      </c>
      <c r="L396" s="148">
        <f t="shared" si="88"/>
        <v>0</v>
      </c>
      <c r="M396" s="150">
        <f t="shared" si="89"/>
        <v>10</v>
      </c>
      <c r="N396" s="149">
        <f t="shared" si="90"/>
        <v>50</v>
      </c>
      <c r="O396" s="149">
        <f t="shared" si="81"/>
        <v>5</v>
      </c>
      <c r="P396" s="148">
        <f t="shared" si="82"/>
        <v>0.5</v>
      </c>
    </row>
    <row r="397" spans="1:16" x14ac:dyDescent="0.25">
      <c r="A397" s="391"/>
      <c r="B397" s="394"/>
      <c r="C397" s="5" t="str">
        <f t="shared" si="78"/>
        <v/>
      </c>
      <c r="D397" s="155">
        <f t="shared" si="83"/>
        <v>0</v>
      </c>
      <c r="F397" s="156">
        <f t="shared" si="84"/>
        <v>0</v>
      </c>
      <c r="G397" t="str">
        <f t="shared" si="85"/>
        <v/>
      </c>
      <c r="H397" t="b">
        <f t="shared" si="86"/>
        <v>0</v>
      </c>
      <c r="I397" s="283">
        <f t="shared" si="79"/>
        <v>0</v>
      </c>
      <c r="J397" s="1">
        <f t="shared" si="80"/>
        <v>0</v>
      </c>
      <c r="K397" s="157">
        <f t="shared" si="87"/>
        <v>0</v>
      </c>
      <c r="L397" s="148">
        <f t="shared" si="88"/>
        <v>0</v>
      </c>
      <c r="M397" s="150">
        <f t="shared" si="89"/>
        <v>10</v>
      </c>
      <c r="N397" s="149">
        <f t="shared" si="90"/>
        <v>50</v>
      </c>
      <c r="O397" s="149">
        <f t="shared" si="81"/>
        <v>5</v>
      </c>
      <c r="P397" s="148">
        <f t="shared" si="82"/>
        <v>0.5</v>
      </c>
    </row>
    <row r="398" spans="1:16" x14ac:dyDescent="0.25">
      <c r="A398" s="391"/>
      <c r="B398" s="394"/>
      <c r="C398" s="5" t="str">
        <f t="shared" si="78"/>
        <v/>
      </c>
      <c r="D398" s="155">
        <f t="shared" si="83"/>
        <v>0</v>
      </c>
      <c r="F398" s="156">
        <f t="shared" si="84"/>
        <v>0</v>
      </c>
      <c r="G398" t="str">
        <f t="shared" si="85"/>
        <v/>
      </c>
      <c r="H398" t="b">
        <f t="shared" si="86"/>
        <v>0</v>
      </c>
      <c r="I398" s="283">
        <f t="shared" si="79"/>
        <v>0</v>
      </c>
      <c r="J398" s="1">
        <f t="shared" si="80"/>
        <v>0</v>
      </c>
      <c r="K398" s="157">
        <f t="shared" si="87"/>
        <v>0</v>
      </c>
      <c r="L398" s="148">
        <f t="shared" si="88"/>
        <v>0</v>
      </c>
      <c r="M398" s="150">
        <f t="shared" si="89"/>
        <v>10</v>
      </c>
      <c r="N398" s="149">
        <f t="shared" si="90"/>
        <v>50</v>
      </c>
      <c r="O398" s="149">
        <f t="shared" si="81"/>
        <v>5</v>
      </c>
      <c r="P398" s="148">
        <f t="shared" si="82"/>
        <v>0.5</v>
      </c>
    </row>
    <row r="399" spans="1:16" x14ac:dyDescent="0.25">
      <c r="A399" s="391"/>
      <c r="B399" s="394"/>
      <c r="C399" s="5" t="str">
        <f t="shared" si="78"/>
        <v/>
      </c>
      <c r="D399" s="155">
        <f t="shared" si="83"/>
        <v>0</v>
      </c>
      <c r="F399" s="156">
        <f t="shared" si="84"/>
        <v>0</v>
      </c>
      <c r="G399" t="str">
        <f t="shared" si="85"/>
        <v/>
      </c>
      <c r="H399" t="b">
        <f t="shared" si="86"/>
        <v>0</v>
      </c>
      <c r="I399" s="283">
        <f t="shared" si="79"/>
        <v>0</v>
      </c>
      <c r="J399" s="1">
        <f t="shared" si="80"/>
        <v>0</v>
      </c>
      <c r="K399" s="157">
        <f t="shared" si="87"/>
        <v>0</v>
      </c>
      <c r="L399" s="148">
        <f t="shared" si="88"/>
        <v>0</v>
      </c>
      <c r="M399" s="150">
        <f t="shared" si="89"/>
        <v>10</v>
      </c>
      <c r="N399" s="149">
        <f t="shared" si="90"/>
        <v>50</v>
      </c>
      <c r="O399" s="149">
        <f t="shared" si="81"/>
        <v>5</v>
      </c>
      <c r="P399" s="148">
        <f t="shared" si="82"/>
        <v>0.5</v>
      </c>
    </row>
    <row r="400" spans="1:16" x14ac:dyDescent="0.25">
      <c r="A400" s="391"/>
      <c r="B400" s="394"/>
      <c r="C400" s="5" t="str">
        <f t="shared" si="78"/>
        <v/>
      </c>
      <c r="D400" s="155">
        <f t="shared" si="83"/>
        <v>0</v>
      </c>
      <c r="F400" s="156">
        <f t="shared" si="84"/>
        <v>0</v>
      </c>
      <c r="G400" t="str">
        <f t="shared" si="85"/>
        <v/>
      </c>
      <c r="H400" t="b">
        <f t="shared" si="86"/>
        <v>0</v>
      </c>
      <c r="I400" s="283">
        <f t="shared" si="79"/>
        <v>0</v>
      </c>
      <c r="J400" s="1">
        <f t="shared" si="80"/>
        <v>0</v>
      </c>
      <c r="K400" s="157">
        <f t="shared" si="87"/>
        <v>0</v>
      </c>
      <c r="L400" s="148">
        <f t="shared" si="88"/>
        <v>0</v>
      </c>
      <c r="M400" s="150">
        <f t="shared" si="89"/>
        <v>10</v>
      </c>
      <c r="N400" s="149">
        <f t="shared" si="90"/>
        <v>50</v>
      </c>
      <c r="O400" s="149">
        <f t="shared" si="81"/>
        <v>5</v>
      </c>
      <c r="P400" s="148">
        <f t="shared" si="82"/>
        <v>0.5</v>
      </c>
    </row>
    <row r="401" spans="1:16" x14ac:dyDescent="0.25">
      <c r="A401" s="391"/>
      <c r="B401" s="394"/>
      <c r="C401" s="5" t="str">
        <f t="shared" si="78"/>
        <v/>
      </c>
      <c r="D401" s="155">
        <f t="shared" si="83"/>
        <v>0</v>
      </c>
      <c r="F401" s="156">
        <f t="shared" si="84"/>
        <v>0</v>
      </c>
      <c r="G401" t="str">
        <f t="shared" si="85"/>
        <v/>
      </c>
      <c r="H401" t="b">
        <f t="shared" si="86"/>
        <v>0</v>
      </c>
      <c r="I401" s="283">
        <f t="shared" si="79"/>
        <v>0</v>
      </c>
      <c r="J401" s="1">
        <f t="shared" si="80"/>
        <v>0</v>
      </c>
      <c r="K401" s="157">
        <f t="shared" si="87"/>
        <v>0</v>
      </c>
      <c r="L401" s="148">
        <f t="shared" si="88"/>
        <v>0</v>
      </c>
      <c r="M401" s="150">
        <f t="shared" si="89"/>
        <v>10</v>
      </c>
      <c r="N401" s="149">
        <f t="shared" si="90"/>
        <v>50</v>
      </c>
      <c r="O401" s="149">
        <f t="shared" si="81"/>
        <v>5</v>
      </c>
      <c r="P401" s="148">
        <f t="shared" si="82"/>
        <v>0.5</v>
      </c>
    </row>
    <row r="402" spans="1:16" x14ac:dyDescent="0.25">
      <c r="A402" s="391"/>
      <c r="B402" s="394"/>
      <c r="C402" s="5" t="str">
        <f t="shared" si="78"/>
        <v/>
      </c>
      <c r="D402" s="155">
        <f t="shared" si="83"/>
        <v>0</v>
      </c>
      <c r="F402" s="156">
        <f t="shared" si="84"/>
        <v>0</v>
      </c>
      <c r="G402" t="str">
        <f t="shared" si="85"/>
        <v/>
      </c>
      <c r="H402" t="b">
        <f t="shared" si="86"/>
        <v>0</v>
      </c>
      <c r="I402" s="283">
        <f t="shared" si="79"/>
        <v>0</v>
      </c>
      <c r="J402" s="1">
        <f t="shared" si="80"/>
        <v>0</v>
      </c>
      <c r="K402" s="157">
        <f t="shared" si="87"/>
        <v>0</v>
      </c>
      <c r="L402" s="148">
        <f t="shared" si="88"/>
        <v>0</v>
      </c>
      <c r="M402" s="150">
        <f t="shared" si="89"/>
        <v>10</v>
      </c>
      <c r="N402" s="149">
        <f t="shared" si="90"/>
        <v>50</v>
      </c>
      <c r="O402" s="149">
        <f t="shared" si="81"/>
        <v>5</v>
      </c>
      <c r="P402" s="148">
        <f t="shared" si="82"/>
        <v>0.5</v>
      </c>
    </row>
    <row r="403" spans="1:16" x14ac:dyDescent="0.25">
      <c r="A403" s="391"/>
      <c r="B403" s="394"/>
      <c r="C403" s="5" t="str">
        <f t="shared" si="78"/>
        <v/>
      </c>
      <c r="D403" s="155">
        <f t="shared" si="83"/>
        <v>0</v>
      </c>
      <c r="F403" s="156">
        <f t="shared" si="84"/>
        <v>0</v>
      </c>
      <c r="G403" t="str">
        <f t="shared" si="85"/>
        <v/>
      </c>
      <c r="H403" t="b">
        <f t="shared" si="86"/>
        <v>0</v>
      </c>
      <c r="I403" s="283">
        <f t="shared" si="79"/>
        <v>0</v>
      </c>
      <c r="J403" s="1">
        <f t="shared" si="80"/>
        <v>0</v>
      </c>
      <c r="K403" s="157">
        <f t="shared" si="87"/>
        <v>0</v>
      </c>
      <c r="L403" s="148">
        <f t="shared" si="88"/>
        <v>0</v>
      </c>
      <c r="M403" s="150">
        <f t="shared" si="89"/>
        <v>10</v>
      </c>
      <c r="N403" s="149">
        <f t="shared" si="90"/>
        <v>50</v>
      </c>
      <c r="O403" s="149">
        <f t="shared" si="81"/>
        <v>5</v>
      </c>
      <c r="P403" s="148">
        <f t="shared" si="82"/>
        <v>0.5</v>
      </c>
    </row>
    <row r="404" spans="1:16" x14ac:dyDescent="0.25">
      <c r="A404" s="391"/>
      <c r="B404" s="394"/>
      <c r="C404" s="5" t="str">
        <f t="shared" si="78"/>
        <v/>
      </c>
      <c r="D404" s="155">
        <f t="shared" si="83"/>
        <v>0</v>
      </c>
      <c r="F404" s="156">
        <f t="shared" si="84"/>
        <v>0</v>
      </c>
      <c r="G404" t="str">
        <f t="shared" si="85"/>
        <v/>
      </c>
      <c r="H404" t="b">
        <f t="shared" si="86"/>
        <v>0</v>
      </c>
      <c r="I404" s="283">
        <f t="shared" si="79"/>
        <v>0</v>
      </c>
      <c r="J404" s="1">
        <f t="shared" si="80"/>
        <v>0</v>
      </c>
      <c r="K404" s="157">
        <f t="shared" si="87"/>
        <v>0</v>
      </c>
      <c r="L404" s="148">
        <f t="shared" si="88"/>
        <v>0</v>
      </c>
      <c r="M404" s="150">
        <f t="shared" si="89"/>
        <v>10</v>
      </c>
      <c r="N404" s="149">
        <f t="shared" si="90"/>
        <v>50</v>
      </c>
      <c r="O404" s="149">
        <f t="shared" si="81"/>
        <v>5</v>
      </c>
      <c r="P404" s="148">
        <f t="shared" si="82"/>
        <v>0.5</v>
      </c>
    </row>
    <row r="405" spans="1:16" x14ac:dyDescent="0.25">
      <c r="A405" s="391"/>
      <c r="B405" s="394"/>
      <c r="C405" s="5" t="str">
        <f t="shared" si="78"/>
        <v/>
      </c>
      <c r="D405" s="155">
        <f t="shared" si="83"/>
        <v>0</v>
      </c>
      <c r="F405" s="156">
        <f t="shared" si="84"/>
        <v>0</v>
      </c>
      <c r="G405" t="str">
        <f t="shared" si="85"/>
        <v/>
      </c>
      <c r="H405" t="b">
        <f t="shared" si="86"/>
        <v>0</v>
      </c>
      <c r="I405" s="283">
        <f t="shared" si="79"/>
        <v>0</v>
      </c>
      <c r="J405" s="1">
        <f t="shared" si="80"/>
        <v>0</v>
      </c>
      <c r="K405" s="157">
        <f t="shared" si="87"/>
        <v>0</v>
      </c>
      <c r="L405" s="148">
        <f t="shared" si="88"/>
        <v>0</v>
      </c>
      <c r="M405" s="150">
        <f t="shared" si="89"/>
        <v>10</v>
      </c>
      <c r="N405" s="149">
        <f t="shared" si="90"/>
        <v>50</v>
      </c>
      <c r="O405" s="149">
        <f t="shared" si="81"/>
        <v>5</v>
      </c>
      <c r="P405" s="148">
        <f t="shared" si="82"/>
        <v>0.5</v>
      </c>
    </row>
    <row r="406" spans="1:16" x14ac:dyDescent="0.25">
      <c r="A406" s="391"/>
      <c r="B406" s="394"/>
      <c r="C406" s="5" t="str">
        <f t="shared" si="78"/>
        <v/>
      </c>
      <c r="D406" s="155">
        <f t="shared" si="83"/>
        <v>0</v>
      </c>
      <c r="F406" s="156">
        <f t="shared" si="84"/>
        <v>0</v>
      </c>
      <c r="G406" t="str">
        <f t="shared" si="85"/>
        <v/>
      </c>
      <c r="H406" t="b">
        <f t="shared" si="86"/>
        <v>0</v>
      </c>
      <c r="I406" s="283">
        <f t="shared" si="79"/>
        <v>0</v>
      </c>
      <c r="J406" s="1">
        <f t="shared" si="80"/>
        <v>0</v>
      </c>
      <c r="K406" s="157">
        <f t="shared" si="87"/>
        <v>0</v>
      </c>
      <c r="L406" s="148">
        <f t="shared" si="88"/>
        <v>0</v>
      </c>
      <c r="M406" s="150">
        <f t="shared" si="89"/>
        <v>10</v>
      </c>
      <c r="N406" s="149">
        <f t="shared" si="90"/>
        <v>50</v>
      </c>
      <c r="O406" s="149">
        <f t="shared" si="81"/>
        <v>5</v>
      </c>
      <c r="P406" s="148">
        <f t="shared" si="82"/>
        <v>0.5</v>
      </c>
    </row>
    <row r="407" spans="1:16" x14ac:dyDescent="0.25">
      <c r="A407" s="391"/>
      <c r="B407" s="394"/>
      <c r="C407" s="5" t="str">
        <f t="shared" si="78"/>
        <v/>
      </c>
      <c r="D407" s="155">
        <f t="shared" si="83"/>
        <v>0</v>
      </c>
      <c r="F407" s="156">
        <f t="shared" si="84"/>
        <v>0</v>
      </c>
      <c r="G407" t="str">
        <f t="shared" si="85"/>
        <v/>
      </c>
      <c r="H407" t="b">
        <f t="shared" si="86"/>
        <v>0</v>
      </c>
      <c r="I407" s="283">
        <f t="shared" si="79"/>
        <v>0</v>
      </c>
      <c r="J407" s="1">
        <f t="shared" si="80"/>
        <v>0</v>
      </c>
      <c r="K407" s="157">
        <f t="shared" si="87"/>
        <v>0</v>
      </c>
      <c r="L407" s="148">
        <f t="shared" si="88"/>
        <v>0</v>
      </c>
      <c r="M407" s="150">
        <f t="shared" si="89"/>
        <v>10</v>
      </c>
      <c r="N407" s="149">
        <f t="shared" si="90"/>
        <v>50</v>
      </c>
      <c r="O407" s="149">
        <f t="shared" si="81"/>
        <v>5</v>
      </c>
      <c r="P407" s="148">
        <f t="shared" si="82"/>
        <v>0.5</v>
      </c>
    </row>
    <row r="408" spans="1:16" x14ac:dyDescent="0.25">
      <c r="A408" s="391"/>
      <c r="B408" s="394"/>
      <c r="C408" s="5" t="str">
        <f t="shared" si="78"/>
        <v/>
      </c>
      <c r="D408" s="155">
        <f t="shared" si="83"/>
        <v>0</v>
      </c>
      <c r="F408" s="156">
        <f t="shared" si="84"/>
        <v>0</v>
      </c>
      <c r="G408" t="str">
        <f t="shared" si="85"/>
        <v/>
      </c>
      <c r="H408" t="b">
        <f t="shared" si="86"/>
        <v>0</v>
      </c>
      <c r="I408" s="283">
        <f t="shared" si="79"/>
        <v>0</v>
      </c>
      <c r="J408" s="1">
        <f t="shared" si="80"/>
        <v>0</v>
      </c>
      <c r="K408" s="157">
        <f t="shared" si="87"/>
        <v>0</v>
      </c>
      <c r="L408" s="148">
        <f t="shared" si="88"/>
        <v>0</v>
      </c>
      <c r="M408" s="150">
        <f t="shared" si="89"/>
        <v>10</v>
      </c>
      <c r="N408" s="149">
        <f t="shared" si="90"/>
        <v>50</v>
      </c>
      <c r="O408" s="149">
        <f t="shared" si="81"/>
        <v>5</v>
      </c>
      <c r="P408" s="148">
        <f t="shared" si="82"/>
        <v>0.5</v>
      </c>
    </row>
    <row r="409" spans="1:16" x14ac:dyDescent="0.25">
      <c r="A409" s="391"/>
      <c r="B409" s="394"/>
      <c r="C409" s="5" t="str">
        <f t="shared" si="78"/>
        <v/>
      </c>
      <c r="D409" s="155">
        <f t="shared" si="83"/>
        <v>0</v>
      </c>
      <c r="F409" s="156">
        <f t="shared" si="84"/>
        <v>0</v>
      </c>
      <c r="G409" t="str">
        <f t="shared" si="85"/>
        <v/>
      </c>
      <c r="H409" t="b">
        <f t="shared" si="86"/>
        <v>0</v>
      </c>
      <c r="I409" s="283">
        <f t="shared" si="79"/>
        <v>0</v>
      </c>
      <c r="J409" s="1">
        <f t="shared" si="80"/>
        <v>0</v>
      </c>
      <c r="K409" s="157">
        <f t="shared" si="87"/>
        <v>0</v>
      </c>
      <c r="L409" s="148">
        <f t="shared" si="88"/>
        <v>0</v>
      </c>
      <c r="M409" s="150">
        <f t="shared" si="89"/>
        <v>10</v>
      </c>
      <c r="N409" s="149">
        <f t="shared" si="90"/>
        <v>50</v>
      </c>
      <c r="O409" s="149">
        <f t="shared" si="81"/>
        <v>5</v>
      </c>
      <c r="P409" s="148">
        <f t="shared" si="82"/>
        <v>0.5</v>
      </c>
    </row>
    <row r="410" spans="1:16" x14ac:dyDescent="0.25">
      <c r="A410" s="391"/>
      <c r="B410" s="394"/>
      <c r="C410" s="5" t="str">
        <f t="shared" si="78"/>
        <v/>
      </c>
      <c r="D410" s="155">
        <f t="shared" si="83"/>
        <v>0</v>
      </c>
      <c r="F410" s="156">
        <f t="shared" si="84"/>
        <v>0</v>
      </c>
      <c r="G410" t="str">
        <f t="shared" si="85"/>
        <v/>
      </c>
      <c r="H410" t="b">
        <f t="shared" si="86"/>
        <v>0</v>
      </c>
      <c r="I410" s="283">
        <f t="shared" si="79"/>
        <v>0</v>
      </c>
      <c r="J410" s="1">
        <f t="shared" si="80"/>
        <v>0</v>
      </c>
      <c r="K410" s="157">
        <f t="shared" si="87"/>
        <v>0</v>
      </c>
      <c r="L410" s="148">
        <f t="shared" si="88"/>
        <v>0</v>
      </c>
      <c r="M410" s="150">
        <f t="shared" si="89"/>
        <v>10</v>
      </c>
      <c r="N410" s="149">
        <f t="shared" si="90"/>
        <v>50</v>
      </c>
      <c r="O410" s="149">
        <f t="shared" si="81"/>
        <v>5</v>
      </c>
      <c r="P410" s="148">
        <f t="shared" si="82"/>
        <v>0.5</v>
      </c>
    </row>
    <row r="411" spans="1:16" x14ac:dyDescent="0.25">
      <c r="A411" s="391"/>
      <c r="B411" s="394"/>
      <c r="C411" s="5" t="str">
        <f t="shared" si="78"/>
        <v/>
      </c>
      <c r="D411" s="155">
        <f t="shared" si="83"/>
        <v>0</v>
      </c>
      <c r="F411" s="156">
        <f t="shared" si="84"/>
        <v>0</v>
      </c>
      <c r="G411" t="str">
        <f t="shared" si="85"/>
        <v/>
      </c>
      <c r="H411" t="b">
        <f t="shared" si="86"/>
        <v>0</v>
      </c>
      <c r="I411" s="283">
        <f t="shared" si="79"/>
        <v>0</v>
      </c>
      <c r="J411" s="1">
        <f t="shared" si="80"/>
        <v>0</v>
      </c>
      <c r="K411" s="157">
        <f t="shared" si="87"/>
        <v>0</v>
      </c>
      <c r="L411" s="148">
        <f t="shared" si="88"/>
        <v>0</v>
      </c>
      <c r="M411" s="150">
        <f t="shared" si="89"/>
        <v>10</v>
      </c>
      <c r="N411" s="149">
        <f t="shared" si="90"/>
        <v>50</v>
      </c>
      <c r="O411" s="149">
        <f t="shared" si="81"/>
        <v>5</v>
      </c>
      <c r="P411" s="148">
        <f t="shared" si="82"/>
        <v>0.5</v>
      </c>
    </row>
    <row r="412" spans="1:16" x14ac:dyDescent="0.25">
      <c r="A412" s="391"/>
      <c r="B412" s="394"/>
      <c r="C412" s="5" t="str">
        <f t="shared" si="78"/>
        <v/>
      </c>
      <c r="D412" s="155">
        <f t="shared" si="83"/>
        <v>0</v>
      </c>
      <c r="F412" s="156">
        <f t="shared" si="84"/>
        <v>0</v>
      </c>
      <c r="G412" t="str">
        <f t="shared" si="85"/>
        <v/>
      </c>
      <c r="H412" t="b">
        <f t="shared" si="86"/>
        <v>0</v>
      </c>
      <c r="I412" s="283">
        <f t="shared" si="79"/>
        <v>0</v>
      </c>
      <c r="J412" s="1">
        <f t="shared" si="80"/>
        <v>0</v>
      </c>
      <c r="K412" s="157">
        <f t="shared" si="87"/>
        <v>0</v>
      </c>
      <c r="L412" s="148">
        <f t="shared" si="88"/>
        <v>0</v>
      </c>
      <c r="M412" s="150">
        <f t="shared" si="89"/>
        <v>10</v>
      </c>
      <c r="N412" s="149">
        <f t="shared" si="90"/>
        <v>50</v>
      </c>
      <c r="O412" s="149">
        <f t="shared" si="81"/>
        <v>5</v>
      </c>
      <c r="P412" s="148">
        <f t="shared" si="82"/>
        <v>0.5</v>
      </c>
    </row>
    <row r="413" spans="1:16" x14ac:dyDescent="0.25">
      <c r="A413" s="391"/>
      <c r="B413" s="394"/>
      <c r="C413" s="5" t="str">
        <f t="shared" si="78"/>
        <v/>
      </c>
      <c r="D413" s="155">
        <f t="shared" si="83"/>
        <v>0</v>
      </c>
      <c r="F413" s="156">
        <f t="shared" si="84"/>
        <v>0</v>
      </c>
      <c r="G413" t="str">
        <f t="shared" si="85"/>
        <v/>
      </c>
      <c r="H413" t="b">
        <f t="shared" si="86"/>
        <v>0</v>
      </c>
      <c r="I413" s="283">
        <f t="shared" si="79"/>
        <v>0</v>
      </c>
      <c r="J413" s="1">
        <f t="shared" si="80"/>
        <v>0</v>
      </c>
      <c r="K413" s="157">
        <f t="shared" si="87"/>
        <v>0</v>
      </c>
      <c r="L413" s="148">
        <f t="shared" si="88"/>
        <v>0</v>
      </c>
      <c r="M413" s="150">
        <f t="shared" si="89"/>
        <v>10</v>
      </c>
      <c r="N413" s="149">
        <f t="shared" si="90"/>
        <v>50</v>
      </c>
      <c r="O413" s="149">
        <f t="shared" si="81"/>
        <v>5</v>
      </c>
      <c r="P413" s="148">
        <f t="shared" si="82"/>
        <v>0.5</v>
      </c>
    </row>
    <row r="414" spans="1:16" x14ac:dyDescent="0.25">
      <c r="A414" s="391"/>
      <c r="B414" s="394"/>
      <c r="C414" s="5" t="str">
        <f t="shared" si="78"/>
        <v/>
      </c>
      <c r="D414" s="155">
        <f t="shared" si="83"/>
        <v>0</v>
      </c>
      <c r="F414" s="156">
        <f t="shared" si="84"/>
        <v>0</v>
      </c>
      <c r="G414" t="str">
        <f t="shared" si="85"/>
        <v/>
      </c>
      <c r="H414" t="b">
        <f t="shared" si="86"/>
        <v>0</v>
      </c>
      <c r="I414" s="283">
        <f t="shared" si="79"/>
        <v>0</v>
      </c>
      <c r="J414" s="1">
        <f t="shared" si="80"/>
        <v>0</v>
      </c>
      <c r="K414" s="157">
        <f t="shared" si="87"/>
        <v>0</v>
      </c>
      <c r="L414" s="148">
        <f t="shared" si="88"/>
        <v>0</v>
      </c>
      <c r="M414" s="150">
        <f t="shared" si="89"/>
        <v>10</v>
      </c>
      <c r="N414" s="149">
        <f t="shared" si="90"/>
        <v>50</v>
      </c>
      <c r="O414" s="149">
        <f t="shared" si="81"/>
        <v>5</v>
      </c>
      <c r="P414" s="148">
        <f t="shared" si="82"/>
        <v>0.5</v>
      </c>
    </row>
    <row r="415" spans="1:16" x14ac:dyDescent="0.25">
      <c r="A415" s="391"/>
      <c r="B415" s="394"/>
      <c r="C415" s="5" t="str">
        <f t="shared" si="78"/>
        <v/>
      </c>
      <c r="D415" s="155">
        <f t="shared" si="83"/>
        <v>0</v>
      </c>
      <c r="F415" s="156">
        <f t="shared" si="84"/>
        <v>0</v>
      </c>
      <c r="G415" t="str">
        <f t="shared" si="85"/>
        <v/>
      </c>
      <c r="H415" t="b">
        <f t="shared" si="86"/>
        <v>0</v>
      </c>
      <c r="I415" s="283">
        <f t="shared" si="79"/>
        <v>0</v>
      </c>
      <c r="J415" s="1">
        <f t="shared" si="80"/>
        <v>0</v>
      </c>
      <c r="K415" s="157">
        <f t="shared" si="87"/>
        <v>0</v>
      </c>
      <c r="L415" s="148">
        <f t="shared" si="88"/>
        <v>0</v>
      </c>
      <c r="M415" s="150">
        <f t="shared" si="89"/>
        <v>10</v>
      </c>
      <c r="N415" s="149">
        <f t="shared" si="90"/>
        <v>50</v>
      </c>
      <c r="O415" s="149">
        <f t="shared" si="81"/>
        <v>5</v>
      </c>
      <c r="P415" s="148">
        <f t="shared" si="82"/>
        <v>0.5</v>
      </c>
    </row>
    <row r="416" spans="1:16" x14ac:dyDescent="0.25">
      <c r="A416" s="391"/>
      <c r="B416" s="394"/>
      <c r="C416" s="5" t="str">
        <f t="shared" si="78"/>
        <v/>
      </c>
      <c r="D416" s="155">
        <f t="shared" si="83"/>
        <v>0</v>
      </c>
      <c r="F416" s="156">
        <f t="shared" si="84"/>
        <v>0</v>
      </c>
      <c r="G416" t="str">
        <f t="shared" si="85"/>
        <v/>
      </c>
      <c r="H416" t="b">
        <f t="shared" si="86"/>
        <v>0</v>
      </c>
      <c r="I416" s="283">
        <f t="shared" si="79"/>
        <v>0</v>
      </c>
      <c r="J416" s="1">
        <f t="shared" si="80"/>
        <v>0</v>
      </c>
      <c r="K416" s="157">
        <f t="shared" si="87"/>
        <v>0</v>
      </c>
      <c r="L416" s="148">
        <f t="shared" si="88"/>
        <v>0</v>
      </c>
      <c r="M416" s="150">
        <f t="shared" si="89"/>
        <v>10</v>
      </c>
      <c r="N416" s="149">
        <f t="shared" si="90"/>
        <v>50</v>
      </c>
      <c r="O416" s="149">
        <f t="shared" si="81"/>
        <v>5</v>
      </c>
      <c r="P416" s="148">
        <f t="shared" si="82"/>
        <v>0.5</v>
      </c>
    </row>
    <row r="417" spans="1:16" x14ac:dyDescent="0.25">
      <c r="A417" s="391"/>
      <c r="B417" s="394"/>
      <c r="C417" s="5" t="str">
        <f t="shared" si="78"/>
        <v/>
      </c>
      <c r="D417" s="155">
        <f t="shared" si="83"/>
        <v>0</v>
      </c>
      <c r="F417" s="156">
        <f t="shared" si="84"/>
        <v>0</v>
      </c>
      <c r="G417" t="str">
        <f t="shared" si="85"/>
        <v/>
      </c>
      <c r="H417" t="b">
        <f t="shared" si="86"/>
        <v>0</v>
      </c>
      <c r="I417" s="283">
        <f t="shared" si="79"/>
        <v>0</v>
      </c>
      <c r="J417" s="1">
        <f t="shared" si="80"/>
        <v>0</v>
      </c>
      <c r="K417" s="157">
        <f t="shared" si="87"/>
        <v>0</v>
      </c>
      <c r="L417" s="148">
        <f t="shared" si="88"/>
        <v>0</v>
      </c>
      <c r="M417" s="150">
        <f t="shared" si="89"/>
        <v>10</v>
      </c>
      <c r="N417" s="149">
        <f t="shared" si="90"/>
        <v>50</v>
      </c>
      <c r="O417" s="149">
        <f t="shared" si="81"/>
        <v>5</v>
      </c>
      <c r="P417" s="148">
        <f t="shared" si="82"/>
        <v>0.5</v>
      </c>
    </row>
    <row r="418" spans="1:16" x14ac:dyDescent="0.25">
      <c r="A418" s="391"/>
      <c r="B418" s="394"/>
      <c r="C418" s="5" t="str">
        <f t="shared" si="78"/>
        <v/>
      </c>
      <c r="D418" s="155">
        <f t="shared" si="83"/>
        <v>0</v>
      </c>
      <c r="F418" s="156">
        <f t="shared" si="84"/>
        <v>0</v>
      </c>
      <c r="G418" t="str">
        <f t="shared" si="85"/>
        <v/>
      </c>
      <c r="H418" t="b">
        <f t="shared" si="86"/>
        <v>0</v>
      </c>
      <c r="I418" s="283">
        <f t="shared" si="79"/>
        <v>0</v>
      </c>
      <c r="J418" s="1">
        <f t="shared" si="80"/>
        <v>0</v>
      </c>
      <c r="K418" s="157">
        <f t="shared" si="87"/>
        <v>0</v>
      </c>
      <c r="L418" s="148">
        <f t="shared" si="88"/>
        <v>0</v>
      </c>
      <c r="M418" s="150">
        <f t="shared" si="89"/>
        <v>10</v>
      </c>
      <c r="N418" s="149">
        <f t="shared" si="90"/>
        <v>50</v>
      </c>
      <c r="O418" s="149">
        <f t="shared" si="81"/>
        <v>5</v>
      </c>
      <c r="P418" s="148">
        <f t="shared" si="82"/>
        <v>0.5</v>
      </c>
    </row>
    <row r="419" spans="1:16" x14ac:dyDescent="0.25">
      <c r="A419" s="391"/>
      <c r="B419" s="394"/>
      <c r="C419" s="5" t="str">
        <f t="shared" si="78"/>
        <v/>
      </c>
      <c r="D419" s="155">
        <f t="shared" si="83"/>
        <v>0</v>
      </c>
      <c r="F419" s="156">
        <f t="shared" si="84"/>
        <v>0</v>
      </c>
      <c r="G419" t="str">
        <f t="shared" si="85"/>
        <v/>
      </c>
      <c r="H419" t="b">
        <f t="shared" si="86"/>
        <v>0</v>
      </c>
      <c r="I419" s="283">
        <f t="shared" si="79"/>
        <v>0</v>
      </c>
      <c r="J419" s="1">
        <f t="shared" si="80"/>
        <v>0</v>
      </c>
      <c r="K419" s="157">
        <f t="shared" si="87"/>
        <v>0</v>
      </c>
      <c r="L419" s="148">
        <f t="shared" si="88"/>
        <v>0</v>
      </c>
      <c r="M419" s="150">
        <f t="shared" si="89"/>
        <v>10</v>
      </c>
      <c r="N419" s="149">
        <f t="shared" si="90"/>
        <v>50</v>
      </c>
      <c r="O419" s="149">
        <f t="shared" si="81"/>
        <v>5</v>
      </c>
      <c r="P419" s="148">
        <f t="shared" si="82"/>
        <v>0.5</v>
      </c>
    </row>
    <row r="420" spans="1:16" x14ac:dyDescent="0.25">
      <c r="A420" s="391"/>
      <c r="B420" s="394"/>
      <c r="C420" s="5" t="str">
        <f t="shared" si="78"/>
        <v/>
      </c>
      <c r="D420" s="155">
        <f t="shared" si="83"/>
        <v>0</v>
      </c>
      <c r="F420" s="156">
        <f t="shared" si="84"/>
        <v>0</v>
      </c>
      <c r="G420" t="str">
        <f t="shared" si="85"/>
        <v/>
      </c>
      <c r="H420" t="b">
        <f t="shared" si="86"/>
        <v>0</v>
      </c>
      <c r="I420" s="283">
        <f t="shared" si="79"/>
        <v>0</v>
      </c>
      <c r="J420" s="1">
        <f t="shared" si="80"/>
        <v>0</v>
      </c>
      <c r="K420" s="157">
        <f t="shared" si="87"/>
        <v>0</v>
      </c>
      <c r="L420" s="148">
        <f t="shared" si="88"/>
        <v>0</v>
      </c>
      <c r="M420" s="150">
        <f t="shared" si="89"/>
        <v>10</v>
      </c>
      <c r="N420" s="149">
        <f t="shared" si="90"/>
        <v>50</v>
      </c>
      <c r="O420" s="149">
        <f t="shared" si="81"/>
        <v>5</v>
      </c>
      <c r="P420" s="148">
        <f t="shared" si="82"/>
        <v>0.5</v>
      </c>
    </row>
    <row r="421" spans="1:16" x14ac:dyDescent="0.25">
      <c r="A421" s="391"/>
      <c r="B421" s="394"/>
      <c r="C421" s="5" t="str">
        <f t="shared" si="78"/>
        <v/>
      </c>
      <c r="D421" s="155">
        <f t="shared" si="83"/>
        <v>0</v>
      </c>
      <c r="F421" s="156">
        <f t="shared" si="84"/>
        <v>0</v>
      </c>
      <c r="G421" t="str">
        <f t="shared" si="85"/>
        <v/>
      </c>
      <c r="H421" t="b">
        <f t="shared" si="86"/>
        <v>0</v>
      </c>
      <c r="I421" s="283">
        <f t="shared" si="79"/>
        <v>0</v>
      </c>
      <c r="J421" s="1">
        <f t="shared" si="80"/>
        <v>0</v>
      </c>
      <c r="K421" s="157">
        <f t="shared" si="87"/>
        <v>0</v>
      </c>
      <c r="L421" s="148">
        <f t="shared" si="88"/>
        <v>0</v>
      </c>
      <c r="M421" s="150">
        <f t="shared" si="89"/>
        <v>10</v>
      </c>
      <c r="N421" s="149">
        <f t="shared" si="90"/>
        <v>50</v>
      </c>
      <c r="O421" s="149">
        <f t="shared" si="81"/>
        <v>5</v>
      </c>
      <c r="P421" s="148">
        <f t="shared" si="82"/>
        <v>0.5</v>
      </c>
    </row>
    <row r="422" spans="1:16" x14ac:dyDescent="0.25">
      <c r="A422" s="391"/>
      <c r="B422" s="394"/>
      <c r="C422" s="5" t="str">
        <f t="shared" si="78"/>
        <v/>
      </c>
      <c r="D422" s="155">
        <f t="shared" si="83"/>
        <v>0</v>
      </c>
      <c r="F422" s="156">
        <f t="shared" si="84"/>
        <v>0</v>
      </c>
      <c r="G422" t="str">
        <f t="shared" si="85"/>
        <v/>
      </c>
      <c r="H422" t="b">
        <f t="shared" si="86"/>
        <v>0</v>
      </c>
      <c r="I422" s="283">
        <f t="shared" si="79"/>
        <v>0</v>
      </c>
      <c r="J422" s="1">
        <f t="shared" si="80"/>
        <v>0</v>
      </c>
      <c r="K422" s="157">
        <f t="shared" si="87"/>
        <v>0</v>
      </c>
      <c r="L422" s="148">
        <f t="shared" si="88"/>
        <v>0</v>
      </c>
      <c r="M422" s="150">
        <f t="shared" si="89"/>
        <v>10</v>
      </c>
      <c r="N422" s="149">
        <f t="shared" si="90"/>
        <v>50</v>
      </c>
      <c r="O422" s="149">
        <f t="shared" si="81"/>
        <v>5</v>
      </c>
      <c r="P422" s="148">
        <f t="shared" si="82"/>
        <v>0.5</v>
      </c>
    </row>
    <row r="423" spans="1:16" x14ac:dyDescent="0.25">
      <c r="A423" s="391"/>
      <c r="B423" s="394"/>
      <c r="C423" s="5" t="str">
        <f t="shared" si="78"/>
        <v/>
      </c>
      <c r="D423" s="155">
        <f t="shared" si="83"/>
        <v>0</v>
      </c>
      <c r="F423" s="156">
        <f t="shared" si="84"/>
        <v>0</v>
      </c>
      <c r="G423" t="str">
        <f t="shared" si="85"/>
        <v/>
      </c>
      <c r="H423" t="b">
        <f t="shared" si="86"/>
        <v>0</v>
      </c>
      <c r="I423" s="283">
        <f t="shared" si="79"/>
        <v>0</v>
      </c>
      <c r="J423" s="1">
        <f t="shared" si="80"/>
        <v>0</v>
      </c>
      <c r="K423" s="157">
        <f t="shared" si="87"/>
        <v>0</v>
      </c>
      <c r="L423" s="148">
        <f t="shared" si="88"/>
        <v>0</v>
      </c>
      <c r="M423" s="150">
        <f t="shared" si="89"/>
        <v>10</v>
      </c>
      <c r="N423" s="149">
        <f t="shared" si="90"/>
        <v>50</v>
      </c>
      <c r="O423" s="149">
        <f t="shared" si="81"/>
        <v>5</v>
      </c>
      <c r="P423" s="148">
        <f t="shared" si="82"/>
        <v>0.5</v>
      </c>
    </row>
    <row r="424" spans="1:16" x14ac:dyDescent="0.25">
      <c r="A424" s="391"/>
      <c r="B424" s="394"/>
      <c r="C424" s="5" t="str">
        <f t="shared" si="78"/>
        <v/>
      </c>
      <c r="D424" s="155">
        <f t="shared" si="83"/>
        <v>0</v>
      </c>
      <c r="F424" s="156">
        <f t="shared" si="84"/>
        <v>0</v>
      </c>
      <c r="G424" t="str">
        <f t="shared" si="85"/>
        <v/>
      </c>
      <c r="H424" t="b">
        <f t="shared" si="86"/>
        <v>0</v>
      </c>
      <c r="I424" s="283">
        <f t="shared" si="79"/>
        <v>0</v>
      </c>
      <c r="J424" s="1">
        <f t="shared" si="80"/>
        <v>0</v>
      </c>
      <c r="K424" s="157">
        <f t="shared" si="87"/>
        <v>0</v>
      </c>
      <c r="L424" s="148">
        <f t="shared" si="88"/>
        <v>0</v>
      </c>
      <c r="M424" s="150">
        <f t="shared" si="89"/>
        <v>10</v>
      </c>
      <c r="N424" s="149">
        <f t="shared" si="90"/>
        <v>50</v>
      </c>
      <c r="O424" s="149">
        <f t="shared" si="81"/>
        <v>5</v>
      </c>
      <c r="P424" s="148">
        <f t="shared" si="82"/>
        <v>0.5</v>
      </c>
    </row>
    <row r="425" spans="1:16" x14ac:dyDescent="0.25">
      <c r="A425" s="391"/>
      <c r="B425" s="394"/>
      <c r="C425" s="5" t="str">
        <f t="shared" si="78"/>
        <v/>
      </c>
      <c r="D425" s="155">
        <f t="shared" si="83"/>
        <v>0</v>
      </c>
      <c r="F425" s="156">
        <f t="shared" si="84"/>
        <v>0</v>
      </c>
      <c r="G425" t="str">
        <f t="shared" si="85"/>
        <v/>
      </c>
      <c r="H425" t="b">
        <f t="shared" si="86"/>
        <v>0</v>
      </c>
      <c r="I425" s="283">
        <f t="shared" si="79"/>
        <v>0</v>
      </c>
      <c r="J425" s="1">
        <f t="shared" si="80"/>
        <v>0</v>
      </c>
      <c r="K425" s="157">
        <f t="shared" si="87"/>
        <v>0</v>
      </c>
      <c r="L425" s="148">
        <f t="shared" si="88"/>
        <v>0</v>
      </c>
      <c r="M425" s="150">
        <f t="shared" si="89"/>
        <v>10</v>
      </c>
      <c r="N425" s="149">
        <f t="shared" si="90"/>
        <v>50</v>
      </c>
      <c r="O425" s="149">
        <f t="shared" si="81"/>
        <v>5</v>
      </c>
      <c r="P425" s="148">
        <f t="shared" si="82"/>
        <v>0.5</v>
      </c>
    </row>
    <row r="426" spans="1:16" x14ac:dyDescent="0.25">
      <c r="A426" s="391"/>
      <c r="B426" s="394"/>
      <c r="C426" s="5" t="str">
        <f t="shared" si="78"/>
        <v/>
      </c>
      <c r="D426" s="155">
        <f t="shared" si="83"/>
        <v>0</v>
      </c>
      <c r="F426" s="156">
        <f t="shared" si="84"/>
        <v>0</v>
      </c>
      <c r="G426" t="str">
        <f t="shared" si="85"/>
        <v/>
      </c>
      <c r="H426" t="b">
        <f t="shared" si="86"/>
        <v>0</v>
      </c>
      <c r="I426" s="283">
        <f t="shared" si="79"/>
        <v>0</v>
      </c>
      <c r="J426" s="1">
        <f t="shared" si="80"/>
        <v>0</v>
      </c>
      <c r="K426" s="157">
        <f t="shared" si="87"/>
        <v>0</v>
      </c>
      <c r="L426" s="148">
        <f t="shared" si="88"/>
        <v>0</v>
      </c>
      <c r="M426" s="150">
        <f t="shared" si="89"/>
        <v>10</v>
      </c>
      <c r="N426" s="149">
        <f t="shared" si="90"/>
        <v>50</v>
      </c>
      <c r="O426" s="149">
        <f t="shared" si="81"/>
        <v>5</v>
      </c>
      <c r="P426" s="148">
        <f t="shared" si="82"/>
        <v>0.5</v>
      </c>
    </row>
    <row r="427" spans="1:16" x14ac:dyDescent="0.25">
      <c r="A427" s="391"/>
      <c r="B427" s="394"/>
      <c r="C427" s="5" t="str">
        <f t="shared" si="78"/>
        <v/>
      </c>
      <c r="D427" s="155">
        <f t="shared" si="83"/>
        <v>0</v>
      </c>
      <c r="F427" s="156">
        <f t="shared" si="84"/>
        <v>0</v>
      </c>
      <c r="G427" t="str">
        <f t="shared" si="85"/>
        <v/>
      </c>
      <c r="H427" t="b">
        <f t="shared" si="86"/>
        <v>0</v>
      </c>
      <c r="I427" s="283">
        <f t="shared" si="79"/>
        <v>0</v>
      </c>
      <c r="J427" s="1">
        <f t="shared" si="80"/>
        <v>0</v>
      </c>
      <c r="K427" s="157">
        <f t="shared" si="87"/>
        <v>0</v>
      </c>
      <c r="L427" s="148">
        <f t="shared" si="88"/>
        <v>0</v>
      </c>
      <c r="M427" s="150">
        <f t="shared" si="89"/>
        <v>10</v>
      </c>
      <c r="N427" s="149">
        <f t="shared" si="90"/>
        <v>50</v>
      </c>
      <c r="O427" s="149">
        <f t="shared" si="81"/>
        <v>5</v>
      </c>
      <c r="P427" s="148">
        <f t="shared" si="82"/>
        <v>0.5</v>
      </c>
    </row>
    <row r="428" spans="1:16" x14ac:dyDescent="0.25">
      <c r="A428" s="391"/>
      <c r="B428" s="394"/>
      <c r="C428" s="5" t="str">
        <f t="shared" si="78"/>
        <v/>
      </c>
      <c r="D428" s="155">
        <f t="shared" si="83"/>
        <v>0</v>
      </c>
      <c r="F428" s="156">
        <f t="shared" si="84"/>
        <v>0</v>
      </c>
      <c r="G428" t="str">
        <f t="shared" si="85"/>
        <v/>
      </c>
      <c r="H428" t="b">
        <f t="shared" si="86"/>
        <v>0</v>
      </c>
      <c r="I428" s="283">
        <f t="shared" si="79"/>
        <v>0</v>
      </c>
      <c r="J428" s="1">
        <f t="shared" si="80"/>
        <v>0</v>
      </c>
      <c r="K428" s="157">
        <f t="shared" si="87"/>
        <v>0</v>
      </c>
      <c r="L428" s="148">
        <f t="shared" si="88"/>
        <v>0</v>
      </c>
      <c r="M428" s="150">
        <f t="shared" si="89"/>
        <v>10</v>
      </c>
      <c r="N428" s="149">
        <f t="shared" si="90"/>
        <v>50</v>
      </c>
      <c r="O428" s="149">
        <f t="shared" si="81"/>
        <v>5</v>
      </c>
      <c r="P428" s="148">
        <f t="shared" si="82"/>
        <v>0.5</v>
      </c>
    </row>
    <row r="429" spans="1:16" x14ac:dyDescent="0.25">
      <c r="A429" s="391"/>
      <c r="B429" s="394"/>
      <c r="C429" s="5" t="str">
        <f t="shared" si="78"/>
        <v/>
      </c>
      <c r="D429" s="155">
        <f t="shared" si="83"/>
        <v>0</v>
      </c>
      <c r="F429" s="156">
        <f t="shared" si="84"/>
        <v>0</v>
      </c>
      <c r="G429" t="str">
        <f t="shared" si="85"/>
        <v/>
      </c>
      <c r="H429" t="b">
        <f t="shared" si="86"/>
        <v>0</v>
      </c>
      <c r="I429" s="283">
        <f t="shared" si="79"/>
        <v>0</v>
      </c>
      <c r="J429" s="1">
        <f t="shared" si="80"/>
        <v>0</v>
      </c>
      <c r="K429" s="157">
        <f t="shared" si="87"/>
        <v>0</v>
      </c>
      <c r="L429" s="148">
        <f t="shared" si="88"/>
        <v>0</v>
      </c>
      <c r="M429" s="150">
        <f t="shared" si="89"/>
        <v>10</v>
      </c>
      <c r="N429" s="149">
        <f t="shared" si="90"/>
        <v>50</v>
      </c>
      <c r="O429" s="149">
        <f t="shared" si="81"/>
        <v>5</v>
      </c>
      <c r="P429" s="148">
        <f t="shared" si="82"/>
        <v>0.5</v>
      </c>
    </row>
    <row r="430" spans="1:16" x14ac:dyDescent="0.25">
      <c r="A430" s="391"/>
      <c r="B430" s="394"/>
      <c r="C430" s="5" t="str">
        <f t="shared" si="78"/>
        <v/>
      </c>
      <c r="D430" s="155">
        <f t="shared" si="83"/>
        <v>0</v>
      </c>
      <c r="F430" s="156">
        <f t="shared" si="84"/>
        <v>0</v>
      </c>
      <c r="G430" t="str">
        <f t="shared" si="85"/>
        <v/>
      </c>
      <c r="H430" t="b">
        <f t="shared" si="86"/>
        <v>0</v>
      </c>
      <c r="I430" s="283">
        <f t="shared" si="79"/>
        <v>0</v>
      </c>
      <c r="J430" s="1">
        <f t="shared" si="80"/>
        <v>0</v>
      </c>
      <c r="K430" s="157">
        <f t="shared" si="87"/>
        <v>0</v>
      </c>
      <c r="L430" s="148">
        <f t="shared" si="88"/>
        <v>0</v>
      </c>
      <c r="M430" s="150">
        <f t="shared" si="89"/>
        <v>10</v>
      </c>
      <c r="N430" s="149">
        <f t="shared" si="90"/>
        <v>50</v>
      </c>
      <c r="O430" s="149">
        <f t="shared" si="81"/>
        <v>5</v>
      </c>
      <c r="P430" s="148">
        <f t="shared" si="82"/>
        <v>0.5</v>
      </c>
    </row>
    <row r="431" spans="1:16" x14ac:dyDescent="0.25">
      <c r="A431" s="391"/>
      <c r="B431" s="394"/>
      <c r="C431" s="5" t="str">
        <f t="shared" si="78"/>
        <v/>
      </c>
      <c r="D431" s="155">
        <f t="shared" si="83"/>
        <v>0</v>
      </c>
      <c r="F431" s="156">
        <f t="shared" si="84"/>
        <v>0</v>
      </c>
      <c r="G431" t="str">
        <f t="shared" si="85"/>
        <v/>
      </c>
      <c r="H431" t="b">
        <f t="shared" si="86"/>
        <v>0</v>
      </c>
      <c r="I431" s="283">
        <f t="shared" si="79"/>
        <v>0</v>
      </c>
      <c r="J431" s="1">
        <f t="shared" si="80"/>
        <v>0</v>
      </c>
      <c r="K431" s="157">
        <f t="shared" si="87"/>
        <v>0</v>
      </c>
      <c r="L431" s="148">
        <f t="shared" si="88"/>
        <v>0</v>
      </c>
      <c r="M431" s="150">
        <f t="shared" si="89"/>
        <v>10</v>
      </c>
      <c r="N431" s="149">
        <f t="shared" si="90"/>
        <v>50</v>
      </c>
      <c r="O431" s="149">
        <f t="shared" si="81"/>
        <v>5</v>
      </c>
      <c r="P431" s="148">
        <f t="shared" si="82"/>
        <v>0.5</v>
      </c>
    </row>
    <row r="432" spans="1:16" x14ac:dyDescent="0.25">
      <c r="A432" s="391"/>
      <c r="B432" s="394"/>
      <c r="C432" s="5" t="str">
        <f t="shared" si="78"/>
        <v/>
      </c>
      <c r="D432" s="155">
        <f t="shared" si="83"/>
        <v>0</v>
      </c>
      <c r="F432" s="156">
        <f t="shared" si="84"/>
        <v>0</v>
      </c>
      <c r="G432" t="str">
        <f t="shared" si="85"/>
        <v/>
      </c>
      <c r="H432" t="b">
        <f t="shared" si="86"/>
        <v>0</v>
      </c>
      <c r="I432" s="283">
        <f t="shared" si="79"/>
        <v>0</v>
      </c>
      <c r="J432" s="1">
        <f t="shared" si="80"/>
        <v>0</v>
      </c>
      <c r="K432" s="157">
        <f t="shared" si="87"/>
        <v>0</v>
      </c>
      <c r="L432" s="148">
        <f t="shared" si="88"/>
        <v>0</v>
      </c>
      <c r="M432" s="150">
        <f t="shared" si="89"/>
        <v>10</v>
      </c>
      <c r="N432" s="149">
        <f t="shared" si="90"/>
        <v>50</v>
      </c>
      <c r="O432" s="149">
        <f t="shared" si="81"/>
        <v>5</v>
      </c>
      <c r="P432" s="148">
        <f t="shared" si="82"/>
        <v>0.5</v>
      </c>
    </row>
    <row r="433" spans="1:16" x14ac:dyDescent="0.25">
      <c r="A433" s="391"/>
      <c r="B433" s="394"/>
      <c r="C433" s="5" t="str">
        <f t="shared" si="78"/>
        <v/>
      </c>
      <c r="D433" s="155">
        <f t="shared" si="83"/>
        <v>0</v>
      </c>
      <c r="F433" s="156">
        <f t="shared" si="84"/>
        <v>0</v>
      </c>
      <c r="G433" t="str">
        <f t="shared" si="85"/>
        <v/>
      </c>
      <c r="H433" t="b">
        <f t="shared" si="86"/>
        <v>0</v>
      </c>
      <c r="I433" s="283">
        <f t="shared" si="79"/>
        <v>0</v>
      </c>
      <c r="J433" s="1">
        <f t="shared" si="80"/>
        <v>0</v>
      </c>
      <c r="K433" s="157">
        <f t="shared" si="87"/>
        <v>0</v>
      </c>
      <c r="L433" s="148">
        <f t="shared" si="88"/>
        <v>0</v>
      </c>
      <c r="M433" s="150">
        <f t="shared" si="89"/>
        <v>10</v>
      </c>
      <c r="N433" s="149">
        <f t="shared" si="90"/>
        <v>50</v>
      </c>
      <c r="O433" s="149">
        <f t="shared" si="81"/>
        <v>5</v>
      </c>
      <c r="P433" s="148">
        <f t="shared" si="82"/>
        <v>0.5</v>
      </c>
    </row>
    <row r="434" spans="1:16" x14ac:dyDescent="0.25">
      <c r="A434" s="391"/>
      <c r="B434" s="394"/>
      <c r="C434" s="5" t="str">
        <f t="shared" si="78"/>
        <v/>
      </c>
      <c r="D434" s="155">
        <f t="shared" si="83"/>
        <v>0</v>
      </c>
      <c r="F434" s="156">
        <f t="shared" si="84"/>
        <v>0</v>
      </c>
      <c r="G434" t="str">
        <f t="shared" si="85"/>
        <v/>
      </c>
      <c r="H434" t="b">
        <f t="shared" si="86"/>
        <v>0</v>
      </c>
      <c r="I434" s="283">
        <f t="shared" si="79"/>
        <v>0</v>
      </c>
      <c r="J434" s="1">
        <f t="shared" si="80"/>
        <v>0</v>
      </c>
      <c r="K434" s="157">
        <f t="shared" si="87"/>
        <v>0</v>
      </c>
      <c r="L434" s="148">
        <f t="shared" si="88"/>
        <v>0</v>
      </c>
      <c r="M434" s="150">
        <f t="shared" si="89"/>
        <v>10</v>
      </c>
      <c r="N434" s="149">
        <f t="shared" si="90"/>
        <v>50</v>
      </c>
      <c r="O434" s="149">
        <f t="shared" si="81"/>
        <v>5</v>
      </c>
      <c r="P434" s="148">
        <f t="shared" si="82"/>
        <v>0.5</v>
      </c>
    </row>
    <row r="435" spans="1:16" x14ac:dyDescent="0.25">
      <c r="A435" s="391"/>
      <c r="B435" s="394"/>
      <c r="C435" s="5" t="str">
        <f t="shared" si="78"/>
        <v/>
      </c>
      <c r="D435" s="155">
        <f t="shared" si="83"/>
        <v>0</v>
      </c>
      <c r="F435" s="156">
        <f t="shared" si="84"/>
        <v>0</v>
      </c>
      <c r="G435" t="str">
        <f t="shared" si="85"/>
        <v/>
      </c>
      <c r="H435" t="b">
        <f t="shared" si="86"/>
        <v>0</v>
      </c>
      <c r="I435" s="283">
        <f t="shared" si="79"/>
        <v>0</v>
      </c>
      <c r="J435" s="1">
        <f t="shared" si="80"/>
        <v>0</v>
      </c>
      <c r="K435" s="157">
        <f t="shared" si="87"/>
        <v>0</v>
      </c>
      <c r="L435" s="148">
        <f t="shared" si="88"/>
        <v>0</v>
      </c>
      <c r="M435" s="150">
        <f t="shared" si="89"/>
        <v>10</v>
      </c>
      <c r="N435" s="149">
        <f t="shared" si="90"/>
        <v>50</v>
      </c>
      <c r="O435" s="149">
        <f t="shared" si="81"/>
        <v>5</v>
      </c>
      <c r="P435" s="148">
        <f t="shared" si="82"/>
        <v>0.5</v>
      </c>
    </row>
    <row r="436" spans="1:16" x14ac:dyDescent="0.25">
      <c r="A436" s="391"/>
      <c r="B436" s="394"/>
      <c r="C436" s="5" t="str">
        <f t="shared" si="78"/>
        <v/>
      </c>
      <c r="D436" s="155">
        <f t="shared" si="83"/>
        <v>0</v>
      </c>
      <c r="F436" s="156">
        <f t="shared" si="84"/>
        <v>0</v>
      </c>
      <c r="G436" t="str">
        <f t="shared" si="85"/>
        <v/>
      </c>
      <c r="H436" t="b">
        <f t="shared" si="86"/>
        <v>0</v>
      </c>
      <c r="I436" s="283">
        <f t="shared" si="79"/>
        <v>0</v>
      </c>
      <c r="J436" s="1">
        <f t="shared" si="80"/>
        <v>0</v>
      </c>
      <c r="K436" s="157">
        <f t="shared" si="87"/>
        <v>0</v>
      </c>
      <c r="L436" s="148">
        <f t="shared" si="88"/>
        <v>0</v>
      </c>
      <c r="M436" s="150">
        <f t="shared" si="89"/>
        <v>10</v>
      </c>
      <c r="N436" s="149">
        <f t="shared" si="90"/>
        <v>50</v>
      </c>
      <c r="O436" s="149">
        <f t="shared" si="81"/>
        <v>5</v>
      </c>
      <c r="P436" s="148">
        <f t="shared" si="82"/>
        <v>0.5</v>
      </c>
    </row>
    <row r="437" spans="1:16" x14ac:dyDescent="0.25">
      <c r="A437" s="391"/>
      <c r="B437" s="394"/>
      <c r="C437" s="5" t="str">
        <f t="shared" si="78"/>
        <v/>
      </c>
      <c r="D437" s="155">
        <f t="shared" si="83"/>
        <v>0</v>
      </c>
      <c r="F437" s="156">
        <f t="shared" si="84"/>
        <v>0</v>
      </c>
      <c r="G437" t="str">
        <f t="shared" si="85"/>
        <v/>
      </c>
      <c r="H437" t="b">
        <f t="shared" si="86"/>
        <v>0</v>
      </c>
      <c r="I437" s="283">
        <f t="shared" si="79"/>
        <v>0</v>
      </c>
      <c r="J437" s="1">
        <f t="shared" si="80"/>
        <v>0</v>
      </c>
      <c r="K437" s="157">
        <f t="shared" si="87"/>
        <v>0</v>
      </c>
      <c r="L437" s="148">
        <f t="shared" si="88"/>
        <v>0</v>
      </c>
      <c r="M437" s="150">
        <f t="shared" si="89"/>
        <v>10</v>
      </c>
      <c r="N437" s="149">
        <f t="shared" si="90"/>
        <v>50</v>
      </c>
      <c r="O437" s="149">
        <f t="shared" si="81"/>
        <v>5</v>
      </c>
      <c r="P437" s="148">
        <f t="shared" si="82"/>
        <v>0.5</v>
      </c>
    </row>
    <row r="438" spans="1:16" x14ac:dyDescent="0.25">
      <c r="A438" s="391"/>
      <c r="B438" s="394"/>
      <c r="C438" s="5" t="str">
        <f t="shared" si="78"/>
        <v/>
      </c>
      <c r="D438" s="155">
        <f t="shared" si="83"/>
        <v>0</v>
      </c>
      <c r="F438" s="156">
        <f t="shared" si="84"/>
        <v>0</v>
      </c>
      <c r="G438" t="str">
        <f t="shared" si="85"/>
        <v/>
      </c>
      <c r="H438" t="b">
        <f t="shared" si="86"/>
        <v>0</v>
      </c>
      <c r="I438" s="283">
        <f t="shared" si="79"/>
        <v>0</v>
      </c>
      <c r="J438" s="1">
        <f t="shared" si="80"/>
        <v>0</v>
      </c>
      <c r="K438" s="157">
        <f t="shared" si="87"/>
        <v>0</v>
      </c>
      <c r="L438" s="148">
        <f t="shared" si="88"/>
        <v>0</v>
      </c>
      <c r="M438" s="150">
        <f t="shared" si="89"/>
        <v>10</v>
      </c>
      <c r="N438" s="149">
        <f t="shared" si="90"/>
        <v>50</v>
      </c>
      <c r="O438" s="149">
        <f t="shared" si="81"/>
        <v>5</v>
      </c>
      <c r="P438" s="148">
        <f t="shared" si="82"/>
        <v>0.5</v>
      </c>
    </row>
    <row r="439" spans="1:16" x14ac:dyDescent="0.25">
      <c r="A439" s="391"/>
      <c r="B439" s="394"/>
      <c r="C439" s="5" t="str">
        <f t="shared" si="78"/>
        <v/>
      </c>
      <c r="D439" s="155">
        <f t="shared" si="83"/>
        <v>0</v>
      </c>
      <c r="F439" s="156">
        <f t="shared" si="84"/>
        <v>0</v>
      </c>
      <c r="G439" t="str">
        <f t="shared" si="85"/>
        <v/>
      </c>
      <c r="H439" t="b">
        <f t="shared" si="86"/>
        <v>0</v>
      </c>
      <c r="I439" s="283">
        <f t="shared" si="79"/>
        <v>0</v>
      </c>
      <c r="J439" s="1">
        <f t="shared" si="80"/>
        <v>0</v>
      </c>
      <c r="K439" s="157">
        <f t="shared" si="87"/>
        <v>0</v>
      </c>
      <c r="L439" s="148">
        <f t="shared" si="88"/>
        <v>0</v>
      </c>
      <c r="M439" s="150">
        <f t="shared" si="89"/>
        <v>10</v>
      </c>
      <c r="N439" s="149">
        <f t="shared" si="90"/>
        <v>50</v>
      </c>
      <c r="O439" s="149">
        <f t="shared" si="81"/>
        <v>5</v>
      </c>
      <c r="P439" s="148">
        <f t="shared" si="82"/>
        <v>0.5</v>
      </c>
    </row>
    <row r="440" spans="1:16" x14ac:dyDescent="0.25">
      <c r="A440" s="391"/>
      <c r="B440" s="394"/>
      <c r="C440" s="5" t="str">
        <f t="shared" si="78"/>
        <v/>
      </c>
      <c r="D440" s="155">
        <f t="shared" si="83"/>
        <v>0</v>
      </c>
      <c r="F440" s="156">
        <f t="shared" si="84"/>
        <v>0</v>
      </c>
      <c r="G440" t="str">
        <f t="shared" si="85"/>
        <v/>
      </c>
      <c r="H440" t="b">
        <f t="shared" si="86"/>
        <v>0</v>
      </c>
      <c r="I440" s="283">
        <f t="shared" si="79"/>
        <v>0</v>
      </c>
      <c r="J440" s="1">
        <f t="shared" si="80"/>
        <v>0</v>
      </c>
      <c r="K440" s="157">
        <f t="shared" si="87"/>
        <v>0</v>
      </c>
      <c r="L440" s="148">
        <f t="shared" si="88"/>
        <v>0</v>
      </c>
      <c r="M440" s="150">
        <f t="shared" si="89"/>
        <v>10</v>
      </c>
      <c r="N440" s="149">
        <f t="shared" si="90"/>
        <v>50</v>
      </c>
      <c r="O440" s="149">
        <f t="shared" si="81"/>
        <v>5</v>
      </c>
      <c r="P440" s="148">
        <f t="shared" si="82"/>
        <v>0.5</v>
      </c>
    </row>
    <row r="441" spans="1:16" x14ac:dyDescent="0.25">
      <c r="A441" s="391"/>
      <c r="B441" s="394"/>
      <c r="C441" s="5" t="str">
        <f t="shared" si="78"/>
        <v/>
      </c>
      <c r="D441" s="155">
        <f t="shared" si="83"/>
        <v>0</v>
      </c>
      <c r="F441" s="156">
        <f t="shared" si="84"/>
        <v>0</v>
      </c>
      <c r="G441" t="str">
        <f t="shared" si="85"/>
        <v/>
      </c>
      <c r="H441" t="b">
        <f t="shared" si="86"/>
        <v>0</v>
      </c>
      <c r="I441" s="283">
        <f t="shared" si="79"/>
        <v>0</v>
      </c>
      <c r="J441" s="1">
        <f t="shared" si="80"/>
        <v>0</v>
      </c>
      <c r="K441" s="157">
        <f t="shared" si="87"/>
        <v>0</v>
      </c>
      <c r="L441" s="148">
        <f t="shared" si="88"/>
        <v>0</v>
      </c>
      <c r="M441" s="150">
        <f t="shared" si="89"/>
        <v>10</v>
      </c>
      <c r="N441" s="149">
        <f t="shared" si="90"/>
        <v>50</v>
      </c>
      <c r="O441" s="149">
        <f t="shared" si="81"/>
        <v>5</v>
      </c>
      <c r="P441" s="148">
        <f t="shared" si="82"/>
        <v>0.5</v>
      </c>
    </row>
    <row r="442" spans="1:16" x14ac:dyDescent="0.25">
      <c r="A442" s="391"/>
      <c r="B442" s="394"/>
      <c r="C442" s="5" t="str">
        <f t="shared" si="78"/>
        <v/>
      </c>
      <c r="D442" s="155">
        <f t="shared" si="83"/>
        <v>0</v>
      </c>
      <c r="F442" s="156">
        <f t="shared" si="84"/>
        <v>0</v>
      </c>
      <c r="G442" t="str">
        <f t="shared" si="85"/>
        <v/>
      </c>
      <c r="H442" t="b">
        <f t="shared" si="86"/>
        <v>0</v>
      </c>
      <c r="I442" s="283">
        <f t="shared" si="79"/>
        <v>0</v>
      </c>
      <c r="J442" s="1">
        <f t="shared" si="80"/>
        <v>0</v>
      </c>
      <c r="K442" s="157">
        <f t="shared" si="87"/>
        <v>0</v>
      </c>
      <c r="L442" s="148">
        <f t="shared" si="88"/>
        <v>0</v>
      </c>
      <c r="M442" s="150">
        <f t="shared" si="89"/>
        <v>10</v>
      </c>
      <c r="N442" s="149">
        <f t="shared" si="90"/>
        <v>50</v>
      </c>
      <c r="O442" s="149">
        <f t="shared" si="81"/>
        <v>5</v>
      </c>
      <c r="P442" s="148">
        <f t="shared" si="82"/>
        <v>0.5</v>
      </c>
    </row>
    <row r="443" spans="1:16" x14ac:dyDescent="0.25">
      <c r="A443" s="391"/>
      <c r="B443" s="394"/>
      <c r="C443" s="5" t="str">
        <f t="shared" si="78"/>
        <v/>
      </c>
      <c r="D443" s="155">
        <f t="shared" si="83"/>
        <v>0</v>
      </c>
      <c r="F443" s="156">
        <f t="shared" si="84"/>
        <v>0</v>
      </c>
      <c r="G443" t="str">
        <f t="shared" si="85"/>
        <v/>
      </c>
      <c r="H443" t="b">
        <f t="shared" si="86"/>
        <v>0</v>
      </c>
      <c r="I443" s="283">
        <f t="shared" si="79"/>
        <v>0</v>
      </c>
      <c r="J443" s="1">
        <f t="shared" si="80"/>
        <v>0</v>
      </c>
      <c r="K443" s="157">
        <f t="shared" si="87"/>
        <v>0</v>
      </c>
      <c r="L443" s="148">
        <f t="shared" si="88"/>
        <v>0</v>
      </c>
      <c r="M443" s="150">
        <f t="shared" si="89"/>
        <v>10</v>
      </c>
      <c r="N443" s="149">
        <f t="shared" si="90"/>
        <v>50</v>
      </c>
      <c r="O443" s="149">
        <f t="shared" si="81"/>
        <v>5</v>
      </c>
      <c r="P443" s="148">
        <f t="shared" si="82"/>
        <v>0.5</v>
      </c>
    </row>
    <row r="444" spans="1:16" x14ac:dyDescent="0.25">
      <c r="A444" s="391"/>
      <c r="B444" s="394"/>
      <c r="C444" s="5" t="str">
        <f t="shared" si="78"/>
        <v/>
      </c>
      <c r="D444" s="155">
        <f t="shared" si="83"/>
        <v>0</v>
      </c>
      <c r="F444" s="156">
        <f t="shared" si="84"/>
        <v>0</v>
      </c>
      <c r="G444" t="str">
        <f t="shared" si="85"/>
        <v/>
      </c>
      <c r="H444" t="b">
        <f t="shared" si="86"/>
        <v>0</v>
      </c>
      <c r="I444" s="283">
        <f t="shared" si="79"/>
        <v>0</v>
      </c>
      <c r="J444" s="1">
        <f t="shared" si="80"/>
        <v>0</v>
      </c>
      <c r="K444" s="157">
        <f t="shared" si="87"/>
        <v>0</v>
      </c>
      <c r="L444" s="148">
        <f t="shared" si="88"/>
        <v>0</v>
      </c>
      <c r="M444" s="150">
        <f t="shared" si="89"/>
        <v>10</v>
      </c>
      <c r="N444" s="149">
        <f t="shared" si="90"/>
        <v>50</v>
      </c>
      <c r="O444" s="149">
        <f t="shared" si="81"/>
        <v>5</v>
      </c>
      <c r="P444" s="148">
        <f t="shared" si="82"/>
        <v>0.5</v>
      </c>
    </row>
    <row r="445" spans="1:16" x14ac:dyDescent="0.25">
      <c r="A445" s="391"/>
      <c r="B445" s="394"/>
      <c r="C445" s="5" t="str">
        <f t="shared" si="78"/>
        <v/>
      </c>
      <c r="D445" s="155">
        <f t="shared" si="83"/>
        <v>0</v>
      </c>
      <c r="F445" s="156">
        <f t="shared" si="84"/>
        <v>0</v>
      </c>
      <c r="G445" t="str">
        <f t="shared" si="85"/>
        <v/>
      </c>
      <c r="H445" t="b">
        <f t="shared" si="86"/>
        <v>0</v>
      </c>
      <c r="I445" s="283">
        <f t="shared" si="79"/>
        <v>0</v>
      </c>
      <c r="J445" s="1">
        <f t="shared" si="80"/>
        <v>0</v>
      </c>
      <c r="K445" s="157">
        <f t="shared" si="87"/>
        <v>0</v>
      </c>
      <c r="L445" s="148">
        <f t="shared" si="88"/>
        <v>0</v>
      </c>
      <c r="M445" s="150">
        <f t="shared" si="89"/>
        <v>10</v>
      </c>
      <c r="N445" s="149">
        <f t="shared" si="90"/>
        <v>50</v>
      </c>
      <c r="O445" s="149">
        <f t="shared" si="81"/>
        <v>5</v>
      </c>
      <c r="P445" s="148">
        <f t="shared" si="82"/>
        <v>0.5</v>
      </c>
    </row>
    <row r="446" spans="1:16" x14ac:dyDescent="0.25">
      <c r="A446" s="391"/>
      <c r="B446" s="394"/>
      <c r="C446" s="5" t="str">
        <f t="shared" si="78"/>
        <v/>
      </c>
      <c r="D446" s="155">
        <f t="shared" si="83"/>
        <v>0</v>
      </c>
      <c r="F446" s="156">
        <f t="shared" si="84"/>
        <v>0</v>
      </c>
      <c r="G446" t="str">
        <f t="shared" si="85"/>
        <v/>
      </c>
      <c r="H446" t="b">
        <f t="shared" si="86"/>
        <v>0</v>
      </c>
      <c r="I446" s="283">
        <f t="shared" si="79"/>
        <v>0</v>
      </c>
      <c r="J446" s="1">
        <f t="shared" si="80"/>
        <v>0</v>
      </c>
      <c r="K446" s="157">
        <f t="shared" si="87"/>
        <v>0</v>
      </c>
      <c r="L446" s="148">
        <f t="shared" si="88"/>
        <v>0</v>
      </c>
      <c r="M446" s="150">
        <f t="shared" si="89"/>
        <v>10</v>
      </c>
      <c r="N446" s="149">
        <f t="shared" si="90"/>
        <v>50</v>
      </c>
      <c r="O446" s="149">
        <f t="shared" si="81"/>
        <v>5</v>
      </c>
      <c r="P446" s="148">
        <f t="shared" si="82"/>
        <v>0.5</v>
      </c>
    </row>
    <row r="447" spans="1:16" x14ac:dyDescent="0.25">
      <c r="A447" s="391"/>
      <c r="B447" s="394"/>
      <c r="C447" s="5" t="str">
        <f t="shared" si="78"/>
        <v/>
      </c>
      <c r="D447" s="155">
        <f t="shared" si="83"/>
        <v>0</v>
      </c>
      <c r="F447" s="156">
        <f t="shared" si="84"/>
        <v>0</v>
      </c>
      <c r="G447" t="str">
        <f t="shared" si="85"/>
        <v/>
      </c>
      <c r="H447" t="b">
        <f t="shared" si="86"/>
        <v>0</v>
      </c>
      <c r="I447" s="283">
        <f t="shared" si="79"/>
        <v>0</v>
      </c>
      <c r="J447" s="1">
        <f t="shared" si="80"/>
        <v>0</v>
      </c>
      <c r="K447" s="157">
        <f t="shared" si="87"/>
        <v>0</v>
      </c>
      <c r="L447" s="148">
        <f t="shared" si="88"/>
        <v>0</v>
      </c>
      <c r="M447" s="150">
        <f t="shared" si="89"/>
        <v>10</v>
      </c>
      <c r="N447" s="149">
        <f t="shared" si="90"/>
        <v>50</v>
      </c>
      <c r="O447" s="149">
        <f t="shared" si="81"/>
        <v>5</v>
      </c>
      <c r="P447" s="148">
        <f t="shared" si="82"/>
        <v>0.5</v>
      </c>
    </row>
    <row r="448" spans="1:16" x14ac:dyDescent="0.25">
      <c r="A448" s="391"/>
      <c r="B448" s="394"/>
      <c r="C448" s="5" t="str">
        <f t="shared" si="78"/>
        <v/>
      </c>
      <c r="D448" s="155">
        <f t="shared" si="83"/>
        <v>0</v>
      </c>
      <c r="F448" s="156">
        <f t="shared" si="84"/>
        <v>0</v>
      </c>
      <c r="G448" t="str">
        <f t="shared" si="85"/>
        <v/>
      </c>
      <c r="H448" t="b">
        <f t="shared" si="86"/>
        <v>0</v>
      </c>
      <c r="I448" s="283">
        <f t="shared" si="79"/>
        <v>0</v>
      </c>
      <c r="J448" s="1">
        <f t="shared" si="80"/>
        <v>0</v>
      </c>
      <c r="K448" s="157">
        <f t="shared" si="87"/>
        <v>0</v>
      </c>
      <c r="L448" s="148">
        <f t="shared" si="88"/>
        <v>0</v>
      </c>
      <c r="M448" s="150">
        <f t="shared" si="89"/>
        <v>10</v>
      </c>
      <c r="N448" s="149">
        <f t="shared" si="90"/>
        <v>50</v>
      </c>
      <c r="O448" s="149">
        <f t="shared" si="81"/>
        <v>5</v>
      </c>
      <c r="P448" s="148">
        <f t="shared" si="82"/>
        <v>0.5</v>
      </c>
    </row>
    <row r="449" spans="1:16" x14ac:dyDescent="0.25">
      <c r="A449" s="391"/>
      <c r="B449" s="394"/>
      <c r="C449" s="5" t="str">
        <f t="shared" si="78"/>
        <v/>
      </c>
      <c r="D449" s="155">
        <f t="shared" si="83"/>
        <v>0</v>
      </c>
      <c r="F449" s="156">
        <f t="shared" si="84"/>
        <v>0</v>
      </c>
      <c r="G449" t="str">
        <f t="shared" si="85"/>
        <v/>
      </c>
      <c r="H449" t="b">
        <f t="shared" si="86"/>
        <v>0</v>
      </c>
      <c r="I449" s="283">
        <f t="shared" si="79"/>
        <v>0</v>
      </c>
      <c r="J449" s="1">
        <f t="shared" si="80"/>
        <v>0</v>
      </c>
      <c r="K449" s="157">
        <f t="shared" si="87"/>
        <v>0</v>
      </c>
      <c r="L449" s="148">
        <f t="shared" si="88"/>
        <v>0</v>
      </c>
      <c r="M449" s="150">
        <f t="shared" si="89"/>
        <v>10</v>
      </c>
      <c r="N449" s="149">
        <f t="shared" si="90"/>
        <v>50</v>
      </c>
      <c r="O449" s="149">
        <f t="shared" si="81"/>
        <v>5</v>
      </c>
      <c r="P449" s="148">
        <f t="shared" si="82"/>
        <v>0.5</v>
      </c>
    </row>
    <row r="450" spans="1:16" x14ac:dyDescent="0.25">
      <c r="A450" s="391"/>
      <c r="B450" s="394"/>
      <c r="C450" s="5" t="str">
        <f t="shared" si="78"/>
        <v/>
      </c>
      <c r="D450" s="155">
        <f t="shared" si="83"/>
        <v>0</v>
      </c>
      <c r="F450" s="156">
        <f t="shared" si="84"/>
        <v>0</v>
      </c>
      <c r="G450" t="str">
        <f t="shared" si="85"/>
        <v/>
      </c>
      <c r="H450" t="b">
        <f t="shared" si="86"/>
        <v>0</v>
      </c>
      <c r="I450" s="283">
        <f t="shared" si="79"/>
        <v>0</v>
      </c>
      <c r="J450" s="1">
        <f t="shared" si="80"/>
        <v>0</v>
      </c>
      <c r="K450" s="157">
        <f t="shared" si="87"/>
        <v>0</v>
      </c>
      <c r="L450" s="148">
        <f t="shared" si="88"/>
        <v>0</v>
      </c>
      <c r="M450" s="150">
        <f t="shared" si="89"/>
        <v>10</v>
      </c>
      <c r="N450" s="149">
        <f t="shared" si="90"/>
        <v>50</v>
      </c>
      <c r="O450" s="149">
        <f t="shared" si="81"/>
        <v>5</v>
      </c>
      <c r="P450" s="148">
        <f t="shared" si="82"/>
        <v>0.5</v>
      </c>
    </row>
    <row r="451" spans="1:16" x14ac:dyDescent="0.25">
      <c r="A451" s="391"/>
      <c r="B451" s="394"/>
      <c r="C451" s="5" t="str">
        <f t="shared" ref="C451:C514" si="91">IF(I451&gt;0,INDEX(DB,I451,2),"")</f>
        <v/>
      </c>
      <c r="D451" s="155">
        <f t="shared" si="83"/>
        <v>0</v>
      </c>
      <c r="F451" s="156">
        <f t="shared" si="84"/>
        <v>0</v>
      </c>
      <c r="G451" t="str">
        <f t="shared" si="85"/>
        <v/>
      </c>
      <c r="H451" t="b">
        <f t="shared" si="86"/>
        <v>0</v>
      </c>
      <c r="I451" s="283">
        <f t="shared" ref="I451:I514" si="92">IF(ISNA(MATCH(A451,AthleteNumbers,0)),0,MATCH(A451,AthleteNumbers,0))</f>
        <v>0</v>
      </c>
      <c r="J451" s="1">
        <f t="shared" ref="J451:J514" si="93">IF(I451&gt;0,INDEX(DB,$I451,6),0)</f>
        <v>0</v>
      </c>
      <c r="K451" s="157">
        <f t="shared" si="87"/>
        <v>0</v>
      </c>
      <c r="L451" s="148">
        <f t="shared" si="88"/>
        <v>0</v>
      </c>
      <c r="M451" s="150">
        <f t="shared" si="89"/>
        <v>10</v>
      </c>
      <c r="N451" s="149">
        <f t="shared" si="90"/>
        <v>50</v>
      </c>
      <c r="O451" s="149">
        <f t="shared" ref="O451:O514" si="94">IF($J451=0,$M$1,INDEX(IncEventData,$J451,(3*($K$1-1))+2))</f>
        <v>5</v>
      </c>
      <c r="P451" s="148">
        <f t="shared" ref="P451:P514" si="95">IF($J451=0,$O$1,INDEX(IncEventData,$J451,(3*($K$1-1))+3))</f>
        <v>0.5</v>
      </c>
    </row>
    <row r="452" spans="1:16" x14ac:dyDescent="0.25">
      <c r="A452" s="391"/>
      <c r="B452" s="394"/>
      <c r="C452" s="5" t="str">
        <f t="shared" si="91"/>
        <v/>
      </c>
      <c r="D452" s="155">
        <f t="shared" ref="D452:D515" si="96">IF(AND(H452,B452&lt;&gt;0,ISNUMBER(B452)),IF(ISERR(M452),0,M452),0)</f>
        <v>0</v>
      </c>
      <c r="F452" s="156">
        <f t="shared" ref="F452:F515" si="97">COUNTIF(A$3:A$1002,A452)</f>
        <v>0</v>
      </c>
      <c r="G452" t="str">
        <f t="shared" ref="G452:G515" si="98">IF(AND(H452,OR(D452&lt;=10,D452&gt;=90)),"CHECK","")</f>
        <v/>
      </c>
      <c r="H452" t="b">
        <f t="shared" ref="H452:H515" si="99">IF(AND(I452&gt;0,LEN(C452)&gt;0,B452&lt;&gt;0),TRUE,FALSE)</f>
        <v>0</v>
      </c>
      <c r="I452" s="283">
        <f t="shared" si="92"/>
        <v>0</v>
      </c>
      <c r="J452" s="1">
        <f t="shared" si="93"/>
        <v>0</v>
      </c>
      <c r="K452" s="157">
        <f t="shared" ref="K452:K515" si="100">IF(ISNUMBER(B452),ROUND(+B452,2),0)</f>
        <v>0</v>
      </c>
      <c r="L452" s="148">
        <f t="shared" ref="L452:L515" si="101">+K452</f>
        <v>0</v>
      </c>
      <c r="M452" s="150">
        <f t="shared" ref="M452:M515" si="102">IF(L452&lt;O452,MinPoints,IF(AND(L452&gt;N452,O452&gt;0),100,+INT(($L452-O452)/P452)+MinPoints))</f>
        <v>10</v>
      </c>
      <c r="N452" s="149">
        <f t="shared" ref="N452:N515" si="103">+O452+(P452*90)</f>
        <v>50</v>
      </c>
      <c r="O452" s="149">
        <f t="shared" si="94"/>
        <v>5</v>
      </c>
      <c r="P452" s="148">
        <f t="shared" si="95"/>
        <v>0.5</v>
      </c>
    </row>
    <row r="453" spans="1:16" x14ac:dyDescent="0.25">
      <c r="A453" s="391"/>
      <c r="B453" s="394"/>
      <c r="C453" s="5" t="str">
        <f t="shared" si="91"/>
        <v/>
      </c>
      <c r="D453" s="155">
        <f t="shared" si="96"/>
        <v>0</v>
      </c>
      <c r="F453" s="156">
        <f t="shared" si="97"/>
        <v>0</v>
      </c>
      <c r="G453" t="str">
        <f t="shared" si="98"/>
        <v/>
      </c>
      <c r="H453" t="b">
        <f t="shared" si="99"/>
        <v>0</v>
      </c>
      <c r="I453" s="283">
        <f t="shared" si="92"/>
        <v>0</v>
      </c>
      <c r="J453" s="1">
        <f t="shared" si="93"/>
        <v>0</v>
      </c>
      <c r="K453" s="157">
        <f t="shared" si="100"/>
        <v>0</v>
      </c>
      <c r="L453" s="148">
        <f t="shared" si="101"/>
        <v>0</v>
      </c>
      <c r="M453" s="150">
        <f t="shared" si="102"/>
        <v>10</v>
      </c>
      <c r="N453" s="149">
        <f t="shared" si="103"/>
        <v>50</v>
      </c>
      <c r="O453" s="149">
        <f t="shared" si="94"/>
        <v>5</v>
      </c>
      <c r="P453" s="148">
        <f t="shared" si="95"/>
        <v>0.5</v>
      </c>
    </row>
    <row r="454" spans="1:16" x14ac:dyDescent="0.25">
      <c r="A454" s="391"/>
      <c r="B454" s="394"/>
      <c r="C454" s="5" t="str">
        <f t="shared" si="91"/>
        <v/>
      </c>
      <c r="D454" s="155">
        <f t="shared" si="96"/>
        <v>0</v>
      </c>
      <c r="F454" s="156">
        <f t="shared" si="97"/>
        <v>0</v>
      </c>
      <c r="G454" t="str">
        <f t="shared" si="98"/>
        <v/>
      </c>
      <c r="H454" t="b">
        <f t="shared" si="99"/>
        <v>0</v>
      </c>
      <c r="I454" s="283">
        <f t="shared" si="92"/>
        <v>0</v>
      </c>
      <c r="J454" s="1">
        <f t="shared" si="93"/>
        <v>0</v>
      </c>
      <c r="K454" s="157">
        <f t="shared" si="100"/>
        <v>0</v>
      </c>
      <c r="L454" s="148">
        <f t="shared" si="101"/>
        <v>0</v>
      </c>
      <c r="M454" s="150">
        <f t="shared" si="102"/>
        <v>10</v>
      </c>
      <c r="N454" s="149">
        <f t="shared" si="103"/>
        <v>50</v>
      </c>
      <c r="O454" s="149">
        <f t="shared" si="94"/>
        <v>5</v>
      </c>
      <c r="P454" s="148">
        <f t="shared" si="95"/>
        <v>0.5</v>
      </c>
    </row>
    <row r="455" spans="1:16" x14ac:dyDescent="0.25">
      <c r="A455" s="391"/>
      <c r="B455" s="394"/>
      <c r="C455" s="5" t="str">
        <f t="shared" si="91"/>
        <v/>
      </c>
      <c r="D455" s="155">
        <f t="shared" si="96"/>
        <v>0</v>
      </c>
      <c r="F455" s="156">
        <f t="shared" si="97"/>
        <v>0</v>
      </c>
      <c r="G455" t="str">
        <f t="shared" si="98"/>
        <v/>
      </c>
      <c r="H455" t="b">
        <f t="shared" si="99"/>
        <v>0</v>
      </c>
      <c r="I455" s="283">
        <f t="shared" si="92"/>
        <v>0</v>
      </c>
      <c r="J455" s="1">
        <f t="shared" si="93"/>
        <v>0</v>
      </c>
      <c r="K455" s="157">
        <f t="shared" si="100"/>
        <v>0</v>
      </c>
      <c r="L455" s="148">
        <f t="shared" si="101"/>
        <v>0</v>
      </c>
      <c r="M455" s="150">
        <f t="shared" si="102"/>
        <v>10</v>
      </c>
      <c r="N455" s="149">
        <f t="shared" si="103"/>
        <v>50</v>
      </c>
      <c r="O455" s="149">
        <f t="shared" si="94"/>
        <v>5</v>
      </c>
      <c r="P455" s="148">
        <f t="shared" si="95"/>
        <v>0.5</v>
      </c>
    </row>
    <row r="456" spans="1:16" x14ac:dyDescent="0.25">
      <c r="A456" s="391"/>
      <c r="B456" s="394"/>
      <c r="C456" s="5" t="str">
        <f t="shared" si="91"/>
        <v/>
      </c>
      <c r="D456" s="155">
        <f t="shared" si="96"/>
        <v>0</v>
      </c>
      <c r="F456" s="156">
        <f t="shared" si="97"/>
        <v>0</v>
      </c>
      <c r="G456" t="str">
        <f t="shared" si="98"/>
        <v/>
      </c>
      <c r="H456" t="b">
        <f t="shared" si="99"/>
        <v>0</v>
      </c>
      <c r="I456" s="283">
        <f t="shared" si="92"/>
        <v>0</v>
      </c>
      <c r="J456" s="1">
        <f t="shared" si="93"/>
        <v>0</v>
      </c>
      <c r="K456" s="157">
        <f t="shared" si="100"/>
        <v>0</v>
      </c>
      <c r="L456" s="148">
        <f t="shared" si="101"/>
        <v>0</v>
      </c>
      <c r="M456" s="150">
        <f t="shared" si="102"/>
        <v>10</v>
      </c>
      <c r="N456" s="149">
        <f t="shared" si="103"/>
        <v>50</v>
      </c>
      <c r="O456" s="149">
        <f t="shared" si="94"/>
        <v>5</v>
      </c>
      <c r="P456" s="148">
        <f t="shared" si="95"/>
        <v>0.5</v>
      </c>
    </row>
    <row r="457" spans="1:16" x14ac:dyDescent="0.25">
      <c r="A457" s="391"/>
      <c r="B457" s="394"/>
      <c r="C457" s="5" t="str">
        <f t="shared" si="91"/>
        <v/>
      </c>
      <c r="D457" s="155">
        <f t="shared" si="96"/>
        <v>0</v>
      </c>
      <c r="F457" s="156">
        <f t="shared" si="97"/>
        <v>0</v>
      </c>
      <c r="G457" t="str">
        <f t="shared" si="98"/>
        <v/>
      </c>
      <c r="H457" t="b">
        <f t="shared" si="99"/>
        <v>0</v>
      </c>
      <c r="I457" s="283">
        <f t="shared" si="92"/>
        <v>0</v>
      </c>
      <c r="J457" s="1">
        <f t="shared" si="93"/>
        <v>0</v>
      </c>
      <c r="K457" s="157">
        <f t="shared" si="100"/>
        <v>0</v>
      </c>
      <c r="L457" s="148">
        <f t="shared" si="101"/>
        <v>0</v>
      </c>
      <c r="M457" s="150">
        <f t="shared" si="102"/>
        <v>10</v>
      </c>
      <c r="N457" s="149">
        <f t="shared" si="103"/>
        <v>50</v>
      </c>
      <c r="O457" s="149">
        <f t="shared" si="94"/>
        <v>5</v>
      </c>
      <c r="P457" s="148">
        <f t="shared" si="95"/>
        <v>0.5</v>
      </c>
    </row>
    <row r="458" spans="1:16" x14ac:dyDescent="0.25">
      <c r="A458" s="391"/>
      <c r="B458" s="394"/>
      <c r="C458" s="5" t="str">
        <f t="shared" si="91"/>
        <v/>
      </c>
      <c r="D458" s="155">
        <f t="shared" si="96"/>
        <v>0</v>
      </c>
      <c r="F458" s="156">
        <f t="shared" si="97"/>
        <v>0</v>
      </c>
      <c r="G458" t="str">
        <f t="shared" si="98"/>
        <v/>
      </c>
      <c r="H458" t="b">
        <f t="shared" si="99"/>
        <v>0</v>
      </c>
      <c r="I458" s="283">
        <f t="shared" si="92"/>
        <v>0</v>
      </c>
      <c r="J458" s="1">
        <f t="shared" si="93"/>
        <v>0</v>
      </c>
      <c r="K458" s="157">
        <f t="shared" si="100"/>
        <v>0</v>
      </c>
      <c r="L458" s="148">
        <f t="shared" si="101"/>
        <v>0</v>
      </c>
      <c r="M458" s="150">
        <f t="shared" si="102"/>
        <v>10</v>
      </c>
      <c r="N458" s="149">
        <f t="shared" si="103"/>
        <v>50</v>
      </c>
      <c r="O458" s="149">
        <f t="shared" si="94"/>
        <v>5</v>
      </c>
      <c r="P458" s="148">
        <f t="shared" si="95"/>
        <v>0.5</v>
      </c>
    </row>
    <row r="459" spans="1:16" x14ac:dyDescent="0.25">
      <c r="A459" s="391"/>
      <c r="B459" s="394"/>
      <c r="C459" s="5" t="str">
        <f t="shared" si="91"/>
        <v/>
      </c>
      <c r="D459" s="155">
        <f t="shared" si="96"/>
        <v>0</v>
      </c>
      <c r="F459" s="156">
        <f t="shared" si="97"/>
        <v>0</v>
      </c>
      <c r="G459" t="str">
        <f t="shared" si="98"/>
        <v/>
      </c>
      <c r="H459" t="b">
        <f t="shared" si="99"/>
        <v>0</v>
      </c>
      <c r="I459" s="283">
        <f t="shared" si="92"/>
        <v>0</v>
      </c>
      <c r="J459" s="1">
        <f t="shared" si="93"/>
        <v>0</v>
      </c>
      <c r="K459" s="157">
        <f t="shared" si="100"/>
        <v>0</v>
      </c>
      <c r="L459" s="148">
        <f t="shared" si="101"/>
        <v>0</v>
      </c>
      <c r="M459" s="150">
        <f t="shared" si="102"/>
        <v>10</v>
      </c>
      <c r="N459" s="149">
        <f t="shared" si="103"/>
        <v>50</v>
      </c>
      <c r="O459" s="149">
        <f t="shared" si="94"/>
        <v>5</v>
      </c>
      <c r="P459" s="148">
        <f t="shared" si="95"/>
        <v>0.5</v>
      </c>
    </row>
    <row r="460" spans="1:16" x14ac:dyDescent="0.25">
      <c r="A460" s="391"/>
      <c r="B460" s="394"/>
      <c r="C460" s="5" t="str">
        <f t="shared" si="91"/>
        <v/>
      </c>
      <c r="D460" s="155">
        <f t="shared" si="96"/>
        <v>0</v>
      </c>
      <c r="F460" s="156">
        <f t="shared" si="97"/>
        <v>0</v>
      </c>
      <c r="G460" t="str">
        <f t="shared" si="98"/>
        <v/>
      </c>
      <c r="H460" t="b">
        <f t="shared" si="99"/>
        <v>0</v>
      </c>
      <c r="I460" s="283">
        <f t="shared" si="92"/>
        <v>0</v>
      </c>
      <c r="J460" s="1">
        <f t="shared" si="93"/>
        <v>0</v>
      </c>
      <c r="K460" s="157">
        <f t="shared" si="100"/>
        <v>0</v>
      </c>
      <c r="L460" s="148">
        <f t="shared" si="101"/>
        <v>0</v>
      </c>
      <c r="M460" s="150">
        <f t="shared" si="102"/>
        <v>10</v>
      </c>
      <c r="N460" s="149">
        <f t="shared" si="103"/>
        <v>50</v>
      </c>
      <c r="O460" s="149">
        <f t="shared" si="94"/>
        <v>5</v>
      </c>
      <c r="P460" s="148">
        <f t="shared" si="95"/>
        <v>0.5</v>
      </c>
    </row>
    <row r="461" spans="1:16" x14ac:dyDescent="0.25">
      <c r="A461" s="391"/>
      <c r="B461" s="394"/>
      <c r="C461" s="5" t="str">
        <f t="shared" si="91"/>
        <v/>
      </c>
      <c r="D461" s="155">
        <f t="shared" si="96"/>
        <v>0</v>
      </c>
      <c r="F461" s="156">
        <f t="shared" si="97"/>
        <v>0</v>
      </c>
      <c r="G461" t="str">
        <f t="shared" si="98"/>
        <v/>
      </c>
      <c r="H461" t="b">
        <f t="shared" si="99"/>
        <v>0</v>
      </c>
      <c r="I461" s="283">
        <f t="shared" si="92"/>
        <v>0</v>
      </c>
      <c r="J461" s="1">
        <f t="shared" si="93"/>
        <v>0</v>
      </c>
      <c r="K461" s="157">
        <f t="shared" si="100"/>
        <v>0</v>
      </c>
      <c r="L461" s="148">
        <f t="shared" si="101"/>
        <v>0</v>
      </c>
      <c r="M461" s="150">
        <f t="shared" si="102"/>
        <v>10</v>
      </c>
      <c r="N461" s="149">
        <f t="shared" si="103"/>
        <v>50</v>
      </c>
      <c r="O461" s="149">
        <f t="shared" si="94"/>
        <v>5</v>
      </c>
      <c r="P461" s="148">
        <f t="shared" si="95"/>
        <v>0.5</v>
      </c>
    </row>
    <row r="462" spans="1:16" x14ac:dyDescent="0.25">
      <c r="A462" s="391"/>
      <c r="B462" s="394"/>
      <c r="C462" s="5" t="str">
        <f t="shared" si="91"/>
        <v/>
      </c>
      <c r="D462" s="155">
        <f t="shared" si="96"/>
        <v>0</v>
      </c>
      <c r="F462" s="156">
        <f t="shared" si="97"/>
        <v>0</v>
      </c>
      <c r="G462" t="str">
        <f t="shared" si="98"/>
        <v/>
      </c>
      <c r="H462" t="b">
        <f t="shared" si="99"/>
        <v>0</v>
      </c>
      <c r="I462" s="283">
        <f t="shared" si="92"/>
        <v>0</v>
      </c>
      <c r="J462" s="1">
        <f t="shared" si="93"/>
        <v>0</v>
      </c>
      <c r="K462" s="157">
        <f t="shared" si="100"/>
        <v>0</v>
      </c>
      <c r="L462" s="148">
        <f t="shared" si="101"/>
        <v>0</v>
      </c>
      <c r="M462" s="150">
        <f t="shared" si="102"/>
        <v>10</v>
      </c>
      <c r="N462" s="149">
        <f t="shared" si="103"/>
        <v>50</v>
      </c>
      <c r="O462" s="149">
        <f t="shared" si="94"/>
        <v>5</v>
      </c>
      <c r="P462" s="148">
        <f t="shared" si="95"/>
        <v>0.5</v>
      </c>
    </row>
    <row r="463" spans="1:16" x14ac:dyDescent="0.25">
      <c r="A463" s="391"/>
      <c r="B463" s="394"/>
      <c r="C463" s="5" t="str">
        <f t="shared" si="91"/>
        <v/>
      </c>
      <c r="D463" s="155">
        <f t="shared" si="96"/>
        <v>0</v>
      </c>
      <c r="F463" s="156">
        <f t="shared" si="97"/>
        <v>0</v>
      </c>
      <c r="G463" t="str">
        <f t="shared" si="98"/>
        <v/>
      </c>
      <c r="H463" t="b">
        <f t="shared" si="99"/>
        <v>0</v>
      </c>
      <c r="I463" s="283">
        <f t="shared" si="92"/>
        <v>0</v>
      </c>
      <c r="J463" s="1">
        <f t="shared" si="93"/>
        <v>0</v>
      </c>
      <c r="K463" s="157">
        <f t="shared" si="100"/>
        <v>0</v>
      </c>
      <c r="L463" s="148">
        <f t="shared" si="101"/>
        <v>0</v>
      </c>
      <c r="M463" s="150">
        <f t="shared" si="102"/>
        <v>10</v>
      </c>
      <c r="N463" s="149">
        <f t="shared" si="103"/>
        <v>50</v>
      </c>
      <c r="O463" s="149">
        <f t="shared" si="94"/>
        <v>5</v>
      </c>
      <c r="P463" s="148">
        <f t="shared" si="95"/>
        <v>0.5</v>
      </c>
    </row>
    <row r="464" spans="1:16" x14ac:dyDescent="0.25">
      <c r="A464" s="391"/>
      <c r="B464" s="394"/>
      <c r="C464" s="5" t="str">
        <f t="shared" si="91"/>
        <v/>
      </c>
      <c r="D464" s="155">
        <f t="shared" si="96"/>
        <v>0</v>
      </c>
      <c r="F464" s="156">
        <f t="shared" si="97"/>
        <v>0</v>
      </c>
      <c r="G464" t="str">
        <f t="shared" si="98"/>
        <v/>
      </c>
      <c r="H464" t="b">
        <f t="shared" si="99"/>
        <v>0</v>
      </c>
      <c r="I464" s="283">
        <f t="shared" si="92"/>
        <v>0</v>
      </c>
      <c r="J464" s="1">
        <f t="shared" si="93"/>
        <v>0</v>
      </c>
      <c r="K464" s="157">
        <f t="shared" si="100"/>
        <v>0</v>
      </c>
      <c r="L464" s="148">
        <f t="shared" si="101"/>
        <v>0</v>
      </c>
      <c r="M464" s="150">
        <f t="shared" si="102"/>
        <v>10</v>
      </c>
      <c r="N464" s="149">
        <f t="shared" si="103"/>
        <v>50</v>
      </c>
      <c r="O464" s="149">
        <f t="shared" si="94"/>
        <v>5</v>
      </c>
      <c r="P464" s="148">
        <f t="shared" si="95"/>
        <v>0.5</v>
      </c>
    </row>
    <row r="465" spans="1:16" x14ac:dyDescent="0.25">
      <c r="A465" s="391"/>
      <c r="B465" s="394"/>
      <c r="C465" s="5" t="str">
        <f t="shared" si="91"/>
        <v/>
      </c>
      <c r="D465" s="155">
        <f t="shared" si="96"/>
        <v>0</v>
      </c>
      <c r="F465" s="156">
        <f t="shared" si="97"/>
        <v>0</v>
      </c>
      <c r="G465" t="str">
        <f t="shared" si="98"/>
        <v/>
      </c>
      <c r="H465" t="b">
        <f t="shared" si="99"/>
        <v>0</v>
      </c>
      <c r="I465" s="283">
        <f t="shared" si="92"/>
        <v>0</v>
      </c>
      <c r="J465" s="1">
        <f t="shared" si="93"/>
        <v>0</v>
      </c>
      <c r="K465" s="157">
        <f t="shared" si="100"/>
        <v>0</v>
      </c>
      <c r="L465" s="148">
        <f t="shared" si="101"/>
        <v>0</v>
      </c>
      <c r="M465" s="150">
        <f t="shared" si="102"/>
        <v>10</v>
      </c>
      <c r="N465" s="149">
        <f t="shared" si="103"/>
        <v>50</v>
      </c>
      <c r="O465" s="149">
        <f t="shared" si="94"/>
        <v>5</v>
      </c>
      <c r="P465" s="148">
        <f t="shared" si="95"/>
        <v>0.5</v>
      </c>
    </row>
    <row r="466" spans="1:16" x14ac:dyDescent="0.25">
      <c r="A466" s="391"/>
      <c r="B466" s="394"/>
      <c r="C466" s="5" t="str">
        <f t="shared" si="91"/>
        <v/>
      </c>
      <c r="D466" s="155">
        <f t="shared" si="96"/>
        <v>0</v>
      </c>
      <c r="F466" s="156">
        <f t="shared" si="97"/>
        <v>0</v>
      </c>
      <c r="G466" t="str">
        <f t="shared" si="98"/>
        <v/>
      </c>
      <c r="H466" t="b">
        <f t="shared" si="99"/>
        <v>0</v>
      </c>
      <c r="I466" s="283">
        <f t="shared" si="92"/>
        <v>0</v>
      </c>
      <c r="J466" s="1">
        <f t="shared" si="93"/>
        <v>0</v>
      </c>
      <c r="K466" s="157">
        <f t="shared" si="100"/>
        <v>0</v>
      </c>
      <c r="L466" s="148">
        <f t="shared" si="101"/>
        <v>0</v>
      </c>
      <c r="M466" s="150">
        <f t="shared" si="102"/>
        <v>10</v>
      </c>
      <c r="N466" s="149">
        <f t="shared" si="103"/>
        <v>50</v>
      </c>
      <c r="O466" s="149">
        <f t="shared" si="94"/>
        <v>5</v>
      </c>
      <c r="P466" s="148">
        <f t="shared" si="95"/>
        <v>0.5</v>
      </c>
    </row>
    <row r="467" spans="1:16" x14ac:dyDescent="0.25">
      <c r="A467" s="391"/>
      <c r="B467" s="394"/>
      <c r="C467" s="5" t="str">
        <f t="shared" si="91"/>
        <v/>
      </c>
      <c r="D467" s="155">
        <f t="shared" si="96"/>
        <v>0</v>
      </c>
      <c r="F467" s="156">
        <f t="shared" si="97"/>
        <v>0</v>
      </c>
      <c r="G467" t="str">
        <f t="shared" si="98"/>
        <v/>
      </c>
      <c r="H467" t="b">
        <f t="shared" si="99"/>
        <v>0</v>
      </c>
      <c r="I467" s="283">
        <f t="shared" si="92"/>
        <v>0</v>
      </c>
      <c r="J467" s="1">
        <f t="shared" si="93"/>
        <v>0</v>
      </c>
      <c r="K467" s="157">
        <f t="shared" si="100"/>
        <v>0</v>
      </c>
      <c r="L467" s="148">
        <f t="shared" si="101"/>
        <v>0</v>
      </c>
      <c r="M467" s="150">
        <f t="shared" si="102"/>
        <v>10</v>
      </c>
      <c r="N467" s="149">
        <f t="shared" si="103"/>
        <v>50</v>
      </c>
      <c r="O467" s="149">
        <f t="shared" si="94"/>
        <v>5</v>
      </c>
      <c r="P467" s="148">
        <f t="shared" si="95"/>
        <v>0.5</v>
      </c>
    </row>
    <row r="468" spans="1:16" x14ac:dyDescent="0.25">
      <c r="A468" s="391"/>
      <c r="B468" s="394"/>
      <c r="C468" s="5" t="str">
        <f t="shared" si="91"/>
        <v/>
      </c>
      <c r="D468" s="155">
        <f t="shared" si="96"/>
        <v>0</v>
      </c>
      <c r="F468" s="156">
        <f t="shared" si="97"/>
        <v>0</v>
      </c>
      <c r="G468" t="str">
        <f t="shared" si="98"/>
        <v/>
      </c>
      <c r="H468" t="b">
        <f t="shared" si="99"/>
        <v>0</v>
      </c>
      <c r="I468" s="283">
        <f t="shared" si="92"/>
        <v>0</v>
      </c>
      <c r="J468" s="1">
        <f t="shared" si="93"/>
        <v>0</v>
      </c>
      <c r="K468" s="157">
        <f t="shared" si="100"/>
        <v>0</v>
      </c>
      <c r="L468" s="148">
        <f t="shared" si="101"/>
        <v>0</v>
      </c>
      <c r="M468" s="150">
        <f t="shared" si="102"/>
        <v>10</v>
      </c>
      <c r="N468" s="149">
        <f t="shared" si="103"/>
        <v>50</v>
      </c>
      <c r="O468" s="149">
        <f t="shared" si="94"/>
        <v>5</v>
      </c>
      <c r="P468" s="148">
        <f t="shared" si="95"/>
        <v>0.5</v>
      </c>
    </row>
    <row r="469" spans="1:16" x14ac:dyDescent="0.25">
      <c r="A469" s="391"/>
      <c r="B469" s="394"/>
      <c r="C469" s="5" t="str">
        <f t="shared" si="91"/>
        <v/>
      </c>
      <c r="D469" s="155">
        <f t="shared" si="96"/>
        <v>0</v>
      </c>
      <c r="F469" s="156">
        <f t="shared" si="97"/>
        <v>0</v>
      </c>
      <c r="G469" t="str">
        <f t="shared" si="98"/>
        <v/>
      </c>
      <c r="H469" t="b">
        <f t="shared" si="99"/>
        <v>0</v>
      </c>
      <c r="I469" s="283">
        <f t="shared" si="92"/>
        <v>0</v>
      </c>
      <c r="J469" s="1">
        <f t="shared" si="93"/>
        <v>0</v>
      </c>
      <c r="K469" s="157">
        <f t="shared" si="100"/>
        <v>0</v>
      </c>
      <c r="L469" s="148">
        <f t="shared" si="101"/>
        <v>0</v>
      </c>
      <c r="M469" s="150">
        <f t="shared" si="102"/>
        <v>10</v>
      </c>
      <c r="N469" s="149">
        <f t="shared" si="103"/>
        <v>50</v>
      </c>
      <c r="O469" s="149">
        <f t="shared" si="94"/>
        <v>5</v>
      </c>
      <c r="P469" s="148">
        <f t="shared" si="95"/>
        <v>0.5</v>
      </c>
    </row>
    <row r="470" spans="1:16" x14ac:dyDescent="0.25">
      <c r="A470" s="391"/>
      <c r="B470" s="394"/>
      <c r="C470" s="5" t="str">
        <f t="shared" si="91"/>
        <v/>
      </c>
      <c r="D470" s="155">
        <f t="shared" si="96"/>
        <v>0</v>
      </c>
      <c r="F470" s="156">
        <f t="shared" si="97"/>
        <v>0</v>
      </c>
      <c r="G470" t="str">
        <f t="shared" si="98"/>
        <v/>
      </c>
      <c r="H470" t="b">
        <f t="shared" si="99"/>
        <v>0</v>
      </c>
      <c r="I470" s="283">
        <f t="shared" si="92"/>
        <v>0</v>
      </c>
      <c r="J470" s="1">
        <f t="shared" si="93"/>
        <v>0</v>
      </c>
      <c r="K470" s="157">
        <f t="shared" si="100"/>
        <v>0</v>
      </c>
      <c r="L470" s="148">
        <f t="shared" si="101"/>
        <v>0</v>
      </c>
      <c r="M470" s="150">
        <f t="shared" si="102"/>
        <v>10</v>
      </c>
      <c r="N470" s="149">
        <f t="shared" si="103"/>
        <v>50</v>
      </c>
      <c r="O470" s="149">
        <f t="shared" si="94"/>
        <v>5</v>
      </c>
      <c r="P470" s="148">
        <f t="shared" si="95"/>
        <v>0.5</v>
      </c>
    </row>
    <row r="471" spans="1:16" x14ac:dyDescent="0.25">
      <c r="A471" s="391"/>
      <c r="B471" s="394"/>
      <c r="C471" s="5" t="str">
        <f t="shared" si="91"/>
        <v/>
      </c>
      <c r="D471" s="155">
        <f t="shared" si="96"/>
        <v>0</v>
      </c>
      <c r="F471" s="156">
        <f t="shared" si="97"/>
        <v>0</v>
      </c>
      <c r="G471" t="str">
        <f t="shared" si="98"/>
        <v/>
      </c>
      <c r="H471" t="b">
        <f t="shared" si="99"/>
        <v>0</v>
      </c>
      <c r="I471" s="283">
        <f t="shared" si="92"/>
        <v>0</v>
      </c>
      <c r="J471" s="1">
        <f t="shared" si="93"/>
        <v>0</v>
      </c>
      <c r="K471" s="157">
        <f t="shared" si="100"/>
        <v>0</v>
      </c>
      <c r="L471" s="148">
        <f t="shared" si="101"/>
        <v>0</v>
      </c>
      <c r="M471" s="150">
        <f t="shared" si="102"/>
        <v>10</v>
      </c>
      <c r="N471" s="149">
        <f t="shared" si="103"/>
        <v>50</v>
      </c>
      <c r="O471" s="149">
        <f t="shared" si="94"/>
        <v>5</v>
      </c>
      <c r="P471" s="148">
        <f t="shared" si="95"/>
        <v>0.5</v>
      </c>
    </row>
    <row r="472" spans="1:16" x14ac:dyDescent="0.25">
      <c r="A472" s="391"/>
      <c r="B472" s="394"/>
      <c r="C472" s="5" t="str">
        <f t="shared" si="91"/>
        <v/>
      </c>
      <c r="D472" s="155">
        <f t="shared" si="96"/>
        <v>0</v>
      </c>
      <c r="F472" s="156">
        <f t="shared" si="97"/>
        <v>0</v>
      </c>
      <c r="G472" t="str">
        <f t="shared" si="98"/>
        <v/>
      </c>
      <c r="H472" t="b">
        <f t="shared" si="99"/>
        <v>0</v>
      </c>
      <c r="I472" s="283">
        <f t="shared" si="92"/>
        <v>0</v>
      </c>
      <c r="J472" s="1">
        <f t="shared" si="93"/>
        <v>0</v>
      </c>
      <c r="K472" s="157">
        <f t="shared" si="100"/>
        <v>0</v>
      </c>
      <c r="L472" s="148">
        <f t="shared" si="101"/>
        <v>0</v>
      </c>
      <c r="M472" s="150">
        <f t="shared" si="102"/>
        <v>10</v>
      </c>
      <c r="N472" s="149">
        <f t="shared" si="103"/>
        <v>50</v>
      </c>
      <c r="O472" s="149">
        <f t="shared" si="94"/>
        <v>5</v>
      </c>
      <c r="P472" s="148">
        <f t="shared" si="95"/>
        <v>0.5</v>
      </c>
    </row>
    <row r="473" spans="1:16" x14ac:dyDescent="0.25">
      <c r="A473" s="391"/>
      <c r="B473" s="394"/>
      <c r="C473" s="5" t="str">
        <f t="shared" si="91"/>
        <v/>
      </c>
      <c r="D473" s="155">
        <f t="shared" si="96"/>
        <v>0</v>
      </c>
      <c r="F473" s="156">
        <f t="shared" si="97"/>
        <v>0</v>
      </c>
      <c r="G473" t="str">
        <f t="shared" si="98"/>
        <v/>
      </c>
      <c r="H473" t="b">
        <f t="shared" si="99"/>
        <v>0</v>
      </c>
      <c r="I473" s="283">
        <f t="shared" si="92"/>
        <v>0</v>
      </c>
      <c r="J473" s="1">
        <f t="shared" si="93"/>
        <v>0</v>
      </c>
      <c r="K473" s="157">
        <f t="shared" si="100"/>
        <v>0</v>
      </c>
      <c r="L473" s="148">
        <f t="shared" si="101"/>
        <v>0</v>
      </c>
      <c r="M473" s="150">
        <f t="shared" si="102"/>
        <v>10</v>
      </c>
      <c r="N473" s="149">
        <f t="shared" si="103"/>
        <v>50</v>
      </c>
      <c r="O473" s="149">
        <f t="shared" si="94"/>
        <v>5</v>
      </c>
      <c r="P473" s="148">
        <f t="shared" si="95"/>
        <v>0.5</v>
      </c>
    </row>
    <row r="474" spans="1:16" x14ac:dyDescent="0.25">
      <c r="A474" s="391"/>
      <c r="B474" s="394"/>
      <c r="C474" s="5" t="str">
        <f t="shared" si="91"/>
        <v/>
      </c>
      <c r="D474" s="155">
        <f t="shared" si="96"/>
        <v>0</v>
      </c>
      <c r="F474" s="156">
        <f t="shared" si="97"/>
        <v>0</v>
      </c>
      <c r="G474" t="str">
        <f t="shared" si="98"/>
        <v/>
      </c>
      <c r="H474" t="b">
        <f t="shared" si="99"/>
        <v>0</v>
      </c>
      <c r="I474" s="283">
        <f t="shared" si="92"/>
        <v>0</v>
      </c>
      <c r="J474" s="1">
        <f t="shared" si="93"/>
        <v>0</v>
      </c>
      <c r="K474" s="157">
        <f t="shared" si="100"/>
        <v>0</v>
      </c>
      <c r="L474" s="148">
        <f t="shared" si="101"/>
        <v>0</v>
      </c>
      <c r="M474" s="150">
        <f t="shared" si="102"/>
        <v>10</v>
      </c>
      <c r="N474" s="149">
        <f t="shared" si="103"/>
        <v>50</v>
      </c>
      <c r="O474" s="149">
        <f t="shared" si="94"/>
        <v>5</v>
      </c>
      <c r="P474" s="148">
        <f t="shared" si="95"/>
        <v>0.5</v>
      </c>
    </row>
    <row r="475" spans="1:16" x14ac:dyDescent="0.25">
      <c r="A475" s="391"/>
      <c r="B475" s="394"/>
      <c r="C475" s="5" t="str">
        <f t="shared" si="91"/>
        <v/>
      </c>
      <c r="D475" s="155">
        <f t="shared" si="96"/>
        <v>0</v>
      </c>
      <c r="F475" s="156">
        <f t="shared" si="97"/>
        <v>0</v>
      </c>
      <c r="G475" t="str">
        <f t="shared" si="98"/>
        <v/>
      </c>
      <c r="H475" t="b">
        <f t="shared" si="99"/>
        <v>0</v>
      </c>
      <c r="I475" s="283">
        <f t="shared" si="92"/>
        <v>0</v>
      </c>
      <c r="J475" s="1">
        <f t="shared" si="93"/>
        <v>0</v>
      </c>
      <c r="K475" s="157">
        <f t="shared" si="100"/>
        <v>0</v>
      </c>
      <c r="L475" s="148">
        <f t="shared" si="101"/>
        <v>0</v>
      </c>
      <c r="M475" s="150">
        <f t="shared" si="102"/>
        <v>10</v>
      </c>
      <c r="N475" s="149">
        <f t="shared" si="103"/>
        <v>50</v>
      </c>
      <c r="O475" s="149">
        <f t="shared" si="94"/>
        <v>5</v>
      </c>
      <c r="P475" s="148">
        <f t="shared" si="95"/>
        <v>0.5</v>
      </c>
    </row>
    <row r="476" spans="1:16" x14ac:dyDescent="0.25">
      <c r="A476" s="391"/>
      <c r="B476" s="394"/>
      <c r="C476" s="5" t="str">
        <f t="shared" si="91"/>
        <v/>
      </c>
      <c r="D476" s="155">
        <f t="shared" si="96"/>
        <v>0</v>
      </c>
      <c r="F476" s="156">
        <f t="shared" si="97"/>
        <v>0</v>
      </c>
      <c r="G476" t="str">
        <f t="shared" si="98"/>
        <v/>
      </c>
      <c r="H476" t="b">
        <f t="shared" si="99"/>
        <v>0</v>
      </c>
      <c r="I476" s="283">
        <f t="shared" si="92"/>
        <v>0</v>
      </c>
      <c r="J476" s="1">
        <f t="shared" si="93"/>
        <v>0</v>
      </c>
      <c r="K476" s="157">
        <f t="shared" si="100"/>
        <v>0</v>
      </c>
      <c r="L476" s="148">
        <f t="shared" si="101"/>
        <v>0</v>
      </c>
      <c r="M476" s="150">
        <f t="shared" si="102"/>
        <v>10</v>
      </c>
      <c r="N476" s="149">
        <f t="shared" si="103"/>
        <v>50</v>
      </c>
      <c r="O476" s="149">
        <f t="shared" si="94"/>
        <v>5</v>
      </c>
      <c r="P476" s="148">
        <f t="shared" si="95"/>
        <v>0.5</v>
      </c>
    </row>
    <row r="477" spans="1:16" x14ac:dyDescent="0.25">
      <c r="A477" s="391"/>
      <c r="B477" s="394"/>
      <c r="C477" s="5" t="str">
        <f t="shared" si="91"/>
        <v/>
      </c>
      <c r="D477" s="155">
        <f t="shared" si="96"/>
        <v>0</v>
      </c>
      <c r="F477" s="156">
        <f t="shared" si="97"/>
        <v>0</v>
      </c>
      <c r="G477" t="str">
        <f t="shared" si="98"/>
        <v/>
      </c>
      <c r="H477" t="b">
        <f t="shared" si="99"/>
        <v>0</v>
      </c>
      <c r="I477" s="283">
        <f t="shared" si="92"/>
        <v>0</v>
      </c>
      <c r="J477" s="1">
        <f t="shared" si="93"/>
        <v>0</v>
      </c>
      <c r="K477" s="157">
        <f t="shared" si="100"/>
        <v>0</v>
      </c>
      <c r="L477" s="148">
        <f t="shared" si="101"/>
        <v>0</v>
      </c>
      <c r="M477" s="150">
        <f t="shared" si="102"/>
        <v>10</v>
      </c>
      <c r="N477" s="149">
        <f t="shared" si="103"/>
        <v>50</v>
      </c>
      <c r="O477" s="149">
        <f t="shared" si="94"/>
        <v>5</v>
      </c>
      <c r="P477" s="148">
        <f t="shared" si="95"/>
        <v>0.5</v>
      </c>
    </row>
    <row r="478" spans="1:16" x14ac:dyDescent="0.25">
      <c r="A478" s="391"/>
      <c r="B478" s="394"/>
      <c r="C478" s="5" t="str">
        <f t="shared" si="91"/>
        <v/>
      </c>
      <c r="D478" s="155">
        <f t="shared" si="96"/>
        <v>0</v>
      </c>
      <c r="F478" s="156">
        <f t="shared" si="97"/>
        <v>0</v>
      </c>
      <c r="G478" t="str">
        <f t="shared" si="98"/>
        <v/>
      </c>
      <c r="H478" t="b">
        <f t="shared" si="99"/>
        <v>0</v>
      </c>
      <c r="I478" s="283">
        <f t="shared" si="92"/>
        <v>0</v>
      </c>
      <c r="J478" s="1">
        <f t="shared" si="93"/>
        <v>0</v>
      </c>
      <c r="K478" s="157">
        <f t="shared" si="100"/>
        <v>0</v>
      </c>
      <c r="L478" s="148">
        <f t="shared" si="101"/>
        <v>0</v>
      </c>
      <c r="M478" s="150">
        <f t="shared" si="102"/>
        <v>10</v>
      </c>
      <c r="N478" s="149">
        <f t="shared" si="103"/>
        <v>50</v>
      </c>
      <c r="O478" s="149">
        <f t="shared" si="94"/>
        <v>5</v>
      </c>
      <c r="P478" s="148">
        <f t="shared" si="95"/>
        <v>0.5</v>
      </c>
    </row>
    <row r="479" spans="1:16" x14ac:dyDescent="0.25">
      <c r="A479" s="391"/>
      <c r="B479" s="394"/>
      <c r="C479" s="5" t="str">
        <f t="shared" si="91"/>
        <v/>
      </c>
      <c r="D479" s="155">
        <f t="shared" si="96"/>
        <v>0</v>
      </c>
      <c r="F479" s="156">
        <f t="shared" si="97"/>
        <v>0</v>
      </c>
      <c r="G479" t="str">
        <f t="shared" si="98"/>
        <v/>
      </c>
      <c r="H479" t="b">
        <f t="shared" si="99"/>
        <v>0</v>
      </c>
      <c r="I479" s="283">
        <f t="shared" si="92"/>
        <v>0</v>
      </c>
      <c r="J479" s="1">
        <f t="shared" si="93"/>
        <v>0</v>
      </c>
      <c r="K479" s="157">
        <f t="shared" si="100"/>
        <v>0</v>
      </c>
      <c r="L479" s="148">
        <f t="shared" si="101"/>
        <v>0</v>
      </c>
      <c r="M479" s="150">
        <f t="shared" si="102"/>
        <v>10</v>
      </c>
      <c r="N479" s="149">
        <f t="shared" si="103"/>
        <v>50</v>
      </c>
      <c r="O479" s="149">
        <f t="shared" si="94"/>
        <v>5</v>
      </c>
      <c r="P479" s="148">
        <f t="shared" si="95"/>
        <v>0.5</v>
      </c>
    </row>
    <row r="480" spans="1:16" x14ac:dyDescent="0.25">
      <c r="A480" s="391"/>
      <c r="B480" s="394"/>
      <c r="C480" s="5" t="str">
        <f t="shared" si="91"/>
        <v/>
      </c>
      <c r="D480" s="155">
        <f t="shared" si="96"/>
        <v>0</v>
      </c>
      <c r="F480" s="156">
        <f t="shared" si="97"/>
        <v>0</v>
      </c>
      <c r="G480" t="str">
        <f t="shared" si="98"/>
        <v/>
      </c>
      <c r="H480" t="b">
        <f t="shared" si="99"/>
        <v>0</v>
      </c>
      <c r="I480" s="283">
        <f t="shared" si="92"/>
        <v>0</v>
      </c>
      <c r="J480" s="1">
        <f t="shared" si="93"/>
        <v>0</v>
      </c>
      <c r="K480" s="157">
        <f t="shared" si="100"/>
        <v>0</v>
      </c>
      <c r="L480" s="148">
        <f t="shared" si="101"/>
        <v>0</v>
      </c>
      <c r="M480" s="150">
        <f t="shared" si="102"/>
        <v>10</v>
      </c>
      <c r="N480" s="149">
        <f t="shared" si="103"/>
        <v>50</v>
      </c>
      <c r="O480" s="149">
        <f t="shared" si="94"/>
        <v>5</v>
      </c>
      <c r="P480" s="148">
        <f t="shared" si="95"/>
        <v>0.5</v>
      </c>
    </row>
    <row r="481" spans="1:16" x14ac:dyDescent="0.25">
      <c r="A481" s="391"/>
      <c r="B481" s="394"/>
      <c r="C481" s="5" t="str">
        <f t="shared" si="91"/>
        <v/>
      </c>
      <c r="D481" s="155">
        <f t="shared" si="96"/>
        <v>0</v>
      </c>
      <c r="F481" s="156">
        <f t="shared" si="97"/>
        <v>0</v>
      </c>
      <c r="G481" t="str">
        <f t="shared" si="98"/>
        <v/>
      </c>
      <c r="H481" t="b">
        <f t="shared" si="99"/>
        <v>0</v>
      </c>
      <c r="I481" s="283">
        <f t="shared" si="92"/>
        <v>0</v>
      </c>
      <c r="J481" s="1">
        <f t="shared" si="93"/>
        <v>0</v>
      </c>
      <c r="K481" s="157">
        <f t="shared" si="100"/>
        <v>0</v>
      </c>
      <c r="L481" s="148">
        <f t="shared" si="101"/>
        <v>0</v>
      </c>
      <c r="M481" s="150">
        <f t="shared" si="102"/>
        <v>10</v>
      </c>
      <c r="N481" s="149">
        <f t="shared" si="103"/>
        <v>50</v>
      </c>
      <c r="O481" s="149">
        <f t="shared" si="94"/>
        <v>5</v>
      </c>
      <c r="P481" s="148">
        <f t="shared" si="95"/>
        <v>0.5</v>
      </c>
    </row>
    <row r="482" spans="1:16" x14ac:dyDescent="0.25">
      <c r="A482" s="391"/>
      <c r="B482" s="394"/>
      <c r="C482" s="5" t="str">
        <f t="shared" si="91"/>
        <v/>
      </c>
      <c r="D482" s="155">
        <f t="shared" si="96"/>
        <v>0</v>
      </c>
      <c r="F482" s="156">
        <f t="shared" si="97"/>
        <v>0</v>
      </c>
      <c r="G482" t="str">
        <f t="shared" si="98"/>
        <v/>
      </c>
      <c r="H482" t="b">
        <f t="shared" si="99"/>
        <v>0</v>
      </c>
      <c r="I482" s="283">
        <f t="shared" si="92"/>
        <v>0</v>
      </c>
      <c r="J482" s="1">
        <f t="shared" si="93"/>
        <v>0</v>
      </c>
      <c r="K482" s="157">
        <f t="shared" si="100"/>
        <v>0</v>
      </c>
      <c r="L482" s="148">
        <f t="shared" si="101"/>
        <v>0</v>
      </c>
      <c r="M482" s="150">
        <f t="shared" si="102"/>
        <v>10</v>
      </c>
      <c r="N482" s="149">
        <f t="shared" si="103"/>
        <v>50</v>
      </c>
      <c r="O482" s="149">
        <f t="shared" si="94"/>
        <v>5</v>
      </c>
      <c r="P482" s="148">
        <f t="shared" si="95"/>
        <v>0.5</v>
      </c>
    </row>
    <row r="483" spans="1:16" x14ac:dyDescent="0.25">
      <c r="A483" s="391"/>
      <c r="B483" s="394"/>
      <c r="C483" s="5" t="str">
        <f t="shared" si="91"/>
        <v/>
      </c>
      <c r="D483" s="155">
        <f t="shared" si="96"/>
        <v>0</v>
      </c>
      <c r="F483" s="156">
        <f t="shared" si="97"/>
        <v>0</v>
      </c>
      <c r="G483" t="str">
        <f t="shared" si="98"/>
        <v/>
      </c>
      <c r="H483" t="b">
        <f t="shared" si="99"/>
        <v>0</v>
      </c>
      <c r="I483" s="283">
        <f t="shared" si="92"/>
        <v>0</v>
      </c>
      <c r="J483" s="1">
        <f t="shared" si="93"/>
        <v>0</v>
      </c>
      <c r="K483" s="157">
        <f t="shared" si="100"/>
        <v>0</v>
      </c>
      <c r="L483" s="148">
        <f t="shared" si="101"/>
        <v>0</v>
      </c>
      <c r="M483" s="150">
        <f t="shared" si="102"/>
        <v>10</v>
      </c>
      <c r="N483" s="149">
        <f t="shared" si="103"/>
        <v>50</v>
      </c>
      <c r="O483" s="149">
        <f t="shared" si="94"/>
        <v>5</v>
      </c>
      <c r="P483" s="148">
        <f t="shared" si="95"/>
        <v>0.5</v>
      </c>
    </row>
    <row r="484" spans="1:16" x14ac:dyDescent="0.25">
      <c r="A484" s="391"/>
      <c r="B484" s="394"/>
      <c r="C484" s="5" t="str">
        <f t="shared" si="91"/>
        <v/>
      </c>
      <c r="D484" s="155">
        <f t="shared" si="96"/>
        <v>0</v>
      </c>
      <c r="F484" s="156">
        <f t="shared" si="97"/>
        <v>0</v>
      </c>
      <c r="G484" t="str">
        <f t="shared" si="98"/>
        <v/>
      </c>
      <c r="H484" t="b">
        <f t="shared" si="99"/>
        <v>0</v>
      </c>
      <c r="I484" s="283">
        <f t="shared" si="92"/>
        <v>0</v>
      </c>
      <c r="J484" s="1">
        <f t="shared" si="93"/>
        <v>0</v>
      </c>
      <c r="K484" s="157">
        <f t="shared" si="100"/>
        <v>0</v>
      </c>
      <c r="L484" s="148">
        <f t="shared" si="101"/>
        <v>0</v>
      </c>
      <c r="M484" s="150">
        <f t="shared" si="102"/>
        <v>10</v>
      </c>
      <c r="N484" s="149">
        <f t="shared" si="103"/>
        <v>50</v>
      </c>
      <c r="O484" s="149">
        <f t="shared" si="94"/>
        <v>5</v>
      </c>
      <c r="P484" s="148">
        <f t="shared" si="95"/>
        <v>0.5</v>
      </c>
    </row>
    <row r="485" spans="1:16" x14ac:dyDescent="0.25">
      <c r="A485" s="391"/>
      <c r="B485" s="394"/>
      <c r="C485" s="5" t="str">
        <f t="shared" si="91"/>
        <v/>
      </c>
      <c r="D485" s="155">
        <f t="shared" si="96"/>
        <v>0</v>
      </c>
      <c r="F485" s="156">
        <f t="shared" si="97"/>
        <v>0</v>
      </c>
      <c r="G485" t="str">
        <f t="shared" si="98"/>
        <v/>
      </c>
      <c r="H485" t="b">
        <f t="shared" si="99"/>
        <v>0</v>
      </c>
      <c r="I485" s="283">
        <f t="shared" si="92"/>
        <v>0</v>
      </c>
      <c r="J485" s="1">
        <f t="shared" si="93"/>
        <v>0</v>
      </c>
      <c r="K485" s="157">
        <f t="shared" si="100"/>
        <v>0</v>
      </c>
      <c r="L485" s="148">
        <f t="shared" si="101"/>
        <v>0</v>
      </c>
      <c r="M485" s="150">
        <f t="shared" si="102"/>
        <v>10</v>
      </c>
      <c r="N485" s="149">
        <f t="shared" si="103"/>
        <v>50</v>
      </c>
      <c r="O485" s="149">
        <f t="shared" si="94"/>
        <v>5</v>
      </c>
      <c r="P485" s="148">
        <f t="shared" si="95"/>
        <v>0.5</v>
      </c>
    </row>
    <row r="486" spans="1:16" x14ac:dyDescent="0.25">
      <c r="A486" s="391"/>
      <c r="B486" s="394"/>
      <c r="C486" s="5" t="str">
        <f t="shared" si="91"/>
        <v/>
      </c>
      <c r="D486" s="155">
        <f t="shared" si="96"/>
        <v>0</v>
      </c>
      <c r="F486" s="156">
        <f t="shared" si="97"/>
        <v>0</v>
      </c>
      <c r="G486" t="str">
        <f t="shared" si="98"/>
        <v/>
      </c>
      <c r="H486" t="b">
        <f t="shared" si="99"/>
        <v>0</v>
      </c>
      <c r="I486" s="283">
        <f t="shared" si="92"/>
        <v>0</v>
      </c>
      <c r="J486" s="1">
        <f t="shared" si="93"/>
        <v>0</v>
      </c>
      <c r="K486" s="157">
        <f t="shared" si="100"/>
        <v>0</v>
      </c>
      <c r="L486" s="148">
        <f t="shared" si="101"/>
        <v>0</v>
      </c>
      <c r="M486" s="150">
        <f t="shared" si="102"/>
        <v>10</v>
      </c>
      <c r="N486" s="149">
        <f t="shared" si="103"/>
        <v>50</v>
      </c>
      <c r="O486" s="149">
        <f t="shared" si="94"/>
        <v>5</v>
      </c>
      <c r="P486" s="148">
        <f t="shared" si="95"/>
        <v>0.5</v>
      </c>
    </row>
    <row r="487" spans="1:16" x14ac:dyDescent="0.25">
      <c r="A487" s="391"/>
      <c r="B487" s="394"/>
      <c r="C487" s="5" t="str">
        <f t="shared" si="91"/>
        <v/>
      </c>
      <c r="D487" s="155">
        <f t="shared" si="96"/>
        <v>0</v>
      </c>
      <c r="F487" s="156">
        <f t="shared" si="97"/>
        <v>0</v>
      </c>
      <c r="G487" t="str">
        <f t="shared" si="98"/>
        <v/>
      </c>
      <c r="H487" t="b">
        <f t="shared" si="99"/>
        <v>0</v>
      </c>
      <c r="I487" s="283">
        <f t="shared" si="92"/>
        <v>0</v>
      </c>
      <c r="J487" s="1">
        <f t="shared" si="93"/>
        <v>0</v>
      </c>
      <c r="K487" s="157">
        <f t="shared" si="100"/>
        <v>0</v>
      </c>
      <c r="L487" s="148">
        <f t="shared" si="101"/>
        <v>0</v>
      </c>
      <c r="M487" s="150">
        <f t="shared" si="102"/>
        <v>10</v>
      </c>
      <c r="N487" s="149">
        <f t="shared" si="103"/>
        <v>50</v>
      </c>
      <c r="O487" s="149">
        <f t="shared" si="94"/>
        <v>5</v>
      </c>
      <c r="P487" s="148">
        <f t="shared" si="95"/>
        <v>0.5</v>
      </c>
    </row>
    <row r="488" spans="1:16" x14ac:dyDescent="0.25">
      <c r="A488" s="391"/>
      <c r="B488" s="394"/>
      <c r="C488" s="5" t="str">
        <f t="shared" si="91"/>
        <v/>
      </c>
      <c r="D488" s="155">
        <f t="shared" si="96"/>
        <v>0</v>
      </c>
      <c r="F488" s="156">
        <f t="shared" si="97"/>
        <v>0</v>
      </c>
      <c r="G488" t="str">
        <f t="shared" si="98"/>
        <v/>
      </c>
      <c r="H488" t="b">
        <f t="shared" si="99"/>
        <v>0</v>
      </c>
      <c r="I488" s="283">
        <f t="shared" si="92"/>
        <v>0</v>
      </c>
      <c r="J488" s="1">
        <f t="shared" si="93"/>
        <v>0</v>
      </c>
      <c r="K488" s="157">
        <f t="shared" si="100"/>
        <v>0</v>
      </c>
      <c r="L488" s="148">
        <f t="shared" si="101"/>
        <v>0</v>
      </c>
      <c r="M488" s="150">
        <f t="shared" si="102"/>
        <v>10</v>
      </c>
      <c r="N488" s="149">
        <f t="shared" si="103"/>
        <v>50</v>
      </c>
      <c r="O488" s="149">
        <f t="shared" si="94"/>
        <v>5</v>
      </c>
      <c r="P488" s="148">
        <f t="shared" si="95"/>
        <v>0.5</v>
      </c>
    </row>
    <row r="489" spans="1:16" x14ac:dyDescent="0.25">
      <c r="A489" s="391"/>
      <c r="B489" s="394"/>
      <c r="C489" s="5" t="str">
        <f t="shared" si="91"/>
        <v/>
      </c>
      <c r="D489" s="155">
        <f t="shared" si="96"/>
        <v>0</v>
      </c>
      <c r="F489" s="156">
        <f t="shared" si="97"/>
        <v>0</v>
      </c>
      <c r="G489" t="str">
        <f t="shared" si="98"/>
        <v/>
      </c>
      <c r="H489" t="b">
        <f t="shared" si="99"/>
        <v>0</v>
      </c>
      <c r="I489" s="283">
        <f t="shared" si="92"/>
        <v>0</v>
      </c>
      <c r="J489" s="1">
        <f t="shared" si="93"/>
        <v>0</v>
      </c>
      <c r="K489" s="157">
        <f t="shared" si="100"/>
        <v>0</v>
      </c>
      <c r="L489" s="148">
        <f t="shared" si="101"/>
        <v>0</v>
      </c>
      <c r="M489" s="150">
        <f t="shared" si="102"/>
        <v>10</v>
      </c>
      <c r="N489" s="149">
        <f t="shared" si="103"/>
        <v>50</v>
      </c>
      <c r="O489" s="149">
        <f t="shared" si="94"/>
        <v>5</v>
      </c>
      <c r="P489" s="148">
        <f t="shared" si="95"/>
        <v>0.5</v>
      </c>
    </row>
    <row r="490" spans="1:16" x14ac:dyDescent="0.25">
      <c r="A490" s="391"/>
      <c r="B490" s="394"/>
      <c r="C490" s="5" t="str">
        <f t="shared" si="91"/>
        <v/>
      </c>
      <c r="D490" s="155">
        <f t="shared" si="96"/>
        <v>0</v>
      </c>
      <c r="F490" s="156">
        <f t="shared" si="97"/>
        <v>0</v>
      </c>
      <c r="G490" t="str">
        <f t="shared" si="98"/>
        <v/>
      </c>
      <c r="H490" t="b">
        <f t="shared" si="99"/>
        <v>0</v>
      </c>
      <c r="I490" s="283">
        <f t="shared" si="92"/>
        <v>0</v>
      </c>
      <c r="J490" s="1">
        <f t="shared" si="93"/>
        <v>0</v>
      </c>
      <c r="K490" s="157">
        <f t="shared" si="100"/>
        <v>0</v>
      </c>
      <c r="L490" s="148">
        <f t="shared" si="101"/>
        <v>0</v>
      </c>
      <c r="M490" s="150">
        <f t="shared" si="102"/>
        <v>10</v>
      </c>
      <c r="N490" s="149">
        <f t="shared" si="103"/>
        <v>50</v>
      </c>
      <c r="O490" s="149">
        <f t="shared" si="94"/>
        <v>5</v>
      </c>
      <c r="P490" s="148">
        <f t="shared" si="95"/>
        <v>0.5</v>
      </c>
    </row>
    <row r="491" spans="1:16" x14ac:dyDescent="0.25">
      <c r="A491" s="391"/>
      <c r="B491" s="394"/>
      <c r="C491" s="5" t="str">
        <f t="shared" si="91"/>
        <v/>
      </c>
      <c r="D491" s="155">
        <f t="shared" si="96"/>
        <v>0</v>
      </c>
      <c r="F491" s="156">
        <f t="shared" si="97"/>
        <v>0</v>
      </c>
      <c r="G491" t="str">
        <f t="shared" si="98"/>
        <v/>
      </c>
      <c r="H491" t="b">
        <f t="shared" si="99"/>
        <v>0</v>
      </c>
      <c r="I491" s="283">
        <f t="shared" si="92"/>
        <v>0</v>
      </c>
      <c r="J491" s="1">
        <f t="shared" si="93"/>
        <v>0</v>
      </c>
      <c r="K491" s="157">
        <f t="shared" si="100"/>
        <v>0</v>
      </c>
      <c r="L491" s="148">
        <f t="shared" si="101"/>
        <v>0</v>
      </c>
      <c r="M491" s="150">
        <f t="shared" si="102"/>
        <v>10</v>
      </c>
      <c r="N491" s="149">
        <f t="shared" si="103"/>
        <v>50</v>
      </c>
      <c r="O491" s="149">
        <f t="shared" si="94"/>
        <v>5</v>
      </c>
      <c r="P491" s="148">
        <f t="shared" si="95"/>
        <v>0.5</v>
      </c>
    </row>
    <row r="492" spans="1:16" x14ac:dyDescent="0.25">
      <c r="A492" s="391"/>
      <c r="B492" s="394"/>
      <c r="C492" s="5" t="str">
        <f t="shared" si="91"/>
        <v/>
      </c>
      <c r="D492" s="155">
        <f t="shared" si="96"/>
        <v>0</v>
      </c>
      <c r="F492" s="156">
        <f t="shared" si="97"/>
        <v>0</v>
      </c>
      <c r="G492" t="str">
        <f t="shared" si="98"/>
        <v/>
      </c>
      <c r="H492" t="b">
        <f t="shared" si="99"/>
        <v>0</v>
      </c>
      <c r="I492" s="283">
        <f t="shared" si="92"/>
        <v>0</v>
      </c>
      <c r="J492" s="1">
        <f t="shared" si="93"/>
        <v>0</v>
      </c>
      <c r="K492" s="157">
        <f t="shared" si="100"/>
        <v>0</v>
      </c>
      <c r="L492" s="148">
        <f t="shared" si="101"/>
        <v>0</v>
      </c>
      <c r="M492" s="150">
        <f t="shared" si="102"/>
        <v>10</v>
      </c>
      <c r="N492" s="149">
        <f t="shared" si="103"/>
        <v>50</v>
      </c>
      <c r="O492" s="149">
        <f t="shared" si="94"/>
        <v>5</v>
      </c>
      <c r="P492" s="148">
        <f t="shared" si="95"/>
        <v>0.5</v>
      </c>
    </row>
    <row r="493" spans="1:16" x14ac:dyDescent="0.25">
      <c r="A493" s="391"/>
      <c r="B493" s="394"/>
      <c r="C493" s="5" t="str">
        <f t="shared" si="91"/>
        <v/>
      </c>
      <c r="D493" s="155">
        <f t="shared" si="96"/>
        <v>0</v>
      </c>
      <c r="F493" s="156">
        <f t="shared" si="97"/>
        <v>0</v>
      </c>
      <c r="G493" t="str">
        <f t="shared" si="98"/>
        <v/>
      </c>
      <c r="H493" t="b">
        <f t="shared" si="99"/>
        <v>0</v>
      </c>
      <c r="I493" s="283">
        <f t="shared" si="92"/>
        <v>0</v>
      </c>
      <c r="J493" s="1">
        <f t="shared" si="93"/>
        <v>0</v>
      </c>
      <c r="K493" s="157">
        <f t="shared" si="100"/>
        <v>0</v>
      </c>
      <c r="L493" s="148">
        <f t="shared" si="101"/>
        <v>0</v>
      </c>
      <c r="M493" s="150">
        <f t="shared" si="102"/>
        <v>10</v>
      </c>
      <c r="N493" s="149">
        <f t="shared" si="103"/>
        <v>50</v>
      </c>
      <c r="O493" s="149">
        <f t="shared" si="94"/>
        <v>5</v>
      </c>
      <c r="P493" s="148">
        <f t="shared" si="95"/>
        <v>0.5</v>
      </c>
    </row>
    <row r="494" spans="1:16" x14ac:dyDescent="0.25">
      <c r="A494" s="391"/>
      <c r="B494" s="394"/>
      <c r="C494" s="5" t="str">
        <f t="shared" si="91"/>
        <v/>
      </c>
      <c r="D494" s="155">
        <f t="shared" si="96"/>
        <v>0</v>
      </c>
      <c r="F494" s="156">
        <f t="shared" si="97"/>
        <v>0</v>
      </c>
      <c r="G494" t="str">
        <f t="shared" si="98"/>
        <v/>
      </c>
      <c r="H494" t="b">
        <f t="shared" si="99"/>
        <v>0</v>
      </c>
      <c r="I494" s="283">
        <f t="shared" si="92"/>
        <v>0</v>
      </c>
      <c r="J494" s="1">
        <f t="shared" si="93"/>
        <v>0</v>
      </c>
      <c r="K494" s="157">
        <f t="shared" si="100"/>
        <v>0</v>
      </c>
      <c r="L494" s="148">
        <f t="shared" si="101"/>
        <v>0</v>
      </c>
      <c r="M494" s="150">
        <f t="shared" si="102"/>
        <v>10</v>
      </c>
      <c r="N494" s="149">
        <f t="shared" si="103"/>
        <v>50</v>
      </c>
      <c r="O494" s="149">
        <f t="shared" si="94"/>
        <v>5</v>
      </c>
      <c r="P494" s="148">
        <f t="shared" si="95"/>
        <v>0.5</v>
      </c>
    </row>
    <row r="495" spans="1:16" x14ac:dyDescent="0.25">
      <c r="A495" s="391"/>
      <c r="B495" s="394"/>
      <c r="C495" s="5" t="str">
        <f t="shared" si="91"/>
        <v/>
      </c>
      <c r="D495" s="155">
        <f t="shared" si="96"/>
        <v>0</v>
      </c>
      <c r="F495" s="156">
        <f t="shared" si="97"/>
        <v>0</v>
      </c>
      <c r="G495" t="str">
        <f t="shared" si="98"/>
        <v/>
      </c>
      <c r="H495" t="b">
        <f t="shared" si="99"/>
        <v>0</v>
      </c>
      <c r="I495" s="283">
        <f t="shared" si="92"/>
        <v>0</v>
      </c>
      <c r="J495" s="1">
        <f t="shared" si="93"/>
        <v>0</v>
      </c>
      <c r="K495" s="157">
        <f t="shared" si="100"/>
        <v>0</v>
      </c>
      <c r="L495" s="148">
        <f t="shared" si="101"/>
        <v>0</v>
      </c>
      <c r="M495" s="150">
        <f t="shared" si="102"/>
        <v>10</v>
      </c>
      <c r="N495" s="149">
        <f t="shared" si="103"/>
        <v>50</v>
      </c>
      <c r="O495" s="149">
        <f t="shared" si="94"/>
        <v>5</v>
      </c>
      <c r="P495" s="148">
        <f t="shared" si="95"/>
        <v>0.5</v>
      </c>
    </row>
    <row r="496" spans="1:16" x14ac:dyDescent="0.25">
      <c r="A496" s="391"/>
      <c r="B496" s="394"/>
      <c r="C496" s="5" t="str">
        <f t="shared" si="91"/>
        <v/>
      </c>
      <c r="D496" s="155">
        <f t="shared" si="96"/>
        <v>0</v>
      </c>
      <c r="F496" s="156">
        <f t="shared" si="97"/>
        <v>0</v>
      </c>
      <c r="G496" t="str">
        <f t="shared" si="98"/>
        <v/>
      </c>
      <c r="H496" t="b">
        <f t="shared" si="99"/>
        <v>0</v>
      </c>
      <c r="I496" s="283">
        <f t="shared" si="92"/>
        <v>0</v>
      </c>
      <c r="J496" s="1">
        <f t="shared" si="93"/>
        <v>0</v>
      </c>
      <c r="K496" s="157">
        <f t="shared" si="100"/>
        <v>0</v>
      </c>
      <c r="L496" s="148">
        <f t="shared" si="101"/>
        <v>0</v>
      </c>
      <c r="M496" s="150">
        <f t="shared" si="102"/>
        <v>10</v>
      </c>
      <c r="N496" s="149">
        <f t="shared" si="103"/>
        <v>50</v>
      </c>
      <c r="O496" s="149">
        <f t="shared" si="94"/>
        <v>5</v>
      </c>
      <c r="P496" s="148">
        <f t="shared" si="95"/>
        <v>0.5</v>
      </c>
    </row>
    <row r="497" spans="1:16" x14ac:dyDescent="0.25">
      <c r="A497" s="391"/>
      <c r="B497" s="394"/>
      <c r="C497" s="5" t="str">
        <f t="shared" si="91"/>
        <v/>
      </c>
      <c r="D497" s="155">
        <f t="shared" si="96"/>
        <v>0</v>
      </c>
      <c r="F497" s="156">
        <f t="shared" si="97"/>
        <v>0</v>
      </c>
      <c r="G497" t="str">
        <f t="shared" si="98"/>
        <v/>
      </c>
      <c r="H497" t="b">
        <f t="shared" si="99"/>
        <v>0</v>
      </c>
      <c r="I497" s="283">
        <f t="shared" si="92"/>
        <v>0</v>
      </c>
      <c r="J497" s="1">
        <f t="shared" si="93"/>
        <v>0</v>
      </c>
      <c r="K497" s="157">
        <f t="shared" si="100"/>
        <v>0</v>
      </c>
      <c r="L497" s="148">
        <f t="shared" si="101"/>
        <v>0</v>
      </c>
      <c r="M497" s="150">
        <f t="shared" si="102"/>
        <v>10</v>
      </c>
      <c r="N497" s="149">
        <f t="shared" si="103"/>
        <v>50</v>
      </c>
      <c r="O497" s="149">
        <f t="shared" si="94"/>
        <v>5</v>
      </c>
      <c r="P497" s="148">
        <f t="shared" si="95"/>
        <v>0.5</v>
      </c>
    </row>
    <row r="498" spans="1:16" x14ac:dyDescent="0.25">
      <c r="A498" s="391"/>
      <c r="B498" s="394"/>
      <c r="C498" s="5" t="str">
        <f t="shared" si="91"/>
        <v/>
      </c>
      <c r="D498" s="155">
        <f t="shared" si="96"/>
        <v>0</v>
      </c>
      <c r="F498" s="156">
        <f t="shared" si="97"/>
        <v>0</v>
      </c>
      <c r="G498" t="str">
        <f t="shared" si="98"/>
        <v/>
      </c>
      <c r="H498" t="b">
        <f t="shared" si="99"/>
        <v>0</v>
      </c>
      <c r="I498" s="283">
        <f t="shared" si="92"/>
        <v>0</v>
      </c>
      <c r="J498" s="1">
        <f t="shared" si="93"/>
        <v>0</v>
      </c>
      <c r="K498" s="157">
        <f t="shared" si="100"/>
        <v>0</v>
      </c>
      <c r="L498" s="148">
        <f t="shared" si="101"/>
        <v>0</v>
      </c>
      <c r="M498" s="150">
        <f t="shared" si="102"/>
        <v>10</v>
      </c>
      <c r="N498" s="149">
        <f t="shared" si="103"/>
        <v>50</v>
      </c>
      <c r="O498" s="149">
        <f t="shared" si="94"/>
        <v>5</v>
      </c>
      <c r="P498" s="148">
        <f t="shared" si="95"/>
        <v>0.5</v>
      </c>
    </row>
    <row r="499" spans="1:16" x14ac:dyDescent="0.25">
      <c r="A499" s="391"/>
      <c r="B499" s="394"/>
      <c r="C499" s="5" t="str">
        <f t="shared" si="91"/>
        <v/>
      </c>
      <c r="D499" s="155">
        <f t="shared" si="96"/>
        <v>0</v>
      </c>
      <c r="F499" s="156">
        <f t="shared" si="97"/>
        <v>0</v>
      </c>
      <c r="G499" t="str">
        <f t="shared" si="98"/>
        <v/>
      </c>
      <c r="H499" t="b">
        <f t="shared" si="99"/>
        <v>0</v>
      </c>
      <c r="I499" s="283">
        <f t="shared" si="92"/>
        <v>0</v>
      </c>
      <c r="J499" s="1">
        <f t="shared" si="93"/>
        <v>0</v>
      </c>
      <c r="K499" s="157">
        <f t="shared" si="100"/>
        <v>0</v>
      </c>
      <c r="L499" s="148">
        <f t="shared" si="101"/>
        <v>0</v>
      </c>
      <c r="M499" s="150">
        <f t="shared" si="102"/>
        <v>10</v>
      </c>
      <c r="N499" s="149">
        <f t="shared" si="103"/>
        <v>50</v>
      </c>
      <c r="O499" s="149">
        <f t="shared" si="94"/>
        <v>5</v>
      </c>
      <c r="P499" s="148">
        <f t="shared" si="95"/>
        <v>0.5</v>
      </c>
    </row>
    <row r="500" spans="1:16" x14ac:dyDescent="0.25">
      <c r="A500" s="391"/>
      <c r="B500" s="394"/>
      <c r="C500" s="5" t="str">
        <f t="shared" si="91"/>
        <v/>
      </c>
      <c r="D500" s="155">
        <f t="shared" si="96"/>
        <v>0</v>
      </c>
      <c r="F500" s="156">
        <f t="shared" si="97"/>
        <v>0</v>
      </c>
      <c r="G500" t="str">
        <f t="shared" si="98"/>
        <v/>
      </c>
      <c r="H500" t="b">
        <f t="shared" si="99"/>
        <v>0</v>
      </c>
      <c r="I500" s="283">
        <f t="shared" si="92"/>
        <v>0</v>
      </c>
      <c r="J500" s="1">
        <f t="shared" si="93"/>
        <v>0</v>
      </c>
      <c r="K500" s="157">
        <f t="shared" si="100"/>
        <v>0</v>
      </c>
      <c r="L500" s="148">
        <f t="shared" si="101"/>
        <v>0</v>
      </c>
      <c r="M500" s="150">
        <f t="shared" si="102"/>
        <v>10</v>
      </c>
      <c r="N500" s="149">
        <f t="shared" si="103"/>
        <v>50</v>
      </c>
      <c r="O500" s="149">
        <f t="shared" si="94"/>
        <v>5</v>
      </c>
      <c r="P500" s="148">
        <f t="shared" si="95"/>
        <v>0.5</v>
      </c>
    </row>
    <row r="501" spans="1:16" x14ac:dyDescent="0.25">
      <c r="A501" s="391"/>
      <c r="B501" s="394"/>
      <c r="C501" s="5" t="str">
        <f t="shared" si="91"/>
        <v/>
      </c>
      <c r="D501" s="155">
        <f t="shared" si="96"/>
        <v>0</v>
      </c>
      <c r="F501" s="156">
        <f t="shared" si="97"/>
        <v>0</v>
      </c>
      <c r="G501" t="str">
        <f t="shared" si="98"/>
        <v/>
      </c>
      <c r="H501" t="b">
        <f t="shared" si="99"/>
        <v>0</v>
      </c>
      <c r="I501" s="283">
        <f t="shared" si="92"/>
        <v>0</v>
      </c>
      <c r="J501" s="1">
        <f t="shared" si="93"/>
        <v>0</v>
      </c>
      <c r="K501" s="157">
        <f t="shared" si="100"/>
        <v>0</v>
      </c>
      <c r="L501" s="148">
        <f t="shared" si="101"/>
        <v>0</v>
      </c>
      <c r="M501" s="150">
        <f t="shared" si="102"/>
        <v>10</v>
      </c>
      <c r="N501" s="149">
        <f t="shared" si="103"/>
        <v>50</v>
      </c>
      <c r="O501" s="149">
        <f t="shared" si="94"/>
        <v>5</v>
      </c>
      <c r="P501" s="148">
        <f t="shared" si="95"/>
        <v>0.5</v>
      </c>
    </row>
    <row r="502" spans="1:16" x14ac:dyDescent="0.25">
      <c r="A502" s="391"/>
      <c r="B502" s="394"/>
      <c r="C502" s="5" t="str">
        <f t="shared" si="91"/>
        <v/>
      </c>
      <c r="D502" s="155">
        <f t="shared" si="96"/>
        <v>0</v>
      </c>
      <c r="F502" s="156">
        <f t="shared" si="97"/>
        <v>0</v>
      </c>
      <c r="G502" t="str">
        <f t="shared" si="98"/>
        <v/>
      </c>
      <c r="H502" t="b">
        <f t="shared" si="99"/>
        <v>0</v>
      </c>
      <c r="I502" s="283">
        <f t="shared" si="92"/>
        <v>0</v>
      </c>
      <c r="J502" s="1">
        <f t="shared" si="93"/>
        <v>0</v>
      </c>
      <c r="K502" s="157">
        <f t="shared" si="100"/>
        <v>0</v>
      </c>
      <c r="L502" s="148">
        <f t="shared" si="101"/>
        <v>0</v>
      </c>
      <c r="M502" s="150">
        <f t="shared" si="102"/>
        <v>10</v>
      </c>
      <c r="N502" s="149">
        <f t="shared" si="103"/>
        <v>50</v>
      </c>
      <c r="O502" s="149">
        <f t="shared" si="94"/>
        <v>5</v>
      </c>
      <c r="P502" s="148">
        <f t="shared" si="95"/>
        <v>0.5</v>
      </c>
    </row>
    <row r="503" spans="1:16" x14ac:dyDescent="0.25">
      <c r="A503" s="391"/>
      <c r="B503" s="394"/>
      <c r="C503" s="5" t="str">
        <f t="shared" si="91"/>
        <v/>
      </c>
      <c r="D503" s="155">
        <f t="shared" si="96"/>
        <v>0</v>
      </c>
      <c r="F503" s="156">
        <f t="shared" si="97"/>
        <v>0</v>
      </c>
      <c r="G503" t="str">
        <f t="shared" si="98"/>
        <v/>
      </c>
      <c r="H503" t="b">
        <f t="shared" si="99"/>
        <v>0</v>
      </c>
      <c r="I503" s="283">
        <f t="shared" si="92"/>
        <v>0</v>
      </c>
      <c r="J503" s="1">
        <f t="shared" si="93"/>
        <v>0</v>
      </c>
      <c r="K503" s="157">
        <f t="shared" si="100"/>
        <v>0</v>
      </c>
      <c r="L503" s="148">
        <f t="shared" si="101"/>
        <v>0</v>
      </c>
      <c r="M503" s="150">
        <f t="shared" si="102"/>
        <v>10</v>
      </c>
      <c r="N503" s="149">
        <f t="shared" si="103"/>
        <v>50</v>
      </c>
      <c r="O503" s="149">
        <f t="shared" si="94"/>
        <v>5</v>
      </c>
      <c r="P503" s="148">
        <f t="shared" si="95"/>
        <v>0.5</v>
      </c>
    </row>
    <row r="504" spans="1:16" x14ac:dyDescent="0.25">
      <c r="A504" s="391"/>
      <c r="B504" s="394"/>
      <c r="C504" s="5" t="str">
        <f t="shared" si="91"/>
        <v/>
      </c>
      <c r="D504" s="155">
        <f t="shared" si="96"/>
        <v>0</v>
      </c>
      <c r="F504" s="156">
        <f t="shared" si="97"/>
        <v>0</v>
      </c>
      <c r="G504" t="str">
        <f t="shared" si="98"/>
        <v/>
      </c>
      <c r="H504" t="b">
        <f t="shared" si="99"/>
        <v>0</v>
      </c>
      <c r="I504" s="283">
        <f t="shared" si="92"/>
        <v>0</v>
      </c>
      <c r="J504" s="1">
        <f t="shared" si="93"/>
        <v>0</v>
      </c>
      <c r="K504" s="157">
        <f t="shared" si="100"/>
        <v>0</v>
      </c>
      <c r="L504" s="148">
        <f t="shared" si="101"/>
        <v>0</v>
      </c>
      <c r="M504" s="150">
        <f t="shared" si="102"/>
        <v>10</v>
      </c>
      <c r="N504" s="149">
        <f t="shared" si="103"/>
        <v>50</v>
      </c>
      <c r="O504" s="149">
        <f t="shared" si="94"/>
        <v>5</v>
      </c>
      <c r="P504" s="148">
        <f t="shared" si="95"/>
        <v>0.5</v>
      </c>
    </row>
    <row r="505" spans="1:16" x14ac:dyDescent="0.25">
      <c r="A505" s="391"/>
      <c r="B505" s="394"/>
      <c r="C505" s="5" t="str">
        <f t="shared" si="91"/>
        <v/>
      </c>
      <c r="D505" s="155">
        <f t="shared" si="96"/>
        <v>0</v>
      </c>
      <c r="F505" s="156">
        <f t="shared" si="97"/>
        <v>0</v>
      </c>
      <c r="G505" t="str">
        <f t="shared" si="98"/>
        <v/>
      </c>
      <c r="H505" t="b">
        <f t="shared" si="99"/>
        <v>0</v>
      </c>
      <c r="I505" s="283">
        <f t="shared" si="92"/>
        <v>0</v>
      </c>
      <c r="J505" s="1">
        <f t="shared" si="93"/>
        <v>0</v>
      </c>
      <c r="K505" s="157">
        <f t="shared" si="100"/>
        <v>0</v>
      </c>
      <c r="L505" s="148">
        <f t="shared" si="101"/>
        <v>0</v>
      </c>
      <c r="M505" s="150">
        <f t="shared" si="102"/>
        <v>10</v>
      </c>
      <c r="N505" s="149">
        <f t="shared" si="103"/>
        <v>50</v>
      </c>
      <c r="O505" s="149">
        <f t="shared" si="94"/>
        <v>5</v>
      </c>
      <c r="P505" s="148">
        <f t="shared" si="95"/>
        <v>0.5</v>
      </c>
    </row>
    <row r="506" spans="1:16" x14ac:dyDescent="0.25">
      <c r="A506" s="391"/>
      <c r="B506" s="394"/>
      <c r="C506" s="5" t="str">
        <f t="shared" si="91"/>
        <v/>
      </c>
      <c r="D506" s="155">
        <f t="shared" si="96"/>
        <v>0</v>
      </c>
      <c r="F506" s="156">
        <f t="shared" si="97"/>
        <v>0</v>
      </c>
      <c r="G506" t="str">
        <f t="shared" si="98"/>
        <v/>
      </c>
      <c r="H506" t="b">
        <f t="shared" si="99"/>
        <v>0</v>
      </c>
      <c r="I506" s="283">
        <f t="shared" si="92"/>
        <v>0</v>
      </c>
      <c r="J506" s="1">
        <f t="shared" si="93"/>
        <v>0</v>
      </c>
      <c r="K506" s="157">
        <f t="shared" si="100"/>
        <v>0</v>
      </c>
      <c r="L506" s="148">
        <f t="shared" si="101"/>
        <v>0</v>
      </c>
      <c r="M506" s="150">
        <f t="shared" si="102"/>
        <v>10</v>
      </c>
      <c r="N506" s="149">
        <f t="shared" si="103"/>
        <v>50</v>
      </c>
      <c r="O506" s="149">
        <f t="shared" si="94"/>
        <v>5</v>
      </c>
      <c r="P506" s="148">
        <f t="shared" si="95"/>
        <v>0.5</v>
      </c>
    </row>
    <row r="507" spans="1:16" x14ac:dyDescent="0.25">
      <c r="A507" s="391"/>
      <c r="B507" s="394"/>
      <c r="C507" s="5" t="str">
        <f t="shared" si="91"/>
        <v/>
      </c>
      <c r="D507" s="155">
        <f t="shared" si="96"/>
        <v>0</v>
      </c>
      <c r="F507" s="156">
        <f t="shared" si="97"/>
        <v>0</v>
      </c>
      <c r="G507" t="str">
        <f t="shared" si="98"/>
        <v/>
      </c>
      <c r="H507" t="b">
        <f t="shared" si="99"/>
        <v>0</v>
      </c>
      <c r="I507" s="283">
        <f t="shared" si="92"/>
        <v>0</v>
      </c>
      <c r="J507" s="1">
        <f t="shared" si="93"/>
        <v>0</v>
      </c>
      <c r="K507" s="157">
        <f t="shared" si="100"/>
        <v>0</v>
      </c>
      <c r="L507" s="148">
        <f t="shared" si="101"/>
        <v>0</v>
      </c>
      <c r="M507" s="150">
        <f t="shared" si="102"/>
        <v>10</v>
      </c>
      <c r="N507" s="149">
        <f t="shared" si="103"/>
        <v>50</v>
      </c>
      <c r="O507" s="149">
        <f t="shared" si="94"/>
        <v>5</v>
      </c>
      <c r="P507" s="148">
        <f t="shared" si="95"/>
        <v>0.5</v>
      </c>
    </row>
    <row r="508" spans="1:16" x14ac:dyDescent="0.25">
      <c r="A508" s="391"/>
      <c r="B508" s="394"/>
      <c r="C508" s="5" t="str">
        <f t="shared" si="91"/>
        <v/>
      </c>
      <c r="D508" s="155">
        <f t="shared" si="96"/>
        <v>0</v>
      </c>
      <c r="F508" s="156">
        <f t="shared" si="97"/>
        <v>0</v>
      </c>
      <c r="G508" t="str">
        <f t="shared" si="98"/>
        <v/>
      </c>
      <c r="H508" t="b">
        <f t="shared" si="99"/>
        <v>0</v>
      </c>
      <c r="I508" s="283">
        <f t="shared" si="92"/>
        <v>0</v>
      </c>
      <c r="J508" s="1">
        <f t="shared" si="93"/>
        <v>0</v>
      </c>
      <c r="K508" s="157">
        <f t="shared" si="100"/>
        <v>0</v>
      </c>
      <c r="L508" s="148">
        <f t="shared" si="101"/>
        <v>0</v>
      </c>
      <c r="M508" s="150">
        <f t="shared" si="102"/>
        <v>10</v>
      </c>
      <c r="N508" s="149">
        <f t="shared" si="103"/>
        <v>50</v>
      </c>
      <c r="O508" s="149">
        <f t="shared" si="94"/>
        <v>5</v>
      </c>
      <c r="P508" s="148">
        <f t="shared" si="95"/>
        <v>0.5</v>
      </c>
    </row>
    <row r="509" spans="1:16" x14ac:dyDescent="0.25">
      <c r="A509" s="391"/>
      <c r="B509" s="394"/>
      <c r="C509" s="5" t="str">
        <f t="shared" si="91"/>
        <v/>
      </c>
      <c r="D509" s="155">
        <f t="shared" si="96"/>
        <v>0</v>
      </c>
      <c r="F509" s="156">
        <f t="shared" si="97"/>
        <v>0</v>
      </c>
      <c r="G509" t="str">
        <f t="shared" si="98"/>
        <v/>
      </c>
      <c r="H509" t="b">
        <f t="shared" si="99"/>
        <v>0</v>
      </c>
      <c r="I509" s="283">
        <f t="shared" si="92"/>
        <v>0</v>
      </c>
      <c r="J509" s="1">
        <f t="shared" si="93"/>
        <v>0</v>
      </c>
      <c r="K509" s="157">
        <f t="shared" si="100"/>
        <v>0</v>
      </c>
      <c r="L509" s="148">
        <f t="shared" si="101"/>
        <v>0</v>
      </c>
      <c r="M509" s="150">
        <f t="shared" si="102"/>
        <v>10</v>
      </c>
      <c r="N509" s="149">
        <f t="shared" si="103"/>
        <v>50</v>
      </c>
      <c r="O509" s="149">
        <f t="shared" si="94"/>
        <v>5</v>
      </c>
      <c r="P509" s="148">
        <f t="shared" si="95"/>
        <v>0.5</v>
      </c>
    </row>
    <row r="510" spans="1:16" x14ac:dyDescent="0.25">
      <c r="A510" s="391"/>
      <c r="B510" s="394"/>
      <c r="C510" s="5" t="str">
        <f t="shared" si="91"/>
        <v/>
      </c>
      <c r="D510" s="155">
        <f t="shared" si="96"/>
        <v>0</v>
      </c>
      <c r="F510" s="156">
        <f t="shared" si="97"/>
        <v>0</v>
      </c>
      <c r="G510" t="str">
        <f t="shared" si="98"/>
        <v/>
      </c>
      <c r="H510" t="b">
        <f t="shared" si="99"/>
        <v>0</v>
      </c>
      <c r="I510" s="283">
        <f t="shared" si="92"/>
        <v>0</v>
      </c>
      <c r="J510" s="1">
        <f t="shared" si="93"/>
        <v>0</v>
      </c>
      <c r="K510" s="157">
        <f t="shared" si="100"/>
        <v>0</v>
      </c>
      <c r="L510" s="148">
        <f t="shared" si="101"/>
        <v>0</v>
      </c>
      <c r="M510" s="150">
        <f t="shared" si="102"/>
        <v>10</v>
      </c>
      <c r="N510" s="149">
        <f t="shared" si="103"/>
        <v>50</v>
      </c>
      <c r="O510" s="149">
        <f t="shared" si="94"/>
        <v>5</v>
      </c>
      <c r="P510" s="148">
        <f t="shared" si="95"/>
        <v>0.5</v>
      </c>
    </row>
    <row r="511" spans="1:16" x14ac:dyDescent="0.25">
      <c r="A511" s="391"/>
      <c r="B511" s="394"/>
      <c r="C511" s="5" t="str">
        <f t="shared" si="91"/>
        <v/>
      </c>
      <c r="D511" s="155">
        <f t="shared" si="96"/>
        <v>0</v>
      </c>
      <c r="F511" s="156">
        <f t="shared" si="97"/>
        <v>0</v>
      </c>
      <c r="G511" t="str">
        <f t="shared" si="98"/>
        <v/>
      </c>
      <c r="H511" t="b">
        <f t="shared" si="99"/>
        <v>0</v>
      </c>
      <c r="I511" s="283">
        <f t="shared" si="92"/>
        <v>0</v>
      </c>
      <c r="J511" s="1">
        <f t="shared" si="93"/>
        <v>0</v>
      </c>
      <c r="K511" s="157">
        <f t="shared" si="100"/>
        <v>0</v>
      </c>
      <c r="L511" s="148">
        <f t="shared" si="101"/>
        <v>0</v>
      </c>
      <c r="M511" s="150">
        <f t="shared" si="102"/>
        <v>10</v>
      </c>
      <c r="N511" s="149">
        <f t="shared" si="103"/>
        <v>50</v>
      </c>
      <c r="O511" s="149">
        <f t="shared" si="94"/>
        <v>5</v>
      </c>
      <c r="P511" s="148">
        <f t="shared" si="95"/>
        <v>0.5</v>
      </c>
    </row>
    <row r="512" spans="1:16" x14ac:dyDescent="0.25">
      <c r="A512" s="391"/>
      <c r="B512" s="394"/>
      <c r="C512" s="5" t="str">
        <f t="shared" si="91"/>
        <v/>
      </c>
      <c r="D512" s="155">
        <f t="shared" si="96"/>
        <v>0</v>
      </c>
      <c r="F512" s="156">
        <f t="shared" si="97"/>
        <v>0</v>
      </c>
      <c r="G512" t="str">
        <f t="shared" si="98"/>
        <v/>
      </c>
      <c r="H512" t="b">
        <f t="shared" si="99"/>
        <v>0</v>
      </c>
      <c r="I512" s="283">
        <f t="shared" si="92"/>
        <v>0</v>
      </c>
      <c r="J512" s="1">
        <f t="shared" si="93"/>
        <v>0</v>
      </c>
      <c r="K512" s="157">
        <f t="shared" si="100"/>
        <v>0</v>
      </c>
      <c r="L512" s="148">
        <f t="shared" si="101"/>
        <v>0</v>
      </c>
      <c r="M512" s="150">
        <f t="shared" si="102"/>
        <v>10</v>
      </c>
      <c r="N512" s="149">
        <f t="shared" si="103"/>
        <v>50</v>
      </c>
      <c r="O512" s="149">
        <f t="shared" si="94"/>
        <v>5</v>
      </c>
      <c r="P512" s="148">
        <f t="shared" si="95"/>
        <v>0.5</v>
      </c>
    </row>
    <row r="513" spans="1:16" x14ac:dyDescent="0.25">
      <c r="A513" s="391"/>
      <c r="B513" s="394"/>
      <c r="C513" s="5" t="str">
        <f t="shared" si="91"/>
        <v/>
      </c>
      <c r="D513" s="155">
        <f t="shared" si="96"/>
        <v>0</v>
      </c>
      <c r="F513" s="156">
        <f t="shared" si="97"/>
        <v>0</v>
      </c>
      <c r="G513" t="str">
        <f t="shared" si="98"/>
        <v/>
      </c>
      <c r="H513" t="b">
        <f t="shared" si="99"/>
        <v>0</v>
      </c>
      <c r="I513" s="283">
        <f t="shared" si="92"/>
        <v>0</v>
      </c>
      <c r="J513" s="1">
        <f t="shared" si="93"/>
        <v>0</v>
      </c>
      <c r="K513" s="157">
        <f t="shared" si="100"/>
        <v>0</v>
      </c>
      <c r="L513" s="148">
        <f t="shared" si="101"/>
        <v>0</v>
      </c>
      <c r="M513" s="150">
        <f t="shared" si="102"/>
        <v>10</v>
      </c>
      <c r="N513" s="149">
        <f t="shared" si="103"/>
        <v>50</v>
      </c>
      <c r="O513" s="149">
        <f t="shared" si="94"/>
        <v>5</v>
      </c>
      <c r="P513" s="148">
        <f t="shared" si="95"/>
        <v>0.5</v>
      </c>
    </row>
    <row r="514" spans="1:16" x14ac:dyDescent="0.25">
      <c r="A514" s="391"/>
      <c r="B514" s="394"/>
      <c r="C514" s="5" t="str">
        <f t="shared" si="91"/>
        <v/>
      </c>
      <c r="D514" s="155">
        <f t="shared" si="96"/>
        <v>0</v>
      </c>
      <c r="F514" s="156">
        <f t="shared" si="97"/>
        <v>0</v>
      </c>
      <c r="G514" t="str">
        <f t="shared" si="98"/>
        <v/>
      </c>
      <c r="H514" t="b">
        <f t="shared" si="99"/>
        <v>0</v>
      </c>
      <c r="I514" s="283">
        <f t="shared" si="92"/>
        <v>0</v>
      </c>
      <c r="J514" s="1">
        <f t="shared" si="93"/>
        <v>0</v>
      </c>
      <c r="K514" s="157">
        <f t="shared" si="100"/>
        <v>0</v>
      </c>
      <c r="L514" s="148">
        <f t="shared" si="101"/>
        <v>0</v>
      </c>
      <c r="M514" s="150">
        <f t="shared" si="102"/>
        <v>10</v>
      </c>
      <c r="N514" s="149">
        <f t="shared" si="103"/>
        <v>50</v>
      </c>
      <c r="O514" s="149">
        <f t="shared" si="94"/>
        <v>5</v>
      </c>
      <c r="P514" s="148">
        <f t="shared" si="95"/>
        <v>0.5</v>
      </c>
    </row>
    <row r="515" spans="1:16" x14ac:dyDescent="0.25">
      <c r="A515" s="391"/>
      <c r="B515" s="394"/>
      <c r="C515" s="5" t="str">
        <f t="shared" ref="C515:C578" si="104">IF(I515&gt;0,INDEX(DB,I515,2),"")</f>
        <v/>
      </c>
      <c r="D515" s="155">
        <f t="shared" si="96"/>
        <v>0</v>
      </c>
      <c r="F515" s="156">
        <f t="shared" si="97"/>
        <v>0</v>
      </c>
      <c r="G515" t="str">
        <f t="shared" si="98"/>
        <v/>
      </c>
      <c r="H515" t="b">
        <f t="shared" si="99"/>
        <v>0</v>
      </c>
      <c r="I515" s="283">
        <f t="shared" ref="I515:I578" si="105">IF(ISNA(MATCH(A515,AthleteNumbers,0)),0,MATCH(A515,AthleteNumbers,0))</f>
        <v>0</v>
      </c>
      <c r="J515" s="1">
        <f t="shared" ref="J515:J578" si="106">IF(I515&gt;0,INDEX(DB,$I515,6),0)</f>
        <v>0</v>
      </c>
      <c r="K515" s="157">
        <f t="shared" si="100"/>
        <v>0</v>
      </c>
      <c r="L515" s="148">
        <f t="shared" si="101"/>
        <v>0</v>
      </c>
      <c r="M515" s="150">
        <f t="shared" si="102"/>
        <v>10</v>
      </c>
      <c r="N515" s="149">
        <f t="shared" si="103"/>
        <v>50</v>
      </c>
      <c r="O515" s="149">
        <f t="shared" ref="O515:O578" si="107">IF($J515=0,$M$1,INDEX(IncEventData,$J515,(3*($K$1-1))+2))</f>
        <v>5</v>
      </c>
      <c r="P515" s="148">
        <f t="shared" ref="P515:P578" si="108">IF($J515=0,$O$1,INDEX(IncEventData,$J515,(3*($K$1-1))+3))</f>
        <v>0.5</v>
      </c>
    </row>
    <row r="516" spans="1:16" x14ac:dyDescent="0.25">
      <c r="A516" s="391"/>
      <c r="B516" s="394"/>
      <c r="C516" s="5" t="str">
        <f t="shared" si="104"/>
        <v/>
      </c>
      <c r="D516" s="155">
        <f t="shared" ref="D516:D579" si="109">IF(AND(H516,B516&lt;&gt;0,ISNUMBER(B516)),IF(ISERR(M516),0,M516),0)</f>
        <v>0</v>
      </c>
      <c r="F516" s="156">
        <f t="shared" ref="F516:F579" si="110">COUNTIF(A$3:A$1002,A516)</f>
        <v>0</v>
      </c>
      <c r="G516" t="str">
        <f t="shared" ref="G516:G579" si="111">IF(AND(H516,OR(D516&lt;=10,D516&gt;=90)),"CHECK","")</f>
        <v/>
      </c>
      <c r="H516" t="b">
        <f t="shared" ref="H516:H579" si="112">IF(AND(I516&gt;0,LEN(C516)&gt;0,B516&lt;&gt;0),TRUE,FALSE)</f>
        <v>0</v>
      </c>
      <c r="I516" s="283">
        <f t="shared" si="105"/>
        <v>0</v>
      </c>
      <c r="J516" s="1">
        <f t="shared" si="106"/>
        <v>0</v>
      </c>
      <c r="K516" s="157">
        <f t="shared" ref="K516:K579" si="113">IF(ISNUMBER(B516),ROUND(+B516,2),0)</f>
        <v>0</v>
      </c>
      <c r="L516" s="148">
        <f t="shared" ref="L516:L579" si="114">+K516</f>
        <v>0</v>
      </c>
      <c r="M516" s="150">
        <f t="shared" ref="M516:M579" si="115">IF(L516&lt;O516,MinPoints,IF(AND(L516&gt;N516,O516&gt;0),100,+INT(($L516-O516)/P516)+MinPoints))</f>
        <v>10</v>
      </c>
      <c r="N516" s="149">
        <f t="shared" ref="N516:N579" si="116">+O516+(P516*90)</f>
        <v>50</v>
      </c>
      <c r="O516" s="149">
        <f t="shared" si="107"/>
        <v>5</v>
      </c>
      <c r="P516" s="148">
        <f t="shared" si="108"/>
        <v>0.5</v>
      </c>
    </row>
    <row r="517" spans="1:16" x14ac:dyDescent="0.25">
      <c r="A517" s="391"/>
      <c r="B517" s="394"/>
      <c r="C517" s="5" t="str">
        <f t="shared" si="104"/>
        <v/>
      </c>
      <c r="D517" s="155">
        <f t="shared" si="109"/>
        <v>0</v>
      </c>
      <c r="F517" s="156">
        <f t="shared" si="110"/>
        <v>0</v>
      </c>
      <c r="G517" t="str">
        <f t="shared" si="111"/>
        <v/>
      </c>
      <c r="H517" t="b">
        <f t="shared" si="112"/>
        <v>0</v>
      </c>
      <c r="I517" s="283">
        <f t="shared" si="105"/>
        <v>0</v>
      </c>
      <c r="J517" s="1">
        <f t="shared" si="106"/>
        <v>0</v>
      </c>
      <c r="K517" s="157">
        <f t="shared" si="113"/>
        <v>0</v>
      </c>
      <c r="L517" s="148">
        <f t="shared" si="114"/>
        <v>0</v>
      </c>
      <c r="M517" s="150">
        <f t="shared" si="115"/>
        <v>10</v>
      </c>
      <c r="N517" s="149">
        <f t="shared" si="116"/>
        <v>50</v>
      </c>
      <c r="O517" s="149">
        <f t="shared" si="107"/>
        <v>5</v>
      </c>
      <c r="P517" s="148">
        <f t="shared" si="108"/>
        <v>0.5</v>
      </c>
    </row>
    <row r="518" spans="1:16" x14ac:dyDescent="0.25">
      <c r="A518" s="391"/>
      <c r="B518" s="394"/>
      <c r="C518" s="5" t="str">
        <f t="shared" si="104"/>
        <v/>
      </c>
      <c r="D518" s="155">
        <f t="shared" si="109"/>
        <v>0</v>
      </c>
      <c r="F518" s="156">
        <f t="shared" si="110"/>
        <v>0</v>
      </c>
      <c r="G518" t="str">
        <f t="shared" si="111"/>
        <v/>
      </c>
      <c r="H518" t="b">
        <f t="shared" si="112"/>
        <v>0</v>
      </c>
      <c r="I518" s="283">
        <f t="shared" si="105"/>
        <v>0</v>
      </c>
      <c r="J518" s="1">
        <f t="shared" si="106"/>
        <v>0</v>
      </c>
      <c r="K518" s="157">
        <f t="shared" si="113"/>
        <v>0</v>
      </c>
      <c r="L518" s="148">
        <f t="shared" si="114"/>
        <v>0</v>
      </c>
      <c r="M518" s="150">
        <f t="shared" si="115"/>
        <v>10</v>
      </c>
      <c r="N518" s="149">
        <f t="shared" si="116"/>
        <v>50</v>
      </c>
      <c r="O518" s="149">
        <f t="shared" si="107"/>
        <v>5</v>
      </c>
      <c r="P518" s="148">
        <f t="shared" si="108"/>
        <v>0.5</v>
      </c>
    </row>
    <row r="519" spans="1:16" x14ac:dyDescent="0.25">
      <c r="A519" s="391"/>
      <c r="B519" s="394"/>
      <c r="C519" s="5" t="str">
        <f t="shared" si="104"/>
        <v/>
      </c>
      <c r="D519" s="155">
        <f t="shared" si="109"/>
        <v>0</v>
      </c>
      <c r="F519" s="156">
        <f t="shared" si="110"/>
        <v>0</v>
      </c>
      <c r="G519" t="str">
        <f t="shared" si="111"/>
        <v/>
      </c>
      <c r="H519" t="b">
        <f t="shared" si="112"/>
        <v>0</v>
      </c>
      <c r="I519" s="283">
        <f t="shared" si="105"/>
        <v>0</v>
      </c>
      <c r="J519" s="1">
        <f t="shared" si="106"/>
        <v>0</v>
      </c>
      <c r="K519" s="157">
        <f t="shared" si="113"/>
        <v>0</v>
      </c>
      <c r="L519" s="148">
        <f t="shared" si="114"/>
        <v>0</v>
      </c>
      <c r="M519" s="150">
        <f t="shared" si="115"/>
        <v>10</v>
      </c>
      <c r="N519" s="149">
        <f t="shared" si="116"/>
        <v>50</v>
      </c>
      <c r="O519" s="149">
        <f t="shared" si="107"/>
        <v>5</v>
      </c>
      <c r="P519" s="148">
        <f t="shared" si="108"/>
        <v>0.5</v>
      </c>
    </row>
    <row r="520" spans="1:16" x14ac:dyDescent="0.25">
      <c r="A520" s="391"/>
      <c r="B520" s="394"/>
      <c r="C520" s="5" t="str">
        <f t="shared" si="104"/>
        <v/>
      </c>
      <c r="D520" s="155">
        <f t="shared" si="109"/>
        <v>0</v>
      </c>
      <c r="F520" s="156">
        <f t="shared" si="110"/>
        <v>0</v>
      </c>
      <c r="G520" t="str">
        <f t="shared" si="111"/>
        <v/>
      </c>
      <c r="H520" t="b">
        <f t="shared" si="112"/>
        <v>0</v>
      </c>
      <c r="I520" s="283">
        <f t="shared" si="105"/>
        <v>0</v>
      </c>
      <c r="J520" s="1">
        <f t="shared" si="106"/>
        <v>0</v>
      </c>
      <c r="K520" s="157">
        <f t="shared" si="113"/>
        <v>0</v>
      </c>
      <c r="L520" s="148">
        <f t="shared" si="114"/>
        <v>0</v>
      </c>
      <c r="M520" s="150">
        <f t="shared" si="115"/>
        <v>10</v>
      </c>
      <c r="N520" s="149">
        <f t="shared" si="116"/>
        <v>50</v>
      </c>
      <c r="O520" s="149">
        <f t="shared" si="107"/>
        <v>5</v>
      </c>
      <c r="P520" s="148">
        <f t="shared" si="108"/>
        <v>0.5</v>
      </c>
    </row>
    <row r="521" spans="1:16" x14ac:dyDescent="0.25">
      <c r="A521" s="391"/>
      <c r="B521" s="394"/>
      <c r="C521" s="5" t="str">
        <f t="shared" si="104"/>
        <v/>
      </c>
      <c r="D521" s="155">
        <f t="shared" si="109"/>
        <v>0</v>
      </c>
      <c r="F521" s="156">
        <f t="shared" si="110"/>
        <v>0</v>
      </c>
      <c r="G521" t="str">
        <f t="shared" si="111"/>
        <v/>
      </c>
      <c r="H521" t="b">
        <f t="shared" si="112"/>
        <v>0</v>
      </c>
      <c r="I521" s="283">
        <f t="shared" si="105"/>
        <v>0</v>
      </c>
      <c r="J521" s="1">
        <f t="shared" si="106"/>
        <v>0</v>
      </c>
      <c r="K521" s="157">
        <f t="shared" si="113"/>
        <v>0</v>
      </c>
      <c r="L521" s="148">
        <f t="shared" si="114"/>
        <v>0</v>
      </c>
      <c r="M521" s="150">
        <f t="shared" si="115"/>
        <v>10</v>
      </c>
      <c r="N521" s="149">
        <f t="shared" si="116"/>
        <v>50</v>
      </c>
      <c r="O521" s="149">
        <f t="shared" si="107"/>
        <v>5</v>
      </c>
      <c r="P521" s="148">
        <f t="shared" si="108"/>
        <v>0.5</v>
      </c>
    </row>
    <row r="522" spans="1:16" x14ac:dyDescent="0.25">
      <c r="A522" s="391"/>
      <c r="B522" s="394"/>
      <c r="C522" s="5" t="str">
        <f t="shared" si="104"/>
        <v/>
      </c>
      <c r="D522" s="155">
        <f t="shared" si="109"/>
        <v>0</v>
      </c>
      <c r="F522" s="156">
        <f t="shared" si="110"/>
        <v>0</v>
      </c>
      <c r="G522" t="str">
        <f t="shared" si="111"/>
        <v/>
      </c>
      <c r="H522" t="b">
        <f t="shared" si="112"/>
        <v>0</v>
      </c>
      <c r="I522" s="283">
        <f t="shared" si="105"/>
        <v>0</v>
      </c>
      <c r="J522" s="1">
        <f t="shared" si="106"/>
        <v>0</v>
      </c>
      <c r="K522" s="157">
        <f t="shared" si="113"/>
        <v>0</v>
      </c>
      <c r="L522" s="148">
        <f t="shared" si="114"/>
        <v>0</v>
      </c>
      <c r="M522" s="150">
        <f t="shared" si="115"/>
        <v>10</v>
      </c>
      <c r="N522" s="149">
        <f t="shared" si="116"/>
        <v>50</v>
      </c>
      <c r="O522" s="149">
        <f t="shared" si="107"/>
        <v>5</v>
      </c>
      <c r="P522" s="148">
        <f t="shared" si="108"/>
        <v>0.5</v>
      </c>
    </row>
    <row r="523" spans="1:16" x14ac:dyDescent="0.25">
      <c r="A523" s="391"/>
      <c r="B523" s="394"/>
      <c r="C523" s="5" t="str">
        <f t="shared" si="104"/>
        <v/>
      </c>
      <c r="D523" s="155">
        <f t="shared" si="109"/>
        <v>0</v>
      </c>
      <c r="F523" s="156">
        <f t="shared" si="110"/>
        <v>0</v>
      </c>
      <c r="G523" t="str">
        <f t="shared" si="111"/>
        <v/>
      </c>
      <c r="H523" t="b">
        <f t="shared" si="112"/>
        <v>0</v>
      </c>
      <c r="I523" s="283">
        <f t="shared" si="105"/>
        <v>0</v>
      </c>
      <c r="J523" s="1">
        <f t="shared" si="106"/>
        <v>0</v>
      </c>
      <c r="K523" s="157">
        <f t="shared" si="113"/>
        <v>0</v>
      </c>
      <c r="L523" s="148">
        <f t="shared" si="114"/>
        <v>0</v>
      </c>
      <c r="M523" s="150">
        <f t="shared" si="115"/>
        <v>10</v>
      </c>
      <c r="N523" s="149">
        <f t="shared" si="116"/>
        <v>50</v>
      </c>
      <c r="O523" s="149">
        <f t="shared" si="107"/>
        <v>5</v>
      </c>
      <c r="P523" s="148">
        <f t="shared" si="108"/>
        <v>0.5</v>
      </c>
    </row>
    <row r="524" spans="1:16" x14ac:dyDescent="0.25">
      <c r="A524" s="391"/>
      <c r="B524" s="394"/>
      <c r="C524" s="5" t="str">
        <f t="shared" si="104"/>
        <v/>
      </c>
      <c r="D524" s="155">
        <f t="shared" si="109"/>
        <v>0</v>
      </c>
      <c r="F524" s="156">
        <f t="shared" si="110"/>
        <v>0</v>
      </c>
      <c r="G524" t="str">
        <f t="shared" si="111"/>
        <v/>
      </c>
      <c r="H524" t="b">
        <f t="shared" si="112"/>
        <v>0</v>
      </c>
      <c r="I524" s="283">
        <f t="shared" si="105"/>
        <v>0</v>
      </c>
      <c r="J524" s="1">
        <f t="shared" si="106"/>
        <v>0</v>
      </c>
      <c r="K524" s="157">
        <f t="shared" si="113"/>
        <v>0</v>
      </c>
      <c r="L524" s="148">
        <f t="shared" si="114"/>
        <v>0</v>
      </c>
      <c r="M524" s="150">
        <f t="shared" si="115"/>
        <v>10</v>
      </c>
      <c r="N524" s="149">
        <f t="shared" si="116"/>
        <v>50</v>
      </c>
      <c r="O524" s="149">
        <f t="shared" si="107"/>
        <v>5</v>
      </c>
      <c r="P524" s="148">
        <f t="shared" si="108"/>
        <v>0.5</v>
      </c>
    </row>
    <row r="525" spans="1:16" x14ac:dyDescent="0.25">
      <c r="A525" s="391"/>
      <c r="B525" s="394"/>
      <c r="C525" s="5" t="str">
        <f t="shared" si="104"/>
        <v/>
      </c>
      <c r="D525" s="155">
        <f t="shared" si="109"/>
        <v>0</v>
      </c>
      <c r="F525" s="156">
        <f t="shared" si="110"/>
        <v>0</v>
      </c>
      <c r="G525" t="str">
        <f t="shared" si="111"/>
        <v/>
      </c>
      <c r="H525" t="b">
        <f t="shared" si="112"/>
        <v>0</v>
      </c>
      <c r="I525" s="283">
        <f t="shared" si="105"/>
        <v>0</v>
      </c>
      <c r="J525" s="1">
        <f t="shared" si="106"/>
        <v>0</v>
      </c>
      <c r="K525" s="157">
        <f t="shared" si="113"/>
        <v>0</v>
      </c>
      <c r="L525" s="148">
        <f t="shared" si="114"/>
        <v>0</v>
      </c>
      <c r="M525" s="150">
        <f t="shared" si="115"/>
        <v>10</v>
      </c>
      <c r="N525" s="149">
        <f t="shared" si="116"/>
        <v>50</v>
      </c>
      <c r="O525" s="149">
        <f t="shared" si="107"/>
        <v>5</v>
      </c>
      <c r="P525" s="148">
        <f t="shared" si="108"/>
        <v>0.5</v>
      </c>
    </row>
    <row r="526" spans="1:16" x14ac:dyDescent="0.25">
      <c r="A526" s="391"/>
      <c r="B526" s="394"/>
      <c r="C526" s="5" t="str">
        <f t="shared" si="104"/>
        <v/>
      </c>
      <c r="D526" s="155">
        <f t="shared" si="109"/>
        <v>0</v>
      </c>
      <c r="F526" s="156">
        <f t="shared" si="110"/>
        <v>0</v>
      </c>
      <c r="G526" t="str">
        <f t="shared" si="111"/>
        <v/>
      </c>
      <c r="H526" t="b">
        <f t="shared" si="112"/>
        <v>0</v>
      </c>
      <c r="I526" s="283">
        <f t="shared" si="105"/>
        <v>0</v>
      </c>
      <c r="J526" s="1">
        <f t="shared" si="106"/>
        <v>0</v>
      </c>
      <c r="K526" s="157">
        <f t="shared" si="113"/>
        <v>0</v>
      </c>
      <c r="L526" s="148">
        <f t="shared" si="114"/>
        <v>0</v>
      </c>
      <c r="M526" s="150">
        <f t="shared" si="115"/>
        <v>10</v>
      </c>
      <c r="N526" s="149">
        <f t="shared" si="116"/>
        <v>50</v>
      </c>
      <c r="O526" s="149">
        <f t="shared" si="107"/>
        <v>5</v>
      </c>
      <c r="P526" s="148">
        <f t="shared" si="108"/>
        <v>0.5</v>
      </c>
    </row>
    <row r="527" spans="1:16" x14ac:dyDescent="0.25">
      <c r="A527" s="391"/>
      <c r="B527" s="394"/>
      <c r="C527" s="5" t="str">
        <f t="shared" si="104"/>
        <v/>
      </c>
      <c r="D527" s="155">
        <f t="shared" si="109"/>
        <v>0</v>
      </c>
      <c r="F527" s="156">
        <f t="shared" si="110"/>
        <v>0</v>
      </c>
      <c r="G527" t="str">
        <f t="shared" si="111"/>
        <v/>
      </c>
      <c r="H527" t="b">
        <f t="shared" si="112"/>
        <v>0</v>
      </c>
      <c r="I527" s="283">
        <f t="shared" si="105"/>
        <v>0</v>
      </c>
      <c r="J527" s="1">
        <f t="shared" si="106"/>
        <v>0</v>
      </c>
      <c r="K527" s="157">
        <f t="shared" si="113"/>
        <v>0</v>
      </c>
      <c r="L527" s="148">
        <f t="shared" si="114"/>
        <v>0</v>
      </c>
      <c r="M527" s="150">
        <f t="shared" si="115"/>
        <v>10</v>
      </c>
      <c r="N527" s="149">
        <f t="shared" si="116"/>
        <v>50</v>
      </c>
      <c r="O527" s="149">
        <f t="shared" si="107"/>
        <v>5</v>
      </c>
      <c r="P527" s="148">
        <f t="shared" si="108"/>
        <v>0.5</v>
      </c>
    </row>
    <row r="528" spans="1:16" x14ac:dyDescent="0.25">
      <c r="A528" s="391"/>
      <c r="B528" s="394"/>
      <c r="C528" s="5" t="str">
        <f t="shared" si="104"/>
        <v/>
      </c>
      <c r="D528" s="155">
        <f t="shared" si="109"/>
        <v>0</v>
      </c>
      <c r="F528" s="156">
        <f t="shared" si="110"/>
        <v>0</v>
      </c>
      <c r="G528" t="str">
        <f t="shared" si="111"/>
        <v/>
      </c>
      <c r="H528" t="b">
        <f t="shared" si="112"/>
        <v>0</v>
      </c>
      <c r="I528" s="283">
        <f t="shared" si="105"/>
        <v>0</v>
      </c>
      <c r="J528" s="1">
        <f t="shared" si="106"/>
        <v>0</v>
      </c>
      <c r="K528" s="157">
        <f t="shared" si="113"/>
        <v>0</v>
      </c>
      <c r="L528" s="148">
        <f t="shared" si="114"/>
        <v>0</v>
      </c>
      <c r="M528" s="150">
        <f t="shared" si="115"/>
        <v>10</v>
      </c>
      <c r="N528" s="149">
        <f t="shared" si="116"/>
        <v>50</v>
      </c>
      <c r="O528" s="149">
        <f t="shared" si="107"/>
        <v>5</v>
      </c>
      <c r="P528" s="148">
        <f t="shared" si="108"/>
        <v>0.5</v>
      </c>
    </row>
    <row r="529" spans="1:16" x14ac:dyDescent="0.25">
      <c r="A529" s="391"/>
      <c r="B529" s="394"/>
      <c r="C529" s="5" t="str">
        <f t="shared" si="104"/>
        <v/>
      </c>
      <c r="D529" s="155">
        <f t="shared" si="109"/>
        <v>0</v>
      </c>
      <c r="F529" s="156">
        <f t="shared" si="110"/>
        <v>0</v>
      </c>
      <c r="G529" t="str">
        <f t="shared" si="111"/>
        <v/>
      </c>
      <c r="H529" t="b">
        <f t="shared" si="112"/>
        <v>0</v>
      </c>
      <c r="I529" s="283">
        <f t="shared" si="105"/>
        <v>0</v>
      </c>
      <c r="J529" s="1">
        <f t="shared" si="106"/>
        <v>0</v>
      </c>
      <c r="K529" s="157">
        <f t="shared" si="113"/>
        <v>0</v>
      </c>
      <c r="L529" s="148">
        <f t="shared" si="114"/>
        <v>0</v>
      </c>
      <c r="M529" s="150">
        <f t="shared" si="115"/>
        <v>10</v>
      </c>
      <c r="N529" s="149">
        <f t="shared" si="116"/>
        <v>50</v>
      </c>
      <c r="O529" s="149">
        <f t="shared" si="107"/>
        <v>5</v>
      </c>
      <c r="P529" s="148">
        <f t="shared" si="108"/>
        <v>0.5</v>
      </c>
    </row>
    <row r="530" spans="1:16" x14ac:dyDescent="0.25">
      <c r="A530" s="391"/>
      <c r="B530" s="394"/>
      <c r="C530" s="5" t="str">
        <f t="shared" si="104"/>
        <v/>
      </c>
      <c r="D530" s="155">
        <f t="shared" si="109"/>
        <v>0</v>
      </c>
      <c r="F530" s="156">
        <f t="shared" si="110"/>
        <v>0</v>
      </c>
      <c r="G530" t="str">
        <f t="shared" si="111"/>
        <v/>
      </c>
      <c r="H530" t="b">
        <f t="shared" si="112"/>
        <v>0</v>
      </c>
      <c r="I530" s="283">
        <f t="shared" si="105"/>
        <v>0</v>
      </c>
      <c r="J530" s="1">
        <f t="shared" si="106"/>
        <v>0</v>
      </c>
      <c r="K530" s="157">
        <f t="shared" si="113"/>
        <v>0</v>
      </c>
      <c r="L530" s="148">
        <f t="shared" si="114"/>
        <v>0</v>
      </c>
      <c r="M530" s="150">
        <f t="shared" si="115"/>
        <v>10</v>
      </c>
      <c r="N530" s="149">
        <f t="shared" si="116"/>
        <v>50</v>
      </c>
      <c r="O530" s="149">
        <f t="shared" si="107"/>
        <v>5</v>
      </c>
      <c r="P530" s="148">
        <f t="shared" si="108"/>
        <v>0.5</v>
      </c>
    </row>
    <row r="531" spans="1:16" x14ac:dyDescent="0.25">
      <c r="A531" s="391"/>
      <c r="B531" s="394"/>
      <c r="C531" s="5" t="str">
        <f t="shared" si="104"/>
        <v/>
      </c>
      <c r="D531" s="155">
        <f t="shared" si="109"/>
        <v>0</v>
      </c>
      <c r="F531" s="156">
        <f t="shared" si="110"/>
        <v>0</v>
      </c>
      <c r="G531" t="str">
        <f t="shared" si="111"/>
        <v/>
      </c>
      <c r="H531" t="b">
        <f t="shared" si="112"/>
        <v>0</v>
      </c>
      <c r="I531" s="283">
        <f t="shared" si="105"/>
        <v>0</v>
      </c>
      <c r="J531" s="1">
        <f t="shared" si="106"/>
        <v>0</v>
      </c>
      <c r="K531" s="157">
        <f t="shared" si="113"/>
        <v>0</v>
      </c>
      <c r="L531" s="148">
        <f t="shared" si="114"/>
        <v>0</v>
      </c>
      <c r="M531" s="150">
        <f t="shared" si="115"/>
        <v>10</v>
      </c>
      <c r="N531" s="149">
        <f t="shared" si="116"/>
        <v>50</v>
      </c>
      <c r="O531" s="149">
        <f t="shared" si="107"/>
        <v>5</v>
      </c>
      <c r="P531" s="148">
        <f t="shared" si="108"/>
        <v>0.5</v>
      </c>
    </row>
    <row r="532" spans="1:16" x14ac:dyDescent="0.25">
      <c r="A532" s="391"/>
      <c r="B532" s="394"/>
      <c r="C532" s="5" t="str">
        <f t="shared" si="104"/>
        <v/>
      </c>
      <c r="D532" s="155">
        <f t="shared" si="109"/>
        <v>0</v>
      </c>
      <c r="F532" s="156">
        <f t="shared" si="110"/>
        <v>0</v>
      </c>
      <c r="G532" t="str">
        <f t="shared" si="111"/>
        <v/>
      </c>
      <c r="H532" t="b">
        <f t="shared" si="112"/>
        <v>0</v>
      </c>
      <c r="I532" s="283">
        <f t="shared" si="105"/>
        <v>0</v>
      </c>
      <c r="J532" s="1">
        <f t="shared" si="106"/>
        <v>0</v>
      </c>
      <c r="K532" s="157">
        <f t="shared" si="113"/>
        <v>0</v>
      </c>
      <c r="L532" s="148">
        <f t="shared" si="114"/>
        <v>0</v>
      </c>
      <c r="M532" s="150">
        <f t="shared" si="115"/>
        <v>10</v>
      </c>
      <c r="N532" s="149">
        <f t="shared" si="116"/>
        <v>50</v>
      </c>
      <c r="O532" s="149">
        <f t="shared" si="107"/>
        <v>5</v>
      </c>
      <c r="P532" s="148">
        <f t="shared" si="108"/>
        <v>0.5</v>
      </c>
    </row>
    <row r="533" spans="1:16" x14ac:dyDescent="0.25">
      <c r="A533" s="391"/>
      <c r="B533" s="394"/>
      <c r="C533" s="5" t="str">
        <f t="shared" si="104"/>
        <v/>
      </c>
      <c r="D533" s="155">
        <f t="shared" si="109"/>
        <v>0</v>
      </c>
      <c r="F533" s="156">
        <f t="shared" si="110"/>
        <v>0</v>
      </c>
      <c r="G533" t="str">
        <f t="shared" si="111"/>
        <v/>
      </c>
      <c r="H533" t="b">
        <f t="shared" si="112"/>
        <v>0</v>
      </c>
      <c r="I533" s="283">
        <f t="shared" si="105"/>
        <v>0</v>
      </c>
      <c r="J533" s="1">
        <f t="shared" si="106"/>
        <v>0</v>
      </c>
      <c r="K533" s="157">
        <f t="shared" si="113"/>
        <v>0</v>
      </c>
      <c r="L533" s="148">
        <f t="shared" si="114"/>
        <v>0</v>
      </c>
      <c r="M533" s="150">
        <f t="shared" si="115"/>
        <v>10</v>
      </c>
      <c r="N533" s="149">
        <f t="shared" si="116"/>
        <v>50</v>
      </c>
      <c r="O533" s="149">
        <f t="shared" si="107"/>
        <v>5</v>
      </c>
      <c r="P533" s="148">
        <f t="shared" si="108"/>
        <v>0.5</v>
      </c>
    </row>
    <row r="534" spans="1:16" x14ac:dyDescent="0.25">
      <c r="A534" s="391"/>
      <c r="B534" s="394"/>
      <c r="C534" s="5" t="str">
        <f t="shared" si="104"/>
        <v/>
      </c>
      <c r="D534" s="155">
        <f t="shared" si="109"/>
        <v>0</v>
      </c>
      <c r="F534" s="156">
        <f t="shared" si="110"/>
        <v>0</v>
      </c>
      <c r="G534" t="str">
        <f t="shared" si="111"/>
        <v/>
      </c>
      <c r="H534" t="b">
        <f t="shared" si="112"/>
        <v>0</v>
      </c>
      <c r="I534" s="283">
        <f t="shared" si="105"/>
        <v>0</v>
      </c>
      <c r="J534" s="1">
        <f t="shared" si="106"/>
        <v>0</v>
      </c>
      <c r="K534" s="157">
        <f t="shared" si="113"/>
        <v>0</v>
      </c>
      <c r="L534" s="148">
        <f t="shared" si="114"/>
        <v>0</v>
      </c>
      <c r="M534" s="150">
        <f t="shared" si="115"/>
        <v>10</v>
      </c>
      <c r="N534" s="149">
        <f t="shared" si="116"/>
        <v>50</v>
      </c>
      <c r="O534" s="149">
        <f t="shared" si="107"/>
        <v>5</v>
      </c>
      <c r="P534" s="148">
        <f t="shared" si="108"/>
        <v>0.5</v>
      </c>
    </row>
    <row r="535" spans="1:16" x14ac:dyDescent="0.25">
      <c r="A535" s="391"/>
      <c r="B535" s="394"/>
      <c r="C535" s="5" t="str">
        <f t="shared" si="104"/>
        <v/>
      </c>
      <c r="D535" s="155">
        <f t="shared" si="109"/>
        <v>0</v>
      </c>
      <c r="F535" s="156">
        <f t="shared" si="110"/>
        <v>0</v>
      </c>
      <c r="G535" t="str">
        <f t="shared" si="111"/>
        <v/>
      </c>
      <c r="H535" t="b">
        <f t="shared" si="112"/>
        <v>0</v>
      </c>
      <c r="I535" s="283">
        <f t="shared" si="105"/>
        <v>0</v>
      </c>
      <c r="J535" s="1">
        <f t="shared" si="106"/>
        <v>0</v>
      </c>
      <c r="K535" s="157">
        <f t="shared" si="113"/>
        <v>0</v>
      </c>
      <c r="L535" s="148">
        <f t="shared" si="114"/>
        <v>0</v>
      </c>
      <c r="M535" s="150">
        <f t="shared" si="115"/>
        <v>10</v>
      </c>
      <c r="N535" s="149">
        <f t="shared" si="116"/>
        <v>50</v>
      </c>
      <c r="O535" s="149">
        <f t="shared" si="107"/>
        <v>5</v>
      </c>
      <c r="P535" s="148">
        <f t="shared" si="108"/>
        <v>0.5</v>
      </c>
    </row>
    <row r="536" spans="1:16" x14ac:dyDescent="0.25">
      <c r="A536" s="391"/>
      <c r="B536" s="394"/>
      <c r="C536" s="5" t="str">
        <f t="shared" si="104"/>
        <v/>
      </c>
      <c r="D536" s="155">
        <f t="shared" si="109"/>
        <v>0</v>
      </c>
      <c r="F536" s="156">
        <f t="shared" si="110"/>
        <v>0</v>
      </c>
      <c r="G536" t="str">
        <f t="shared" si="111"/>
        <v/>
      </c>
      <c r="H536" t="b">
        <f t="shared" si="112"/>
        <v>0</v>
      </c>
      <c r="I536" s="283">
        <f t="shared" si="105"/>
        <v>0</v>
      </c>
      <c r="J536" s="1">
        <f t="shared" si="106"/>
        <v>0</v>
      </c>
      <c r="K536" s="157">
        <f t="shared" si="113"/>
        <v>0</v>
      </c>
      <c r="L536" s="148">
        <f t="shared" si="114"/>
        <v>0</v>
      </c>
      <c r="M536" s="150">
        <f t="shared" si="115"/>
        <v>10</v>
      </c>
      <c r="N536" s="149">
        <f t="shared" si="116"/>
        <v>50</v>
      </c>
      <c r="O536" s="149">
        <f t="shared" si="107"/>
        <v>5</v>
      </c>
      <c r="P536" s="148">
        <f t="shared" si="108"/>
        <v>0.5</v>
      </c>
    </row>
    <row r="537" spans="1:16" x14ac:dyDescent="0.25">
      <c r="A537" s="391"/>
      <c r="B537" s="394"/>
      <c r="C537" s="5" t="str">
        <f t="shared" si="104"/>
        <v/>
      </c>
      <c r="D537" s="155">
        <f t="shared" si="109"/>
        <v>0</v>
      </c>
      <c r="F537" s="156">
        <f t="shared" si="110"/>
        <v>0</v>
      </c>
      <c r="G537" t="str">
        <f t="shared" si="111"/>
        <v/>
      </c>
      <c r="H537" t="b">
        <f t="shared" si="112"/>
        <v>0</v>
      </c>
      <c r="I537" s="283">
        <f t="shared" si="105"/>
        <v>0</v>
      </c>
      <c r="J537" s="1">
        <f t="shared" si="106"/>
        <v>0</v>
      </c>
      <c r="K537" s="157">
        <f t="shared" si="113"/>
        <v>0</v>
      </c>
      <c r="L537" s="148">
        <f t="shared" si="114"/>
        <v>0</v>
      </c>
      <c r="M537" s="150">
        <f t="shared" si="115"/>
        <v>10</v>
      </c>
      <c r="N537" s="149">
        <f t="shared" si="116"/>
        <v>50</v>
      </c>
      <c r="O537" s="149">
        <f t="shared" si="107"/>
        <v>5</v>
      </c>
      <c r="P537" s="148">
        <f t="shared" si="108"/>
        <v>0.5</v>
      </c>
    </row>
    <row r="538" spans="1:16" x14ac:dyDescent="0.25">
      <c r="A538" s="391"/>
      <c r="B538" s="394"/>
      <c r="C538" s="5" t="str">
        <f t="shared" si="104"/>
        <v/>
      </c>
      <c r="D538" s="155">
        <f t="shared" si="109"/>
        <v>0</v>
      </c>
      <c r="F538" s="156">
        <f t="shared" si="110"/>
        <v>0</v>
      </c>
      <c r="G538" t="str">
        <f t="shared" si="111"/>
        <v/>
      </c>
      <c r="H538" t="b">
        <f t="shared" si="112"/>
        <v>0</v>
      </c>
      <c r="I538" s="283">
        <f t="shared" si="105"/>
        <v>0</v>
      </c>
      <c r="J538" s="1">
        <f t="shared" si="106"/>
        <v>0</v>
      </c>
      <c r="K538" s="157">
        <f t="shared" si="113"/>
        <v>0</v>
      </c>
      <c r="L538" s="148">
        <f t="shared" si="114"/>
        <v>0</v>
      </c>
      <c r="M538" s="150">
        <f t="shared" si="115"/>
        <v>10</v>
      </c>
      <c r="N538" s="149">
        <f t="shared" si="116"/>
        <v>50</v>
      </c>
      <c r="O538" s="149">
        <f t="shared" si="107"/>
        <v>5</v>
      </c>
      <c r="P538" s="148">
        <f t="shared" si="108"/>
        <v>0.5</v>
      </c>
    </row>
    <row r="539" spans="1:16" x14ac:dyDescent="0.25">
      <c r="A539" s="391"/>
      <c r="B539" s="394"/>
      <c r="C539" s="5" t="str">
        <f t="shared" si="104"/>
        <v/>
      </c>
      <c r="D539" s="155">
        <f t="shared" si="109"/>
        <v>0</v>
      </c>
      <c r="F539" s="156">
        <f t="shared" si="110"/>
        <v>0</v>
      </c>
      <c r="G539" t="str">
        <f t="shared" si="111"/>
        <v/>
      </c>
      <c r="H539" t="b">
        <f t="shared" si="112"/>
        <v>0</v>
      </c>
      <c r="I539" s="283">
        <f t="shared" si="105"/>
        <v>0</v>
      </c>
      <c r="J539" s="1">
        <f t="shared" si="106"/>
        <v>0</v>
      </c>
      <c r="K539" s="157">
        <f t="shared" si="113"/>
        <v>0</v>
      </c>
      <c r="L539" s="148">
        <f t="shared" si="114"/>
        <v>0</v>
      </c>
      <c r="M539" s="150">
        <f t="shared" si="115"/>
        <v>10</v>
      </c>
      <c r="N539" s="149">
        <f t="shared" si="116"/>
        <v>50</v>
      </c>
      <c r="O539" s="149">
        <f t="shared" si="107"/>
        <v>5</v>
      </c>
      <c r="P539" s="148">
        <f t="shared" si="108"/>
        <v>0.5</v>
      </c>
    </row>
    <row r="540" spans="1:16" x14ac:dyDescent="0.25">
      <c r="A540" s="391"/>
      <c r="B540" s="394"/>
      <c r="C540" s="5" t="str">
        <f t="shared" si="104"/>
        <v/>
      </c>
      <c r="D540" s="155">
        <f t="shared" si="109"/>
        <v>0</v>
      </c>
      <c r="F540" s="156">
        <f t="shared" si="110"/>
        <v>0</v>
      </c>
      <c r="G540" t="str">
        <f t="shared" si="111"/>
        <v/>
      </c>
      <c r="H540" t="b">
        <f t="shared" si="112"/>
        <v>0</v>
      </c>
      <c r="I540" s="283">
        <f t="shared" si="105"/>
        <v>0</v>
      </c>
      <c r="J540" s="1">
        <f t="shared" si="106"/>
        <v>0</v>
      </c>
      <c r="K540" s="157">
        <f t="shared" si="113"/>
        <v>0</v>
      </c>
      <c r="L540" s="148">
        <f t="shared" si="114"/>
        <v>0</v>
      </c>
      <c r="M540" s="150">
        <f t="shared" si="115"/>
        <v>10</v>
      </c>
      <c r="N540" s="149">
        <f t="shared" si="116"/>
        <v>50</v>
      </c>
      <c r="O540" s="149">
        <f t="shared" si="107"/>
        <v>5</v>
      </c>
      <c r="P540" s="148">
        <f t="shared" si="108"/>
        <v>0.5</v>
      </c>
    </row>
    <row r="541" spans="1:16" x14ac:dyDescent="0.25">
      <c r="A541" s="391"/>
      <c r="B541" s="394"/>
      <c r="C541" s="5" t="str">
        <f t="shared" si="104"/>
        <v/>
      </c>
      <c r="D541" s="155">
        <f t="shared" si="109"/>
        <v>0</v>
      </c>
      <c r="F541" s="156">
        <f t="shared" si="110"/>
        <v>0</v>
      </c>
      <c r="G541" t="str">
        <f t="shared" si="111"/>
        <v/>
      </c>
      <c r="H541" t="b">
        <f t="shared" si="112"/>
        <v>0</v>
      </c>
      <c r="I541" s="283">
        <f t="shared" si="105"/>
        <v>0</v>
      </c>
      <c r="J541" s="1">
        <f t="shared" si="106"/>
        <v>0</v>
      </c>
      <c r="K541" s="157">
        <f t="shared" si="113"/>
        <v>0</v>
      </c>
      <c r="L541" s="148">
        <f t="shared" si="114"/>
        <v>0</v>
      </c>
      <c r="M541" s="150">
        <f t="shared" si="115"/>
        <v>10</v>
      </c>
      <c r="N541" s="149">
        <f t="shared" si="116"/>
        <v>50</v>
      </c>
      <c r="O541" s="149">
        <f t="shared" si="107"/>
        <v>5</v>
      </c>
      <c r="P541" s="148">
        <f t="shared" si="108"/>
        <v>0.5</v>
      </c>
    </row>
    <row r="542" spans="1:16" x14ac:dyDescent="0.25">
      <c r="A542" s="391"/>
      <c r="B542" s="394"/>
      <c r="C542" s="5" t="str">
        <f t="shared" si="104"/>
        <v/>
      </c>
      <c r="D542" s="155">
        <f t="shared" si="109"/>
        <v>0</v>
      </c>
      <c r="F542" s="156">
        <f t="shared" si="110"/>
        <v>0</v>
      </c>
      <c r="G542" t="str">
        <f t="shared" si="111"/>
        <v/>
      </c>
      <c r="H542" t="b">
        <f t="shared" si="112"/>
        <v>0</v>
      </c>
      <c r="I542" s="283">
        <f t="shared" si="105"/>
        <v>0</v>
      </c>
      <c r="J542" s="1">
        <f t="shared" si="106"/>
        <v>0</v>
      </c>
      <c r="K542" s="157">
        <f t="shared" si="113"/>
        <v>0</v>
      </c>
      <c r="L542" s="148">
        <f t="shared" si="114"/>
        <v>0</v>
      </c>
      <c r="M542" s="150">
        <f t="shared" si="115"/>
        <v>10</v>
      </c>
      <c r="N542" s="149">
        <f t="shared" si="116"/>
        <v>50</v>
      </c>
      <c r="O542" s="149">
        <f t="shared" si="107"/>
        <v>5</v>
      </c>
      <c r="P542" s="148">
        <f t="shared" si="108"/>
        <v>0.5</v>
      </c>
    </row>
    <row r="543" spans="1:16" x14ac:dyDescent="0.25">
      <c r="A543" s="391"/>
      <c r="B543" s="394"/>
      <c r="C543" s="5" t="str">
        <f t="shared" si="104"/>
        <v/>
      </c>
      <c r="D543" s="155">
        <f t="shared" si="109"/>
        <v>0</v>
      </c>
      <c r="F543" s="156">
        <f t="shared" si="110"/>
        <v>0</v>
      </c>
      <c r="G543" t="str">
        <f t="shared" si="111"/>
        <v/>
      </c>
      <c r="H543" t="b">
        <f t="shared" si="112"/>
        <v>0</v>
      </c>
      <c r="I543" s="283">
        <f t="shared" si="105"/>
        <v>0</v>
      </c>
      <c r="J543" s="1">
        <f t="shared" si="106"/>
        <v>0</v>
      </c>
      <c r="K543" s="157">
        <f t="shared" si="113"/>
        <v>0</v>
      </c>
      <c r="L543" s="148">
        <f t="shared" si="114"/>
        <v>0</v>
      </c>
      <c r="M543" s="150">
        <f t="shared" si="115"/>
        <v>10</v>
      </c>
      <c r="N543" s="149">
        <f t="shared" si="116"/>
        <v>50</v>
      </c>
      <c r="O543" s="149">
        <f t="shared" si="107"/>
        <v>5</v>
      </c>
      <c r="P543" s="148">
        <f t="shared" si="108"/>
        <v>0.5</v>
      </c>
    </row>
    <row r="544" spans="1:16" x14ac:dyDescent="0.25">
      <c r="A544" s="391"/>
      <c r="B544" s="394"/>
      <c r="C544" s="5" t="str">
        <f t="shared" si="104"/>
        <v/>
      </c>
      <c r="D544" s="155">
        <f t="shared" si="109"/>
        <v>0</v>
      </c>
      <c r="F544" s="156">
        <f t="shared" si="110"/>
        <v>0</v>
      </c>
      <c r="G544" t="str">
        <f t="shared" si="111"/>
        <v/>
      </c>
      <c r="H544" t="b">
        <f t="shared" si="112"/>
        <v>0</v>
      </c>
      <c r="I544" s="283">
        <f t="shared" si="105"/>
        <v>0</v>
      </c>
      <c r="J544" s="1">
        <f t="shared" si="106"/>
        <v>0</v>
      </c>
      <c r="K544" s="157">
        <f t="shared" si="113"/>
        <v>0</v>
      </c>
      <c r="L544" s="148">
        <f t="shared" si="114"/>
        <v>0</v>
      </c>
      <c r="M544" s="150">
        <f t="shared" si="115"/>
        <v>10</v>
      </c>
      <c r="N544" s="149">
        <f t="shared" si="116"/>
        <v>50</v>
      </c>
      <c r="O544" s="149">
        <f t="shared" si="107"/>
        <v>5</v>
      </c>
      <c r="P544" s="148">
        <f t="shared" si="108"/>
        <v>0.5</v>
      </c>
    </row>
    <row r="545" spans="1:16" x14ac:dyDescent="0.25">
      <c r="A545" s="391"/>
      <c r="B545" s="394"/>
      <c r="C545" s="5" t="str">
        <f t="shared" si="104"/>
        <v/>
      </c>
      <c r="D545" s="155">
        <f t="shared" si="109"/>
        <v>0</v>
      </c>
      <c r="F545" s="156">
        <f t="shared" si="110"/>
        <v>0</v>
      </c>
      <c r="G545" t="str">
        <f t="shared" si="111"/>
        <v/>
      </c>
      <c r="H545" t="b">
        <f t="shared" si="112"/>
        <v>0</v>
      </c>
      <c r="I545" s="283">
        <f t="shared" si="105"/>
        <v>0</v>
      </c>
      <c r="J545" s="1">
        <f t="shared" si="106"/>
        <v>0</v>
      </c>
      <c r="K545" s="157">
        <f t="shared" si="113"/>
        <v>0</v>
      </c>
      <c r="L545" s="148">
        <f t="shared" si="114"/>
        <v>0</v>
      </c>
      <c r="M545" s="150">
        <f t="shared" si="115"/>
        <v>10</v>
      </c>
      <c r="N545" s="149">
        <f t="shared" si="116"/>
        <v>50</v>
      </c>
      <c r="O545" s="149">
        <f t="shared" si="107"/>
        <v>5</v>
      </c>
      <c r="P545" s="148">
        <f t="shared" si="108"/>
        <v>0.5</v>
      </c>
    </row>
    <row r="546" spans="1:16" x14ac:dyDescent="0.25">
      <c r="A546" s="391"/>
      <c r="B546" s="394"/>
      <c r="C546" s="5" t="str">
        <f t="shared" si="104"/>
        <v/>
      </c>
      <c r="D546" s="155">
        <f t="shared" si="109"/>
        <v>0</v>
      </c>
      <c r="F546" s="156">
        <f t="shared" si="110"/>
        <v>0</v>
      </c>
      <c r="G546" t="str">
        <f t="shared" si="111"/>
        <v/>
      </c>
      <c r="H546" t="b">
        <f t="shared" si="112"/>
        <v>0</v>
      </c>
      <c r="I546" s="283">
        <f t="shared" si="105"/>
        <v>0</v>
      </c>
      <c r="J546" s="1">
        <f t="shared" si="106"/>
        <v>0</v>
      </c>
      <c r="K546" s="157">
        <f t="shared" si="113"/>
        <v>0</v>
      </c>
      <c r="L546" s="148">
        <f t="shared" si="114"/>
        <v>0</v>
      </c>
      <c r="M546" s="150">
        <f t="shared" si="115"/>
        <v>10</v>
      </c>
      <c r="N546" s="149">
        <f t="shared" si="116"/>
        <v>50</v>
      </c>
      <c r="O546" s="149">
        <f t="shared" si="107"/>
        <v>5</v>
      </c>
      <c r="P546" s="148">
        <f t="shared" si="108"/>
        <v>0.5</v>
      </c>
    </row>
    <row r="547" spans="1:16" x14ac:dyDescent="0.25">
      <c r="A547" s="391"/>
      <c r="B547" s="394"/>
      <c r="C547" s="5" t="str">
        <f t="shared" si="104"/>
        <v/>
      </c>
      <c r="D547" s="155">
        <f t="shared" si="109"/>
        <v>0</v>
      </c>
      <c r="F547" s="156">
        <f t="shared" si="110"/>
        <v>0</v>
      </c>
      <c r="G547" t="str">
        <f t="shared" si="111"/>
        <v/>
      </c>
      <c r="H547" t="b">
        <f t="shared" si="112"/>
        <v>0</v>
      </c>
      <c r="I547" s="283">
        <f t="shared" si="105"/>
        <v>0</v>
      </c>
      <c r="J547" s="1">
        <f t="shared" si="106"/>
        <v>0</v>
      </c>
      <c r="K547" s="157">
        <f t="shared" si="113"/>
        <v>0</v>
      </c>
      <c r="L547" s="148">
        <f t="shared" si="114"/>
        <v>0</v>
      </c>
      <c r="M547" s="150">
        <f t="shared" si="115"/>
        <v>10</v>
      </c>
      <c r="N547" s="149">
        <f t="shared" si="116"/>
        <v>50</v>
      </c>
      <c r="O547" s="149">
        <f t="shared" si="107"/>
        <v>5</v>
      </c>
      <c r="P547" s="148">
        <f t="shared" si="108"/>
        <v>0.5</v>
      </c>
    </row>
    <row r="548" spans="1:16" x14ac:dyDescent="0.25">
      <c r="A548" s="391"/>
      <c r="B548" s="394"/>
      <c r="C548" s="5" t="str">
        <f t="shared" si="104"/>
        <v/>
      </c>
      <c r="D548" s="155">
        <f t="shared" si="109"/>
        <v>0</v>
      </c>
      <c r="F548" s="156">
        <f t="shared" si="110"/>
        <v>0</v>
      </c>
      <c r="G548" t="str">
        <f t="shared" si="111"/>
        <v/>
      </c>
      <c r="H548" t="b">
        <f t="shared" si="112"/>
        <v>0</v>
      </c>
      <c r="I548" s="283">
        <f t="shared" si="105"/>
        <v>0</v>
      </c>
      <c r="J548" s="1">
        <f t="shared" si="106"/>
        <v>0</v>
      </c>
      <c r="K548" s="157">
        <f t="shared" si="113"/>
        <v>0</v>
      </c>
      <c r="L548" s="148">
        <f t="shared" si="114"/>
        <v>0</v>
      </c>
      <c r="M548" s="150">
        <f t="shared" si="115"/>
        <v>10</v>
      </c>
      <c r="N548" s="149">
        <f t="shared" si="116"/>
        <v>50</v>
      </c>
      <c r="O548" s="149">
        <f t="shared" si="107"/>
        <v>5</v>
      </c>
      <c r="P548" s="148">
        <f t="shared" si="108"/>
        <v>0.5</v>
      </c>
    </row>
    <row r="549" spans="1:16" x14ac:dyDescent="0.25">
      <c r="A549" s="391"/>
      <c r="B549" s="394"/>
      <c r="C549" s="5" t="str">
        <f t="shared" si="104"/>
        <v/>
      </c>
      <c r="D549" s="155">
        <f t="shared" si="109"/>
        <v>0</v>
      </c>
      <c r="F549" s="156">
        <f t="shared" si="110"/>
        <v>0</v>
      </c>
      <c r="G549" t="str">
        <f t="shared" si="111"/>
        <v/>
      </c>
      <c r="H549" t="b">
        <f t="shared" si="112"/>
        <v>0</v>
      </c>
      <c r="I549" s="283">
        <f t="shared" si="105"/>
        <v>0</v>
      </c>
      <c r="J549" s="1">
        <f t="shared" si="106"/>
        <v>0</v>
      </c>
      <c r="K549" s="157">
        <f t="shared" si="113"/>
        <v>0</v>
      </c>
      <c r="L549" s="148">
        <f t="shared" si="114"/>
        <v>0</v>
      </c>
      <c r="M549" s="150">
        <f t="shared" si="115"/>
        <v>10</v>
      </c>
      <c r="N549" s="149">
        <f t="shared" si="116"/>
        <v>50</v>
      </c>
      <c r="O549" s="149">
        <f t="shared" si="107"/>
        <v>5</v>
      </c>
      <c r="P549" s="148">
        <f t="shared" si="108"/>
        <v>0.5</v>
      </c>
    </row>
    <row r="550" spans="1:16" x14ac:dyDescent="0.25">
      <c r="A550" s="391"/>
      <c r="B550" s="394"/>
      <c r="C550" s="5" t="str">
        <f t="shared" si="104"/>
        <v/>
      </c>
      <c r="D550" s="155">
        <f t="shared" si="109"/>
        <v>0</v>
      </c>
      <c r="F550" s="156">
        <f t="shared" si="110"/>
        <v>0</v>
      </c>
      <c r="G550" t="str">
        <f t="shared" si="111"/>
        <v/>
      </c>
      <c r="H550" t="b">
        <f t="shared" si="112"/>
        <v>0</v>
      </c>
      <c r="I550" s="283">
        <f t="shared" si="105"/>
        <v>0</v>
      </c>
      <c r="J550" s="1">
        <f t="shared" si="106"/>
        <v>0</v>
      </c>
      <c r="K550" s="157">
        <f t="shared" si="113"/>
        <v>0</v>
      </c>
      <c r="L550" s="148">
        <f t="shared" si="114"/>
        <v>0</v>
      </c>
      <c r="M550" s="150">
        <f t="shared" si="115"/>
        <v>10</v>
      </c>
      <c r="N550" s="149">
        <f t="shared" si="116"/>
        <v>50</v>
      </c>
      <c r="O550" s="149">
        <f t="shared" si="107"/>
        <v>5</v>
      </c>
      <c r="P550" s="148">
        <f t="shared" si="108"/>
        <v>0.5</v>
      </c>
    </row>
    <row r="551" spans="1:16" x14ac:dyDescent="0.25">
      <c r="A551" s="391"/>
      <c r="B551" s="394"/>
      <c r="C551" s="5" t="str">
        <f t="shared" si="104"/>
        <v/>
      </c>
      <c r="D551" s="155">
        <f t="shared" si="109"/>
        <v>0</v>
      </c>
      <c r="F551" s="156">
        <f t="shared" si="110"/>
        <v>0</v>
      </c>
      <c r="G551" t="str">
        <f t="shared" si="111"/>
        <v/>
      </c>
      <c r="H551" t="b">
        <f t="shared" si="112"/>
        <v>0</v>
      </c>
      <c r="I551" s="283">
        <f t="shared" si="105"/>
        <v>0</v>
      </c>
      <c r="J551" s="1">
        <f t="shared" si="106"/>
        <v>0</v>
      </c>
      <c r="K551" s="157">
        <f t="shared" si="113"/>
        <v>0</v>
      </c>
      <c r="L551" s="148">
        <f t="shared" si="114"/>
        <v>0</v>
      </c>
      <c r="M551" s="150">
        <f t="shared" si="115"/>
        <v>10</v>
      </c>
      <c r="N551" s="149">
        <f t="shared" si="116"/>
        <v>50</v>
      </c>
      <c r="O551" s="149">
        <f t="shared" si="107"/>
        <v>5</v>
      </c>
      <c r="P551" s="148">
        <f t="shared" si="108"/>
        <v>0.5</v>
      </c>
    </row>
    <row r="552" spans="1:16" x14ac:dyDescent="0.25">
      <c r="A552" s="391"/>
      <c r="B552" s="394"/>
      <c r="C552" s="5" t="str">
        <f t="shared" si="104"/>
        <v/>
      </c>
      <c r="D552" s="155">
        <f t="shared" si="109"/>
        <v>0</v>
      </c>
      <c r="F552" s="156">
        <f t="shared" si="110"/>
        <v>0</v>
      </c>
      <c r="G552" t="str">
        <f t="shared" si="111"/>
        <v/>
      </c>
      <c r="H552" t="b">
        <f t="shared" si="112"/>
        <v>0</v>
      </c>
      <c r="I552" s="283">
        <f t="shared" si="105"/>
        <v>0</v>
      </c>
      <c r="J552" s="1">
        <f t="shared" si="106"/>
        <v>0</v>
      </c>
      <c r="K552" s="157">
        <f t="shared" si="113"/>
        <v>0</v>
      </c>
      <c r="L552" s="148">
        <f t="shared" si="114"/>
        <v>0</v>
      </c>
      <c r="M552" s="150">
        <f t="shared" si="115"/>
        <v>10</v>
      </c>
      <c r="N552" s="149">
        <f t="shared" si="116"/>
        <v>50</v>
      </c>
      <c r="O552" s="149">
        <f t="shared" si="107"/>
        <v>5</v>
      </c>
      <c r="P552" s="148">
        <f t="shared" si="108"/>
        <v>0.5</v>
      </c>
    </row>
    <row r="553" spans="1:16" x14ac:dyDescent="0.25">
      <c r="A553" s="391"/>
      <c r="B553" s="394"/>
      <c r="C553" s="5" t="str">
        <f t="shared" si="104"/>
        <v/>
      </c>
      <c r="D553" s="155">
        <f t="shared" si="109"/>
        <v>0</v>
      </c>
      <c r="F553" s="156">
        <f t="shared" si="110"/>
        <v>0</v>
      </c>
      <c r="G553" t="str">
        <f t="shared" si="111"/>
        <v/>
      </c>
      <c r="H553" t="b">
        <f t="shared" si="112"/>
        <v>0</v>
      </c>
      <c r="I553" s="283">
        <f t="shared" si="105"/>
        <v>0</v>
      </c>
      <c r="J553" s="1">
        <f t="shared" si="106"/>
        <v>0</v>
      </c>
      <c r="K553" s="157">
        <f t="shared" si="113"/>
        <v>0</v>
      </c>
      <c r="L553" s="148">
        <f t="shared" si="114"/>
        <v>0</v>
      </c>
      <c r="M553" s="150">
        <f t="shared" si="115"/>
        <v>10</v>
      </c>
      <c r="N553" s="149">
        <f t="shared" si="116"/>
        <v>50</v>
      </c>
      <c r="O553" s="149">
        <f t="shared" si="107"/>
        <v>5</v>
      </c>
      <c r="P553" s="148">
        <f t="shared" si="108"/>
        <v>0.5</v>
      </c>
    </row>
    <row r="554" spans="1:16" x14ac:dyDescent="0.25">
      <c r="A554" s="391"/>
      <c r="B554" s="394"/>
      <c r="C554" s="5" t="str">
        <f t="shared" si="104"/>
        <v/>
      </c>
      <c r="D554" s="155">
        <f t="shared" si="109"/>
        <v>0</v>
      </c>
      <c r="F554" s="156">
        <f t="shared" si="110"/>
        <v>0</v>
      </c>
      <c r="G554" t="str">
        <f t="shared" si="111"/>
        <v/>
      </c>
      <c r="H554" t="b">
        <f t="shared" si="112"/>
        <v>0</v>
      </c>
      <c r="I554" s="283">
        <f t="shared" si="105"/>
        <v>0</v>
      </c>
      <c r="J554" s="1">
        <f t="shared" si="106"/>
        <v>0</v>
      </c>
      <c r="K554" s="157">
        <f t="shared" si="113"/>
        <v>0</v>
      </c>
      <c r="L554" s="148">
        <f t="shared" si="114"/>
        <v>0</v>
      </c>
      <c r="M554" s="150">
        <f t="shared" si="115"/>
        <v>10</v>
      </c>
      <c r="N554" s="149">
        <f t="shared" si="116"/>
        <v>50</v>
      </c>
      <c r="O554" s="149">
        <f t="shared" si="107"/>
        <v>5</v>
      </c>
      <c r="P554" s="148">
        <f t="shared" si="108"/>
        <v>0.5</v>
      </c>
    </row>
    <row r="555" spans="1:16" x14ac:dyDescent="0.25">
      <c r="A555" s="391"/>
      <c r="B555" s="394"/>
      <c r="C555" s="5" t="str">
        <f t="shared" si="104"/>
        <v/>
      </c>
      <c r="D555" s="155">
        <f t="shared" si="109"/>
        <v>0</v>
      </c>
      <c r="F555" s="156">
        <f t="shared" si="110"/>
        <v>0</v>
      </c>
      <c r="G555" t="str">
        <f t="shared" si="111"/>
        <v/>
      </c>
      <c r="H555" t="b">
        <f t="shared" si="112"/>
        <v>0</v>
      </c>
      <c r="I555" s="283">
        <f t="shared" si="105"/>
        <v>0</v>
      </c>
      <c r="J555" s="1">
        <f t="shared" si="106"/>
        <v>0</v>
      </c>
      <c r="K555" s="157">
        <f t="shared" si="113"/>
        <v>0</v>
      </c>
      <c r="L555" s="148">
        <f t="shared" si="114"/>
        <v>0</v>
      </c>
      <c r="M555" s="150">
        <f t="shared" si="115"/>
        <v>10</v>
      </c>
      <c r="N555" s="149">
        <f t="shared" si="116"/>
        <v>50</v>
      </c>
      <c r="O555" s="149">
        <f t="shared" si="107"/>
        <v>5</v>
      </c>
      <c r="P555" s="148">
        <f t="shared" si="108"/>
        <v>0.5</v>
      </c>
    </row>
    <row r="556" spans="1:16" x14ac:dyDescent="0.25">
      <c r="A556" s="391"/>
      <c r="B556" s="394"/>
      <c r="C556" s="5" t="str">
        <f t="shared" si="104"/>
        <v/>
      </c>
      <c r="D556" s="155">
        <f t="shared" si="109"/>
        <v>0</v>
      </c>
      <c r="F556" s="156">
        <f t="shared" si="110"/>
        <v>0</v>
      </c>
      <c r="G556" t="str">
        <f t="shared" si="111"/>
        <v/>
      </c>
      <c r="H556" t="b">
        <f t="shared" si="112"/>
        <v>0</v>
      </c>
      <c r="I556" s="283">
        <f t="shared" si="105"/>
        <v>0</v>
      </c>
      <c r="J556" s="1">
        <f t="shared" si="106"/>
        <v>0</v>
      </c>
      <c r="K556" s="157">
        <f t="shared" si="113"/>
        <v>0</v>
      </c>
      <c r="L556" s="148">
        <f t="shared" si="114"/>
        <v>0</v>
      </c>
      <c r="M556" s="150">
        <f t="shared" si="115"/>
        <v>10</v>
      </c>
      <c r="N556" s="149">
        <f t="shared" si="116"/>
        <v>50</v>
      </c>
      <c r="O556" s="149">
        <f t="shared" si="107"/>
        <v>5</v>
      </c>
      <c r="P556" s="148">
        <f t="shared" si="108"/>
        <v>0.5</v>
      </c>
    </row>
    <row r="557" spans="1:16" x14ac:dyDescent="0.25">
      <c r="A557" s="391"/>
      <c r="B557" s="394"/>
      <c r="C557" s="5" t="str">
        <f t="shared" si="104"/>
        <v/>
      </c>
      <c r="D557" s="155">
        <f t="shared" si="109"/>
        <v>0</v>
      </c>
      <c r="F557" s="156">
        <f t="shared" si="110"/>
        <v>0</v>
      </c>
      <c r="G557" t="str">
        <f t="shared" si="111"/>
        <v/>
      </c>
      <c r="H557" t="b">
        <f t="shared" si="112"/>
        <v>0</v>
      </c>
      <c r="I557" s="283">
        <f t="shared" si="105"/>
        <v>0</v>
      </c>
      <c r="J557" s="1">
        <f t="shared" si="106"/>
        <v>0</v>
      </c>
      <c r="K557" s="157">
        <f t="shared" si="113"/>
        <v>0</v>
      </c>
      <c r="L557" s="148">
        <f t="shared" si="114"/>
        <v>0</v>
      </c>
      <c r="M557" s="150">
        <f t="shared" si="115"/>
        <v>10</v>
      </c>
      <c r="N557" s="149">
        <f t="shared" si="116"/>
        <v>50</v>
      </c>
      <c r="O557" s="149">
        <f t="shared" si="107"/>
        <v>5</v>
      </c>
      <c r="P557" s="148">
        <f t="shared" si="108"/>
        <v>0.5</v>
      </c>
    </row>
    <row r="558" spans="1:16" x14ac:dyDescent="0.25">
      <c r="A558" s="391"/>
      <c r="B558" s="394"/>
      <c r="C558" s="5" t="str">
        <f t="shared" si="104"/>
        <v/>
      </c>
      <c r="D558" s="155">
        <f t="shared" si="109"/>
        <v>0</v>
      </c>
      <c r="F558" s="156">
        <f t="shared" si="110"/>
        <v>0</v>
      </c>
      <c r="G558" t="str">
        <f t="shared" si="111"/>
        <v/>
      </c>
      <c r="H558" t="b">
        <f t="shared" si="112"/>
        <v>0</v>
      </c>
      <c r="I558" s="283">
        <f t="shared" si="105"/>
        <v>0</v>
      </c>
      <c r="J558" s="1">
        <f t="shared" si="106"/>
        <v>0</v>
      </c>
      <c r="K558" s="157">
        <f t="shared" si="113"/>
        <v>0</v>
      </c>
      <c r="L558" s="148">
        <f t="shared" si="114"/>
        <v>0</v>
      </c>
      <c r="M558" s="150">
        <f t="shared" si="115"/>
        <v>10</v>
      </c>
      <c r="N558" s="149">
        <f t="shared" si="116"/>
        <v>50</v>
      </c>
      <c r="O558" s="149">
        <f t="shared" si="107"/>
        <v>5</v>
      </c>
      <c r="P558" s="148">
        <f t="shared" si="108"/>
        <v>0.5</v>
      </c>
    </row>
    <row r="559" spans="1:16" x14ac:dyDescent="0.25">
      <c r="A559" s="391"/>
      <c r="B559" s="394"/>
      <c r="C559" s="5" t="str">
        <f t="shared" si="104"/>
        <v/>
      </c>
      <c r="D559" s="155">
        <f t="shared" si="109"/>
        <v>0</v>
      </c>
      <c r="F559" s="156">
        <f t="shared" si="110"/>
        <v>0</v>
      </c>
      <c r="G559" t="str">
        <f t="shared" si="111"/>
        <v/>
      </c>
      <c r="H559" t="b">
        <f t="shared" si="112"/>
        <v>0</v>
      </c>
      <c r="I559" s="283">
        <f t="shared" si="105"/>
        <v>0</v>
      </c>
      <c r="J559" s="1">
        <f t="shared" si="106"/>
        <v>0</v>
      </c>
      <c r="K559" s="157">
        <f t="shared" si="113"/>
        <v>0</v>
      </c>
      <c r="L559" s="148">
        <f t="shared" si="114"/>
        <v>0</v>
      </c>
      <c r="M559" s="150">
        <f t="shared" si="115"/>
        <v>10</v>
      </c>
      <c r="N559" s="149">
        <f t="shared" si="116"/>
        <v>50</v>
      </c>
      <c r="O559" s="149">
        <f t="shared" si="107"/>
        <v>5</v>
      </c>
      <c r="P559" s="148">
        <f t="shared" si="108"/>
        <v>0.5</v>
      </c>
    </row>
    <row r="560" spans="1:16" x14ac:dyDescent="0.25">
      <c r="A560" s="391"/>
      <c r="B560" s="394"/>
      <c r="C560" s="5" t="str">
        <f t="shared" si="104"/>
        <v/>
      </c>
      <c r="D560" s="155">
        <f t="shared" si="109"/>
        <v>0</v>
      </c>
      <c r="F560" s="156">
        <f t="shared" si="110"/>
        <v>0</v>
      </c>
      <c r="G560" t="str">
        <f t="shared" si="111"/>
        <v/>
      </c>
      <c r="H560" t="b">
        <f t="shared" si="112"/>
        <v>0</v>
      </c>
      <c r="I560" s="283">
        <f t="shared" si="105"/>
        <v>0</v>
      </c>
      <c r="J560" s="1">
        <f t="shared" si="106"/>
        <v>0</v>
      </c>
      <c r="K560" s="157">
        <f t="shared" si="113"/>
        <v>0</v>
      </c>
      <c r="L560" s="148">
        <f t="shared" si="114"/>
        <v>0</v>
      </c>
      <c r="M560" s="150">
        <f t="shared" si="115"/>
        <v>10</v>
      </c>
      <c r="N560" s="149">
        <f t="shared" si="116"/>
        <v>50</v>
      </c>
      <c r="O560" s="149">
        <f t="shared" si="107"/>
        <v>5</v>
      </c>
      <c r="P560" s="148">
        <f t="shared" si="108"/>
        <v>0.5</v>
      </c>
    </row>
    <row r="561" spans="1:16" x14ac:dyDescent="0.25">
      <c r="A561" s="391"/>
      <c r="B561" s="394"/>
      <c r="C561" s="5" t="str">
        <f t="shared" si="104"/>
        <v/>
      </c>
      <c r="D561" s="155">
        <f t="shared" si="109"/>
        <v>0</v>
      </c>
      <c r="F561" s="156">
        <f t="shared" si="110"/>
        <v>0</v>
      </c>
      <c r="G561" t="str">
        <f t="shared" si="111"/>
        <v/>
      </c>
      <c r="H561" t="b">
        <f t="shared" si="112"/>
        <v>0</v>
      </c>
      <c r="I561" s="283">
        <f t="shared" si="105"/>
        <v>0</v>
      </c>
      <c r="J561" s="1">
        <f t="shared" si="106"/>
        <v>0</v>
      </c>
      <c r="K561" s="157">
        <f t="shared" si="113"/>
        <v>0</v>
      </c>
      <c r="L561" s="148">
        <f t="shared" si="114"/>
        <v>0</v>
      </c>
      <c r="M561" s="150">
        <f t="shared" si="115"/>
        <v>10</v>
      </c>
      <c r="N561" s="149">
        <f t="shared" si="116"/>
        <v>50</v>
      </c>
      <c r="O561" s="149">
        <f t="shared" si="107"/>
        <v>5</v>
      </c>
      <c r="P561" s="148">
        <f t="shared" si="108"/>
        <v>0.5</v>
      </c>
    </row>
    <row r="562" spans="1:16" x14ac:dyDescent="0.25">
      <c r="A562" s="391"/>
      <c r="B562" s="394"/>
      <c r="C562" s="5" t="str">
        <f t="shared" si="104"/>
        <v/>
      </c>
      <c r="D562" s="155">
        <f t="shared" si="109"/>
        <v>0</v>
      </c>
      <c r="F562" s="156">
        <f t="shared" si="110"/>
        <v>0</v>
      </c>
      <c r="G562" t="str">
        <f t="shared" si="111"/>
        <v/>
      </c>
      <c r="H562" t="b">
        <f t="shared" si="112"/>
        <v>0</v>
      </c>
      <c r="I562" s="283">
        <f t="shared" si="105"/>
        <v>0</v>
      </c>
      <c r="J562" s="1">
        <f t="shared" si="106"/>
        <v>0</v>
      </c>
      <c r="K562" s="157">
        <f t="shared" si="113"/>
        <v>0</v>
      </c>
      <c r="L562" s="148">
        <f t="shared" si="114"/>
        <v>0</v>
      </c>
      <c r="M562" s="150">
        <f t="shared" si="115"/>
        <v>10</v>
      </c>
      <c r="N562" s="149">
        <f t="shared" si="116"/>
        <v>50</v>
      </c>
      <c r="O562" s="149">
        <f t="shared" si="107"/>
        <v>5</v>
      </c>
      <c r="P562" s="148">
        <f t="shared" si="108"/>
        <v>0.5</v>
      </c>
    </row>
    <row r="563" spans="1:16" x14ac:dyDescent="0.25">
      <c r="A563" s="391"/>
      <c r="B563" s="394"/>
      <c r="C563" s="5" t="str">
        <f t="shared" si="104"/>
        <v/>
      </c>
      <c r="D563" s="155">
        <f t="shared" si="109"/>
        <v>0</v>
      </c>
      <c r="F563" s="156">
        <f t="shared" si="110"/>
        <v>0</v>
      </c>
      <c r="G563" t="str">
        <f t="shared" si="111"/>
        <v/>
      </c>
      <c r="H563" t="b">
        <f t="shared" si="112"/>
        <v>0</v>
      </c>
      <c r="I563" s="283">
        <f t="shared" si="105"/>
        <v>0</v>
      </c>
      <c r="J563" s="1">
        <f t="shared" si="106"/>
        <v>0</v>
      </c>
      <c r="K563" s="157">
        <f t="shared" si="113"/>
        <v>0</v>
      </c>
      <c r="L563" s="148">
        <f t="shared" si="114"/>
        <v>0</v>
      </c>
      <c r="M563" s="150">
        <f t="shared" si="115"/>
        <v>10</v>
      </c>
      <c r="N563" s="149">
        <f t="shared" si="116"/>
        <v>50</v>
      </c>
      <c r="O563" s="149">
        <f t="shared" si="107"/>
        <v>5</v>
      </c>
      <c r="P563" s="148">
        <f t="shared" si="108"/>
        <v>0.5</v>
      </c>
    </row>
    <row r="564" spans="1:16" x14ac:dyDescent="0.25">
      <c r="A564" s="391"/>
      <c r="B564" s="394"/>
      <c r="C564" s="5" t="str">
        <f t="shared" si="104"/>
        <v/>
      </c>
      <c r="D564" s="155">
        <f t="shared" si="109"/>
        <v>0</v>
      </c>
      <c r="F564" s="156">
        <f t="shared" si="110"/>
        <v>0</v>
      </c>
      <c r="G564" t="str">
        <f t="shared" si="111"/>
        <v/>
      </c>
      <c r="H564" t="b">
        <f t="shared" si="112"/>
        <v>0</v>
      </c>
      <c r="I564" s="283">
        <f t="shared" si="105"/>
        <v>0</v>
      </c>
      <c r="J564" s="1">
        <f t="shared" si="106"/>
        <v>0</v>
      </c>
      <c r="K564" s="157">
        <f t="shared" si="113"/>
        <v>0</v>
      </c>
      <c r="L564" s="148">
        <f t="shared" si="114"/>
        <v>0</v>
      </c>
      <c r="M564" s="150">
        <f t="shared" si="115"/>
        <v>10</v>
      </c>
      <c r="N564" s="149">
        <f t="shared" si="116"/>
        <v>50</v>
      </c>
      <c r="O564" s="149">
        <f t="shared" si="107"/>
        <v>5</v>
      </c>
      <c r="P564" s="148">
        <f t="shared" si="108"/>
        <v>0.5</v>
      </c>
    </row>
    <row r="565" spans="1:16" x14ac:dyDescent="0.25">
      <c r="A565" s="391"/>
      <c r="B565" s="394"/>
      <c r="C565" s="5" t="str">
        <f t="shared" si="104"/>
        <v/>
      </c>
      <c r="D565" s="155">
        <f t="shared" si="109"/>
        <v>0</v>
      </c>
      <c r="F565" s="156">
        <f t="shared" si="110"/>
        <v>0</v>
      </c>
      <c r="G565" t="str">
        <f t="shared" si="111"/>
        <v/>
      </c>
      <c r="H565" t="b">
        <f t="shared" si="112"/>
        <v>0</v>
      </c>
      <c r="I565" s="283">
        <f t="shared" si="105"/>
        <v>0</v>
      </c>
      <c r="J565" s="1">
        <f t="shared" si="106"/>
        <v>0</v>
      </c>
      <c r="K565" s="157">
        <f t="shared" si="113"/>
        <v>0</v>
      </c>
      <c r="L565" s="148">
        <f t="shared" si="114"/>
        <v>0</v>
      </c>
      <c r="M565" s="150">
        <f t="shared" si="115"/>
        <v>10</v>
      </c>
      <c r="N565" s="149">
        <f t="shared" si="116"/>
        <v>50</v>
      </c>
      <c r="O565" s="149">
        <f t="shared" si="107"/>
        <v>5</v>
      </c>
      <c r="P565" s="148">
        <f t="shared" si="108"/>
        <v>0.5</v>
      </c>
    </row>
    <row r="566" spans="1:16" x14ac:dyDescent="0.25">
      <c r="A566" s="391"/>
      <c r="B566" s="394"/>
      <c r="C566" s="5" t="str">
        <f t="shared" si="104"/>
        <v/>
      </c>
      <c r="D566" s="155">
        <f t="shared" si="109"/>
        <v>0</v>
      </c>
      <c r="F566" s="156">
        <f t="shared" si="110"/>
        <v>0</v>
      </c>
      <c r="G566" t="str">
        <f t="shared" si="111"/>
        <v/>
      </c>
      <c r="H566" t="b">
        <f t="shared" si="112"/>
        <v>0</v>
      </c>
      <c r="I566" s="283">
        <f t="shared" si="105"/>
        <v>0</v>
      </c>
      <c r="J566" s="1">
        <f t="shared" si="106"/>
        <v>0</v>
      </c>
      <c r="K566" s="157">
        <f t="shared" si="113"/>
        <v>0</v>
      </c>
      <c r="L566" s="148">
        <f t="shared" si="114"/>
        <v>0</v>
      </c>
      <c r="M566" s="150">
        <f t="shared" si="115"/>
        <v>10</v>
      </c>
      <c r="N566" s="149">
        <f t="shared" si="116"/>
        <v>50</v>
      </c>
      <c r="O566" s="149">
        <f t="shared" si="107"/>
        <v>5</v>
      </c>
      <c r="P566" s="148">
        <f t="shared" si="108"/>
        <v>0.5</v>
      </c>
    </row>
    <row r="567" spans="1:16" x14ac:dyDescent="0.25">
      <c r="A567" s="391"/>
      <c r="B567" s="394"/>
      <c r="C567" s="5" t="str">
        <f t="shared" si="104"/>
        <v/>
      </c>
      <c r="D567" s="155">
        <f t="shared" si="109"/>
        <v>0</v>
      </c>
      <c r="F567" s="156">
        <f t="shared" si="110"/>
        <v>0</v>
      </c>
      <c r="G567" t="str">
        <f t="shared" si="111"/>
        <v/>
      </c>
      <c r="H567" t="b">
        <f t="shared" si="112"/>
        <v>0</v>
      </c>
      <c r="I567" s="283">
        <f t="shared" si="105"/>
        <v>0</v>
      </c>
      <c r="J567" s="1">
        <f t="shared" si="106"/>
        <v>0</v>
      </c>
      <c r="K567" s="157">
        <f t="shared" si="113"/>
        <v>0</v>
      </c>
      <c r="L567" s="148">
        <f t="shared" si="114"/>
        <v>0</v>
      </c>
      <c r="M567" s="150">
        <f t="shared" si="115"/>
        <v>10</v>
      </c>
      <c r="N567" s="149">
        <f t="shared" si="116"/>
        <v>50</v>
      </c>
      <c r="O567" s="149">
        <f t="shared" si="107"/>
        <v>5</v>
      </c>
      <c r="P567" s="148">
        <f t="shared" si="108"/>
        <v>0.5</v>
      </c>
    </row>
    <row r="568" spans="1:16" x14ac:dyDescent="0.25">
      <c r="A568" s="391"/>
      <c r="B568" s="394"/>
      <c r="C568" s="5" t="str">
        <f t="shared" si="104"/>
        <v/>
      </c>
      <c r="D568" s="155">
        <f t="shared" si="109"/>
        <v>0</v>
      </c>
      <c r="F568" s="156">
        <f t="shared" si="110"/>
        <v>0</v>
      </c>
      <c r="G568" t="str">
        <f t="shared" si="111"/>
        <v/>
      </c>
      <c r="H568" t="b">
        <f t="shared" si="112"/>
        <v>0</v>
      </c>
      <c r="I568" s="283">
        <f t="shared" si="105"/>
        <v>0</v>
      </c>
      <c r="J568" s="1">
        <f t="shared" si="106"/>
        <v>0</v>
      </c>
      <c r="K568" s="157">
        <f t="shared" si="113"/>
        <v>0</v>
      </c>
      <c r="L568" s="148">
        <f t="shared" si="114"/>
        <v>0</v>
      </c>
      <c r="M568" s="150">
        <f t="shared" si="115"/>
        <v>10</v>
      </c>
      <c r="N568" s="149">
        <f t="shared" si="116"/>
        <v>50</v>
      </c>
      <c r="O568" s="149">
        <f t="shared" si="107"/>
        <v>5</v>
      </c>
      <c r="P568" s="148">
        <f t="shared" si="108"/>
        <v>0.5</v>
      </c>
    </row>
    <row r="569" spans="1:16" x14ac:dyDescent="0.25">
      <c r="A569" s="391"/>
      <c r="B569" s="394"/>
      <c r="C569" s="5" t="str">
        <f t="shared" si="104"/>
        <v/>
      </c>
      <c r="D569" s="155">
        <f t="shared" si="109"/>
        <v>0</v>
      </c>
      <c r="F569" s="156">
        <f t="shared" si="110"/>
        <v>0</v>
      </c>
      <c r="G569" t="str">
        <f t="shared" si="111"/>
        <v/>
      </c>
      <c r="H569" t="b">
        <f t="shared" si="112"/>
        <v>0</v>
      </c>
      <c r="I569" s="283">
        <f t="shared" si="105"/>
        <v>0</v>
      </c>
      <c r="J569" s="1">
        <f t="shared" si="106"/>
        <v>0</v>
      </c>
      <c r="K569" s="157">
        <f t="shared" si="113"/>
        <v>0</v>
      </c>
      <c r="L569" s="148">
        <f t="shared" si="114"/>
        <v>0</v>
      </c>
      <c r="M569" s="150">
        <f t="shared" si="115"/>
        <v>10</v>
      </c>
      <c r="N569" s="149">
        <f t="shared" si="116"/>
        <v>50</v>
      </c>
      <c r="O569" s="149">
        <f t="shared" si="107"/>
        <v>5</v>
      </c>
      <c r="P569" s="148">
        <f t="shared" si="108"/>
        <v>0.5</v>
      </c>
    </row>
    <row r="570" spans="1:16" x14ac:dyDescent="0.25">
      <c r="A570" s="391"/>
      <c r="B570" s="394"/>
      <c r="C570" s="5" t="str">
        <f t="shared" si="104"/>
        <v/>
      </c>
      <c r="D570" s="155">
        <f t="shared" si="109"/>
        <v>0</v>
      </c>
      <c r="F570" s="156">
        <f t="shared" si="110"/>
        <v>0</v>
      </c>
      <c r="G570" t="str">
        <f t="shared" si="111"/>
        <v/>
      </c>
      <c r="H570" t="b">
        <f t="shared" si="112"/>
        <v>0</v>
      </c>
      <c r="I570" s="283">
        <f t="shared" si="105"/>
        <v>0</v>
      </c>
      <c r="J570" s="1">
        <f t="shared" si="106"/>
        <v>0</v>
      </c>
      <c r="K570" s="157">
        <f t="shared" si="113"/>
        <v>0</v>
      </c>
      <c r="L570" s="148">
        <f t="shared" si="114"/>
        <v>0</v>
      </c>
      <c r="M570" s="150">
        <f t="shared" si="115"/>
        <v>10</v>
      </c>
      <c r="N570" s="149">
        <f t="shared" si="116"/>
        <v>50</v>
      </c>
      <c r="O570" s="149">
        <f t="shared" si="107"/>
        <v>5</v>
      </c>
      <c r="P570" s="148">
        <f t="shared" si="108"/>
        <v>0.5</v>
      </c>
    </row>
    <row r="571" spans="1:16" x14ac:dyDescent="0.25">
      <c r="A571" s="391"/>
      <c r="B571" s="394"/>
      <c r="C571" s="5" t="str">
        <f t="shared" si="104"/>
        <v/>
      </c>
      <c r="D571" s="155">
        <f t="shared" si="109"/>
        <v>0</v>
      </c>
      <c r="F571" s="156">
        <f t="shared" si="110"/>
        <v>0</v>
      </c>
      <c r="G571" t="str">
        <f t="shared" si="111"/>
        <v/>
      </c>
      <c r="H571" t="b">
        <f t="shared" si="112"/>
        <v>0</v>
      </c>
      <c r="I571" s="283">
        <f t="shared" si="105"/>
        <v>0</v>
      </c>
      <c r="J571" s="1">
        <f t="shared" si="106"/>
        <v>0</v>
      </c>
      <c r="K571" s="157">
        <f t="shared" si="113"/>
        <v>0</v>
      </c>
      <c r="L571" s="148">
        <f t="shared" si="114"/>
        <v>0</v>
      </c>
      <c r="M571" s="150">
        <f t="shared" si="115"/>
        <v>10</v>
      </c>
      <c r="N571" s="149">
        <f t="shared" si="116"/>
        <v>50</v>
      </c>
      <c r="O571" s="149">
        <f t="shared" si="107"/>
        <v>5</v>
      </c>
      <c r="P571" s="148">
        <f t="shared" si="108"/>
        <v>0.5</v>
      </c>
    </row>
    <row r="572" spans="1:16" x14ac:dyDescent="0.25">
      <c r="A572" s="391"/>
      <c r="B572" s="394"/>
      <c r="C572" s="5" t="str">
        <f t="shared" si="104"/>
        <v/>
      </c>
      <c r="D572" s="155">
        <f t="shared" si="109"/>
        <v>0</v>
      </c>
      <c r="F572" s="156">
        <f t="shared" si="110"/>
        <v>0</v>
      </c>
      <c r="G572" t="str">
        <f t="shared" si="111"/>
        <v/>
      </c>
      <c r="H572" t="b">
        <f t="shared" si="112"/>
        <v>0</v>
      </c>
      <c r="I572" s="283">
        <f t="shared" si="105"/>
        <v>0</v>
      </c>
      <c r="J572" s="1">
        <f t="shared" si="106"/>
        <v>0</v>
      </c>
      <c r="K572" s="157">
        <f t="shared" si="113"/>
        <v>0</v>
      </c>
      <c r="L572" s="148">
        <f t="shared" si="114"/>
        <v>0</v>
      </c>
      <c r="M572" s="150">
        <f t="shared" si="115"/>
        <v>10</v>
      </c>
      <c r="N572" s="149">
        <f t="shared" si="116"/>
        <v>50</v>
      </c>
      <c r="O572" s="149">
        <f t="shared" si="107"/>
        <v>5</v>
      </c>
      <c r="P572" s="148">
        <f t="shared" si="108"/>
        <v>0.5</v>
      </c>
    </row>
    <row r="573" spans="1:16" x14ac:dyDescent="0.25">
      <c r="A573" s="391"/>
      <c r="B573" s="394"/>
      <c r="C573" s="5" t="str">
        <f t="shared" si="104"/>
        <v/>
      </c>
      <c r="D573" s="155">
        <f t="shared" si="109"/>
        <v>0</v>
      </c>
      <c r="F573" s="156">
        <f t="shared" si="110"/>
        <v>0</v>
      </c>
      <c r="G573" t="str">
        <f t="shared" si="111"/>
        <v/>
      </c>
      <c r="H573" t="b">
        <f t="shared" si="112"/>
        <v>0</v>
      </c>
      <c r="I573" s="283">
        <f t="shared" si="105"/>
        <v>0</v>
      </c>
      <c r="J573" s="1">
        <f t="shared" si="106"/>
        <v>0</v>
      </c>
      <c r="K573" s="157">
        <f t="shared" si="113"/>
        <v>0</v>
      </c>
      <c r="L573" s="148">
        <f t="shared" si="114"/>
        <v>0</v>
      </c>
      <c r="M573" s="150">
        <f t="shared" si="115"/>
        <v>10</v>
      </c>
      <c r="N573" s="149">
        <f t="shared" si="116"/>
        <v>50</v>
      </c>
      <c r="O573" s="149">
        <f t="shared" si="107"/>
        <v>5</v>
      </c>
      <c r="P573" s="148">
        <f t="shared" si="108"/>
        <v>0.5</v>
      </c>
    </row>
    <row r="574" spans="1:16" x14ac:dyDescent="0.25">
      <c r="A574" s="391"/>
      <c r="B574" s="394"/>
      <c r="C574" s="5" t="str">
        <f t="shared" si="104"/>
        <v/>
      </c>
      <c r="D574" s="155">
        <f t="shared" si="109"/>
        <v>0</v>
      </c>
      <c r="F574" s="156">
        <f t="shared" si="110"/>
        <v>0</v>
      </c>
      <c r="G574" t="str">
        <f t="shared" si="111"/>
        <v/>
      </c>
      <c r="H574" t="b">
        <f t="shared" si="112"/>
        <v>0</v>
      </c>
      <c r="I574" s="283">
        <f t="shared" si="105"/>
        <v>0</v>
      </c>
      <c r="J574" s="1">
        <f t="shared" si="106"/>
        <v>0</v>
      </c>
      <c r="K574" s="157">
        <f t="shared" si="113"/>
        <v>0</v>
      </c>
      <c r="L574" s="148">
        <f t="shared" si="114"/>
        <v>0</v>
      </c>
      <c r="M574" s="150">
        <f t="shared" si="115"/>
        <v>10</v>
      </c>
      <c r="N574" s="149">
        <f t="shared" si="116"/>
        <v>50</v>
      </c>
      <c r="O574" s="149">
        <f t="shared" si="107"/>
        <v>5</v>
      </c>
      <c r="P574" s="148">
        <f t="shared" si="108"/>
        <v>0.5</v>
      </c>
    </row>
    <row r="575" spans="1:16" x14ac:dyDescent="0.25">
      <c r="A575" s="391"/>
      <c r="B575" s="394"/>
      <c r="C575" s="5" t="str">
        <f t="shared" si="104"/>
        <v/>
      </c>
      <c r="D575" s="155">
        <f t="shared" si="109"/>
        <v>0</v>
      </c>
      <c r="F575" s="156">
        <f t="shared" si="110"/>
        <v>0</v>
      </c>
      <c r="G575" t="str">
        <f t="shared" si="111"/>
        <v/>
      </c>
      <c r="H575" t="b">
        <f t="shared" si="112"/>
        <v>0</v>
      </c>
      <c r="I575" s="283">
        <f t="shared" si="105"/>
        <v>0</v>
      </c>
      <c r="J575" s="1">
        <f t="shared" si="106"/>
        <v>0</v>
      </c>
      <c r="K575" s="157">
        <f t="shared" si="113"/>
        <v>0</v>
      </c>
      <c r="L575" s="148">
        <f t="shared" si="114"/>
        <v>0</v>
      </c>
      <c r="M575" s="150">
        <f t="shared" si="115"/>
        <v>10</v>
      </c>
      <c r="N575" s="149">
        <f t="shared" si="116"/>
        <v>50</v>
      </c>
      <c r="O575" s="149">
        <f t="shared" si="107"/>
        <v>5</v>
      </c>
      <c r="P575" s="148">
        <f t="shared" si="108"/>
        <v>0.5</v>
      </c>
    </row>
    <row r="576" spans="1:16" x14ac:dyDescent="0.25">
      <c r="A576" s="391"/>
      <c r="B576" s="394"/>
      <c r="C576" s="5" t="str">
        <f t="shared" si="104"/>
        <v/>
      </c>
      <c r="D576" s="155">
        <f t="shared" si="109"/>
        <v>0</v>
      </c>
      <c r="F576" s="156">
        <f t="shared" si="110"/>
        <v>0</v>
      </c>
      <c r="G576" t="str">
        <f t="shared" si="111"/>
        <v/>
      </c>
      <c r="H576" t="b">
        <f t="shared" si="112"/>
        <v>0</v>
      </c>
      <c r="I576" s="283">
        <f t="shared" si="105"/>
        <v>0</v>
      </c>
      <c r="J576" s="1">
        <f t="shared" si="106"/>
        <v>0</v>
      </c>
      <c r="K576" s="157">
        <f t="shared" si="113"/>
        <v>0</v>
      </c>
      <c r="L576" s="148">
        <f t="shared" si="114"/>
        <v>0</v>
      </c>
      <c r="M576" s="150">
        <f t="shared" si="115"/>
        <v>10</v>
      </c>
      <c r="N576" s="149">
        <f t="shared" si="116"/>
        <v>50</v>
      </c>
      <c r="O576" s="149">
        <f t="shared" si="107"/>
        <v>5</v>
      </c>
      <c r="P576" s="148">
        <f t="shared" si="108"/>
        <v>0.5</v>
      </c>
    </row>
    <row r="577" spans="1:16" x14ac:dyDescent="0.25">
      <c r="A577" s="391"/>
      <c r="B577" s="394"/>
      <c r="C577" s="5" t="str">
        <f t="shared" si="104"/>
        <v/>
      </c>
      <c r="D577" s="155">
        <f t="shared" si="109"/>
        <v>0</v>
      </c>
      <c r="F577" s="156">
        <f t="shared" si="110"/>
        <v>0</v>
      </c>
      <c r="G577" t="str">
        <f t="shared" si="111"/>
        <v/>
      </c>
      <c r="H577" t="b">
        <f t="shared" si="112"/>
        <v>0</v>
      </c>
      <c r="I577" s="283">
        <f t="shared" si="105"/>
        <v>0</v>
      </c>
      <c r="J577" s="1">
        <f t="shared" si="106"/>
        <v>0</v>
      </c>
      <c r="K577" s="157">
        <f t="shared" si="113"/>
        <v>0</v>
      </c>
      <c r="L577" s="148">
        <f t="shared" si="114"/>
        <v>0</v>
      </c>
      <c r="M577" s="150">
        <f t="shared" si="115"/>
        <v>10</v>
      </c>
      <c r="N577" s="149">
        <f t="shared" si="116"/>
        <v>50</v>
      </c>
      <c r="O577" s="149">
        <f t="shared" si="107"/>
        <v>5</v>
      </c>
      <c r="P577" s="148">
        <f t="shared" si="108"/>
        <v>0.5</v>
      </c>
    </row>
    <row r="578" spans="1:16" x14ac:dyDescent="0.25">
      <c r="A578" s="391"/>
      <c r="B578" s="394"/>
      <c r="C578" s="5" t="str">
        <f t="shared" si="104"/>
        <v/>
      </c>
      <c r="D578" s="155">
        <f t="shared" si="109"/>
        <v>0</v>
      </c>
      <c r="F578" s="156">
        <f t="shared" si="110"/>
        <v>0</v>
      </c>
      <c r="G578" t="str">
        <f t="shared" si="111"/>
        <v/>
      </c>
      <c r="H578" t="b">
        <f t="shared" si="112"/>
        <v>0</v>
      </c>
      <c r="I578" s="283">
        <f t="shared" si="105"/>
        <v>0</v>
      </c>
      <c r="J578" s="1">
        <f t="shared" si="106"/>
        <v>0</v>
      </c>
      <c r="K578" s="157">
        <f t="shared" si="113"/>
        <v>0</v>
      </c>
      <c r="L578" s="148">
        <f t="shared" si="114"/>
        <v>0</v>
      </c>
      <c r="M578" s="150">
        <f t="shared" si="115"/>
        <v>10</v>
      </c>
      <c r="N578" s="149">
        <f t="shared" si="116"/>
        <v>50</v>
      </c>
      <c r="O578" s="149">
        <f t="shared" si="107"/>
        <v>5</v>
      </c>
      <c r="P578" s="148">
        <f t="shared" si="108"/>
        <v>0.5</v>
      </c>
    </row>
    <row r="579" spans="1:16" x14ac:dyDescent="0.25">
      <c r="A579" s="391"/>
      <c r="B579" s="394"/>
      <c r="C579" s="5" t="str">
        <f t="shared" ref="C579:C642" si="117">IF(I579&gt;0,INDEX(DB,I579,2),"")</f>
        <v/>
      </c>
      <c r="D579" s="155">
        <f t="shared" si="109"/>
        <v>0</v>
      </c>
      <c r="F579" s="156">
        <f t="shared" si="110"/>
        <v>0</v>
      </c>
      <c r="G579" t="str">
        <f t="shared" si="111"/>
        <v/>
      </c>
      <c r="H579" t="b">
        <f t="shared" si="112"/>
        <v>0</v>
      </c>
      <c r="I579" s="283">
        <f t="shared" ref="I579:I642" si="118">IF(ISNA(MATCH(A579,AthleteNumbers,0)),0,MATCH(A579,AthleteNumbers,0))</f>
        <v>0</v>
      </c>
      <c r="J579" s="1">
        <f t="shared" ref="J579:J642" si="119">IF(I579&gt;0,INDEX(DB,$I579,6),0)</f>
        <v>0</v>
      </c>
      <c r="K579" s="157">
        <f t="shared" si="113"/>
        <v>0</v>
      </c>
      <c r="L579" s="148">
        <f t="shared" si="114"/>
        <v>0</v>
      </c>
      <c r="M579" s="150">
        <f t="shared" si="115"/>
        <v>10</v>
      </c>
      <c r="N579" s="149">
        <f t="shared" si="116"/>
        <v>50</v>
      </c>
      <c r="O579" s="149">
        <f t="shared" ref="O579:O642" si="120">IF($J579=0,$M$1,INDEX(IncEventData,$J579,(3*($K$1-1))+2))</f>
        <v>5</v>
      </c>
      <c r="P579" s="148">
        <f t="shared" ref="P579:P642" si="121">IF($J579=0,$O$1,INDEX(IncEventData,$J579,(3*($K$1-1))+3))</f>
        <v>0.5</v>
      </c>
    </row>
    <row r="580" spans="1:16" x14ac:dyDescent="0.25">
      <c r="A580" s="391"/>
      <c r="B580" s="394"/>
      <c r="C580" s="5" t="str">
        <f t="shared" si="117"/>
        <v/>
      </c>
      <c r="D580" s="155">
        <f t="shared" ref="D580:D643" si="122">IF(AND(H580,B580&lt;&gt;0,ISNUMBER(B580)),IF(ISERR(M580),0,M580),0)</f>
        <v>0</v>
      </c>
      <c r="F580" s="156">
        <f t="shared" ref="F580:F643" si="123">COUNTIF(A$3:A$1002,A580)</f>
        <v>0</v>
      </c>
      <c r="G580" t="str">
        <f t="shared" ref="G580:G643" si="124">IF(AND(H580,OR(D580&lt;=10,D580&gt;=90)),"CHECK","")</f>
        <v/>
      </c>
      <c r="H580" t="b">
        <f t="shared" ref="H580:H643" si="125">IF(AND(I580&gt;0,LEN(C580)&gt;0,B580&lt;&gt;0),TRUE,FALSE)</f>
        <v>0</v>
      </c>
      <c r="I580" s="283">
        <f t="shared" si="118"/>
        <v>0</v>
      </c>
      <c r="J580" s="1">
        <f t="shared" si="119"/>
        <v>0</v>
      </c>
      <c r="K580" s="157">
        <f t="shared" ref="K580:K643" si="126">IF(ISNUMBER(B580),ROUND(+B580,2),0)</f>
        <v>0</v>
      </c>
      <c r="L580" s="148">
        <f t="shared" ref="L580:L643" si="127">+K580</f>
        <v>0</v>
      </c>
      <c r="M580" s="150">
        <f t="shared" ref="M580:M643" si="128">IF(L580&lt;O580,MinPoints,IF(AND(L580&gt;N580,O580&gt;0),100,+INT(($L580-O580)/P580)+MinPoints))</f>
        <v>10</v>
      </c>
      <c r="N580" s="149">
        <f t="shared" ref="N580:N643" si="129">+O580+(P580*90)</f>
        <v>50</v>
      </c>
      <c r="O580" s="149">
        <f t="shared" si="120"/>
        <v>5</v>
      </c>
      <c r="P580" s="148">
        <f t="shared" si="121"/>
        <v>0.5</v>
      </c>
    </row>
    <row r="581" spans="1:16" x14ac:dyDescent="0.25">
      <c r="A581" s="391"/>
      <c r="B581" s="394"/>
      <c r="C581" s="5" t="str">
        <f t="shared" si="117"/>
        <v/>
      </c>
      <c r="D581" s="155">
        <f t="shared" si="122"/>
        <v>0</v>
      </c>
      <c r="F581" s="156">
        <f t="shared" si="123"/>
        <v>0</v>
      </c>
      <c r="G581" t="str">
        <f t="shared" si="124"/>
        <v/>
      </c>
      <c r="H581" t="b">
        <f t="shared" si="125"/>
        <v>0</v>
      </c>
      <c r="I581" s="283">
        <f t="shared" si="118"/>
        <v>0</v>
      </c>
      <c r="J581" s="1">
        <f t="shared" si="119"/>
        <v>0</v>
      </c>
      <c r="K581" s="157">
        <f t="shared" si="126"/>
        <v>0</v>
      </c>
      <c r="L581" s="148">
        <f t="shared" si="127"/>
        <v>0</v>
      </c>
      <c r="M581" s="150">
        <f t="shared" si="128"/>
        <v>10</v>
      </c>
      <c r="N581" s="149">
        <f t="shared" si="129"/>
        <v>50</v>
      </c>
      <c r="O581" s="149">
        <f t="shared" si="120"/>
        <v>5</v>
      </c>
      <c r="P581" s="148">
        <f t="shared" si="121"/>
        <v>0.5</v>
      </c>
    </row>
    <row r="582" spans="1:16" x14ac:dyDescent="0.25">
      <c r="A582" s="391"/>
      <c r="B582" s="394"/>
      <c r="C582" s="5" t="str">
        <f t="shared" si="117"/>
        <v/>
      </c>
      <c r="D582" s="155">
        <f t="shared" si="122"/>
        <v>0</v>
      </c>
      <c r="F582" s="156">
        <f t="shared" si="123"/>
        <v>0</v>
      </c>
      <c r="G582" t="str">
        <f t="shared" si="124"/>
        <v/>
      </c>
      <c r="H582" t="b">
        <f t="shared" si="125"/>
        <v>0</v>
      </c>
      <c r="I582" s="283">
        <f t="shared" si="118"/>
        <v>0</v>
      </c>
      <c r="J582" s="1">
        <f t="shared" si="119"/>
        <v>0</v>
      </c>
      <c r="K582" s="157">
        <f t="shared" si="126"/>
        <v>0</v>
      </c>
      <c r="L582" s="148">
        <f t="shared" si="127"/>
        <v>0</v>
      </c>
      <c r="M582" s="150">
        <f t="shared" si="128"/>
        <v>10</v>
      </c>
      <c r="N582" s="149">
        <f t="shared" si="129"/>
        <v>50</v>
      </c>
      <c r="O582" s="149">
        <f t="shared" si="120"/>
        <v>5</v>
      </c>
      <c r="P582" s="148">
        <f t="shared" si="121"/>
        <v>0.5</v>
      </c>
    </row>
    <row r="583" spans="1:16" x14ac:dyDescent="0.25">
      <c r="A583" s="391"/>
      <c r="B583" s="394"/>
      <c r="C583" s="5" t="str">
        <f t="shared" si="117"/>
        <v/>
      </c>
      <c r="D583" s="155">
        <f t="shared" si="122"/>
        <v>0</v>
      </c>
      <c r="F583" s="156">
        <f t="shared" si="123"/>
        <v>0</v>
      </c>
      <c r="G583" t="str">
        <f t="shared" si="124"/>
        <v/>
      </c>
      <c r="H583" t="b">
        <f t="shared" si="125"/>
        <v>0</v>
      </c>
      <c r="I583" s="283">
        <f t="shared" si="118"/>
        <v>0</v>
      </c>
      <c r="J583" s="1">
        <f t="shared" si="119"/>
        <v>0</v>
      </c>
      <c r="K583" s="157">
        <f t="shared" si="126"/>
        <v>0</v>
      </c>
      <c r="L583" s="148">
        <f t="shared" si="127"/>
        <v>0</v>
      </c>
      <c r="M583" s="150">
        <f t="shared" si="128"/>
        <v>10</v>
      </c>
      <c r="N583" s="149">
        <f t="shared" si="129"/>
        <v>50</v>
      </c>
      <c r="O583" s="149">
        <f t="shared" si="120"/>
        <v>5</v>
      </c>
      <c r="P583" s="148">
        <f t="shared" si="121"/>
        <v>0.5</v>
      </c>
    </row>
    <row r="584" spans="1:16" x14ac:dyDescent="0.25">
      <c r="A584" s="391"/>
      <c r="B584" s="394"/>
      <c r="C584" s="5" t="str">
        <f t="shared" si="117"/>
        <v/>
      </c>
      <c r="D584" s="155">
        <f t="shared" si="122"/>
        <v>0</v>
      </c>
      <c r="F584" s="156">
        <f t="shared" si="123"/>
        <v>0</v>
      </c>
      <c r="G584" t="str">
        <f t="shared" si="124"/>
        <v/>
      </c>
      <c r="H584" t="b">
        <f t="shared" si="125"/>
        <v>0</v>
      </c>
      <c r="I584" s="283">
        <f t="shared" si="118"/>
        <v>0</v>
      </c>
      <c r="J584" s="1">
        <f t="shared" si="119"/>
        <v>0</v>
      </c>
      <c r="K584" s="157">
        <f t="shared" si="126"/>
        <v>0</v>
      </c>
      <c r="L584" s="148">
        <f t="shared" si="127"/>
        <v>0</v>
      </c>
      <c r="M584" s="150">
        <f t="shared" si="128"/>
        <v>10</v>
      </c>
      <c r="N584" s="149">
        <f t="shared" si="129"/>
        <v>50</v>
      </c>
      <c r="O584" s="149">
        <f t="shared" si="120"/>
        <v>5</v>
      </c>
      <c r="P584" s="148">
        <f t="shared" si="121"/>
        <v>0.5</v>
      </c>
    </row>
    <row r="585" spans="1:16" x14ac:dyDescent="0.25">
      <c r="A585" s="391"/>
      <c r="B585" s="394"/>
      <c r="C585" s="5" t="str">
        <f t="shared" si="117"/>
        <v/>
      </c>
      <c r="D585" s="155">
        <f t="shared" si="122"/>
        <v>0</v>
      </c>
      <c r="F585" s="156">
        <f t="shared" si="123"/>
        <v>0</v>
      </c>
      <c r="G585" t="str">
        <f t="shared" si="124"/>
        <v/>
      </c>
      <c r="H585" t="b">
        <f t="shared" si="125"/>
        <v>0</v>
      </c>
      <c r="I585" s="283">
        <f t="shared" si="118"/>
        <v>0</v>
      </c>
      <c r="J585" s="1">
        <f t="shared" si="119"/>
        <v>0</v>
      </c>
      <c r="K585" s="157">
        <f t="shared" si="126"/>
        <v>0</v>
      </c>
      <c r="L585" s="148">
        <f t="shared" si="127"/>
        <v>0</v>
      </c>
      <c r="M585" s="150">
        <f t="shared" si="128"/>
        <v>10</v>
      </c>
      <c r="N585" s="149">
        <f t="shared" si="129"/>
        <v>50</v>
      </c>
      <c r="O585" s="149">
        <f t="shared" si="120"/>
        <v>5</v>
      </c>
      <c r="P585" s="148">
        <f t="shared" si="121"/>
        <v>0.5</v>
      </c>
    </row>
    <row r="586" spans="1:16" x14ac:dyDescent="0.25">
      <c r="A586" s="391"/>
      <c r="B586" s="394"/>
      <c r="C586" s="5" t="str">
        <f t="shared" si="117"/>
        <v/>
      </c>
      <c r="D586" s="155">
        <f t="shared" si="122"/>
        <v>0</v>
      </c>
      <c r="F586" s="156">
        <f t="shared" si="123"/>
        <v>0</v>
      </c>
      <c r="G586" t="str">
        <f t="shared" si="124"/>
        <v/>
      </c>
      <c r="H586" t="b">
        <f t="shared" si="125"/>
        <v>0</v>
      </c>
      <c r="I586" s="283">
        <f t="shared" si="118"/>
        <v>0</v>
      </c>
      <c r="J586" s="1">
        <f t="shared" si="119"/>
        <v>0</v>
      </c>
      <c r="K586" s="157">
        <f t="shared" si="126"/>
        <v>0</v>
      </c>
      <c r="L586" s="148">
        <f t="shared" si="127"/>
        <v>0</v>
      </c>
      <c r="M586" s="150">
        <f t="shared" si="128"/>
        <v>10</v>
      </c>
      <c r="N586" s="149">
        <f t="shared" si="129"/>
        <v>50</v>
      </c>
      <c r="O586" s="149">
        <f t="shared" si="120"/>
        <v>5</v>
      </c>
      <c r="P586" s="148">
        <f t="shared" si="121"/>
        <v>0.5</v>
      </c>
    </row>
    <row r="587" spans="1:16" x14ac:dyDescent="0.25">
      <c r="A587" s="391"/>
      <c r="B587" s="394"/>
      <c r="C587" s="5" t="str">
        <f t="shared" si="117"/>
        <v/>
      </c>
      <c r="D587" s="155">
        <f t="shared" si="122"/>
        <v>0</v>
      </c>
      <c r="F587" s="156">
        <f t="shared" si="123"/>
        <v>0</v>
      </c>
      <c r="G587" t="str">
        <f t="shared" si="124"/>
        <v/>
      </c>
      <c r="H587" t="b">
        <f t="shared" si="125"/>
        <v>0</v>
      </c>
      <c r="I587" s="283">
        <f t="shared" si="118"/>
        <v>0</v>
      </c>
      <c r="J587" s="1">
        <f t="shared" si="119"/>
        <v>0</v>
      </c>
      <c r="K587" s="157">
        <f t="shared" si="126"/>
        <v>0</v>
      </c>
      <c r="L587" s="148">
        <f t="shared" si="127"/>
        <v>0</v>
      </c>
      <c r="M587" s="150">
        <f t="shared" si="128"/>
        <v>10</v>
      </c>
      <c r="N587" s="149">
        <f t="shared" si="129"/>
        <v>50</v>
      </c>
      <c r="O587" s="149">
        <f t="shared" si="120"/>
        <v>5</v>
      </c>
      <c r="P587" s="148">
        <f t="shared" si="121"/>
        <v>0.5</v>
      </c>
    </row>
    <row r="588" spans="1:16" x14ac:dyDescent="0.25">
      <c r="A588" s="391"/>
      <c r="B588" s="394"/>
      <c r="C588" s="5" t="str">
        <f t="shared" si="117"/>
        <v/>
      </c>
      <c r="D588" s="155">
        <f t="shared" si="122"/>
        <v>0</v>
      </c>
      <c r="F588" s="156">
        <f t="shared" si="123"/>
        <v>0</v>
      </c>
      <c r="G588" t="str">
        <f t="shared" si="124"/>
        <v/>
      </c>
      <c r="H588" t="b">
        <f t="shared" si="125"/>
        <v>0</v>
      </c>
      <c r="I588" s="283">
        <f t="shared" si="118"/>
        <v>0</v>
      </c>
      <c r="J588" s="1">
        <f t="shared" si="119"/>
        <v>0</v>
      </c>
      <c r="K588" s="157">
        <f t="shared" si="126"/>
        <v>0</v>
      </c>
      <c r="L588" s="148">
        <f t="shared" si="127"/>
        <v>0</v>
      </c>
      <c r="M588" s="150">
        <f t="shared" si="128"/>
        <v>10</v>
      </c>
      <c r="N588" s="149">
        <f t="shared" si="129"/>
        <v>50</v>
      </c>
      <c r="O588" s="149">
        <f t="shared" si="120"/>
        <v>5</v>
      </c>
      <c r="P588" s="148">
        <f t="shared" si="121"/>
        <v>0.5</v>
      </c>
    </row>
    <row r="589" spans="1:16" x14ac:dyDescent="0.25">
      <c r="A589" s="391"/>
      <c r="B589" s="394"/>
      <c r="C589" s="5" t="str">
        <f t="shared" si="117"/>
        <v/>
      </c>
      <c r="D589" s="155">
        <f t="shared" si="122"/>
        <v>0</v>
      </c>
      <c r="F589" s="156">
        <f t="shared" si="123"/>
        <v>0</v>
      </c>
      <c r="G589" t="str">
        <f t="shared" si="124"/>
        <v/>
      </c>
      <c r="H589" t="b">
        <f t="shared" si="125"/>
        <v>0</v>
      </c>
      <c r="I589" s="283">
        <f t="shared" si="118"/>
        <v>0</v>
      </c>
      <c r="J589" s="1">
        <f t="shared" si="119"/>
        <v>0</v>
      </c>
      <c r="K589" s="157">
        <f t="shared" si="126"/>
        <v>0</v>
      </c>
      <c r="L589" s="148">
        <f t="shared" si="127"/>
        <v>0</v>
      </c>
      <c r="M589" s="150">
        <f t="shared" si="128"/>
        <v>10</v>
      </c>
      <c r="N589" s="149">
        <f t="shared" si="129"/>
        <v>50</v>
      </c>
      <c r="O589" s="149">
        <f t="shared" si="120"/>
        <v>5</v>
      </c>
      <c r="P589" s="148">
        <f t="shared" si="121"/>
        <v>0.5</v>
      </c>
    </row>
    <row r="590" spans="1:16" x14ac:dyDescent="0.25">
      <c r="A590" s="391"/>
      <c r="B590" s="394"/>
      <c r="C590" s="5" t="str">
        <f t="shared" si="117"/>
        <v/>
      </c>
      <c r="D590" s="155">
        <f t="shared" si="122"/>
        <v>0</v>
      </c>
      <c r="F590" s="156">
        <f t="shared" si="123"/>
        <v>0</v>
      </c>
      <c r="G590" t="str">
        <f t="shared" si="124"/>
        <v/>
      </c>
      <c r="H590" t="b">
        <f t="shared" si="125"/>
        <v>0</v>
      </c>
      <c r="I590" s="283">
        <f t="shared" si="118"/>
        <v>0</v>
      </c>
      <c r="J590" s="1">
        <f t="shared" si="119"/>
        <v>0</v>
      </c>
      <c r="K590" s="157">
        <f t="shared" si="126"/>
        <v>0</v>
      </c>
      <c r="L590" s="148">
        <f t="shared" si="127"/>
        <v>0</v>
      </c>
      <c r="M590" s="150">
        <f t="shared" si="128"/>
        <v>10</v>
      </c>
      <c r="N590" s="149">
        <f t="shared" si="129"/>
        <v>50</v>
      </c>
      <c r="O590" s="149">
        <f t="shared" si="120"/>
        <v>5</v>
      </c>
      <c r="P590" s="148">
        <f t="shared" si="121"/>
        <v>0.5</v>
      </c>
    </row>
    <row r="591" spans="1:16" x14ac:dyDescent="0.25">
      <c r="A591" s="391"/>
      <c r="B591" s="394"/>
      <c r="C591" s="5" t="str">
        <f t="shared" si="117"/>
        <v/>
      </c>
      <c r="D591" s="155">
        <f t="shared" si="122"/>
        <v>0</v>
      </c>
      <c r="F591" s="156">
        <f t="shared" si="123"/>
        <v>0</v>
      </c>
      <c r="G591" t="str">
        <f t="shared" si="124"/>
        <v/>
      </c>
      <c r="H591" t="b">
        <f t="shared" si="125"/>
        <v>0</v>
      </c>
      <c r="I591" s="283">
        <f t="shared" si="118"/>
        <v>0</v>
      </c>
      <c r="J591" s="1">
        <f t="shared" si="119"/>
        <v>0</v>
      </c>
      <c r="K591" s="157">
        <f t="shared" si="126"/>
        <v>0</v>
      </c>
      <c r="L591" s="148">
        <f t="shared" si="127"/>
        <v>0</v>
      </c>
      <c r="M591" s="150">
        <f t="shared" si="128"/>
        <v>10</v>
      </c>
      <c r="N591" s="149">
        <f t="shared" si="129"/>
        <v>50</v>
      </c>
      <c r="O591" s="149">
        <f t="shared" si="120"/>
        <v>5</v>
      </c>
      <c r="P591" s="148">
        <f t="shared" si="121"/>
        <v>0.5</v>
      </c>
    </row>
    <row r="592" spans="1:16" x14ac:dyDescent="0.25">
      <c r="A592" s="391"/>
      <c r="B592" s="394"/>
      <c r="C592" s="5" t="str">
        <f t="shared" si="117"/>
        <v/>
      </c>
      <c r="D592" s="155">
        <f t="shared" si="122"/>
        <v>0</v>
      </c>
      <c r="F592" s="156">
        <f t="shared" si="123"/>
        <v>0</v>
      </c>
      <c r="G592" t="str">
        <f t="shared" si="124"/>
        <v/>
      </c>
      <c r="H592" t="b">
        <f t="shared" si="125"/>
        <v>0</v>
      </c>
      <c r="I592" s="283">
        <f t="shared" si="118"/>
        <v>0</v>
      </c>
      <c r="J592" s="1">
        <f t="shared" si="119"/>
        <v>0</v>
      </c>
      <c r="K592" s="157">
        <f t="shared" si="126"/>
        <v>0</v>
      </c>
      <c r="L592" s="148">
        <f t="shared" si="127"/>
        <v>0</v>
      </c>
      <c r="M592" s="150">
        <f t="shared" si="128"/>
        <v>10</v>
      </c>
      <c r="N592" s="149">
        <f t="shared" si="129"/>
        <v>50</v>
      </c>
      <c r="O592" s="149">
        <f t="shared" si="120"/>
        <v>5</v>
      </c>
      <c r="P592" s="148">
        <f t="shared" si="121"/>
        <v>0.5</v>
      </c>
    </row>
    <row r="593" spans="1:16" x14ac:dyDescent="0.25">
      <c r="A593" s="391"/>
      <c r="B593" s="394"/>
      <c r="C593" s="5" t="str">
        <f t="shared" si="117"/>
        <v/>
      </c>
      <c r="D593" s="155">
        <f t="shared" si="122"/>
        <v>0</v>
      </c>
      <c r="F593" s="156">
        <f t="shared" si="123"/>
        <v>0</v>
      </c>
      <c r="G593" t="str">
        <f t="shared" si="124"/>
        <v/>
      </c>
      <c r="H593" t="b">
        <f t="shared" si="125"/>
        <v>0</v>
      </c>
      <c r="I593" s="283">
        <f t="shared" si="118"/>
        <v>0</v>
      </c>
      <c r="J593" s="1">
        <f t="shared" si="119"/>
        <v>0</v>
      </c>
      <c r="K593" s="157">
        <f t="shared" si="126"/>
        <v>0</v>
      </c>
      <c r="L593" s="148">
        <f t="shared" si="127"/>
        <v>0</v>
      </c>
      <c r="M593" s="150">
        <f t="shared" si="128"/>
        <v>10</v>
      </c>
      <c r="N593" s="149">
        <f t="shared" si="129"/>
        <v>50</v>
      </c>
      <c r="O593" s="149">
        <f t="shared" si="120"/>
        <v>5</v>
      </c>
      <c r="P593" s="148">
        <f t="shared" si="121"/>
        <v>0.5</v>
      </c>
    </row>
    <row r="594" spans="1:16" x14ac:dyDescent="0.25">
      <c r="A594" s="391"/>
      <c r="B594" s="394"/>
      <c r="C594" s="5" t="str">
        <f t="shared" si="117"/>
        <v/>
      </c>
      <c r="D594" s="155">
        <f t="shared" si="122"/>
        <v>0</v>
      </c>
      <c r="F594" s="156">
        <f t="shared" si="123"/>
        <v>0</v>
      </c>
      <c r="G594" t="str">
        <f t="shared" si="124"/>
        <v/>
      </c>
      <c r="H594" t="b">
        <f t="shared" si="125"/>
        <v>0</v>
      </c>
      <c r="I594" s="283">
        <f t="shared" si="118"/>
        <v>0</v>
      </c>
      <c r="J594" s="1">
        <f t="shared" si="119"/>
        <v>0</v>
      </c>
      <c r="K594" s="157">
        <f t="shared" si="126"/>
        <v>0</v>
      </c>
      <c r="L594" s="148">
        <f t="shared" si="127"/>
        <v>0</v>
      </c>
      <c r="M594" s="150">
        <f t="shared" si="128"/>
        <v>10</v>
      </c>
      <c r="N594" s="149">
        <f t="shared" si="129"/>
        <v>50</v>
      </c>
      <c r="O594" s="149">
        <f t="shared" si="120"/>
        <v>5</v>
      </c>
      <c r="P594" s="148">
        <f t="shared" si="121"/>
        <v>0.5</v>
      </c>
    </row>
    <row r="595" spans="1:16" x14ac:dyDescent="0.25">
      <c r="A595" s="391"/>
      <c r="B595" s="394"/>
      <c r="C595" s="5" t="str">
        <f t="shared" si="117"/>
        <v/>
      </c>
      <c r="D595" s="155">
        <f t="shared" si="122"/>
        <v>0</v>
      </c>
      <c r="F595" s="156">
        <f t="shared" si="123"/>
        <v>0</v>
      </c>
      <c r="G595" t="str">
        <f t="shared" si="124"/>
        <v/>
      </c>
      <c r="H595" t="b">
        <f t="shared" si="125"/>
        <v>0</v>
      </c>
      <c r="I595" s="283">
        <f t="shared" si="118"/>
        <v>0</v>
      </c>
      <c r="J595" s="1">
        <f t="shared" si="119"/>
        <v>0</v>
      </c>
      <c r="K595" s="157">
        <f t="shared" si="126"/>
        <v>0</v>
      </c>
      <c r="L595" s="148">
        <f t="shared" si="127"/>
        <v>0</v>
      </c>
      <c r="M595" s="150">
        <f t="shared" si="128"/>
        <v>10</v>
      </c>
      <c r="N595" s="149">
        <f t="shared" si="129"/>
        <v>50</v>
      </c>
      <c r="O595" s="149">
        <f t="shared" si="120"/>
        <v>5</v>
      </c>
      <c r="P595" s="148">
        <f t="shared" si="121"/>
        <v>0.5</v>
      </c>
    </row>
    <row r="596" spans="1:16" x14ac:dyDescent="0.25">
      <c r="A596" s="391"/>
      <c r="B596" s="394"/>
      <c r="C596" s="5" t="str">
        <f t="shared" si="117"/>
        <v/>
      </c>
      <c r="D596" s="155">
        <f t="shared" si="122"/>
        <v>0</v>
      </c>
      <c r="F596" s="156">
        <f t="shared" si="123"/>
        <v>0</v>
      </c>
      <c r="G596" t="str">
        <f t="shared" si="124"/>
        <v/>
      </c>
      <c r="H596" t="b">
        <f t="shared" si="125"/>
        <v>0</v>
      </c>
      <c r="I596" s="283">
        <f t="shared" si="118"/>
        <v>0</v>
      </c>
      <c r="J596" s="1">
        <f t="shared" si="119"/>
        <v>0</v>
      </c>
      <c r="K596" s="157">
        <f t="shared" si="126"/>
        <v>0</v>
      </c>
      <c r="L596" s="148">
        <f t="shared" si="127"/>
        <v>0</v>
      </c>
      <c r="M596" s="150">
        <f t="shared" si="128"/>
        <v>10</v>
      </c>
      <c r="N596" s="149">
        <f t="shared" si="129"/>
        <v>50</v>
      </c>
      <c r="O596" s="149">
        <f t="shared" si="120"/>
        <v>5</v>
      </c>
      <c r="P596" s="148">
        <f t="shared" si="121"/>
        <v>0.5</v>
      </c>
    </row>
    <row r="597" spans="1:16" x14ac:dyDescent="0.25">
      <c r="A597" s="391"/>
      <c r="B597" s="394"/>
      <c r="C597" s="5" t="str">
        <f t="shared" si="117"/>
        <v/>
      </c>
      <c r="D597" s="155">
        <f t="shared" si="122"/>
        <v>0</v>
      </c>
      <c r="F597" s="156">
        <f t="shared" si="123"/>
        <v>0</v>
      </c>
      <c r="G597" t="str">
        <f t="shared" si="124"/>
        <v/>
      </c>
      <c r="H597" t="b">
        <f t="shared" si="125"/>
        <v>0</v>
      </c>
      <c r="I597" s="283">
        <f t="shared" si="118"/>
        <v>0</v>
      </c>
      <c r="J597" s="1">
        <f t="shared" si="119"/>
        <v>0</v>
      </c>
      <c r="K597" s="157">
        <f t="shared" si="126"/>
        <v>0</v>
      </c>
      <c r="L597" s="148">
        <f t="shared" si="127"/>
        <v>0</v>
      </c>
      <c r="M597" s="150">
        <f t="shared" si="128"/>
        <v>10</v>
      </c>
      <c r="N597" s="149">
        <f t="shared" si="129"/>
        <v>50</v>
      </c>
      <c r="O597" s="149">
        <f t="shared" si="120"/>
        <v>5</v>
      </c>
      <c r="P597" s="148">
        <f t="shared" si="121"/>
        <v>0.5</v>
      </c>
    </row>
    <row r="598" spans="1:16" x14ac:dyDescent="0.25">
      <c r="A598" s="391"/>
      <c r="B598" s="394"/>
      <c r="C598" s="5" t="str">
        <f t="shared" si="117"/>
        <v/>
      </c>
      <c r="D598" s="155">
        <f t="shared" si="122"/>
        <v>0</v>
      </c>
      <c r="F598" s="156">
        <f t="shared" si="123"/>
        <v>0</v>
      </c>
      <c r="G598" t="str">
        <f t="shared" si="124"/>
        <v/>
      </c>
      <c r="H598" t="b">
        <f t="shared" si="125"/>
        <v>0</v>
      </c>
      <c r="I598" s="283">
        <f t="shared" si="118"/>
        <v>0</v>
      </c>
      <c r="J598" s="1">
        <f t="shared" si="119"/>
        <v>0</v>
      </c>
      <c r="K598" s="157">
        <f t="shared" si="126"/>
        <v>0</v>
      </c>
      <c r="L598" s="148">
        <f t="shared" si="127"/>
        <v>0</v>
      </c>
      <c r="M598" s="150">
        <f t="shared" si="128"/>
        <v>10</v>
      </c>
      <c r="N598" s="149">
        <f t="shared" si="129"/>
        <v>50</v>
      </c>
      <c r="O598" s="149">
        <f t="shared" si="120"/>
        <v>5</v>
      </c>
      <c r="P598" s="148">
        <f t="shared" si="121"/>
        <v>0.5</v>
      </c>
    </row>
    <row r="599" spans="1:16" x14ac:dyDescent="0.25">
      <c r="A599" s="391"/>
      <c r="B599" s="394"/>
      <c r="C599" s="5" t="str">
        <f t="shared" si="117"/>
        <v/>
      </c>
      <c r="D599" s="155">
        <f t="shared" si="122"/>
        <v>0</v>
      </c>
      <c r="F599" s="156">
        <f t="shared" si="123"/>
        <v>0</v>
      </c>
      <c r="G599" t="str">
        <f t="shared" si="124"/>
        <v/>
      </c>
      <c r="H599" t="b">
        <f t="shared" si="125"/>
        <v>0</v>
      </c>
      <c r="I599" s="283">
        <f t="shared" si="118"/>
        <v>0</v>
      </c>
      <c r="J599" s="1">
        <f t="shared" si="119"/>
        <v>0</v>
      </c>
      <c r="K599" s="157">
        <f t="shared" si="126"/>
        <v>0</v>
      </c>
      <c r="L599" s="148">
        <f t="shared" si="127"/>
        <v>0</v>
      </c>
      <c r="M599" s="150">
        <f t="shared" si="128"/>
        <v>10</v>
      </c>
      <c r="N599" s="149">
        <f t="shared" si="129"/>
        <v>50</v>
      </c>
      <c r="O599" s="149">
        <f t="shared" si="120"/>
        <v>5</v>
      </c>
      <c r="P599" s="148">
        <f t="shared" si="121"/>
        <v>0.5</v>
      </c>
    </row>
    <row r="600" spans="1:16" x14ac:dyDescent="0.25">
      <c r="A600" s="391"/>
      <c r="B600" s="394"/>
      <c r="C600" s="5" t="str">
        <f t="shared" si="117"/>
        <v/>
      </c>
      <c r="D600" s="155">
        <f t="shared" si="122"/>
        <v>0</v>
      </c>
      <c r="F600" s="156">
        <f t="shared" si="123"/>
        <v>0</v>
      </c>
      <c r="G600" t="str">
        <f t="shared" si="124"/>
        <v/>
      </c>
      <c r="H600" t="b">
        <f t="shared" si="125"/>
        <v>0</v>
      </c>
      <c r="I600" s="283">
        <f t="shared" si="118"/>
        <v>0</v>
      </c>
      <c r="J600" s="1">
        <f t="shared" si="119"/>
        <v>0</v>
      </c>
      <c r="K600" s="157">
        <f t="shared" si="126"/>
        <v>0</v>
      </c>
      <c r="L600" s="148">
        <f t="shared" si="127"/>
        <v>0</v>
      </c>
      <c r="M600" s="150">
        <f t="shared" si="128"/>
        <v>10</v>
      </c>
      <c r="N600" s="149">
        <f t="shared" si="129"/>
        <v>50</v>
      </c>
      <c r="O600" s="149">
        <f t="shared" si="120"/>
        <v>5</v>
      </c>
      <c r="P600" s="148">
        <f t="shared" si="121"/>
        <v>0.5</v>
      </c>
    </row>
    <row r="601" spans="1:16" x14ac:dyDescent="0.25">
      <c r="A601" s="391"/>
      <c r="B601" s="394"/>
      <c r="C601" s="5" t="str">
        <f t="shared" si="117"/>
        <v/>
      </c>
      <c r="D601" s="155">
        <f t="shared" si="122"/>
        <v>0</v>
      </c>
      <c r="F601" s="156">
        <f t="shared" si="123"/>
        <v>0</v>
      </c>
      <c r="G601" t="str">
        <f t="shared" si="124"/>
        <v/>
      </c>
      <c r="H601" t="b">
        <f t="shared" si="125"/>
        <v>0</v>
      </c>
      <c r="I601" s="283">
        <f t="shared" si="118"/>
        <v>0</v>
      </c>
      <c r="J601" s="1">
        <f t="shared" si="119"/>
        <v>0</v>
      </c>
      <c r="K601" s="157">
        <f t="shared" si="126"/>
        <v>0</v>
      </c>
      <c r="L601" s="148">
        <f t="shared" si="127"/>
        <v>0</v>
      </c>
      <c r="M601" s="150">
        <f t="shared" si="128"/>
        <v>10</v>
      </c>
      <c r="N601" s="149">
        <f t="shared" si="129"/>
        <v>50</v>
      </c>
      <c r="O601" s="149">
        <f t="shared" si="120"/>
        <v>5</v>
      </c>
      <c r="P601" s="148">
        <f t="shared" si="121"/>
        <v>0.5</v>
      </c>
    </row>
    <row r="602" spans="1:16" x14ac:dyDescent="0.25">
      <c r="A602" s="391"/>
      <c r="B602" s="394"/>
      <c r="C602" s="5" t="str">
        <f t="shared" si="117"/>
        <v/>
      </c>
      <c r="D602" s="155">
        <f t="shared" si="122"/>
        <v>0</v>
      </c>
      <c r="F602" s="156">
        <f t="shared" si="123"/>
        <v>0</v>
      </c>
      <c r="G602" t="str">
        <f t="shared" si="124"/>
        <v/>
      </c>
      <c r="H602" t="b">
        <f t="shared" si="125"/>
        <v>0</v>
      </c>
      <c r="I602" s="283">
        <f t="shared" si="118"/>
        <v>0</v>
      </c>
      <c r="J602" s="1">
        <f t="shared" si="119"/>
        <v>0</v>
      </c>
      <c r="K602" s="157">
        <f t="shared" si="126"/>
        <v>0</v>
      </c>
      <c r="L602" s="148">
        <f t="shared" si="127"/>
        <v>0</v>
      </c>
      <c r="M602" s="150">
        <f t="shared" si="128"/>
        <v>10</v>
      </c>
      <c r="N602" s="149">
        <f t="shared" si="129"/>
        <v>50</v>
      </c>
      <c r="O602" s="149">
        <f t="shared" si="120"/>
        <v>5</v>
      </c>
      <c r="P602" s="148">
        <f t="shared" si="121"/>
        <v>0.5</v>
      </c>
    </row>
    <row r="603" spans="1:16" x14ac:dyDescent="0.25">
      <c r="A603" s="391"/>
      <c r="B603" s="394"/>
      <c r="C603" s="5" t="str">
        <f t="shared" si="117"/>
        <v/>
      </c>
      <c r="D603" s="155">
        <f t="shared" si="122"/>
        <v>0</v>
      </c>
      <c r="F603" s="156">
        <f t="shared" si="123"/>
        <v>0</v>
      </c>
      <c r="G603" t="str">
        <f t="shared" si="124"/>
        <v/>
      </c>
      <c r="H603" t="b">
        <f t="shared" si="125"/>
        <v>0</v>
      </c>
      <c r="I603" s="283">
        <f t="shared" si="118"/>
        <v>0</v>
      </c>
      <c r="J603" s="1">
        <f t="shared" si="119"/>
        <v>0</v>
      </c>
      <c r="K603" s="157">
        <f t="shared" si="126"/>
        <v>0</v>
      </c>
      <c r="L603" s="148">
        <f t="shared" si="127"/>
        <v>0</v>
      </c>
      <c r="M603" s="150">
        <f t="shared" si="128"/>
        <v>10</v>
      </c>
      <c r="N603" s="149">
        <f t="shared" si="129"/>
        <v>50</v>
      </c>
      <c r="O603" s="149">
        <f t="shared" si="120"/>
        <v>5</v>
      </c>
      <c r="P603" s="148">
        <f t="shared" si="121"/>
        <v>0.5</v>
      </c>
    </row>
    <row r="604" spans="1:16" x14ac:dyDescent="0.25">
      <c r="A604" s="391"/>
      <c r="B604" s="394"/>
      <c r="C604" s="5" t="str">
        <f t="shared" si="117"/>
        <v/>
      </c>
      <c r="D604" s="155">
        <f t="shared" si="122"/>
        <v>0</v>
      </c>
      <c r="F604" s="156">
        <f t="shared" si="123"/>
        <v>0</v>
      </c>
      <c r="G604" t="str">
        <f t="shared" si="124"/>
        <v/>
      </c>
      <c r="H604" t="b">
        <f t="shared" si="125"/>
        <v>0</v>
      </c>
      <c r="I604" s="283">
        <f t="shared" si="118"/>
        <v>0</v>
      </c>
      <c r="J604" s="1">
        <f t="shared" si="119"/>
        <v>0</v>
      </c>
      <c r="K604" s="157">
        <f t="shared" si="126"/>
        <v>0</v>
      </c>
      <c r="L604" s="148">
        <f t="shared" si="127"/>
        <v>0</v>
      </c>
      <c r="M604" s="150">
        <f t="shared" si="128"/>
        <v>10</v>
      </c>
      <c r="N604" s="149">
        <f t="shared" si="129"/>
        <v>50</v>
      </c>
      <c r="O604" s="149">
        <f t="shared" si="120"/>
        <v>5</v>
      </c>
      <c r="P604" s="148">
        <f t="shared" si="121"/>
        <v>0.5</v>
      </c>
    </row>
    <row r="605" spans="1:16" x14ac:dyDescent="0.25">
      <c r="A605" s="391"/>
      <c r="B605" s="394"/>
      <c r="C605" s="5" t="str">
        <f t="shared" si="117"/>
        <v/>
      </c>
      <c r="D605" s="155">
        <f t="shared" si="122"/>
        <v>0</v>
      </c>
      <c r="F605" s="156">
        <f t="shared" si="123"/>
        <v>0</v>
      </c>
      <c r="G605" t="str">
        <f t="shared" si="124"/>
        <v/>
      </c>
      <c r="H605" t="b">
        <f t="shared" si="125"/>
        <v>0</v>
      </c>
      <c r="I605" s="283">
        <f t="shared" si="118"/>
        <v>0</v>
      </c>
      <c r="J605" s="1">
        <f t="shared" si="119"/>
        <v>0</v>
      </c>
      <c r="K605" s="157">
        <f t="shared" si="126"/>
        <v>0</v>
      </c>
      <c r="L605" s="148">
        <f t="shared" si="127"/>
        <v>0</v>
      </c>
      <c r="M605" s="150">
        <f t="shared" si="128"/>
        <v>10</v>
      </c>
      <c r="N605" s="149">
        <f t="shared" si="129"/>
        <v>50</v>
      </c>
      <c r="O605" s="149">
        <f t="shared" si="120"/>
        <v>5</v>
      </c>
      <c r="P605" s="148">
        <f t="shared" si="121"/>
        <v>0.5</v>
      </c>
    </row>
    <row r="606" spans="1:16" x14ac:dyDescent="0.25">
      <c r="A606" s="391"/>
      <c r="B606" s="394"/>
      <c r="C606" s="5" t="str">
        <f t="shared" si="117"/>
        <v/>
      </c>
      <c r="D606" s="155">
        <f t="shared" si="122"/>
        <v>0</v>
      </c>
      <c r="F606" s="156">
        <f t="shared" si="123"/>
        <v>0</v>
      </c>
      <c r="G606" t="str">
        <f t="shared" si="124"/>
        <v/>
      </c>
      <c r="H606" t="b">
        <f t="shared" si="125"/>
        <v>0</v>
      </c>
      <c r="I606" s="283">
        <f t="shared" si="118"/>
        <v>0</v>
      </c>
      <c r="J606" s="1">
        <f t="shared" si="119"/>
        <v>0</v>
      </c>
      <c r="K606" s="157">
        <f t="shared" si="126"/>
        <v>0</v>
      </c>
      <c r="L606" s="148">
        <f t="shared" si="127"/>
        <v>0</v>
      </c>
      <c r="M606" s="150">
        <f t="shared" si="128"/>
        <v>10</v>
      </c>
      <c r="N606" s="149">
        <f t="shared" si="129"/>
        <v>50</v>
      </c>
      <c r="O606" s="149">
        <f t="shared" si="120"/>
        <v>5</v>
      </c>
      <c r="P606" s="148">
        <f t="shared" si="121"/>
        <v>0.5</v>
      </c>
    </row>
    <row r="607" spans="1:16" x14ac:dyDescent="0.25">
      <c r="A607" s="391"/>
      <c r="B607" s="394"/>
      <c r="C607" s="5" t="str">
        <f t="shared" si="117"/>
        <v/>
      </c>
      <c r="D607" s="155">
        <f t="shared" si="122"/>
        <v>0</v>
      </c>
      <c r="F607" s="156">
        <f t="shared" si="123"/>
        <v>0</v>
      </c>
      <c r="G607" t="str">
        <f t="shared" si="124"/>
        <v/>
      </c>
      <c r="H607" t="b">
        <f t="shared" si="125"/>
        <v>0</v>
      </c>
      <c r="I607" s="283">
        <f t="shared" si="118"/>
        <v>0</v>
      </c>
      <c r="J607" s="1">
        <f t="shared" si="119"/>
        <v>0</v>
      </c>
      <c r="K607" s="157">
        <f t="shared" si="126"/>
        <v>0</v>
      </c>
      <c r="L607" s="148">
        <f t="shared" si="127"/>
        <v>0</v>
      </c>
      <c r="M607" s="150">
        <f t="shared" si="128"/>
        <v>10</v>
      </c>
      <c r="N607" s="149">
        <f t="shared" si="129"/>
        <v>50</v>
      </c>
      <c r="O607" s="149">
        <f t="shared" si="120"/>
        <v>5</v>
      </c>
      <c r="P607" s="148">
        <f t="shared" si="121"/>
        <v>0.5</v>
      </c>
    </row>
    <row r="608" spans="1:16" x14ac:dyDescent="0.25">
      <c r="A608" s="391"/>
      <c r="B608" s="394"/>
      <c r="C608" s="5" t="str">
        <f t="shared" si="117"/>
        <v/>
      </c>
      <c r="D608" s="155">
        <f t="shared" si="122"/>
        <v>0</v>
      </c>
      <c r="F608" s="156">
        <f t="shared" si="123"/>
        <v>0</v>
      </c>
      <c r="G608" t="str">
        <f t="shared" si="124"/>
        <v/>
      </c>
      <c r="H608" t="b">
        <f t="shared" si="125"/>
        <v>0</v>
      </c>
      <c r="I608" s="283">
        <f t="shared" si="118"/>
        <v>0</v>
      </c>
      <c r="J608" s="1">
        <f t="shared" si="119"/>
        <v>0</v>
      </c>
      <c r="K608" s="157">
        <f t="shared" si="126"/>
        <v>0</v>
      </c>
      <c r="L608" s="148">
        <f t="shared" si="127"/>
        <v>0</v>
      </c>
      <c r="M608" s="150">
        <f t="shared" si="128"/>
        <v>10</v>
      </c>
      <c r="N608" s="149">
        <f t="shared" si="129"/>
        <v>50</v>
      </c>
      <c r="O608" s="149">
        <f t="shared" si="120"/>
        <v>5</v>
      </c>
      <c r="P608" s="148">
        <f t="shared" si="121"/>
        <v>0.5</v>
      </c>
    </row>
    <row r="609" spans="1:16" x14ac:dyDescent="0.25">
      <c r="A609" s="391"/>
      <c r="B609" s="394"/>
      <c r="C609" s="5" t="str">
        <f t="shared" si="117"/>
        <v/>
      </c>
      <c r="D609" s="155">
        <f t="shared" si="122"/>
        <v>0</v>
      </c>
      <c r="F609" s="156">
        <f t="shared" si="123"/>
        <v>0</v>
      </c>
      <c r="G609" t="str">
        <f t="shared" si="124"/>
        <v/>
      </c>
      <c r="H609" t="b">
        <f t="shared" si="125"/>
        <v>0</v>
      </c>
      <c r="I609" s="283">
        <f t="shared" si="118"/>
        <v>0</v>
      </c>
      <c r="J609" s="1">
        <f t="shared" si="119"/>
        <v>0</v>
      </c>
      <c r="K609" s="157">
        <f t="shared" si="126"/>
        <v>0</v>
      </c>
      <c r="L609" s="148">
        <f t="shared" si="127"/>
        <v>0</v>
      </c>
      <c r="M609" s="150">
        <f t="shared" si="128"/>
        <v>10</v>
      </c>
      <c r="N609" s="149">
        <f t="shared" si="129"/>
        <v>50</v>
      </c>
      <c r="O609" s="149">
        <f t="shared" si="120"/>
        <v>5</v>
      </c>
      <c r="P609" s="148">
        <f t="shared" si="121"/>
        <v>0.5</v>
      </c>
    </row>
    <row r="610" spans="1:16" x14ac:dyDescent="0.25">
      <c r="A610" s="391"/>
      <c r="B610" s="394"/>
      <c r="C610" s="5" t="str">
        <f t="shared" si="117"/>
        <v/>
      </c>
      <c r="D610" s="155">
        <f t="shared" si="122"/>
        <v>0</v>
      </c>
      <c r="F610" s="156">
        <f t="shared" si="123"/>
        <v>0</v>
      </c>
      <c r="G610" t="str">
        <f t="shared" si="124"/>
        <v/>
      </c>
      <c r="H610" t="b">
        <f t="shared" si="125"/>
        <v>0</v>
      </c>
      <c r="I610" s="283">
        <f t="shared" si="118"/>
        <v>0</v>
      </c>
      <c r="J610" s="1">
        <f t="shared" si="119"/>
        <v>0</v>
      </c>
      <c r="K610" s="157">
        <f t="shared" si="126"/>
        <v>0</v>
      </c>
      <c r="L610" s="148">
        <f t="shared" si="127"/>
        <v>0</v>
      </c>
      <c r="M610" s="150">
        <f t="shared" si="128"/>
        <v>10</v>
      </c>
      <c r="N610" s="149">
        <f t="shared" si="129"/>
        <v>50</v>
      </c>
      <c r="O610" s="149">
        <f t="shared" si="120"/>
        <v>5</v>
      </c>
      <c r="P610" s="148">
        <f t="shared" si="121"/>
        <v>0.5</v>
      </c>
    </row>
    <row r="611" spans="1:16" x14ac:dyDescent="0.25">
      <c r="A611" s="391"/>
      <c r="B611" s="394"/>
      <c r="C611" s="5" t="str">
        <f t="shared" si="117"/>
        <v/>
      </c>
      <c r="D611" s="155">
        <f t="shared" si="122"/>
        <v>0</v>
      </c>
      <c r="F611" s="156">
        <f t="shared" si="123"/>
        <v>0</v>
      </c>
      <c r="G611" t="str">
        <f t="shared" si="124"/>
        <v/>
      </c>
      <c r="H611" t="b">
        <f t="shared" si="125"/>
        <v>0</v>
      </c>
      <c r="I611" s="283">
        <f t="shared" si="118"/>
        <v>0</v>
      </c>
      <c r="J611" s="1">
        <f t="shared" si="119"/>
        <v>0</v>
      </c>
      <c r="K611" s="157">
        <f t="shared" si="126"/>
        <v>0</v>
      </c>
      <c r="L611" s="148">
        <f t="shared" si="127"/>
        <v>0</v>
      </c>
      <c r="M611" s="150">
        <f t="shared" si="128"/>
        <v>10</v>
      </c>
      <c r="N611" s="149">
        <f t="shared" si="129"/>
        <v>50</v>
      </c>
      <c r="O611" s="149">
        <f t="shared" si="120"/>
        <v>5</v>
      </c>
      <c r="P611" s="148">
        <f t="shared" si="121"/>
        <v>0.5</v>
      </c>
    </row>
    <row r="612" spans="1:16" x14ac:dyDescent="0.25">
      <c r="A612" s="391"/>
      <c r="B612" s="394"/>
      <c r="C612" s="5" t="str">
        <f t="shared" si="117"/>
        <v/>
      </c>
      <c r="D612" s="155">
        <f t="shared" si="122"/>
        <v>0</v>
      </c>
      <c r="F612" s="156">
        <f t="shared" si="123"/>
        <v>0</v>
      </c>
      <c r="G612" t="str">
        <f t="shared" si="124"/>
        <v/>
      </c>
      <c r="H612" t="b">
        <f t="shared" si="125"/>
        <v>0</v>
      </c>
      <c r="I612" s="283">
        <f t="shared" si="118"/>
        <v>0</v>
      </c>
      <c r="J612" s="1">
        <f t="shared" si="119"/>
        <v>0</v>
      </c>
      <c r="K612" s="157">
        <f t="shared" si="126"/>
        <v>0</v>
      </c>
      <c r="L612" s="148">
        <f t="shared" si="127"/>
        <v>0</v>
      </c>
      <c r="M612" s="150">
        <f t="shared" si="128"/>
        <v>10</v>
      </c>
      <c r="N612" s="149">
        <f t="shared" si="129"/>
        <v>50</v>
      </c>
      <c r="O612" s="149">
        <f t="shared" si="120"/>
        <v>5</v>
      </c>
      <c r="P612" s="148">
        <f t="shared" si="121"/>
        <v>0.5</v>
      </c>
    </row>
    <row r="613" spans="1:16" x14ac:dyDescent="0.25">
      <c r="A613" s="391"/>
      <c r="B613" s="394"/>
      <c r="C613" s="5" t="str">
        <f t="shared" si="117"/>
        <v/>
      </c>
      <c r="D613" s="155">
        <f t="shared" si="122"/>
        <v>0</v>
      </c>
      <c r="F613" s="156">
        <f t="shared" si="123"/>
        <v>0</v>
      </c>
      <c r="G613" t="str">
        <f t="shared" si="124"/>
        <v/>
      </c>
      <c r="H613" t="b">
        <f t="shared" si="125"/>
        <v>0</v>
      </c>
      <c r="I613" s="283">
        <f t="shared" si="118"/>
        <v>0</v>
      </c>
      <c r="J613" s="1">
        <f t="shared" si="119"/>
        <v>0</v>
      </c>
      <c r="K613" s="157">
        <f t="shared" si="126"/>
        <v>0</v>
      </c>
      <c r="L613" s="148">
        <f t="shared" si="127"/>
        <v>0</v>
      </c>
      <c r="M613" s="150">
        <f t="shared" si="128"/>
        <v>10</v>
      </c>
      <c r="N613" s="149">
        <f t="shared" si="129"/>
        <v>50</v>
      </c>
      <c r="O613" s="149">
        <f t="shared" si="120"/>
        <v>5</v>
      </c>
      <c r="P613" s="148">
        <f t="shared" si="121"/>
        <v>0.5</v>
      </c>
    </row>
    <row r="614" spans="1:16" x14ac:dyDescent="0.25">
      <c r="A614" s="391"/>
      <c r="B614" s="394"/>
      <c r="C614" s="5" t="str">
        <f t="shared" si="117"/>
        <v/>
      </c>
      <c r="D614" s="155">
        <f t="shared" si="122"/>
        <v>0</v>
      </c>
      <c r="F614" s="156">
        <f t="shared" si="123"/>
        <v>0</v>
      </c>
      <c r="G614" t="str">
        <f t="shared" si="124"/>
        <v/>
      </c>
      <c r="H614" t="b">
        <f t="shared" si="125"/>
        <v>0</v>
      </c>
      <c r="I614" s="283">
        <f t="shared" si="118"/>
        <v>0</v>
      </c>
      <c r="J614" s="1">
        <f t="shared" si="119"/>
        <v>0</v>
      </c>
      <c r="K614" s="157">
        <f t="shared" si="126"/>
        <v>0</v>
      </c>
      <c r="L614" s="148">
        <f t="shared" si="127"/>
        <v>0</v>
      </c>
      <c r="M614" s="150">
        <f t="shared" si="128"/>
        <v>10</v>
      </c>
      <c r="N614" s="149">
        <f t="shared" si="129"/>
        <v>50</v>
      </c>
      <c r="O614" s="149">
        <f t="shared" si="120"/>
        <v>5</v>
      </c>
      <c r="P614" s="148">
        <f t="shared" si="121"/>
        <v>0.5</v>
      </c>
    </row>
    <row r="615" spans="1:16" x14ac:dyDescent="0.25">
      <c r="A615" s="391"/>
      <c r="B615" s="394"/>
      <c r="C615" s="5" t="str">
        <f t="shared" si="117"/>
        <v/>
      </c>
      <c r="D615" s="155">
        <f t="shared" si="122"/>
        <v>0</v>
      </c>
      <c r="F615" s="156">
        <f t="shared" si="123"/>
        <v>0</v>
      </c>
      <c r="G615" t="str">
        <f t="shared" si="124"/>
        <v/>
      </c>
      <c r="H615" t="b">
        <f t="shared" si="125"/>
        <v>0</v>
      </c>
      <c r="I615" s="283">
        <f t="shared" si="118"/>
        <v>0</v>
      </c>
      <c r="J615" s="1">
        <f t="shared" si="119"/>
        <v>0</v>
      </c>
      <c r="K615" s="157">
        <f t="shared" si="126"/>
        <v>0</v>
      </c>
      <c r="L615" s="148">
        <f t="shared" si="127"/>
        <v>0</v>
      </c>
      <c r="M615" s="150">
        <f t="shared" si="128"/>
        <v>10</v>
      </c>
      <c r="N615" s="149">
        <f t="shared" si="129"/>
        <v>50</v>
      </c>
      <c r="O615" s="149">
        <f t="shared" si="120"/>
        <v>5</v>
      </c>
      <c r="P615" s="148">
        <f t="shared" si="121"/>
        <v>0.5</v>
      </c>
    </row>
    <row r="616" spans="1:16" x14ac:dyDescent="0.25">
      <c r="A616" s="391"/>
      <c r="B616" s="394"/>
      <c r="C616" s="5" t="str">
        <f t="shared" si="117"/>
        <v/>
      </c>
      <c r="D616" s="155">
        <f t="shared" si="122"/>
        <v>0</v>
      </c>
      <c r="F616" s="156">
        <f t="shared" si="123"/>
        <v>0</v>
      </c>
      <c r="G616" t="str">
        <f t="shared" si="124"/>
        <v/>
      </c>
      <c r="H616" t="b">
        <f t="shared" si="125"/>
        <v>0</v>
      </c>
      <c r="I616" s="283">
        <f t="shared" si="118"/>
        <v>0</v>
      </c>
      <c r="J616" s="1">
        <f t="shared" si="119"/>
        <v>0</v>
      </c>
      <c r="K616" s="157">
        <f t="shared" si="126"/>
        <v>0</v>
      </c>
      <c r="L616" s="148">
        <f t="shared" si="127"/>
        <v>0</v>
      </c>
      <c r="M616" s="150">
        <f t="shared" si="128"/>
        <v>10</v>
      </c>
      <c r="N616" s="149">
        <f t="shared" si="129"/>
        <v>50</v>
      </c>
      <c r="O616" s="149">
        <f t="shared" si="120"/>
        <v>5</v>
      </c>
      <c r="P616" s="148">
        <f t="shared" si="121"/>
        <v>0.5</v>
      </c>
    </row>
    <row r="617" spans="1:16" x14ac:dyDescent="0.25">
      <c r="A617" s="391"/>
      <c r="B617" s="394"/>
      <c r="C617" s="5" t="str">
        <f t="shared" si="117"/>
        <v/>
      </c>
      <c r="D617" s="155">
        <f t="shared" si="122"/>
        <v>0</v>
      </c>
      <c r="F617" s="156">
        <f t="shared" si="123"/>
        <v>0</v>
      </c>
      <c r="G617" t="str">
        <f t="shared" si="124"/>
        <v/>
      </c>
      <c r="H617" t="b">
        <f t="shared" si="125"/>
        <v>0</v>
      </c>
      <c r="I617" s="283">
        <f t="shared" si="118"/>
        <v>0</v>
      </c>
      <c r="J617" s="1">
        <f t="shared" si="119"/>
        <v>0</v>
      </c>
      <c r="K617" s="157">
        <f t="shared" si="126"/>
        <v>0</v>
      </c>
      <c r="L617" s="148">
        <f t="shared" si="127"/>
        <v>0</v>
      </c>
      <c r="M617" s="150">
        <f t="shared" si="128"/>
        <v>10</v>
      </c>
      <c r="N617" s="149">
        <f t="shared" si="129"/>
        <v>50</v>
      </c>
      <c r="O617" s="149">
        <f t="shared" si="120"/>
        <v>5</v>
      </c>
      <c r="P617" s="148">
        <f t="shared" si="121"/>
        <v>0.5</v>
      </c>
    </row>
    <row r="618" spans="1:16" x14ac:dyDescent="0.25">
      <c r="A618" s="391"/>
      <c r="B618" s="394"/>
      <c r="C618" s="5" t="str">
        <f t="shared" si="117"/>
        <v/>
      </c>
      <c r="D618" s="155">
        <f t="shared" si="122"/>
        <v>0</v>
      </c>
      <c r="F618" s="156">
        <f t="shared" si="123"/>
        <v>0</v>
      </c>
      <c r="G618" t="str">
        <f t="shared" si="124"/>
        <v/>
      </c>
      <c r="H618" t="b">
        <f t="shared" si="125"/>
        <v>0</v>
      </c>
      <c r="I618" s="283">
        <f t="shared" si="118"/>
        <v>0</v>
      </c>
      <c r="J618" s="1">
        <f t="shared" si="119"/>
        <v>0</v>
      </c>
      <c r="K618" s="157">
        <f t="shared" si="126"/>
        <v>0</v>
      </c>
      <c r="L618" s="148">
        <f t="shared" si="127"/>
        <v>0</v>
      </c>
      <c r="M618" s="150">
        <f t="shared" si="128"/>
        <v>10</v>
      </c>
      <c r="N618" s="149">
        <f t="shared" si="129"/>
        <v>50</v>
      </c>
      <c r="O618" s="149">
        <f t="shared" si="120"/>
        <v>5</v>
      </c>
      <c r="P618" s="148">
        <f t="shared" si="121"/>
        <v>0.5</v>
      </c>
    </row>
    <row r="619" spans="1:16" x14ac:dyDescent="0.25">
      <c r="A619" s="391"/>
      <c r="B619" s="394"/>
      <c r="C619" s="5" t="str">
        <f t="shared" si="117"/>
        <v/>
      </c>
      <c r="D619" s="155">
        <f t="shared" si="122"/>
        <v>0</v>
      </c>
      <c r="F619" s="156">
        <f t="shared" si="123"/>
        <v>0</v>
      </c>
      <c r="G619" t="str">
        <f t="shared" si="124"/>
        <v/>
      </c>
      <c r="H619" t="b">
        <f t="shared" si="125"/>
        <v>0</v>
      </c>
      <c r="I619" s="283">
        <f t="shared" si="118"/>
        <v>0</v>
      </c>
      <c r="J619" s="1">
        <f t="shared" si="119"/>
        <v>0</v>
      </c>
      <c r="K619" s="157">
        <f t="shared" si="126"/>
        <v>0</v>
      </c>
      <c r="L619" s="148">
        <f t="shared" si="127"/>
        <v>0</v>
      </c>
      <c r="M619" s="150">
        <f t="shared" si="128"/>
        <v>10</v>
      </c>
      <c r="N619" s="149">
        <f t="shared" si="129"/>
        <v>50</v>
      </c>
      <c r="O619" s="149">
        <f t="shared" si="120"/>
        <v>5</v>
      </c>
      <c r="P619" s="148">
        <f t="shared" si="121"/>
        <v>0.5</v>
      </c>
    </row>
    <row r="620" spans="1:16" x14ac:dyDescent="0.25">
      <c r="A620" s="391"/>
      <c r="B620" s="394"/>
      <c r="C620" s="5" t="str">
        <f t="shared" si="117"/>
        <v/>
      </c>
      <c r="D620" s="155">
        <f t="shared" si="122"/>
        <v>0</v>
      </c>
      <c r="F620" s="156">
        <f t="shared" si="123"/>
        <v>0</v>
      </c>
      <c r="G620" t="str">
        <f t="shared" si="124"/>
        <v/>
      </c>
      <c r="H620" t="b">
        <f t="shared" si="125"/>
        <v>0</v>
      </c>
      <c r="I620" s="283">
        <f t="shared" si="118"/>
        <v>0</v>
      </c>
      <c r="J620" s="1">
        <f t="shared" si="119"/>
        <v>0</v>
      </c>
      <c r="K620" s="157">
        <f t="shared" si="126"/>
        <v>0</v>
      </c>
      <c r="L620" s="148">
        <f t="shared" si="127"/>
        <v>0</v>
      </c>
      <c r="M620" s="150">
        <f t="shared" si="128"/>
        <v>10</v>
      </c>
      <c r="N620" s="149">
        <f t="shared" si="129"/>
        <v>50</v>
      </c>
      <c r="O620" s="149">
        <f t="shared" si="120"/>
        <v>5</v>
      </c>
      <c r="P620" s="148">
        <f t="shared" si="121"/>
        <v>0.5</v>
      </c>
    </row>
    <row r="621" spans="1:16" x14ac:dyDescent="0.25">
      <c r="A621" s="391"/>
      <c r="B621" s="394"/>
      <c r="C621" s="5" t="str">
        <f t="shared" si="117"/>
        <v/>
      </c>
      <c r="D621" s="155">
        <f t="shared" si="122"/>
        <v>0</v>
      </c>
      <c r="F621" s="156">
        <f t="shared" si="123"/>
        <v>0</v>
      </c>
      <c r="G621" t="str">
        <f t="shared" si="124"/>
        <v/>
      </c>
      <c r="H621" t="b">
        <f t="shared" si="125"/>
        <v>0</v>
      </c>
      <c r="I621" s="283">
        <f t="shared" si="118"/>
        <v>0</v>
      </c>
      <c r="J621" s="1">
        <f t="shared" si="119"/>
        <v>0</v>
      </c>
      <c r="K621" s="157">
        <f t="shared" si="126"/>
        <v>0</v>
      </c>
      <c r="L621" s="148">
        <f t="shared" si="127"/>
        <v>0</v>
      </c>
      <c r="M621" s="150">
        <f t="shared" si="128"/>
        <v>10</v>
      </c>
      <c r="N621" s="149">
        <f t="shared" si="129"/>
        <v>50</v>
      </c>
      <c r="O621" s="149">
        <f t="shared" si="120"/>
        <v>5</v>
      </c>
      <c r="P621" s="148">
        <f t="shared" si="121"/>
        <v>0.5</v>
      </c>
    </row>
    <row r="622" spans="1:16" x14ac:dyDescent="0.25">
      <c r="A622" s="391"/>
      <c r="B622" s="394"/>
      <c r="C622" s="5" t="str">
        <f t="shared" si="117"/>
        <v/>
      </c>
      <c r="D622" s="155">
        <f t="shared" si="122"/>
        <v>0</v>
      </c>
      <c r="F622" s="156">
        <f t="shared" si="123"/>
        <v>0</v>
      </c>
      <c r="G622" t="str">
        <f t="shared" si="124"/>
        <v/>
      </c>
      <c r="H622" t="b">
        <f t="shared" si="125"/>
        <v>0</v>
      </c>
      <c r="I622" s="283">
        <f t="shared" si="118"/>
        <v>0</v>
      </c>
      <c r="J622" s="1">
        <f t="shared" si="119"/>
        <v>0</v>
      </c>
      <c r="K622" s="157">
        <f t="shared" si="126"/>
        <v>0</v>
      </c>
      <c r="L622" s="148">
        <f t="shared" si="127"/>
        <v>0</v>
      </c>
      <c r="M622" s="150">
        <f t="shared" si="128"/>
        <v>10</v>
      </c>
      <c r="N622" s="149">
        <f t="shared" si="129"/>
        <v>50</v>
      </c>
      <c r="O622" s="149">
        <f t="shared" si="120"/>
        <v>5</v>
      </c>
      <c r="P622" s="148">
        <f t="shared" si="121"/>
        <v>0.5</v>
      </c>
    </row>
    <row r="623" spans="1:16" x14ac:dyDescent="0.25">
      <c r="A623" s="391"/>
      <c r="B623" s="394"/>
      <c r="C623" s="5" t="str">
        <f t="shared" si="117"/>
        <v/>
      </c>
      <c r="D623" s="155">
        <f t="shared" si="122"/>
        <v>0</v>
      </c>
      <c r="F623" s="156">
        <f t="shared" si="123"/>
        <v>0</v>
      </c>
      <c r="G623" t="str">
        <f t="shared" si="124"/>
        <v/>
      </c>
      <c r="H623" t="b">
        <f t="shared" si="125"/>
        <v>0</v>
      </c>
      <c r="I623" s="283">
        <f t="shared" si="118"/>
        <v>0</v>
      </c>
      <c r="J623" s="1">
        <f t="shared" si="119"/>
        <v>0</v>
      </c>
      <c r="K623" s="157">
        <f t="shared" si="126"/>
        <v>0</v>
      </c>
      <c r="L623" s="148">
        <f t="shared" si="127"/>
        <v>0</v>
      </c>
      <c r="M623" s="150">
        <f t="shared" si="128"/>
        <v>10</v>
      </c>
      <c r="N623" s="149">
        <f t="shared" si="129"/>
        <v>50</v>
      </c>
      <c r="O623" s="149">
        <f t="shared" si="120"/>
        <v>5</v>
      </c>
      <c r="P623" s="148">
        <f t="shared" si="121"/>
        <v>0.5</v>
      </c>
    </row>
    <row r="624" spans="1:16" x14ac:dyDescent="0.25">
      <c r="A624" s="391"/>
      <c r="B624" s="394"/>
      <c r="C624" s="5" t="str">
        <f t="shared" si="117"/>
        <v/>
      </c>
      <c r="D624" s="155">
        <f t="shared" si="122"/>
        <v>0</v>
      </c>
      <c r="F624" s="156">
        <f t="shared" si="123"/>
        <v>0</v>
      </c>
      <c r="G624" t="str">
        <f t="shared" si="124"/>
        <v/>
      </c>
      <c r="H624" t="b">
        <f t="shared" si="125"/>
        <v>0</v>
      </c>
      <c r="I624" s="283">
        <f t="shared" si="118"/>
        <v>0</v>
      </c>
      <c r="J624" s="1">
        <f t="shared" si="119"/>
        <v>0</v>
      </c>
      <c r="K624" s="157">
        <f t="shared" si="126"/>
        <v>0</v>
      </c>
      <c r="L624" s="148">
        <f t="shared" si="127"/>
        <v>0</v>
      </c>
      <c r="M624" s="150">
        <f t="shared" si="128"/>
        <v>10</v>
      </c>
      <c r="N624" s="149">
        <f t="shared" si="129"/>
        <v>50</v>
      </c>
      <c r="O624" s="149">
        <f t="shared" si="120"/>
        <v>5</v>
      </c>
      <c r="P624" s="148">
        <f t="shared" si="121"/>
        <v>0.5</v>
      </c>
    </row>
    <row r="625" spans="1:16" x14ac:dyDescent="0.25">
      <c r="A625" s="391"/>
      <c r="B625" s="394"/>
      <c r="C625" s="5" t="str">
        <f t="shared" si="117"/>
        <v/>
      </c>
      <c r="D625" s="155">
        <f t="shared" si="122"/>
        <v>0</v>
      </c>
      <c r="F625" s="156">
        <f t="shared" si="123"/>
        <v>0</v>
      </c>
      <c r="G625" t="str">
        <f t="shared" si="124"/>
        <v/>
      </c>
      <c r="H625" t="b">
        <f t="shared" si="125"/>
        <v>0</v>
      </c>
      <c r="I625" s="283">
        <f t="shared" si="118"/>
        <v>0</v>
      </c>
      <c r="J625" s="1">
        <f t="shared" si="119"/>
        <v>0</v>
      </c>
      <c r="K625" s="157">
        <f t="shared" si="126"/>
        <v>0</v>
      </c>
      <c r="L625" s="148">
        <f t="shared" si="127"/>
        <v>0</v>
      </c>
      <c r="M625" s="150">
        <f t="shared" si="128"/>
        <v>10</v>
      </c>
      <c r="N625" s="149">
        <f t="shared" si="129"/>
        <v>50</v>
      </c>
      <c r="O625" s="149">
        <f t="shared" si="120"/>
        <v>5</v>
      </c>
      <c r="P625" s="148">
        <f t="shared" si="121"/>
        <v>0.5</v>
      </c>
    </row>
    <row r="626" spans="1:16" x14ac:dyDescent="0.25">
      <c r="A626" s="391"/>
      <c r="B626" s="394"/>
      <c r="C626" s="5" t="str">
        <f t="shared" si="117"/>
        <v/>
      </c>
      <c r="D626" s="155">
        <f t="shared" si="122"/>
        <v>0</v>
      </c>
      <c r="F626" s="156">
        <f t="shared" si="123"/>
        <v>0</v>
      </c>
      <c r="G626" t="str">
        <f t="shared" si="124"/>
        <v/>
      </c>
      <c r="H626" t="b">
        <f t="shared" si="125"/>
        <v>0</v>
      </c>
      <c r="I626" s="283">
        <f t="shared" si="118"/>
        <v>0</v>
      </c>
      <c r="J626" s="1">
        <f t="shared" si="119"/>
        <v>0</v>
      </c>
      <c r="K626" s="157">
        <f t="shared" si="126"/>
        <v>0</v>
      </c>
      <c r="L626" s="148">
        <f t="shared" si="127"/>
        <v>0</v>
      </c>
      <c r="M626" s="150">
        <f t="shared" si="128"/>
        <v>10</v>
      </c>
      <c r="N626" s="149">
        <f t="shared" si="129"/>
        <v>50</v>
      </c>
      <c r="O626" s="149">
        <f t="shared" si="120"/>
        <v>5</v>
      </c>
      <c r="P626" s="148">
        <f t="shared" si="121"/>
        <v>0.5</v>
      </c>
    </row>
    <row r="627" spans="1:16" x14ac:dyDescent="0.25">
      <c r="A627" s="391"/>
      <c r="B627" s="394"/>
      <c r="C627" s="5" t="str">
        <f t="shared" si="117"/>
        <v/>
      </c>
      <c r="D627" s="155">
        <f t="shared" si="122"/>
        <v>0</v>
      </c>
      <c r="F627" s="156">
        <f t="shared" si="123"/>
        <v>0</v>
      </c>
      <c r="G627" t="str">
        <f t="shared" si="124"/>
        <v/>
      </c>
      <c r="H627" t="b">
        <f t="shared" si="125"/>
        <v>0</v>
      </c>
      <c r="I627" s="283">
        <f t="shared" si="118"/>
        <v>0</v>
      </c>
      <c r="J627" s="1">
        <f t="shared" si="119"/>
        <v>0</v>
      </c>
      <c r="K627" s="157">
        <f t="shared" si="126"/>
        <v>0</v>
      </c>
      <c r="L627" s="148">
        <f t="shared" si="127"/>
        <v>0</v>
      </c>
      <c r="M627" s="150">
        <f t="shared" si="128"/>
        <v>10</v>
      </c>
      <c r="N627" s="149">
        <f t="shared" si="129"/>
        <v>50</v>
      </c>
      <c r="O627" s="149">
        <f t="shared" si="120"/>
        <v>5</v>
      </c>
      <c r="P627" s="148">
        <f t="shared" si="121"/>
        <v>0.5</v>
      </c>
    </row>
    <row r="628" spans="1:16" x14ac:dyDescent="0.25">
      <c r="A628" s="391"/>
      <c r="B628" s="394"/>
      <c r="C628" s="5" t="str">
        <f t="shared" si="117"/>
        <v/>
      </c>
      <c r="D628" s="155">
        <f t="shared" si="122"/>
        <v>0</v>
      </c>
      <c r="F628" s="156">
        <f t="shared" si="123"/>
        <v>0</v>
      </c>
      <c r="G628" t="str">
        <f t="shared" si="124"/>
        <v/>
      </c>
      <c r="H628" t="b">
        <f t="shared" si="125"/>
        <v>0</v>
      </c>
      <c r="I628" s="283">
        <f t="shared" si="118"/>
        <v>0</v>
      </c>
      <c r="J628" s="1">
        <f t="shared" si="119"/>
        <v>0</v>
      </c>
      <c r="K628" s="157">
        <f t="shared" si="126"/>
        <v>0</v>
      </c>
      <c r="L628" s="148">
        <f t="shared" si="127"/>
        <v>0</v>
      </c>
      <c r="M628" s="150">
        <f t="shared" si="128"/>
        <v>10</v>
      </c>
      <c r="N628" s="149">
        <f t="shared" si="129"/>
        <v>50</v>
      </c>
      <c r="O628" s="149">
        <f t="shared" si="120"/>
        <v>5</v>
      </c>
      <c r="P628" s="148">
        <f t="shared" si="121"/>
        <v>0.5</v>
      </c>
    </row>
    <row r="629" spans="1:16" x14ac:dyDescent="0.25">
      <c r="A629" s="391"/>
      <c r="B629" s="394"/>
      <c r="C629" s="5" t="str">
        <f t="shared" si="117"/>
        <v/>
      </c>
      <c r="D629" s="155">
        <f t="shared" si="122"/>
        <v>0</v>
      </c>
      <c r="F629" s="156">
        <f t="shared" si="123"/>
        <v>0</v>
      </c>
      <c r="G629" t="str">
        <f t="shared" si="124"/>
        <v/>
      </c>
      <c r="H629" t="b">
        <f t="shared" si="125"/>
        <v>0</v>
      </c>
      <c r="I629" s="283">
        <f t="shared" si="118"/>
        <v>0</v>
      </c>
      <c r="J629" s="1">
        <f t="shared" si="119"/>
        <v>0</v>
      </c>
      <c r="K629" s="157">
        <f t="shared" si="126"/>
        <v>0</v>
      </c>
      <c r="L629" s="148">
        <f t="shared" si="127"/>
        <v>0</v>
      </c>
      <c r="M629" s="150">
        <f t="shared" si="128"/>
        <v>10</v>
      </c>
      <c r="N629" s="149">
        <f t="shared" si="129"/>
        <v>50</v>
      </c>
      <c r="O629" s="149">
        <f t="shared" si="120"/>
        <v>5</v>
      </c>
      <c r="P629" s="148">
        <f t="shared" si="121"/>
        <v>0.5</v>
      </c>
    </row>
    <row r="630" spans="1:16" x14ac:dyDescent="0.25">
      <c r="A630" s="391"/>
      <c r="B630" s="394"/>
      <c r="C630" s="5" t="str">
        <f t="shared" si="117"/>
        <v/>
      </c>
      <c r="D630" s="155">
        <f t="shared" si="122"/>
        <v>0</v>
      </c>
      <c r="F630" s="156">
        <f t="shared" si="123"/>
        <v>0</v>
      </c>
      <c r="G630" t="str">
        <f t="shared" si="124"/>
        <v/>
      </c>
      <c r="H630" t="b">
        <f t="shared" si="125"/>
        <v>0</v>
      </c>
      <c r="I630" s="283">
        <f t="shared" si="118"/>
        <v>0</v>
      </c>
      <c r="J630" s="1">
        <f t="shared" si="119"/>
        <v>0</v>
      </c>
      <c r="K630" s="157">
        <f t="shared" si="126"/>
        <v>0</v>
      </c>
      <c r="L630" s="148">
        <f t="shared" si="127"/>
        <v>0</v>
      </c>
      <c r="M630" s="150">
        <f t="shared" si="128"/>
        <v>10</v>
      </c>
      <c r="N630" s="149">
        <f t="shared" si="129"/>
        <v>50</v>
      </c>
      <c r="O630" s="149">
        <f t="shared" si="120"/>
        <v>5</v>
      </c>
      <c r="P630" s="148">
        <f t="shared" si="121"/>
        <v>0.5</v>
      </c>
    </row>
    <row r="631" spans="1:16" x14ac:dyDescent="0.25">
      <c r="A631" s="391"/>
      <c r="B631" s="394"/>
      <c r="C631" s="5" t="str">
        <f t="shared" si="117"/>
        <v/>
      </c>
      <c r="D631" s="155">
        <f t="shared" si="122"/>
        <v>0</v>
      </c>
      <c r="F631" s="156">
        <f t="shared" si="123"/>
        <v>0</v>
      </c>
      <c r="G631" t="str">
        <f t="shared" si="124"/>
        <v/>
      </c>
      <c r="H631" t="b">
        <f t="shared" si="125"/>
        <v>0</v>
      </c>
      <c r="I631" s="283">
        <f t="shared" si="118"/>
        <v>0</v>
      </c>
      <c r="J631" s="1">
        <f t="shared" si="119"/>
        <v>0</v>
      </c>
      <c r="K631" s="157">
        <f t="shared" si="126"/>
        <v>0</v>
      </c>
      <c r="L631" s="148">
        <f t="shared" si="127"/>
        <v>0</v>
      </c>
      <c r="M631" s="150">
        <f t="shared" si="128"/>
        <v>10</v>
      </c>
      <c r="N631" s="149">
        <f t="shared" si="129"/>
        <v>50</v>
      </c>
      <c r="O631" s="149">
        <f t="shared" si="120"/>
        <v>5</v>
      </c>
      <c r="P631" s="148">
        <f t="shared" si="121"/>
        <v>0.5</v>
      </c>
    </row>
    <row r="632" spans="1:16" x14ac:dyDescent="0.25">
      <c r="A632" s="391"/>
      <c r="B632" s="394"/>
      <c r="C632" s="5" t="str">
        <f t="shared" si="117"/>
        <v/>
      </c>
      <c r="D632" s="155">
        <f t="shared" si="122"/>
        <v>0</v>
      </c>
      <c r="F632" s="156">
        <f t="shared" si="123"/>
        <v>0</v>
      </c>
      <c r="G632" t="str">
        <f t="shared" si="124"/>
        <v/>
      </c>
      <c r="H632" t="b">
        <f t="shared" si="125"/>
        <v>0</v>
      </c>
      <c r="I632" s="283">
        <f t="shared" si="118"/>
        <v>0</v>
      </c>
      <c r="J632" s="1">
        <f t="shared" si="119"/>
        <v>0</v>
      </c>
      <c r="K632" s="157">
        <f t="shared" si="126"/>
        <v>0</v>
      </c>
      <c r="L632" s="148">
        <f t="shared" si="127"/>
        <v>0</v>
      </c>
      <c r="M632" s="150">
        <f t="shared" si="128"/>
        <v>10</v>
      </c>
      <c r="N632" s="149">
        <f t="shared" si="129"/>
        <v>50</v>
      </c>
      <c r="O632" s="149">
        <f t="shared" si="120"/>
        <v>5</v>
      </c>
      <c r="P632" s="148">
        <f t="shared" si="121"/>
        <v>0.5</v>
      </c>
    </row>
    <row r="633" spans="1:16" x14ac:dyDescent="0.25">
      <c r="A633" s="391"/>
      <c r="B633" s="394"/>
      <c r="C633" s="5" t="str">
        <f t="shared" si="117"/>
        <v/>
      </c>
      <c r="D633" s="155">
        <f t="shared" si="122"/>
        <v>0</v>
      </c>
      <c r="F633" s="156">
        <f t="shared" si="123"/>
        <v>0</v>
      </c>
      <c r="G633" t="str">
        <f t="shared" si="124"/>
        <v/>
      </c>
      <c r="H633" t="b">
        <f t="shared" si="125"/>
        <v>0</v>
      </c>
      <c r="I633" s="283">
        <f t="shared" si="118"/>
        <v>0</v>
      </c>
      <c r="J633" s="1">
        <f t="shared" si="119"/>
        <v>0</v>
      </c>
      <c r="K633" s="157">
        <f t="shared" si="126"/>
        <v>0</v>
      </c>
      <c r="L633" s="148">
        <f t="shared" si="127"/>
        <v>0</v>
      </c>
      <c r="M633" s="150">
        <f t="shared" si="128"/>
        <v>10</v>
      </c>
      <c r="N633" s="149">
        <f t="shared" si="129"/>
        <v>50</v>
      </c>
      <c r="O633" s="149">
        <f t="shared" si="120"/>
        <v>5</v>
      </c>
      <c r="P633" s="148">
        <f t="shared" si="121"/>
        <v>0.5</v>
      </c>
    </row>
    <row r="634" spans="1:16" x14ac:dyDescent="0.25">
      <c r="A634" s="391"/>
      <c r="B634" s="394"/>
      <c r="C634" s="5" t="str">
        <f t="shared" si="117"/>
        <v/>
      </c>
      <c r="D634" s="155">
        <f t="shared" si="122"/>
        <v>0</v>
      </c>
      <c r="F634" s="156">
        <f t="shared" si="123"/>
        <v>0</v>
      </c>
      <c r="G634" t="str">
        <f t="shared" si="124"/>
        <v/>
      </c>
      <c r="H634" t="b">
        <f t="shared" si="125"/>
        <v>0</v>
      </c>
      <c r="I634" s="283">
        <f t="shared" si="118"/>
        <v>0</v>
      </c>
      <c r="J634" s="1">
        <f t="shared" si="119"/>
        <v>0</v>
      </c>
      <c r="K634" s="157">
        <f t="shared" si="126"/>
        <v>0</v>
      </c>
      <c r="L634" s="148">
        <f t="shared" si="127"/>
        <v>0</v>
      </c>
      <c r="M634" s="150">
        <f t="shared" si="128"/>
        <v>10</v>
      </c>
      <c r="N634" s="149">
        <f t="shared" si="129"/>
        <v>50</v>
      </c>
      <c r="O634" s="149">
        <f t="shared" si="120"/>
        <v>5</v>
      </c>
      <c r="P634" s="148">
        <f t="shared" si="121"/>
        <v>0.5</v>
      </c>
    </row>
    <row r="635" spans="1:16" x14ac:dyDescent="0.25">
      <c r="A635" s="391"/>
      <c r="B635" s="394"/>
      <c r="C635" s="5" t="str">
        <f t="shared" si="117"/>
        <v/>
      </c>
      <c r="D635" s="155">
        <f t="shared" si="122"/>
        <v>0</v>
      </c>
      <c r="F635" s="156">
        <f t="shared" si="123"/>
        <v>0</v>
      </c>
      <c r="G635" t="str">
        <f t="shared" si="124"/>
        <v/>
      </c>
      <c r="H635" t="b">
        <f t="shared" si="125"/>
        <v>0</v>
      </c>
      <c r="I635" s="283">
        <f t="shared" si="118"/>
        <v>0</v>
      </c>
      <c r="J635" s="1">
        <f t="shared" si="119"/>
        <v>0</v>
      </c>
      <c r="K635" s="157">
        <f t="shared" si="126"/>
        <v>0</v>
      </c>
      <c r="L635" s="148">
        <f t="shared" si="127"/>
        <v>0</v>
      </c>
      <c r="M635" s="150">
        <f t="shared" si="128"/>
        <v>10</v>
      </c>
      <c r="N635" s="149">
        <f t="shared" si="129"/>
        <v>50</v>
      </c>
      <c r="O635" s="149">
        <f t="shared" si="120"/>
        <v>5</v>
      </c>
      <c r="P635" s="148">
        <f t="shared" si="121"/>
        <v>0.5</v>
      </c>
    </row>
    <row r="636" spans="1:16" x14ac:dyDescent="0.25">
      <c r="A636" s="391"/>
      <c r="B636" s="394"/>
      <c r="C636" s="5" t="str">
        <f t="shared" si="117"/>
        <v/>
      </c>
      <c r="D636" s="155">
        <f t="shared" si="122"/>
        <v>0</v>
      </c>
      <c r="F636" s="156">
        <f t="shared" si="123"/>
        <v>0</v>
      </c>
      <c r="G636" t="str">
        <f t="shared" si="124"/>
        <v/>
      </c>
      <c r="H636" t="b">
        <f t="shared" si="125"/>
        <v>0</v>
      </c>
      <c r="I636" s="283">
        <f t="shared" si="118"/>
        <v>0</v>
      </c>
      <c r="J636" s="1">
        <f t="shared" si="119"/>
        <v>0</v>
      </c>
      <c r="K636" s="157">
        <f t="shared" si="126"/>
        <v>0</v>
      </c>
      <c r="L636" s="148">
        <f t="shared" si="127"/>
        <v>0</v>
      </c>
      <c r="M636" s="150">
        <f t="shared" si="128"/>
        <v>10</v>
      </c>
      <c r="N636" s="149">
        <f t="shared" si="129"/>
        <v>50</v>
      </c>
      <c r="O636" s="149">
        <f t="shared" si="120"/>
        <v>5</v>
      </c>
      <c r="P636" s="148">
        <f t="shared" si="121"/>
        <v>0.5</v>
      </c>
    </row>
    <row r="637" spans="1:16" x14ac:dyDescent="0.25">
      <c r="A637" s="391"/>
      <c r="B637" s="394"/>
      <c r="C637" s="5" t="str">
        <f t="shared" si="117"/>
        <v/>
      </c>
      <c r="D637" s="155">
        <f t="shared" si="122"/>
        <v>0</v>
      </c>
      <c r="F637" s="156">
        <f t="shared" si="123"/>
        <v>0</v>
      </c>
      <c r="G637" t="str">
        <f t="shared" si="124"/>
        <v/>
      </c>
      <c r="H637" t="b">
        <f t="shared" si="125"/>
        <v>0</v>
      </c>
      <c r="I637" s="283">
        <f t="shared" si="118"/>
        <v>0</v>
      </c>
      <c r="J637" s="1">
        <f t="shared" si="119"/>
        <v>0</v>
      </c>
      <c r="K637" s="157">
        <f t="shared" si="126"/>
        <v>0</v>
      </c>
      <c r="L637" s="148">
        <f t="shared" si="127"/>
        <v>0</v>
      </c>
      <c r="M637" s="150">
        <f t="shared" si="128"/>
        <v>10</v>
      </c>
      <c r="N637" s="149">
        <f t="shared" si="129"/>
        <v>50</v>
      </c>
      <c r="O637" s="149">
        <f t="shared" si="120"/>
        <v>5</v>
      </c>
      <c r="P637" s="148">
        <f t="shared" si="121"/>
        <v>0.5</v>
      </c>
    </row>
    <row r="638" spans="1:16" x14ac:dyDescent="0.25">
      <c r="A638" s="391"/>
      <c r="B638" s="394"/>
      <c r="C638" s="5" t="str">
        <f t="shared" si="117"/>
        <v/>
      </c>
      <c r="D638" s="155">
        <f t="shared" si="122"/>
        <v>0</v>
      </c>
      <c r="F638" s="156">
        <f t="shared" si="123"/>
        <v>0</v>
      </c>
      <c r="G638" t="str">
        <f t="shared" si="124"/>
        <v/>
      </c>
      <c r="H638" t="b">
        <f t="shared" si="125"/>
        <v>0</v>
      </c>
      <c r="I638" s="283">
        <f t="shared" si="118"/>
        <v>0</v>
      </c>
      <c r="J638" s="1">
        <f t="shared" si="119"/>
        <v>0</v>
      </c>
      <c r="K638" s="157">
        <f t="shared" si="126"/>
        <v>0</v>
      </c>
      <c r="L638" s="148">
        <f t="shared" si="127"/>
        <v>0</v>
      </c>
      <c r="M638" s="150">
        <f t="shared" si="128"/>
        <v>10</v>
      </c>
      <c r="N638" s="149">
        <f t="shared" si="129"/>
        <v>50</v>
      </c>
      <c r="O638" s="149">
        <f t="shared" si="120"/>
        <v>5</v>
      </c>
      <c r="P638" s="148">
        <f t="shared" si="121"/>
        <v>0.5</v>
      </c>
    </row>
    <row r="639" spans="1:16" x14ac:dyDescent="0.25">
      <c r="A639" s="391"/>
      <c r="B639" s="394"/>
      <c r="C639" s="5" t="str">
        <f t="shared" si="117"/>
        <v/>
      </c>
      <c r="D639" s="155">
        <f t="shared" si="122"/>
        <v>0</v>
      </c>
      <c r="F639" s="156">
        <f t="shared" si="123"/>
        <v>0</v>
      </c>
      <c r="G639" t="str">
        <f t="shared" si="124"/>
        <v/>
      </c>
      <c r="H639" t="b">
        <f t="shared" si="125"/>
        <v>0</v>
      </c>
      <c r="I639" s="283">
        <f t="shared" si="118"/>
        <v>0</v>
      </c>
      <c r="J639" s="1">
        <f t="shared" si="119"/>
        <v>0</v>
      </c>
      <c r="K639" s="157">
        <f t="shared" si="126"/>
        <v>0</v>
      </c>
      <c r="L639" s="148">
        <f t="shared" si="127"/>
        <v>0</v>
      </c>
      <c r="M639" s="150">
        <f t="shared" si="128"/>
        <v>10</v>
      </c>
      <c r="N639" s="149">
        <f t="shared" si="129"/>
        <v>50</v>
      </c>
      <c r="O639" s="149">
        <f t="shared" si="120"/>
        <v>5</v>
      </c>
      <c r="P639" s="148">
        <f t="shared" si="121"/>
        <v>0.5</v>
      </c>
    </row>
    <row r="640" spans="1:16" x14ac:dyDescent="0.25">
      <c r="A640" s="391"/>
      <c r="B640" s="394"/>
      <c r="C640" s="5" t="str">
        <f t="shared" si="117"/>
        <v/>
      </c>
      <c r="D640" s="155">
        <f t="shared" si="122"/>
        <v>0</v>
      </c>
      <c r="F640" s="156">
        <f t="shared" si="123"/>
        <v>0</v>
      </c>
      <c r="G640" t="str">
        <f t="shared" si="124"/>
        <v/>
      </c>
      <c r="H640" t="b">
        <f t="shared" si="125"/>
        <v>0</v>
      </c>
      <c r="I640" s="283">
        <f t="shared" si="118"/>
        <v>0</v>
      </c>
      <c r="J640" s="1">
        <f t="shared" si="119"/>
        <v>0</v>
      </c>
      <c r="K640" s="157">
        <f t="shared" si="126"/>
        <v>0</v>
      </c>
      <c r="L640" s="148">
        <f t="shared" si="127"/>
        <v>0</v>
      </c>
      <c r="M640" s="150">
        <f t="shared" si="128"/>
        <v>10</v>
      </c>
      <c r="N640" s="149">
        <f t="shared" si="129"/>
        <v>50</v>
      </c>
      <c r="O640" s="149">
        <f t="shared" si="120"/>
        <v>5</v>
      </c>
      <c r="P640" s="148">
        <f t="shared" si="121"/>
        <v>0.5</v>
      </c>
    </row>
    <row r="641" spans="1:16" x14ac:dyDescent="0.25">
      <c r="A641" s="391"/>
      <c r="B641" s="394"/>
      <c r="C641" s="5" t="str">
        <f t="shared" si="117"/>
        <v/>
      </c>
      <c r="D641" s="155">
        <f t="shared" si="122"/>
        <v>0</v>
      </c>
      <c r="F641" s="156">
        <f t="shared" si="123"/>
        <v>0</v>
      </c>
      <c r="G641" t="str">
        <f t="shared" si="124"/>
        <v/>
      </c>
      <c r="H641" t="b">
        <f t="shared" si="125"/>
        <v>0</v>
      </c>
      <c r="I641" s="283">
        <f t="shared" si="118"/>
        <v>0</v>
      </c>
      <c r="J641" s="1">
        <f t="shared" si="119"/>
        <v>0</v>
      </c>
      <c r="K641" s="157">
        <f t="shared" si="126"/>
        <v>0</v>
      </c>
      <c r="L641" s="148">
        <f t="shared" si="127"/>
        <v>0</v>
      </c>
      <c r="M641" s="150">
        <f t="shared" si="128"/>
        <v>10</v>
      </c>
      <c r="N641" s="149">
        <f t="shared" si="129"/>
        <v>50</v>
      </c>
      <c r="O641" s="149">
        <f t="shared" si="120"/>
        <v>5</v>
      </c>
      <c r="P641" s="148">
        <f t="shared" si="121"/>
        <v>0.5</v>
      </c>
    </row>
    <row r="642" spans="1:16" x14ac:dyDescent="0.25">
      <c r="A642" s="391"/>
      <c r="B642" s="394"/>
      <c r="C642" s="5" t="str">
        <f t="shared" si="117"/>
        <v/>
      </c>
      <c r="D642" s="155">
        <f t="shared" si="122"/>
        <v>0</v>
      </c>
      <c r="F642" s="156">
        <f t="shared" si="123"/>
        <v>0</v>
      </c>
      <c r="G642" t="str">
        <f t="shared" si="124"/>
        <v/>
      </c>
      <c r="H642" t="b">
        <f t="shared" si="125"/>
        <v>0</v>
      </c>
      <c r="I642" s="283">
        <f t="shared" si="118"/>
        <v>0</v>
      </c>
      <c r="J642" s="1">
        <f t="shared" si="119"/>
        <v>0</v>
      </c>
      <c r="K642" s="157">
        <f t="shared" si="126"/>
        <v>0</v>
      </c>
      <c r="L642" s="148">
        <f t="shared" si="127"/>
        <v>0</v>
      </c>
      <c r="M642" s="150">
        <f t="shared" si="128"/>
        <v>10</v>
      </c>
      <c r="N642" s="149">
        <f t="shared" si="129"/>
        <v>50</v>
      </c>
      <c r="O642" s="149">
        <f t="shared" si="120"/>
        <v>5</v>
      </c>
      <c r="P642" s="148">
        <f t="shared" si="121"/>
        <v>0.5</v>
      </c>
    </row>
    <row r="643" spans="1:16" x14ac:dyDescent="0.25">
      <c r="A643" s="391"/>
      <c r="B643" s="394"/>
      <c r="C643" s="5" t="str">
        <f t="shared" ref="C643:C706" si="130">IF(I643&gt;0,INDEX(DB,I643,2),"")</f>
        <v/>
      </c>
      <c r="D643" s="155">
        <f t="shared" si="122"/>
        <v>0</v>
      </c>
      <c r="F643" s="156">
        <f t="shared" si="123"/>
        <v>0</v>
      </c>
      <c r="G643" t="str">
        <f t="shared" si="124"/>
        <v/>
      </c>
      <c r="H643" t="b">
        <f t="shared" si="125"/>
        <v>0</v>
      </c>
      <c r="I643" s="283">
        <f t="shared" ref="I643:I706" si="131">IF(ISNA(MATCH(A643,AthleteNumbers,0)),0,MATCH(A643,AthleteNumbers,0))</f>
        <v>0</v>
      </c>
      <c r="J643" s="1">
        <f t="shared" ref="J643:J706" si="132">IF(I643&gt;0,INDEX(DB,$I643,6),0)</f>
        <v>0</v>
      </c>
      <c r="K643" s="157">
        <f t="shared" si="126"/>
        <v>0</v>
      </c>
      <c r="L643" s="148">
        <f t="shared" si="127"/>
        <v>0</v>
      </c>
      <c r="M643" s="150">
        <f t="shared" si="128"/>
        <v>10</v>
      </c>
      <c r="N643" s="149">
        <f t="shared" si="129"/>
        <v>50</v>
      </c>
      <c r="O643" s="149">
        <f t="shared" ref="O643:O706" si="133">IF($J643=0,$M$1,INDEX(IncEventData,$J643,(3*($K$1-1))+2))</f>
        <v>5</v>
      </c>
      <c r="P643" s="148">
        <f t="shared" ref="P643:P706" si="134">IF($J643=0,$O$1,INDEX(IncEventData,$J643,(3*($K$1-1))+3))</f>
        <v>0.5</v>
      </c>
    </row>
    <row r="644" spans="1:16" x14ac:dyDescent="0.25">
      <c r="A644" s="391"/>
      <c r="B644" s="394"/>
      <c r="C644" s="5" t="str">
        <f t="shared" si="130"/>
        <v/>
      </c>
      <c r="D644" s="155">
        <f t="shared" ref="D644:D707" si="135">IF(AND(H644,B644&lt;&gt;0,ISNUMBER(B644)),IF(ISERR(M644),0,M644),0)</f>
        <v>0</v>
      </c>
      <c r="F644" s="156">
        <f t="shared" ref="F644:F707" si="136">COUNTIF(A$3:A$1002,A644)</f>
        <v>0</v>
      </c>
      <c r="G644" t="str">
        <f t="shared" ref="G644:G707" si="137">IF(AND(H644,OR(D644&lt;=10,D644&gt;=90)),"CHECK","")</f>
        <v/>
      </c>
      <c r="H644" t="b">
        <f t="shared" ref="H644:H707" si="138">IF(AND(I644&gt;0,LEN(C644)&gt;0,B644&lt;&gt;0),TRUE,FALSE)</f>
        <v>0</v>
      </c>
      <c r="I644" s="283">
        <f t="shared" si="131"/>
        <v>0</v>
      </c>
      <c r="J644" s="1">
        <f t="shared" si="132"/>
        <v>0</v>
      </c>
      <c r="K644" s="157">
        <f t="shared" ref="K644:K707" si="139">IF(ISNUMBER(B644),ROUND(+B644,2),0)</f>
        <v>0</v>
      </c>
      <c r="L644" s="148">
        <f t="shared" ref="L644:L707" si="140">+K644</f>
        <v>0</v>
      </c>
      <c r="M644" s="150">
        <f t="shared" ref="M644:M707" si="141">IF(L644&lt;O644,MinPoints,IF(AND(L644&gt;N644,O644&gt;0),100,+INT(($L644-O644)/P644)+MinPoints))</f>
        <v>10</v>
      </c>
      <c r="N644" s="149">
        <f t="shared" ref="N644:N707" si="142">+O644+(P644*90)</f>
        <v>50</v>
      </c>
      <c r="O644" s="149">
        <f t="shared" si="133"/>
        <v>5</v>
      </c>
      <c r="P644" s="148">
        <f t="shared" si="134"/>
        <v>0.5</v>
      </c>
    </row>
    <row r="645" spans="1:16" x14ac:dyDescent="0.25">
      <c r="A645" s="391"/>
      <c r="B645" s="394"/>
      <c r="C645" s="5" t="str">
        <f t="shared" si="130"/>
        <v/>
      </c>
      <c r="D645" s="155">
        <f t="shared" si="135"/>
        <v>0</v>
      </c>
      <c r="F645" s="156">
        <f t="shared" si="136"/>
        <v>0</v>
      </c>
      <c r="G645" t="str">
        <f t="shared" si="137"/>
        <v/>
      </c>
      <c r="H645" t="b">
        <f t="shared" si="138"/>
        <v>0</v>
      </c>
      <c r="I645" s="283">
        <f t="shared" si="131"/>
        <v>0</v>
      </c>
      <c r="J645" s="1">
        <f t="shared" si="132"/>
        <v>0</v>
      </c>
      <c r="K645" s="157">
        <f t="shared" si="139"/>
        <v>0</v>
      </c>
      <c r="L645" s="148">
        <f t="shared" si="140"/>
        <v>0</v>
      </c>
      <c r="M645" s="150">
        <f t="shared" si="141"/>
        <v>10</v>
      </c>
      <c r="N645" s="149">
        <f t="shared" si="142"/>
        <v>50</v>
      </c>
      <c r="O645" s="149">
        <f t="shared" si="133"/>
        <v>5</v>
      </c>
      <c r="P645" s="148">
        <f t="shared" si="134"/>
        <v>0.5</v>
      </c>
    </row>
    <row r="646" spans="1:16" x14ac:dyDescent="0.25">
      <c r="A646" s="391"/>
      <c r="B646" s="394"/>
      <c r="C646" s="5" t="str">
        <f t="shared" si="130"/>
        <v/>
      </c>
      <c r="D646" s="155">
        <f t="shared" si="135"/>
        <v>0</v>
      </c>
      <c r="F646" s="156">
        <f t="shared" si="136"/>
        <v>0</v>
      </c>
      <c r="G646" t="str">
        <f t="shared" si="137"/>
        <v/>
      </c>
      <c r="H646" t="b">
        <f t="shared" si="138"/>
        <v>0</v>
      </c>
      <c r="I646" s="283">
        <f t="shared" si="131"/>
        <v>0</v>
      </c>
      <c r="J646" s="1">
        <f t="shared" si="132"/>
        <v>0</v>
      </c>
      <c r="K646" s="157">
        <f t="shared" si="139"/>
        <v>0</v>
      </c>
      <c r="L646" s="148">
        <f t="shared" si="140"/>
        <v>0</v>
      </c>
      <c r="M646" s="150">
        <f t="shared" si="141"/>
        <v>10</v>
      </c>
      <c r="N646" s="149">
        <f t="shared" si="142"/>
        <v>50</v>
      </c>
      <c r="O646" s="149">
        <f t="shared" si="133"/>
        <v>5</v>
      </c>
      <c r="P646" s="148">
        <f t="shared" si="134"/>
        <v>0.5</v>
      </c>
    </row>
    <row r="647" spans="1:16" x14ac:dyDescent="0.25">
      <c r="A647" s="391"/>
      <c r="B647" s="394"/>
      <c r="C647" s="5" t="str">
        <f t="shared" si="130"/>
        <v/>
      </c>
      <c r="D647" s="155">
        <f t="shared" si="135"/>
        <v>0</v>
      </c>
      <c r="F647" s="156">
        <f t="shared" si="136"/>
        <v>0</v>
      </c>
      <c r="G647" t="str">
        <f t="shared" si="137"/>
        <v/>
      </c>
      <c r="H647" t="b">
        <f t="shared" si="138"/>
        <v>0</v>
      </c>
      <c r="I647" s="283">
        <f t="shared" si="131"/>
        <v>0</v>
      </c>
      <c r="J647" s="1">
        <f t="shared" si="132"/>
        <v>0</v>
      </c>
      <c r="K647" s="157">
        <f t="shared" si="139"/>
        <v>0</v>
      </c>
      <c r="L647" s="148">
        <f t="shared" si="140"/>
        <v>0</v>
      </c>
      <c r="M647" s="150">
        <f t="shared" si="141"/>
        <v>10</v>
      </c>
      <c r="N647" s="149">
        <f t="shared" si="142"/>
        <v>50</v>
      </c>
      <c r="O647" s="149">
        <f t="shared" si="133"/>
        <v>5</v>
      </c>
      <c r="P647" s="148">
        <f t="shared" si="134"/>
        <v>0.5</v>
      </c>
    </row>
    <row r="648" spans="1:16" x14ac:dyDescent="0.25">
      <c r="A648" s="391"/>
      <c r="B648" s="394"/>
      <c r="C648" s="5" t="str">
        <f t="shared" si="130"/>
        <v/>
      </c>
      <c r="D648" s="155">
        <f t="shared" si="135"/>
        <v>0</v>
      </c>
      <c r="F648" s="156">
        <f t="shared" si="136"/>
        <v>0</v>
      </c>
      <c r="G648" t="str">
        <f t="shared" si="137"/>
        <v/>
      </c>
      <c r="H648" t="b">
        <f t="shared" si="138"/>
        <v>0</v>
      </c>
      <c r="I648" s="283">
        <f t="shared" si="131"/>
        <v>0</v>
      </c>
      <c r="J648" s="1">
        <f t="shared" si="132"/>
        <v>0</v>
      </c>
      <c r="K648" s="157">
        <f t="shared" si="139"/>
        <v>0</v>
      </c>
      <c r="L648" s="148">
        <f t="shared" si="140"/>
        <v>0</v>
      </c>
      <c r="M648" s="150">
        <f t="shared" si="141"/>
        <v>10</v>
      </c>
      <c r="N648" s="149">
        <f t="shared" si="142"/>
        <v>50</v>
      </c>
      <c r="O648" s="149">
        <f t="shared" si="133"/>
        <v>5</v>
      </c>
      <c r="P648" s="148">
        <f t="shared" si="134"/>
        <v>0.5</v>
      </c>
    </row>
    <row r="649" spans="1:16" x14ac:dyDescent="0.25">
      <c r="A649" s="391"/>
      <c r="B649" s="394"/>
      <c r="C649" s="5" t="str">
        <f t="shared" si="130"/>
        <v/>
      </c>
      <c r="D649" s="155">
        <f t="shared" si="135"/>
        <v>0</v>
      </c>
      <c r="F649" s="156">
        <f t="shared" si="136"/>
        <v>0</v>
      </c>
      <c r="G649" t="str">
        <f t="shared" si="137"/>
        <v/>
      </c>
      <c r="H649" t="b">
        <f t="shared" si="138"/>
        <v>0</v>
      </c>
      <c r="I649" s="283">
        <f t="shared" si="131"/>
        <v>0</v>
      </c>
      <c r="J649" s="1">
        <f t="shared" si="132"/>
        <v>0</v>
      </c>
      <c r="K649" s="157">
        <f t="shared" si="139"/>
        <v>0</v>
      </c>
      <c r="L649" s="148">
        <f t="shared" si="140"/>
        <v>0</v>
      </c>
      <c r="M649" s="150">
        <f t="shared" si="141"/>
        <v>10</v>
      </c>
      <c r="N649" s="149">
        <f t="shared" si="142"/>
        <v>50</v>
      </c>
      <c r="O649" s="149">
        <f t="shared" si="133"/>
        <v>5</v>
      </c>
      <c r="P649" s="148">
        <f t="shared" si="134"/>
        <v>0.5</v>
      </c>
    </row>
    <row r="650" spans="1:16" x14ac:dyDescent="0.25">
      <c r="A650" s="391"/>
      <c r="B650" s="394"/>
      <c r="C650" s="5" t="str">
        <f t="shared" si="130"/>
        <v/>
      </c>
      <c r="D650" s="155">
        <f t="shared" si="135"/>
        <v>0</v>
      </c>
      <c r="F650" s="156">
        <f t="shared" si="136"/>
        <v>0</v>
      </c>
      <c r="G650" t="str">
        <f t="shared" si="137"/>
        <v/>
      </c>
      <c r="H650" t="b">
        <f t="shared" si="138"/>
        <v>0</v>
      </c>
      <c r="I650" s="283">
        <f t="shared" si="131"/>
        <v>0</v>
      </c>
      <c r="J650" s="1">
        <f t="shared" si="132"/>
        <v>0</v>
      </c>
      <c r="K650" s="157">
        <f t="shared" si="139"/>
        <v>0</v>
      </c>
      <c r="L650" s="148">
        <f t="shared" si="140"/>
        <v>0</v>
      </c>
      <c r="M650" s="150">
        <f t="shared" si="141"/>
        <v>10</v>
      </c>
      <c r="N650" s="149">
        <f t="shared" si="142"/>
        <v>50</v>
      </c>
      <c r="O650" s="149">
        <f t="shared" si="133"/>
        <v>5</v>
      </c>
      <c r="P650" s="148">
        <f t="shared" si="134"/>
        <v>0.5</v>
      </c>
    </row>
    <row r="651" spans="1:16" x14ac:dyDescent="0.25">
      <c r="A651" s="391"/>
      <c r="B651" s="394"/>
      <c r="C651" s="5" t="str">
        <f t="shared" si="130"/>
        <v/>
      </c>
      <c r="D651" s="155">
        <f t="shared" si="135"/>
        <v>0</v>
      </c>
      <c r="F651" s="156">
        <f t="shared" si="136"/>
        <v>0</v>
      </c>
      <c r="G651" t="str">
        <f t="shared" si="137"/>
        <v/>
      </c>
      <c r="H651" t="b">
        <f t="shared" si="138"/>
        <v>0</v>
      </c>
      <c r="I651" s="283">
        <f t="shared" si="131"/>
        <v>0</v>
      </c>
      <c r="J651" s="1">
        <f t="shared" si="132"/>
        <v>0</v>
      </c>
      <c r="K651" s="157">
        <f t="shared" si="139"/>
        <v>0</v>
      </c>
      <c r="L651" s="148">
        <f t="shared" si="140"/>
        <v>0</v>
      </c>
      <c r="M651" s="150">
        <f t="shared" si="141"/>
        <v>10</v>
      </c>
      <c r="N651" s="149">
        <f t="shared" si="142"/>
        <v>50</v>
      </c>
      <c r="O651" s="149">
        <f t="shared" si="133"/>
        <v>5</v>
      </c>
      <c r="P651" s="148">
        <f t="shared" si="134"/>
        <v>0.5</v>
      </c>
    </row>
    <row r="652" spans="1:16" x14ac:dyDescent="0.25">
      <c r="A652" s="391"/>
      <c r="B652" s="394"/>
      <c r="C652" s="5" t="str">
        <f t="shared" si="130"/>
        <v/>
      </c>
      <c r="D652" s="155">
        <f t="shared" si="135"/>
        <v>0</v>
      </c>
      <c r="F652" s="156">
        <f t="shared" si="136"/>
        <v>0</v>
      </c>
      <c r="G652" t="str">
        <f t="shared" si="137"/>
        <v/>
      </c>
      <c r="H652" t="b">
        <f t="shared" si="138"/>
        <v>0</v>
      </c>
      <c r="I652" s="283">
        <f t="shared" si="131"/>
        <v>0</v>
      </c>
      <c r="J652" s="1">
        <f t="shared" si="132"/>
        <v>0</v>
      </c>
      <c r="K652" s="157">
        <f t="shared" si="139"/>
        <v>0</v>
      </c>
      <c r="L652" s="148">
        <f t="shared" si="140"/>
        <v>0</v>
      </c>
      <c r="M652" s="150">
        <f t="shared" si="141"/>
        <v>10</v>
      </c>
      <c r="N652" s="149">
        <f t="shared" si="142"/>
        <v>50</v>
      </c>
      <c r="O652" s="149">
        <f t="shared" si="133"/>
        <v>5</v>
      </c>
      <c r="P652" s="148">
        <f t="shared" si="134"/>
        <v>0.5</v>
      </c>
    </row>
    <row r="653" spans="1:16" x14ac:dyDescent="0.25">
      <c r="A653" s="391"/>
      <c r="B653" s="394"/>
      <c r="C653" s="5" t="str">
        <f t="shared" si="130"/>
        <v/>
      </c>
      <c r="D653" s="155">
        <f t="shared" si="135"/>
        <v>0</v>
      </c>
      <c r="F653" s="156">
        <f t="shared" si="136"/>
        <v>0</v>
      </c>
      <c r="G653" t="str">
        <f t="shared" si="137"/>
        <v/>
      </c>
      <c r="H653" t="b">
        <f t="shared" si="138"/>
        <v>0</v>
      </c>
      <c r="I653" s="283">
        <f t="shared" si="131"/>
        <v>0</v>
      </c>
      <c r="J653" s="1">
        <f t="shared" si="132"/>
        <v>0</v>
      </c>
      <c r="K653" s="157">
        <f t="shared" si="139"/>
        <v>0</v>
      </c>
      <c r="L653" s="148">
        <f t="shared" si="140"/>
        <v>0</v>
      </c>
      <c r="M653" s="150">
        <f t="shared" si="141"/>
        <v>10</v>
      </c>
      <c r="N653" s="149">
        <f t="shared" si="142"/>
        <v>50</v>
      </c>
      <c r="O653" s="149">
        <f t="shared" si="133"/>
        <v>5</v>
      </c>
      <c r="P653" s="148">
        <f t="shared" si="134"/>
        <v>0.5</v>
      </c>
    </row>
    <row r="654" spans="1:16" x14ac:dyDescent="0.25">
      <c r="A654" s="391"/>
      <c r="B654" s="394"/>
      <c r="C654" s="5" t="str">
        <f t="shared" si="130"/>
        <v/>
      </c>
      <c r="D654" s="155">
        <f t="shared" si="135"/>
        <v>0</v>
      </c>
      <c r="F654" s="156">
        <f t="shared" si="136"/>
        <v>0</v>
      </c>
      <c r="G654" t="str">
        <f t="shared" si="137"/>
        <v/>
      </c>
      <c r="H654" t="b">
        <f t="shared" si="138"/>
        <v>0</v>
      </c>
      <c r="I654" s="283">
        <f t="shared" si="131"/>
        <v>0</v>
      </c>
      <c r="J654" s="1">
        <f t="shared" si="132"/>
        <v>0</v>
      </c>
      <c r="K654" s="157">
        <f t="shared" si="139"/>
        <v>0</v>
      </c>
      <c r="L654" s="148">
        <f t="shared" si="140"/>
        <v>0</v>
      </c>
      <c r="M654" s="150">
        <f t="shared" si="141"/>
        <v>10</v>
      </c>
      <c r="N654" s="149">
        <f t="shared" si="142"/>
        <v>50</v>
      </c>
      <c r="O654" s="149">
        <f t="shared" si="133"/>
        <v>5</v>
      </c>
      <c r="P654" s="148">
        <f t="shared" si="134"/>
        <v>0.5</v>
      </c>
    </row>
    <row r="655" spans="1:16" x14ac:dyDescent="0.25">
      <c r="A655" s="391"/>
      <c r="B655" s="394"/>
      <c r="C655" s="5" t="str">
        <f t="shared" si="130"/>
        <v/>
      </c>
      <c r="D655" s="155">
        <f t="shared" si="135"/>
        <v>0</v>
      </c>
      <c r="F655" s="156">
        <f t="shared" si="136"/>
        <v>0</v>
      </c>
      <c r="G655" t="str">
        <f t="shared" si="137"/>
        <v/>
      </c>
      <c r="H655" t="b">
        <f t="shared" si="138"/>
        <v>0</v>
      </c>
      <c r="I655" s="283">
        <f t="shared" si="131"/>
        <v>0</v>
      </c>
      <c r="J655" s="1">
        <f t="shared" si="132"/>
        <v>0</v>
      </c>
      <c r="K655" s="157">
        <f t="shared" si="139"/>
        <v>0</v>
      </c>
      <c r="L655" s="148">
        <f t="shared" si="140"/>
        <v>0</v>
      </c>
      <c r="M655" s="150">
        <f t="shared" si="141"/>
        <v>10</v>
      </c>
      <c r="N655" s="149">
        <f t="shared" si="142"/>
        <v>50</v>
      </c>
      <c r="O655" s="149">
        <f t="shared" si="133"/>
        <v>5</v>
      </c>
      <c r="P655" s="148">
        <f t="shared" si="134"/>
        <v>0.5</v>
      </c>
    </row>
    <row r="656" spans="1:16" x14ac:dyDescent="0.25">
      <c r="A656" s="391"/>
      <c r="B656" s="394"/>
      <c r="C656" s="5" t="str">
        <f t="shared" si="130"/>
        <v/>
      </c>
      <c r="D656" s="155">
        <f t="shared" si="135"/>
        <v>0</v>
      </c>
      <c r="F656" s="156">
        <f t="shared" si="136"/>
        <v>0</v>
      </c>
      <c r="G656" t="str">
        <f t="shared" si="137"/>
        <v/>
      </c>
      <c r="H656" t="b">
        <f t="shared" si="138"/>
        <v>0</v>
      </c>
      <c r="I656" s="283">
        <f t="shared" si="131"/>
        <v>0</v>
      </c>
      <c r="J656" s="1">
        <f t="shared" si="132"/>
        <v>0</v>
      </c>
      <c r="K656" s="157">
        <f t="shared" si="139"/>
        <v>0</v>
      </c>
      <c r="L656" s="148">
        <f t="shared" si="140"/>
        <v>0</v>
      </c>
      <c r="M656" s="150">
        <f t="shared" si="141"/>
        <v>10</v>
      </c>
      <c r="N656" s="149">
        <f t="shared" si="142"/>
        <v>50</v>
      </c>
      <c r="O656" s="149">
        <f t="shared" si="133"/>
        <v>5</v>
      </c>
      <c r="P656" s="148">
        <f t="shared" si="134"/>
        <v>0.5</v>
      </c>
    </row>
    <row r="657" spans="1:16" x14ac:dyDescent="0.25">
      <c r="A657" s="391"/>
      <c r="B657" s="394"/>
      <c r="C657" s="5" t="str">
        <f t="shared" si="130"/>
        <v/>
      </c>
      <c r="D657" s="155">
        <f t="shared" si="135"/>
        <v>0</v>
      </c>
      <c r="F657" s="156">
        <f t="shared" si="136"/>
        <v>0</v>
      </c>
      <c r="G657" t="str">
        <f t="shared" si="137"/>
        <v/>
      </c>
      <c r="H657" t="b">
        <f t="shared" si="138"/>
        <v>0</v>
      </c>
      <c r="I657" s="283">
        <f t="shared" si="131"/>
        <v>0</v>
      </c>
      <c r="J657" s="1">
        <f t="shared" si="132"/>
        <v>0</v>
      </c>
      <c r="K657" s="157">
        <f t="shared" si="139"/>
        <v>0</v>
      </c>
      <c r="L657" s="148">
        <f t="shared" si="140"/>
        <v>0</v>
      </c>
      <c r="M657" s="150">
        <f t="shared" si="141"/>
        <v>10</v>
      </c>
      <c r="N657" s="149">
        <f t="shared" si="142"/>
        <v>50</v>
      </c>
      <c r="O657" s="149">
        <f t="shared" si="133"/>
        <v>5</v>
      </c>
      <c r="P657" s="148">
        <f t="shared" si="134"/>
        <v>0.5</v>
      </c>
    </row>
    <row r="658" spans="1:16" x14ac:dyDescent="0.25">
      <c r="A658" s="391"/>
      <c r="B658" s="394"/>
      <c r="C658" s="5" t="str">
        <f t="shared" si="130"/>
        <v/>
      </c>
      <c r="D658" s="155">
        <f t="shared" si="135"/>
        <v>0</v>
      </c>
      <c r="F658" s="156">
        <f t="shared" si="136"/>
        <v>0</v>
      </c>
      <c r="G658" t="str">
        <f t="shared" si="137"/>
        <v/>
      </c>
      <c r="H658" t="b">
        <f t="shared" si="138"/>
        <v>0</v>
      </c>
      <c r="I658" s="283">
        <f t="shared" si="131"/>
        <v>0</v>
      </c>
      <c r="J658" s="1">
        <f t="shared" si="132"/>
        <v>0</v>
      </c>
      <c r="K658" s="157">
        <f t="shared" si="139"/>
        <v>0</v>
      </c>
      <c r="L658" s="148">
        <f t="shared" si="140"/>
        <v>0</v>
      </c>
      <c r="M658" s="150">
        <f t="shared" si="141"/>
        <v>10</v>
      </c>
      <c r="N658" s="149">
        <f t="shared" si="142"/>
        <v>50</v>
      </c>
      <c r="O658" s="149">
        <f t="shared" si="133"/>
        <v>5</v>
      </c>
      <c r="P658" s="148">
        <f t="shared" si="134"/>
        <v>0.5</v>
      </c>
    </row>
    <row r="659" spans="1:16" x14ac:dyDescent="0.25">
      <c r="A659" s="391"/>
      <c r="B659" s="394"/>
      <c r="C659" s="5" t="str">
        <f t="shared" si="130"/>
        <v/>
      </c>
      <c r="D659" s="155">
        <f t="shared" si="135"/>
        <v>0</v>
      </c>
      <c r="F659" s="156">
        <f t="shared" si="136"/>
        <v>0</v>
      </c>
      <c r="G659" t="str">
        <f t="shared" si="137"/>
        <v/>
      </c>
      <c r="H659" t="b">
        <f t="shared" si="138"/>
        <v>0</v>
      </c>
      <c r="I659" s="283">
        <f t="shared" si="131"/>
        <v>0</v>
      </c>
      <c r="J659" s="1">
        <f t="shared" si="132"/>
        <v>0</v>
      </c>
      <c r="K659" s="157">
        <f t="shared" si="139"/>
        <v>0</v>
      </c>
      <c r="L659" s="148">
        <f t="shared" si="140"/>
        <v>0</v>
      </c>
      <c r="M659" s="150">
        <f t="shared" si="141"/>
        <v>10</v>
      </c>
      <c r="N659" s="149">
        <f t="shared" si="142"/>
        <v>50</v>
      </c>
      <c r="O659" s="149">
        <f t="shared" si="133"/>
        <v>5</v>
      </c>
      <c r="P659" s="148">
        <f t="shared" si="134"/>
        <v>0.5</v>
      </c>
    </row>
    <row r="660" spans="1:16" x14ac:dyDescent="0.25">
      <c r="A660" s="391"/>
      <c r="B660" s="394"/>
      <c r="C660" s="5" t="str">
        <f t="shared" si="130"/>
        <v/>
      </c>
      <c r="D660" s="155">
        <f t="shared" si="135"/>
        <v>0</v>
      </c>
      <c r="F660" s="156">
        <f t="shared" si="136"/>
        <v>0</v>
      </c>
      <c r="G660" t="str">
        <f t="shared" si="137"/>
        <v/>
      </c>
      <c r="H660" t="b">
        <f t="shared" si="138"/>
        <v>0</v>
      </c>
      <c r="I660" s="283">
        <f t="shared" si="131"/>
        <v>0</v>
      </c>
      <c r="J660" s="1">
        <f t="shared" si="132"/>
        <v>0</v>
      </c>
      <c r="K660" s="157">
        <f t="shared" si="139"/>
        <v>0</v>
      </c>
      <c r="L660" s="148">
        <f t="shared" si="140"/>
        <v>0</v>
      </c>
      <c r="M660" s="150">
        <f t="shared" si="141"/>
        <v>10</v>
      </c>
      <c r="N660" s="149">
        <f t="shared" si="142"/>
        <v>50</v>
      </c>
      <c r="O660" s="149">
        <f t="shared" si="133"/>
        <v>5</v>
      </c>
      <c r="P660" s="148">
        <f t="shared" si="134"/>
        <v>0.5</v>
      </c>
    </row>
    <row r="661" spans="1:16" x14ac:dyDescent="0.25">
      <c r="A661" s="391"/>
      <c r="B661" s="394"/>
      <c r="C661" s="5" t="str">
        <f t="shared" si="130"/>
        <v/>
      </c>
      <c r="D661" s="155">
        <f t="shared" si="135"/>
        <v>0</v>
      </c>
      <c r="F661" s="156">
        <f t="shared" si="136"/>
        <v>0</v>
      </c>
      <c r="G661" t="str">
        <f t="shared" si="137"/>
        <v/>
      </c>
      <c r="H661" t="b">
        <f t="shared" si="138"/>
        <v>0</v>
      </c>
      <c r="I661" s="283">
        <f t="shared" si="131"/>
        <v>0</v>
      </c>
      <c r="J661" s="1">
        <f t="shared" si="132"/>
        <v>0</v>
      </c>
      <c r="K661" s="157">
        <f t="shared" si="139"/>
        <v>0</v>
      </c>
      <c r="L661" s="148">
        <f t="shared" si="140"/>
        <v>0</v>
      </c>
      <c r="M661" s="150">
        <f t="shared" si="141"/>
        <v>10</v>
      </c>
      <c r="N661" s="149">
        <f t="shared" si="142"/>
        <v>50</v>
      </c>
      <c r="O661" s="149">
        <f t="shared" si="133"/>
        <v>5</v>
      </c>
      <c r="P661" s="148">
        <f t="shared" si="134"/>
        <v>0.5</v>
      </c>
    </row>
    <row r="662" spans="1:16" x14ac:dyDescent="0.25">
      <c r="A662" s="391"/>
      <c r="B662" s="394"/>
      <c r="C662" s="5" t="str">
        <f t="shared" si="130"/>
        <v/>
      </c>
      <c r="D662" s="155">
        <f t="shared" si="135"/>
        <v>0</v>
      </c>
      <c r="F662" s="156">
        <f t="shared" si="136"/>
        <v>0</v>
      </c>
      <c r="G662" t="str">
        <f t="shared" si="137"/>
        <v/>
      </c>
      <c r="H662" t="b">
        <f t="shared" si="138"/>
        <v>0</v>
      </c>
      <c r="I662" s="283">
        <f t="shared" si="131"/>
        <v>0</v>
      </c>
      <c r="J662" s="1">
        <f t="shared" si="132"/>
        <v>0</v>
      </c>
      <c r="K662" s="157">
        <f t="shared" si="139"/>
        <v>0</v>
      </c>
      <c r="L662" s="148">
        <f t="shared" si="140"/>
        <v>0</v>
      </c>
      <c r="M662" s="150">
        <f t="shared" si="141"/>
        <v>10</v>
      </c>
      <c r="N662" s="149">
        <f t="shared" si="142"/>
        <v>50</v>
      </c>
      <c r="O662" s="149">
        <f t="shared" si="133"/>
        <v>5</v>
      </c>
      <c r="P662" s="148">
        <f t="shared" si="134"/>
        <v>0.5</v>
      </c>
    </row>
    <row r="663" spans="1:16" x14ac:dyDescent="0.25">
      <c r="A663" s="391"/>
      <c r="B663" s="394"/>
      <c r="C663" s="5" t="str">
        <f t="shared" si="130"/>
        <v/>
      </c>
      <c r="D663" s="155">
        <f t="shared" si="135"/>
        <v>0</v>
      </c>
      <c r="F663" s="156">
        <f t="shared" si="136"/>
        <v>0</v>
      </c>
      <c r="G663" t="str">
        <f t="shared" si="137"/>
        <v/>
      </c>
      <c r="H663" t="b">
        <f t="shared" si="138"/>
        <v>0</v>
      </c>
      <c r="I663" s="283">
        <f t="shared" si="131"/>
        <v>0</v>
      </c>
      <c r="J663" s="1">
        <f t="shared" si="132"/>
        <v>0</v>
      </c>
      <c r="K663" s="157">
        <f t="shared" si="139"/>
        <v>0</v>
      </c>
      <c r="L663" s="148">
        <f t="shared" si="140"/>
        <v>0</v>
      </c>
      <c r="M663" s="150">
        <f t="shared" si="141"/>
        <v>10</v>
      </c>
      <c r="N663" s="149">
        <f t="shared" si="142"/>
        <v>50</v>
      </c>
      <c r="O663" s="149">
        <f t="shared" si="133"/>
        <v>5</v>
      </c>
      <c r="P663" s="148">
        <f t="shared" si="134"/>
        <v>0.5</v>
      </c>
    </row>
    <row r="664" spans="1:16" x14ac:dyDescent="0.25">
      <c r="A664" s="391"/>
      <c r="B664" s="394"/>
      <c r="C664" s="5" t="str">
        <f t="shared" si="130"/>
        <v/>
      </c>
      <c r="D664" s="155">
        <f t="shared" si="135"/>
        <v>0</v>
      </c>
      <c r="F664" s="156">
        <f t="shared" si="136"/>
        <v>0</v>
      </c>
      <c r="G664" t="str">
        <f t="shared" si="137"/>
        <v/>
      </c>
      <c r="H664" t="b">
        <f t="shared" si="138"/>
        <v>0</v>
      </c>
      <c r="I664" s="283">
        <f t="shared" si="131"/>
        <v>0</v>
      </c>
      <c r="J664" s="1">
        <f t="shared" si="132"/>
        <v>0</v>
      </c>
      <c r="K664" s="157">
        <f t="shared" si="139"/>
        <v>0</v>
      </c>
      <c r="L664" s="148">
        <f t="shared" si="140"/>
        <v>0</v>
      </c>
      <c r="M664" s="150">
        <f t="shared" si="141"/>
        <v>10</v>
      </c>
      <c r="N664" s="149">
        <f t="shared" si="142"/>
        <v>50</v>
      </c>
      <c r="O664" s="149">
        <f t="shared" si="133"/>
        <v>5</v>
      </c>
      <c r="P664" s="148">
        <f t="shared" si="134"/>
        <v>0.5</v>
      </c>
    </row>
    <row r="665" spans="1:16" x14ac:dyDescent="0.25">
      <c r="A665" s="391"/>
      <c r="B665" s="394"/>
      <c r="C665" s="5" t="str">
        <f t="shared" si="130"/>
        <v/>
      </c>
      <c r="D665" s="155">
        <f t="shared" si="135"/>
        <v>0</v>
      </c>
      <c r="F665" s="156">
        <f t="shared" si="136"/>
        <v>0</v>
      </c>
      <c r="G665" t="str">
        <f t="shared" si="137"/>
        <v/>
      </c>
      <c r="H665" t="b">
        <f t="shared" si="138"/>
        <v>0</v>
      </c>
      <c r="I665" s="283">
        <f t="shared" si="131"/>
        <v>0</v>
      </c>
      <c r="J665" s="1">
        <f t="shared" si="132"/>
        <v>0</v>
      </c>
      <c r="K665" s="157">
        <f t="shared" si="139"/>
        <v>0</v>
      </c>
      <c r="L665" s="148">
        <f t="shared" si="140"/>
        <v>0</v>
      </c>
      <c r="M665" s="150">
        <f t="shared" si="141"/>
        <v>10</v>
      </c>
      <c r="N665" s="149">
        <f t="shared" si="142"/>
        <v>50</v>
      </c>
      <c r="O665" s="149">
        <f t="shared" si="133"/>
        <v>5</v>
      </c>
      <c r="P665" s="148">
        <f t="shared" si="134"/>
        <v>0.5</v>
      </c>
    </row>
    <row r="666" spans="1:16" x14ac:dyDescent="0.25">
      <c r="A666" s="391"/>
      <c r="B666" s="394"/>
      <c r="C666" s="5" t="str">
        <f t="shared" si="130"/>
        <v/>
      </c>
      <c r="D666" s="155">
        <f t="shared" si="135"/>
        <v>0</v>
      </c>
      <c r="F666" s="156">
        <f t="shared" si="136"/>
        <v>0</v>
      </c>
      <c r="G666" t="str">
        <f t="shared" si="137"/>
        <v/>
      </c>
      <c r="H666" t="b">
        <f t="shared" si="138"/>
        <v>0</v>
      </c>
      <c r="I666" s="283">
        <f t="shared" si="131"/>
        <v>0</v>
      </c>
      <c r="J666" s="1">
        <f t="shared" si="132"/>
        <v>0</v>
      </c>
      <c r="K666" s="157">
        <f t="shared" si="139"/>
        <v>0</v>
      </c>
      <c r="L666" s="148">
        <f t="shared" si="140"/>
        <v>0</v>
      </c>
      <c r="M666" s="150">
        <f t="shared" si="141"/>
        <v>10</v>
      </c>
      <c r="N666" s="149">
        <f t="shared" si="142"/>
        <v>50</v>
      </c>
      <c r="O666" s="149">
        <f t="shared" si="133"/>
        <v>5</v>
      </c>
      <c r="P666" s="148">
        <f t="shared" si="134"/>
        <v>0.5</v>
      </c>
    </row>
    <row r="667" spans="1:16" x14ac:dyDescent="0.25">
      <c r="A667" s="391"/>
      <c r="B667" s="394"/>
      <c r="C667" s="5" t="str">
        <f t="shared" si="130"/>
        <v/>
      </c>
      <c r="D667" s="155">
        <f t="shared" si="135"/>
        <v>0</v>
      </c>
      <c r="F667" s="156">
        <f t="shared" si="136"/>
        <v>0</v>
      </c>
      <c r="G667" t="str">
        <f t="shared" si="137"/>
        <v/>
      </c>
      <c r="H667" t="b">
        <f t="shared" si="138"/>
        <v>0</v>
      </c>
      <c r="I667" s="283">
        <f t="shared" si="131"/>
        <v>0</v>
      </c>
      <c r="J667" s="1">
        <f t="shared" si="132"/>
        <v>0</v>
      </c>
      <c r="K667" s="157">
        <f t="shared" si="139"/>
        <v>0</v>
      </c>
      <c r="L667" s="148">
        <f t="shared" si="140"/>
        <v>0</v>
      </c>
      <c r="M667" s="150">
        <f t="shared" si="141"/>
        <v>10</v>
      </c>
      <c r="N667" s="149">
        <f t="shared" si="142"/>
        <v>50</v>
      </c>
      <c r="O667" s="149">
        <f t="shared" si="133"/>
        <v>5</v>
      </c>
      <c r="P667" s="148">
        <f t="shared" si="134"/>
        <v>0.5</v>
      </c>
    </row>
    <row r="668" spans="1:16" x14ac:dyDescent="0.25">
      <c r="A668" s="391"/>
      <c r="B668" s="394"/>
      <c r="C668" s="5" t="str">
        <f t="shared" si="130"/>
        <v/>
      </c>
      <c r="D668" s="155">
        <f t="shared" si="135"/>
        <v>0</v>
      </c>
      <c r="F668" s="156">
        <f t="shared" si="136"/>
        <v>0</v>
      </c>
      <c r="G668" t="str">
        <f t="shared" si="137"/>
        <v/>
      </c>
      <c r="H668" t="b">
        <f t="shared" si="138"/>
        <v>0</v>
      </c>
      <c r="I668" s="283">
        <f t="shared" si="131"/>
        <v>0</v>
      </c>
      <c r="J668" s="1">
        <f t="shared" si="132"/>
        <v>0</v>
      </c>
      <c r="K668" s="157">
        <f t="shared" si="139"/>
        <v>0</v>
      </c>
      <c r="L668" s="148">
        <f t="shared" si="140"/>
        <v>0</v>
      </c>
      <c r="M668" s="150">
        <f t="shared" si="141"/>
        <v>10</v>
      </c>
      <c r="N668" s="149">
        <f t="shared" si="142"/>
        <v>50</v>
      </c>
      <c r="O668" s="149">
        <f t="shared" si="133"/>
        <v>5</v>
      </c>
      <c r="P668" s="148">
        <f t="shared" si="134"/>
        <v>0.5</v>
      </c>
    </row>
    <row r="669" spans="1:16" x14ac:dyDescent="0.25">
      <c r="A669" s="391"/>
      <c r="B669" s="394"/>
      <c r="C669" s="5" t="str">
        <f t="shared" si="130"/>
        <v/>
      </c>
      <c r="D669" s="155">
        <f t="shared" si="135"/>
        <v>0</v>
      </c>
      <c r="F669" s="156">
        <f t="shared" si="136"/>
        <v>0</v>
      </c>
      <c r="G669" t="str">
        <f t="shared" si="137"/>
        <v/>
      </c>
      <c r="H669" t="b">
        <f t="shared" si="138"/>
        <v>0</v>
      </c>
      <c r="I669" s="283">
        <f t="shared" si="131"/>
        <v>0</v>
      </c>
      <c r="J669" s="1">
        <f t="shared" si="132"/>
        <v>0</v>
      </c>
      <c r="K669" s="157">
        <f t="shared" si="139"/>
        <v>0</v>
      </c>
      <c r="L669" s="148">
        <f t="shared" si="140"/>
        <v>0</v>
      </c>
      <c r="M669" s="150">
        <f t="shared" si="141"/>
        <v>10</v>
      </c>
      <c r="N669" s="149">
        <f t="shared" si="142"/>
        <v>50</v>
      </c>
      <c r="O669" s="149">
        <f t="shared" si="133"/>
        <v>5</v>
      </c>
      <c r="P669" s="148">
        <f t="shared" si="134"/>
        <v>0.5</v>
      </c>
    </row>
    <row r="670" spans="1:16" x14ac:dyDescent="0.25">
      <c r="A670" s="391"/>
      <c r="B670" s="394"/>
      <c r="C670" s="5" t="str">
        <f t="shared" si="130"/>
        <v/>
      </c>
      <c r="D670" s="155">
        <f t="shared" si="135"/>
        <v>0</v>
      </c>
      <c r="F670" s="156">
        <f t="shared" si="136"/>
        <v>0</v>
      </c>
      <c r="G670" t="str">
        <f t="shared" si="137"/>
        <v/>
      </c>
      <c r="H670" t="b">
        <f t="shared" si="138"/>
        <v>0</v>
      </c>
      <c r="I670" s="283">
        <f t="shared" si="131"/>
        <v>0</v>
      </c>
      <c r="J670" s="1">
        <f t="shared" si="132"/>
        <v>0</v>
      </c>
      <c r="K670" s="157">
        <f t="shared" si="139"/>
        <v>0</v>
      </c>
      <c r="L670" s="148">
        <f t="shared" si="140"/>
        <v>0</v>
      </c>
      <c r="M670" s="150">
        <f t="shared" si="141"/>
        <v>10</v>
      </c>
      <c r="N670" s="149">
        <f t="shared" si="142"/>
        <v>50</v>
      </c>
      <c r="O670" s="149">
        <f t="shared" si="133"/>
        <v>5</v>
      </c>
      <c r="P670" s="148">
        <f t="shared" si="134"/>
        <v>0.5</v>
      </c>
    </row>
    <row r="671" spans="1:16" x14ac:dyDescent="0.25">
      <c r="A671" s="391"/>
      <c r="B671" s="394"/>
      <c r="C671" s="5" t="str">
        <f t="shared" si="130"/>
        <v/>
      </c>
      <c r="D671" s="155">
        <f t="shared" si="135"/>
        <v>0</v>
      </c>
      <c r="F671" s="156">
        <f t="shared" si="136"/>
        <v>0</v>
      </c>
      <c r="G671" t="str">
        <f t="shared" si="137"/>
        <v/>
      </c>
      <c r="H671" t="b">
        <f t="shared" si="138"/>
        <v>0</v>
      </c>
      <c r="I671" s="283">
        <f t="shared" si="131"/>
        <v>0</v>
      </c>
      <c r="J671" s="1">
        <f t="shared" si="132"/>
        <v>0</v>
      </c>
      <c r="K671" s="157">
        <f t="shared" si="139"/>
        <v>0</v>
      </c>
      <c r="L671" s="148">
        <f t="shared" si="140"/>
        <v>0</v>
      </c>
      <c r="M671" s="150">
        <f t="shared" si="141"/>
        <v>10</v>
      </c>
      <c r="N671" s="149">
        <f t="shared" si="142"/>
        <v>50</v>
      </c>
      <c r="O671" s="149">
        <f t="shared" si="133"/>
        <v>5</v>
      </c>
      <c r="P671" s="148">
        <f t="shared" si="134"/>
        <v>0.5</v>
      </c>
    </row>
    <row r="672" spans="1:16" x14ac:dyDescent="0.25">
      <c r="A672" s="391"/>
      <c r="B672" s="394"/>
      <c r="C672" s="5" t="str">
        <f t="shared" si="130"/>
        <v/>
      </c>
      <c r="D672" s="155">
        <f t="shared" si="135"/>
        <v>0</v>
      </c>
      <c r="F672" s="156">
        <f t="shared" si="136"/>
        <v>0</v>
      </c>
      <c r="G672" t="str">
        <f t="shared" si="137"/>
        <v/>
      </c>
      <c r="H672" t="b">
        <f t="shared" si="138"/>
        <v>0</v>
      </c>
      <c r="I672" s="283">
        <f t="shared" si="131"/>
        <v>0</v>
      </c>
      <c r="J672" s="1">
        <f t="shared" si="132"/>
        <v>0</v>
      </c>
      <c r="K672" s="157">
        <f t="shared" si="139"/>
        <v>0</v>
      </c>
      <c r="L672" s="148">
        <f t="shared" si="140"/>
        <v>0</v>
      </c>
      <c r="M672" s="150">
        <f t="shared" si="141"/>
        <v>10</v>
      </c>
      <c r="N672" s="149">
        <f t="shared" si="142"/>
        <v>50</v>
      </c>
      <c r="O672" s="149">
        <f t="shared" si="133"/>
        <v>5</v>
      </c>
      <c r="P672" s="148">
        <f t="shared" si="134"/>
        <v>0.5</v>
      </c>
    </row>
    <row r="673" spans="1:16" x14ac:dyDescent="0.25">
      <c r="A673" s="391"/>
      <c r="B673" s="394"/>
      <c r="C673" s="5" t="str">
        <f t="shared" si="130"/>
        <v/>
      </c>
      <c r="D673" s="155">
        <f t="shared" si="135"/>
        <v>0</v>
      </c>
      <c r="F673" s="156">
        <f t="shared" si="136"/>
        <v>0</v>
      </c>
      <c r="G673" t="str">
        <f t="shared" si="137"/>
        <v/>
      </c>
      <c r="H673" t="b">
        <f t="shared" si="138"/>
        <v>0</v>
      </c>
      <c r="I673" s="283">
        <f t="shared" si="131"/>
        <v>0</v>
      </c>
      <c r="J673" s="1">
        <f t="shared" si="132"/>
        <v>0</v>
      </c>
      <c r="K673" s="157">
        <f t="shared" si="139"/>
        <v>0</v>
      </c>
      <c r="L673" s="148">
        <f t="shared" si="140"/>
        <v>0</v>
      </c>
      <c r="M673" s="150">
        <f t="shared" si="141"/>
        <v>10</v>
      </c>
      <c r="N673" s="149">
        <f t="shared" si="142"/>
        <v>50</v>
      </c>
      <c r="O673" s="149">
        <f t="shared" si="133"/>
        <v>5</v>
      </c>
      <c r="P673" s="148">
        <f t="shared" si="134"/>
        <v>0.5</v>
      </c>
    </row>
    <row r="674" spans="1:16" x14ac:dyDescent="0.25">
      <c r="A674" s="391"/>
      <c r="B674" s="394"/>
      <c r="C674" s="5" t="str">
        <f t="shared" si="130"/>
        <v/>
      </c>
      <c r="D674" s="155">
        <f t="shared" si="135"/>
        <v>0</v>
      </c>
      <c r="F674" s="156">
        <f t="shared" si="136"/>
        <v>0</v>
      </c>
      <c r="G674" t="str">
        <f t="shared" si="137"/>
        <v/>
      </c>
      <c r="H674" t="b">
        <f t="shared" si="138"/>
        <v>0</v>
      </c>
      <c r="I674" s="283">
        <f t="shared" si="131"/>
        <v>0</v>
      </c>
      <c r="J674" s="1">
        <f t="shared" si="132"/>
        <v>0</v>
      </c>
      <c r="K674" s="157">
        <f t="shared" si="139"/>
        <v>0</v>
      </c>
      <c r="L674" s="148">
        <f t="shared" si="140"/>
        <v>0</v>
      </c>
      <c r="M674" s="150">
        <f t="shared" si="141"/>
        <v>10</v>
      </c>
      <c r="N674" s="149">
        <f t="shared" si="142"/>
        <v>50</v>
      </c>
      <c r="O674" s="149">
        <f t="shared" si="133"/>
        <v>5</v>
      </c>
      <c r="P674" s="148">
        <f t="shared" si="134"/>
        <v>0.5</v>
      </c>
    </row>
    <row r="675" spans="1:16" x14ac:dyDescent="0.25">
      <c r="A675" s="391"/>
      <c r="B675" s="394"/>
      <c r="C675" s="5" t="str">
        <f t="shared" si="130"/>
        <v/>
      </c>
      <c r="D675" s="155">
        <f t="shared" si="135"/>
        <v>0</v>
      </c>
      <c r="F675" s="156">
        <f t="shared" si="136"/>
        <v>0</v>
      </c>
      <c r="G675" t="str">
        <f t="shared" si="137"/>
        <v/>
      </c>
      <c r="H675" t="b">
        <f t="shared" si="138"/>
        <v>0</v>
      </c>
      <c r="I675" s="283">
        <f t="shared" si="131"/>
        <v>0</v>
      </c>
      <c r="J675" s="1">
        <f t="shared" si="132"/>
        <v>0</v>
      </c>
      <c r="K675" s="157">
        <f t="shared" si="139"/>
        <v>0</v>
      </c>
      <c r="L675" s="148">
        <f t="shared" si="140"/>
        <v>0</v>
      </c>
      <c r="M675" s="150">
        <f t="shared" si="141"/>
        <v>10</v>
      </c>
      <c r="N675" s="149">
        <f t="shared" si="142"/>
        <v>50</v>
      </c>
      <c r="O675" s="149">
        <f t="shared" si="133"/>
        <v>5</v>
      </c>
      <c r="P675" s="148">
        <f t="shared" si="134"/>
        <v>0.5</v>
      </c>
    </row>
    <row r="676" spans="1:16" x14ac:dyDescent="0.25">
      <c r="A676" s="391"/>
      <c r="B676" s="394"/>
      <c r="C676" s="5" t="str">
        <f t="shared" si="130"/>
        <v/>
      </c>
      <c r="D676" s="155">
        <f t="shared" si="135"/>
        <v>0</v>
      </c>
      <c r="F676" s="156">
        <f t="shared" si="136"/>
        <v>0</v>
      </c>
      <c r="G676" t="str">
        <f t="shared" si="137"/>
        <v/>
      </c>
      <c r="H676" t="b">
        <f t="shared" si="138"/>
        <v>0</v>
      </c>
      <c r="I676" s="283">
        <f t="shared" si="131"/>
        <v>0</v>
      </c>
      <c r="J676" s="1">
        <f t="shared" si="132"/>
        <v>0</v>
      </c>
      <c r="K676" s="157">
        <f t="shared" si="139"/>
        <v>0</v>
      </c>
      <c r="L676" s="148">
        <f t="shared" si="140"/>
        <v>0</v>
      </c>
      <c r="M676" s="150">
        <f t="shared" si="141"/>
        <v>10</v>
      </c>
      <c r="N676" s="149">
        <f t="shared" si="142"/>
        <v>50</v>
      </c>
      <c r="O676" s="149">
        <f t="shared" si="133"/>
        <v>5</v>
      </c>
      <c r="P676" s="148">
        <f t="shared" si="134"/>
        <v>0.5</v>
      </c>
    </row>
    <row r="677" spans="1:16" x14ac:dyDescent="0.25">
      <c r="A677" s="391"/>
      <c r="B677" s="394"/>
      <c r="C677" s="5" t="str">
        <f t="shared" si="130"/>
        <v/>
      </c>
      <c r="D677" s="155">
        <f t="shared" si="135"/>
        <v>0</v>
      </c>
      <c r="F677" s="156">
        <f t="shared" si="136"/>
        <v>0</v>
      </c>
      <c r="G677" t="str">
        <f t="shared" si="137"/>
        <v/>
      </c>
      <c r="H677" t="b">
        <f t="shared" si="138"/>
        <v>0</v>
      </c>
      <c r="I677" s="283">
        <f t="shared" si="131"/>
        <v>0</v>
      </c>
      <c r="J677" s="1">
        <f t="shared" si="132"/>
        <v>0</v>
      </c>
      <c r="K677" s="157">
        <f t="shared" si="139"/>
        <v>0</v>
      </c>
      <c r="L677" s="148">
        <f t="shared" si="140"/>
        <v>0</v>
      </c>
      <c r="M677" s="150">
        <f t="shared" si="141"/>
        <v>10</v>
      </c>
      <c r="N677" s="149">
        <f t="shared" si="142"/>
        <v>50</v>
      </c>
      <c r="O677" s="149">
        <f t="shared" si="133"/>
        <v>5</v>
      </c>
      <c r="P677" s="148">
        <f t="shared" si="134"/>
        <v>0.5</v>
      </c>
    </row>
    <row r="678" spans="1:16" x14ac:dyDescent="0.25">
      <c r="A678" s="391"/>
      <c r="B678" s="394"/>
      <c r="C678" s="5" t="str">
        <f t="shared" si="130"/>
        <v/>
      </c>
      <c r="D678" s="155">
        <f t="shared" si="135"/>
        <v>0</v>
      </c>
      <c r="F678" s="156">
        <f t="shared" si="136"/>
        <v>0</v>
      </c>
      <c r="G678" t="str">
        <f t="shared" si="137"/>
        <v/>
      </c>
      <c r="H678" t="b">
        <f t="shared" si="138"/>
        <v>0</v>
      </c>
      <c r="I678" s="283">
        <f t="shared" si="131"/>
        <v>0</v>
      </c>
      <c r="J678" s="1">
        <f t="shared" si="132"/>
        <v>0</v>
      </c>
      <c r="K678" s="157">
        <f t="shared" si="139"/>
        <v>0</v>
      </c>
      <c r="L678" s="148">
        <f t="shared" si="140"/>
        <v>0</v>
      </c>
      <c r="M678" s="150">
        <f t="shared" si="141"/>
        <v>10</v>
      </c>
      <c r="N678" s="149">
        <f t="shared" si="142"/>
        <v>50</v>
      </c>
      <c r="O678" s="149">
        <f t="shared" si="133"/>
        <v>5</v>
      </c>
      <c r="P678" s="148">
        <f t="shared" si="134"/>
        <v>0.5</v>
      </c>
    </row>
    <row r="679" spans="1:16" x14ac:dyDescent="0.25">
      <c r="A679" s="391"/>
      <c r="B679" s="394"/>
      <c r="C679" s="5" t="str">
        <f t="shared" si="130"/>
        <v/>
      </c>
      <c r="D679" s="155">
        <f t="shared" si="135"/>
        <v>0</v>
      </c>
      <c r="F679" s="156">
        <f t="shared" si="136"/>
        <v>0</v>
      </c>
      <c r="G679" t="str">
        <f t="shared" si="137"/>
        <v/>
      </c>
      <c r="H679" t="b">
        <f t="shared" si="138"/>
        <v>0</v>
      </c>
      <c r="I679" s="283">
        <f t="shared" si="131"/>
        <v>0</v>
      </c>
      <c r="J679" s="1">
        <f t="shared" si="132"/>
        <v>0</v>
      </c>
      <c r="K679" s="157">
        <f t="shared" si="139"/>
        <v>0</v>
      </c>
      <c r="L679" s="148">
        <f t="shared" si="140"/>
        <v>0</v>
      </c>
      <c r="M679" s="150">
        <f t="shared" si="141"/>
        <v>10</v>
      </c>
      <c r="N679" s="149">
        <f t="shared" si="142"/>
        <v>50</v>
      </c>
      <c r="O679" s="149">
        <f t="shared" si="133"/>
        <v>5</v>
      </c>
      <c r="P679" s="148">
        <f t="shared" si="134"/>
        <v>0.5</v>
      </c>
    </row>
    <row r="680" spans="1:16" x14ac:dyDescent="0.25">
      <c r="A680" s="391"/>
      <c r="B680" s="394"/>
      <c r="C680" s="5" t="str">
        <f t="shared" si="130"/>
        <v/>
      </c>
      <c r="D680" s="155">
        <f t="shared" si="135"/>
        <v>0</v>
      </c>
      <c r="F680" s="156">
        <f t="shared" si="136"/>
        <v>0</v>
      </c>
      <c r="G680" t="str">
        <f t="shared" si="137"/>
        <v/>
      </c>
      <c r="H680" t="b">
        <f t="shared" si="138"/>
        <v>0</v>
      </c>
      <c r="I680" s="283">
        <f t="shared" si="131"/>
        <v>0</v>
      </c>
      <c r="J680" s="1">
        <f t="shared" si="132"/>
        <v>0</v>
      </c>
      <c r="K680" s="157">
        <f t="shared" si="139"/>
        <v>0</v>
      </c>
      <c r="L680" s="148">
        <f t="shared" si="140"/>
        <v>0</v>
      </c>
      <c r="M680" s="150">
        <f t="shared" si="141"/>
        <v>10</v>
      </c>
      <c r="N680" s="149">
        <f t="shared" si="142"/>
        <v>50</v>
      </c>
      <c r="O680" s="149">
        <f t="shared" si="133"/>
        <v>5</v>
      </c>
      <c r="P680" s="148">
        <f t="shared" si="134"/>
        <v>0.5</v>
      </c>
    </row>
    <row r="681" spans="1:16" x14ac:dyDescent="0.25">
      <c r="A681" s="391"/>
      <c r="B681" s="394"/>
      <c r="C681" s="5" t="str">
        <f t="shared" si="130"/>
        <v/>
      </c>
      <c r="D681" s="155">
        <f t="shared" si="135"/>
        <v>0</v>
      </c>
      <c r="F681" s="156">
        <f t="shared" si="136"/>
        <v>0</v>
      </c>
      <c r="G681" t="str">
        <f t="shared" si="137"/>
        <v/>
      </c>
      <c r="H681" t="b">
        <f t="shared" si="138"/>
        <v>0</v>
      </c>
      <c r="I681" s="283">
        <f t="shared" si="131"/>
        <v>0</v>
      </c>
      <c r="J681" s="1">
        <f t="shared" si="132"/>
        <v>0</v>
      </c>
      <c r="K681" s="157">
        <f t="shared" si="139"/>
        <v>0</v>
      </c>
      <c r="L681" s="148">
        <f t="shared" si="140"/>
        <v>0</v>
      </c>
      <c r="M681" s="150">
        <f t="shared" si="141"/>
        <v>10</v>
      </c>
      <c r="N681" s="149">
        <f t="shared" si="142"/>
        <v>50</v>
      </c>
      <c r="O681" s="149">
        <f t="shared" si="133"/>
        <v>5</v>
      </c>
      <c r="P681" s="148">
        <f t="shared" si="134"/>
        <v>0.5</v>
      </c>
    </row>
    <row r="682" spans="1:16" x14ac:dyDescent="0.25">
      <c r="A682" s="391"/>
      <c r="B682" s="394"/>
      <c r="C682" s="5" t="str">
        <f t="shared" si="130"/>
        <v/>
      </c>
      <c r="D682" s="155">
        <f t="shared" si="135"/>
        <v>0</v>
      </c>
      <c r="F682" s="156">
        <f t="shared" si="136"/>
        <v>0</v>
      </c>
      <c r="G682" t="str">
        <f t="shared" si="137"/>
        <v/>
      </c>
      <c r="H682" t="b">
        <f t="shared" si="138"/>
        <v>0</v>
      </c>
      <c r="I682" s="283">
        <f t="shared" si="131"/>
        <v>0</v>
      </c>
      <c r="J682" s="1">
        <f t="shared" si="132"/>
        <v>0</v>
      </c>
      <c r="K682" s="157">
        <f t="shared" si="139"/>
        <v>0</v>
      </c>
      <c r="L682" s="148">
        <f t="shared" si="140"/>
        <v>0</v>
      </c>
      <c r="M682" s="150">
        <f t="shared" si="141"/>
        <v>10</v>
      </c>
      <c r="N682" s="149">
        <f t="shared" si="142"/>
        <v>50</v>
      </c>
      <c r="O682" s="149">
        <f t="shared" si="133"/>
        <v>5</v>
      </c>
      <c r="P682" s="148">
        <f t="shared" si="134"/>
        <v>0.5</v>
      </c>
    </row>
    <row r="683" spans="1:16" x14ac:dyDescent="0.25">
      <c r="A683" s="391"/>
      <c r="B683" s="394"/>
      <c r="C683" s="5" t="str">
        <f t="shared" si="130"/>
        <v/>
      </c>
      <c r="D683" s="155">
        <f t="shared" si="135"/>
        <v>0</v>
      </c>
      <c r="F683" s="156">
        <f t="shared" si="136"/>
        <v>0</v>
      </c>
      <c r="G683" t="str">
        <f t="shared" si="137"/>
        <v/>
      </c>
      <c r="H683" t="b">
        <f t="shared" si="138"/>
        <v>0</v>
      </c>
      <c r="I683" s="283">
        <f t="shared" si="131"/>
        <v>0</v>
      </c>
      <c r="J683" s="1">
        <f t="shared" si="132"/>
        <v>0</v>
      </c>
      <c r="K683" s="157">
        <f t="shared" si="139"/>
        <v>0</v>
      </c>
      <c r="L683" s="148">
        <f t="shared" si="140"/>
        <v>0</v>
      </c>
      <c r="M683" s="150">
        <f t="shared" si="141"/>
        <v>10</v>
      </c>
      <c r="N683" s="149">
        <f t="shared" si="142"/>
        <v>50</v>
      </c>
      <c r="O683" s="149">
        <f t="shared" si="133"/>
        <v>5</v>
      </c>
      <c r="P683" s="148">
        <f t="shared" si="134"/>
        <v>0.5</v>
      </c>
    </row>
    <row r="684" spans="1:16" x14ac:dyDescent="0.25">
      <c r="A684" s="391"/>
      <c r="B684" s="394"/>
      <c r="C684" s="5" t="str">
        <f t="shared" si="130"/>
        <v/>
      </c>
      <c r="D684" s="155">
        <f t="shared" si="135"/>
        <v>0</v>
      </c>
      <c r="F684" s="156">
        <f t="shared" si="136"/>
        <v>0</v>
      </c>
      <c r="G684" t="str">
        <f t="shared" si="137"/>
        <v/>
      </c>
      <c r="H684" t="b">
        <f t="shared" si="138"/>
        <v>0</v>
      </c>
      <c r="I684" s="283">
        <f t="shared" si="131"/>
        <v>0</v>
      </c>
      <c r="J684" s="1">
        <f t="shared" si="132"/>
        <v>0</v>
      </c>
      <c r="K684" s="157">
        <f t="shared" si="139"/>
        <v>0</v>
      </c>
      <c r="L684" s="148">
        <f t="shared" si="140"/>
        <v>0</v>
      </c>
      <c r="M684" s="150">
        <f t="shared" si="141"/>
        <v>10</v>
      </c>
      <c r="N684" s="149">
        <f t="shared" si="142"/>
        <v>50</v>
      </c>
      <c r="O684" s="149">
        <f t="shared" si="133"/>
        <v>5</v>
      </c>
      <c r="P684" s="148">
        <f t="shared" si="134"/>
        <v>0.5</v>
      </c>
    </row>
    <row r="685" spans="1:16" x14ac:dyDescent="0.25">
      <c r="A685" s="391"/>
      <c r="B685" s="394"/>
      <c r="C685" s="5" t="str">
        <f t="shared" si="130"/>
        <v/>
      </c>
      <c r="D685" s="155">
        <f t="shared" si="135"/>
        <v>0</v>
      </c>
      <c r="F685" s="156">
        <f t="shared" si="136"/>
        <v>0</v>
      </c>
      <c r="G685" t="str">
        <f t="shared" si="137"/>
        <v/>
      </c>
      <c r="H685" t="b">
        <f t="shared" si="138"/>
        <v>0</v>
      </c>
      <c r="I685" s="283">
        <f t="shared" si="131"/>
        <v>0</v>
      </c>
      <c r="J685" s="1">
        <f t="shared" si="132"/>
        <v>0</v>
      </c>
      <c r="K685" s="157">
        <f t="shared" si="139"/>
        <v>0</v>
      </c>
      <c r="L685" s="148">
        <f t="shared" si="140"/>
        <v>0</v>
      </c>
      <c r="M685" s="150">
        <f t="shared" si="141"/>
        <v>10</v>
      </c>
      <c r="N685" s="149">
        <f t="shared" si="142"/>
        <v>50</v>
      </c>
      <c r="O685" s="149">
        <f t="shared" si="133"/>
        <v>5</v>
      </c>
      <c r="P685" s="148">
        <f t="shared" si="134"/>
        <v>0.5</v>
      </c>
    </row>
    <row r="686" spans="1:16" x14ac:dyDescent="0.25">
      <c r="A686" s="391"/>
      <c r="B686" s="394"/>
      <c r="C686" s="5" t="str">
        <f t="shared" si="130"/>
        <v/>
      </c>
      <c r="D686" s="155">
        <f t="shared" si="135"/>
        <v>0</v>
      </c>
      <c r="F686" s="156">
        <f t="shared" si="136"/>
        <v>0</v>
      </c>
      <c r="G686" t="str">
        <f t="shared" si="137"/>
        <v/>
      </c>
      <c r="H686" t="b">
        <f t="shared" si="138"/>
        <v>0</v>
      </c>
      <c r="I686" s="283">
        <f t="shared" si="131"/>
        <v>0</v>
      </c>
      <c r="J686" s="1">
        <f t="shared" si="132"/>
        <v>0</v>
      </c>
      <c r="K686" s="157">
        <f t="shared" si="139"/>
        <v>0</v>
      </c>
      <c r="L686" s="148">
        <f t="shared" si="140"/>
        <v>0</v>
      </c>
      <c r="M686" s="150">
        <f t="shared" si="141"/>
        <v>10</v>
      </c>
      <c r="N686" s="149">
        <f t="shared" si="142"/>
        <v>50</v>
      </c>
      <c r="O686" s="149">
        <f t="shared" si="133"/>
        <v>5</v>
      </c>
      <c r="P686" s="148">
        <f t="shared" si="134"/>
        <v>0.5</v>
      </c>
    </row>
    <row r="687" spans="1:16" x14ac:dyDescent="0.25">
      <c r="A687" s="391"/>
      <c r="B687" s="394"/>
      <c r="C687" s="5" t="str">
        <f t="shared" si="130"/>
        <v/>
      </c>
      <c r="D687" s="155">
        <f t="shared" si="135"/>
        <v>0</v>
      </c>
      <c r="F687" s="156">
        <f t="shared" si="136"/>
        <v>0</v>
      </c>
      <c r="G687" t="str">
        <f t="shared" si="137"/>
        <v/>
      </c>
      <c r="H687" t="b">
        <f t="shared" si="138"/>
        <v>0</v>
      </c>
      <c r="I687" s="283">
        <f t="shared" si="131"/>
        <v>0</v>
      </c>
      <c r="J687" s="1">
        <f t="shared" si="132"/>
        <v>0</v>
      </c>
      <c r="K687" s="157">
        <f t="shared" si="139"/>
        <v>0</v>
      </c>
      <c r="L687" s="148">
        <f t="shared" si="140"/>
        <v>0</v>
      </c>
      <c r="M687" s="150">
        <f t="shared" si="141"/>
        <v>10</v>
      </c>
      <c r="N687" s="149">
        <f t="shared" si="142"/>
        <v>50</v>
      </c>
      <c r="O687" s="149">
        <f t="shared" si="133"/>
        <v>5</v>
      </c>
      <c r="P687" s="148">
        <f t="shared" si="134"/>
        <v>0.5</v>
      </c>
    </row>
    <row r="688" spans="1:16" x14ac:dyDescent="0.25">
      <c r="A688" s="391"/>
      <c r="B688" s="394"/>
      <c r="C688" s="5" t="str">
        <f t="shared" si="130"/>
        <v/>
      </c>
      <c r="D688" s="155">
        <f t="shared" si="135"/>
        <v>0</v>
      </c>
      <c r="F688" s="156">
        <f t="shared" si="136"/>
        <v>0</v>
      </c>
      <c r="G688" t="str">
        <f t="shared" si="137"/>
        <v/>
      </c>
      <c r="H688" t="b">
        <f t="shared" si="138"/>
        <v>0</v>
      </c>
      <c r="I688" s="283">
        <f t="shared" si="131"/>
        <v>0</v>
      </c>
      <c r="J688" s="1">
        <f t="shared" si="132"/>
        <v>0</v>
      </c>
      <c r="K688" s="157">
        <f t="shared" si="139"/>
        <v>0</v>
      </c>
      <c r="L688" s="148">
        <f t="shared" si="140"/>
        <v>0</v>
      </c>
      <c r="M688" s="150">
        <f t="shared" si="141"/>
        <v>10</v>
      </c>
      <c r="N688" s="149">
        <f t="shared" si="142"/>
        <v>50</v>
      </c>
      <c r="O688" s="149">
        <f t="shared" si="133"/>
        <v>5</v>
      </c>
      <c r="P688" s="148">
        <f t="shared" si="134"/>
        <v>0.5</v>
      </c>
    </row>
    <row r="689" spans="1:16" x14ac:dyDescent="0.25">
      <c r="A689" s="391"/>
      <c r="B689" s="394"/>
      <c r="C689" s="5" t="str">
        <f t="shared" si="130"/>
        <v/>
      </c>
      <c r="D689" s="155">
        <f t="shared" si="135"/>
        <v>0</v>
      </c>
      <c r="F689" s="156">
        <f t="shared" si="136"/>
        <v>0</v>
      </c>
      <c r="G689" t="str">
        <f t="shared" si="137"/>
        <v/>
      </c>
      <c r="H689" t="b">
        <f t="shared" si="138"/>
        <v>0</v>
      </c>
      <c r="I689" s="283">
        <f t="shared" si="131"/>
        <v>0</v>
      </c>
      <c r="J689" s="1">
        <f t="shared" si="132"/>
        <v>0</v>
      </c>
      <c r="K689" s="157">
        <f t="shared" si="139"/>
        <v>0</v>
      </c>
      <c r="L689" s="148">
        <f t="shared" si="140"/>
        <v>0</v>
      </c>
      <c r="M689" s="150">
        <f t="shared" si="141"/>
        <v>10</v>
      </c>
      <c r="N689" s="149">
        <f t="shared" si="142"/>
        <v>50</v>
      </c>
      <c r="O689" s="149">
        <f t="shared" si="133"/>
        <v>5</v>
      </c>
      <c r="P689" s="148">
        <f t="shared" si="134"/>
        <v>0.5</v>
      </c>
    </row>
    <row r="690" spans="1:16" x14ac:dyDescent="0.25">
      <c r="A690" s="391"/>
      <c r="B690" s="394"/>
      <c r="C690" s="5" t="str">
        <f t="shared" si="130"/>
        <v/>
      </c>
      <c r="D690" s="155">
        <f t="shared" si="135"/>
        <v>0</v>
      </c>
      <c r="F690" s="156">
        <f t="shared" si="136"/>
        <v>0</v>
      </c>
      <c r="G690" t="str">
        <f t="shared" si="137"/>
        <v/>
      </c>
      <c r="H690" t="b">
        <f t="shared" si="138"/>
        <v>0</v>
      </c>
      <c r="I690" s="283">
        <f t="shared" si="131"/>
        <v>0</v>
      </c>
      <c r="J690" s="1">
        <f t="shared" si="132"/>
        <v>0</v>
      </c>
      <c r="K690" s="157">
        <f t="shared" si="139"/>
        <v>0</v>
      </c>
      <c r="L690" s="148">
        <f t="shared" si="140"/>
        <v>0</v>
      </c>
      <c r="M690" s="150">
        <f t="shared" si="141"/>
        <v>10</v>
      </c>
      <c r="N690" s="149">
        <f t="shared" si="142"/>
        <v>50</v>
      </c>
      <c r="O690" s="149">
        <f t="shared" si="133"/>
        <v>5</v>
      </c>
      <c r="P690" s="148">
        <f t="shared" si="134"/>
        <v>0.5</v>
      </c>
    </row>
    <row r="691" spans="1:16" x14ac:dyDescent="0.25">
      <c r="A691" s="391"/>
      <c r="B691" s="394"/>
      <c r="C691" s="5" t="str">
        <f t="shared" si="130"/>
        <v/>
      </c>
      <c r="D691" s="155">
        <f t="shared" si="135"/>
        <v>0</v>
      </c>
      <c r="F691" s="156">
        <f t="shared" si="136"/>
        <v>0</v>
      </c>
      <c r="G691" t="str">
        <f t="shared" si="137"/>
        <v/>
      </c>
      <c r="H691" t="b">
        <f t="shared" si="138"/>
        <v>0</v>
      </c>
      <c r="I691" s="283">
        <f t="shared" si="131"/>
        <v>0</v>
      </c>
      <c r="J691" s="1">
        <f t="shared" si="132"/>
        <v>0</v>
      </c>
      <c r="K691" s="157">
        <f t="shared" si="139"/>
        <v>0</v>
      </c>
      <c r="L691" s="148">
        <f t="shared" si="140"/>
        <v>0</v>
      </c>
      <c r="M691" s="150">
        <f t="shared" si="141"/>
        <v>10</v>
      </c>
      <c r="N691" s="149">
        <f t="shared" si="142"/>
        <v>50</v>
      </c>
      <c r="O691" s="149">
        <f t="shared" si="133"/>
        <v>5</v>
      </c>
      <c r="P691" s="148">
        <f t="shared" si="134"/>
        <v>0.5</v>
      </c>
    </row>
    <row r="692" spans="1:16" x14ac:dyDescent="0.25">
      <c r="A692" s="391"/>
      <c r="B692" s="394"/>
      <c r="C692" s="5" t="str">
        <f t="shared" si="130"/>
        <v/>
      </c>
      <c r="D692" s="155">
        <f t="shared" si="135"/>
        <v>0</v>
      </c>
      <c r="F692" s="156">
        <f t="shared" si="136"/>
        <v>0</v>
      </c>
      <c r="G692" t="str">
        <f t="shared" si="137"/>
        <v/>
      </c>
      <c r="H692" t="b">
        <f t="shared" si="138"/>
        <v>0</v>
      </c>
      <c r="I692" s="283">
        <f t="shared" si="131"/>
        <v>0</v>
      </c>
      <c r="J692" s="1">
        <f t="shared" si="132"/>
        <v>0</v>
      </c>
      <c r="K692" s="157">
        <f t="shared" si="139"/>
        <v>0</v>
      </c>
      <c r="L692" s="148">
        <f t="shared" si="140"/>
        <v>0</v>
      </c>
      <c r="M692" s="150">
        <f t="shared" si="141"/>
        <v>10</v>
      </c>
      <c r="N692" s="149">
        <f t="shared" si="142"/>
        <v>50</v>
      </c>
      <c r="O692" s="149">
        <f t="shared" si="133"/>
        <v>5</v>
      </c>
      <c r="P692" s="148">
        <f t="shared" si="134"/>
        <v>0.5</v>
      </c>
    </row>
    <row r="693" spans="1:16" x14ac:dyDescent="0.25">
      <c r="A693" s="391"/>
      <c r="B693" s="394"/>
      <c r="C693" s="5" t="str">
        <f t="shared" si="130"/>
        <v/>
      </c>
      <c r="D693" s="155">
        <f t="shared" si="135"/>
        <v>0</v>
      </c>
      <c r="F693" s="156">
        <f t="shared" si="136"/>
        <v>0</v>
      </c>
      <c r="G693" t="str">
        <f t="shared" si="137"/>
        <v/>
      </c>
      <c r="H693" t="b">
        <f t="shared" si="138"/>
        <v>0</v>
      </c>
      <c r="I693" s="283">
        <f t="shared" si="131"/>
        <v>0</v>
      </c>
      <c r="J693" s="1">
        <f t="shared" si="132"/>
        <v>0</v>
      </c>
      <c r="K693" s="157">
        <f t="shared" si="139"/>
        <v>0</v>
      </c>
      <c r="L693" s="148">
        <f t="shared" si="140"/>
        <v>0</v>
      </c>
      <c r="M693" s="150">
        <f t="shared" si="141"/>
        <v>10</v>
      </c>
      <c r="N693" s="149">
        <f t="shared" si="142"/>
        <v>50</v>
      </c>
      <c r="O693" s="149">
        <f t="shared" si="133"/>
        <v>5</v>
      </c>
      <c r="P693" s="148">
        <f t="shared" si="134"/>
        <v>0.5</v>
      </c>
    </row>
    <row r="694" spans="1:16" x14ac:dyDescent="0.25">
      <c r="A694" s="391"/>
      <c r="B694" s="394"/>
      <c r="C694" s="5" t="str">
        <f t="shared" si="130"/>
        <v/>
      </c>
      <c r="D694" s="155">
        <f t="shared" si="135"/>
        <v>0</v>
      </c>
      <c r="F694" s="156">
        <f t="shared" si="136"/>
        <v>0</v>
      </c>
      <c r="G694" t="str">
        <f t="shared" si="137"/>
        <v/>
      </c>
      <c r="H694" t="b">
        <f t="shared" si="138"/>
        <v>0</v>
      </c>
      <c r="I694" s="283">
        <f t="shared" si="131"/>
        <v>0</v>
      </c>
      <c r="J694" s="1">
        <f t="shared" si="132"/>
        <v>0</v>
      </c>
      <c r="K694" s="157">
        <f t="shared" si="139"/>
        <v>0</v>
      </c>
      <c r="L694" s="148">
        <f t="shared" si="140"/>
        <v>0</v>
      </c>
      <c r="M694" s="150">
        <f t="shared" si="141"/>
        <v>10</v>
      </c>
      <c r="N694" s="149">
        <f t="shared" si="142"/>
        <v>50</v>
      </c>
      <c r="O694" s="149">
        <f t="shared" si="133"/>
        <v>5</v>
      </c>
      <c r="P694" s="148">
        <f t="shared" si="134"/>
        <v>0.5</v>
      </c>
    </row>
    <row r="695" spans="1:16" x14ac:dyDescent="0.25">
      <c r="A695" s="391"/>
      <c r="B695" s="394"/>
      <c r="C695" s="5" t="str">
        <f t="shared" si="130"/>
        <v/>
      </c>
      <c r="D695" s="155">
        <f t="shared" si="135"/>
        <v>0</v>
      </c>
      <c r="F695" s="156">
        <f t="shared" si="136"/>
        <v>0</v>
      </c>
      <c r="G695" t="str">
        <f t="shared" si="137"/>
        <v/>
      </c>
      <c r="H695" t="b">
        <f t="shared" si="138"/>
        <v>0</v>
      </c>
      <c r="I695" s="283">
        <f t="shared" si="131"/>
        <v>0</v>
      </c>
      <c r="J695" s="1">
        <f t="shared" si="132"/>
        <v>0</v>
      </c>
      <c r="K695" s="157">
        <f t="shared" si="139"/>
        <v>0</v>
      </c>
      <c r="L695" s="148">
        <f t="shared" si="140"/>
        <v>0</v>
      </c>
      <c r="M695" s="150">
        <f t="shared" si="141"/>
        <v>10</v>
      </c>
      <c r="N695" s="149">
        <f t="shared" si="142"/>
        <v>50</v>
      </c>
      <c r="O695" s="149">
        <f t="shared" si="133"/>
        <v>5</v>
      </c>
      <c r="P695" s="148">
        <f t="shared" si="134"/>
        <v>0.5</v>
      </c>
    </row>
    <row r="696" spans="1:16" x14ac:dyDescent="0.25">
      <c r="A696" s="391"/>
      <c r="B696" s="394"/>
      <c r="C696" s="5" t="str">
        <f t="shared" si="130"/>
        <v/>
      </c>
      <c r="D696" s="155">
        <f t="shared" si="135"/>
        <v>0</v>
      </c>
      <c r="F696" s="156">
        <f t="shared" si="136"/>
        <v>0</v>
      </c>
      <c r="G696" t="str">
        <f t="shared" si="137"/>
        <v/>
      </c>
      <c r="H696" t="b">
        <f t="shared" si="138"/>
        <v>0</v>
      </c>
      <c r="I696" s="283">
        <f t="shared" si="131"/>
        <v>0</v>
      </c>
      <c r="J696" s="1">
        <f t="shared" si="132"/>
        <v>0</v>
      </c>
      <c r="K696" s="157">
        <f t="shared" si="139"/>
        <v>0</v>
      </c>
      <c r="L696" s="148">
        <f t="shared" si="140"/>
        <v>0</v>
      </c>
      <c r="M696" s="150">
        <f t="shared" si="141"/>
        <v>10</v>
      </c>
      <c r="N696" s="149">
        <f t="shared" si="142"/>
        <v>50</v>
      </c>
      <c r="O696" s="149">
        <f t="shared" si="133"/>
        <v>5</v>
      </c>
      <c r="P696" s="148">
        <f t="shared" si="134"/>
        <v>0.5</v>
      </c>
    </row>
    <row r="697" spans="1:16" x14ac:dyDescent="0.25">
      <c r="A697" s="391"/>
      <c r="B697" s="394"/>
      <c r="C697" s="5" t="str">
        <f t="shared" si="130"/>
        <v/>
      </c>
      <c r="D697" s="155">
        <f t="shared" si="135"/>
        <v>0</v>
      </c>
      <c r="F697" s="156">
        <f t="shared" si="136"/>
        <v>0</v>
      </c>
      <c r="G697" t="str">
        <f t="shared" si="137"/>
        <v/>
      </c>
      <c r="H697" t="b">
        <f t="shared" si="138"/>
        <v>0</v>
      </c>
      <c r="I697" s="283">
        <f t="shared" si="131"/>
        <v>0</v>
      </c>
      <c r="J697" s="1">
        <f t="shared" si="132"/>
        <v>0</v>
      </c>
      <c r="K697" s="157">
        <f t="shared" si="139"/>
        <v>0</v>
      </c>
      <c r="L697" s="148">
        <f t="shared" si="140"/>
        <v>0</v>
      </c>
      <c r="M697" s="150">
        <f t="shared" si="141"/>
        <v>10</v>
      </c>
      <c r="N697" s="149">
        <f t="shared" si="142"/>
        <v>50</v>
      </c>
      <c r="O697" s="149">
        <f t="shared" si="133"/>
        <v>5</v>
      </c>
      <c r="P697" s="148">
        <f t="shared" si="134"/>
        <v>0.5</v>
      </c>
    </row>
    <row r="698" spans="1:16" x14ac:dyDescent="0.25">
      <c r="A698" s="391"/>
      <c r="B698" s="394"/>
      <c r="C698" s="5" t="str">
        <f t="shared" si="130"/>
        <v/>
      </c>
      <c r="D698" s="155">
        <f t="shared" si="135"/>
        <v>0</v>
      </c>
      <c r="F698" s="156">
        <f t="shared" si="136"/>
        <v>0</v>
      </c>
      <c r="G698" t="str">
        <f t="shared" si="137"/>
        <v/>
      </c>
      <c r="H698" t="b">
        <f t="shared" si="138"/>
        <v>0</v>
      </c>
      <c r="I698" s="283">
        <f t="shared" si="131"/>
        <v>0</v>
      </c>
      <c r="J698" s="1">
        <f t="shared" si="132"/>
        <v>0</v>
      </c>
      <c r="K698" s="157">
        <f t="shared" si="139"/>
        <v>0</v>
      </c>
      <c r="L698" s="148">
        <f t="shared" si="140"/>
        <v>0</v>
      </c>
      <c r="M698" s="150">
        <f t="shared" si="141"/>
        <v>10</v>
      </c>
      <c r="N698" s="149">
        <f t="shared" si="142"/>
        <v>50</v>
      </c>
      <c r="O698" s="149">
        <f t="shared" si="133"/>
        <v>5</v>
      </c>
      <c r="P698" s="148">
        <f t="shared" si="134"/>
        <v>0.5</v>
      </c>
    </row>
    <row r="699" spans="1:16" x14ac:dyDescent="0.25">
      <c r="A699" s="391"/>
      <c r="B699" s="394"/>
      <c r="C699" s="5" t="str">
        <f t="shared" si="130"/>
        <v/>
      </c>
      <c r="D699" s="155">
        <f t="shared" si="135"/>
        <v>0</v>
      </c>
      <c r="F699" s="156">
        <f t="shared" si="136"/>
        <v>0</v>
      </c>
      <c r="G699" t="str">
        <f t="shared" si="137"/>
        <v/>
      </c>
      <c r="H699" t="b">
        <f t="shared" si="138"/>
        <v>0</v>
      </c>
      <c r="I699" s="283">
        <f t="shared" si="131"/>
        <v>0</v>
      </c>
      <c r="J699" s="1">
        <f t="shared" si="132"/>
        <v>0</v>
      </c>
      <c r="K699" s="157">
        <f t="shared" si="139"/>
        <v>0</v>
      </c>
      <c r="L699" s="148">
        <f t="shared" si="140"/>
        <v>0</v>
      </c>
      <c r="M699" s="150">
        <f t="shared" si="141"/>
        <v>10</v>
      </c>
      <c r="N699" s="149">
        <f t="shared" si="142"/>
        <v>50</v>
      </c>
      <c r="O699" s="149">
        <f t="shared" si="133"/>
        <v>5</v>
      </c>
      <c r="P699" s="148">
        <f t="shared" si="134"/>
        <v>0.5</v>
      </c>
    </row>
    <row r="700" spans="1:16" x14ac:dyDescent="0.25">
      <c r="A700" s="391"/>
      <c r="B700" s="394"/>
      <c r="C700" s="5" t="str">
        <f t="shared" si="130"/>
        <v/>
      </c>
      <c r="D700" s="155">
        <f t="shared" si="135"/>
        <v>0</v>
      </c>
      <c r="F700" s="156">
        <f t="shared" si="136"/>
        <v>0</v>
      </c>
      <c r="G700" t="str">
        <f t="shared" si="137"/>
        <v/>
      </c>
      <c r="H700" t="b">
        <f t="shared" si="138"/>
        <v>0</v>
      </c>
      <c r="I700" s="283">
        <f t="shared" si="131"/>
        <v>0</v>
      </c>
      <c r="J700" s="1">
        <f t="shared" si="132"/>
        <v>0</v>
      </c>
      <c r="K700" s="157">
        <f t="shared" si="139"/>
        <v>0</v>
      </c>
      <c r="L700" s="148">
        <f t="shared" si="140"/>
        <v>0</v>
      </c>
      <c r="M700" s="150">
        <f t="shared" si="141"/>
        <v>10</v>
      </c>
      <c r="N700" s="149">
        <f t="shared" si="142"/>
        <v>50</v>
      </c>
      <c r="O700" s="149">
        <f t="shared" si="133"/>
        <v>5</v>
      </c>
      <c r="P700" s="148">
        <f t="shared" si="134"/>
        <v>0.5</v>
      </c>
    </row>
    <row r="701" spans="1:16" x14ac:dyDescent="0.25">
      <c r="A701" s="391"/>
      <c r="B701" s="394"/>
      <c r="C701" s="5" t="str">
        <f t="shared" si="130"/>
        <v/>
      </c>
      <c r="D701" s="155">
        <f t="shared" si="135"/>
        <v>0</v>
      </c>
      <c r="F701" s="156">
        <f t="shared" si="136"/>
        <v>0</v>
      </c>
      <c r="G701" t="str">
        <f t="shared" si="137"/>
        <v/>
      </c>
      <c r="H701" t="b">
        <f t="shared" si="138"/>
        <v>0</v>
      </c>
      <c r="I701" s="283">
        <f t="shared" si="131"/>
        <v>0</v>
      </c>
      <c r="J701" s="1">
        <f t="shared" si="132"/>
        <v>0</v>
      </c>
      <c r="K701" s="157">
        <f t="shared" si="139"/>
        <v>0</v>
      </c>
      <c r="L701" s="148">
        <f t="shared" si="140"/>
        <v>0</v>
      </c>
      <c r="M701" s="150">
        <f t="shared" si="141"/>
        <v>10</v>
      </c>
      <c r="N701" s="149">
        <f t="shared" si="142"/>
        <v>50</v>
      </c>
      <c r="O701" s="149">
        <f t="shared" si="133"/>
        <v>5</v>
      </c>
      <c r="P701" s="148">
        <f t="shared" si="134"/>
        <v>0.5</v>
      </c>
    </row>
    <row r="702" spans="1:16" x14ac:dyDescent="0.25">
      <c r="A702" s="391"/>
      <c r="B702" s="394"/>
      <c r="C702" s="5" t="str">
        <f t="shared" si="130"/>
        <v/>
      </c>
      <c r="D702" s="155">
        <f t="shared" si="135"/>
        <v>0</v>
      </c>
      <c r="F702" s="156">
        <f t="shared" si="136"/>
        <v>0</v>
      </c>
      <c r="G702" t="str">
        <f t="shared" si="137"/>
        <v/>
      </c>
      <c r="H702" t="b">
        <f t="shared" si="138"/>
        <v>0</v>
      </c>
      <c r="I702" s="283">
        <f t="shared" si="131"/>
        <v>0</v>
      </c>
      <c r="J702" s="1">
        <f t="shared" si="132"/>
        <v>0</v>
      </c>
      <c r="K702" s="157">
        <f t="shared" si="139"/>
        <v>0</v>
      </c>
      <c r="L702" s="148">
        <f t="shared" si="140"/>
        <v>0</v>
      </c>
      <c r="M702" s="150">
        <f t="shared" si="141"/>
        <v>10</v>
      </c>
      <c r="N702" s="149">
        <f t="shared" si="142"/>
        <v>50</v>
      </c>
      <c r="O702" s="149">
        <f t="shared" si="133"/>
        <v>5</v>
      </c>
      <c r="P702" s="148">
        <f t="shared" si="134"/>
        <v>0.5</v>
      </c>
    </row>
    <row r="703" spans="1:16" x14ac:dyDescent="0.25">
      <c r="A703" s="391"/>
      <c r="B703" s="394"/>
      <c r="C703" s="5" t="str">
        <f t="shared" si="130"/>
        <v/>
      </c>
      <c r="D703" s="155">
        <f t="shared" si="135"/>
        <v>0</v>
      </c>
      <c r="F703" s="156">
        <f t="shared" si="136"/>
        <v>0</v>
      </c>
      <c r="G703" t="str">
        <f t="shared" si="137"/>
        <v/>
      </c>
      <c r="H703" t="b">
        <f t="shared" si="138"/>
        <v>0</v>
      </c>
      <c r="I703" s="283">
        <f t="shared" si="131"/>
        <v>0</v>
      </c>
      <c r="J703" s="1">
        <f t="shared" si="132"/>
        <v>0</v>
      </c>
      <c r="K703" s="157">
        <f t="shared" si="139"/>
        <v>0</v>
      </c>
      <c r="L703" s="148">
        <f t="shared" si="140"/>
        <v>0</v>
      </c>
      <c r="M703" s="150">
        <f t="shared" si="141"/>
        <v>10</v>
      </c>
      <c r="N703" s="149">
        <f t="shared" si="142"/>
        <v>50</v>
      </c>
      <c r="O703" s="149">
        <f t="shared" si="133"/>
        <v>5</v>
      </c>
      <c r="P703" s="148">
        <f t="shared" si="134"/>
        <v>0.5</v>
      </c>
    </row>
    <row r="704" spans="1:16" x14ac:dyDescent="0.25">
      <c r="A704" s="391"/>
      <c r="B704" s="394"/>
      <c r="C704" s="5" t="str">
        <f t="shared" si="130"/>
        <v/>
      </c>
      <c r="D704" s="155">
        <f t="shared" si="135"/>
        <v>0</v>
      </c>
      <c r="F704" s="156">
        <f t="shared" si="136"/>
        <v>0</v>
      </c>
      <c r="G704" t="str">
        <f t="shared" si="137"/>
        <v/>
      </c>
      <c r="H704" t="b">
        <f t="shared" si="138"/>
        <v>0</v>
      </c>
      <c r="I704" s="283">
        <f t="shared" si="131"/>
        <v>0</v>
      </c>
      <c r="J704" s="1">
        <f t="shared" si="132"/>
        <v>0</v>
      </c>
      <c r="K704" s="157">
        <f t="shared" si="139"/>
        <v>0</v>
      </c>
      <c r="L704" s="148">
        <f t="shared" si="140"/>
        <v>0</v>
      </c>
      <c r="M704" s="150">
        <f t="shared" si="141"/>
        <v>10</v>
      </c>
      <c r="N704" s="149">
        <f t="shared" si="142"/>
        <v>50</v>
      </c>
      <c r="O704" s="149">
        <f t="shared" si="133"/>
        <v>5</v>
      </c>
      <c r="P704" s="148">
        <f t="shared" si="134"/>
        <v>0.5</v>
      </c>
    </row>
    <row r="705" spans="1:16" x14ac:dyDescent="0.25">
      <c r="A705" s="391"/>
      <c r="B705" s="394"/>
      <c r="C705" s="5" t="str">
        <f t="shared" si="130"/>
        <v/>
      </c>
      <c r="D705" s="155">
        <f t="shared" si="135"/>
        <v>0</v>
      </c>
      <c r="F705" s="156">
        <f t="shared" si="136"/>
        <v>0</v>
      </c>
      <c r="G705" t="str">
        <f t="shared" si="137"/>
        <v/>
      </c>
      <c r="H705" t="b">
        <f t="shared" si="138"/>
        <v>0</v>
      </c>
      <c r="I705" s="283">
        <f t="shared" si="131"/>
        <v>0</v>
      </c>
      <c r="J705" s="1">
        <f t="shared" si="132"/>
        <v>0</v>
      </c>
      <c r="K705" s="157">
        <f t="shared" si="139"/>
        <v>0</v>
      </c>
      <c r="L705" s="148">
        <f t="shared" si="140"/>
        <v>0</v>
      </c>
      <c r="M705" s="150">
        <f t="shared" si="141"/>
        <v>10</v>
      </c>
      <c r="N705" s="149">
        <f t="shared" si="142"/>
        <v>50</v>
      </c>
      <c r="O705" s="149">
        <f t="shared" si="133"/>
        <v>5</v>
      </c>
      <c r="P705" s="148">
        <f t="shared" si="134"/>
        <v>0.5</v>
      </c>
    </row>
    <row r="706" spans="1:16" x14ac:dyDescent="0.25">
      <c r="A706" s="391"/>
      <c r="B706" s="394"/>
      <c r="C706" s="5" t="str">
        <f t="shared" si="130"/>
        <v/>
      </c>
      <c r="D706" s="155">
        <f t="shared" si="135"/>
        <v>0</v>
      </c>
      <c r="F706" s="156">
        <f t="shared" si="136"/>
        <v>0</v>
      </c>
      <c r="G706" t="str">
        <f t="shared" si="137"/>
        <v/>
      </c>
      <c r="H706" t="b">
        <f t="shared" si="138"/>
        <v>0</v>
      </c>
      <c r="I706" s="283">
        <f t="shared" si="131"/>
        <v>0</v>
      </c>
      <c r="J706" s="1">
        <f t="shared" si="132"/>
        <v>0</v>
      </c>
      <c r="K706" s="157">
        <f t="shared" si="139"/>
        <v>0</v>
      </c>
      <c r="L706" s="148">
        <f t="shared" si="140"/>
        <v>0</v>
      </c>
      <c r="M706" s="150">
        <f t="shared" si="141"/>
        <v>10</v>
      </c>
      <c r="N706" s="149">
        <f t="shared" si="142"/>
        <v>50</v>
      </c>
      <c r="O706" s="149">
        <f t="shared" si="133"/>
        <v>5</v>
      </c>
      <c r="P706" s="148">
        <f t="shared" si="134"/>
        <v>0.5</v>
      </c>
    </row>
    <row r="707" spans="1:16" x14ac:dyDescent="0.25">
      <c r="A707" s="391"/>
      <c r="B707" s="394"/>
      <c r="C707" s="5" t="str">
        <f t="shared" ref="C707:C770" si="143">IF(I707&gt;0,INDEX(DB,I707,2),"")</f>
        <v/>
      </c>
      <c r="D707" s="155">
        <f t="shared" si="135"/>
        <v>0</v>
      </c>
      <c r="F707" s="156">
        <f t="shared" si="136"/>
        <v>0</v>
      </c>
      <c r="G707" t="str">
        <f t="shared" si="137"/>
        <v/>
      </c>
      <c r="H707" t="b">
        <f t="shared" si="138"/>
        <v>0</v>
      </c>
      <c r="I707" s="283">
        <f t="shared" ref="I707:I770" si="144">IF(ISNA(MATCH(A707,AthleteNumbers,0)),0,MATCH(A707,AthleteNumbers,0))</f>
        <v>0</v>
      </c>
      <c r="J707" s="1">
        <f t="shared" ref="J707:J770" si="145">IF(I707&gt;0,INDEX(DB,$I707,6),0)</f>
        <v>0</v>
      </c>
      <c r="K707" s="157">
        <f t="shared" si="139"/>
        <v>0</v>
      </c>
      <c r="L707" s="148">
        <f t="shared" si="140"/>
        <v>0</v>
      </c>
      <c r="M707" s="150">
        <f t="shared" si="141"/>
        <v>10</v>
      </c>
      <c r="N707" s="149">
        <f t="shared" si="142"/>
        <v>50</v>
      </c>
      <c r="O707" s="149">
        <f t="shared" ref="O707:O770" si="146">IF($J707=0,$M$1,INDEX(IncEventData,$J707,(3*($K$1-1))+2))</f>
        <v>5</v>
      </c>
      <c r="P707" s="148">
        <f t="shared" ref="P707:P770" si="147">IF($J707=0,$O$1,INDEX(IncEventData,$J707,(3*($K$1-1))+3))</f>
        <v>0.5</v>
      </c>
    </row>
    <row r="708" spans="1:16" x14ac:dyDescent="0.25">
      <c r="A708" s="391"/>
      <c r="B708" s="394"/>
      <c r="C708" s="5" t="str">
        <f t="shared" si="143"/>
        <v/>
      </c>
      <c r="D708" s="155">
        <f t="shared" ref="D708:D771" si="148">IF(AND(H708,B708&lt;&gt;0,ISNUMBER(B708)),IF(ISERR(M708),0,M708),0)</f>
        <v>0</v>
      </c>
      <c r="F708" s="156">
        <f t="shared" ref="F708:F771" si="149">COUNTIF(A$3:A$1002,A708)</f>
        <v>0</v>
      </c>
      <c r="G708" t="str">
        <f t="shared" ref="G708:G771" si="150">IF(AND(H708,OR(D708&lt;=10,D708&gt;=90)),"CHECK","")</f>
        <v/>
      </c>
      <c r="H708" t="b">
        <f t="shared" ref="H708:H771" si="151">IF(AND(I708&gt;0,LEN(C708)&gt;0,B708&lt;&gt;0),TRUE,FALSE)</f>
        <v>0</v>
      </c>
      <c r="I708" s="283">
        <f t="shared" si="144"/>
        <v>0</v>
      </c>
      <c r="J708" s="1">
        <f t="shared" si="145"/>
        <v>0</v>
      </c>
      <c r="K708" s="157">
        <f t="shared" ref="K708:K771" si="152">IF(ISNUMBER(B708),ROUND(+B708,2),0)</f>
        <v>0</v>
      </c>
      <c r="L708" s="148">
        <f t="shared" ref="L708:L771" si="153">+K708</f>
        <v>0</v>
      </c>
      <c r="M708" s="150">
        <f t="shared" ref="M708:M771" si="154">IF(L708&lt;O708,MinPoints,IF(AND(L708&gt;N708,O708&gt;0),100,+INT(($L708-O708)/P708)+MinPoints))</f>
        <v>10</v>
      </c>
      <c r="N708" s="149">
        <f t="shared" ref="N708:N771" si="155">+O708+(P708*90)</f>
        <v>50</v>
      </c>
      <c r="O708" s="149">
        <f t="shared" si="146"/>
        <v>5</v>
      </c>
      <c r="P708" s="148">
        <f t="shared" si="147"/>
        <v>0.5</v>
      </c>
    </row>
    <row r="709" spans="1:16" x14ac:dyDescent="0.25">
      <c r="A709" s="391"/>
      <c r="B709" s="394"/>
      <c r="C709" s="5" t="str">
        <f t="shared" si="143"/>
        <v/>
      </c>
      <c r="D709" s="155">
        <f t="shared" si="148"/>
        <v>0</v>
      </c>
      <c r="F709" s="156">
        <f t="shared" si="149"/>
        <v>0</v>
      </c>
      <c r="G709" t="str">
        <f t="shared" si="150"/>
        <v/>
      </c>
      <c r="H709" t="b">
        <f t="shared" si="151"/>
        <v>0</v>
      </c>
      <c r="I709" s="283">
        <f t="shared" si="144"/>
        <v>0</v>
      </c>
      <c r="J709" s="1">
        <f t="shared" si="145"/>
        <v>0</v>
      </c>
      <c r="K709" s="157">
        <f t="shared" si="152"/>
        <v>0</v>
      </c>
      <c r="L709" s="148">
        <f t="shared" si="153"/>
        <v>0</v>
      </c>
      <c r="M709" s="150">
        <f t="shared" si="154"/>
        <v>10</v>
      </c>
      <c r="N709" s="149">
        <f t="shared" si="155"/>
        <v>50</v>
      </c>
      <c r="O709" s="149">
        <f t="shared" si="146"/>
        <v>5</v>
      </c>
      <c r="P709" s="148">
        <f t="shared" si="147"/>
        <v>0.5</v>
      </c>
    </row>
    <row r="710" spans="1:16" x14ac:dyDescent="0.25">
      <c r="A710" s="391"/>
      <c r="B710" s="394"/>
      <c r="C710" s="5" t="str">
        <f t="shared" si="143"/>
        <v/>
      </c>
      <c r="D710" s="155">
        <f t="shared" si="148"/>
        <v>0</v>
      </c>
      <c r="F710" s="156">
        <f t="shared" si="149"/>
        <v>0</v>
      </c>
      <c r="G710" t="str">
        <f t="shared" si="150"/>
        <v/>
      </c>
      <c r="H710" t="b">
        <f t="shared" si="151"/>
        <v>0</v>
      </c>
      <c r="I710" s="283">
        <f t="shared" si="144"/>
        <v>0</v>
      </c>
      <c r="J710" s="1">
        <f t="shared" si="145"/>
        <v>0</v>
      </c>
      <c r="K710" s="157">
        <f t="shared" si="152"/>
        <v>0</v>
      </c>
      <c r="L710" s="148">
        <f t="shared" si="153"/>
        <v>0</v>
      </c>
      <c r="M710" s="150">
        <f t="shared" si="154"/>
        <v>10</v>
      </c>
      <c r="N710" s="149">
        <f t="shared" si="155"/>
        <v>50</v>
      </c>
      <c r="O710" s="149">
        <f t="shared" si="146"/>
        <v>5</v>
      </c>
      <c r="P710" s="148">
        <f t="shared" si="147"/>
        <v>0.5</v>
      </c>
    </row>
    <row r="711" spans="1:16" x14ac:dyDescent="0.25">
      <c r="A711" s="391"/>
      <c r="B711" s="394"/>
      <c r="C711" s="5" t="str">
        <f t="shared" si="143"/>
        <v/>
      </c>
      <c r="D711" s="155">
        <f t="shared" si="148"/>
        <v>0</v>
      </c>
      <c r="F711" s="156">
        <f t="shared" si="149"/>
        <v>0</v>
      </c>
      <c r="G711" t="str">
        <f t="shared" si="150"/>
        <v/>
      </c>
      <c r="H711" t="b">
        <f t="shared" si="151"/>
        <v>0</v>
      </c>
      <c r="I711" s="283">
        <f t="shared" si="144"/>
        <v>0</v>
      </c>
      <c r="J711" s="1">
        <f t="shared" si="145"/>
        <v>0</v>
      </c>
      <c r="K711" s="157">
        <f t="shared" si="152"/>
        <v>0</v>
      </c>
      <c r="L711" s="148">
        <f t="shared" si="153"/>
        <v>0</v>
      </c>
      <c r="M711" s="150">
        <f t="shared" si="154"/>
        <v>10</v>
      </c>
      <c r="N711" s="149">
        <f t="shared" si="155"/>
        <v>50</v>
      </c>
      <c r="O711" s="149">
        <f t="shared" si="146"/>
        <v>5</v>
      </c>
      <c r="P711" s="148">
        <f t="shared" si="147"/>
        <v>0.5</v>
      </c>
    </row>
    <row r="712" spans="1:16" x14ac:dyDescent="0.25">
      <c r="A712" s="391"/>
      <c r="B712" s="394"/>
      <c r="C712" s="5" t="str">
        <f t="shared" si="143"/>
        <v/>
      </c>
      <c r="D712" s="155">
        <f t="shared" si="148"/>
        <v>0</v>
      </c>
      <c r="F712" s="156">
        <f t="shared" si="149"/>
        <v>0</v>
      </c>
      <c r="G712" t="str">
        <f t="shared" si="150"/>
        <v/>
      </c>
      <c r="H712" t="b">
        <f t="shared" si="151"/>
        <v>0</v>
      </c>
      <c r="I712" s="283">
        <f t="shared" si="144"/>
        <v>0</v>
      </c>
      <c r="J712" s="1">
        <f t="shared" si="145"/>
        <v>0</v>
      </c>
      <c r="K712" s="157">
        <f t="shared" si="152"/>
        <v>0</v>
      </c>
      <c r="L712" s="148">
        <f t="shared" si="153"/>
        <v>0</v>
      </c>
      <c r="M712" s="150">
        <f t="shared" si="154"/>
        <v>10</v>
      </c>
      <c r="N712" s="149">
        <f t="shared" si="155"/>
        <v>50</v>
      </c>
      <c r="O712" s="149">
        <f t="shared" si="146"/>
        <v>5</v>
      </c>
      <c r="P712" s="148">
        <f t="shared" si="147"/>
        <v>0.5</v>
      </c>
    </row>
    <row r="713" spans="1:16" x14ac:dyDescent="0.25">
      <c r="A713" s="391"/>
      <c r="B713" s="394"/>
      <c r="C713" s="5" t="str">
        <f t="shared" si="143"/>
        <v/>
      </c>
      <c r="D713" s="155">
        <f t="shared" si="148"/>
        <v>0</v>
      </c>
      <c r="F713" s="156">
        <f t="shared" si="149"/>
        <v>0</v>
      </c>
      <c r="G713" t="str">
        <f t="shared" si="150"/>
        <v/>
      </c>
      <c r="H713" t="b">
        <f t="shared" si="151"/>
        <v>0</v>
      </c>
      <c r="I713" s="283">
        <f t="shared" si="144"/>
        <v>0</v>
      </c>
      <c r="J713" s="1">
        <f t="shared" si="145"/>
        <v>0</v>
      </c>
      <c r="K713" s="157">
        <f t="shared" si="152"/>
        <v>0</v>
      </c>
      <c r="L713" s="148">
        <f t="shared" si="153"/>
        <v>0</v>
      </c>
      <c r="M713" s="150">
        <f t="shared" si="154"/>
        <v>10</v>
      </c>
      <c r="N713" s="149">
        <f t="shared" si="155"/>
        <v>50</v>
      </c>
      <c r="O713" s="149">
        <f t="shared" si="146"/>
        <v>5</v>
      </c>
      <c r="P713" s="148">
        <f t="shared" si="147"/>
        <v>0.5</v>
      </c>
    </row>
    <row r="714" spans="1:16" x14ac:dyDescent="0.25">
      <c r="A714" s="391"/>
      <c r="B714" s="394"/>
      <c r="C714" s="5" t="str">
        <f t="shared" si="143"/>
        <v/>
      </c>
      <c r="D714" s="155">
        <f t="shared" si="148"/>
        <v>0</v>
      </c>
      <c r="F714" s="156">
        <f t="shared" si="149"/>
        <v>0</v>
      </c>
      <c r="G714" t="str">
        <f t="shared" si="150"/>
        <v/>
      </c>
      <c r="H714" t="b">
        <f t="shared" si="151"/>
        <v>0</v>
      </c>
      <c r="I714" s="283">
        <f t="shared" si="144"/>
        <v>0</v>
      </c>
      <c r="J714" s="1">
        <f t="shared" si="145"/>
        <v>0</v>
      </c>
      <c r="K714" s="157">
        <f t="shared" si="152"/>
        <v>0</v>
      </c>
      <c r="L714" s="148">
        <f t="shared" si="153"/>
        <v>0</v>
      </c>
      <c r="M714" s="150">
        <f t="shared" si="154"/>
        <v>10</v>
      </c>
      <c r="N714" s="149">
        <f t="shared" si="155"/>
        <v>50</v>
      </c>
      <c r="O714" s="149">
        <f t="shared" si="146"/>
        <v>5</v>
      </c>
      <c r="P714" s="148">
        <f t="shared" si="147"/>
        <v>0.5</v>
      </c>
    </row>
    <row r="715" spans="1:16" x14ac:dyDescent="0.25">
      <c r="A715" s="391"/>
      <c r="B715" s="394"/>
      <c r="C715" s="5" t="str">
        <f t="shared" si="143"/>
        <v/>
      </c>
      <c r="D715" s="155">
        <f t="shared" si="148"/>
        <v>0</v>
      </c>
      <c r="F715" s="156">
        <f t="shared" si="149"/>
        <v>0</v>
      </c>
      <c r="G715" t="str">
        <f t="shared" si="150"/>
        <v/>
      </c>
      <c r="H715" t="b">
        <f t="shared" si="151"/>
        <v>0</v>
      </c>
      <c r="I715" s="283">
        <f t="shared" si="144"/>
        <v>0</v>
      </c>
      <c r="J715" s="1">
        <f t="shared" si="145"/>
        <v>0</v>
      </c>
      <c r="K715" s="157">
        <f t="shared" si="152"/>
        <v>0</v>
      </c>
      <c r="L715" s="148">
        <f t="shared" si="153"/>
        <v>0</v>
      </c>
      <c r="M715" s="150">
        <f t="shared" si="154"/>
        <v>10</v>
      </c>
      <c r="N715" s="149">
        <f t="shared" si="155"/>
        <v>50</v>
      </c>
      <c r="O715" s="149">
        <f t="shared" si="146"/>
        <v>5</v>
      </c>
      <c r="P715" s="148">
        <f t="shared" si="147"/>
        <v>0.5</v>
      </c>
    </row>
    <row r="716" spans="1:16" x14ac:dyDescent="0.25">
      <c r="A716" s="391"/>
      <c r="B716" s="394"/>
      <c r="C716" s="5" t="str">
        <f t="shared" si="143"/>
        <v/>
      </c>
      <c r="D716" s="155">
        <f t="shared" si="148"/>
        <v>0</v>
      </c>
      <c r="F716" s="156">
        <f t="shared" si="149"/>
        <v>0</v>
      </c>
      <c r="G716" t="str">
        <f t="shared" si="150"/>
        <v/>
      </c>
      <c r="H716" t="b">
        <f t="shared" si="151"/>
        <v>0</v>
      </c>
      <c r="I716" s="283">
        <f t="shared" si="144"/>
        <v>0</v>
      </c>
      <c r="J716" s="1">
        <f t="shared" si="145"/>
        <v>0</v>
      </c>
      <c r="K716" s="157">
        <f t="shared" si="152"/>
        <v>0</v>
      </c>
      <c r="L716" s="148">
        <f t="shared" si="153"/>
        <v>0</v>
      </c>
      <c r="M716" s="150">
        <f t="shared" si="154"/>
        <v>10</v>
      </c>
      <c r="N716" s="149">
        <f t="shared" si="155"/>
        <v>50</v>
      </c>
      <c r="O716" s="149">
        <f t="shared" si="146"/>
        <v>5</v>
      </c>
      <c r="P716" s="148">
        <f t="shared" si="147"/>
        <v>0.5</v>
      </c>
    </row>
    <row r="717" spans="1:16" x14ac:dyDescent="0.25">
      <c r="A717" s="391"/>
      <c r="B717" s="394"/>
      <c r="C717" s="5" t="str">
        <f t="shared" si="143"/>
        <v/>
      </c>
      <c r="D717" s="155">
        <f t="shared" si="148"/>
        <v>0</v>
      </c>
      <c r="F717" s="156">
        <f t="shared" si="149"/>
        <v>0</v>
      </c>
      <c r="G717" t="str">
        <f t="shared" si="150"/>
        <v/>
      </c>
      <c r="H717" t="b">
        <f t="shared" si="151"/>
        <v>0</v>
      </c>
      <c r="I717" s="283">
        <f t="shared" si="144"/>
        <v>0</v>
      </c>
      <c r="J717" s="1">
        <f t="shared" si="145"/>
        <v>0</v>
      </c>
      <c r="K717" s="157">
        <f t="shared" si="152"/>
        <v>0</v>
      </c>
      <c r="L717" s="148">
        <f t="shared" si="153"/>
        <v>0</v>
      </c>
      <c r="M717" s="150">
        <f t="shared" si="154"/>
        <v>10</v>
      </c>
      <c r="N717" s="149">
        <f t="shared" si="155"/>
        <v>50</v>
      </c>
      <c r="O717" s="149">
        <f t="shared" si="146"/>
        <v>5</v>
      </c>
      <c r="P717" s="148">
        <f t="shared" si="147"/>
        <v>0.5</v>
      </c>
    </row>
    <row r="718" spans="1:16" x14ac:dyDescent="0.25">
      <c r="A718" s="391"/>
      <c r="B718" s="394"/>
      <c r="C718" s="5" t="str">
        <f t="shared" si="143"/>
        <v/>
      </c>
      <c r="D718" s="155">
        <f t="shared" si="148"/>
        <v>0</v>
      </c>
      <c r="F718" s="156">
        <f t="shared" si="149"/>
        <v>0</v>
      </c>
      <c r="G718" t="str">
        <f t="shared" si="150"/>
        <v/>
      </c>
      <c r="H718" t="b">
        <f t="shared" si="151"/>
        <v>0</v>
      </c>
      <c r="I718" s="283">
        <f t="shared" si="144"/>
        <v>0</v>
      </c>
      <c r="J718" s="1">
        <f t="shared" si="145"/>
        <v>0</v>
      </c>
      <c r="K718" s="157">
        <f t="shared" si="152"/>
        <v>0</v>
      </c>
      <c r="L718" s="148">
        <f t="shared" si="153"/>
        <v>0</v>
      </c>
      <c r="M718" s="150">
        <f t="shared" si="154"/>
        <v>10</v>
      </c>
      <c r="N718" s="149">
        <f t="shared" si="155"/>
        <v>50</v>
      </c>
      <c r="O718" s="149">
        <f t="shared" si="146"/>
        <v>5</v>
      </c>
      <c r="P718" s="148">
        <f t="shared" si="147"/>
        <v>0.5</v>
      </c>
    </row>
    <row r="719" spans="1:16" x14ac:dyDescent="0.25">
      <c r="A719" s="391"/>
      <c r="B719" s="394"/>
      <c r="C719" s="5" t="str">
        <f t="shared" si="143"/>
        <v/>
      </c>
      <c r="D719" s="155">
        <f t="shared" si="148"/>
        <v>0</v>
      </c>
      <c r="F719" s="156">
        <f t="shared" si="149"/>
        <v>0</v>
      </c>
      <c r="G719" t="str">
        <f t="shared" si="150"/>
        <v/>
      </c>
      <c r="H719" t="b">
        <f t="shared" si="151"/>
        <v>0</v>
      </c>
      <c r="I719" s="283">
        <f t="shared" si="144"/>
        <v>0</v>
      </c>
      <c r="J719" s="1">
        <f t="shared" si="145"/>
        <v>0</v>
      </c>
      <c r="K719" s="157">
        <f t="shared" si="152"/>
        <v>0</v>
      </c>
      <c r="L719" s="148">
        <f t="shared" si="153"/>
        <v>0</v>
      </c>
      <c r="M719" s="150">
        <f t="shared" si="154"/>
        <v>10</v>
      </c>
      <c r="N719" s="149">
        <f t="shared" si="155"/>
        <v>50</v>
      </c>
      <c r="O719" s="149">
        <f t="shared" si="146"/>
        <v>5</v>
      </c>
      <c r="P719" s="148">
        <f t="shared" si="147"/>
        <v>0.5</v>
      </c>
    </row>
    <row r="720" spans="1:16" x14ac:dyDescent="0.25">
      <c r="A720" s="391"/>
      <c r="B720" s="394"/>
      <c r="C720" s="5" t="str">
        <f t="shared" si="143"/>
        <v/>
      </c>
      <c r="D720" s="155">
        <f t="shared" si="148"/>
        <v>0</v>
      </c>
      <c r="F720" s="156">
        <f t="shared" si="149"/>
        <v>0</v>
      </c>
      <c r="G720" t="str">
        <f t="shared" si="150"/>
        <v/>
      </c>
      <c r="H720" t="b">
        <f t="shared" si="151"/>
        <v>0</v>
      </c>
      <c r="I720" s="283">
        <f t="shared" si="144"/>
        <v>0</v>
      </c>
      <c r="J720" s="1">
        <f t="shared" si="145"/>
        <v>0</v>
      </c>
      <c r="K720" s="157">
        <f t="shared" si="152"/>
        <v>0</v>
      </c>
      <c r="L720" s="148">
        <f t="shared" si="153"/>
        <v>0</v>
      </c>
      <c r="M720" s="150">
        <f t="shared" si="154"/>
        <v>10</v>
      </c>
      <c r="N720" s="149">
        <f t="shared" si="155"/>
        <v>50</v>
      </c>
      <c r="O720" s="149">
        <f t="shared" si="146"/>
        <v>5</v>
      </c>
      <c r="P720" s="148">
        <f t="shared" si="147"/>
        <v>0.5</v>
      </c>
    </row>
    <row r="721" spans="1:16" x14ac:dyDescent="0.25">
      <c r="A721" s="391"/>
      <c r="B721" s="394"/>
      <c r="C721" s="5" t="str">
        <f t="shared" si="143"/>
        <v/>
      </c>
      <c r="D721" s="155">
        <f t="shared" si="148"/>
        <v>0</v>
      </c>
      <c r="F721" s="156">
        <f t="shared" si="149"/>
        <v>0</v>
      </c>
      <c r="G721" t="str">
        <f t="shared" si="150"/>
        <v/>
      </c>
      <c r="H721" t="b">
        <f t="shared" si="151"/>
        <v>0</v>
      </c>
      <c r="I721" s="283">
        <f t="shared" si="144"/>
        <v>0</v>
      </c>
      <c r="J721" s="1">
        <f t="shared" si="145"/>
        <v>0</v>
      </c>
      <c r="K721" s="157">
        <f t="shared" si="152"/>
        <v>0</v>
      </c>
      <c r="L721" s="148">
        <f t="shared" si="153"/>
        <v>0</v>
      </c>
      <c r="M721" s="150">
        <f t="shared" si="154"/>
        <v>10</v>
      </c>
      <c r="N721" s="149">
        <f t="shared" si="155"/>
        <v>50</v>
      </c>
      <c r="O721" s="149">
        <f t="shared" si="146"/>
        <v>5</v>
      </c>
      <c r="P721" s="148">
        <f t="shared" si="147"/>
        <v>0.5</v>
      </c>
    </row>
    <row r="722" spans="1:16" x14ac:dyDescent="0.25">
      <c r="A722" s="391"/>
      <c r="B722" s="394"/>
      <c r="C722" s="5" t="str">
        <f t="shared" si="143"/>
        <v/>
      </c>
      <c r="D722" s="155">
        <f t="shared" si="148"/>
        <v>0</v>
      </c>
      <c r="F722" s="156">
        <f t="shared" si="149"/>
        <v>0</v>
      </c>
      <c r="G722" t="str">
        <f t="shared" si="150"/>
        <v/>
      </c>
      <c r="H722" t="b">
        <f t="shared" si="151"/>
        <v>0</v>
      </c>
      <c r="I722" s="283">
        <f t="shared" si="144"/>
        <v>0</v>
      </c>
      <c r="J722" s="1">
        <f t="shared" si="145"/>
        <v>0</v>
      </c>
      <c r="K722" s="157">
        <f t="shared" si="152"/>
        <v>0</v>
      </c>
      <c r="L722" s="148">
        <f t="shared" si="153"/>
        <v>0</v>
      </c>
      <c r="M722" s="150">
        <f t="shared" si="154"/>
        <v>10</v>
      </c>
      <c r="N722" s="149">
        <f t="shared" si="155"/>
        <v>50</v>
      </c>
      <c r="O722" s="149">
        <f t="shared" si="146"/>
        <v>5</v>
      </c>
      <c r="P722" s="148">
        <f t="shared" si="147"/>
        <v>0.5</v>
      </c>
    </row>
    <row r="723" spans="1:16" x14ac:dyDescent="0.25">
      <c r="A723" s="391"/>
      <c r="B723" s="394"/>
      <c r="C723" s="5" t="str">
        <f t="shared" si="143"/>
        <v/>
      </c>
      <c r="D723" s="155">
        <f t="shared" si="148"/>
        <v>0</v>
      </c>
      <c r="F723" s="156">
        <f t="shared" si="149"/>
        <v>0</v>
      </c>
      <c r="G723" t="str">
        <f t="shared" si="150"/>
        <v/>
      </c>
      <c r="H723" t="b">
        <f t="shared" si="151"/>
        <v>0</v>
      </c>
      <c r="I723" s="283">
        <f t="shared" si="144"/>
        <v>0</v>
      </c>
      <c r="J723" s="1">
        <f t="shared" si="145"/>
        <v>0</v>
      </c>
      <c r="K723" s="157">
        <f t="shared" si="152"/>
        <v>0</v>
      </c>
      <c r="L723" s="148">
        <f t="shared" si="153"/>
        <v>0</v>
      </c>
      <c r="M723" s="150">
        <f t="shared" si="154"/>
        <v>10</v>
      </c>
      <c r="N723" s="149">
        <f t="shared" si="155"/>
        <v>50</v>
      </c>
      <c r="O723" s="149">
        <f t="shared" si="146"/>
        <v>5</v>
      </c>
      <c r="P723" s="148">
        <f t="shared" si="147"/>
        <v>0.5</v>
      </c>
    </row>
    <row r="724" spans="1:16" x14ac:dyDescent="0.25">
      <c r="A724" s="391"/>
      <c r="B724" s="394"/>
      <c r="C724" s="5" t="str">
        <f t="shared" si="143"/>
        <v/>
      </c>
      <c r="D724" s="155">
        <f t="shared" si="148"/>
        <v>0</v>
      </c>
      <c r="F724" s="156">
        <f t="shared" si="149"/>
        <v>0</v>
      </c>
      <c r="G724" t="str">
        <f t="shared" si="150"/>
        <v/>
      </c>
      <c r="H724" t="b">
        <f t="shared" si="151"/>
        <v>0</v>
      </c>
      <c r="I724" s="283">
        <f t="shared" si="144"/>
        <v>0</v>
      </c>
      <c r="J724" s="1">
        <f t="shared" si="145"/>
        <v>0</v>
      </c>
      <c r="K724" s="157">
        <f t="shared" si="152"/>
        <v>0</v>
      </c>
      <c r="L724" s="148">
        <f t="shared" si="153"/>
        <v>0</v>
      </c>
      <c r="M724" s="150">
        <f t="shared" si="154"/>
        <v>10</v>
      </c>
      <c r="N724" s="149">
        <f t="shared" si="155"/>
        <v>50</v>
      </c>
      <c r="O724" s="149">
        <f t="shared" si="146"/>
        <v>5</v>
      </c>
      <c r="P724" s="148">
        <f t="shared" si="147"/>
        <v>0.5</v>
      </c>
    </row>
    <row r="725" spans="1:16" x14ac:dyDescent="0.25">
      <c r="A725" s="391"/>
      <c r="B725" s="394"/>
      <c r="C725" s="5" t="str">
        <f t="shared" si="143"/>
        <v/>
      </c>
      <c r="D725" s="155">
        <f t="shared" si="148"/>
        <v>0</v>
      </c>
      <c r="F725" s="156">
        <f t="shared" si="149"/>
        <v>0</v>
      </c>
      <c r="G725" t="str">
        <f t="shared" si="150"/>
        <v/>
      </c>
      <c r="H725" t="b">
        <f t="shared" si="151"/>
        <v>0</v>
      </c>
      <c r="I725" s="283">
        <f t="shared" si="144"/>
        <v>0</v>
      </c>
      <c r="J725" s="1">
        <f t="shared" si="145"/>
        <v>0</v>
      </c>
      <c r="K725" s="157">
        <f t="shared" si="152"/>
        <v>0</v>
      </c>
      <c r="L725" s="148">
        <f t="shared" si="153"/>
        <v>0</v>
      </c>
      <c r="M725" s="150">
        <f t="shared" si="154"/>
        <v>10</v>
      </c>
      <c r="N725" s="149">
        <f t="shared" si="155"/>
        <v>50</v>
      </c>
      <c r="O725" s="149">
        <f t="shared" si="146"/>
        <v>5</v>
      </c>
      <c r="P725" s="148">
        <f t="shared" si="147"/>
        <v>0.5</v>
      </c>
    </row>
    <row r="726" spans="1:16" x14ac:dyDescent="0.25">
      <c r="A726" s="391"/>
      <c r="B726" s="394"/>
      <c r="C726" s="5" t="str">
        <f t="shared" si="143"/>
        <v/>
      </c>
      <c r="D726" s="155">
        <f t="shared" si="148"/>
        <v>0</v>
      </c>
      <c r="F726" s="156">
        <f t="shared" si="149"/>
        <v>0</v>
      </c>
      <c r="G726" t="str">
        <f t="shared" si="150"/>
        <v/>
      </c>
      <c r="H726" t="b">
        <f t="shared" si="151"/>
        <v>0</v>
      </c>
      <c r="I726" s="283">
        <f t="shared" si="144"/>
        <v>0</v>
      </c>
      <c r="J726" s="1">
        <f t="shared" si="145"/>
        <v>0</v>
      </c>
      <c r="K726" s="157">
        <f t="shared" si="152"/>
        <v>0</v>
      </c>
      <c r="L726" s="148">
        <f t="shared" si="153"/>
        <v>0</v>
      </c>
      <c r="M726" s="150">
        <f t="shared" si="154"/>
        <v>10</v>
      </c>
      <c r="N726" s="149">
        <f t="shared" si="155"/>
        <v>50</v>
      </c>
      <c r="O726" s="149">
        <f t="shared" si="146"/>
        <v>5</v>
      </c>
      <c r="P726" s="148">
        <f t="shared" si="147"/>
        <v>0.5</v>
      </c>
    </row>
    <row r="727" spans="1:16" x14ac:dyDescent="0.25">
      <c r="A727" s="391"/>
      <c r="B727" s="394"/>
      <c r="C727" s="5" t="str">
        <f t="shared" si="143"/>
        <v/>
      </c>
      <c r="D727" s="155">
        <f t="shared" si="148"/>
        <v>0</v>
      </c>
      <c r="F727" s="156">
        <f t="shared" si="149"/>
        <v>0</v>
      </c>
      <c r="G727" t="str">
        <f t="shared" si="150"/>
        <v/>
      </c>
      <c r="H727" t="b">
        <f t="shared" si="151"/>
        <v>0</v>
      </c>
      <c r="I727" s="283">
        <f t="shared" si="144"/>
        <v>0</v>
      </c>
      <c r="J727" s="1">
        <f t="shared" si="145"/>
        <v>0</v>
      </c>
      <c r="K727" s="157">
        <f t="shared" si="152"/>
        <v>0</v>
      </c>
      <c r="L727" s="148">
        <f t="shared" si="153"/>
        <v>0</v>
      </c>
      <c r="M727" s="150">
        <f t="shared" si="154"/>
        <v>10</v>
      </c>
      <c r="N727" s="149">
        <f t="shared" si="155"/>
        <v>50</v>
      </c>
      <c r="O727" s="149">
        <f t="shared" si="146"/>
        <v>5</v>
      </c>
      <c r="P727" s="148">
        <f t="shared" si="147"/>
        <v>0.5</v>
      </c>
    </row>
    <row r="728" spans="1:16" x14ac:dyDescent="0.25">
      <c r="A728" s="391"/>
      <c r="B728" s="394"/>
      <c r="C728" s="5" t="str">
        <f t="shared" si="143"/>
        <v/>
      </c>
      <c r="D728" s="155">
        <f t="shared" si="148"/>
        <v>0</v>
      </c>
      <c r="F728" s="156">
        <f t="shared" si="149"/>
        <v>0</v>
      </c>
      <c r="G728" t="str">
        <f t="shared" si="150"/>
        <v/>
      </c>
      <c r="H728" t="b">
        <f t="shared" si="151"/>
        <v>0</v>
      </c>
      <c r="I728" s="283">
        <f t="shared" si="144"/>
        <v>0</v>
      </c>
      <c r="J728" s="1">
        <f t="shared" si="145"/>
        <v>0</v>
      </c>
      <c r="K728" s="157">
        <f t="shared" si="152"/>
        <v>0</v>
      </c>
      <c r="L728" s="148">
        <f t="shared" si="153"/>
        <v>0</v>
      </c>
      <c r="M728" s="150">
        <f t="shared" si="154"/>
        <v>10</v>
      </c>
      <c r="N728" s="149">
        <f t="shared" si="155"/>
        <v>50</v>
      </c>
      <c r="O728" s="149">
        <f t="shared" si="146"/>
        <v>5</v>
      </c>
      <c r="P728" s="148">
        <f t="shared" si="147"/>
        <v>0.5</v>
      </c>
    </row>
    <row r="729" spans="1:16" x14ac:dyDescent="0.25">
      <c r="A729" s="391"/>
      <c r="B729" s="394"/>
      <c r="C729" s="5" t="str">
        <f t="shared" si="143"/>
        <v/>
      </c>
      <c r="D729" s="155">
        <f t="shared" si="148"/>
        <v>0</v>
      </c>
      <c r="F729" s="156">
        <f t="shared" si="149"/>
        <v>0</v>
      </c>
      <c r="G729" t="str">
        <f t="shared" si="150"/>
        <v/>
      </c>
      <c r="H729" t="b">
        <f t="shared" si="151"/>
        <v>0</v>
      </c>
      <c r="I729" s="283">
        <f t="shared" si="144"/>
        <v>0</v>
      </c>
      <c r="J729" s="1">
        <f t="shared" si="145"/>
        <v>0</v>
      </c>
      <c r="K729" s="157">
        <f t="shared" si="152"/>
        <v>0</v>
      </c>
      <c r="L729" s="148">
        <f t="shared" si="153"/>
        <v>0</v>
      </c>
      <c r="M729" s="150">
        <f t="shared" si="154"/>
        <v>10</v>
      </c>
      <c r="N729" s="149">
        <f t="shared" si="155"/>
        <v>50</v>
      </c>
      <c r="O729" s="149">
        <f t="shared" si="146"/>
        <v>5</v>
      </c>
      <c r="P729" s="148">
        <f t="shared" si="147"/>
        <v>0.5</v>
      </c>
    </row>
    <row r="730" spans="1:16" x14ac:dyDescent="0.25">
      <c r="A730" s="391"/>
      <c r="B730" s="394"/>
      <c r="C730" s="5" t="str">
        <f t="shared" si="143"/>
        <v/>
      </c>
      <c r="D730" s="155">
        <f t="shared" si="148"/>
        <v>0</v>
      </c>
      <c r="F730" s="156">
        <f t="shared" si="149"/>
        <v>0</v>
      </c>
      <c r="G730" t="str">
        <f t="shared" si="150"/>
        <v/>
      </c>
      <c r="H730" t="b">
        <f t="shared" si="151"/>
        <v>0</v>
      </c>
      <c r="I730" s="283">
        <f t="shared" si="144"/>
        <v>0</v>
      </c>
      <c r="J730" s="1">
        <f t="shared" si="145"/>
        <v>0</v>
      </c>
      <c r="K730" s="157">
        <f t="shared" si="152"/>
        <v>0</v>
      </c>
      <c r="L730" s="148">
        <f t="shared" si="153"/>
        <v>0</v>
      </c>
      <c r="M730" s="150">
        <f t="shared" si="154"/>
        <v>10</v>
      </c>
      <c r="N730" s="149">
        <f t="shared" si="155"/>
        <v>50</v>
      </c>
      <c r="O730" s="149">
        <f t="shared" si="146"/>
        <v>5</v>
      </c>
      <c r="P730" s="148">
        <f t="shared" si="147"/>
        <v>0.5</v>
      </c>
    </row>
    <row r="731" spans="1:16" x14ac:dyDescent="0.25">
      <c r="A731" s="391"/>
      <c r="B731" s="394"/>
      <c r="C731" s="5" t="str">
        <f t="shared" si="143"/>
        <v/>
      </c>
      <c r="D731" s="155">
        <f t="shared" si="148"/>
        <v>0</v>
      </c>
      <c r="F731" s="156">
        <f t="shared" si="149"/>
        <v>0</v>
      </c>
      <c r="G731" t="str">
        <f t="shared" si="150"/>
        <v/>
      </c>
      <c r="H731" t="b">
        <f t="shared" si="151"/>
        <v>0</v>
      </c>
      <c r="I731" s="283">
        <f t="shared" si="144"/>
        <v>0</v>
      </c>
      <c r="J731" s="1">
        <f t="shared" si="145"/>
        <v>0</v>
      </c>
      <c r="K731" s="157">
        <f t="shared" si="152"/>
        <v>0</v>
      </c>
      <c r="L731" s="148">
        <f t="shared" si="153"/>
        <v>0</v>
      </c>
      <c r="M731" s="150">
        <f t="shared" si="154"/>
        <v>10</v>
      </c>
      <c r="N731" s="149">
        <f t="shared" si="155"/>
        <v>50</v>
      </c>
      <c r="O731" s="149">
        <f t="shared" si="146"/>
        <v>5</v>
      </c>
      <c r="P731" s="148">
        <f t="shared" si="147"/>
        <v>0.5</v>
      </c>
    </row>
    <row r="732" spans="1:16" x14ac:dyDescent="0.25">
      <c r="A732" s="391"/>
      <c r="B732" s="394"/>
      <c r="C732" s="5" t="str">
        <f t="shared" si="143"/>
        <v/>
      </c>
      <c r="D732" s="155">
        <f t="shared" si="148"/>
        <v>0</v>
      </c>
      <c r="F732" s="156">
        <f t="shared" si="149"/>
        <v>0</v>
      </c>
      <c r="G732" t="str">
        <f t="shared" si="150"/>
        <v/>
      </c>
      <c r="H732" t="b">
        <f t="shared" si="151"/>
        <v>0</v>
      </c>
      <c r="I732" s="283">
        <f t="shared" si="144"/>
        <v>0</v>
      </c>
      <c r="J732" s="1">
        <f t="shared" si="145"/>
        <v>0</v>
      </c>
      <c r="K732" s="157">
        <f t="shared" si="152"/>
        <v>0</v>
      </c>
      <c r="L732" s="148">
        <f t="shared" si="153"/>
        <v>0</v>
      </c>
      <c r="M732" s="150">
        <f t="shared" si="154"/>
        <v>10</v>
      </c>
      <c r="N732" s="149">
        <f t="shared" si="155"/>
        <v>50</v>
      </c>
      <c r="O732" s="149">
        <f t="shared" si="146"/>
        <v>5</v>
      </c>
      <c r="P732" s="148">
        <f t="shared" si="147"/>
        <v>0.5</v>
      </c>
    </row>
    <row r="733" spans="1:16" x14ac:dyDescent="0.25">
      <c r="A733" s="391"/>
      <c r="B733" s="394"/>
      <c r="C733" s="5" t="str">
        <f t="shared" si="143"/>
        <v/>
      </c>
      <c r="D733" s="155">
        <f t="shared" si="148"/>
        <v>0</v>
      </c>
      <c r="F733" s="156">
        <f t="shared" si="149"/>
        <v>0</v>
      </c>
      <c r="G733" t="str">
        <f t="shared" si="150"/>
        <v/>
      </c>
      <c r="H733" t="b">
        <f t="shared" si="151"/>
        <v>0</v>
      </c>
      <c r="I733" s="283">
        <f t="shared" si="144"/>
        <v>0</v>
      </c>
      <c r="J733" s="1">
        <f t="shared" si="145"/>
        <v>0</v>
      </c>
      <c r="K733" s="157">
        <f t="shared" si="152"/>
        <v>0</v>
      </c>
      <c r="L733" s="148">
        <f t="shared" si="153"/>
        <v>0</v>
      </c>
      <c r="M733" s="150">
        <f t="shared" si="154"/>
        <v>10</v>
      </c>
      <c r="N733" s="149">
        <f t="shared" si="155"/>
        <v>50</v>
      </c>
      <c r="O733" s="149">
        <f t="shared" si="146"/>
        <v>5</v>
      </c>
      <c r="P733" s="148">
        <f t="shared" si="147"/>
        <v>0.5</v>
      </c>
    </row>
    <row r="734" spans="1:16" x14ac:dyDescent="0.25">
      <c r="A734" s="391"/>
      <c r="B734" s="394"/>
      <c r="C734" s="5" t="str">
        <f t="shared" si="143"/>
        <v/>
      </c>
      <c r="D734" s="155">
        <f t="shared" si="148"/>
        <v>0</v>
      </c>
      <c r="F734" s="156">
        <f t="shared" si="149"/>
        <v>0</v>
      </c>
      <c r="G734" t="str">
        <f t="shared" si="150"/>
        <v/>
      </c>
      <c r="H734" t="b">
        <f t="shared" si="151"/>
        <v>0</v>
      </c>
      <c r="I734" s="283">
        <f t="shared" si="144"/>
        <v>0</v>
      </c>
      <c r="J734" s="1">
        <f t="shared" si="145"/>
        <v>0</v>
      </c>
      <c r="K734" s="157">
        <f t="shared" si="152"/>
        <v>0</v>
      </c>
      <c r="L734" s="148">
        <f t="shared" si="153"/>
        <v>0</v>
      </c>
      <c r="M734" s="150">
        <f t="shared" si="154"/>
        <v>10</v>
      </c>
      <c r="N734" s="149">
        <f t="shared" si="155"/>
        <v>50</v>
      </c>
      <c r="O734" s="149">
        <f t="shared" si="146"/>
        <v>5</v>
      </c>
      <c r="P734" s="148">
        <f t="shared" si="147"/>
        <v>0.5</v>
      </c>
    </row>
    <row r="735" spans="1:16" x14ac:dyDescent="0.25">
      <c r="A735" s="391"/>
      <c r="B735" s="394"/>
      <c r="C735" s="5" t="str">
        <f t="shared" si="143"/>
        <v/>
      </c>
      <c r="D735" s="155">
        <f t="shared" si="148"/>
        <v>0</v>
      </c>
      <c r="F735" s="156">
        <f t="shared" si="149"/>
        <v>0</v>
      </c>
      <c r="G735" t="str">
        <f t="shared" si="150"/>
        <v/>
      </c>
      <c r="H735" t="b">
        <f t="shared" si="151"/>
        <v>0</v>
      </c>
      <c r="I735" s="283">
        <f t="shared" si="144"/>
        <v>0</v>
      </c>
      <c r="J735" s="1">
        <f t="shared" si="145"/>
        <v>0</v>
      </c>
      <c r="K735" s="157">
        <f t="shared" si="152"/>
        <v>0</v>
      </c>
      <c r="L735" s="148">
        <f t="shared" si="153"/>
        <v>0</v>
      </c>
      <c r="M735" s="150">
        <f t="shared" si="154"/>
        <v>10</v>
      </c>
      <c r="N735" s="149">
        <f t="shared" si="155"/>
        <v>50</v>
      </c>
      <c r="O735" s="149">
        <f t="shared" si="146"/>
        <v>5</v>
      </c>
      <c r="P735" s="148">
        <f t="shared" si="147"/>
        <v>0.5</v>
      </c>
    </row>
    <row r="736" spans="1:16" x14ac:dyDescent="0.25">
      <c r="A736" s="391"/>
      <c r="B736" s="394"/>
      <c r="C736" s="5" t="str">
        <f t="shared" si="143"/>
        <v/>
      </c>
      <c r="D736" s="155">
        <f t="shared" si="148"/>
        <v>0</v>
      </c>
      <c r="F736" s="156">
        <f t="shared" si="149"/>
        <v>0</v>
      </c>
      <c r="G736" t="str">
        <f t="shared" si="150"/>
        <v/>
      </c>
      <c r="H736" t="b">
        <f t="shared" si="151"/>
        <v>0</v>
      </c>
      <c r="I736" s="283">
        <f t="shared" si="144"/>
        <v>0</v>
      </c>
      <c r="J736" s="1">
        <f t="shared" si="145"/>
        <v>0</v>
      </c>
      <c r="K736" s="157">
        <f t="shared" si="152"/>
        <v>0</v>
      </c>
      <c r="L736" s="148">
        <f t="shared" si="153"/>
        <v>0</v>
      </c>
      <c r="M736" s="150">
        <f t="shared" si="154"/>
        <v>10</v>
      </c>
      <c r="N736" s="149">
        <f t="shared" si="155"/>
        <v>50</v>
      </c>
      <c r="O736" s="149">
        <f t="shared" si="146"/>
        <v>5</v>
      </c>
      <c r="P736" s="148">
        <f t="shared" si="147"/>
        <v>0.5</v>
      </c>
    </row>
    <row r="737" spans="1:16" x14ac:dyDescent="0.25">
      <c r="A737" s="391"/>
      <c r="B737" s="394"/>
      <c r="C737" s="5" t="str">
        <f t="shared" si="143"/>
        <v/>
      </c>
      <c r="D737" s="155">
        <f t="shared" si="148"/>
        <v>0</v>
      </c>
      <c r="F737" s="156">
        <f t="shared" si="149"/>
        <v>0</v>
      </c>
      <c r="G737" t="str">
        <f t="shared" si="150"/>
        <v/>
      </c>
      <c r="H737" t="b">
        <f t="shared" si="151"/>
        <v>0</v>
      </c>
      <c r="I737" s="283">
        <f t="shared" si="144"/>
        <v>0</v>
      </c>
      <c r="J737" s="1">
        <f t="shared" si="145"/>
        <v>0</v>
      </c>
      <c r="K737" s="157">
        <f t="shared" si="152"/>
        <v>0</v>
      </c>
      <c r="L737" s="148">
        <f t="shared" si="153"/>
        <v>0</v>
      </c>
      <c r="M737" s="150">
        <f t="shared" si="154"/>
        <v>10</v>
      </c>
      <c r="N737" s="149">
        <f t="shared" si="155"/>
        <v>50</v>
      </c>
      <c r="O737" s="149">
        <f t="shared" si="146"/>
        <v>5</v>
      </c>
      <c r="P737" s="148">
        <f t="shared" si="147"/>
        <v>0.5</v>
      </c>
    </row>
    <row r="738" spans="1:16" x14ac:dyDescent="0.25">
      <c r="A738" s="391"/>
      <c r="B738" s="394"/>
      <c r="C738" s="5" t="str">
        <f t="shared" si="143"/>
        <v/>
      </c>
      <c r="D738" s="155">
        <f t="shared" si="148"/>
        <v>0</v>
      </c>
      <c r="F738" s="156">
        <f t="shared" si="149"/>
        <v>0</v>
      </c>
      <c r="G738" t="str">
        <f t="shared" si="150"/>
        <v/>
      </c>
      <c r="H738" t="b">
        <f t="shared" si="151"/>
        <v>0</v>
      </c>
      <c r="I738" s="283">
        <f t="shared" si="144"/>
        <v>0</v>
      </c>
      <c r="J738" s="1">
        <f t="shared" si="145"/>
        <v>0</v>
      </c>
      <c r="K738" s="157">
        <f t="shared" si="152"/>
        <v>0</v>
      </c>
      <c r="L738" s="148">
        <f t="shared" si="153"/>
        <v>0</v>
      </c>
      <c r="M738" s="150">
        <f t="shared" si="154"/>
        <v>10</v>
      </c>
      <c r="N738" s="149">
        <f t="shared" si="155"/>
        <v>50</v>
      </c>
      <c r="O738" s="149">
        <f t="shared" si="146"/>
        <v>5</v>
      </c>
      <c r="P738" s="148">
        <f t="shared" si="147"/>
        <v>0.5</v>
      </c>
    </row>
    <row r="739" spans="1:16" x14ac:dyDescent="0.25">
      <c r="A739" s="391"/>
      <c r="B739" s="394"/>
      <c r="C739" s="5" t="str">
        <f t="shared" si="143"/>
        <v/>
      </c>
      <c r="D739" s="155">
        <f t="shared" si="148"/>
        <v>0</v>
      </c>
      <c r="F739" s="156">
        <f t="shared" si="149"/>
        <v>0</v>
      </c>
      <c r="G739" t="str">
        <f t="shared" si="150"/>
        <v/>
      </c>
      <c r="H739" t="b">
        <f t="shared" si="151"/>
        <v>0</v>
      </c>
      <c r="I739" s="283">
        <f t="shared" si="144"/>
        <v>0</v>
      </c>
      <c r="J739" s="1">
        <f t="shared" si="145"/>
        <v>0</v>
      </c>
      <c r="K739" s="157">
        <f t="shared" si="152"/>
        <v>0</v>
      </c>
      <c r="L739" s="148">
        <f t="shared" si="153"/>
        <v>0</v>
      </c>
      <c r="M739" s="150">
        <f t="shared" si="154"/>
        <v>10</v>
      </c>
      <c r="N739" s="149">
        <f t="shared" si="155"/>
        <v>50</v>
      </c>
      <c r="O739" s="149">
        <f t="shared" si="146"/>
        <v>5</v>
      </c>
      <c r="P739" s="148">
        <f t="shared" si="147"/>
        <v>0.5</v>
      </c>
    </row>
    <row r="740" spans="1:16" x14ac:dyDescent="0.25">
      <c r="A740" s="391"/>
      <c r="B740" s="394"/>
      <c r="C740" s="5" t="str">
        <f t="shared" si="143"/>
        <v/>
      </c>
      <c r="D740" s="155">
        <f t="shared" si="148"/>
        <v>0</v>
      </c>
      <c r="F740" s="156">
        <f t="shared" si="149"/>
        <v>0</v>
      </c>
      <c r="G740" t="str">
        <f t="shared" si="150"/>
        <v/>
      </c>
      <c r="H740" t="b">
        <f t="shared" si="151"/>
        <v>0</v>
      </c>
      <c r="I740" s="283">
        <f t="shared" si="144"/>
        <v>0</v>
      </c>
      <c r="J740" s="1">
        <f t="shared" si="145"/>
        <v>0</v>
      </c>
      <c r="K740" s="157">
        <f t="shared" si="152"/>
        <v>0</v>
      </c>
      <c r="L740" s="148">
        <f t="shared" si="153"/>
        <v>0</v>
      </c>
      <c r="M740" s="150">
        <f t="shared" si="154"/>
        <v>10</v>
      </c>
      <c r="N740" s="149">
        <f t="shared" si="155"/>
        <v>50</v>
      </c>
      <c r="O740" s="149">
        <f t="shared" si="146"/>
        <v>5</v>
      </c>
      <c r="P740" s="148">
        <f t="shared" si="147"/>
        <v>0.5</v>
      </c>
    </row>
    <row r="741" spans="1:16" x14ac:dyDescent="0.25">
      <c r="A741" s="391"/>
      <c r="B741" s="394"/>
      <c r="C741" s="5" t="str">
        <f t="shared" si="143"/>
        <v/>
      </c>
      <c r="D741" s="155">
        <f t="shared" si="148"/>
        <v>0</v>
      </c>
      <c r="F741" s="156">
        <f t="shared" si="149"/>
        <v>0</v>
      </c>
      <c r="G741" t="str">
        <f t="shared" si="150"/>
        <v/>
      </c>
      <c r="H741" t="b">
        <f t="shared" si="151"/>
        <v>0</v>
      </c>
      <c r="I741" s="283">
        <f t="shared" si="144"/>
        <v>0</v>
      </c>
      <c r="J741" s="1">
        <f t="shared" si="145"/>
        <v>0</v>
      </c>
      <c r="K741" s="157">
        <f t="shared" si="152"/>
        <v>0</v>
      </c>
      <c r="L741" s="148">
        <f t="shared" si="153"/>
        <v>0</v>
      </c>
      <c r="M741" s="150">
        <f t="shared" si="154"/>
        <v>10</v>
      </c>
      <c r="N741" s="149">
        <f t="shared" si="155"/>
        <v>50</v>
      </c>
      <c r="O741" s="149">
        <f t="shared" si="146"/>
        <v>5</v>
      </c>
      <c r="P741" s="148">
        <f t="shared" si="147"/>
        <v>0.5</v>
      </c>
    </row>
    <row r="742" spans="1:16" x14ac:dyDescent="0.25">
      <c r="A742" s="391"/>
      <c r="B742" s="394"/>
      <c r="C742" s="5" t="str">
        <f t="shared" si="143"/>
        <v/>
      </c>
      <c r="D742" s="155">
        <f t="shared" si="148"/>
        <v>0</v>
      </c>
      <c r="F742" s="156">
        <f t="shared" si="149"/>
        <v>0</v>
      </c>
      <c r="G742" t="str">
        <f t="shared" si="150"/>
        <v/>
      </c>
      <c r="H742" t="b">
        <f t="shared" si="151"/>
        <v>0</v>
      </c>
      <c r="I742" s="283">
        <f t="shared" si="144"/>
        <v>0</v>
      </c>
      <c r="J742" s="1">
        <f t="shared" si="145"/>
        <v>0</v>
      </c>
      <c r="K742" s="157">
        <f t="shared" si="152"/>
        <v>0</v>
      </c>
      <c r="L742" s="148">
        <f t="shared" si="153"/>
        <v>0</v>
      </c>
      <c r="M742" s="150">
        <f t="shared" si="154"/>
        <v>10</v>
      </c>
      <c r="N742" s="149">
        <f t="shared" si="155"/>
        <v>50</v>
      </c>
      <c r="O742" s="149">
        <f t="shared" si="146"/>
        <v>5</v>
      </c>
      <c r="P742" s="148">
        <f t="shared" si="147"/>
        <v>0.5</v>
      </c>
    </row>
    <row r="743" spans="1:16" x14ac:dyDescent="0.25">
      <c r="A743" s="391"/>
      <c r="B743" s="394"/>
      <c r="C743" s="5" t="str">
        <f t="shared" si="143"/>
        <v/>
      </c>
      <c r="D743" s="155">
        <f t="shared" si="148"/>
        <v>0</v>
      </c>
      <c r="F743" s="156">
        <f t="shared" si="149"/>
        <v>0</v>
      </c>
      <c r="G743" t="str">
        <f t="shared" si="150"/>
        <v/>
      </c>
      <c r="H743" t="b">
        <f t="shared" si="151"/>
        <v>0</v>
      </c>
      <c r="I743" s="283">
        <f t="shared" si="144"/>
        <v>0</v>
      </c>
      <c r="J743" s="1">
        <f t="shared" si="145"/>
        <v>0</v>
      </c>
      <c r="K743" s="157">
        <f t="shared" si="152"/>
        <v>0</v>
      </c>
      <c r="L743" s="148">
        <f t="shared" si="153"/>
        <v>0</v>
      </c>
      <c r="M743" s="150">
        <f t="shared" si="154"/>
        <v>10</v>
      </c>
      <c r="N743" s="149">
        <f t="shared" si="155"/>
        <v>50</v>
      </c>
      <c r="O743" s="149">
        <f t="shared" si="146"/>
        <v>5</v>
      </c>
      <c r="P743" s="148">
        <f t="shared" si="147"/>
        <v>0.5</v>
      </c>
    </row>
    <row r="744" spans="1:16" x14ac:dyDescent="0.25">
      <c r="A744" s="391"/>
      <c r="B744" s="394"/>
      <c r="C744" s="5" t="str">
        <f t="shared" si="143"/>
        <v/>
      </c>
      <c r="D744" s="155">
        <f t="shared" si="148"/>
        <v>0</v>
      </c>
      <c r="F744" s="156">
        <f t="shared" si="149"/>
        <v>0</v>
      </c>
      <c r="G744" t="str">
        <f t="shared" si="150"/>
        <v/>
      </c>
      <c r="H744" t="b">
        <f t="shared" si="151"/>
        <v>0</v>
      </c>
      <c r="I744" s="283">
        <f t="shared" si="144"/>
        <v>0</v>
      </c>
      <c r="J744" s="1">
        <f t="shared" si="145"/>
        <v>0</v>
      </c>
      <c r="K744" s="157">
        <f t="shared" si="152"/>
        <v>0</v>
      </c>
      <c r="L744" s="148">
        <f t="shared" si="153"/>
        <v>0</v>
      </c>
      <c r="M744" s="150">
        <f t="shared" si="154"/>
        <v>10</v>
      </c>
      <c r="N744" s="149">
        <f t="shared" si="155"/>
        <v>50</v>
      </c>
      <c r="O744" s="149">
        <f t="shared" si="146"/>
        <v>5</v>
      </c>
      <c r="P744" s="148">
        <f t="shared" si="147"/>
        <v>0.5</v>
      </c>
    </row>
    <row r="745" spans="1:16" x14ac:dyDescent="0.25">
      <c r="A745" s="391"/>
      <c r="B745" s="394"/>
      <c r="C745" s="5" t="str">
        <f t="shared" si="143"/>
        <v/>
      </c>
      <c r="D745" s="155">
        <f t="shared" si="148"/>
        <v>0</v>
      </c>
      <c r="F745" s="156">
        <f t="shared" si="149"/>
        <v>0</v>
      </c>
      <c r="G745" t="str">
        <f t="shared" si="150"/>
        <v/>
      </c>
      <c r="H745" t="b">
        <f t="shared" si="151"/>
        <v>0</v>
      </c>
      <c r="I745" s="283">
        <f t="shared" si="144"/>
        <v>0</v>
      </c>
      <c r="J745" s="1">
        <f t="shared" si="145"/>
        <v>0</v>
      </c>
      <c r="K745" s="157">
        <f t="shared" si="152"/>
        <v>0</v>
      </c>
      <c r="L745" s="148">
        <f t="shared" si="153"/>
        <v>0</v>
      </c>
      <c r="M745" s="150">
        <f t="shared" si="154"/>
        <v>10</v>
      </c>
      <c r="N745" s="149">
        <f t="shared" si="155"/>
        <v>50</v>
      </c>
      <c r="O745" s="149">
        <f t="shared" si="146"/>
        <v>5</v>
      </c>
      <c r="P745" s="148">
        <f t="shared" si="147"/>
        <v>0.5</v>
      </c>
    </row>
    <row r="746" spans="1:16" x14ac:dyDescent="0.25">
      <c r="A746" s="391"/>
      <c r="B746" s="394"/>
      <c r="C746" s="5" t="str">
        <f t="shared" si="143"/>
        <v/>
      </c>
      <c r="D746" s="155">
        <f t="shared" si="148"/>
        <v>0</v>
      </c>
      <c r="F746" s="156">
        <f t="shared" si="149"/>
        <v>0</v>
      </c>
      <c r="G746" t="str">
        <f t="shared" si="150"/>
        <v/>
      </c>
      <c r="H746" t="b">
        <f t="shared" si="151"/>
        <v>0</v>
      </c>
      <c r="I746" s="283">
        <f t="shared" si="144"/>
        <v>0</v>
      </c>
      <c r="J746" s="1">
        <f t="shared" si="145"/>
        <v>0</v>
      </c>
      <c r="K746" s="157">
        <f t="shared" si="152"/>
        <v>0</v>
      </c>
      <c r="L746" s="148">
        <f t="shared" si="153"/>
        <v>0</v>
      </c>
      <c r="M746" s="150">
        <f t="shared" si="154"/>
        <v>10</v>
      </c>
      <c r="N746" s="149">
        <f t="shared" si="155"/>
        <v>50</v>
      </c>
      <c r="O746" s="149">
        <f t="shared" si="146"/>
        <v>5</v>
      </c>
      <c r="P746" s="148">
        <f t="shared" si="147"/>
        <v>0.5</v>
      </c>
    </row>
    <row r="747" spans="1:16" x14ac:dyDescent="0.25">
      <c r="A747" s="391"/>
      <c r="B747" s="394"/>
      <c r="C747" s="5" t="str">
        <f t="shared" si="143"/>
        <v/>
      </c>
      <c r="D747" s="155">
        <f t="shared" si="148"/>
        <v>0</v>
      </c>
      <c r="F747" s="156">
        <f t="shared" si="149"/>
        <v>0</v>
      </c>
      <c r="G747" t="str">
        <f t="shared" si="150"/>
        <v/>
      </c>
      <c r="H747" t="b">
        <f t="shared" si="151"/>
        <v>0</v>
      </c>
      <c r="I747" s="283">
        <f t="shared" si="144"/>
        <v>0</v>
      </c>
      <c r="J747" s="1">
        <f t="shared" si="145"/>
        <v>0</v>
      </c>
      <c r="K747" s="157">
        <f t="shared" si="152"/>
        <v>0</v>
      </c>
      <c r="L747" s="148">
        <f t="shared" si="153"/>
        <v>0</v>
      </c>
      <c r="M747" s="150">
        <f t="shared" si="154"/>
        <v>10</v>
      </c>
      <c r="N747" s="149">
        <f t="shared" si="155"/>
        <v>50</v>
      </c>
      <c r="O747" s="149">
        <f t="shared" si="146"/>
        <v>5</v>
      </c>
      <c r="P747" s="148">
        <f t="shared" si="147"/>
        <v>0.5</v>
      </c>
    </row>
    <row r="748" spans="1:16" x14ac:dyDescent="0.25">
      <c r="A748" s="391"/>
      <c r="B748" s="394"/>
      <c r="C748" s="5" t="str">
        <f t="shared" si="143"/>
        <v/>
      </c>
      <c r="D748" s="155">
        <f t="shared" si="148"/>
        <v>0</v>
      </c>
      <c r="F748" s="156">
        <f t="shared" si="149"/>
        <v>0</v>
      </c>
      <c r="G748" t="str">
        <f t="shared" si="150"/>
        <v/>
      </c>
      <c r="H748" t="b">
        <f t="shared" si="151"/>
        <v>0</v>
      </c>
      <c r="I748" s="283">
        <f t="shared" si="144"/>
        <v>0</v>
      </c>
      <c r="J748" s="1">
        <f t="shared" si="145"/>
        <v>0</v>
      </c>
      <c r="K748" s="157">
        <f t="shared" si="152"/>
        <v>0</v>
      </c>
      <c r="L748" s="148">
        <f t="shared" si="153"/>
        <v>0</v>
      </c>
      <c r="M748" s="150">
        <f t="shared" si="154"/>
        <v>10</v>
      </c>
      <c r="N748" s="149">
        <f t="shared" si="155"/>
        <v>50</v>
      </c>
      <c r="O748" s="149">
        <f t="shared" si="146"/>
        <v>5</v>
      </c>
      <c r="P748" s="148">
        <f t="shared" si="147"/>
        <v>0.5</v>
      </c>
    </row>
    <row r="749" spans="1:16" x14ac:dyDescent="0.25">
      <c r="A749" s="391"/>
      <c r="B749" s="394"/>
      <c r="C749" s="5" t="str">
        <f t="shared" si="143"/>
        <v/>
      </c>
      <c r="D749" s="155">
        <f t="shared" si="148"/>
        <v>0</v>
      </c>
      <c r="F749" s="156">
        <f t="shared" si="149"/>
        <v>0</v>
      </c>
      <c r="G749" t="str">
        <f t="shared" si="150"/>
        <v/>
      </c>
      <c r="H749" t="b">
        <f t="shared" si="151"/>
        <v>0</v>
      </c>
      <c r="I749" s="283">
        <f t="shared" si="144"/>
        <v>0</v>
      </c>
      <c r="J749" s="1">
        <f t="shared" si="145"/>
        <v>0</v>
      </c>
      <c r="K749" s="157">
        <f t="shared" si="152"/>
        <v>0</v>
      </c>
      <c r="L749" s="148">
        <f t="shared" si="153"/>
        <v>0</v>
      </c>
      <c r="M749" s="150">
        <f t="shared" si="154"/>
        <v>10</v>
      </c>
      <c r="N749" s="149">
        <f t="shared" si="155"/>
        <v>50</v>
      </c>
      <c r="O749" s="149">
        <f t="shared" si="146"/>
        <v>5</v>
      </c>
      <c r="P749" s="148">
        <f t="shared" si="147"/>
        <v>0.5</v>
      </c>
    </row>
    <row r="750" spans="1:16" x14ac:dyDescent="0.25">
      <c r="A750" s="391"/>
      <c r="B750" s="394"/>
      <c r="C750" s="5" t="str">
        <f t="shared" si="143"/>
        <v/>
      </c>
      <c r="D750" s="155">
        <f t="shared" si="148"/>
        <v>0</v>
      </c>
      <c r="F750" s="156">
        <f t="shared" si="149"/>
        <v>0</v>
      </c>
      <c r="G750" t="str">
        <f t="shared" si="150"/>
        <v/>
      </c>
      <c r="H750" t="b">
        <f t="shared" si="151"/>
        <v>0</v>
      </c>
      <c r="I750" s="283">
        <f t="shared" si="144"/>
        <v>0</v>
      </c>
      <c r="J750" s="1">
        <f t="shared" si="145"/>
        <v>0</v>
      </c>
      <c r="K750" s="157">
        <f t="shared" si="152"/>
        <v>0</v>
      </c>
      <c r="L750" s="148">
        <f t="shared" si="153"/>
        <v>0</v>
      </c>
      <c r="M750" s="150">
        <f t="shared" si="154"/>
        <v>10</v>
      </c>
      <c r="N750" s="149">
        <f t="shared" si="155"/>
        <v>50</v>
      </c>
      <c r="O750" s="149">
        <f t="shared" si="146"/>
        <v>5</v>
      </c>
      <c r="P750" s="148">
        <f t="shared" si="147"/>
        <v>0.5</v>
      </c>
    </row>
    <row r="751" spans="1:16" x14ac:dyDescent="0.25">
      <c r="A751" s="391"/>
      <c r="B751" s="394"/>
      <c r="C751" s="5" t="str">
        <f t="shared" si="143"/>
        <v/>
      </c>
      <c r="D751" s="155">
        <f t="shared" si="148"/>
        <v>0</v>
      </c>
      <c r="F751" s="156">
        <f t="shared" si="149"/>
        <v>0</v>
      </c>
      <c r="G751" t="str">
        <f t="shared" si="150"/>
        <v/>
      </c>
      <c r="H751" t="b">
        <f t="shared" si="151"/>
        <v>0</v>
      </c>
      <c r="I751" s="283">
        <f t="shared" si="144"/>
        <v>0</v>
      </c>
      <c r="J751" s="1">
        <f t="shared" si="145"/>
        <v>0</v>
      </c>
      <c r="K751" s="157">
        <f t="shared" si="152"/>
        <v>0</v>
      </c>
      <c r="L751" s="148">
        <f t="shared" si="153"/>
        <v>0</v>
      </c>
      <c r="M751" s="150">
        <f t="shared" si="154"/>
        <v>10</v>
      </c>
      <c r="N751" s="149">
        <f t="shared" si="155"/>
        <v>50</v>
      </c>
      <c r="O751" s="149">
        <f t="shared" si="146"/>
        <v>5</v>
      </c>
      <c r="P751" s="148">
        <f t="shared" si="147"/>
        <v>0.5</v>
      </c>
    </row>
    <row r="752" spans="1:16" x14ac:dyDescent="0.25">
      <c r="A752" s="391"/>
      <c r="B752" s="394"/>
      <c r="C752" s="5" t="str">
        <f t="shared" si="143"/>
        <v/>
      </c>
      <c r="D752" s="155">
        <f t="shared" si="148"/>
        <v>0</v>
      </c>
      <c r="F752" s="156">
        <f t="shared" si="149"/>
        <v>0</v>
      </c>
      <c r="G752" t="str">
        <f t="shared" si="150"/>
        <v/>
      </c>
      <c r="H752" t="b">
        <f t="shared" si="151"/>
        <v>0</v>
      </c>
      <c r="I752" s="283">
        <f t="shared" si="144"/>
        <v>0</v>
      </c>
      <c r="J752" s="1">
        <f t="shared" si="145"/>
        <v>0</v>
      </c>
      <c r="K752" s="157">
        <f t="shared" si="152"/>
        <v>0</v>
      </c>
      <c r="L752" s="148">
        <f t="shared" si="153"/>
        <v>0</v>
      </c>
      <c r="M752" s="150">
        <f t="shared" si="154"/>
        <v>10</v>
      </c>
      <c r="N752" s="149">
        <f t="shared" si="155"/>
        <v>50</v>
      </c>
      <c r="O752" s="149">
        <f t="shared" si="146"/>
        <v>5</v>
      </c>
      <c r="P752" s="148">
        <f t="shared" si="147"/>
        <v>0.5</v>
      </c>
    </row>
    <row r="753" spans="1:16" x14ac:dyDescent="0.25">
      <c r="A753" s="391"/>
      <c r="B753" s="394"/>
      <c r="C753" s="5" t="str">
        <f t="shared" si="143"/>
        <v/>
      </c>
      <c r="D753" s="155">
        <f t="shared" si="148"/>
        <v>0</v>
      </c>
      <c r="F753" s="156">
        <f t="shared" si="149"/>
        <v>0</v>
      </c>
      <c r="G753" t="str">
        <f t="shared" si="150"/>
        <v/>
      </c>
      <c r="H753" t="b">
        <f t="shared" si="151"/>
        <v>0</v>
      </c>
      <c r="I753" s="283">
        <f t="shared" si="144"/>
        <v>0</v>
      </c>
      <c r="J753" s="1">
        <f t="shared" si="145"/>
        <v>0</v>
      </c>
      <c r="K753" s="157">
        <f t="shared" si="152"/>
        <v>0</v>
      </c>
      <c r="L753" s="148">
        <f t="shared" si="153"/>
        <v>0</v>
      </c>
      <c r="M753" s="150">
        <f t="shared" si="154"/>
        <v>10</v>
      </c>
      <c r="N753" s="149">
        <f t="shared" si="155"/>
        <v>50</v>
      </c>
      <c r="O753" s="149">
        <f t="shared" si="146"/>
        <v>5</v>
      </c>
      <c r="P753" s="148">
        <f t="shared" si="147"/>
        <v>0.5</v>
      </c>
    </row>
    <row r="754" spans="1:16" x14ac:dyDescent="0.25">
      <c r="A754" s="391"/>
      <c r="B754" s="394"/>
      <c r="C754" s="5" t="str">
        <f t="shared" si="143"/>
        <v/>
      </c>
      <c r="D754" s="155">
        <f t="shared" si="148"/>
        <v>0</v>
      </c>
      <c r="F754" s="156">
        <f t="shared" si="149"/>
        <v>0</v>
      </c>
      <c r="G754" t="str">
        <f t="shared" si="150"/>
        <v/>
      </c>
      <c r="H754" t="b">
        <f t="shared" si="151"/>
        <v>0</v>
      </c>
      <c r="I754" s="283">
        <f t="shared" si="144"/>
        <v>0</v>
      </c>
      <c r="J754" s="1">
        <f t="shared" si="145"/>
        <v>0</v>
      </c>
      <c r="K754" s="157">
        <f t="shared" si="152"/>
        <v>0</v>
      </c>
      <c r="L754" s="148">
        <f t="shared" si="153"/>
        <v>0</v>
      </c>
      <c r="M754" s="150">
        <f t="shared" si="154"/>
        <v>10</v>
      </c>
      <c r="N754" s="149">
        <f t="shared" si="155"/>
        <v>50</v>
      </c>
      <c r="O754" s="149">
        <f t="shared" si="146"/>
        <v>5</v>
      </c>
      <c r="P754" s="148">
        <f t="shared" si="147"/>
        <v>0.5</v>
      </c>
    </row>
    <row r="755" spans="1:16" x14ac:dyDescent="0.25">
      <c r="A755" s="391"/>
      <c r="B755" s="394"/>
      <c r="C755" s="5" t="str">
        <f t="shared" si="143"/>
        <v/>
      </c>
      <c r="D755" s="155">
        <f t="shared" si="148"/>
        <v>0</v>
      </c>
      <c r="F755" s="156">
        <f t="shared" si="149"/>
        <v>0</v>
      </c>
      <c r="G755" t="str">
        <f t="shared" si="150"/>
        <v/>
      </c>
      <c r="H755" t="b">
        <f t="shared" si="151"/>
        <v>0</v>
      </c>
      <c r="I755" s="283">
        <f t="shared" si="144"/>
        <v>0</v>
      </c>
      <c r="J755" s="1">
        <f t="shared" si="145"/>
        <v>0</v>
      </c>
      <c r="K755" s="157">
        <f t="shared" si="152"/>
        <v>0</v>
      </c>
      <c r="L755" s="148">
        <f t="shared" si="153"/>
        <v>0</v>
      </c>
      <c r="M755" s="150">
        <f t="shared" si="154"/>
        <v>10</v>
      </c>
      <c r="N755" s="149">
        <f t="shared" si="155"/>
        <v>50</v>
      </c>
      <c r="O755" s="149">
        <f t="shared" si="146"/>
        <v>5</v>
      </c>
      <c r="P755" s="148">
        <f t="shared" si="147"/>
        <v>0.5</v>
      </c>
    </row>
    <row r="756" spans="1:16" x14ac:dyDescent="0.25">
      <c r="A756" s="391"/>
      <c r="B756" s="394"/>
      <c r="C756" s="5" t="str">
        <f t="shared" si="143"/>
        <v/>
      </c>
      <c r="D756" s="155">
        <f t="shared" si="148"/>
        <v>0</v>
      </c>
      <c r="F756" s="156">
        <f t="shared" si="149"/>
        <v>0</v>
      </c>
      <c r="G756" t="str">
        <f t="shared" si="150"/>
        <v/>
      </c>
      <c r="H756" t="b">
        <f t="shared" si="151"/>
        <v>0</v>
      </c>
      <c r="I756" s="283">
        <f t="shared" si="144"/>
        <v>0</v>
      </c>
      <c r="J756" s="1">
        <f t="shared" si="145"/>
        <v>0</v>
      </c>
      <c r="K756" s="157">
        <f t="shared" si="152"/>
        <v>0</v>
      </c>
      <c r="L756" s="148">
        <f t="shared" si="153"/>
        <v>0</v>
      </c>
      <c r="M756" s="150">
        <f t="shared" si="154"/>
        <v>10</v>
      </c>
      <c r="N756" s="149">
        <f t="shared" si="155"/>
        <v>50</v>
      </c>
      <c r="O756" s="149">
        <f t="shared" si="146"/>
        <v>5</v>
      </c>
      <c r="P756" s="148">
        <f t="shared" si="147"/>
        <v>0.5</v>
      </c>
    </row>
    <row r="757" spans="1:16" x14ac:dyDescent="0.25">
      <c r="A757" s="391"/>
      <c r="B757" s="394"/>
      <c r="C757" s="5" t="str">
        <f t="shared" si="143"/>
        <v/>
      </c>
      <c r="D757" s="155">
        <f t="shared" si="148"/>
        <v>0</v>
      </c>
      <c r="F757" s="156">
        <f t="shared" si="149"/>
        <v>0</v>
      </c>
      <c r="G757" t="str">
        <f t="shared" si="150"/>
        <v/>
      </c>
      <c r="H757" t="b">
        <f t="shared" si="151"/>
        <v>0</v>
      </c>
      <c r="I757" s="283">
        <f t="shared" si="144"/>
        <v>0</v>
      </c>
      <c r="J757" s="1">
        <f t="shared" si="145"/>
        <v>0</v>
      </c>
      <c r="K757" s="157">
        <f t="shared" si="152"/>
        <v>0</v>
      </c>
      <c r="L757" s="148">
        <f t="shared" si="153"/>
        <v>0</v>
      </c>
      <c r="M757" s="150">
        <f t="shared" si="154"/>
        <v>10</v>
      </c>
      <c r="N757" s="149">
        <f t="shared" si="155"/>
        <v>50</v>
      </c>
      <c r="O757" s="149">
        <f t="shared" si="146"/>
        <v>5</v>
      </c>
      <c r="P757" s="148">
        <f t="shared" si="147"/>
        <v>0.5</v>
      </c>
    </row>
    <row r="758" spans="1:16" x14ac:dyDescent="0.25">
      <c r="A758" s="391"/>
      <c r="B758" s="394"/>
      <c r="C758" s="5" t="str">
        <f t="shared" si="143"/>
        <v/>
      </c>
      <c r="D758" s="155">
        <f t="shared" si="148"/>
        <v>0</v>
      </c>
      <c r="F758" s="156">
        <f t="shared" si="149"/>
        <v>0</v>
      </c>
      <c r="G758" t="str">
        <f t="shared" si="150"/>
        <v/>
      </c>
      <c r="H758" t="b">
        <f t="shared" si="151"/>
        <v>0</v>
      </c>
      <c r="I758" s="283">
        <f t="shared" si="144"/>
        <v>0</v>
      </c>
      <c r="J758" s="1">
        <f t="shared" si="145"/>
        <v>0</v>
      </c>
      <c r="K758" s="157">
        <f t="shared" si="152"/>
        <v>0</v>
      </c>
      <c r="L758" s="148">
        <f t="shared" si="153"/>
        <v>0</v>
      </c>
      <c r="M758" s="150">
        <f t="shared" si="154"/>
        <v>10</v>
      </c>
      <c r="N758" s="149">
        <f t="shared" si="155"/>
        <v>50</v>
      </c>
      <c r="O758" s="149">
        <f t="shared" si="146"/>
        <v>5</v>
      </c>
      <c r="P758" s="148">
        <f t="shared" si="147"/>
        <v>0.5</v>
      </c>
    </row>
    <row r="759" spans="1:16" x14ac:dyDescent="0.25">
      <c r="A759" s="391"/>
      <c r="B759" s="394"/>
      <c r="C759" s="5" t="str">
        <f t="shared" si="143"/>
        <v/>
      </c>
      <c r="D759" s="155">
        <f t="shared" si="148"/>
        <v>0</v>
      </c>
      <c r="F759" s="156">
        <f t="shared" si="149"/>
        <v>0</v>
      </c>
      <c r="G759" t="str">
        <f t="shared" si="150"/>
        <v/>
      </c>
      <c r="H759" t="b">
        <f t="shared" si="151"/>
        <v>0</v>
      </c>
      <c r="I759" s="283">
        <f t="shared" si="144"/>
        <v>0</v>
      </c>
      <c r="J759" s="1">
        <f t="shared" si="145"/>
        <v>0</v>
      </c>
      <c r="K759" s="157">
        <f t="shared" si="152"/>
        <v>0</v>
      </c>
      <c r="L759" s="148">
        <f t="shared" si="153"/>
        <v>0</v>
      </c>
      <c r="M759" s="150">
        <f t="shared" si="154"/>
        <v>10</v>
      </c>
      <c r="N759" s="149">
        <f t="shared" si="155"/>
        <v>50</v>
      </c>
      <c r="O759" s="149">
        <f t="shared" si="146"/>
        <v>5</v>
      </c>
      <c r="P759" s="148">
        <f t="shared" si="147"/>
        <v>0.5</v>
      </c>
    </row>
    <row r="760" spans="1:16" x14ac:dyDescent="0.25">
      <c r="A760" s="391"/>
      <c r="B760" s="394"/>
      <c r="C760" s="5" t="str">
        <f t="shared" si="143"/>
        <v/>
      </c>
      <c r="D760" s="155">
        <f t="shared" si="148"/>
        <v>0</v>
      </c>
      <c r="F760" s="156">
        <f t="shared" si="149"/>
        <v>0</v>
      </c>
      <c r="G760" t="str">
        <f t="shared" si="150"/>
        <v/>
      </c>
      <c r="H760" t="b">
        <f t="shared" si="151"/>
        <v>0</v>
      </c>
      <c r="I760" s="283">
        <f t="shared" si="144"/>
        <v>0</v>
      </c>
      <c r="J760" s="1">
        <f t="shared" si="145"/>
        <v>0</v>
      </c>
      <c r="K760" s="157">
        <f t="shared" si="152"/>
        <v>0</v>
      </c>
      <c r="L760" s="148">
        <f t="shared" si="153"/>
        <v>0</v>
      </c>
      <c r="M760" s="150">
        <f t="shared" si="154"/>
        <v>10</v>
      </c>
      <c r="N760" s="149">
        <f t="shared" si="155"/>
        <v>50</v>
      </c>
      <c r="O760" s="149">
        <f t="shared" si="146"/>
        <v>5</v>
      </c>
      <c r="P760" s="148">
        <f t="shared" si="147"/>
        <v>0.5</v>
      </c>
    </row>
    <row r="761" spans="1:16" x14ac:dyDescent="0.25">
      <c r="A761" s="391"/>
      <c r="B761" s="394"/>
      <c r="C761" s="5" t="str">
        <f t="shared" si="143"/>
        <v/>
      </c>
      <c r="D761" s="155">
        <f t="shared" si="148"/>
        <v>0</v>
      </c>
      <c r="F761" s="156">
        <f t="shared" si="149"/>
        <v>0</v>
      </c>
      <c r="G761" t="str">
        <f t="shared" si="150"/>
        <v/>
      </c>
      <c r="H761" t="b">
        <f t="shared" si="151"/>
        <v>0</v>
      </c>
      <c r="I761" s="283">
        <f t="shared" si="144"/>
        <v>0</v>
      </c>
      <c r="J761" s="1">
        <f t="shared" si="145"/>
        <v>0</v>
      </c>
      <c r="K761" s="157">
        <f t="shared" si="152"/>
        <v>0</v>
      </c>
      <c r="L761" s="148">
        <f t="shared" si="153"/>
        <v>0</v>
      </c>
      <c r="M761" s="150">
        <f t="shared" si="154"/>
        <v>10</v>
      </c>
      <c r="N761" s="149">
        <f t="shared" si="155"/>
        <v>50</v>
      </c>
      <c r="O761" s="149">
        <f t="shared" si="146"/>
        <v>5</v>
      </c>
      <c r="P761" s="148">
        <f t="shared" si="147"/>
        <v>0.5</v>
      </c>
    </row>
    <row r="762" spans="1:16" x14ac:dyDescent="0.25">
      <c r="A762" s="391"/>
      <c r="B762" s="394"/>
      <c r="C762" s="5" t="str">
        <f t="shared" si="143"/>
        <v/>
      </c>
      <c r="D762" s="155">
        <f t="shared" si="148"/>
        <v>0</v>
      </c>
      <c r="F762" s="156">
        <f t="shared" si="149"/>
        <v>0</v>
      </c>
      <c r="G762" t="str">
        <f t="shared" si="150"/>
        <v/>
      </c>
      <c r="H762" t="b">
        <f t="shared" si="151"/>
        <v>0</v>
      </c>
      <c r="I762" s="283">
        <f t="shared" si="144"/>
        <v>0</v>
      </c>
      <c r="J762" s="1">
        <f t="shared" si="145"/>
        <v>0</v>
      </c>
      <c r="K762" s="157">
        <f t="shared" si="152"/>
        <v>0</v>
      </c>
      <c r="L762" s="148">
        <f t="shared" si="153"/>
        <v>0</v>
      </c>
      <c r="M762" s="150">
        <f t="shared" si="154"/>
        <v>10</v>
      </c>
      <c r="N762" s="149">
        <f t="shared" si="155"/>
        <v>50</v>
      </c>
      <c r="O762" s="149">
        <f t="shared" si="146"/>
        <v>5</v>
      </c>
      <c r="P762" s="148">
        <f t="shared" si="147"/>
        <v>0.5</v>
      </c>
    </row>
    <row r="763" spans="1:16" x14ac:dyDescent="0.25">
      <c r="A763" s="391"/>
      <c r="B763" s="394"/>
      <c r="C763" s="5" t="str">
        <f t="shared" si="143"/>
        <v/>
      </c>
      <c r="D763" s="155">
        <f t="shared" si="148"/>
        <v>0</v>
      </c>
      <c r="F763" s="156">
        <f t="shared" si="149"/>
        <v>0</v>
      </c>
      <c r="G763" t="str">
        <f t="shared" si="150"/>
        <v/>
      </c>
      <c r="H763" t="b">
        <f t="shared" si="151"/>
        <v>0</v>
      </c>
      <c r="I763" s="283">
        <f t="shared" si="144"/>
        <v>0</v>
      </c>
      <c r="J763" s="1">
        <f t="shared" si="145"/>
        <v>0</v>
      </c>
      <c r="K763" s="157">
        <f t="shared" si="152"/>
        <v>0</v>
      </c>
      <c r="L763" s="148">
        <f t="shared" si="153"/>
        <v>0</v>
      </c>
      <c r="M763" s="150">
        <f t="shared" si="154"/>
        <v>10</v>
      </c>
      <c r="N763" s="149">
        <f t="shared" si="155"/>
        <v>50</v>
      </c>
      <c r="O763" s="149">
        <f t="shared" si="146"/>
        <v>5</v>
      </c>
      <c r="P763" s="148">
        <f t="shared" si="147"/>
        <v>0.5</v>
      </c>
    </row>
    <row r="764" spans="1:16" x14ac:dyDescent="0.25">
      <c r="A764" s="391"/>
      <c r="B764" s="394"/>
      <c r="C764" s="5" t="str">
        <f t="shared" si="143"/>
        <v/>
      </c>
      <c r="D764" s="155">
        <f t="shared" si="148"/>
        <v>0</v>
      </c>
      <c r="F764" s="156">
        <f t="shared" si="149"/>
        <v>0</v>
      </c>
      <c r="G764" t="str">
        <f t="shared" si="150"/>
        <v/>
      </c>
      <c r="H764" t="b">
        <f t="shared" si="151"/>
        <v>0</v>
      </c>
      <c r="I764" s="283">
        <f t="shared" si="144"/>
        <v>0</v>
      </c>
      <c r="J764" s="1">
        <f t="shared" si="145"/>
        <v>0</v>
      </c>
      <c r="K764" s="157">
        <f t="shared" si="152"/>
        <v>0</v>
      </c>
      <c r="L764" s="148">
        <f t="shared" si="153"/>
        <v>0</v>
      </c>
      <c r="M764" s="150">
        <f t="shared" si="154"/>
        <v>10</v>
      </c>
      <c r="N764" s="149">
        <f t="shared" si="155"/>
        <v>50</v>
      </c>
      <c r="O764" s="149">
        <f t="shared" si="146"/>
        <v>5</v>
      </c>
      <c r="P764" s="148">
        <f t="shared" si="147"/>
        <v>0.5</v>
      </c>
    </row>
    <row r="765" spans="1:16" x14ac:dyDescent="0.25">
      <c r="A765" s="391"/>
      <c r="B765" s="394"/>
      <c r="C765" s="5" t="str">
        <f t="shared" si="143"/>
        <v/>
      </c>
      <c r="D765" s="155">
        <f t="shared" si="148"/>
        <v>0</v>
      </c>
      <c r="F765" s="156">
        <f t="shared" si="149"/>
        <v>0</v>
      </c>
      <c r="G765" t="str">
        <f t="shared" si="150"/>
        <v/>
      </c>
      <c r="H765" t="b">
        <f t="shared" si="151"/>
        <v>0</v>
      </c>
      <c r="I765" s="283">
        <f t="shared" si="144"/>
        <v>0</v>
      </c>
      <c r="J765" s="1">
        <f t="shared" si="145"/>
        <v>0</v>
      </c>
      <c r="K765" s="157">
        <f t="shared" si="152"/>
        <v>0</v>
      </c>
      <c r="L765" s="148">
        <f t="shared" si="153"/>
        <v>0</v>
      </c>
      <c r="M765" s="150">
        <f t="shared" si="154"/>
        <v>10</v>
      </c>
      <c r="N765" s="149">
        <f t="shared" si="155"/>
        <v>50</v>
      </c>
      <c r="O765" s="149">
        <f t="shared" si="146"/>
        <v>5</v>
      </c>
      <c r="P765" s="148">
        <f t="shared" si="147"/>
        <v>0.5</v>
      </c>
    </row>
    <row r="766" spans="1:16" x14ac:dyDescent="0.25">
      <c r="A766" s="391"/>
      <c r="B766" s="394"/>
      <c r="C766" s="5" t="str">
        <f t="shared" si="143"/>
        <v/>
      </c>
      <c r="D766" s="155">
        <f t="shared" si="148"/>
        <v>0</v>
      </c>
      <c r="F766" s="156">
        <f t="shared" si="149"/>
        <v>0</v>
      </c>
      <c r="G766" t="str">
        <f t="shared" si="150"/>
        <v/>
      </c>
      <c r="H766" t="b">
        <f t="shared" si="151"/>
        <v>0</v>
      </c>
      <c r="I766" s="283">
        <f t="shared" si="144"/>
        <v>0</v>
      </c>
      <c r="J766" s="1">
        <f t="shared" si="145"/>
        <v>0</v>
      </c>
      <c r="K766" s="157">
        <f t="shared" si="152"/>
        <v>0</v>
      </c>
      <c r="L766" s="148">
        <f t="shared" si="153"/>
        <v>0</v>
      </c>
      <c r="M766" s="150">
        <f t="shared" si="154"/>
        <v>10</v>
      </c>
      <c r="N766" s="149">
        <f t="shared" si="155"/>
        <v>50</v>
      </c>
      <c r="O766" s="149">
        <f t="shared" si="146"/>
        <v>5</v>
      </c>
      <c r="P766" s="148">
        <f t="shared" si="147"/>
        <v>0.5</v>
      </c>
    </row>
    <row r="767" spans="1:16" x14ac:dyDescent="0.25">
      <c r="A767" s="391"/>
      <c r="B767" s="394"/>
      <c r="C767" s="5" t="str">
        <f t="shared" si="143"/>
        <v/>
      </c>
      <c r="D767" s="155">
        <f t="shared" si="148"/>
        <v>0</v>
      </c>
      <c r="F767" s="156">
        <f t="shared" si="149"/>
        <v>0</v>
      </c>
      <c r="G767" t="str">
        <f t="shared" si="150"/>
        <v/>
      </c>
      <c r="H767" t="b">
        <f t="shared" si="151"/>
        <v>0</v>
      </c>
      <c r="I767" s="283">
        <f t="shared" si="144"/>
        <v>0</v>
      </c>
      <c r="J767" s="1">
        <f t="shared" si="145"/>
        <v>0</v>
      </c>
      <c r="K767" s="157">
        <f t="shared" si="152"/>
        <v>0</v>
      </c>
      <c r="L767" s="148">
        <f t="shared" si="153"/>
        <v>0</v>
      </c>
      <c r="M767" s="150">
        <f t="shared" si="154"/>
        <v>10</v>
      </c>
      <c r="N767" s="149">
        <f t="shared" si="155"/>
        <v>50</v>
      </c>
      <c r="O767" s="149">
        <f t="shared" si="146"/>
        <v>5</v>
      </c>
      <c r="P767" s="148">
        <f t="shared" si="147"/>
        <v>0.5</v>
      </c>
    </row>
    <row r="768" spans="1:16" x14ac:dyDescent="0.25">
      <c r="A768" s="391"/>
      <c r="B768" s="394"/>
      <c r="C768" s="5" t="str">
        <f t="shared" si="143"/>
        <v/>
      </c>
      <c r="D768" s="155">
        <f t="shared" si="148"/>
        <v>0</v>
      </c>
      <c r="F768" s="156">
        <f t="shared" si="149"/>
        <v>0</v>
      </c>
      <c r="G768" t="str">
        <f t="shared" si="150"/>
        <v/>
      </c>
      <c r="H768" t="b">
        <f t="shared" si="151"/>
        <v>0</v>
      </c>
      <c r="I768" s="283">
        <f t="shared" si="144"/>
        <v>0</v>
      </c>
      <c r="J768" s="1">
        <f t="shared" si="145"/>
        <v>0</v>
      </c>
      <c r="K768" s="157">
        <f t="shared" si="152"/>
        <v>0</v>
      </c>
      <c r="L768" s="148">
        <f t="shared" si="153"/>
        <v>0</v>
      </c>
      <c r="M768" s="150">
        <f t="shared" si="154"/>
        <v>10</v>
      </c>
      <c r="N768" s="149">
        <f t="shared" si="155"/>
        <v>50</v>
      </c>
      <c r="O768" s="149">
        <f t="shared" si="146"/>
        <v>5</v>
      </c>
      <c r="P768" s="148">
        <f t="shared" si="147"/>
        <v>0.5</v>
      </c>
    </row>
    <row r="769" spans="1:16" x14ac:dyDescent="0.25">
      <c r="A769" s="391"/>
      <c r="B769" s="394"/>
      <c r="C769" s="5" t="str">
        <f t="shared" si="143"/>
        <v/>
      </c>
      <c r="D769" s="155">
        <f t="shared" si="148"/>
        <v>0</v>
      </c>
      <c r="F769" s="156">
        <f t="shared" si="149"/>
        <v>0</v>
      </c>
      <c r="G769" t="str">
        <f t="shared" si="150"/>
        <v/>
      </c>
      <c r="H769" t="b">
        <f t="shared" si="151"/>
        <v>0</v>
      </c>
      <c r="I769" s="283">
        <f t="shared" si="144"/>
        <v>0</v>
      </c>
      <c r="J769" s="1">
        <f t="shared" si="145"/>
        <v>0</v>
      </c>
      <c r="K769" s="157">
        <f t="shared" si="152"/>
        <v>0</v>
      </c>
      <c r="L769" s="148">
        <f t="shared" si="153"/>
        <v>0</v>
      </c>
      <c r="M769" s="150">
        <f t="shared" si="154"/>
        <v>10</v>
      </c>
      <c r="N769" s="149">
        <f t="shared" si="155"/>
        <v>50</v>
      </c>
      <c r="O769" s="149">
        <f t="shared" si="146"/>
        <v>5</v>
      </c>
      <c r="P769" s="148">
        <f t="shared" si="147"/>
        <v>0.5</v>
      </c>
    </row>
    <row r="770" spans="1:16" x14ac:dyDescent="0.25">
      <c r="A770" s="391"/>
      <c r="B770" s="394"/>
      <c r="C770" s="5" t="str">
        <f t="shared" si="143"/>
        <v/>
      </c>
      <c r="D770" s="155">
        <f t="shared" si="148"/>
        <v>0</v>
      </c>
      <c r="F770" s="156">
        <f t="shared" si="149"/>
        <v>0</v>
      </c>
      <c r="G770" t="str">
        <f t="shared" si="150"/>
        <v/>
      </c>
      <c r="H770" t="b">
        <f t="shared" si="151"/>
        <v>0</v>
      </c>
      <c r="I770" s="283">
        <f t="shared" si="144"/>
        <v>0</v>
      </c>
      <c r="J770" s="1">
        <f t="shared" si="145"/>
        <v>0</v>
      </c>
      <c r="K770" s="157">
        <f t="shared" si="152"/>
        <v>0</v>
      </c>
      <c r="L770" s="148">
        <f t="shared" si="153"/>
        <v>0</v>
      </c>
      <c r="M770" s="150">
        <f t="shared" si="154"/>
        <v>10</v>
      </c>
      <c r="N770" s="149">
        <f t="shared" si="155"/>
        <v>50</v>
      </c>
      <c r="O770" s="149">
        <f t="shared" si="146"/>
        <v>5</v>
      </c>
      <c r="P770" s="148">
        <f t="shared" si="147"/>
        <v>0.5</v>
      </c>
    </row>
    <row r="771" spans="1:16" x14ac:dyDescent="0.25">
      <c r="A771" s="391"/>
      <c r="B771" s="394"/>
      <c r="C771" s="5" t="str">
        <f t="shared" ref="C771:C834" si="156">IF(I771&gt;0,INDEX(DB,I771,2),"")</f>
        <v/>
      </c>
      <c r="D771" s="155">
        <f t="shared" si="148"/>
        <v>0</v>
      </c>
      <c r="F771" s="156">
        <f t="shared" si="149"/>
        <v>0</v>
      </c>
      <c r="G771" t="str">
        <f t="shared" si="150"/>
        <v/>
      </c>
      <c r="H771" t="b">
        <f t="shared" si="151"/>
        <v>0</v>
      </c>
      <c r="I771" s="283">
        <f t="shared" ref="I771:I834" si="157">IF(ISNA(MATCH(A771,AthleteNumbers,0)),0,MATCH(A771,AthleteNumbers,0))</f>
        <v>0</v>
      </c>
      <c r="J771" s="1">
        <f t="shared" ref="J771:J834" si="158">IF(I771&gt;0,INDEX(DB,$I771,6),0)</f>
        <v>0</v>
      </c>
      <c r="K771" s="157">
        <f t="shared" si="152"/>
        <v>0</v>
      </c>
      <c r="L771" s="148">
        <f t="shared" si="153"/>
        <v>0</v>
      </c>
      <c r="M771" s="150">
        <f t="shared" si="154"/>
        <v>10</v>
      </c>
      <c r="N771" s="149">
        <f t="shared" si="155"/>
        <v>50</v>
      </c>
      <c r="O771" s="149">
        <f t="shared" ref="O771:O834" si="159">IF($J771=0,$M$1,INDEX(IncEventData,$J771,(3*($K$1-1))+2))</f>
        <v>5</v>
      </c>
      <c r="P771" s="148">
        <f t="shared" ref="P771:P834" si="160">IF($J771=0,$O$1,INDEX(IncEventData,$J771,(3*($K$1-1))+3))</f>
        <v>0.5</v>
      </c>
    </row>
    <row r="772" spans="1:16" x14ac:dyDescent="0.25">
      <c r="A772" s="391"/>
      <c r="B772" s="394"/>
      <c r="C772" s="5" t="str">
        <f t="shared" si="156"/>
        <v/>
      </c>
      <c r="D772" s="155">
        <f t="shared" ref="D772:D835" si="161">IF(AND(H772,B772&lt;&gt;0,ISNUMBER(B772)),IF(ISERR(M772),0,M772),0)</f>
        <v>0</v>
      </c>
      <c r="F772" s="156">
        <f t="shared" ref="F772:F835" si="162">COUNTIF(A$3:A$1002,A772)</f>
        <v>0</v>
      </c>
      <c r="G772" t="str">
        <f t="shared" ref="G772:G835" si="163">IF(AND(H772,OR(D772&lt;=10,D772&gt;=90)),"CHECK","")</f>
        <v/>
      </c>
      <c r="H772" t="b">
        <f t="shared" ref="H772:H835" si="164">IF(AND(I772&gt;0,LEN(C772)&gt;0,B772&lt;&gt;0),TRUE,FALSE)</f>
        <v>0</v>
      </c>
      <c r="I772" s="283">
        <f t="shared" si="157"/>
        <v>0</v>
      </c>
      <c r="J772" s="1">
        <f t="shared" si="158"/>
        <v>0</v>
      </c>
      <c r="K772" s="157">
        <f t="shared" ref="K772:K835" si="165">IF(ISNUMBER(B772),ROUND(+B772,2),0)</f>
        <v>0</v>
      </c>
      <c r="L772" s="148">
        <f t="shared" ref="L772:L835" si="166">+K772</f>
        <v>0</v>
      </c>
      <c r="M772" s="150">
        <f t="shared" ref="M772:M835" si="167">IF(L772&lt;O772,MinPoints,IF(AND(L772&gt;N772,O772&gt;0),100,+INT(($L772-O772)/P772)+MinPoints))</f>
        <v>10</v>
      </c>
      <c r="N772" s="149">
        <f t="shared" ref="N772:N835" si="168">+O772+(P772*90)</f>
        <v>50</v>
      </c>
      <c r="O772" s="149">
        <f t="shared" si="159"/>
        <v>5</v>
      </c>
      <c r="P772" s="148">
        <f t="shared" si="160"/>
        <v>0.5</v>
      </c>
    </row>
    <row r="773" spans="1:16" x14ac:dyDescent="0.25">
      <c r="A773" s="391"/>
      <c r="B773" s="394"/>
      <c r="C773" s="5" t="str">
        <f t="shared" si="156"/>
        <v/>
      </c>
      <c r="D773" s="155">
        <f t="shared" si="161"/>
        <v>0</v>
      </c>
      <c r="F773" s="156">
        <f t="shared" si="162"/>
        <v>0</v>
      </c>
      <c r="G773" t="str">
        <f t="shared" si="163"/>
        <v/>
      </c>
      <c r="H773" t="b">
        <f t="shared" si="164"/>
        <v>0</v>
      </c>
      <c r="I773" s="283">
        <f t="shared" si="157"/>
        <v>0</v>
      </c>
      <c r="J773" s="1">
        <f t="shared" si="158"/>
        <v>0</v>
      </c>
      <c r="K773" s="157">
        <f t="shared" si="165"/>
        <v>0</v>
      </c>
      <c r="L773" s="148">
        <f t="shared" si="166"/>
        <v>0</v>
      </c>
      <c r="M773" s="150">
        <f t="shared" si="167"/>
        <v>10</v>
      </c>
      <c r="N773" s="149">
        <f t="shared" si="168"/>
        <v>50</v>
      </c>
      <c r="O773" s="149">
        <f t="shared" si="159"/>
        <v>5</v>
      </c>
      <c r="P773" s="148">
        <f t="shared" si="160"/>
        <v>0.5</v>
      </c>
    </row>
    <row r="774" spans="1:16" x14ac:dyDescent="0.25">
      <c r="A774" s="391"/>
      <c r="B774" s="394"/>
      <c r="C774" s="5" t="str">
        <f t="shared" si="156"/>
        <v/>
      </c>
      <c r="D774" s="155">
        <f t="shared" si="161"/>
        <v>0</v>
      </c>
      <c r="F774" s="156">
        <f t="shared" si="162"/>
        <v>0</v>
      </c>
      <c r="G774" t="str">
        <f t="shared" si="163"/>
        <v/>
      </c>
      <c r="H774" t="b">
        <f t="shared" si="164"/>
        <v>0</v>
      </c>
      <c r="I774" s="283">
        <f t="shared" si="157"/>
        <v>0</v>
      </c>
      <c r="J774" s="1">
        <f t="shared" si="158"/>
        <v>0</v>
      </c>
      <c r="K774" s="157">
        <f t="shared" si="165"/>
        <v>0</v>
      </c>
      <c r="L774" s="148">
        <f t="shared" si="166"/>
        <v>0</v>
      </c>
      <c r="M774" s="150">
        <f t="shared" si="167"/>
        <v>10</v>
      </c>
      <c r="N774" s="149">
        <f t="shared" si="168"/>
        <v>50</v>
      </c>
      <c r="O774" s="149">
        <f t="shared" si="159"/>
        <v>5</v>
      </c>
      <c r="P774" s="148">
        <f t="shared" si="160"/>
        <v>0.5</v>
      </c>
    </row>
    <row r="775" spans="1:16" x14ac:dyDescent="0.25">
      <c r="A775" s="391"/>
      <c r="B775" s="394"/>
      <c r="C775" s="5" t="str">
        <f t="shared" si="156"/>
        <v/>
      </c>
      <c r="D775" s="155">
        <f t="shared" si="161"/>
        <v>0</v>
      </c>
      <c r="F775" s="156">
        <f t="shared" si="162"/>
        <v>0</v>
      </c>
      <c r="G775" t="str">
        <f t="shared" si="163"/>
        <v/>
      </c>
      <c r="H775" t="b">
        <f t="shared" si="164"/>
        <v>0</v>
      </c>
      <c r="I775" s="283">
        <f t="shared" si="157"/>
        <v>0</v>
      </c>
      <c r="J775" s="1">
        <f t="shared" si="158"/>
        <v>0</v>
      </c>
      <c r="K775" s="157">
        <f t="shared" si="165"/>
        <v>0</v>
      </c>
      <c r="L775" s="148">
        <f t="shared" si="166"/>
        <v>0</v>
      </c>
      <c r="M775" s="150">
        <f t="shared" si="167"/>
        <v>10</v>
      </c>
      <c r="N775" s="149">
        <f t="shared" si="168"/>
        <v>50</v>
      </c>
      <c r="O775" s="149">
        <f t="shared" si="159"/>
        <v>5</v>
      </c>
      <c r="P775" s="148">
        <f t="shared" si="160"/>
        <v>0.5</v>
      </c>
    </row>
    <row r="776" spans="1:16" x14ac:dyDescent="0.25">
      <c r="A776" s="391"/>
      <c r="B776" s="394"/>
      <c r="C776" s="5" t="str">
        <f t="shared" si="156"/>
        <v/>
      </c>
      <c r="D776" s="155">
        <f t="shared" si="161"/>
        <v>0</v>
      </c>
      <c r="F776" s="156">
        <f t="shared" si="162"/>
        <v>0</v>
      </c>
      <c r="G776" t="str">
        <f t="shared" si="163"/>
        <v/>
      </c>
      <c r="H776" t="b">
        <f t="shared" si="164"/>
        <v>0</v>
      </c>
      <c r="I776" s="283">
        <f t="shared" si="157"/>
        <v>0</v>
      </c>
      <c r="J776" s="1">
        <f t="shared" si="158"/>
        <v>0</v>
      </c>
      <c r="K776" s="157">
        <f t="shared" si="165"/>
        <v>0</v>
      </c>
      <c r="L776" s="148">
        <f t="shared" si="166"/>
        <v>0</v>
      </c>
      <c r="M776" s="150">
        <f t="shared" si="167"/>
        <v>10</v>
      </c>
      <c r="N776" s="149">
        <f t="shared" si="168"/>
        <v>50</v>
      </c>
      <c r="O776" s="149">
        <f t="shared" si="159"/>
        <v>5</v>
      </c>
      <c r="P776" s="148">
        <f t="shared" si="160"/>
        <v>0.5</v>
      </c>
    </row>
    <row r="777" spans="1:16" x14ac:dyDescent="0.25">
      <c r="A777" s="391"/>
      <c r="B777" s="394"/>
      <c r="C777" s="5" t="str">
        <f t="shared" si="156"/>
        <v/>
      </c>
      <c r="D777" s="155">
        <f t="shared" si="161"/>
        <v>0</v>
      </c>
      <c r="F777" s="156">
        <f t="shared" si="162"/>
        <v>0</v>
      </c>
      <c r="G777" t="str">
        <f t="shared" si="163"/>
        <v/>
      </c>
      <c r="H777" t="b">
        <f t="shared" si="164"/>
        <v>0</v>
      </c>
      <c r="I777" s="283">
        <f t="shared" si="157"/>
        <v>0</v>
      </c>
      <c r="J777" s="1">
        <f t="shared" si="158"/>
        <v>0</v>
      </c>
      <c r="K777" s="157">
        <f t="shared" si="165"/>
        <v>0</v>
      </c>
      <c r="L777" s="148">
        <f t="shared" si="166"/>
        <v>0</v>
      </c>
      <c r="M777" s="150">
        <f t="shared" si="167"/>
        <v>10</v>
      </c>
      <c r="N777" s="149">
        <f t="shared" si="168"/>
        <v>50</v>
      </c>
      <c r="O777" s="149">
        <f t="shared" si="159"/>
        <v>5</v>
      </c>
      <c r="P777" s="148">
        <f t="shared" si="160"/>
        <v>0.5</v>
      </c>
    </row>
    <row r="778" spans="1:16" x14ac:dyDescent="0.25">
      <c r="A778" s="391"/>
      <c r="B778" s="394"/>
      <c r="C778" s="5" t="str">
        <f t="shared" si="156"/>
        <v/>
      </c>
      <c r="D778" s="155">
        <f t="shared" si="161"/>
        <v>0</v>
      </c>
      <c r="F778" s="156">
        <f t="shared" si="162"/>
        <v>0</v>
      </c>
      <c r="G778" t="str">
        <f t="shared" si="163"/>
        <v/>
      </c>
      <c r="H778" t="b">
        <f t="shared" si="164"/>
        <v>0</v>
      </c>
      <c r="I778" s="283">
        <f t="shared" si="157"/>
        <v>0</v>
      </c>
      <c r="J778" s="1">
        <f t="shared" si="158"/>
        <v>0</v>
      </c>
      <c r="K778" s="157">
        <f t="shared" si="165"/>
        <v>0</v>
      </c>
      <c r="L778" s="148">
        <f t="shared" si="166"/>
        <v>0</v>
      </c>
      <c r="M778" s="150">
        <f t="shared" si="167"/>
        <v>10</v>
      </c>
      <c r="N778" s="149">
        <f t="shared" si="168"/>
        <v>50</v>
      </c>
      <c r="O778" s="149">
        <f t="shared" si="159"/>
        <v>5</v>
      </c>
      <c r="P778" s="148">
        <f t="shared" si="160"/>
        <v>0.5</v>
      </c>
    </row>
    <row r="779" spans="1:16" x14ac:dyDescent="0.25">
      <c r="A779" s="391"/>
      <c r="B779" s="394"/>
      <c r="C779" s="5" t="str">
        <f t="shared" si="156"/>
        <v/>
      </c>
      <c r="D779" s="155">
        <f t="shared" si="161"/>
        <v>0</v>
      </c>
      <c r="F779" s="156">
        <f t="shared" si="162"/>
        <v>0</v>
      </c>
      <c r="G779" t="str">
        <f t="shared" si="163"/>
        <v/>
      </c>
      <c r="H779" t="b">
        <f t="shared" si="164"/>
        <v>0</v>
      </c>
      <c r="I779" s="283">
        <f t="shared" si="157"/>
        <v>0</v>
      </c>
      <c r="J779" s="1">
        <f t="shared" si="158"/>
        <v>0</v>
      </c>
      <c r="K779" s="157">
        <f t="shared" si="165"/>
        <v>0</v>
      </c>
      <c r="L779" s="148">
        <f t="shared" si="166"/>
        <v>0</v>
      </c>
      <c r="M779" s="150">
        <f t="shared" si="167"/>
        <v>10</v>
      </c>
      <c r="N779" s="149">
        <f t="shared" si="168"/>
        <v>50</v>
      </c>
      <c r="O779" s="149">
        <f t="shared" si="159"/>
        <v>5</v>
      </c>
      <c r="P779" s="148">
        <f t="shared" si="160"/>
        <v>0.5</v>
      </c>
    </row>
    <row r="780" spans="1:16" x14ac:dyDescent="0.25">
      <c r="A780" s="391"/>
      <c r="B780" s="394"/>
      <c r="C780" s="5" t="str">
        <f t="shared" si="156"/>
        <v/>
      </c>
      <c r="D780" s="155">
        <f t="shared" si="161"/>
        <v>0</v>
      </c>
      <c r="F780" s="156">
        <f t="shared" si="162"/>
        <v>0</v>
      </c>
      <c r="G780" t="str">
        <f t="shared" si="163"/>
        <v/>
      </c>
      <c r="H780" t="b">
        <f t="shared" si="164"/>
        <v>0</v>
      </c>
      <c r="I780" s="283">
        <f t="shared" si="157"/>
        <v>0</v>
      </c>
      <c r="J780" s="1">
        <f t="shared" si="158"/>
        <v>0</v>
      </c>
      <c r="K780" s="157">
        <f t="shared" si="165"/>
        <v>0</v>
      </c>
      <c r="L780" s="148">
        <f t="shared" si="166"/>
        <v>0</v>
      </c>
      <c r="M780" s="150">
        <f t="shared" si="167"/>
        <v>10</v>
      </c>
      <c r="N780" s="149">
        <f t="shared" si="168"/>
        <v>50</v>
      </c>
      <c r="O780" s="149">
        <f t="shared" si="159"/>
        <v>5</v>
      </c>
      <c r="P780" s="148">
        <f t="shared" si="160"/>
        <v>0.5</v>
      </c>
    </row>
    <row r="781" spans="1:16" x14ac:dyDescent="0.25">
      <c r="A781" s="391"/>
      <c r="B781" s="394"/>
      <c r="C781" s="5" t="str">
        <f t="shared" si="156"/>
        <v/>
      </c>
      <c r="D781" s="155">
        <f t="shared" si="161"/>
        <v>0</v>
      </c>
      <c r="F781" s="156">
        <f t="shared" si="162"/>
        <v>0</v>
      </c>
      <c r="G781" t="str">
        <f t="shared" si="163"/>
        <v/>
      </c>
      <c r="H781" t="b">
        <f t="shared" si="164"/>
        <v>0</v>
      </c>
      <c r="I781" s="283">
        <f t="shared" si="157"/>
        <v>0</v>
      </c>
      <c r="J781" s="1">
        <f t="shared" si="158"/>
        <v>0</v>
      </c>
      <c r="K781" s="157">
        <f t="shared" si="165"/>
        <v>0</v>
      </c>
      <c r="L781" s="148">
        <f t="shared" si="166"/>
        <v>0</v>
      </c>
      <c r="M781" s="150">
        <f t="shared" si="167"/>
        <v>10</v>
      </c>
      <c r="N781" s="149">
        <f t="shared" si="168"/>
        <v>50</v>
      </c>
      <c r="O781" s="149">
        <f t="shared" si="159"/>
        <v>5</v>
      </c>
      <c r="P781" s="148">
        <f t="shared" si="160"/>
        <v>0.5</v>
      </c>
    </row>
    <row r="782" spans="1:16" x14ac:dyDescent="0.25">
      <c r="A782" s="391"/>
      <c r="B782" s="394"/>
      <c r="C782" s="5" t="str">
        <f t="shared" si="156"/>
        <v/>
      </c>
      <c r="D782" s="155">
        <f t="shared" si="161"/>
        <v>0</v>
      </c>
      <c r="F782" s="156">
        <f t="shared" si="162"/>
        <v>0</v>
      </c>
      <c r="G782" t="str">
        <f t="shared" si="163"/>
        <v/>
      </c>
      <c r="H782" t="b">
        <f t="shared" si="164"/>
        <v>0</v>
      </c>
      <c r="I782" s="283">
        <f t="shared" si="157"/>
        <v>0</v>
      </c>
      <c r="J782" s="1">
        <f t="shared" si="158"/>
        <v>0</v>
      </c>
      <c r="K782" s="157">
        <f t="shared" si="165"/>
        <v>0</v>
      </c>
      <c r="L782" s="148">
        <f t="shared" si="166"/>
        <v>0</v>
      </c>
      <c r="M782" s="150">
        <f t="shared" si="167"/>
        <v>10</v>
      </c>
      <c r="N782" s="149">
        <f t="shared" si="168"/>
        <v>50</v>
      </c>
      <c r="O782" s="149">
        <f t="shared" si="159"/>
        <v>5</v>
      </c>
      <c r="P782" s="148">
        <f t="shared" si="160"/>
        <v>0.5</v>
      </c>
    </row>
    <row r="783" spans="1:16" x14ac:dyDescent="0.25">
      <c r="A783" s="391"/>
      <c r="B783" s="394"/>
      <c r="C783" s="5" t="str">
        <f t="shared" si="156"/>
        <v/>
      </c>
      <c r="D783" s="155">
        <f t="shared" si="161"/>
        <v>0</v>
      </c>
      <c r="F783" s="156">
        <f t="shared" si="162"/>
        <v>0</v>
      </c>
      <c r="G783" t="str">
        <f t="shared" si="163"/>
        <v/>
      </c>
      <c r="H783" t="b">
        <f t="shared" si="164"/>
        <v>0</v>
      </c>
      <c r="I783" s="283">
        <f t="shared" si="157"/>
        <v>0</v>
      </c>
      <c r="J783" s="1">
        <f t="shared" si="158"/>
        <v>0</v>
      </c>
      <c r="K783" s="157">
        <f t="shared" si="165"/>
        <v>0</v>
      </c>
      <c r="L783" s="148">
        <f t="shared" si="166"/>
        <v>0</v>
      </c>
      <c r="M783" s="150">
        <f t="shared" si="167"/>
        <v>10</v>
      </c>
      <c r="N783" s="149">
        <f t="shared" si="168"/>
        <v>50</v>
      </c>
      <c r="O783" s="149">
        <f t="shared" si="159"/>
        <v>5</v>
      </c>
      <c r="P783" s="148">
        <f t="shared" si="160"/>
        <v>0.5</v>
      </c>
    </row>
    <row r="784" spans="1:16" x14ac:dyDescent="0.25">
      <c r="A784" s="391"/>
      <c r="B784" s="394"/>
      <c r="C784" s="5" t="str">
        <f t="shared" si="156"/>
        <v/>
      </c>
      <c r="D784" s="155">
        <f t="shared" si="161"/>
        <v>0</v>
      </c>
      <c r="F784" s="156">
        <f t="shared" si="162"/>
        <v>0</v>
      </c>
      <c r="G784" t="str">
        <f t="shared" si="163"/>
        <v/>
      </c>
      <c r="H784" t="b">
        <f t="shared" si="164"/>
        <v>0</v>
      </c>
      <c r="I784" s="283">
        <f t="shared" si="157"/>
        <v>0</v>
      </c>
      <c r="J784" s="1">
        <f t="shared" si="158"/>
        <v>0</v>
      </c>
      <c r="K784" s="157">
        <f t="shared" si="165"/>
        <v>0</v>
      </c>
      <c r="L784" s="148">
        <f t="shared" si="166"/>
        <v>0</v>
      </c>
      <c r="M784" s="150">
        <f t="shared" si="167"/>
        <v>10</v>
      </c>
      <c r="N784" s="149">
        <f t="shared" si="168"/>
        <v>50</v>
      </c>
      <c r="O784" s="149">
        <f t="shared" si="159"/>
        <v>5</v>
      </c>
      <c r="P784" s="148">
        <f t="shared" si="160"/>
        <v>0.5</v>
      </c>
    </row>
    <row r="785" spans="1:16" x14ac:dyDescent="0.25">
      <c r="A785" s="391"/>
      <c r="B785" s="394"/>
      <c r="C785" s="5" t="str">
        <f t="shared" si="156"/>
        <v/>
      </c>
      <c r="D785" s="155">
        <f t="shared" si="161"/>
        <v>0</v>
      </c>
      <c r="F785" s="156">
        <f t="shared" si="162"/>
        <v>0</v>
      </c>
      <c r="G785" t="str">
        <f t="shared" si="163"/>
        <v/>
      </c>
      <c r="H785" t="b">
        <f t="shared" si="164"/>
        <v>0</v>
      </c>
      <c r="I785" s="283">
        <f t="shared" si="157"/>
        <v>0</v>
      </c>
      <c r="J785" s="1">
        <f t="shared" si="158"/>
        <v>0</v>
      </c>
      <c r="K785" s="157">
        <f t="shared" si="165"/>
        <v>0</v>
      </c>
      <c r="L785" s="148">
        <f t="shared" si="166"/>
        <v>0</v>
      </c>
      <c r="M785" s="150">
        <f t="shared" si="167"/>
        <v>10</v>
      </c>
      <c r="N785" s="149">
        <f t="shared" si="168"/>
        <v>50</v>
      </c>
      <c r="O785" s="149">
        <f t="shared" si="159"/>
        <v>5</v>
      </c>
      <c r="P785" s="148">
        <f t="shared" si="160"/>
        <v>0.5</v>
      </c>
    </row>
    <row r="786" spans="1:16" x14ac:dyDescent="0.25">
      <c r="A786" s="391"/>
      <c r="B786" s="394"/>
      <c r="C786" s="5" t="str">
        <f t="shared" si="156"/>
        <v/>
      </c>
      <c r="D786" s="155">
        <f t="shared" si="161"/>
        <v>0</v>
      </c>
      <c r="F786" s="156">
        <f t="shared" si="162"/>
        <v>0</v>
      </c>
      <c r="G786" t="str">
        <f t="shared" si="163"/>
        <v/>
      </c>
      <c r="H786" t="b">
        <f t="shared" si="164"/>
        <v>0</v>
      </c>
      <c r="I786" s="283">
        <f t="shared" si="157"/>
        <v>0</v>
      </c>
      <c r="J786" s="1">
        <f t="shared" si="158"/>
        <v>0</v>
      </c>
      <c r="K786" s="157">
        <f t="shared" si="165"/>
        <v>0</v>
      </c>
      <c r="L786" s="148">
        <f t="shared" si="166"/>
        <v>0</v>
      </c>
      <c r="M786" s="150">
        <f t="shared" si="167"/>
        <v>10</v>
      </c>
      <c r="N786" s="149">
        <f t="shared" si="168"/>
        <v>50</v>
      </c>
      <c r="O786" s="149">
        <f t="shared" si="159"/>
        <v>5</v>
      </c>
      <c r="P786" s="148">
        <f t="shared" si="160"/>
        <v>0.5</v>
      </c>
    </row>
    <row r="787" spans="1:16" x14ac:dyDescent="0.25">
      <c r="A787" s="391"/>
      <c r="B787" s="394"/>
      <c r="C787" s="5" t="str">
        <f t="shared" si="156"/>
        <v/>
      </c>
      <c r="D787" s="155">
        <f t="shared" si="161"/>
        <v>0</v>
      </c>
      <c r="F787" s="156">
        <f t="shared" si="162"/>
        <v>0</v>
      </c>
      <c r="G787" t="str">
        <f t="shared" si="163"/>
        <v/>
      </c>
      <c r="H787" t="b">
        <f t="shared" si="164"/>
        <v>0</v>
      </c>
      <c r="I787" s="283">
        <f t="shared" si="157"/>
        <v>0</v>
      </c>
      <c r="J787" s="1">
        <f t="shared" si="158"/>
        <v>0</v>
      </c>
      <c r="K787" s="157">
        <f t="shared" si="165"/>
        <v>0</v>
      </c>
      <c r="L787" s="148">
        <f t="shared" si="166"/>
        <v>0</v>
      </c>
      <c r="M787" s="150">
        <f t="shared" si="167"/>
        <v>10</v>
      </c>
      <c r="N787" s="149">
        <f t="shared" si="168"/>
        <v>50</v>
      </c>
      <c r="O787" s="149">
        <f t="shared" si="159"/>
        <v>5</v>
      </c>
      <c r="P787" s="148">
        <f t="shared" si="160"/>
        <v>0.5</v>
      </c>
    </row>
    <row r="788" spans="1:16" x14ac:dyDescent="0.25">
      <c r="A788" s="391"/>
      <c r="B788" s="394"/>
      <c r="C788" s="5" t="str">
        <f t="shared" si="156"/>
        <v/>
      </c>
      <c r="D788" s="155">
        <f t="shared" si="161"/>
        <v>0</v>
      </c>
      <c r="F788" s="156">
        <f t="shared" si="162"/>
        <v>0</v>
      </c>
      <c r="G788" t="str">
        <f t="shared" si="163"/>
        <v/>
      </c>
      <c r="H788" t="b">
        <f t="shared" si="164"/>
        <v>0</v>
      </c>
      <c r="I788" s="283">
        <f t="shared" si="157"/>
        <v>0</v>
      </c>
      <c r="J788" s="1">
        <f t="shared" si="158"/>
        <v>0</v>
      </c>
      <c r="K788" s="157">
        <f t="shared" si="165"/>
        <v>0</v>
      </c>
      <c r="L788" s="148">
        <f t="shared" si="166"/>
        <v>0</v>
      </c>
      <c r="M788" s="150">
        <f t="shared" si="167"/>
        <v>10</v>
      </c>
      <c r="N788" s="149">
        <f t="shared" si="168"/>
        <v>50</v>
      </c>
      <c r="O788" s="149">
        <f t="shared" si="159"/>
        <v>5</v>
      </c>
      <c r="P788" s="148">
        <f t="shared" si="160"/>
        <v>0.5</v>
      </c>
    </row>
    <row r="789" spans="1:16" x14ac:dyDescent="0.25">
      <c r="A789" s="391"/>
      <c r="B789" s="394"/>
      <c r="C789" s="5" t="str">
        <f t="shared" si="156"/>
        <v/>
      </c>
      <c r="D789" s="155">
        <f t="shared" si="161"/>
        <v>0</v>
      </c>
      <c r="F789" s="156">
        <f t="shared" si="162"/>
        <v>0</v>
      </c>
      <c r="G789" t="str">
        <f t="shared" si="163"/>
        <v/>
      </c>
      <c r="H789" t="b">
        <f t="shared" si="164"/>
        <v>0</v>
      </c>
      <c r="I789" s="283">
        <f t="shared" si="157"/>
        <v>0</v>
      </c>
      <c r="J789" s="1">
        <f t="shared" si="158"/>
        <v>0</v>
      </c>
      <c r="K789" s="157">
        <f t="shared" si="165"/>
        <v>0</v>
      </c>
      <c r="L789" s="148">
        <f t="shared" si="166"/>
        <v>0</v>
      </c>
      <c r="M789" s="150">
        <f t="shared" si="167"/>
        <v>10</v>
      </c>
      <c r="N789" s="149">
        <f t="shared" si="168"/>
        <v>50</v>
      </c>
      <c r="O789" s="149">
        <f t="shared" si="159"/>
        <v>5</v>
      </c>
      <c r="P789" s="148">
        <f t="shared" si="160"/>
        <v>0.5</v>
      </c>
    </row>
    <row r="790" spans="1:16" x14ac:dyDescent="0.25">
      <c r="A790" s="391"/>
      <c r="B790" s="394"/>
      <c r="C790" s="5" t="str">
        <f t="shared" si="156"/>
        <v/>
      </c>
      <c r="D790" s="155">
        <f t="shared" si="161"/>
        <v>0</v>
      </c>
      <c r="F790" s="156">
        <f t="shared" si="162"/>
        <v>0</v>
      </c>
      <c r="G790" t="str">
        <f t="shared" si="163"/>
        <v/>
      </c>
      <c r="H790" t="b">
        <f t="shared" si="164"/>
        <v>0</v>
      </c>
      <c r="I790" s="283">
        <f t="shared" si="157"/>
        <v>0</v>
      </c>
      <c r="J790" s="1">
        <f t="shared" si="158"/>
        <v>0</v>
      </c>
      <c r="K790" s="157">
        <f t="shared" si="165"/>
        <v>0</v>
      </c>
      <c r="L790" s="148">
        <f t="shared" si="166"/>
        <v>0</v>
      </c>
      <c r="M790" s="150">
        <f t="shared" si="167"/>
        <v>10</v>
      </c>
      <c r="N790" s="149">
        <f t="shared" si="168"/>
        <v>50</v>
      </c>
      <c r="O790" s="149">
        <f t="shared" si="159"/>
        <v>5</v>
      </c>
      <c r="P790" s="148">
        <f t="shared" si="160"/>
        <v>0.5</v>
      </c>
    </row>
    <row r="791" spans="1:16" x14ac:dyDescent="0.25">
      <c r="A791" s="391"/>
      <c r="B791" s="394"/>
      <c r="C791" s="5" t="str">
        <f t="shared" si="156"/>
        <v/>
      </c>
      <c r="D791" s="155">
        <f t="shared" si="161"/>
        <v>0</v>
      </c>
      <c r="F791" s="156">
        <f t="shared" si="162"/>
        <v>0</v>
      </c>
      <c r="G791" t="str">
        <f t="shared" si="163"/>
        <v/>
      </c>
      <c r="H791" t="b">
        <f t="shared" si="164"/>
        <v>0</v>
      </c>
      <c r="I791" s="283">
        <f t="shared" si="157"/>
        <v>0</v>
      </c>
      <c r="J791" s="1">
        <f t="shared" si="158"/>
        <v>0</v>
      </c>
      <c r="K791" s="157">
        <f t="shared" si="165"/>
        <v>0</v>
      </c>
      <c r="L791" s="148">
        <f t="shared" si="166"/>
        <v>0</v>
      </c>
      <c r="M791" s="150">
        <f t="shared" si="167"/>
        <v>10</v>
      </c>
      <c r="N791" s="149">
        <f t="shared" si="168"/>
        <v>50</v>
      </c>
      <c r="O791" s="149">
        <f t="shared" si="159"/>
        <v>5</v>
      </c>
      <c r="P791" s="148">
        <f t="shared" si="160"/>
        <v>0.5</v>
      </c>
    </row>
    <row r="792" spans="1:16" x14ac:dyDescent="0.25">
      <c r="A792" s="391"/>
      <c r="B792" s="394"/>
      <c r="C792" s="5" t="str">
        <f t="shared" si="156"/>
        <v/>
      </c>
      <c r="D792" s="155">
        <f t="shared" si="161"/>
        <v>0</v>
      </c>
      <c r="F792" s="156">
        <f t="shared" si="162"/>
        <v>0</v>
      </c>
      <c r="G792" t="str">
        <f t="shared" si="163"/>
        <v/>
      </c>
      <c r="H792" t="b">
        <f t="shared" si="164"/>
        <v>0</v>
      </c>
      <c r="I792" s="283">
        <f t="shared" si="157"/>
        <v>0</v>
      </c>
      <c r="J792" s="1">
        <f t="shared" si="158"/>
        <v>0</v>
      </c>
      <c r="K792" s="157">
        <f t="shared" si="165"/>
        <v>0</v>
      </c>
      <c r="L792" s="148">
        <f t="shared" si="166"/>
        <v>0</v>
      </c>
      <c r="M792" s="150">
        <f t="shared" si="167"/>
        <v>10</v>
      </c>
      <c r="N792" s="149">
        <f t="shared" si="168"/>
        <v>50</v>
      </c>
      <c r="O792" s="149">
        <f t="shared" si="159"/>
        <v>5</v>
      </c>
      <c r="P792" s="148">
        <f t="shared" si="160"/>
        <v>0.5</v>
      </c>
    </row>
    <row r="793" spans="1:16" x14ac:dyDescent="0.25">
      <c r="A793" s="391"/>
      <c r="B793" s="394"/>
      <c r="C793" s="5" t="str">
        <f t="shared" si="156"/>
        <v/>
      </c>
      <c r="D793" s="155">
        <f t="shared" si="161"/>
        <v>0</v>
      </c>
      <c r="F793" s="156">
        <f t="shared" si="162"/>
        <v>0</v>
      </c>
      <c r="G793" t="str">
        <f t="shared" si="163"/>
        <v/>
      </c>
      <c r="H793" t="b">
        <f t="shared" si="164"/>
        <v>0</v>
      </c>
      <c r="I793" s="283">
        <f t="shared" si="157"/>
        <v>0</v>
      </c>
      <c r="J793" s="1">
        <f t="shared" si="158"/>
        <v>0</v>
      </c>
      <c r="K793" s="157">
        <f t="shared" si="165"/>
        <v>0</v>
      </c>
      <c r="L793" s="148">
        <f t="shared" si="166"/>
        <v>0</v>
      </c>
      <c r="M793" s="150">
        <f t="shared" si="167"/>
        <v>10</v>
      </c>
      <c r="N793" s="149">
        <f t="shared" si="168"/>
        <v>50</v>
      </c>
      <c r="O793" s="149">
        <f t="shared" si="159"/>
        <v>5</v>
      </c>
      <c r="P793" s="148">
        <f t="shared" si="160"/>
        <v>0.5</v>
      </c>
    </row>
    <row r="794" spans="1:16" x14ac:dyDescent="0.25">
      <c r="A794" s="391"/>
      <c r="B794" s="394"/>
      <c r="C794" s="5" t="str">
        <f t="shared" si="156"/>
        <v/>
      </c>
      <c r="D794" s="155">
        <f t="shared" si="161"/>
        <v>0</v>
      </c>
      <c r="F794" s="156">
        <f t="shared" si="162"/>
        <v>0</v>
      </c>
      <c r="G794" t="str">
        <f t="shared" si="163"/>
        <v/>
      </c>
      <c r="H794" t="b">
        <f t="shared" si="164"/>
        <v>0</v>
      </c>
      <c r="I794" s="283">
        <f t="shared" si="157"/>
        <v>0</v>
      </c>
      <c r="J794" s="1">
        <f t="shared" si="158"/>
        <v>0</v>
      </c>
      <c r="K794" s="157">
        <f t="shared" si="165"/>
        <v>0</v>
      </c>
      <c r="L794" s="148">
        <f t="shared" si="166"/>
        <v>0</v>
      </c>
      <c r="M794" s="150">
        <f t="shared" si="167"/>
        <v>10</v>
      </c>
      <c r="N794" s="149">
        <f t="shared" si="168"/>
        <v>50</v>
      </c>
      <c r="O794" s="149">
        <f t="shared" si="159"/>
        <v>5</v>
      </c>
      <c r="P794" s="148">
        <f t="shared" si="160"/>
        <v>0.5</v>
      </c>
    </row>
    <row r="795" spans="1:16" x14ac:dyDescent="0.25">
      <c r="A795" s="391"/>
      <c r="B795" s="394"/>
      <c r="C795" s="5" t="str">
        <f t="shared" si="156"/>
        <v/>
      </c>
      <c r="D795" s="155">
        <f t="shared" si="161"/>
        <v>0</v>
      </c>
      <c r="F795" s="156">
        <f t="shared" si="162"/>
        <v>0</v>
      </c>
      <c r="G795" t="str">
        <f t="shared" si="163"/>
        <v/>
      </c>
      <c r="H795" t="b">
        <f t="shared" si="164"/>
        <v>0</v>
      </c>
      <c r="I795" s="283">
        <f t="shared" si="157"/>
        <v>0</v>
      </c>
      <c r="J795" s="1">
        <f t="shared" si="158"/>
        <v>0</v>
      </c>
      <c r="K795" s="157">
        <f t="shared" si="165"/>
        <v>0</v>
      </c>
      <c r="L795" s="148">
        <f t="shared" si="166"/>
        <v>0</v>
      </c>
      <c r="M795" s="150">
        <f t="shared" si="167"/>
        <v>10</v>
      </c>
      <c r="N795" s="149">
        <f t="shared" si="168"/>
        <v>50</v>
      </c>
      <c r="O795" s="149">
        <f t="shared" si="159"/>
        <v>5</v>
      </c>
      <c r="P795" s="148">
        <f t="shared" si="160"/>
        <v>0.5</v>
      </c>
    </row>
    <row r="796" spans="1:16" x14ac:dyDescent="0.25">
      <c r="A796" s="391"/>
      <c r="B796" s="394"/>
      <c r="C796" s="5" t="str">
        <f t="shared" si="156"/>
        <v/>
      </c>
      <c r="D796" s="155">
        <f t="shared" si="161"/>
        <v>0</v>
      </c>
      <c r="F796" s="156">
        <f t="shared" si="162"/>
        <v>0</v>
      </c>
      <c r="G796" t="str">
        <f t="shared" si="163"/>
        <v/>
      </c>
      <c r="H796" t="b">
        <f t="shared" si="164"/>
        <v>0</v>
      </c>
      <c r="I796" s="283">
        <f t="shared" si="157"/>
        <v>0</v>
      </c>
      <c r="J796" s="1">
        <f t="shared" si="158"/>
        <v>0</v>
      </c>
      <c r="K796" s="157">
        <f t="shared" si="165"/>
        <v>0</v>
      </c>
      <c r="L796" s="148">
        <f t="shared" si="166"/>
        <v>0</v>
      </c>
      <c r="M796" s="150">
        <f t="shared" si="167"/>
        <v>10</v>
      </c>
      <c r="N796" s="149">
        <f t="shared" si="168"/>
        <v>50</v>
      </c>
      <c r="O796" s="149">
        <f t="shared" si="159"/>
        <v>5</v>
      </c>
      <c r="P796" s="148">
        <f t="shared" si="160"/>
        <v>0.5</v>
      </c>
    </row>
    <row r="797" spans="1:16" x14ac:dyDescent="0.25">
      <c r="A797" s="391"/>
      <c r="B797" s="394"/>
      <c r="C797" s="5" t="str">
        <f t="shared" si="156"/>
        <v/>
      </c>
      <c r="D797" s="155">
        <f t="shared" si="161"/>
        <v>0</v>
      </c>
      <c r="F797" s="156">
        <f t="shared" si="162"/>
        <v>0</v>
      </c>
      <c r="G797" t="str">
        <f t="shared" si="163"/>
        <v/>
      </c>
      <c r="H797" t="b">
        <f t="shared" si="164"/>
        <v>0</v>
      </c>
      <c r="I797" s="283">
        <f t="shared" si="157"/>
        <v>0</v>
      </c>
      <c r="J797" s="1">
        <f t="shared" si="158"/>
        <v>0</v>
      </c>
      <c r="K797" s="157">
        <f t="shared" si="165"/>
        <v>0</v>
      </c>
      <c r="L797" s="148">
        <f t="shared" si="166"/>
        <v>0</v>
      </c>
      <c r="M797" s="150">
        <f t="shared" si="167"/>
        <v>10</v>
      </c>
      <c r="N797" s="149">
        <f t="shared" si="168"/>
        <v>50</v>
      </c>
      <c r="O797" s="149">
        <f t="shared" si="159"/>
        <v>5</v>
      </c>
      <c r="P797" s="148">
        <f t="shared" si="160"/>
        <v>0.5</v>
      </c>
    </row>
    <row r="798" spans="1:16" x14ac:dyDescent="0.25">
      <c r="A798" s="391"/>
      <c r="B798" s="394"/>
      <c r="C798" s="5" t="str">
        <f t="shared" si="156"/>
        <v/>
      </c>
      <c r="D798" s="155">
        <f t="shared" si="161"/>
        <v>0</v>
      </c>
      <c r="F798" s="156">
        <f t="shared" si="162"/>
        <v>0</v>
      </c>
      <c r="G798" t="str">
        <f t="shared" si="163"/>
        <v/>
      </c>
      <c r="H798" t="b">
        <f t="shared" si="164"/>
        <v>0</v>
      </c>
      <c r="I798" s="283">
        <f t="shared" si="157"/>
        <v>0</v>
      </c>
      <c r="J798" s="1">
        <f t="shared" si="158"/>
        <v>0</v>
      </c>
      <c r="K798" s="157">
        <f t="shared" si="165"/>
        <v>0</v>
      </c>
      <c r="L798" s="148">
        <f t="shared" si="166"/>
        <v>0</v>
      </c>
      <c r="M798" s="150">
        <f t="shared" si="167"/>
        <v>10</v>
      </c>
      <c r="N798" s="149">
        <f t="shared" si="168"/>
        <v>50</v>
      </c>
      <c r="O798" s="149">
        <f t="shared" si="159"/>
        <v>5</v>
      </c>
      <c r="P798" s="148">
        <f t="shared" si="160"/>
        <v>0.5</v>
      </c>
    </row>
    <row r="799" spans="1:16" x14ac:dyDescent="0.25">
      <c r="A799" s="391"/>
      <c r="B799" s="394"/>
      <c r="C799" s="5" t="str">
        <f t="shared" si="156"/>
        <v/>
      </c>
      <c r="D799" s="155">
        <f t="shared" si="161"/>
        <v>0</v>
      </c>
      <c r="F799" s="156">
        <f t="shared" si="162"/>
        <v>0</v>
      </c>
      <c r="G799" t="str">
        <f t="shared" si="163"/>
        <v/>
      </c>
      <c r="H799" t="b">
        <f t="shared" si="164"/>
        <v>0</v>
      </c>
      <c r="I799" s="283">
        <f t="shared" si="157"/>
        <v>0</v>
      </c>
      <c r="J799" s="1">
        <f t="shared" si="158"/>
        <v>0</v>
      </c>
      <c r="K799" s="157">
        <f t="shared" si="165"/>
        <v>0</v>
      </c>
      <c r="L799" s="148">
        <f t="shared" si="166"/>
        <v>0</v>
      </c>
      <c r="M799" s="150">
        <f t="shared" si="167"/>
        <v>10</v>
      </c>
      <c r="N799" s="149">
        <f t="shared" si="168"/>
        <v>50</v>
      </c>
      <c r="O799" s="149">
        <f t="shared" si="159"/>
        <v>5</v>
      </c>
      <c r="P799" s="148">
        <f t="shared" si="160"/>
        <v>0.5</v>
      </c>
    </row>
    <row r="800" spans="1:16" x14ac:dyDescent="0.25">
      <c r="A800" s="391"/>
      <c r="B800" s="394"/>
      <c r="C800" s="5" t="str">
        <f t="shared" si="156"/>
        <v/>
      </c>
      <c r="D800" s="155">
        <f t="shared" si="161"/>
        <v>0</v>
      </c>
      <c r="F800" s="156">
        <f t="shared" si="162"/>
        <v>0</v>
      </c>
      <c r="G800" t="str">
        <f t="shared" si="163"/>
        <v/>
      </c>
      <c r="H800" t="b">
        <f t="shared" si="164"/>
        <v>0</v>
      </c>
      <c r="I800" s="283">
        <f t="shared" si="157"/>
        <v>0</v>
      </c>
      <c r="J800" s="1">
        <f t="shared" si="158"/>
        <v>0</v>
      </c>
      <c r="K800" s="157">
        <f t="shared" si="165"/>
        <v>0</v>
      </c>
      <c r="L800" s="148">
        <f t="shared" si="166"/>
        <v>0</v>
      </c>
      <c r="M800" s="150">
        <f t="shared" si="167"/>
        <v>10</v>
      </c>
      <c r="N800" s="149">
        <f t="shared" si="168"/>
        <v>50</v>
      </c>
      <c r="O800" s="149">
        <f t="shared" si="159"/>
        <v>5</v>
      </c>
      <c r="P800" s="148">
        <f t="shared" si="160"/>
        <v>0.5</v>
      </c>
    </row>
    <row r="801" spans="1:16" x14ac:dyDescent="0.25">
      <c r="A801" s="391"/>
      <c r="B801" s="394"/>
      <c r="C801" s="5" t="str">
        <f t="shared" si="156"/>
        <v/>
      </c>
      <c r="D801" s="155">
        <f t="shared" si="161"/>
        <v>0</v>
      </c>
      <c r="F801" s="156">
        <f t="shared" si="162"/>
        <v>0</v>
      </c>
      <c r="G801" t="str">
        <f t="shared" si="163"/>
        <v/>
      </c>
      <c r="H801" t="b">
        <f t="shared" si="164"/>
        <v>0</v>
      </c>
      <c r="I801" s="283">
        <f t="shared" si="157"/>
        <v>0</v>
      </c>
      <c r="J801" s="1">
        <f t="shared" si="158"/>
        <v>0</v>
      </c>
      <c r="K801" s="157">
        <f t="shared" si="165"/>
        <v>0</v>
      </c>
      <c r="L801" s="148">
        <f t="shared" si="166"/>
        <v>0</v>
      </c>
      <c r="M801" s="150">
        <f t="shared" si="167"/>
        <v>10</v>
      </c>
      <c r="N801" s="149">
        <f t="shared" si="168"/>
        <v>50</v>
      </c>
      <c r="O801" s="149">
        <f t="shared" si="159"/>
        <v>5</v>
      </c>
      <c r="P801" s="148">
        <f t="shared" si="160"/>
        <v>0.5</v>
      </c>
    </row>
    <row r="802" spans="1:16" x14ac:dyDescent="0.25">
      <c r="A802" s="391"/>
      <c r="B802" s="394"/>
      <c r="C802" s="5" t="str">
        <f t="shared" si="156"/>
        <v/>
      </c>
      <c r="D802" s="155">
        <f t="shared" si="161"/>
        <v>0</v>
      </c>
      <c r="F802" s="156">
        <f t="shared" si="162"/>
        <v>0</v>
      </c>
      <c r="G802" t="str">
        <f t="shared" si="163"/>
        <v/>
      </c>
      <c r="H802" t="b">
        <f t="shared" si="164"/>
        <v>0</v>
      </c>
      <c r="I802" s="283">
        <f t="shared" si="157"/>
        <v>0</v>
      </c>
      <c r="J802" s="1">
        <f t="shared" si="158"/>
        <v>0</v>
      </c>
      <c r="K802" s="157">
        <f t="shared" si="165"/>
        <v>0</v>
      </c>
      <c r="L802" s="148">
        <f t="shared" si="166"/>
        <v>0</v>
      </c>
      <c r="M802" s="150">
        <f t="shared" si="167"/>
        <v>10</v>
      </c>
      <c r="N802" s="149">
        <f t="shared" si="168"/>
        <v>50</v>
      </c>
      <c r="O802" s="149">
        <f t="shared" si="159"/>
        <v>5</v>
      </c>
      <c r="P802" s="148">
        <f t="shared" si="160"/>
        <v>0.5</v>
      </c>
    </row>
    <row r="803" spans="1:16" x14ac:dyDescent="0.25">
      <c r="A803" s="391"/>
      <c r="B803" s="394"/>
      <c r="C803" s="5" t="str">
        <f t="shared" si="156"/>
        <v/>
      </c>
      <c r="D803" s="155">
        <f t="shared" si="161"/>
        <v>0</v>
      </c>
      <c r="F803" s="156">
        <f t="shared" si="162"/>
        <v>0</v>
      </c>
      <c r="G803" t="str">
        <f t="shared" si="163"/>
        <v/>
      </c>
      <c r="H803" t="b">
        <f t="shared" si="164"/>
        <v>0</v>
      </c>
      <c r="I803" s="283">
        <f t="shared" si="157"/>
        <v>0</v>
      </c>
      <c r="J803" s="1">
        <f t="shared" si="158"/>
        <v>0</v>
      </c>
      <c r="K803" s="157">
        <f t="shared" si="165"/>
        <v>0</v>
      </c>
      <c r="L803" s="148">
        <f t="shared" si="166"/>
        <v>0</v>
      </c>
      <c r="M803" s="150">
        <f t="shared" si="167"/>
        <v>10</v>
      </c>
      <c r="N803" s="149">
        <f t="shared" si="168"/>
        <v>50</v>
      </c>
      <c r="O803" s="149">
        <f t="shared" si="159"/>
        <v>5</v>
      </c>
      <c r="P803" s="148">
        <f t="shared" si="160"/>
        <v>0.5</v>
      </c>
    </row>
    <row r="804" spans="1:16" x14ac:dyDescent="0.25">
      <c r="A804" s="391"/>
      <c r="B804" s="394"/>
      <c r="C804" s="5" t="str">
        <f t="shared" si="156"/>
        <v/>
      </c>
      <c r="D804" s="155">
        <f t="shared" si="161"/>
        <v>0</v>
      </c>
      <c r="F804" s="156">
        <f t="shared" si="162"/>
        <v>0</v>
      </c>
      <c r="G804" t="str">
        <f t="shared" si="163"/>
        <v/>
      </c>
      <c r="H804" t="b">
        <f t="shared" si="164"/>
        <v>0</v>
      </c>
      <c r="I804" s="283">
        <f t="shared" si="157"/>
        <v>0</v>
      </c>
      <c r="J804" s="1">
        <f t="shared" si="158"/>
        <v>0</v>
      </c>
      <c r="K804" s="157">
        <f t="shared" si="165"/>
        <v>0</v>
      </c>
      <c r="L804" s="148">
        <f t="shared" si="166"/>
        <v>0</v>
      </c>
      <c r="M804" s="150">
        <f t="shared" si="167"/>
        <v>10</v>
      </c>
      <c r="N804" s="149">
        <f t="shared" si="168"/>
        <v>50</v>
      </c>
      <c r="O804" s="149">
        <f t="shared" si="159"/>
        <v>5</v>
      </c>
      <c r="P804" s="148">
        <f t="shared" si="160"/>
        <v>0.5</v>
      </c>
    </row>
    <row r="805" spans="1:16" x14ac:dyDescent="0.25">
      <c r="A805" s="391"/>
      <c r="B805" s="394"/>
      <c r="C805" s="5" t="str">
        <f t="shared" si="156"/>
        <v/>
      </c>
      <c r="D805" s="155">
        <f t="shared" si="161"/>
        <v>0</v>
      </c>
      <c r="F805" s="156">
        <f t="shared" si="162"/>
        <v>0</v>
      </c>
      <c r="G805" t="str">
        <f t="shared" si="163"/>
        <v/>
      </c>
      <c r="H805" t="b">
        <f t="shared" si="164"/>
        <v>0</v>
      </c>
      <c r="I805" s="283">
        <f t="shared" si="157"/>
        <v>0</v>
      </c>
      <c r="J805" s="1">
        <f t="shared" si="158"/>
        <v>0</v>
      </c>
      <c r="K805" s="157">
        <f t="shared" si="165"/>
        <v>0</v>
      </c>
      <c r="L805" s="148">
        <f t="shared" si="166"/>
        <v>0</v>
      </c>
      <c r="M805" s="150">
        <f t="shared" si="167"/>
        <v>10</v>
      </c>
      <c r="N805" s="149">
        <f t="shared" si="168"/>
        <v>50</v>
      </c>
      <c r="O805" s="149">
        <f t="shared" si="159"/>
        <v>5</v>
      </c>
      <c r="P805" s="148">
        <f t="shared" si="160"/>
        <v>0.5</v>
      </c>
    </row>
    <row r="806" spans="1:16" x14ac:dyDescent="0.25">
      <c r="A806" s="391"/>
      <c r="B806" s="394"/>
      <c r="C806" s="5" t="str">
        <f t="shared" si="156"/>
        <v/>
      </c>
      <c r="D806" s="155">
        <f t="shared" si="161"/>
        <v>0</v>
      </c>
      <c r="F806" s="156">
        <f t="shared" si="162"/>
        <v>0</v>
      </c>
      <c r="G806" t="str">
        <f t="shared" si="163"/>
        <v/>
      </c>
      <c r="H806" t="b">
        <f t="shared" si="164"/>
        <v>0</v>
      </c>
      <c r="I806" s="283">
        <f t="shared" si="157"/>
        <v>0</v>
      </c>
      <c r="J806" s="1">
        <f t="shared" si="158"/>
        <v>0</v>
      </c>
      <c r="K806" s="157">
        <f t="shared" si="165"/>
        <v>0</v>
      </c>
      <c r="L806" s="148">
        <f t="shared" si="166"/>
        <v>0</v>
      </c>
      <c r="M806" s="150">
        <f t="shared" si="167"/>
        <v>10</v>
      </c>
      <c r="N806" s="149">
        <f t="shared" si="168"/>
        <v>50</v>
      </c>
      <c r="O806" s="149">
        <f t="shared" si="159"/>
        <v>5</v>
      </c>
      <c r="P806" s="148">
        <f t="shared" si="160"/>
        <v>0.5</v>
      </c>
    </row>
    <row r="807" spans="1:16" x14ac:dyDescent="0.25">
      <c r="A807" s="391"/>
      <c r="B807" s="394"/>
      <c r="C807" s="5" t="str">
        <f t="shared" si="156"/>
        <v/>
      </c>
      <c r="D807" s="155">
        <f t="shared" si="161"/>
        <v>0</v>
      </c>
      <c r="F807" s="156">
        <f t="shared" si="162"/>
        <v>0</v>
      </c>
      <c r="G807" t="str">
        <f t="shared" si="163"/>
        <v/>
      </c>
      <c r="H807" t="b">
        <f t="shared" si="164"/>
        <v>0</v>
      </c>
      <c r="I807" s="283">
        <f t="shared" si="157"/>
        <v>0</v>
      </c>
      <c r="J807" s="1">
        <f t="shared" si="158"/>
        <v>0</v>
      </c>
      <c r="K807" s="157">
        <f t="shared" si="165"/>
        <v>0</v>
      </c>
      <c r="L807" s="148">
        <f t="shared" si="166"/>
        <v>0</v>
      </c>
      <c r="M807" s="150">
        <f t="shared" si="167"/>
        <v>10</v>
      </c>
      <c r="N807" s="149">
        <f t="shared" si="168"/>
        <v>50</v>
      </c>
      <c r="O807" s="149">
        <f t="shared" si="159"/>
        <v>5</v>
      </c>
      <c r="P807" s="148">
        <f t="shared" si="160"/>
        <v>0.5</v>
      </c>
    </row>
    <row r="808" spans="1:16" x14ac:dyDescent="0.25">
      <c r="A808" s="391"/>
      <c r="B808" s="394"/>
      <c r="C808" s="5" t="str">
        <f t="shared" si="156"/>
        <v/>
      </c>
      <c r="D808" s="155">
        <f t="shared" si="161"/>
        <v>0</v>
      </c>
      <c r="F808" s="156">
        <f t="shared" si="162"/>
        <v>0</v>
      </c>
      <c r="G808" t="str">
        <f t="shared" si="163"/>
        <v/>
      </c>
      <c r="H808" t="b">
        <f t="shared" si="164"/>
        <v>0</v>
      </c>
      <c r="I808" s="283">
        <f t="shared" si="157"/>
        <v>0</v>
      </c>
      <c r="J808" s="1">
        <f t="shared" si="158"/>
        <v>0</v>
      </c>
      <c r="K808" s="157">
        <f t="shared" si="165"/>
        <v>0</v>
      </c>
      <c r="L808" s="148">
        <f t="shared" si="166"/>
        <v>0</v>
      </c>
      <c r="M808" s="150">
        <f t="shared" si="167"/>
        <v>10</v>
      </c>
      <c r="N808" s="149">
        <f t="shared" si="168"/>
        <v>50</v>
      </c>
      <c r="O808" s="149">
        <f t="shared" si="159"/>
        <v>5</v>
      </c>
      <c r="P808" s="148">
        <f t="shared" si="160"/>
        <v>0.5</v>
      </c>
    </row>
    <row r="809" spans="1:16" x14ac:dyDescent="0.25">
      <c r="A809" s="391"/>
      <c r="B809" s="394"/>
      <c r="C809" s="5" t="str">
        <f t="shared" si="156"/>
        <v/>
      </c>
      <c r="D809" s="155">
        <f t="shared" si="161"/>
        <v>0</v>
      </c>
      <c r="F809" s="156">
        <f t="shared" si="162"/>
        <v>0</v>
      </c>
      <c r="G809" t="str">
        <f t="shared" si="163"/>
        <v/>
      </c>
      <c r="H809" t="b">
        <f t="shared" si="164"/>
        <v>0</v>
      </c>
      <c r="I809" s="283">
        <f t="shared" si="157"/>
        <v>0</v>
      </c>
      <c r="J809" s="1">
        <f t="shared" si="158"/>
        <v>0</v>
      </c>
      <c r="K809" s="157">
        <f t="shared" si="165"/>
        <v>0</v>
      </c>
      <c r="L809" s="148">
        <f t="shared" si="166"/>
        <v>0</v>
      </c>
      <c r="M809" s="150">
        <f t="shared" si="167"/>
        <v>10</v>
      </c>
      <c r="N809" s="149">
        <f t="shared" si="168"/>
        <v>50</v>
      </c>
      <c r="O809" s="149">
        <f t="shared" si="159"/>
        <v>5</v>
      </c>
      <c r="P809" s="148">
        <f t="shared" si="160"/>
        <v>0.5</v>
      </c>
    </row>
    <row r="810" spans="1:16" x14ac:dyDescent="0.25">
      <c r="A810" s="391"/>
      <c r="B810" s="394"/>
      <c r="C810" s="5" t="str">
        <f t="shared" si="156"/>
        <v/>
      </c>
      <c r="D810" s="155">
        <f t="shared" si="161"/>
        <v>0</v>
      </c>
      <c r="F810" s="156">
        <f t="shared" si="162"/>
        <v>0</v>
      </c>
      <c r="G810" t="str">
        <f t="shared" si="163"/>
        <v/>
      </c>
      <c r="H810" t="b">
        <f t="shared" si="164"/>
        <v>0</v>
      </c>
      <c r="I810" s="283">
        <f t="shared" si="157"/>
        <v>0</v>
      </c>
      <c r="J810" s="1">
        <f t="shared" si="158"/>
        <v>0</v>
      </c>
      <c r="K810" s="157">
        <f t="shared" si="165"/>
        <v>0</v>
      </c>
      <c r="L810" s="148">
        <f t="shared" si="166"/>
        <v>0</v>
      </c>
      <c r="M810" s="150">
        <f t="shared" si="167"/>
        <v>10</v>
      </c>
      <c r="N810" s="149">
        <f t="shared" si="168"/>
        <v>50</v>
      </c>
      <c r="O810" s="149">
        <f t="shared" si="159"/>
        <v>5</v>
      </c>
      <c r="P810" s="148">
        <f t="shared" si="160"/>
        <v>0.5</v>
      </c>
    </row>
    <row r="811" spans="1:16" x14ac:dyDescent="0.25">
      <c r="A811" s="391"/>
      <c r="B811" s="394"/>
      <c r="C811" s="5" t="str">
        <f t="shared" si="156"/>
        <v/>
      </c>
      <c r="D811" s="155">
        <f t="shared" si="161"/>
        <v>0</v>
      </c>
      <c r="F811" s="156">
        <f t="shared" si="162"/>
        <v>0</v>
      </c>
      <c r="G811" t="str">
        <f t="shared" si="163"/>
        <v/>
      </c>
      <c r="H811" t="b">
        <f t="shared" si="164"/>
        <v>0</v>
      </c>
      <c r="I811" s="283">
        <f t="shared" si="157"/>
        <v>0</v>
      </c>
      <c r="J811" s="1">
        <f t="shared" si="158"/>
        <v>0</v>
      </c>
      <c r="K811" s="157">
        <f t="shared" si="165"/>
        <v>0</v>
      </c>
      <c r="L811" s="148">
        <f t="shared" si="166"/>
        <v>0</v>
      </c>
      <c r="M811" s="150">
        <f t="shared" si="167"/>
        <v>10</v>
      </c>
      <c r="N811" s="149">
        <f t="shared" si="168"/>
        <v>50</v>
      </c>
      <c r="O811" s="149">
        <f t="shared" si="159"/>
        <v>5</v>
      </c>
      <c r="P811" s="148">
        <f t="shared" si="160"/>
        <v>0.5</v>
      </c>
    </row>
    <row r="812" spans="1:16" x14ac:dyDescent="0.25">
      <c r="A812" s="391"/>
      <c r="B812" s="394"/>
      <c r="C812" s="5" t="str">
        <f t="shared" si="156"/>
        <v/>
      </c>
      <c r="D812" s="155">
        <f t="shared" si="161"/>
        <v>0</v>
      </c>
      <c r="F812" s="156">
        <f t="shared" si="162"/>
        <v>0</v>
      </c>
      <c r="G812" t="str">
        <f t="shared" si="163"/>
        <v/>
      </c>
      <c r="H812" t="b">
        <f t="shared" si="164"/>
        <v>0</v>
      </c>
      <c r="I812" s="283">
        <f t="shared" si="157"/>
        <v>0</v>
      </c>
      <c r="J812" s="1">
        <f t="shared" si="158"/>
        <v>0</v>
      </c>
      <c r="K812" s="157">
        <f t="shared" si="165"/>
        <v>0</v>
      </c>
      <c r="L812" s="148">
        <f t="shared" si="166"/>
        <v>0</v>
      </c>
      <c r="M812" s="150">
        <f t="shared" si="167"/>
        <v>10</v>
      </c>
      <c r="N812" s="149">
        <f t="shared" si="168"/>
        <v>50</v>
      </c>
      <c r="O812" s="149">
        <f t="shared" si="159"/>
        <v>5</v>
      </c>
      <c r="P812" s="148">
        <f t="shared" si="160"/>
        <v>0.5</v>
      </c>
    </row>
    <row r="813" spans="1:16" x14ac:dyDescent="0.25">
      <c r="A813" s="391"/>
      <c r="B813" s="394"/>
      <c r="C813" s="5" t="str">
        <f t="shared" si="156"/>
        <v/>
      </c>
      <c r="D813" s="155">
        <f t="shared" si="161"/>
        <v>0</v>
      </c>
      <c r="F813" s="156">
        <f t="shared" si="162"/>
        <v>0</v>
      </c>
      <c r="G813" t="str">
        <f t="shared" si="163"/>
        <v/>
      </c>
      <c r="H813" t="b">
        <f t="shared" si="164"/>
        <v>0</v>
      </c>
      <c r="I813" s="283">
        <f t="shared" si="157"/>
        <v>0</v>
      </c>
      <c r="J813" s="1">
        <f t="shared" si="158"/>
        <v>0</v>
      </c>
      <c r="K813" s="157">
        <f t="shared" si="165"/>
        <v>0</v>
      </c>
      <c r="L813" s="148">
        <f t="shared" si="166"/>
        <v>0</v>
      </c>
      <c r="M813" s="150">
        <f t="shared" si="167"/>
        <v>10</v>
      </c>
      <c r="N813" s="149">
        <f t="shared" si="168"/>
        <v>50</v>
      </c>
      <c r="O813" s="149">
        <f t="shared" si="159"/>
        <v>5</v>
      </c>
      <c r="P813" s="148">
        <f t="shared" si="160"/>
        <v>0.5</v>
      </c>
    </row>
    <row r="814" spans="1:16" x14ac:dyDescent="0.25">
      <c r="A814" s="391"/>
      <c r="B814" s="394"/>
      <c r="C814" s="5" t="str">
        <f t="shared" si="156"/>
        <v/>
      </c>
      <c r="D814" s="155">
        <f t="shared" si="161"/>
        <v>0</v>
      </c>
      <c r="F814" s="156">
        <f t="shared" si="162"/>
        <v>0</v>
      </c>
      <c r="G814" t="str">
        <f t="shared" si="163"/>
        <v/>
      </c>
      <c r="H814" t="b">
        <f t="shared" si="164"/>
        <v>0</v>
      </c>
      <c r="I814" s="283">
        <f t="shared" si="157"/>
        <v>0</v>
      </c>
      <c r="J814" s="1">
        <f t="shared" si="158"/>
        <v>0</v>
      </c>
      <c r="K814" s="157">
        <f t="shared" si="165"/>
        <v>0</v>
      </c>
      <c r="L814" s="148">
        <f t="shared" si="166"/>
        <v>0</v>
      </c>
      <c r="M814" s="150">
        <f t="shared" si="167"/>
        <v>10</v>
      </c>
      <c r="N814" s="149">
        <f t="shared" si="168"/>
        <v>50</v>
      </c>
      <c r="O814" s="149">
        <f t="shared" si="159"/>
        <v>5</v>
      </c>
      <c r="P814" s="148">
        <f t="shared" si="160"/>
        <v>0.5</v>
      </c>
    </row>
    <row r="815" spans="1:16" x14ac:dyDescent="0.25">
      <c r="A815" s="391"/>
      <c r="B815" s="394"/>
      <c r="C815" s="5" t="str">
        <f t="shared" si="156"/>
        <v/>
      </c>
      <c r="D815" s="155">
        <f t="shared" si="161"/>
        <v>0</v>
      </c>
      <c r="F815" s="156">
        <f t="shared" si="162"/>
        <v>0</v>
      </c>
      <c r="G815" t="str">
        <f t="shared" si="163"/>
        <v/>
      </c>
      <c r="H815" t="b">
        <f t="shared" si="164"/>
        <v>0</v>
      </c>
      <c r="I815" s="283">
        <f t="shared" si="157"/>
        <v>0</v>
      </c>
      <c r="J815" s="1">
        <f t="shared" si="158"/>
        <v>0</v>
      </c>
      <c r="K815" s="157">
        <f t="shared" si="165"/>
        <v>0</v>
      </c>
      <c r="L815" s="148">
        <f t="shared" si="166"/>
        <v>0</v>
      </c>
      <c r="M815" s="150">
        <f t="shared" si="167"/>
        <v>10</v>
      </c>
      <c r="N815" s="149">
        <f t="shared" si="168"/>
        <v>50</v>
      </c>
      <c r="O815" s="149">
        <f t="shared" si="159"/>
        <v>5</v>
      </c>
      <c r="P815" s="148">
        <f t="shared" si="160"/>
        <v>0.5</v>
      </c>
    </row>
    <row r="816" spans="1:16" x14ac:dyDescent="0.25">
      <c r="A816" s="391"/>
      <c r="B816" s="394"/>
      <c r="C816" s="5" t="str">
        <f t="shared" si="156"/>
        <v/>
      </c>
      <c r="D816" s="155">
        <f t="shared" si="161"/>
        <v>0</v>
      </c>
      <c r="F816" s="156">
        <f t="shared" si="162"/>
        <v>0</v>
      </c>
      <c r="G816" t="str">
        <f t="shared" si="163"/>
        <v/>
      </c>
      <c r="H816" t="b">
        <f t="shared" si="164"/>
        <v>0</v>
      </c>
      <c r="I816" s="283">
        <f t="shared" si="157"/>
        <v>0</v>
      </c>
      <c r="J816" s="1">
        <f t="shared" si="158"/>
        <v>0</v>
      </c>
      <c r="K816" s="157">
        <f t="shared" si="165"/>
        <v>0</v>
      </c>
      <c r="L816" s="148">
        <f t="shared" si="166"/>
        <v>0</v>
      </c>
      <c r="M816" s="150">
        <f t="shared" si="167"/>
        <v>10</v>
      </c>
      <c r="N816" s="149">
        <f t="shared" si="168"/>
        <v>50</v>
      </c>
      <c r="O816" s="149">
        <f t="shared" si="159"/>
        <v>5</v>
      </c>
      <c r="P816" s="148">
        <f t="shared" si="160"/>
        <v>0.5</v>
      </c>
    </row>
    <row r="817" spans="1:16" x14ac:dyDescent="0.25">
      <c r="A817" s="391"/>
      <c r="B817" s="394"/>
      <c r="C817" s="5" t="str">
        <f t="shared" si="156"/>
        <v/>
      </c>
      <c r="D817" s="155">
        <f t="shared" si="161"/>
        <v>0</v>
      </c>
      <c r="F817" s="156">
        <f t="shared" si="162"/>
        <v>0</v>
      </c>
      <c r="G817" t="str">
        <f t="shared" si="163"/>
        <v/>
      </c>
      <c r="H817" t="b">
        <f t="shared" si="164"/>
        <v>0</v>
      </c>
      <c r="I817" s="283">
        <f t="shared" si="157"/>
        <v>0</v>
      </c>
      <c r="J817" s="1">
        <f t="shared" si="158"/>
        <v>0</v>
      </c>
      <c r="K817" s="157">
        <f t="shared" si="165"/>
        <v>0</v>
      </c>
      <c r="L817" s="148">
        <f t="shared" si="166"/>
        <v>0</v>
      </c>
      <c r="M817" s="150">
        <f t="shared" si="167"/>
        <v>10</v>
      </c>
      <c r="N817" s="149">
        <f t="shared" si="168"/>
        <v>50</v>
      </c>
      <c r="O817" s="149">
        <f t="shared" si="159"/>
        <v>5</v>
      </c>
      <c r="P817" s="148">
        <f t="shared" si="160"/>
        <v>0.5</v>
      </c>
    </row>
    <row r="818" spans="1:16" x14ac:dyDescent="0.25">
      <c r="A818" s="391"/>
      <c r="B818" s="394"/>
      <c r="C818" s="5" t="str">
        <f t="shared" si="156"/>
        <v/>
      </c>
      <c r="D818" s="155">
        <f t="shared" si="161"/>
        <v>0</v>
      </c>
      <c r="F818" s="156">
        <f t="shared" si="162"/>
        <v>0</v>
      </c>
      <c r="G818" t="str">
        <f t="shared" si="163"/>
        <v/>
      </c>
      <c r="H818" t="b">
        <f t="shared" si="164"/>
        <v>0</v>
      </c>
      <c r="I818" s="283">
        <f t="shared" si="157"/>
        <v>0</v>
      </c>
      <c r="J818" s="1">
        <f t="shared" si="158"/>
        <v>0</v>
      </c>
      <c r="K818" s="157">
        <f t="shared" si="165"/>
        <v>0</v>
      </c>
      <c r="L818" s="148">
        <f t="shared" si="166"/>
        <v>0</v>
      </c>
      <c r="M818" s="150">
        <f t="shared" si="167"/>
        <v>10</v>
      </c>
      <c r="N818" s="149">
        <f t="shared" si="168"/>
        <v>50</v>
      </c>
      <c r="O818" s="149">
        <f t="shared" si="159"/>
        <v>5</v>
      </c>
      <c r="P818" s="148">
        <f t="shared" si="160"/>
        <v>0.5</v>
      </c>
    </row>
    <row r="819" spans="1:16" x14ac:dyDescent="0.25">
      <c r="A819" s="391"/>
      <c r="B819" s="394"/>
      <c r="C819" s="5" t="str">
        <f t="shared" si="156"/>
        <v/>
      </c>
      <c r="D819" s="155">
        <f t="shared" si="161"/>
        <v>0</v>
      </c>
      <c r="F819" s="156">
        <f t="shared" si="162"/>
        <v>0</v>
      </c>
      <c r="G819" t="str">
        <f t="shared" si="163"/>
        <v/>
      </c>
      <c r="H819" t="b">
        <f t="shared" si="164"/>
        <v>0</v>
      </c>
      <c r="I819" s="283">
        <f t="shared" si="157"/>
        <v>0</v>
      </c>
      <c r="J819" s="1">
        <f t="shared" si="158"/>
        <v>0</v>
      </c>
      <c r="K819" s="157">
        <f t="shared" si="165"/>
        <v>0</v>
      </c>
      <c r="L819" s="148">
        <f t="shared" si="166"/>
        <v>0</v>
      </c>
      <c r="M819" s="150">
        <f t="shared" si="167"/>
        <v>10</v>
      </c>
      <c r="N819" s="149">
        <f t="shared" si="168"/>
        <v>50</v>
      </c>
      <c r="O819" s="149">
        <f t="shared" si="159"/>
        <v>5</v>
      </c>
      <c r="P819" s="148">
        <f t="shared" si="160"/>
        <v>0.5</v>
      </c>
    </row>
    <row r="820" spans="1:16" x14ac:dyDescent="0.25">
      <c r="A820" s="391"/>
      <c r="B820" s="394"/>
      <c r="C820" s="5" t="str">
        <f t="shared" si="156"/>
        <v/>
      </c>
      <c r="D820" s="155">
        <f t="shared" si="161"/>
        <v>0</v>
      </c>
      <c r="F820" s="156">
        <f t="shared" si="162"/>
        <v>0</v>
      </c>
      <c r="G820" t="str">
        <f t="shared" si="163"/>
        <v/>
      </c>
      <c r="H820" t="b">
        <f t="shared" si="164"/>
        <v>0</v>
      </c>
      <c r="I820" s="283">
        <f t="shared" si="157"/>
        <v>0</v>
      </c>
      <c r="J820" s="1">
        <f t="shared" si="158"/>
        <v>0</v>
      </c>
      <c r="K820" s="157">
        <f t="shared" si="165"/>
        <v>0</v>
      </c>
      <c r="L820" s="148">
        <f t="shared" si="166"/>
        <v>0</v>
      </c>
      <c r="M820" s="150">
        <f t="shared" si="167"/>
        <v>10</v>
      </c>
      <c r="N820" s="149">
        <f t="shared" si="168"/>
        <v>50</v>
      </c>
      <c r="O820" s="149">
        <f t="shared" si="159"/>
        <v>5</v>
      </c>
      <c r="P820" s="148">
        <f t="shared" si="160"/>
        <v>0.5</v>
      </c>
    </row>
    <row r="821" spans="1:16" x14ac:dyDescent="0.25">
      <c r="A821" s="391"/>
      <c r="B821" s="394"/>
      <c r="C821" s="5" t="str">
        <f t="shared" si="156"/>
        <v/>
      </c>
      <c r="D821" s="155">
        <f t="shared" si="161"/>
        <v>0</v>
      </c>
      <c r="F821" s="156">
        <f t="shared" si="162"/>
        <v>0</v>
      </c>
      <c r="G821" t="str">
        <f t="shared" si="163"/>
        <v/>
      </c>
      <c r="H821" t="b">
        <f t="shared" si="164"/>
        <v>0</v>
      </c>
      <c r="I821" s="283">
        <f t="shared" si="157"/>
        <v>0</v>
      </c>
      <c r="J821" s="1">
        <f t="shared" si="158"/>
        <v>0</v>
      </c>
      <c r="K821" s="157">
        <f t="shared" si="165"/>
        <v>0</v>
      </c>
      <c r="L821" s="148">
        <f t="shared" si="166"/>
        <v>0</v>
      </c>
      <c r="M821" s="150">
        <f t="shared" si="167"/>
        <v>10</v>
      </c>
      <c r="N821" s="149">
        <f t="shared" si="168"/>
        <v>50</v>
      </c>
      <c r="O821" s="149">
        <f t="shared" si="159"/>
        <v>5</v>
      </c>
      <c r="P821" s="148">
        <f t="shared" si="160"/>
        <v>0.5</v>
      </c>
    </row>
    <row r="822" spans="1:16" x14ac:dyDescent="0.25">
      <c r="A822" s="391"/>
      <c r="B822" s="394"/>
      <c r="C822" s="5" t="str">
        <f t="shared" si="156"/>
        <v/>
      </c>
      <c r="D822" s="155">
        <f t="shared" si="161"/>
        <v>0</v>
      </c>
      <c r="F822" s="156">
        <f t="shared" si="162"/>
        <v>0</v>
      </c>
      <c r="G822" t="str">
        <f t="shared" si="163"/>
        <v/>
      </c>
      <c r="H822" t="b">
        <f t="shared" si="164"/>
        <v>0</v>
      </c>
      <c r="I822" s="283">
        <f t="shared" si="157"/>
        <v>0</v>
      </c>
      <c r="J822" s="1">
        <f t="shared" si="158"/>
        <v>0</v>
      </c>
      <c r="K822" s="157">
        <f t="shared" si="165"/>
        <v>0</v>
      </c>
      <c r="L822" s="148">
        <f t="shared" si="166"/>
        <v>0</v>
      </c>
      <c r="M822" s="150">
        <f t="shared" si="167"/>
        <v>10</v>
      </c>
      <c r="N822" s="149">
        <f t="shared" si="168"/>
        <v>50</v>
      </c>
      <c r="O822" s="149">
        <f t="shared" si="159"/>
        <v>5</v>
      </c>
      <c r="P822" s="148">
        <f t="shared" si="160"/>
        <v>0.5</v>
      </c>
    </row>
    <row r="823" spans="1:16" x14ac:dyDescent="0.25">
      <c r="A823" s="391"/>
      <c r="B823" s="394"/>
      <c r="C823" s="5" t="str">
        <f t="shared" si="156"/>
        <v/>
      </c>
      <c r="D823" s="155">
        <f t="shared" si="161"/>
        <v>0</v>
      </c>
      <c r="F823" s="156">
        <f t="shared" si="162"/>
        <v>0</v>
      </c>
      <c r="G823" t="str">
        <f t="shared" si="163"/>
        <v/>
      </c>
      <c r="H823" t="b">
        <f t="shared" si="164"/>
        <v>0</v>
      </c>
      <c r="I823" s="283">
        <f t="shared" si="157"/>
        <v>0</v>
      </c>
      <c r="J823" s="1">
        <f t="shared" si="158"/>
        <v>0</v>
      </c>
      <c r="K823" s="157">
        <f t="shared" si="165"/>
        <v>0</v>
      </c>
      <c r="L823" s="148">
        <f t="shared" si="166"/>
        <v>0</v>
      </c>
      <c r="M823" s="150">
        <f t="shared" si="167"/>
        <v>10</v>
      </c>
      <c r="N823" s="149">
        <f t="shared" si="168"/>
        <v>50</v>
      </c>
      <c r="O823" s="149">
        <f t="shared" si="159"/>
        <v>5</v>
      </c>
      <c r="P823" s="148">
        <f t="shared" si="160"/>
        <v>0.5</v>
      </c>
    </row>
    <row r="824" spans="1:16" x14ac:dyDescent="0.25">
      <c r="A824" s="391"/>
      <c r="B824" s="394"/>
      <c r="C824" s="5" t="str">
        <f t="shared" si="156"/>
        <v/>
      </c>
      <c r="D824" s="155">
        <f t="shared" si="161"/>
        <v>0</v>
      </c>
      <c r="F824" s="156">
        <f t="shared" si="162"/>
        <v>0</v>
      </c>
      <c r="G824" t="str">
        <f t="shared" si="163"/>
        <v/>
      </c>
      <c r="H824" t="b">
        <f t="shared" si="164"/>
        <v>0</v>
      </c>
      <c r="I824" s="283">
        <f t="shared" si="157"/>
        <v>0</v>
      </c>
      <c r="J824" s="1">
        <f t="shared" si="158"/>
        <v>0</v>
      </c>
      <c r="K824" s="157">
        <f t="shared" si="165"/>
        <v>0</v>
      </c>
      <c r="L824" s="148">
        <f t="shared" si="166"/>
        <v>0</v>
      </c>
      <c r="M824" s="150">
        <f t="shared" si="167"/>
        <v>10</v>
      </c>
      <c r="N824" s="149">
        <f t="shared" si="168"/>
        <v>50</v>
      </c>
      <c r="O824" s="149">
        <f t="shared" si="159"/>
        <v>5</v>
      </c>
      <c r="P824" s="148">
        <f t="shared" si="160"/>
        <v>0.5</v>
      </c>
    </row>
    <row r="825" spans="1:16" x14ac:dyDescent="0.25">
      <c r="A825" s="391"/>
      <c r="B825" s="394"/>
      <c r="C825" s="5" t="str">
        <f t="shared" si="156"/>
        <v/>
      </c>
      <c r="D825" s="155">
        <f t="shared" si="161"/>
        <v>0</v>
      </c>
      <c r="F825" s="156">
        <f t="shared" si="162"/>
        <v>0</v>
      </c>
      <c r="G825" t="str">
        <f t="shared" si="163"/>
        <v/>
      </c>
      <c r="H825" t="b">
        <f t="shared" si="164"/>
        <v>0</v>
      </c>
      <c r="I825" s="283">
        <f t="shared" si="157"/>
        <v>0</v>
      </c>
      <c r="J825" s="1">
        <f t="shared" si="158"/>
        <v>0</v>
      </c>
      <c r="K825" s="157">
        <f t="shared" si="165"/>
        <v>0</v>
      </c>
      <c r="L825" s="148">
        <f t="shared" si="166"/>
        <v>0</v>
      </c>
      <c r="M825" s="150">
        <f t="shared" si="167"/>
        <v>10</v>
      </c>
      <c r="N825" s="149">
        <f t="shared" si="168"/>
        <v>50</v>
      </c>
      <c r="O825" s="149">
        <f t="shared" si="159"/>
        <v>5</v>
      </c>
      <c r="P825" s="148">
        <f t="shared" si="160"/>
        <v>0.5</v>
      </c>
    </row>
    <row r="826" spans="1:16" x14ac:dyDescent="0.25">
      <c r="A826" s="391"/>
      <c r="B826" s="394"/>
      <c r="C826" s="5" t="str">
        <f t="shared" si="156"/>
        <v/>
      </c>
      <c r="D826" s="155">
        <f t="shared" si="161"/>
        <v>0</v>
      </c>
      <c r="F826" s="156">
        <f t="shared" si="162"/>
        <v>0</v>
      </c>
      <c r="G826" t="str">
        <f t="shared" si="163"/>
        <v/>
      </c>
      <c r="H826" t="b">
        <f t="shared" si="164"/>
        <v>0</v>
      </c>
      <c r="I826" s="283">
        <f t="shared" si="157"/>
        <v>0</v>
      </c>
      <c r="J826" s="1">
        <f t="shared" si="158"/>
        <v>0</v>
      </c>
      <c r="K826" s="157">
        <f t="shared" si="165"/>
        <v>0</v>
      </c>
      <c r="L826" s="148">
        <f t="shared" si="166"/>
        <v>0</v>
      </c>
      <c r="M826" s="150">
        <f t="shared" si="167"/>
        <v>10</v>
      </c>
      <c r="N826" s="149">
        <f t="shared" si="168"/>
        <v>50</v>
      </c>
      <c r="O826" s="149">
        <f t="shared" si="159"/>
        <v>5</v>
      </c>
      <c r="P826" s="148">
        <f t="shared" si="160"/>
        <v>0.5</v>
      </c>
    </row>
    <row r="827" spans="1:16" x14ac:dyDescent="0.25">
      <c r="A827" s="391"/>
      <c r="B827" s="394"/>
      <c r="C827" s="5" t="str">
        <f t="shared" si="156"/>
        <v/>
      </c>
      <c r="D827" s="155">
        <f t="shared" si="161"/>
        <v>0</v>
      </c>
      <c r="F827" s="156">
        <f t="shared" si="162"/>
        <v>0</v>
      </c>
      <c r="G827" t="str">
        <f t="shared" si="163"/>
        <v/>
      </c>
      <c r="H827" t="b">
        <f t="shared" si="164"/>
        <v>0</v>
      </c>
      <c r="I827" s="283">
        <f t="shared" si="157"/>
        <v>0</v>
      </c>
      <c r="J827" s="1">
        <f t="shared" si="158"/>
        <v>0</v>
      </c>
      <c r="K827" s="157">
        <f t="shared" si="165"/>
        <v>0</v>
      </c>
      <c r="L827" s="148">
        <f t="shared" si="166"/>
        <v>0</v>
      </c>
      <c r="M827" s="150">
        <f t="shared" si="167"/>
        <v>10</v>
      </c>
      <c r="N827" s="149">
        <f t="shared" si="168"/>
        <v>50</v>
      </c>
      <c r="O827" s="149">
        <f t="shared" si="159"/>
        <v>5</v>
      </c>
      <c r="P827" s="148">
        <f t="shared" si="160"/>
        <v>0.5</v>
      </c>
    </row>
    <row r="828" spans="1:16" x14ac:dyDescent="0.25">
      <c r="A828" s="391"/>
      <c r="B828" s="394"/>
      <c r="C828" s="5" t="str">
        <f t="shared" si="156"/>
        <v/>
      </c>
      <c r="D828" s="155">
        <f t="shared" si="161"/>
        <v>0</v>
      </c>
      <c r="F828" s="156">
        <f t="shared" si="162"/>
        <v>0</v>
      </c>
      <c r="G828" t="str">
        <f t="shared" si="163"/>
        <v/>
      </c>
      <c r="H828" t="b">
        <f t="shared" si="164"/>
        <v>0</v>
      </c>
      <c r="I828" s="283">
        <f t="shared" si="157"/>
        <v>0</v>
      </c>
      <c r="J828" s="1">
        <f t="shared" si="158"/>
        <v>0</v>
      </c>
      <c r="K828" s="157">
        <f t="shared" si="165"/>
        <v>0</v>
      </c>
      <c r="L828" s="148">
        <f t="shared" si="166"/>
        <v>0</v>
      </c>
      <c r="M828" s="150">
        <f t="shared" si="167"/>
        <v>10</v>
      </c>
      <c r="N828" s="149">
        <f t="shared" si="168"/>
        <v>50</v>
      </c>
      <c r="O828" s="149">
        <f t="shared" si="159"/>
        <v>5</v>
      </c>
      <c r="P828" s="148">
        <f t="shared" si="160"/>
        <v>0.5</v>
      </c>
    </row>
    <row r="829" spans="1:16" x14ac:dyDescent="0.25">
      <c r="A829" s="391"/>
      <c r="B829" s="394"/>
      <c r="C829" s="5" t="str">
        <f t="shared" si="156"/>
        <v/>
      </c>
      <c r="D829" s="155">
        <f t="shared" si="161"/>
        <v>0</v>
      </c>
      <c r="F829" s="156">
        <f t="shared" si="162"/>
        <v>0</v>
      </c>
      <c r="G829" t="str">
        <f t="shared" si="163"/>
        <v/>
      </c>
      <c r="H829" t="b">
        <f t="shared" si="164"/>
        <v>0</v>
      </c>
      <c r="I829" s="283">
        <f t="shared" si="157"/>
        <v>0</v>
      </c>
      <c r="J829" s="1">
        <f t="shared" si="158"/>
        <v>0</v>
      </c>
      <c r="K829" s="157">
        <f t="shared" si="165"/>
        <v>0</v>
      </c>
      <c r="L829" s="148">
        <f t="shared" si="166"/>
        <v>0</v>
      </c>
      <c r="M829" s="150">
        <f t="shared" si="167"/>
        <v>10</v>
      </c>
      <c r="N829" s="149">
        <f t="shared" si="168"/>
        <v>50</v>
      </c>
      <c r="O829" s="149">
        <f t="shared" si="159"/>
        <v>5</v>
      </c>
      <c r="P829" s="148">
        <f t="shared" si="160"/>
        <v>0.5</v>
      </c>
    </row>
    <row r="830" spans="1:16" x14ac:dyDescent="0.25">
      <c r="A830" s="391"/>
      <c r="B830" s="394"/>
      <c r="C830" s="5" t="str">
        <f t="shared" si="156"/>
        <v/>
      </c>
      <c r="D830" s="155">
        <f t="shared" si="161"/>
        <v>0</v>
      </c>
      <c r="F830" s="156">
        <f t="shared" si="162"/>
        <v>0</v>
      </c>
      <c r="G830" t="str">
        <f t="shared" si="163"/>
        <v/>
      </c>
      <c r="H830" t="b">
        <f t="shared" si="164"/>
        <v>0</v>
      </c>
      <c r="I830" s="283">
        <f t="shared" si="157"/>
        <v>0</v>
      </c>
      <c r="J830" s="1">
        <f t="shared" si="158"/>
        <v>0</v>
      </c>
      <c r="K830" s="157">
        <f t="shared" si="165"/>
        <v>0</v>
      </c>
      <c r="L830" s="148">
        <f t="shared" si="166"/>
        <v>0</v>
      </c>
      <c r="M830" s="150">
        <f t="shared" si="167"/>
        <v>10</v>
      </c>
      <c r="N830" s="149">
        <f t="shared" si="168"/>
        <v>50</v>
      </c>
      <c r="O830" s="149">
        <f t="shared" si="159"/>
        <v>5</v>
      </c>
      <c r="P830" s="148">
        <f t="shared" si="160"/>
        <v>0.5</v>
      </c>
    </row>
    <row r="831" spans="1:16" x14ac:dyDescent="0.25">
      <c r="A831" s="391"/>
      <c r="B831" s="394"/>
      <c r="C831" s="5" t="str">
        <f t="shared" si="156"/>
        <v/>
      </c>
      <c r="D831" s="155">
        <f t="shared" si="161"/>
        <v>0</v>
      </c>
      <c r="F831" s="156">
        <f t="shared" si="162"/>
        <v>0</v>
      </c>
      <c r="G831" t="str">
        <f t="shared" si="163"/>
        <v/>
      </c>
      <c r="H831" t="b">
        <f t="shared" si="164"/>
        <v>0</v>
      </c>
      <c r="I831" s="283">
        <f t="shared" si="157"/>
        <v>0</v>
      </c>
      <c r="J831" s="1">
        <f t="shared" si="158"/>
        <v>0</v>
      </c>
      <c r="K831" s="157">
        <f t="shared" si="165"/>
        <v>0</v>
      </c>
      <c r="L831" s="148">
        <f t="shared" si="166"/>
        <v>0</v>
      </c>
      <c r="M831" s="150">
        <f t="shared" si="167"/>
        <v>10</v>
      </c>
      <c r="N831" s="149">
        <f t="shared" si="168"/>
        <v>50</v>
      </c>
      <c r="O831" s="149">
        <f t="shared" si="159"/>
        <v>5</v>
      </c>
      <c r="P831" s="148">
        <f t="shared" si="160"/>
        <v>0.5</v>
      </c>
    </row>
    <row r="832" spans="1:16" x14ac:dyDescent="0.25">
      <c r="A832" s="391"/>
      <c r="B832" s="394"/>
      <c r="C832" s="5" t="str">
        <f t="shared" si="156"/>
        <v/>
      </c>
      <c r="D832" s="155">
        <f t="shared" si="161"/>
        <v>0</v>
      </c>
      <c r="F832" s="156">
        <f t="shared" si="162"/>
        <v>0</v>
      </c>
      <c r="G832" t="str">
        <f t="shared" si="163"/>
        <v/>
      </c>
      <c r="H832" t="b">
        <f t="shared" si="164"/>
        <v>0</v>
      </c>
      <c r="I832" s="283">
        <f t="shared" si="157"/>
        <v>0</v>
      </c>
      <c r="J832" s="1">
        <f t="shared" si="158"/>
        <v>0</v>
      </c>
      <c r="K832" s="157">
        <f t="shared" si="165"/>
        <v>0</v>
      </c>
      <c r="L832" s="148">
        <f t="shared" si="166"/>
        <v>0</v>
      </c>
      <c r="M832" s="150">
        <f t="shared" si="167"/>
        <v>10</v>
      </c>
      <c r="N832" s="149">
        <f t="shared" si="168"/>
        <v>50</v>
      </c>
      <c r="O832" s="149">
        <f t="shared" si="159"/>
        <v>5</v>
      </c>
      <c r="P832" s="148">
        <f t="shared" si="160"/>
        <v>0.5</v>
      </c>
    </row>
    <row r="833" spans="1:16" x14ac:dyDescent="0.25">
      <c r="A833" s="391"/>
      <c r="B833" s="394"/>
      <c r="C833" s="5" t="str">
        <f t="shared" si="156"/>
        <v/>
      </c>
      <c r="D833" s="155">
        <f t="shared" si="161"/>
        <v>0</v>
      </c>
      <c r="F833" s="156">
        <f t="shared" si="162"/>
        <v>0</v>
      </c>
      <c r="G833" t="str">
        <f t="shared" si="163"/>
        <v/>
      </c>
      <c r="H833" t="b">
        <f t="shared" si="164"/>
        <v>0</v>
      </c>
      <c r="I833" s="283">
        <f t="shared" si="157"/>
        <v>0</v>
      </c>
      <c r="J833" s="1">
        <f t="shared" si="158"/>
        <v>0</v>
      </c>
      <c r="K833" s="157">
        <f t="shared" si="165"/>
        <v>0</v>
      </c>
      <c r="L833" s="148">
        <f t="shared" si="166"/>
        <v>0</v>
      </c>
      <c r="M833" s="150">
        <f t="shared" si="167"/>
        <v>10</v>
      </c>
      <c r="N833" s="149">
        <f t="shared" si="168"/>
        <v>50</v>
      </c>
      <c r="O833" s="149">
        <f t="shared" si="159"/>
        <v>5</v>
      </c>
      <c r="P833" s="148">
        <f t="shared" si="160"/>
        <v>0.5</v>
      </c>
    </row>
    <row r="834" spans="1:16" x14ac:dyDescent="0.25">
      <c r="A834" s="391"/>
      <c r="B834" s="394"/>
      <c r="C834" s="5" t="str">
        <f t="shared" si="156"/>
        <v/>
      </c>
      <c r="D834" s="155">
        <f t="shared" si="161"/>
        <v>0</v>
      </c>
      <c r="F834" s="156">
        <f t="shared" si="162"/>
        <v>0</v>
      </c>
      <c r="G834" t="str">
        <f t="shared" si="163"/>
        <v/>
      </c>
      <c r="H834" t="b">
        <f t="shared" si="164"/>
        <v>0</v>
      </c>
      <c r="I834" s="283">
        <f t="shared" si="157"/>
        <v>0</v>
      </c>
      <c r="J834" s="1">
        <f t="shared" si="158"/>
        <v>0</v>
      </c>
      <c r="K834" s="157">
        <f t="shared" si="165"/>
        <v>0</v>
      </c>
      <c r="L834" s="148">
        <f t="shared" si="166"/>
        <v>0</v>
      </c>
      <c r="M834" s="150">
        <f t="shared" si="167"/>
        <v>10</v>
      </c>
      <c r="N834" s="149">
        <f t="shared" si="168"/>
        <v>50</v>
      </c>
      <c r="O834" s="149">
        <f t="shared" si="159"/>
        <v>5</v>
      </c>
      <c r="P834" s="148">
        <f t="shared" si="160"/>
        <v>0.5</v>
      </c>
    </row>
    <row r="835" spans="1:16" x14ac:dyDescent="0.25">
      <c r="A835" s="391"/>
      <c r="B835" s="394"/>
      <c r="C835" s="5" t="str">
        <f t="shared" ref="C835:C898" si="169">IF(I835&gt;0,INDEX(DB,I835,2),"")</f>
        <v/>
      </c>
      <c r="D835" s="155">
        <f t="shared" si="161"/>
        <v>0</v>
      </c>
      <c r="F835" s="156">
        <f t="shared" si="162"/>
        <v>0</v>
      </c>
      <c r="G835" t="str">
        <f t="shared" si="163"/>
        <v/>
      </c>
      <c r="H835" t="b">
        <f t="shared" si="164"/>
        <v>0</v>
      </c>
      <c r="I835" s="283">
        <f t="shared" ref="I835:I898" si="170">IF(ISNA(MATCH(A835,AthleteNumbers,0)),0,MATCH(A835,AthleteNumbers,0))</f>
        <v>0</v>
      </c>
      <c r="J835" s="1">
        <f t="shared" ref="J835:J898" si="171">IF(I835&gt;0,INDEX(DB,$I835,6),0)</f>
        <v>0</v>
      </c>
      <c r="K835" s="157">
        <f t="shared" si="165"/>
        <v>0</v>
      </c>
      <c r="L835" s="148">
        <f t="shared" si="166"/>
        <v>0</v>
      </c>
      <c r="M835" s="150">
        <f t="shared" si="167"/>
        <v>10</v>
      </c>
      <c r="N835" s="149">
        <f t="shared" si="168"/>
        <v>50</v>
      </c>
      <c r="O835" s="149">
        <f t="shared" ref="O835:O898" si="172">IF($J835=0,$M$1,INDEX(IncEventData,$J835,(3*($K$1-1))+2))</f>
        <v>5</v>
      </c>
      <c r="P835" s="148">
        <f t="shared" ref="P835:P898" si="173">IF($J835=0,$O$1,INDEX(IncEventData,$J835,(3*($K$1-1))+3))</f>
        <v>0.5</v>
      </c>
    </row>
    <row r="836" spans="1:16" x14ac:dyDescent="0.25">
      <c r="A836" s="391"/>
      <c r="B836" s="394"/>
      <c r="C836" s="5" t="str">
        <f t="shared" si="169"/>
        <v/>
      </c>
      <c r="D836" s="155">
        <f t="shared" ref="D836:D899" si="174">IF(AND(H836,B836&lt;&gt;0,ISNUMBER(B836)),IF(ISERR(M836),0,M836),0)</f>
        <v>0</v>
      </c>
      <c r="F836" s="156">
        <f t="shared" ref="F836:F899" si="175">COUNTIF(A$3:A$1002,A836)</f>
        <v>0</v>
      </c>
      <c r="G836" t="str">
        <f t="shared" ref="G836:G899" si="176">IF(AND(H836,OR(D836&lt;=10,D836&gt;=90)),"CHECK","")</f>
        <v/>
      </c>
      <c r="H836" t="b">
        <f t="shared" ref="H836:H899" si="177">IF(AND(I836&gt;0,LEN(C836)&gt;0,B836&lt;&gt;0),TRUE,FALSE)</f>
        <v>0</v>
      </c>
      <c r="I836" s="283">
        <f t="shared" si="170"/>
        <v>0</v>
      </c>
      <c r="J836" s="1">
        <f t="shared" si="171"/>
        <v>0</v>
      </c>
      <c r="K836" s="157">
        <f t="shared" ref="K836:K899" si="178">IF(ISNUMBER(B836),ROUND(+B836,2),0)</f>
        <v>0</v>
      </c>
      <c r="L836" s="148">
        <f t="shared" ref="L836:L899" si="179">+K836</f>
        <v>0</v>
      </c>
      <c r="M836" s="150">
        <f t="shared" ref="M836:M899" si="180">IF(L836&lt;O836,MinPoints,IF(AND(L836&gt;N836,O836&gt;0),100,+INT(($L836-O836)/P836)+MinPoints))</f>
        <v>10</v>
      </c>
      <c r="N836" s="149">
        <f t="shared" ref="N836:N899" si="181">+O836+(P836*90)</f>
        <v>50</v>
      </c>
      <c r="O836" s="149">
        <f t="shared" si="172"/>
        <v>5</v>
      </c>
      <c r="P836" s="148">
        <f t="shared" si="173"/>
        <v>0.5</v>
      </c>
    </row>
    <row r="837" spans="1:16" x14ac:dyDescent="0.25">
      <c r="A837" s="391"/>
      <c r="B837" s="394"/>
      <c r="C837" s="5" t="str">
        <f t="shared" si="169"/>
        <v/>
      </c>
      <c r="D837" s="155">
        <f t="shared" si="174"/>
        <v>0</v>
      </c>
      <c r="F837" s="156">
        <f t="shared" si="175"/>
        <v>0</v>
      </c>
      <c r="G837" t="str">
        <f t="shared" si="176"/>
        <v/>
      </c>
      <c r="H837" t="b">
        <f t="shared" si="177"/>
        <v>0</v>
      </c>
      <c r="I837" s="283">
        <f t="shared" si="170"/>
        <v>0</v>
      </c>
      <c r="J837" s="1">
        <f t="shared" si="171"/>
        <v>0</v>
      </c>
      <c r="K837" s="157">
        <f t="shared" si="178"/>
        <v>0</v>
      </c>
      <c r="L837" s="148">
        <f t="shared" si="179"/>
        <v>0</v>
      </c>
      <c r="M837" s="150">
        <f t="shared" si="180"/>
        <v>10</v>
      </c>
      <c r="N837" s="149">
        <f t="shared" si="181"/>
        <v>50</v>
      </c>
      <c r="O837" s="149">
        <f t="shared" si="172"/>
        <v>5</v>
      </c>
      <c r="P837" s="148">
        <f t="shared" si="173"/>
        <v>0.5</v>
      </c>
    </row>
    <row r="838" spans="1:16" x14ac:dyDescent="0.25">
      <c r="A838" s="391"/>
      <c r="B838" s="394"/>
      <c r="C838" s="5" t="str">
        <f t="shared" si="169"/>
        <v/>
      </c>
      <c r="D838" s="155">
        <f t="shared" si="174"/>
        <v>0</v>
      </c>
      <c r="F838" s="156">
        <f t="shared" si="175"/>
        <v>0</v>
      </c>
      <c r="G838" t="str">
        <f t="shared" si="176"/>
        <v/>
      </c>
      <c r="H838" t="b">
        <f t="shared" si="177"/>
        <v>0</v>
      </c>
      <c r="I838" s="283">
        <f t="shared" si="170"/>
        <v>0</v>
      </c>
      <c r="J838" s="1">
        <f t="shared" si="171"/>
        <v>0</v>
      </c>
      <c r="K838" s="157">
        <f t="shared" si="178"/>
        <v>0</v>
      </c>
      <c r="L838" s="148">
        <f t="shared" si="179"/>
        <v>0</v>
      </c>
      <c r="M838" s="150">
        <f t="shared" si="180"/>
        <v>10</v>
      </c>
      <c r="N838" s="149">
        <f t="shared" si="181"/>
        <v>50</v>
      </c>
      <c r="O838" s="149">
        <f t="shared" si="172"/>
        <v>5</v>
      </c>
      <c r="P838" s="148">
        <f t="shared" si="173"/>
        <v>0.5</v>
      </c>
    </row>
    <row r="839" spans="1:16" x14ac:dyDescent="0.25">
      <c r="A839" s="391"/>
      <c r="B839" s="394"/>
      <c r="C839" s="5" t="str">
        <f t="shared" si="169"/>
        <v/>
      </c>
      <c r="D839" s="155">
        <f t="shared" si="174"/>
        <v>0</v>
      </c>
      <c r="F839" s="156">
        <f t="shared" si="175"/>
        <v>0</v>
      </c>
      <c r="G839" t="str">
        <f t="shared" si="176"/>
        <v/>
      </c>
      <c r="H839" t="b">
        <f t="shared" si="177"/>
        <v>0</v>
      </c>
      <c r="I839" s="283">
        <f t="shared" si="170"/>
        <v>0</v>
      </c>
      <c r="J839" s="1">
        <f t="shared" si="171"/>
        <v>0</v>
      </c>
      <c r="K839" s="157">
        <f t="shared" si="178"/>
        <v>0</v>
      </c>
      <c r="L839" s="148">
        <f t="shared" si="179"/>
        <v>0</v>
      </c>
      <c r="M839" s="150">
        <f t="shared" si="180"/>
        <v>10</v>
      </c>
      <c r="N839" s="149">
        <f t="shared" si="181"/>
        <v>50</v>
      </c>
      <c r="O839" s="149">
        <f t="shared" si="172"/>
        <v>5</v>
      </c>
      <c r="P839" s="148">
        <f t="shared" si="173"/>
        <v>0.5</v>
      </c>
    </row>
    <row r="840" spans="1:16" x14ac:dyDescent="0.25">
      <c r="A840" s="391"/>
      <c r="B840" s="394"/>
      <c r="C840" s="5" t="str">
        <f t="shared" si="169"/>
        <v/>
      </c>
      <c r="D840" s="155">
        <f t="shared" si="174"/>
        <v>0</v>
      </c>
      <c r="F840" s="156">
        <f t="shared" si="175"/>
        <v>0</v>
      </c>
      <c r="G840" t="str">
        <f t="shared" si="176"/>
        <v/>
      </c>
      <c r="H840" t="b">
        <f t="shared" si="177"/>
        <v>0</v>
      </c>
      <c r="I840" s="283">
        <f t="shared" si="170"/>
        <v>0</v>
      </c>
      <c r="J840" s="1">
        <f t="shared" si="171"/>
        <v>0</v>
      </c>
      <c r="K840" s="157">
        <f t="shared" si="178"/>
        <v>0</v>
      </c>
      <c r="L840" s="148">
        <f t="shared" si="179"/>
        <v>0</v>
      </c>
      <c r="M840" s="150">
        <f t="shared" si="180"/>
        <v>10</v>
      </c>
      <c r="N840" s="149">
        <f t="shared" si="181"/>
        <v>50</v>
      </c>
      <c r="O840" s="149">
        <f t="shared" si="172"/>
        <v>5</v>
      </c>
      <c r="P840" s="148">
        <f t="shared" si="173"/>
        <v>0.5</v>
      </c>
    </row>
    <row r="841" spans="1:16" x14ac:dyDescent="0.25">
      <c r="A841" s="391"/>
      <c r="B841" s="394"/>
      <c r="C841" s="5" t="str">
        <f t="shared" si="169"/>
        <v/>
      </c>
      <c r="D841" s="155">
        <f t="shared" si="174"/>
        <v>0</v>
      </c>
      <c r="F841" s="156">
        <f t="shared" si="175"/>
        <v>0</v>
      </c>
      <c r="G841" t="str">
        <f t="shared" si="176"/>
        <v/>
      </c>
      <c r="H841" t="b">
        <f t="shared" si="177"/>
        <v>0</v>
      </c>
      <c r="I841" s="283">
        <f t="shared" si="170"/>
        <v>0</v>
      </c>
      <c r="J841" s="1">
        <f t="shared" si="171"/>
        <v>0</v>
      </c>
      <c r="K841" s="157">
        <f t="shared" si="178"/>
        <v>0</v>
      </c>
      <c r="L841" s="148">
        <f t="shared" si="179"/>
        <v>0</v>
      </c>
      <c r="M841" s="150">
        <f t="shared" si="180"/>
        <v>10</v>
      </c>
      <c r="N841" s="149">
        <f t="shared" si="181"/>
        <v>50</v>
      </c>
      <c r="O841" s="149">
        <f t="shared" si="172"/>
        <v>5</v>
      </c>
      <c r="P841" s="148">
        <f t="shared" si="173"/>
        <v>0.5</v>
      </c>
    </row>
    <row r="842" spans="1:16" x14ac:dyDescent="0.25">
      <c r="A842" s="391"/>
      <c r="B842" s="394"/>
      <c r="C842" s="5" t="str">
        <f t="shared" si="169"/>
        <v/>
      </c>
      <c r="D842" s="155">
        <f t="shared" si="174"/>
        <v>0</v>
      </c>
      <c r="F842" s="156">
        <f t="shared" si="175"/>
        <v>0</v>
      </c>
      <c r="G842" t="str">
        <f t="shared" si="176"/>
        <v/>
      </c>
      <c r="H842" t="b">
        <f t="shared" si="177"/>
        <v>0</v>
      </c>
      <c r="I842" s="283">
        <f t="shared" si="170"/>
        <v>0</v>
      </c>
      <c r="J842" s="1">
        <f t="shared" si="171"/>
        <v>0</v>
      </c>
      <c r="K842" s="157">
        <f t="shared" si="178"/>
        <v>0</v>
      </c>
      <c r="L842" s="148">
        <f t="shared" si="179"/>
        <v>0</v>
      </c>
      <c r="M842" s="150">
        <f t="shared" si="180"/>
        <v>10</v>
      </c>
      <c r="N842" s="149">
        <f t="shared" si="181"/>
        <v>50</v>
      </c>
      <c r="O842" s="149">
        <f t="shared" si="172"/>
        <v>5</v>
      </c>
      <c r="P842" s="148">
        <f t="shared" si="173"/>
        <v>0.5</v>
      </c>
    </row>
    <row r="843" spans="1:16" x14ac:dyDescent="0.25">
      <c r="A843" s="391"/>
      <c r="B843" s="394"/>
      <c r="C843" s="5" t="str">
        <f t="shared" si="169"/>
        <v/>
      </c>
      <c r="D843" s="155">
        <f t="shared" si="174"/>
        <v>0</v>
      </c>
      <c r="F843" s="156">
        <f t="shared" si="175"/>
        <v>0</v>
      </c>
      <c r="G843" t="str">
        <f t="shared" si="176"/>
        <v/>
      </c>
      <c r="H843" t="b">
        <f t="shared" si="177"/>
        <v>0</v>
      </c>
      <c r="I843" s="283">
        <f t="shared" si="170"/>
        <v>0</v>
      </c>
      <c r="J843" s="1">
        <f t="shared" si="171"/>
        <v>0</v>
      </c>
      <c r="K843" s="157">
        <f t="shared" si="178"/>
        <v>0</v>
      </c>
      <c r="L843" s="148">
        <f t="shared" si="179"/>
        <v>0</v>
      </c>
      <c r="M843" s="150">
        <f t="shared" si="180"/>
        <v>10</v>
      </c>
      <c r="N843" s="149">
        <f t="shared" si="181"/>
        <v>50</v>
      </c>
      <c r="O843" s="149">
        <f t="shared" si="172"/>
        <v>5</v>
      </c>
      <c r="P843" s="148">
        <f t="shared" si="173"/>
        <v>0.5</v>
      </c>
    </row>
    <row r="844" spans="1:16" x14ac:dyDescent="0.25">
      <c r="A844" s="391"/>
      <c r="B844" s="394"/>
      <c r="C844" s="5" t="str">
        <f t="shared" si="169"/>
        <v/>
      </c>
      <c r="D844" s="155">
        <f t="shared" si="174"/>
        <v>0</v>
      </c>
      <c r="F844" s="156">
        <f t="shared" si="175"/>
        <v>0</v>
      </c>
      <c r="G844" t="str">
        <f t="shared" si="176"/>
        <v/>
      </c>
      <c r="H844" t="b">
        <f t="shared" si="177"/>
        <v>0</v>
      </c>
      <c r="I844" s="283">
        <f t="shared" si="170"/>
        <v>0</v>
      </c>
      <c r="J844" s="1">
        <f t="shared" si="171"/>
        <v>0</v>
      </c>
      <c r="K844" s="157">
        <f t="shared" si="178"/>
        <v>0</v>
      </c>
      <c r="L844" s="148">
        <f t="shared" si="179"/>
        <v>0</v>
      </c>
      <c r="M844" s="150">
        <f t="shared" si="180"/>
        <v>10</v>
      </c>
      <c r="N844" s="149">
        <f t="shared" si="181"/>
        <v>50</v>
      </c>
      <c r="O844" s="149">
        <f t="shared" si="172"/>
        <v>5</v>
      </c>
      <c r="P844" s="148">
        <f t="shared" si="173"/>
        <v>0.5</v>
      </c>
    </row>
    <row r="845" spans="1:16" x14ac:dyDescent="0.25">
      <c r="A845" s="391"/>
      <c r="B845" s="394"/>
      <c r="C845" s="5" t="str">
        <f t="shared" si="169"/>
        <v/>
      </c>
      <c r="D845" s="155">
        <f t="shared" si="174"/>
        <v>0</v>
      </c>
      <c r="F845" s="156">
        <f t="shared" si="175"/>
        <v>0</v>
      </c>
      <c r="G845" t="str">
        <f t="shared" si="176"/>
        <v/>
      </c>
      <c r="H845" t="b">
        <f t="shared" si="177"/>
        <v>0</v>
      </c>
      <c r="I845" s="283">
        <f t="shared" si="170"/>
        <v>0</v>
      </c>
      <c r="J845" s="1">
        <f t="shared" si="171"/>
        <v>0</v>
      </c>
      <c r="K845" s="157">
        <f t="shared" si="178"/>
        <v>0</v>
      </c>
      <c r="L845" s="148">
        <f t="shared" si="179"/>
        <v>0</v>
      </c>
      <c r="M845" s="150">
        <f t="shared" si="180"/>
        <v>10</v>
      </c>
      <c r="N845" s="149">
        <f t="shared" si="181"/>
        <v>50</v>
      </c>
      <c r="O845" s="149">
        <f t="shared" si="172"/>
        <v>5</v>
      </c>
      <c r="P845" s="148">
        <f t="shared" si="173"/>
        <v>0.5</v>
      </c>
    </row>
    <row r="846" spans="1:16" x14ac:dyDescent="0.25">
      <c r="A846" s="391"/>
      <c r="B846" s="394"/>
      <c r="C846" s="5" t="str">
        <f t="shared" si="169"/>
        <v/>
      </c>
      <c r="D846" s="155">
        <f t="shared" si="174"/>
        <v>0</v>
      </c>
      <c r="F846" s="156">
        <f t="shared" si="175"/>
        <v>0</v>
      </c>
      <c r="G846" t="str">
        <f t="shared" si="176"/>
        <v/>
      </c>
      <c r="H846" t="b">
        <f t="shared" si="177"/>
        <v>0</v>
      </c>
      <c r="I846" s="283">
        <f t="shared" si="170"/>
        <v>0</v>
      </c>
      <c r="J846" s="1">
        <f t="shared" si="171"/>
        <v>0</v>
      </c>
      <c r="K846" s="157">
        <f t="shared" si="178"/>
        <v>0</v>
      </c>
      <c r="L846" s="148">
        <f t="shared" si="179"/>
        <v>0</v>
      </c>
      <c r="M846" s="150">
        <f t="shared" si="180"/>
        <v>10</v>
      </c>
      <c r="N846" s="149">
        <f t="shared" si="181"/>
        <v>50</v>
      </c>
      <c r="O846" s="149">
        <f t="shared" si="172"/>
        <v>5</v>
      </c>
      <c r="P846" s="148">
        <f t="shared" si="173"/>
        <v>0.5</v>
      </c>
    </row>
    <row r="847" spans="1:16" x14ac:dyDescent="0.25">
      <c r="A847" s="391"/>
      <c r="B847" s="394"/>
      <c r="C847" s="5" t="str">
        <f t="shared" si="169"/>
        <v/>
      </c>
      <c r="D847" s="155">
        <f t="shared" si="174"/>
        <v>0</v>
      </c>
      <c r="F847" s="156">
        <f t="shared" si="175"/>
        <v>0</v>
      </c>
      <c r="G847" t="str">
        <f t="shared" si="176"/>
        <v/>
      </c>
      <c r="H847" t="b">
        <f t="shared" si="177"/>
        <v>0</v>
      </c>
      <c r="I847" s="283">
        <f t="shared" si="170"/>
        <v>0</v>
      </c>
      <c r="J847" s="1">
        <f t="shared" si="171"/>
        <v>0</v>
      </c>
      <c r="K847" s="157">
        <f t="shared" si="178"/>
        <v>0</v>
      </c>
      <c r="L847" s="148">
        <f t="shared" si="179"/>
        <v>0</v>
      </c>
      <c r="M847" s="150">
        <f t="shared" si="180"/>
        <v>10</v>
      </c>
      <c r="N847" s="149">
        <f t="shared" si="181"/>
        <v>50</v>
      </c>
      <c r="O847" s="149">
        <f t="shared" si="172"/>
        <v>5</v>
      </c>
      <c r="P847" s="148">
        <f t="shared" si="173"/>
        <v>0.5</v>
      </c>
    </row>
    <row r="848" spans="1:16" x14ac:dyDescent="0.25">
      <c r="A848" s="391"/>
      <c r="B848" s="394"/>
      <c r="C848" s="5" t="str">
        <f t="shared" si="169"/>
        <v/>
      </c>
      <c r="D848" s="155">
        <f t="shared" si="174"/>
        <v>0</v>
      </c>
      <c r="F848" s="156">
        <f t="shared" si="175"/>
        <v>0</v>
      </c>
      <c r="G848" t="str">
        <f t="shared" si="176"/>
        <v/>
      </c>
      <c r="H848" t="b">
        <f t="shared" si="177"/>
        <v>0</v>
      </c>
      <c r="I848" s="283">
        <f t="shared" si="170"/>
        <v>0</v>
      </c>
      <c r="J848" s="1">
        <f t="shared" si="171"/>
        <v>0</v>
      </c>
      <c r="K848" s="157">
        <f t="shared" si="178"/>
        <v>0</v>
      </c>
      <c r="L848" s="148">
        <f t="shared" si="179"/>
        <v>0</v>
      </c>
      <c r="M848" s="150">
        <f t="shared" si="180"/>
        <v>10</v>
      </c>
      <c r="N848" s="149">
        <f t="shared" si="181"/>
        <v>50</v>
      </c>
      <c r="O848" s="149">
        <f t="shared" si="172"/>
        <v>5</v>
      </c>
      <c r="P848" s="148">
        <f t="shared" si="173"/>
        <v>0.5</v>
      </c>
    </row>
    <row r="849" spans="1:16" x14ac:dyDescent="0.25">
      <c r="A849" s="391"/>
      <c r="B849" s="394"/>
      <c r="C849" s="5" t="str">
        <f t="shared" si="169"/>
        <v/>
      </c>
      <c r="D849" s="155">
        <f t="shared" si="174"/>
        <v>0</v>
      </c>
      <c r="F849" s="156">
        <f t="shared" si="175"/>
        <v>0</v>
      </c>
      <c r="G849" t="str">
        <f t="shared" si="176"/>
        <v/>
      </c>
      <c r="H849" t="b">
        <f t="shared" si="177"/>
        <v>0</v>
      </c>
      <c r="I849" s="283">
        <f t="shared" si="170"/>
        <v>0</v>
      </c>
      <c r="J849" s="1">
        <f t="shared" si="171"/>
        <v>0</v>
      </c>
      <c r="K849" s="157">
        <f t="shared" si="178"/>
        <v>0</v>
      </c>
      <c r="L849" s="148">
        <f t="shared" si="179"/>
        <v>0</v>
      </c>
      <c r="M849" s="150">
        <f t="shared" si="180"/>
        <v>10</v>
      </c>
      <c r="N849" s="149">
        <f t="shared" si="181"/>
        <v>50</v>
      </c>
      <c r="O849" s="149">
        <f t="shared" si="172"/>
        <v>5</v>
      </c>
      <c r="P849" s="148">
        <f t="shared" si="173"/>
        <v>0.5</v>
      </c>
    </row>
    <row r="850" spans="1:16" x14ac:dyDescent="0.25">
      <c r="A850" s="391"/>
      <c r="B850" s="394"/>
      <c r="C850" s="5" t="str">
        <f t="shared" si="169"/>
        <v/>
      </c>
      <c r="D850" s="155">
        <f t="shared" si="174"/>
        <v>0</v>
      </c>
      <c r="F850" s="156">
        <f t="shared" si="175"/>
        <v>0</v>
      </c>
      <c r="G850" t="str">
        <f t="shared" si="176"/>
        <v/>
      </c>
      <c r="H850" t="b">
        <f t="shared" si="177"/>
        <v>0</v>
      </c>
      <c r="I850" s="283">
        <f t="shared" si="170"/>
        <v>0</v>
      </c>
      <c r="J850" s="1">
        <f t="shared" si="171"/>
        <v>0</v>
      </c>
      <c r="K850" s="157">
        <f t="shared" si="178"/>
        <v>0</v>
      </c>
      <c r="L850" s="148">
        <f t="shared" si="179"/>
        <v>0</v>
      </c>
      <c r="M850" s="150">
        <f t="shared" si="180"/>
        <v>10</v>
      </c>
      <c r="N850" s="149">
        <f t="shared" si="181"/>
        <v>50</v>
      </c>
      <c r="O850" s="149">
        <f t="shared" si="172"/>
        <v>5</v>
      </c>
      <c r="P850" s="148">
        <f t="shared" si="173"/>
        <v>0.5</v>
      </c>
    </row>
    <row r="851" spans="1:16" x14ac:dyDescent="0.25">
      <c r="A851" s="391"/>
      <c r="B851" s="394"/>
      <c r="C851" s="5" t="str">
        <f t="shared" si="169"/>
        <v/>
      </c>
      <c r="D851" s="155">
        <f t="shared" si="174"/>
        <v>0</v>
      </c>
      <c r="F851" s="156">
        <f t="shared" si="175"/>
        <v>0</v>
      </c>
      <c r="G851" t="str">
        <f t="shared" si="176"/>
        <v/>
      </c>
      <c r="H851" t="b">
        <f t="shared" si="177"/>
        <v>0</v>
      </c>
      <c r="I851" s="283">
        <f t="shared" si="170"/>
        <v>0</v>
      </c>
      <c r="J851" s="1">
        <f t="shared" si="171"/>
        <v>0</v>
      </c>
      <c r="K851" s="157">
        <f t="shared" si="178"/>
        <v>0</v>
      </c>
      <c r="L851" s="148">
        <f t="shared" si="179"/>
        <v>0</v>
      </c>
      <c r="M851" s="150">
        <f t="shared" si="180"/>
        <v>10</v>
      </c>
      <c r="N851" s="149">
        <f t="shared" si="181"/>
        <v>50</v>
      </c>
      <c r="O851" s="149">
        <f t="shared" si="172"/>
        <v>5</v>
      </c>
      <c r="P851" s="148">
        <f t="shared" si="173"/>
        <v>0.5</v>
      </c>
    </row>
    <row r="852" spans="1:16" x14ac:dyDescent="0.25">
      <c r="A852" s="391"/>
      <c r="B852" s="394"/>
      <c r="C852" s="5" t="str">
        <f t="shared" si="169"/>
        <v/>
      </c>
      <c r="D852" s="155">
        <f t="shared" si="174"/>
        <v>0</v>
      </c>
      <c r="F852" s="156">
        <f t="shared" si="175"/>
        <v>0</v>
      </c>
      <c r="G852" t="str">
        <f t="shared" si="176"/>
        <v/>
      </c>
      <c r="H852" t="b">
        <f t="shared" si="177"/>
        <v>0</v>
      </c>
      <c r="I852" s="283">
        <f t="shared" si="170"/>
        <v>0</v>
      </c>
      <c r="J852" s="1">
        <f t="shared" si="171"/>
        <v>0</v>
      </c>
      <c r="K852" s="157">
        <f t="shared" si="178"/>
        <v>0</v>
      </c>
      <c r="L852" s="148">
        <f t="shared" si="179"/>
        <v>0</v>
      </c>
      <c r="M852" s="150">
        <f t="shared" si="180"/>
        <v>10</v>
      </c>
      <c r="N852" s="149">
        <f t="shared" si="181"/>
        <v>50</v>
      </c>
      <c r="O852" s="149">
        <f t="shared" si="172"/>
        <v>5</v>
      </c>
      <c r="P852" s="148">
        <f t="shared" si="173"/>
        <v>0.5</v>
      </c>
    </row>
    <row r="853" spans="1:16" x14ac:dyDescent="0.25">
      <c r="A853" s="391"/>
      <c r="B853" s="394"/>
      <c r="C853" s="5" t="str">
        <f t="shared" si="169"/>
        <v/>
      </c>
      <c r="D853" s="155">
        <f t="shared" si="174"/>
        <v>0</v>
      </c>
      <c r="F853" s="156">
        <f t="shared" si="175"/>
        <v>0</v>
      </c>
      <c r="G853" t="str">
        <f t="shared" si="176"/>
        <v/>
      </c>
      <c r="H853" t="b">
        <f t="shared" si="177"/>
        <v>0</v>
      </c>
      <c r="I853" s="283">
        <f t="shared" si="170"/>
        <v>0</v>
      </c>
      <c r="J853" s="1">
        <f t="shared" si="171"/>
        <v>0</v>
      </c>
      <c r="K853" s="157">
        <f t="shared" si="178"/>
        <v>0</v>
      </c>
      <c r="L853" s="148">
        <f t="shared" si="179"/>
        <v>0</v>
      </c>
      <c r="M853" s="150">
        <f t="shared" si="180"/>
        <v>10</v>
      </c>
      <c r="N853" s="149">
        <f t="shared" si="181"/>
        <v>50</v>
      </c>
      <c r="O853" s="149">
        <f t="shared" si="172"/>
        <v>5</v>
      </c>
      <c r="P853" s="148">
        <f t="shared" si="173"/>
        <v>0.5</v>
      </c>
    </row>
    <row r="854" spans="1:16" x14ac:dyDescent="0.25">
      <c r="A854" s="391"/>
      <c r="B854" s="394"/>
      <c r="C854" s="5" t="str">
        <f t="shared" si="169"/>
        <v/>
      </c>
      <c r="D854" s="155">
        <f t="shared" si="174"/>
        <v>0</v>
      </c>
      <c r="F854" s="156">
        <f t="shared" si="175"/>
        <v>0</v>
      </c>
      <c r="G854" t="str">
        <f t="shared" si="176"/>
        <v/>
      </c>
      <c r="H854" t="b">
        <f t="shared" si="177"/>
        <v>0</v>
      </c>
      <c r="I854" s="283">
        <f t="shared" si="170"/>
        <v>0</v>
      </c>
      <c r="J854" s="1">
        <f t="shared" si="171"/>
        <v>0</v>
      </c>
      <c r="K854" s="157">
        <f t="shared" si="178"/>
        <v>0</v>
      </c>
      <c r="L854" s="148">
        <f t="shared" si="179"/>
        <v>0</v>
      </c>
      <c r="M854" s="150">
        <f t="shared" si="180"/>
        <v>10</v>
      </c>
      <c r="N854" s="149">
        <f t="shared" si="181"/>
        <v>50</v>
      </c>
      <c r="O854" s="149">
        <f t="shared" si="172"/>
        <v>5</v>
      </c>
      <c r="P854" s="148">
        <f t="shared" si="173"/>
        <v>0.5</v>
      </c>
    </row>
    <row r="855" spans="1:16" x14ac:dyDescent="0.25">
      <c r="A855" s="391"/>
      <c r="B855" s="394"/>
      <c r="C855" s="5" t="str">
        <f t="shared" si="169"/>
        <v/>
      </c>
      <c r="D855" s="155">
        <f t="shared" si="174"/>
        <v>0</v>
      </c>
      <c r="F855" s="156">
        <f t="shared" si="175"/>
        <v>0</v>
      </c>
      <c r="G855" t="str">
        <f t="shared" si="176"/>
        <v/>
      </c>
      <c r="H855" t="b">
        <f t="shared" si="177"/>
        <v>0</v>
      </c>
      <c r="I855" s="283">
        <f t="shared" si="170"/>
        <v>0</v>
      </c>
      <c r="J855" s="1">
        <f t="shared" si="171"/>
        <v>0</v>
      </c>
      <c r="K855" s="157">
        <f t="shared" si="178"/>
        <v>0</v>
      </c>
      <c r="L855" s="148">
        <f t="shared" si="179"/>
        <v>0</v>
      </c>
      <c r="M855" s="150">
        <f t="shared" si="180"/>
        <v>10</v>
      </c>
      <c r="N855" s="149">
        <f t="shared" si="181"/>
        <v>50</v>
      </c>
      <c r="O855" s="149">
        <f t="shared" si="172"/>
        <v>5</v>
      </c>
      <c r="P855" s="148">
        <f t="shared" si="173"/>
        <v>0.5</v>
      </c>
    </row>
    <row r="856" spans="1:16" x14ac:dyDescent="0.25">
      <c r="A856" s="391"/>
      <c r="B856" s="394"/>
      <c r="C856" s="5" t="str">
        <f t="shared" si="169"/>
        <v/>
      </c>
      <c r="D856" s="155">
        <f t="shared" si="174"/>
        <v>0</v>
      </c>
      <c r="F856" s="156">
        <f t="shared" si="175"/>
        <v>0</v>
      </c>
      <c r="G856" t="str">
        <f t="shared" si="176"/>
        <v/>
      </c>
      <c r="H856" t="b">
        <f t="shared" si="177"/>
        <v>0</v>
      </c>
      <c r="I856" s="283">
        <f t="shared" si="170"/>
        <v>0</v>
      </c>
      <c r="J856" s="1">
        <f t="shared" si="171"/>
        <v>0</v>
      </c>
      <c r="K856" s="157">
        <f t="shared" si="178"/>
        <v>0</v>
      </c>
      <c r="L856" s="148">
        <f t="shared" si="179"/>
        <v>0</v>
      </c>
      <c r="M856" s="150">
        <f t="shared" si="180"/>
        <v>10</v>
      </c>
      <c r="N856" s="149">
        <f t="shared" si="181"/>
        <v>50</v>
      </c>
      <c r="O856" s="149">
        <f t="shared" si="172"/>
        <v>5</v>
      </c>
      <c r="P856" s="148">
        <f t="shared" si="173"/>
        <v>0.5</v>
      </c>
    </row>
    <row r="857" spans="1:16" x14ac:dyDescent="0.25">
      <c r="A857" s="391"/>
      <c r="B857" s="394"/>
      <c r="C857" s="5" t="str">
        <f t="shared" si="169"/>
        <v/>
      </c>
      <c r="D857" s="155">
        <f t="shared" si="174"/>
        <v>0</v>
      </c>
      <c r="F857" s="156">
        <f t="shared" si="175"/>
        <v>0</v>
      </c>
      <c r="G857" t="str">
        <f t="shared" si="176"/>
        <v/>
      </c>
      <c r="H857" t="b">
        <f t="shared" si="177"/>
        <v>0</v>
      </c>
      <c r="I857" s="283">
        <f t="shared" si="170"/>
        <v>0</v>
      </c>
      <c r="J857" s="1">
        <f t="shared" si="171"/>
        <v>0</v>
      </c>
      <c r="K857" s="157">
        <f t="shared" si="178"/>
        <v>0</v>
      </c>
      <c r="L857" s="148">
        <f t="shared" si="179"/>
        <v>0</v>
      </c>
      <c r="M857" s="150">
        <f t="shared" si="180"/>
        <v>10</v>
      </c>
      <c r="N857" s="149">
        <f t="shared" si="181"/>
        <v>50</v>
      </c>
      <c r="O857" s="149">
        <f t="shared" si="172"/>
        <v>5</v>
      </c>
      <c r="P857" s="148">
        <f t="shared" si="173"/>
        <v>0.5</v>
      </c>
    </row>
    <row r="858" spans="1:16" x14ac:dyDescent="0.25">
      <c r="A858" s="391"/>
      <c r="B858" s="394"/>
      <c r="C858" s="5" t="str">
        <f t="shared" si="169"/>
        <v/>
      </c>
      <c r="D858" s="155">
        <f t="shared" si="174"/>
        <v>0</v>
      </c>
      <c r="F858" s="156">
        <f t="shared" si="175"/>
        <v>0</v>
      </c>
      <c r="G858" t="str">
        <f t="shared" si="176"/>
        <v/>
      </c>
      <c r="H858" t="b">
        <f t="shared" si="177"/>
        <v>0</v>
      </c>
      <c r="I858" s="283">
        <f t="shared" si="170"/>
        <v>0</v>
      </c>
      <c r="J858" s="1">
        <f t="shared" si="171"/>
        <v>0</v>
      </c>
      <c r="K858" s="157">
        <f t="shared" si="178"/>
        <v>0</v>
      </c>
      <c r="L858" s="148">
        <f t="shared" si="179"/>
        <v>0</v>
      </c>
      <c r="M858" s="150">
        <f t="shared" si="180"/>
        <v>10</v>
      </c>
      <c r="N858" s="149">
        <f t="shared" si="181"/>
        <v>50</v>
      </c>
      <c r="O858" s="149">
        <f t="shared" si="172"/>
        <v>5</v>
      </c>
      <c r="P858" s="148">
        <f t="shared" si="173"/>
        <v>0.5</v>
      </c>
    </row>
    <row r="859" spans="1:16" x14ac:dyDescent="0.25">
      <c r="A859" s="391"/>
      <c r="B859" s="394"/>
      <c r="C859" s="5" t="str">
        <f t="shared" si="169"/>
        <v/>
      </c>
      <c r="D859" s="155">
        <f t="shared" si="174"/>
        <v>0</v>
      </c>
      <c r="F859" s="156">
        <f t="shared" si="175"/>
        <v>0</v>
      </c>
      <c r="G859" t="str">
        <f t="shared" si="176"/>
        <v/>
      </c>
      <c r="H859" t="b">
        <f t="shared" si="177"/>
        <v>0</v>
      </c>
      <c r="I859" s="283">
        <f t="shared" si="170"/>
        <v>0</v>
      </c>
      <c r="J859" s="1">
        <f t="shared" si="171"/>
        <v>0</v>
      </c>
      <c r="K859" s="157">
        <f t="shared" si="178"/>
        <v>0</v>
      </c>
      <c r="L859" s="148">
        <f t="shared" si="179"/>
        <v>0</v>
      </c>
      <c r="M859" s="150">
        <f t="shared" si="180"/>
        <v>10</v>
      </c>
      <c r="N859" s="149">
        <f t="shared" si="181"/>
        <v>50</v>
      </c>
      <c r="O859" s="149">
        <f t="shared" si="172"/>
        <v>5</v>
      </c>
      <c r="P859" s="148">
        <f t="shared" si="173"/>
        <v>0.5</v>
      </c>
    </row>
    <row r="860" spans="1:16" x14ac:dyDescent="0.25">
      <c r="A860" s="391"/>
      <c r="B860" s="394"/>
      <c r="C860" s="5" t="str">
        <f t="shared" si="169"/>
        <v/>
      </c>
      <c r="D860" s="155">
        <f t="shared" si="174"/>
        <v>0</v>
      </c>
      <c r="F860" s="156">
        <f t="shared" si="175"/>
        <v>0</v>
      </c>
      <c r="G860" t="str">
        <f t="shared" si="176"/>
        <v/>
      </c>
      <c r="H860" t="b">
        <f t="shared" si="177"/>
        <v>0</v>
      </c>
      <c r="I860" s="283">
        <f t="shared" si="170"/>
        <v>0</v>
      </c>
      <c r="J860" s="1">
        <f t="shared" si="171"/>
        <v>0</v>
      </c>
      <c r="K860" s="157">
        <f t="shared" si="178"/>
        <v>0</v>
      </c>
      <c r="L860" s="148">
        <f t="shared" si="179"/>
        <v>0</v>
      </c>
      <c r="M860" s="150">
        <f t="shared" si="180"/>
        <v>10</v>
      </c>
      <c r="N860" s="149">
        <f t="shared" si="181"/>
        <v>50</v>
      </c>
      <c r="O860" s="149">
        <f t="shared" si="172"/>
        <v>5</v>
      </c>
      <c r="P860" s="148">
        <f t="shared" si="173"/>
        <v>0.5</v>
      </c>
    </row>
    <row r="861" spans="1:16" x14ac:dyDescent="0.25">
      <c r="A861" s="391"/>
      <c r="B861" s="394"/>
      <c r="C861" s="5" t="str">
        <f t="shared" si="169"/>
        <v/>
      </c>
      <c r="D861" s="155">
        <f t="shared" si="174"/>
        <v>0</v>
      </c>
      <c r="F861" s="156">
        <f t="shared" si="175"/>
        <v>0</v>
      </c>
      <c r="G861" t="str">
        <f t="shared" si="176"/>
        <v/>
      </c>
      <c r="H861" t="b">
        <f t="shared" si="177"/>
        <v>0</v>
      </c>
      <c r="I861" s="283">
        <f t="shared" si="170"/>
        <v>0</v>
      </c>
      <c r="J861" s="1">
        <f t="shared" si="171"/>
        <v>0</v>
      </c>
      <c r="K861" s="157">
        <f t="shared" si="178"/>
        <v>0</v>
      </c>
      <c r="L861" s="148">
        <f t="shared" si="179"/>
        <v>0</v>
      </c>
      <c r="M861" s="150">
        <f t="shared" si="180"/>
        <v>10</v>
      </c>
      <c r="N861" s="149">
        <f t="shared" si="181"/>
        <v>50</v>
      </c>
      <c r="O861" s="149">
        <f t="shared" si="172"/>
        <v>5</v>
      </c>
      <c r="P861" s="148">
        <f t="shared" si="173"/>
        <v>0.5</v>
      </c>
    </row>
    <row r="862" spans="1:16" x14ac:dyDescent="0.25">
      <c r="A862" s="391"/>
      <c r="B862" s="394"/>
      <c r="C862" s="5" t="str">
        <f t="shared" si="169"/>
        <v/>
      </c>
      <c r="D862" s="155">
        <f t="shared" si="174"/>
        <v>0</v>
      </c>
      <c r="F862" s="156">
        <f t="shared" si="175"/>
        <v>0</v>
      </c>
      <c r="G862" t="str">
        <f t="shared" si="176"/>
        <v/>
      </c>
      <c r="H862" t="b">
        <f t="shared" si="177"/>
        <v>0</v>
      </c>
      <c r="I862" s="283">
        <f t="shared" si="170"/>
        <v>0</v>
      </c>
      <c r="J862" s="1">
        <f t="shared" si="171"/>
        <v>0</v>
      </c>
      <c r="K862" s="157">
        <f t="shared" si="178"/>
        <v>0</v>
      </c>
      <c r="L862" s="148">
        <f t="shared" si="179"/>
        <v>0</v>
      </c>
      <c r="M862" s="150">
        <f t="shared" si="180"/>
        <v>10</v>
      </c>
      <c r="N862" s="149">
        <f t="shared" si="181"/>
        <v>50</v>
      </c>
      <c r="O862" s="149">
        <f t="shared" si="172"/>
        <v>5</v>
      </c>
      <c r="P862" s="148">
        <f t="shared" si="173"/>
        <v>0.5</v>
      </c>
    </row>
    <row r="863" spans="1:16" x14ac:dyDescent="0.25">
      <c r="A863" s="391"/>
      <c r="B863" s="394"/>
      <c r="C863" s="5" t="str">
        <f t="shared" si="169"/>
        <v/>
      </c>
      <c r="D863" s="155">
        <f t="shared" si="174"/>
        <v>0</v>
      </c>
      <c r="F863" s="156">
        <f t="shared" si="175"/>
        <v>0</v>
      </c>
      <c r="G863" t="str">
        <f t="shared" si="176"/>
        <v/>
      </c>
      <c r="H863" t="b">
        <f t="shared" si="177"/>
        <v>0</v>
      </c>
      <c r="I863" s="283">
        <f t="shared" si="170"/>
        <v>0</v>
      </c>
      <c r="J863" s="1">
        <f t="shared" si="171"/>
        <v>0</v>
      </c>
      <c r="K863" s="157">
        <f t="shared" si="178"/>
        <v>0</v>
      </c>
      <c r="L863" s="148">
        <f t="shared" si="179"/>
        <v>0</v>
      </c>
      <c r="M863" s="150">
        <f t="shared" si="180"/>
        <v>10</v>
      </c>
      <c r="N863" s="149">
        <f t="shared" si="181"/>
        <v>50</v>
      </c>
      <c r="O863" s="149">
        <f t="shared" si="172"/>
        <v>5</v>
      </c>
      <c r="P863" s="148">
        <f t="shared" si="173"/>
        <v>0.5</v>
      </c>
    </row>
    <row r="864" spans="1:16" x14ac:dyDescent="0.25">
      <c r="A864" s="391"/>
      <c r="B864" s="394"/>
      <c r="C864" s="5" t="str">
        <f t="shared" si="169"/>
        <v/>
      </c>
      <c r="D864" s="155">
        <f t="shared" si="174"/>
        <v>0</v>
      </c>
      <c r="F864" s="156">
        <f t="shared" si="175"/>
        <v>0</v>
      </c>
      <c r="G864" t="str">
        <f t="shared" si="176"/>
        <v/>
      </c>
      <c r="H864" t="b">
        <f t="shared" si="177"/>
        <v>0</v>
      </c>
      <c r="I864" s="283">
        <f t="shared" si="170"/>
        <v>0</v>
      </c>
      <c r="J864" s="1">
        <f t="shared" si="171"/>
        <v>0</v>
      </c>
      <c r="K864" s="157">
        <f t="shared" si="178"/>
        <v>0</v>
      </c>
      <c r="L864" s="148">
        <f t="shared" si="179"/>
        <v>0</v>
      </c>
      <c r="M864" s="150">
        <f t="shared" si="180"/>
        <v>10</v>
      </c>
      <c r="N864" s="149">
        <f t="shared" si="181"/>
        <v>50</v>
      </c>
      <c r="O864" s="149">
        <f t="shared" si="172"/>
        <v>5</v>
      </c>
      <c r="P864" s="148">
        <f t="shared" si="173"/>
        <v>0.5</v>
      </c>
    </row>
    <row r="865" spans="1:16" x14ac:dyDescent="0.25">
      <c r="A865" s="391"/>
      <c r="B865" s="394"/>
      <c r="C865" s="5" t="str">
        <f t="shared" si="169"/>
        <v/>
      </c>
      <c r="D865" s="155">
        <f t="shared" si="174"/>
        <v>0</v>
      </c>
      <c r="F865" s="156">
        <f t="shared" si="175"/>
        <v>0</v>
      </c>
      <c r="G865" t="str">
        <f t="shared" si="176"/>
        <v/>
      </c>
      <c r="H865" t="b">
        <f t="shared" si="177"/>
        <v>0</v>
      </c>
      <c r="I865" s="283">
        <f t="shared" si="170"/>
        <v>0</v>
      </c>
      <c r="J865" s="1">
        <f t="shared" si="171"/>
        <v>0</v>
      </c>
      <c r="K865" s="157">
        <f t="shared" si="178"/>
        <v>0</v>
      </c>
      <c r="L865" s="148">
        <f t="shared" si="179"/>
        <v>0</v>
      </c>
      <c r="M865" s="150">
        <f t="shared" si="180"/>
        <v>10</v>
      </c>
      <c r="N865" s="149">
        <f t="shared" si="181"/>
        <v>50</v>
      </c>
      <c r="O865" s="149">
        <f t="shared" si="172"/>
        <v>5</v>
      </c>
      <c r="P865" s="148">
        <f t="shared" si="173"/>
        <v>0.5</v>
      </c>
    </row>
    <row r="866" spans="1:16" x14ac:dyDescent="0.25">
      <c r="A866" s="391"/>
      <c r="B866" s="394"/>
      <c r="C866" s="5" t="str">
        <f t="shared" si="169"/>
        <v/>
      </c>
      <c r="D866" s="155">
        <f t="shared" si="174"/>
        <v>0</v>
      </c>
      <c r="F866" s="156">
        <f t="shared" si="175"/>
        <v>0</v>
      </c>
      <c r="G866" t="str">
        <f t="shared" si="176"/>
        <v/>
      </c>
      <c r="H866" t="b">
        <f t="shared" si="177"/>
        <v>0</v>
      </c>
      <c r="I866" s="283">
        <f t="shared" si="170"/>
        <v>0</v>
      </c>
      <c r="J866" s="1">
        <f t="shared" si="171"/>
        <v>0</v>
      </c>
      <c r="K866" s="157">
        <f t="shared" si="178"/>
        <v>0</v>
      </c>
      <c r="L866" s="148">
        <f t="shared" si="179"/>
        <v>0</v>
      </c>
      <c r="M866" s="150">
        <f t="shared" si="180"/>
        <v>10</v>
      </c>
      <c r="N866" s="149">
        <f t="shared" si="181"/>
        <v>50</v>
      </c>
      <c r="O866" s="149">
        <f t="shared" si="172"/>
        <v>5</v>
      </c>
      <c r="P866" s="148">
        <f t="shared" si="173"/>
        <v>0.5</v>
      </c>
    </row>
    <row r="867" spans="1:16" x14ac:dyDescent="0.25">
      <c r="A867" s="391"/>
      <c r="B867" s="394"/>
      <c r="C867" s="5" t="str">
        <f t="shared" si="169"/>
        <v/>
      </c>
      <c r="D867" s="155">
        <f t="shared" si="174"/>
        <v>0</v>
      </c>
      <c r="F867" s="156">
        <f t="shared" si="175"/>
        <v>0</v>
      </c>
      <c r="G867" t="str">
        <f t="shared" si="176"/>
        <v/>
      </c>
      <c r="H867" t="b">
        <f t="shared" si="177"/>
        <v>0</v>
      </c>
      <c r="I867" s="283">
        <f t="shared" si="170"/>
        <v>0</v>
      </c>
      <c r="J867" s="1">
        <f t="shared" si="171"/>
        <v>0</v>
      </c>
      <c r="K867" s="157">
        <f t="shared" si="178"/>
        <v>0</v>
      </c>
      <c r="L867" s="148">
        <f t="shared" si="179"/>
        <v>0</v>
      </c>
      <c r="M867" s="150">
        <f t="shared" si="180"/>
        <v>10</v>
      </c>
      <c r="N867" s="149">
        <f t="shared" si="181"/>
        <v>50</v>
      </c>
      <c r="O867" s="149">
        <f t="shared" si="172"/>
        <v>5</v>
      </c>
      <c r="P867" s="148">
        <f t="shared" si="173"/>
        <v>0.5</v>
      </c>
    </row>
    <row r="868" spans="1:16" x14ac:dyDescent="0.25">
      <c r="A868" s="391"/>
      <c r="B868" s="394"/>
      <c r="C868" s="5" t="str">
        <f t="shared" si="169"/>
        <v/>
      </c>
      <c r="D868" s="155">
        <f t="shared" si="174"/>
        <v>0</v>
      </c>
      <c r="F868" s="156">
        <f t="shared" si="175"/>
        <v>0</v>
      </c>
      <c r="G868" t="str">
        <f t="shared" si="176"/>
        <v/>
      </c>
      <c r="H868" t="b">
        <f t="shared" si="177"/>
        <v>0</v>
      </c>
      <c r="I868" s="283">
        <f t="shared" si="170"/>
        <v>0</v>
      </c>
      <c r="J868" s="1">
        <f t="shared" si="171"/>
        <v>0</v>
      </c>
      <c r="K868" s="157">
        <f t="shared" si="178"/>
        <v>0</v>
      </c>
      <c r="L868" s="148">
        <f t="shared" si="179"/>
        <v>0</v>
      </c>
      <c r="M868" s="150">
        <f t="shared" si="180"/>
        <v>10</v>
      </c>
      <c r="N868" s="149">
        <f t="shared" si="181"/>
        <v>50</v>
      </c>
      <c r="O868" s="149">
        <f t="shared" si="172"/>
        <v>5</v>
      </c>
      <c r="P868" s="148">
        <f t="shared" si="173"/>
        <v>0.5</v>
      </c>
    </row>
    <row r="869" spans="1:16" x14ac:dyDescent="0.25">
      <c r="A869" s="391"/>
      <c r="B869" s="394"/>
      <c r="C869" s="5" t="str">
        <f t="shared" si="169"/>
        <v/>
      </c>
      <c r="D869" s="155">
        <f t="shared" si="174"/>
        <v>0</v>
      </c>
      <c r="F869" s="156">
        <f t="shared" si="175"/>
        <v>0</v>
      </c>
      <c r="G869" t="str">
        <f t="shared" si="176"/>
        <v/>
      </c>
      <c r="H869" t="b">
        <f t="shared" si="177"/>
        <v>0</v>
      </c>
      <c r="I869" s="283">
        <f t="shared" si="170"/>
        <v>0</v>
      </c>
      <c r="J869" s="1">
        <f t="shared" si="171"/>
        <v>0</v>
      </c>
      <c r="K869" s="157">
        <f t="shared" si="178"/>
        <v>0</v>
      </c>
      <c r="L869" s="148">
        <f t="shared" si="179"/>
        <v>0</v>
      </c>
      <c r="M869" s="150">
        <f t="shared" si="180"/>
        <v>10</v>
      </c>
      <c r="N869" s="149">
        <f t="shared" si="181"/>
        <v>50</v>
      </c>
      <c r="O869" s="149">
        <f t="shared" si="172"/>
        <v>5</v>
      </c>
      <c r="P869" s="148">
        <f t="shared" si="173"/>
        <v>0.5</v>
      </c>
    </row>
    <row r="870" spans="1:16" x14ac:dyDescent="0.25">
      <c r="A870" s="391"/>
      <c r="B870" s="394"/>
      <c r="C870" s="5" t="str">
        <f t="shared" si="169"/>
        <v/>
      </c>
      <c r="D870" s="155">
        <f t="shared" si="174"/>
        <v>0</v>
      </c>
      <c r="F870" s="156">
        <f t="shared" si="175"/>
        <v>0</v>
      </c>
      <c r="G870" t="str">
        <f t="shared" si="176"/>
        <v/>
      </c>
      <c r="H870" t="b">
        <f t="shared" si="177"/>
        <v>0</v>
      </c>
      <c r="I870" s="283">
        <f t="shared" si="170"/>
        <v>0</v>
      </c>
      <c r="J870" s="1">
        <f t="shared" si="171"/>
        <v>0</v>
      </c>
      <c r="K870" s="157">
        <f t="shared" si="178"/>
        <v>0</v>
      </c>
      <c r="L870" s="148">
        <f t="shared" si="179"/>
        <v>0</v>
      </c>
      <c r="M870" s="150">
        <f t="shared" si="180"/>
        <v>10</v>
      </c>
      <c r="N870" s="149">
        <f t="shared" si="181"/>
        <v>50</v>
      </c>
      <c r="O870" s="149">
        <f t="shared" si="172"/>
        <v>5</v>
      </c>
      <c r="P870" s="148">
        <f t="shared" si="173"/>
        <v>0.5</v>
      </c>
    </row>
    <row r="871" spans="1:16" x14ac:dyDescent="0.25">
      <c r="A871" s="391"/>
      <c r="B871" s="394"/>
      <c r="C871" s="5" t="str">
        <f t="shared" si="169"/>
        <v/>
      </c>
      <c r="D871" s="155">
        <f t="shared" si="174"/>
        <v>0</v>
      </c>
      <c r="F871" s="156">
        <f t="shared" si="175"/>
        <v>0</v>
      </c>
      <c r="G871" t="str">
        <f t="shared" si="176"/>
        <v/>
      </c>
      <c r="H871" t="b">
        <f t="shared" si="177"/>
        <v>0</v>
      </c>
      <c r="I871" s="283">
        <f t="shared" si="170"/>
        <v>0</v>
      </c>
      <c r="J871" s="1">
        <f t="shared" si="171"/>
        <v>0</v>
      </c>
      <c r="K871" s="157">
        <f t="shared" si="178"/>
        <v>0</v>
      </c>
      <c r="L871" s="148">
        <f t="shared" si="179"/>
        <v>0</v>
      </c>
      <c r="M871" s="150">
        <f t="shared" si="180"/>
        <v>10</v>
      </c>
      <c r="N871" s="149">
        <f t="shared" si="181"/>
        <v>50</v>
      </c>
      <c r="O871" s="149">
        <f t="shared" si="172"/>
        <v>5</v>
      </c>
      <c r="P871" s="148">
        <f t="shared" si="173"/>
        <v>0.5</v>
      </c>
    </row>
    <row r="872" spans="1:16" x14ac:dyDescent="0.25">
      <c r="A872" s="391"/>
      <c r="B872" s="394"/>
      <c r="C872" s="5" t="str">
        <f t="shared" si="169"/>
        <v/>
      </c>
      <c r="D872" s="155">
        <f t="shared" si="174"/>
        <v>0</v>
      </c>
      <c r="F872" s="156">
        <f t="shared" si="175"/>
        <v>0</v>
      </c>
      <c r="G872" t="str">
        <f t="shared" si="176"/>
        <v/>
      </c>
      <c r="H872" t="b">
        <f t="shared" si="177"/>
        <v>0</v>
      </c>
      <c r="I872" s="283">
        <f t="shared" si="170"/>
        <v>0</v>
      </c>
      <c r="J872" s="1">
        <f t="shared" si="171"/>
        <v>0</v>
      </c>
      <c r="K872" s="157">
        <f t="shared" si="178"/>
        <v>0</v>
      </c>
      <c r="L872" s="148">
        <f t="shared" si="179"/>
        <v>0</v>
      </c>
      <c r="M872" s="150">
        <f t="shared" si="180"/>
        <v>10</v>
      </c>
      <c r="N872" s="149">
        <f t="shared" si="181"/>
        <v>50</v>
      </c>
      <c r="O872" s="149">
        <f t="shared" si="172"/>
        <v>5</v>
      </c>
      <c r="P872" s="148">
        <f t="shared" si="173"/>
        <v>0.5</v>
      </c>
    </row>
    <row r="873" spans="1:16" x14ac:dyDescent="0.25">
      <c r="A873" s="391"/>
      <c r="B873" s="394"/>
      <c r="C873" s="5" t="str">
        <f t="shared" si="169"/>
        <v/>
      </c>
      <c r="D873" s="155">
        <f t="shared" si="174"/>
        <v>0</v>
      </c>
      <c r="F873" s="156">
        <f t="shared" si="175"/>
        <v>0</v>
      </c>
      <c r="G873" t="str">
        <f t="shared" si="176"/>
        <v/>
      </c>
      <c r="H873" t="b">
        <f t="shared" si="177"/>
        <v>0</v>
      </c>
      <c r="I873" s="283">
        <f t="shared" si="170"/>
        <v>0</v>
      </c>
      <c r="J873" s="1">
        <f t="shared" si="171"/>
        <v>0</v>
      </c>
      <c r="K873" s="157">
        <f t="shared" si="178"/>
        <v>0</v>
      </c>
      <c r="L873" s="148">
        <f t="shared" si="179"/>
        <v>0</v>
      </c>
      <c r="M873" s="150">
        <f t="shared" si="180"/>
        <v>10</v>
      </c>
      <c r="N873" s="149">
        <f t="shared" si="181"/>
        <v>50</v>
      </c>
      <c r="O873" s="149">
        <f t="shared" si="172"/>
        <v>5</v>
      </c>
      <c r="P873" s="148">
        <f t="shared" si="173"/>
        <v>0.5</v>
      </c>
    </row>
    <row r="874" spans="1:16" x14ac:dyDescent="0.25">
      <c r="A874" s="391"/>
      <c r="B874" s="394"/>
      <c r="C874" s="5" t="str">
        <f t="shared" si="169"/>
        <v/>
      </c>
      <c r="D874" s="155">
        <f t="shared" si="174"/>
        <v>0</v>
      </c>
      <c r="F874" s="156">
        <f t="shared" si="175"/>
        <v>0</v>
      </c>
      <c r="G874" t="str">
        <f t="shared" si="176"/>
        <v/>
      </c>
      <c r="H874" t="b">
        <f t="shared" si="177"/>
        <v>0</v>
      </c>
      <c r="I874" s="283">
        <f t="shared" si="170"/>
        <v>0</v>
      </c>
      <c r="J874" s="1">
        <f t="shared" si="171"/>
        <v>0</v>
      </c>
      <c r="K874" s="157">
        <f t="shared" si="178"/>
        <v>0</v>
      </c>
      <c r="L874" s="148">
        <f t="shared" si="179"/>
        <v>0</v>
      </c>
      <c r="M874" s="150">
        <f t="shared" si="180"/>
        <v>10</v>
      </c>
      <c r="N874" s="149">
        <f t="shared" si="181"/>
        <v>50</v>
      </c>
      <c r="O874" s="149">
        <f t="shared" si="172"/>
        <v>5</v>
      </c>
      <c r="P874" s="148">
        <f t="shared" si="173"/>
        <v>0.5</v>
      </c>
    </row>
    <row r="875" spans="1:16" x14ac:dyDescent="0.25">
      <c r="A875" s="391"/>
      <c r="B875" s="394"/>
      <c r="C875" s="5" t="str">
        <f t="shared" si="169"/>
        <v/>
      </c>
      <c r="D875" s="155">
        <f t="shared" si="174"/>
        <v>0</v>
      </c>
      <c r="F875" s="156">
        <f t="shared" si="175"/>
        <v>0</v>
      </c>
      <c r="G875" t="str">
        <f t="shared" si="176"/>
        <v/>
      </c>
      <c r="H875" t="b">
        <f t="shared" si="177"/>
        <v>0</v>
      </c>
      <c r="I875" s="283">
        <f t="shared" si="170"/>
        <v>0</v>
      </c>
      <c r="J875" s="1">
        <f t="shared" si="171"/>
        <v>0</v>
      </c>
      <c r="K875" s="157">
        <f t="shared" si="178"/>
        <v>0</v>
      </c>
      <c r="L875" s="148">
        <f t="shared" si="179"/>
        <v>0</v>
      </c>
      <c r="M875" s="150">
        <f t="shared" si="180"/>
        <v>10</v>
      </c>
      <c r="N875" s="149">
        <f t="shared" si="181"/>
        <v>50</v>
      </c>
      <c r="O875" s="149">
        <f t="shared" si="172"/>
        <v>5</v>
      </c>
      <c r="P875" s="148">
        <f t="shared" si="173"/>
        <v>0.5</v>
      </c>
    </row>
    <row r="876" spans="1:16" x14ac:dyDescent="0.25">
      <c r="A876" s="391"/>
      <c r="B876" s="394"/>
      <c r="C876" s="5" t="str">
        <f t="shared" si="169"/>
        <v/>
      </c>
      <c r="D876" s="155">
        <f t="shared" si="174"/>
        <v>0</v>
      </c>
      <c r="F876" s="156">
        <f t="shared" si="175"/>
        <v>0</v>
      </c>
      <c r="G876" t="str">
        <f t="shared" si="176"/>
        <v/>
      </c>
      <c r="H876" t="b">
        <f t="shared" si="177"/>
        <v>0</v>
      </c>
      <c r="I876" s="283">
        <f t="shared" si="170"/>
        <v>0</v>
      </c>
      <c r="J876" s="1">
        <f t="shared" si="171"/>
        <v>0</v>
      </c>
      <c r="K876" s="157">
        <f t="shared" si="178"/>
        <v>0</v>
      </c>
      <c r="L876" s="148">
        <f t="shared" si="179"/>
        <v>0</v>
      </c>
      <c r="M876" s="150">
        <f t="shared" si="180"/>
        <v>10</v>
      </c>
      <c r="N876" s="149">
        <f t="shared" si="181"/>
        <v>50</v>
      </c>
      <c r="O876" s="149">
        <f t="shared" si="172"/>
        <v>5</v>
      </c>
      <c r="P876" s="148">
        <f t="shared" si="173"/>
        <v>0.5</v>
      </c>
    </row>
    <row r="877" spans="1:16" x14ac:dyDescent="0.25">
      <c r="A877" s="391"/>
      <c r="B877" s="394"/>
      <c r="C877" s="5" t="str">
        <f t="shared" si="169"/>
        <v/>
      </c>
      <c r="D877" s="155">
        <f t="shared" si="174"/>
        <v>0</v>
      </c>
      <c r="F877" s="156">
        <f t="shared" si="175"/>
        <v>0</v>
      </c>
      <c r="G877" t="str">
        <f t="shared" si="176"/>
        <v/>
      </c>
      <c r="H877" t="b">
        <f t="shared" si="177"/>
        <v>0</v>
      </c>
      <c r="I877" s="283">
        <f t="shared" si="170"/>
        <v>0</v>
      </c>
      <c r="J877" s="1">
        <f t="shared" si="171"/>
        <v>0</v>
      </c>
      <c r="K877" s="157">
        <f t="shared" si="178"/>
        <v>0</v>
      </c>
      <c r="L877" s="148">
        <f t="shared" si="179"/>
        <v>0</v>
      </c>
      <c r="M877" s="150">
        <f t="shared" si="180"/>
        <v>10</v>
      </c>
      <c r="N877" s="149">
        <f t="shared" si="181"/>
        <v>50</v>
      </c>
      <c r="O877" s="149">
        <f t="shared" si="172"/>
        <v>5</v>
      </c>
      <c r="P877" s="148">
        <f t="shared" si="173"/>
        <v>0.5</v>
      </c>
    </row>
    <row r="878" spans="1:16" x14ac:dyDescent="0.25">
      <c r="A878" s="391"/>
      <c r="B878" s="394"/>
      <c r="C878" s="5" t="str">
        <f t="shared" si="169"/>
        <v/>
      </c>
      <c r="D878" s="155">
        <f t="shared" si="174"/>
        <v>0</v>
      </c>
      <c r="F878" s="156">
        <f t="shared" si="175"/>
        <v>0</v>
      </c>
      <c r="G878" t="str">
        <f t="shared" si="176"/>
        <v/>
      </c>
      <c r="H878" t="b">
        <f t="shared" si="177"/>
        <v>0</v>
      </c>
      <c r="I878" s="283">
        <f t="shared" si="170"/>
        <v>0</v>
      </c>
      <c r="J878" s="1">
        <f t="shared" si="171"/>
        <v>0</v>
      </c>
      <c r="K878" s="157">
        <f t="shared" si="178"/>
        <v>0</v>
      </c>
      <c r="L878" s="148">
        <f t="shared" si="179"/>
        <v>0</v>
      </c>
      <c r="M878" s="150">
        <f t="shared" si="180"/>
        <v>10</v>
      </c>
      <c r="N878" s="149">
        <f t="shared" si="181"/>
        <v>50</v>
      </c>
      <c r="O878" s="149">
        <f t="shared" si="172"/>
        <v>5</v>
      </c>
      <c r="P878" s="148">
        <f t="shared" si="173"/>
        <v>0.5</v>
      </c>
    </row>
    <row r="879" spans="1:16" x14ac:dyDescent="0.25">
      <c r="A879" s="391"/>
      <c r="B879" s="394"/>
      <c r="C879" s="5" t="str">
        <f t="shared" si="169"/>
        <v/>
      </c>
      <c r="D879" s="155">
        <f t="shared" si="174"/>
        <v>0</v>
      </c>
      <c r="F879" s="156">
        <f t="shared" si="175"/>
        <v>0</v>
      </c>
      <c r="G879" t="str">
        <f t="shared" si="176"/>
        <v/>
      </c>
      <c r="H879" t="b">
        <f t="shared" si="177"/>
        <v>0</v>
      </c>
      <c r="I879" s="283">
        <f t="shared" si="170"/>
        <v>0</v>
      </c>
      <c r="J879" s="1">
        <f t="shared" si="171"/>
        <v>0</v>
      </c>
      <c r="K879" s="157">
        <f t="shared" si="178"/>
        <v>0</v>
      </c>
      <c r="L879" s="148">
        <f t="shared" si="179"/>
        <v>0</v>
      </c>
      <c r="M879" s="150">
        <f t="shared" si="180"/>
        <v>10</v>
      </c>
      <c r="N879" s="149">
        <f t="shared" si="181"/>
        <v>50</v>
      </c>
      <c r="O879" s="149">
        <f t="shared" si="172"/>
        <v>5</v>
      </c>
      <c r="P879" s="148">
        <f t="shared" si="173"/>
        <v>0.5</v>
      </c>
    </row>
    <row r="880" spans="1:16" x14ac:dyDescent="0.25">
      <c r="A880" s="391"/>
      <c r="B880" s="394"/>
      <c r="C880" s="5" t="str">
        <f t="shared" si="169"/>
        <v/>
      </c>
      <c r="D880" s="155">
        <f t="shared" si="174"/>
        <v>0</v>
      </c>
      <c r="F880" s="156">
        <f t="shared" si="175"/>
        <v>0</v>
      </c>
      <c r="G880" t="str">
        <f t="shared" si="176"/>
        <v/>
      </c>
      <c r="H880" t="b">
        <f t="shared" si="177"/>
        <v>0</v>
      </c>
      <c r="I880" s="283">
        <f t="shared" si="170"/>
        <v>0</v>
      </c>
      <c r="J880" s="1">
        <f t="shared" si="171"/>
        <v>0</v>
      </c>
      <c r="K880" s="157">
        <f t="shared" si="178"/>
        <v>0</v>
      </c>
      <c r="L880" s="148">
        <f t="shared" si="179"/>
        <v>0</v>
      </c>
      <c r="M880" s="150">
        <f t="shared" si="180"/>
        <v>10</v>
      </c>
      <c r="N880" s="149">
        <f t="shared" si="181"/>
        <v>50</v>
      </c>
      <c r="O880" s="149">
        <f t="shared" si="172"/>
        <v>5</v>
      </c>
      <c r="P880" s="148">
        <f t="shared" si="173"/>
        <v>0.5</v>
      </c>
    </row>
    <row r="881" spans="1:16" x14ac:dyDescent="0.25">
      <c r="A881" s="391"/>
      <c r="B881" s="394"/>
      <c r="C881" s="5" t="str">
        <f t="shared" si="169"/>
        <v/>
      </c>
      <c r="D881" s="155">
        <f t="shared" si="174"/>
        <v>0</v>
      </c>
      <c r="F881" s="156">
        <f t="shared" si="175"/>
        <v>0</v>
      </c>
      <c r="G881" t="str">
        <f t="shared" si="176"/>
        <v/>
      </c>
      <c r="H881" t="b">
        <f t="shared" si="177"/>
        <v>0</v>
      </c>
      <c r="I881" s="283">
        <f t="shared" si="170"/>
        <v>0</v>
      </c>
      <c r="J881" s="1">
        <f t="shared" si="171"/>
        <v>0</v>
      </c>
      <c r="K881" s="157">
        <f t="shared" si="178"/>
        <v>0</v>
      </c>
      <c r="L881" s="148">
        <f t="shared" si="179"/>
        <v>0</v>
      </c>
      <c r="M881" s="150">
        <f t="shared" si="180"/>
        <v>10</v>
      </c>
      <c r="N881" s="149">
        <f t="shared" si="181"/>
        <v>50</v>
      </c>
      <c r="O881" s="149">
        <f t="shared" si="172"/>
        <v>5</v>
      </c>
      <c r="P881" s="148">
        <f t="shared" si="173"/>
        <v>0.5</v>
      </c>
    </row>
    <row r="882" spans="1:16" x14ac:dyDescent="0.25">
      <c r="A882" s="391"/>
      <c r="B882" s="394"/>
      <c r="C882" s="5" t="str">
        <f t="shared" si="169"/>
        <v/>
      </c>
      <c r="D882" s="155">
        <f t="shared" si="174"/>
        <v>0</v>
      </c>
      <c r="F882" s="156">
        <f t="shared" si="175"/>
        <v>0</v>
      </c>
      <c r="G882" t="str">
        <f t="shared" si="176"/>
        <v/>
      </c>
      <c r="H882" t="b">
        <f t="shared" si="177"/>
        <v>0</v>
      </c>
      <c r="I882" s="283">
        <f t="shared" si="170"/>
        <v>0</v>
      </c>
      <c r="J882" s="1">
        <f t="shared" si="171"/>
        <v>0</v>
      </c>
      <c r="K882" s="157">
        <f t="shared" si="178"/>
        <v>0</v>
      </c>
      <c r="L882" s="148">
        <f t="shared" si="179"/>
        <v>0</v>
      </c>
      <c r="M882" s="150">
        <f t="shared" si="180"/>
        <v>10</v>
      </c>
      <c r="N882" s="149">
        <f t="shared" si="181"/>
        <v>50</v>
      </c>
      <c r="O882" s="149">
        <f t="shared" si="172"/>
        <v>5</v>
      </c>
      <c r="P882" s="148">
        <f t="shared" si="173"/>
        <v>0.5</v>
      </c>
    </row>
    <row r="883" spans="1:16" x14ac:dyDescent="0.25">
      <c r="A883" s="391"/>
      <c r="B883" s="394"/>
      <c r="C883" s="5" t="str">
        <f t="shared" si="169"/>
        <v/>
      </c>
      <c r="D883" s="155">
        <f t="shared" si="174"/>
        <v>0</v>
      </c>
      <c r="F883" s="156">
        <f t="shared" si="175"/>
        <v>0</v>
      </c>
      <c r="G883" t="str">
        <f t="shared" si="176"/>
        <v/>
      </c>
      <c r="H883" t="b">
        <f t="shared" si="177"/>
        <v>0</v>
      </c>
      <c r="I883" s="283">
        <f t="shared" si="170"/>
        <v>0</v>
      </c>
      <c r="J883" s="1">
        <f t="shared" si="171"/>
        <v>0</v>
      </c>
      <c r="K883" s="157">
        <f t="shared" si="178"/>
        <v>0</v>
      </c>
      <c r="L883" s="148">
        <f t="shared" si="179"/>
        <v>0</v>
      </c>
      <c r="M883" s="150">
        <f t="shared" si="180"/>
        <v>10</v>
      </c>
      <c r="N883" s="149">
        <f t="shared" si="181"/>
        <v>50</v>
      </c>
      <c r="O883" s="149">
        <f t="shared" si="172"/>
        <v>5</v>
      </c>
      <c r="P883" s="148">
        <f t="shared" si="173"/>
        <v>0.5</v>
      </c>
    </row>
    <row r="884" spans="1:16" x14ac:dyDescent="0.25">
      <c r="A884" s="391"/>
      <c r="B884" s="394"/>
      <c r="C884" s="5" t="str">
        <f t="shared" si="169"/>
        <v/>
      </c>
      <c r="D884" s="155">
        <f t="shared" si="174"/>
        <v>0</v>
      </c>
      <c r="F884" s="156">
        <f t="shared" si="175"/>
        <v>0</v>
      </c>
      <c r="G884" t="str">
        <f t="shared" si="176"/>
        <v/>
      </c>
      <c r="H884" t="b">
        <f t="shared" si="177"/>
        <v>0</v>
      </c>
      <c r="I884" s="283">
        <f t="shared" si="170"/>
        <v>0</v>
      </c>
      <c r="J884" s="1">
        <f t="shared" si="171"/>
        <v>0</v>
      </c>
      <c r="K884" s="157">
        <f t="shared" si="178"/>
        <v>0</v>
      </c>
      <c r="L884" s="148">
        <f t="shared" si="179"/>
        <v>0</v>
      </c>
      <c r="M884" s="150">
        <f t="shared" si="180"/>
        <v>10</v>
      </c>
      <c r="N884" s="149">
        <f t="shared" si="181"/>
        <v>50</v>
      </c>
      <c r="O884" s="149">
        <f t="shared" si="172"/>
        <v>5</v>
      </c>
      <c r="P884" s="148">
        <f t="shared" si="173"/>
        <v>0.5</v>
      </c>
    </row>
    <row r="885" spans="1:16" x14ac:dyDescent="0.25">
      <c r="A885" s="391"/>
      <c r="B885" s="394"/>
      <c r="C885" s="5" t="str">
        <f t="shared" si="169"/>
        <v/>
      </c>
      <c r="D885" s="155">
        <f t="shared" si="174"/>
        <v>0</v>
      </c>
      <c r="F885" s="156">
        <f t="shared" si="175"/>
        <v>0</v>
      </c>
      <c r="G885" t="str">
        <f t="shared" si="176"/>
        <v/>
      </c>
      <c r="H885" t="b">
        <f t="shared" si="177"/>
        <v>0</v>
      </c>
      <c r="I885" s="283">
        <f t="shared" si="170"/>
        <v>0</v>
      </c>
      <c r="J885" s="1">
        <f t="shared" si="171"/>
        <v>0</v>
      </c>
      <c r="K885" s="157">
        <f t="shared" si="178"/>
        <v>0</v>
      </c>
      <c r="L885" s="148">
        <f t="shared" si="179"/>
        <v>0</v>
      </c>
      <c r="M885" s="150">
        <f t="shared" si="180"/>
        <v>10</v>
      </c>
      <c r="N885" s="149">
        <f t="shared" si="181"/>
        <v>50</v>
      </c>
      <c r="O885" s="149">
        <f t="shared" si="172"/>
        <v>5</v>
      </c>
      <c r="P885" s="148">
        <f t="shared" si="173"/>
        <v>0.5</v>
      </c>
    </row>
    <row r="886" spans="1:16" x14ac:dyDescent="0.25">
      <c r="A886" s="391"/>
      <c r="B886" s="394"/>
      <c r="C886" s="5" t="str">
        <f t="shared" si="169"/>
        <v/>
      </c>
      <c r="D886" s="155">
        <f t="shared" si="174"/>
        <v>0</v>
      </c>
      <c r="F886" s="156">
        <f t="shared" si="175"/>
        <v>0</v>
      </c>
      <c r="G886" t="str">
        <f t="shared" si="176"/>
        <v/>
      </c>
      <c r="H886" t="b">
        <f t="shared" si="177"/>
        <v>0</v>
      </c>
      <c r="I886" s="283">
        <f t="shared" si="170"/>
        <v>0</v>
      </c>
      <c r="J886" s="1">
        <f t="shared" si="171"/>
        <v>0</v>
      </c>
      <c r="K886" s="157">
        <f t="shared" si="178"/>
        <v>0</v>
      </c>
      <c r="L886" s="148">
        <f t="shared" si="179"/>
        <v>0</v>
      </c>
      <c r="M886" s="150">
        <f t="shared" si="180"/>
        <v>10</v>
      </c>
      <c r="N886" s="149">
        <f t="shared" si="181"/>
        <v>50</v>
      </c>
      <c r="O886" s="149">
        <f t="shared" si="172"/>
        <v>5</v>
      </c>
      <c r="P886" s="148">
        <f t="shared" si="173"/>
        <v>0.5</v>
      </c>
    </row>
    <row r="887" spans="1:16" x14ac:dyDescent="0.25">
      <c r="A887" s="391"/>
      <c r="B887" s="394"/>
      <c r="C887" s="5" t="str">
        <f t="shared" si="169"/>
        <v/>
      </c>
      <c r="D887" s="155">
        <f t="shared" si="174"/>
        <v>0</v>
      </c>
      <c r="F887" s="156">
        <f t="shared" si="175"/>
        <v>0</v>
      </c>
      <c r="G887" t="str">
        <f t="shared" si="176"/>
        <v/>
      </c>
      <c r="H887" t="b">
        <f t="shared" si="177"/>
        <v>0</v>
      </c>
      <c r="I887" s="283">
        <f t="shared" si="170"/>
        <v>0</v>
      </c>
      <c r="J887" s="1">
        <f t="shared" si="171"/>
        <v>0</v>
      </c>
      <c r="K887" s="157">
        <f t="shared" si="178"/>
        <v>0</v>
      </c>
      <c r="L887" s="148">
        <f t="shared" si="179"/>
        <v>0</v>
      </c>
      <c r="M887" s="150">
        <f t="shared" si="180"/>
        <v>10</v>
      </c>
      <c r="N887" s="149">
        <f t="shared" si="181"/>
        <v>50</v>
      </c>
      <c r="O887" s="149">
        <f t="shared" si="172"/>
        <v>5</v>
      </c>
      <c r="P887" s="148">
        <f t="shared" si="173"/>
        <v>0.5</v>
      </c>
    </row>
    <row r="888" spans="1:16" x14ac:dyDescent="0.25">
      <c r="A888" s="391"/>
      <c r="B888" s="394"/>
      <c r="C888" s="5" t="str">
        <f t="shared" si="169"/>
        <v/>
      </c>
      <c r="D888" s="155">
        <f t="shared" si="174"/>
        <v>0</v>
      </c>
      <c r="F888" s="156">
        <f t="shared" si="175"/>
        <v>0</v>
      </c>
      <c r="G888" t="str">
        <f t="shared" si="176"/>
        <v/>
      </c>
      <c r="H888" t="b">
        <f t="shared" si="177"/>
        <v>0</v>
      </c>
      <c r="I888" s="283">
        <f t="shared" si="170"/>
        <v>0</v>
      </c>
      <c r="J888" s="1">
        <f t="shared" si="171"/>
        <v>0</v>
      </c>
      <c r="K888" s="157">
        <f t="shared" si="178"/>
        <v>0</v>
      </c>
      <c r="L888" s="148">
        <f t="shared" si="179"/>
        <v>0</v>
      </c>
      <c r="M888" s="150">
        <f t="shared" si="180"/>
        <v>10</v>
      </c>
      <c r="N888" s="149">
        <f t="shared" si="181"/>
        <v>50</v>
      </c>
      <c r="O888" s="149">
        <f t="shared" si="172"/>
        <v>5</v>
      </c>
      <c r="P888" s="148">
        <f t="shared" si="173"/>
        <v>0.5</v>
      </c>
    </row>
    <row r="889" spans="1:16" x14ac:dyDescent="0.25">
      <c r="A889" s="391"/>
      <c r="B889" s="394"/>
      <c r="C889" s="5" t="str">
        <f t="shared" si="169"/>
        <v/>
      </c>
      <c r="D889" s="155">
        <f t="shared" si="174"/>
        <v>0</v>
      </c>
      <c r="F889" s="156">
        <f t="shared" si="175"/>
        <v>0</v>
      </c>
      <c r="G889" t="str">
        <f t="shared" si="176"/>
        <v/>
      </c>
      <c r="H889" t="b">
        <f t="shared" si="177"/>
        <v>0</v>
      </c>
      <c r="I889" s="283">
        <f t="shared" si="170"/>
        <v>0</v>
      </c>
      <c r="J889" s="1">
        <f t="shared" si="171"/>
        <v>0</v>
      </c>
      <c r="K889" s="157">
        <f t="shared" si="178"/>
        <v>0</v>
      </c>
      <c r="L889" s="148">
        <f t="shared" si="179"/>
        <v>0</v>
      </c>
      <c r="M889" s="150">
        <f t="shared" si="180"/>
        <v>10</v>
      </c>
      <c r="N889" s="149">
        <f t="shared" si="181"/>
        <v>50</v>
      </c>
      <c r="O889" s="149">
        <f t="shared" si="172"/>
        <v>5</v>
      </c>
      <c r="P889" s="148">
        <f t="shared" si="173"/>
        <v>0.5</v>
      </c>
    </row>
    <row r="890" spans="1:16" x14ac:dyDescent="0.25">
      <c r="A890" s="391"/>
      <c r="B890" s="394"/>
      <c r="C890" s="5" t="str">
        <f t="shared" si="169"/>
        <v/>
      </c>
      <c r="D890" s="155">
        <f t="shared" si="174"/>
        <v>0</v>
      </c>
      <c r="F890" s="156">
        <f t="shared" si="175"/>
        <v>0</v>
      </c>
      <c r="G890" t="str">
        <f t="shared" si="176"/>
        <v/>
      </c>
      <c r="H890" t="b">
        <f t="shared" si="177"/>
        <v>0</v>
      </c>
      <c r="I890" s="283">
        <f t="shared" si="170"/>
        <v>0</v>
      </c>
      <c r="J890" s="1">
        <f t="shared" si="171"/>
        <v>0</v>
      </c>
      <c r="K890" s="157">
        <f t="shared" si="178"/>
        <v>0</v>
      </c>
      <c r="L890" s="148">
        <f t="shared" si="179"/>
        <v>0</v>
      </c>
      <c r="M890" s="150">
        <f t="shared" si="180"/>
        <v>10</v>
      </c>
      <c r="N890" s="149">
        <f t="shared" si="181"/>
        <v>50</v>
      </c>
      <c r="O890" s="149">
        <f t="shared" si="172"/>
        <v>5</v>
      </c>
      <c r="P890" s="148">
        <f t="shared" si="173"/>
        <v>0.5</v>
      </c>
    </row>
    <row r="891" spans="1:16" x14ac:dyDescent="0.25">
      <c r="A891" s="391"/>
      <c r="B891" s="394"/>
      <c r="C891" s="5" t="str">
        <f t="shared" si="169"/>
        <v/>
      </c>
      <c r="D891" s="155">
        <f t="shared" si="174"/>
        <v>0</v>
      </c>
      <c r="F891" s="156">
        <f t="shared" si="175"/>
        <v>0</v>
      </c>
      <c r="G891" t="str">
        <f t="shared" si="176"/>
        <v/>
      </c>
      <c r="H891" t="b">
        <f t="shared" si="177"/>
        <v>0</v>
      </c>
      <c r="I891" s="283">
        <f t="shared" si="170"/>
        <v>0</v>
      </c>
      <c r="J891" s="1">
        <f t="shared" si="171"/>
        <v>0</v>
      </c>
      <c r="K891" s="157">
        <f t="shared" si="178"/>
        <v>0</v>
      </c>
      <c r="L891" s="148">
        <f t="shared" si="179"/>
        <v>0</v>
      </c>
      <c r="M891" s="150">
        <f t="shared" si="180"/>
        <v>10</v>
      </c>
      <c r="N891" s="149">
        <f t="shared" si="181"/>
        <v>50</v>
      </c>
      <c r="O891" s="149">
        <f t="shared" si="172"/>
        <v>5</v>
      </c>
      <c r="P891" s="148">
        <f t="shared" si="173"/>
        <v>0.5</v>
      </c>
    </row>
    <row r="892" spans="1:16" x14ac:dyDescent="0.25">
      <c r="A892" s="391"/>
      <c r="B892" s="394"/>
      <c r="C892" s="5" t="str">
        <f t="shared" si="169"/>
        <v/>
      </c>
      <c r="D892" s="155">
        <f t="shared" si="174"/>
        <v>0</v>
      </c>
      <c r="F892" s="156">
        <f t="shared" si="175"/>
        <v>0</v>
      </c>
      <c r="G892" t="str">
        <f t="shared" si="176"/>
        <v/>
      </c>
      <c r="H892" t="b">
        <f t="shared" si="177"/>
        <v>0</v>
      </c>
      <c r="I892" s="283">
        <f t="shared" si="170"/>
        <v>0</v>
      </c>
      <c r="J892" s="1">
        <f t="shared" si="171"/>
        <v>0</v>
      </c>
      <c r="K892" s="157">
        <f t="shared" si="178"/>
        <v>0</v>
      </c>
      <c r="L892" s="148">
        <f t="shared" si="179"/>
        <v>0</v>
      </c>
      <c r="M892" s="150">
        <f t="shared" si="180"/>
        <v>10</v>
      </c>
      <c r="N892" s="149">
        <f t="shared" si="181"/>
        <v>50</v>
      </c>
      <c r="O892" s="149">
        <f t="shared" si="172"/>
        <v>5</v>
      </c>
      <c r="P892" s="148">
        <f t="shared" si="173"/>
        <v>0.5</v>
      </c>
    </row>
    <row r="893" spans="1:16" x14ac:dyDescent="0.25">
      <c r="A893" s="391"/>
      <c r="B893" s="394"/>
      <c r="C893" s="5" t="str">
        <f t="shared" si="169"/>
        <v/>
      </c>
      <c r="D893" s="155">
        <f t="shared" si="174"/>
        <v>0</v>
      </c>
      <c r="F893" s="156">
        <f t="shared" si="175"/>
        <v>0</v>
      </c>
      <c r="G893" t="str">
        <f t="shared" si="176"/>
        <v/>
      </c>
      <c r="H893" t="b">
        <f t="shared" si="177"/>
        <v>0</v>
      </c>
      <c r="I893" s="283">
        <f t="shared" si="170"/>
        <v>0</v>
      </c>
      <c r="J893" s="1">
        <f t="shared" si="171"/>
        <v>0</v>
      </c>
      <c r="K893" s="157">
        <f t="shared" si="178"/>
        <v>0</v>
      </c>
      <c r="L893" s="148">
        <f t="shared" si="179"/>
        <v>0</v>
      </c>
      <c r="M893" s="150">
        <f t="shared" si="180"/>
        <v>10</v>
      </c>
      <c r="N893" s="149">
        <f t="shared" si="181"/>
        <v>50</v>
      </c>
      <c r="O893" s="149">
        <f t="shared" si="172"/>
        <v>5</v>
      </c>
      <c r="P893" s="148">
        <f t="shared" si="173"/>
        <v>0.5</v>
      </c>
    </row>
    <row r="894" spans="1:16" x14ac:dyDescent="0.25">
      <c r="A894" s="391"/>
      <c r="B894" s="394"/>
      <c r="C894" s="5" t="str">
        <f t="shared" si="169"/>
        <v/>
      </c>
      <c r="D894" s="155">
        <f t="shared" si="174"/>
        <v>0</v>
      </c>
      <c r="F894" s="156">
        <f t="shared" si="175"/>
        <v>0</v>
      </c>
      <c r="G894" t="str">
        <f t="shared" si="176"/>
        <v/>
      </c>
      <c r="H894" t="b">
        <f t="shared" si="177"/>
        <v>0</v>
      </c>
      <c r="I894" s="283">
        <f t="shared" si="170"/>
        <v>0</v>
      </c>
      <c r="J894" s="1">
        <f t="shared" si="171"/>
        <v>0</v>
      </c>
      <c r="K894" s="157">
        <f t="shared" si="178"/>
        <v>0</v>
      </c>
      <c r="L894" s="148">
        <f t="shared" si="179"/>
        <v>0</v>
      </c>
      <c r="M894" s="150">
        <f t="shared" si="180"/>
        <v>10</v>
      </c>
      <c r="N894" s="149">
        <f t="shared" si="181"/>
        <v>50</v>
      </c>
      <c r="O894" s="149">
        <f t="shared" si="172"/>
        <v>5</v>
      </c>
      <c r="P894" s="148">
        <f t="shared" si="173"/>
        <v>0.5</v>
      </c>
    </row>
    <row r="895" spans="1:16" x14ac:dyDescent="0.25">
      <c r="A895" s="391"/>
      <c r="B895" s="394"/>
      <c r="C895" s="5" t="str">
        <f t="shared" si="169"/>
        <v/>
      </c>
      <c r="D895" s="155">
        <f t="shared" si="174"/>
        <v>0</v>
      </c>
      <c r="F895" s="156">
        <f t="shared" si="175"/>
        <v>0</v>
      </c>
      <c r="G895" t="str">
        <f t="shared" si="176"/>
        <v/>
      </c>
      <c r="H895" t="b">
        <f t="shared" si="177"/>
        <v>0</v>
      </c>
      <c r="I895" s="283">
        <f t="shared" si="170"/>
        <v>0</v>
      </c>
      <c r="J895" s="1">
        <f t="shared" si="171"/>
        <v>0</v>
      </c>
      <c r="K895" s="157">
        <f t="shared" si="178"/>
        <v>0</v>
      </c>
      <c r="L895" s="148">
        <f t="shared" si="179"/>
        <v>0</v>
      </c>
      <c r="M895" s="150">
        <f t="shared" si="180"/>
        <v>10</v>
      </c>
      <c r="N895" s="149">
        <f t="shared" si="181"/>
        <v>50</v>
      </c>
      <c r="O895" s="149">
        <f t="shared" si="172"/>
        <v>5</v>
      </c>
      <c r="P895" s="148">
        <f t="shared" si="173"/>
        <v>0.5</v>
      </c>
    </row>
    <row r="896" spans="1:16" x14ac:dyDescent="0.25">
      <c r="A896" s="391"/>
      <c r="B896" s="394"/>
      <c r="C896" s="5" t="str">
        <f t="shared" si="169"/>
        <v/>
      </c>
      <c r="D896" s="155">
        <f t="shared" si="174"/>
        <v>0</v>
      </c>
      <c r="F896" s="156">
        <f t="shared" si="175"/>
        <v>0</v>
      </c>
      <c r="G896" t="str">
        <f t="shared" si="176"/>
        <v/>
      </c>
      <c r="H896" t="b">
        <f t="shared" si="177"/>
        <v>0</v>
      </c>
      <c r="I896" s="283">
        <f t="shared" si="170"/>
        <v>0</v>
      </c>
      <c r="J896" s="1">
        <f t="shared" si="171"/>
        <v>0</v>
      </c>
      <c r="K896" s="157">
        <f t="shared" si="178"/>
        <v>0</v>
      </c>
      <c r="L896" s="148">
        <f t="shared" si="179"/>
        <v>0</v>
      </c>
      <c r="M896" s="150">
        <f t="shared" si="180"/>
        <v>10</v>
      </c>
      <c r="N896" s="149">
        <f t="shared" si="181"/>
        <v>50</v>
      </c>
      <c r="O896" s="149">
        <f t="shared" si="172"/>
        <v>5</v>
      </c>
      <c r="P896" s="148">
        <f t="shared" si="173"/>
        <v>0.5</v>
      </c>
    </row>
    <row r="897" spans="1:16" x14ac:dyDescent="0.25">
      <c r="A897" s="391"/>
      <c r="B897" s="394"/>
      <c r="C897" s="5" t="str">
        <f t="shared" si="169"/>
        <v/>
      </c>
      <c r="D897" s="155">
        <f t="shared" si="174"/>
        <v>0</v>
      </c>
      <c r="F897" s="156">
        <f t="shared" si="175"/>
        <v>0</v>
      </c>
      <c r="G897" t="str">
        <f t="shared" si="176"/>
        <v/>
      </c>
      <c r="H897" t="b">
        <f t="shared" si="177"/>
        <v>0</v>
      </c>
      <c r="I897" s="283">
        <f t="shared" si="170"/>
        <v>0</v>
      </c>
      <c r="J897" s="1">
        <f t="shared" si="171"/>
        <v>0</v>
      </c>
      <c r="K897" s="157">
        <f t="shared" si="178"/>
        <v>0</v>
      </c>
      <c r="L897" s="148">
        <f t="shared" si="179"/>
        <v>0</v>
      </c>
      <c r="M897" s="150">
        <f t="shared" si="180"/>
        <v>10</v>
      </c>
      <c r="N897" s="149">
        <f t="shared" si="181"/>
        <v>50</v>
      </c>
      <c r="O897" s="149">
        <f t="shared" si="172"/>
        <v>5</v>
      </c>
      <c r="P897" s="148">
        <f t="shared" si="173"/>
        <v>0.5</v>
      </c>
    </row>
    <row r="898" spans="1:16" x14ac:dyDescent="0.25">
      <c r="A898" s="391"/>
      <c r="B898" s="394"/>
      <c r="C898" s="5" t="str">
        <f t="shared" si="169"/>
        <v/>
      </c>
      <c r="D898" s="155">
        <f t="shared" si="174"/>
        <v>0</v>
      </c>
      <c r="F898" s="156">
        <f t="shared" si="175"/>
        <v>0</v>
      </c>
      <c r="G898" t="str">
        <f t="shared" si="176"/>
        <v/>
      </c>
      <c r="H898" t="b">
        <f t="shared" si="177"/>
        <v>0</v>
      </c>
      <c r="I898" s="283">
        <f t="shared" si="170"/>
        <v>0</v>
      </c>
      <c r="J898" s="1">
        <f t="shared" si="171"/>
        <v>0</v>
      </c>
      <c r="K898" s="157">
        <f t="shared" si="178"/>
        <v>0</v>
      </c>
      <c r="L898" s="148">
        <f t="shared" si="179"/>
        <v>0</v>
      </c>
      <c r="M898" s="150">
        <f t="shared" si="180"/>
        <v>10</v>
      </c>
      <c r="N898" s="149">
        <f t="shared" si="181"/>
        <v>50</v>
      </c>
      <c r="O898" s="149">
        <f t="shared" si="172"/>
        <v>5</v>
      </c>
      <c r="P898" s="148">
        <f t="shared" si="173"/>
        <v>0.5</v>
      </c>
    </row>
    <row r="899" spans="1:16" x14ac:dyDescent="0.25">
      <c r="A899" s="391"/>
      <c r="B899" s="394"/>
      <c r="C899" s="5" t="str">
        <f t="shared" ref="C899:C962" si="182">IF(I899&gt;0,INDEX(DB,I899,2),"")</f>
        <v/>
      </c>
      <c r="D899" s="155">
        <f t="shared" si="174"/>
        <v>0</v>
      </c>
      <c r="F899" s="156">
        <f t="shared" si="175"/>
        <v>0</v>
      </c>
      <c r="G899" t="str">
        <f t="shared" si="176"/>
        <v/>
      </c>
      <c r="H899" t="b">
        <f t="shared" si="177"/>
        <v>0</v>
      </c>
      <c r="I899" s="283">
        <f t="shared" ref="I899:I962" si="183">IF(ISNA(MATCH(A899,AthleteNumbers,0)),0,MATCH(A899,AthleteNumbers,0))</f>
        <v>0</v>
      </c>
      <c r="J899" s="1">
        <f t="shared" ref="J899:J962" si="184">IF(I899&gt;0,INDEX(DB,$I899,6),0)</f>
        <v>0</v>
      </c>
      <c r="K899" s="157">
        <f t="shared" si="178"/>
        <v>0</v>
      </c>
      <c r="L899" s="148">
        <f t="shared" si="179"/>
        <v>0</v>
      </c>
      <c r="M899" s="150">
        <f t="shared" si="180"/>
        <v>10</v>
      </c>
      <c r="N899" s="149">
        <f t="shared" si="181"/>
        <v>50</v>
      </c>
      <c r="O899" s="149">
        <f t="shared" ref="O899:O962" si="185">IF($J899=0,$M$1,INDEX(IncEventData,$J899,(3*($K$1-1))+2))</f>
        <v>5</v>
      </c>
      <c r="P899" s="148">
        <f t="shared" ref="P899:P962" si="186">IF($J899=0,$O$1,INDEX(IncEventData,$J899,(3*($K$1-1))+3))</f>
        <v>0.5</v>
      </c>
    </row>
    <row r="900" spans="1:16" x14ac:dyDescent="0.25">
      <c r="A900" s="391"/>
      <c r="B900" s="394"/>
      <c r="C900" s="5" t="str">
        <f t="shared" si="182"/>
        <v/>
      </c>
      <c r="D900" s="155">
        <f t="shared" ref="D900:D963" si="187">IF(AND(H900,B900&lt;&gt;0,ISNUMBER(B900)),IF(ISERR(M900),0,M900),0)</f>
        <v>0</v>
      </c>
      <c r="F900" s="156">
        <f t="shared" ref="F900:F963" si="188">COUNTIF(A$3:A$1002,A900)</f>
        <v>0</v>
      </c>
      <c r="G900" t="str">
        <f t="shared" ref="G900:G963" si="189">IF(AND(H900,OR(D900&lt;=10,D900&gt;=90)),"CHECK","")</f>
        <v/>
      </c>
      <c r="H900" t="b">
        <f t="shared" ref="H900:H963" si="190">IF(AND(I900&gt;0,LEN(C900)&gt;0,B900&lt;&gt;0),TRUE,FALSE)</f>
        <v>0</v>
      </c>
      <c r="I900" s="283">
        <f t="shared" si="183"/>
        <v>0</v>
      </c>
      <c r="J900" s="1">
        <f t="shared" si="184"/>
        <v>0</v>
      </c>
      <c r="K900" s="157">
        <f t="shared" ref="K900:K963" si="191">IF(ISNUMBER(B900),ROUND(+B900,2),0)</f>
        <v>0</v>
      </c>
      <c r="L900" s="148">
        <f t="shared" ref="L900:L963" si="192">+K900</f>
        <v>0</v>
      </c>
      <c r="M900" s="150">
        <f t="shared" ref="M900:M963" si="193">IF(L900&lt;O900,MinPoints,IF(AND(L900&gt;N900,O900&gt;0),100,+INT(($L900-O900)/P900)+MinPoints))</f>
        <v>10</v>
      </c>
      <c r="N900" s="149">
        <f t="shared" ref="N900:N963" si="194">+O900+(P900*90)</f>
        <v>50</v>
      </c>
      <c r="O900" s="149">
        <f t="shared" si="185"/>
        <v>5</v>
      </c>
      <c r="P900" s="148">
        <f t="shared" si="186"/>
        <v>0.5</v>
      </c>
    </row>
    <row r="901" spans="1:16" x14ac:dyDescent="0.25">
      <c r="A901" s="391"/>
      <c r="B901" s="394"/>
      <c r="C901" s="5" t="str">
        <f t="shared" si="182"/>
        <v/>
      </c>
      <c r="D901" s="155">
        <f t="shared" si="187"/>
        <v>0</v>
      </c>
      <c r="F901" s="156">
        <f t="shared" si="188"/>
        <v>0</v>
      </c>
      <c r="G901" t="str">
        <f t="shared" si="189"/>
        <v/>
      </c>
      <c r="H901" t="b">
        <f t="shared" si="190"/>
        <v>0</v>
      </c>
      <c r="I901" s="283">
        <f t="shared" si="183"/>
        <v>0</v>
      </c>
      <c r="J901" s="1">
        <f t="shared" si="184"/>
        <v>0</v>
      </c>
      <c r="K901" s="157">
        <f t="shared" si="191"/>
        <v>0</v>
      </c>
      <c r="L901" s="148">
        <f t="shared" si="192"/>
        <v>0</v>
      </c>
      <c r="M901" s="150">
        <f t="shared" si="193"/>
        <v>10</v>
      </c>
      <c r="N901" s="149">
        <f t="shared" si="194"/>
        <v>50</v>
      </c>
      <c r="O901" s="149">
        <f t="shared" si="185"/>
        <v>5</v>
      </c>
      <c r="P901" s="148">
        <f t="shared" si="186"/>
        <v>0.5</v>
      </c>
    </row>
    <row r="902" spans="1:16" x14ac:dyDescent="0.25">
      <c r="A902" s="391"/>
      <c r="B902" s="394"/>
      <c r="C902" s="5" t="str">
        <f t="shared" si="182"/>
        <v/>
      </c>
      <c r="D902" s="155">
        <f t="shared" si="187"/>
        <v>0</v>
      </c>
      <c r="F902" s="156">
        <f t="shared" si="188"/>
        <v>0</v>
      </c>
      <c r="G902" t="str">
        <f t="shared" si="189"/>
        <v/>
      </c>
      <c r="H902" t="b">
        <f t="shared" si="190"/>
        <v>0</v>
      </c>
      <c r="I902" s="283">
        <f t="shared" si="183"/>
        <v>0</v>
      </c>
      <c r="J902" s="1">
        <f t="shared" si="184"/>
        <v>0</v>
      </c>
      <c r="K902" s="157">
        <f t="shared" si="191"/>
        <v>0</v>
      </c>
      <c r="L902" s="148">
        <f t="shared" si="192"/>
        <v>0</v>
      </c>
      <c r="M902" s="150">
        <f t="shared" si="193"/>
        <v>10</v>
      </c>
      <c r="N902" s="149">
        <f t="shared" si="194"/>
        <v>50</v>
      </c>
      <c r="O902" s="149">
        <f t="shared" si="185"/>
        <v>5</v>
      </c>
      <c r="P902" s="148">
        <f t="shared" si="186"/>
        <v>0.5</v>
      </c>
    </row>
    <row r="903" spans="1:16" x14ac:dyDescent="0.25">
      <c r="A903" s="391"/>
      <c r="B903" s="394"/>
      <c r="C903" s="5" t="str">
        <f t="shared" si="182"/>
        <v/>
      </c>
      <c r="D903" s="155">
        <f t="shared" si="187"/>
        <v>0</v>
      </c>
      <c r="F903" s="156">
        <f t="shared" si="188"/>
        <v>0</v>
      </c>
      <c r="G903" t="str">
        <f t="shared" si="189"/>
        <v/>
      </c>
      <c r="H903" t="b">
        <f t="shared" si="190"/>
        <v>0</v>
      </c>
      <c r="I903" s="283">
        <f t="shared" si="183"/>
        <v>0</v>
      </c>
      <c r="J903" s="1">
        <f t="shared" si="184"/>
        <v>0</v>
      </c>
      <c r="K903" s="157">
        <f t="shared" si="191"/>
        <v>0</v>
      </c>
      <c r="L903" s="148">
        <f t="shared" si="192"/>
        <v>0</v>
      </c>
      <c r="M903" s="150">
        <f t="shared" si="193"/>
        <v>10</v>
      </c>
      <c r="N903" s="149">
        <f t="shared" si="194"/>
        <v>50</v>
      </c>
      <c r="O903" s="149">
        <f t="shared" si="185"/>
        <v>5</v>
      </c>
      <c r="P903" s="148">
        <f t="shared" si="186"/>
        <v>0.5</v>
      </c>
    </row>
    <row r="904" spans="1:16" x14ac:dyDescent="0.25">
      <c r="A904" s="391"/>
      <c r="B904" s="394"/>
      <c r="C904" s="5" t="str">
        <f t="shared" si="182"/>
        <v/>
      </c>
      <c r="D904" s="155">
        <f t="shared" si="187"/>
        <v>0</v>
      </c>
      <c r="F904" s="156">
        <f t="shared" si="188"/>
        <v>0</v>
      </c>
      <c r="G904" t="str">
        <f t="shared" si="189"/>
        <v/>
      </c>
      <c r="H904" t="b">
        <f t="shared" si="190"/>
        <v>0</v>
      </c>
      <c r="I904" s="283">
        <f t="shared" si="183"/>
        <v>0</v>
      </c>
      <c r="J904" s="1">
        <f t="shared" si="184"/>
        <v>0</v>
      </c>
      <c r="K904" s="157">
        <f t="shared" si="191"/>
        <v>0</v>
      </c>
      <c r="L904" s="148">
        <f t="shared" si="192"/>
        <v>0</v>
      </c>
      <c r="M904" s="150">
        <f t="shared" si="193"/>
        <v>10</v>
      </c>
      <c r="N904" s="149">
        <f t="shared" si="194"/>
        <v>50</v>
      </c>
      <c r="O904" s="149">
        <f t="shared" si="185"/>
        <v>5</v>
      </c>
      <c r="P904" s="148">
        <f t="shared" si="186"/>
        <v>0.5</v>
      </c>
    </row>
    <row r="905" spans="1:16" x14ac:dyDescent="0.25">
      <c r="A905" s="391"/>
      <c r="B905" s="394"/>
      <c r="C905" s="5" t="str">
        <f t="shared" si="182"/>
        <v/>
      </c>
      <c r="D905" s="155">
        <f t="shared" si="187"/>
        <v>0</v>
      </c>
      <c r="F905" s="156">
        <f t="shared" si="188"/>
        <v>0</v>
      </c>
      <c r="G905" t="str">
        <f t="shared" si="189"/>
        <v/>
      </c>
      <c r="H905" t="b">
        <f t="shared" si="190"/>
        <v>0</v>
      </c>
      <c r="I905" s="283">
        <f t="shared" si="183"/>
        <v>0</v>
      </c>
      <c r="J905" s="1">
        <f t="shared" si="184"/>
        <v>0</v>
      </c>
      <c r="K905" s="157">
        <f t="shared" si="191"/>
        <v>0</v>
      </c>
      <c r="L905" s="148">
        <f t="shared" si="192"/>
        <v>0</v>
      </c>
      <c r="M905" s="150">
        <f t="shared" si="193"/>
        <v>10</v>
      </c>
      <c r="N905" s="149">
        <f t="shared" si="194"/>
        <v>50</v>
      </c>
      <c r="O905" s="149">
        <f t="shared" si="185"/>
        <v>5</v>
      </c>
      <c r="P905" s="148">
        <f t="shared" si="186"/>
        <v>0.5</v>
      </c>
    </row>
    <row r="906" spans="1:16" x14ac:dyDescent="0.25">
      <c r="A906" s="391"/>
      <c r="B906" s="394"/>
      <c r="C906" s="5" t="str">
        <f t="shared" si="182"/>
        <v/>
      </c>
      <c r="D906" s="155">
        <f t="shared" si="187"/>
        <v>0</v>
      </c>
      <c r="F906" s="156">
        <f t="shared" si="188"/>
        <v>0</v>
      </c>
      <c r="G906" t="str">
        <f t="shared" si="189"/>
        <v/>
      </c>
      <c r="H906" t="b">
        <f t="shared" si="190"/>
        <v>0</v>
      </c>
      <c r="I906" s="283">
        <f t="shared" si="183"/>
        <v>0</v>
      </c>
      <c r="J906" s="1">
        <f t="shared" si="184"/>
        <v>0</v>
      </c>
      <c r="K906" s="157">
        <f t="shared" si="191"/>
        <v>0</v>
      </c>
      <c r="L906" s="148">
        <f t="shared" si="192"/>
        <v>0</v>
      </c>
      <c r="M906" s="150">
        <f t="shared" si="193"/>
        <v>10</v>
      </c>
      <c r="N906" s="149">
        <f t="shared" si="194"/>
        <v>50</v>
      </c>
      <c r="O906" s="149">
        <f t="shared" si="185"/>
        <v>5</v>
      </c>
      <c r="P906" s="148">
        <f t="shared" si="186"/>
        <v>0.5</v>
      </c>
    </row>
    <row r="907" spans="1:16" x14ac:dyDescent="0.25">
      <c r="A907" s="391"/>
      <c r="B907" s="394"/>
      <c r="C907" s="5" t="str">
        <f t="shared" si="182"/>
        <v/>
      </c>
      <c r="D907" s="155">
        <f t="shared" si="187"/>
        <v>0</v>
      </c>
      <c r="F907" s="156">
        <f t="shared" si="188"/>
        <v>0</v>
      </c>
      <c r="G907" t="str">
        <f t="shared" si="189"/>
        <v/>
      </c>
      <c r="H907" t="b">
        <f t="shared" si="190"/>
        <v>0</v>
      </c>
      <c r="I907" s="283">
        <f t="shared" si="183"/>
        <v>0</v>
      </c>
      <c r="J907" s="1">
        <f t="shared" si="184"/>
        <v>0</v>
      </c>
      <c r="K907" s="157">
        <f t="shared" si="191"/>
        <v>0</v>
      </c>
      <c r="L907" s="148">
        <f t="shared" si="192"/>
        <v>0</v>
      </c>
      <c r="M907" s="150">
        <f t="shared" si="193"/>
        <v>10</v>
      </c>
      <c r="N907" s="149">
        <f t="shared" si="194"/>
        <v>50</v>
      </c>
      <c r="O907" s="149">
        <f t="shared" si="185"/>
        <v>5</v>
      </c>
      <c r="P907" s="148">
        <f t="shared" si="186"/>
        <v>0.5</v>
      </c>
    </row>
    <row r="908" spans="1:16" x14ac:dyDescent="0.25">
      <c r="A908" s="391"/>
      <c r="B908" s="394"/>
      <c r="C908" s="5" t="str">
        <f t="shared" si="182"/>
        <v/>
      </c>
      <c r="D908" s="155">
        <f t="shared" si="187"/>
        <v>0</v>
      </c>
      <c r="F908" s="156">
        <f t="shared" si="188"/>
        <v>0</v>
      </c>
      <c r="G908" t="str">
        <f t="shared" si="189"/>
        <v/>
      </c>
      <c r="H908" t="b">
        <f t="shared" si="190"/>
        <v>0</v>
      </c>
      <c r="I908" s="283">
        <f t="shared" si="183"/>
        <v>0</v>
      </c>
      <c r="J908" s="1">
        <f t="shared" si="184"/>
        <v>0</v>
      </c>
      <c r="K908" s="157">
        <f t="shared" si="191"/>
        <v>0</v>
      </c>
      <c r="L908" s="148">
        <f t="shared" si="192"/>
        <v>0</v>
      </c>
      <c r="M908" s="150">
        <f t="shared" si="193"/>
        <v>10</v>
      </c>
      <c r="N908" s="149">
        <f t="shared" si="194"/>
        <v>50</v>
      </c>
      <c r="O908" s="149">
        <f t="shared" si="185"/>
        <v>5</v>
      </c>
      <c r="P908" s="148">
        <f t="shared" si="186"/>
        <v>0.5</v>
      </c>
    </row>
    <row r="909" spans="1:16" x14ac:dyDescent="0.25">
      <c r="A909" s="391"/>
      <c r="B909" s="394"/>
      <c r="C909" s="5" t="str">
        <f t="shared" si="182"/>
        <v/>
      </c>
      <c r="D909" s="155">
        <f t="shared" si="187"/>
        <v>0</v>
      </c>
      <c r="F909" s="156">
        <f t="shared" si="188"/>
        <v>0</v>
      </c>
      <c r="G909" t="str">
        <f t="shared" si="189"/>
        <v/>
      </c>
      <c r="H909" t="b">
        <f t="shared" si="190"/>
        <v>0</v>
      </c>
      <c r="I909" s="283">
        <f t="shared" si="183"/>
        <v>0</v>
      </c>
      <c r="J909" s="1">
        <f t="shared" si="184"/>
        <v>0</v>
      </c>
      <c r="K909" s="157">
        <f t="shared" si="191"/>
        <v>0</v>
      </c>
      <c r="L909" s="148">
        <f t="shared" si="192"/>
        <v>0</v>
      </c>
      <c r="M909" s="150">
        <f t="shared" si="193"/>
        <v>10</v>
      </c>
      <c r="N909" s="149">
        <f t="shared" si="194"/>
        <v>50</v>
      </c>
      <c r="O909" s="149">
        <f t="shared" si="185"/>
        <v>5</v>
      </c>
      <c r="P909" s="148">
        <f t="shared" si="186"/>
        <v>0.5</v>
      </c>
    </row>
    <row r="910" spans="1:16" x14ac:dyDescent="0.25">
      <c r="A910" s="391"/>
      <c r="B910" s="394"/>
      <c r="C910" s="5" t="str">
        <f t="shared" si="182"/>
        <v/>
      </c>
      <c r="D910" s="155">
        <f t="shared" si="187"/>
        <v>0</v>
      </c>
      <c r="F910" s="156">
        <f t="shared" si="188"/>
        <v>0</v>
      </c>
      <c r="G910" t="str">
        <f t="shared" si="189"/>
        <v/>
      </c>
      <c r="H910" t="b">
        <f t="shared" si="190"/>
        <v>0</v>
      </c>
      <c r="I910" s="283">
        <f t="shared" si="183"/>
        <v>0</v>
      </c>
      <c r="J910" s="1">
        <f t="shared" si="184"/>
        <v>0</v>
      </c>
      <c r="K910" s="157">
        <f t="shared" si="191"/>
        <v>0</v>
      </c>
      <c r="L910" s="148">
        <f t="shared" si="192"/>
        <v>0</v>
      </c>
      <c r="M910" s="150">
        <f t="shared" si="193"/>
        <v>10</v>
      </c>
      <c r="N910" s="149">
        <f t="shared" si="194"/>
        <v>50</v>
      </c>
      <c r="O910" s="149">
        <f t="shared" si="185"/>
        <v>5</v>
      </c>
      <c r="P910" s="148">
        <f t="shared" si="186"/>
        <v>0.5</v>
      </c>
    </row>
    <row r="911" spans="1:16" x14ac:dyDescent="0.25">
      <c r="A911" s="391"/>
      <c r="B911" s="394"/>
      <c r="C911" s="5" t="str">
        <f t="shared" si="182"/>
        <v/>
      </c>
      <c r="D911" s="155">
        <f t="shared" si="187"/>
        <v>0</v>
      </c>
      <c r="F911" s="156">
        <f t="shared" si="188"/>
        <v>0</v>
      </c>
      <c r="G911" t="str">
        <f t="shared" si="189"/>
        <v/>
      </c>
      <c r="H911" t="b">
        <f t="shared" si="190"/>
        <v>0</v>
      </c>
      <c r="I911" s="283">
        <f t="shared" si="183"/>
        <v>0</v>
      </c>
      <c r="J911" s="1">
        <f t="shared" si="184"/>
        <v>0</v>
      </c>
      <c r="K911" s="157">
        <f t="shared" si="191"/>
        <v>0</v>
      </c>
      <c r="L911" s="148">
        <f t="shared" si="192"/>
        <v>0</v>
      </c>
      <c r="M911" s="150">
        <f t="shared" si="193"/>
        <v>10</v>
      </c>
      <c r="N911" s="149">
        <f t="shared" si="194"/>
        <v>50</v>
      </c>
      <c r="O911" s="149">
        <f t="shared" si="185"/>
        <v>5</v>
      </c>
      <c r="P911" s="148">
        <f t="shared" si="186"/>
        <v>0.5</v>
      </c>
    </row>
    <row r="912" spans="1:16" x14ac:dyDescent="0.25">
      <c r="A912" s="391"/>
      <c r="B912" s="394"/>
      <c r="C912" s="5" t="str">
        <f t="shared" si="182"/>
        <v/>
      </c>
      <c r="D912" s="155">
        <f t="shared" si="187"/>
        <v>0</v>
      </c>
      <c r="F912" s="156">
        <f t="shared" si="188"/>
        <v>0</v>
      </c>
      <c r="G912" t="str">
        <f t="shared" si="189"/>
        <v/>
      </c>
      <c r="H912" t="b">
        <f t="shared" si="190"/>
        <v>0</v>
      </c>
      <c r="I912" s="283">
        <f t="shared" si="183"/>
        <v>0</v>
      </c>
      <c r="J912" s="1">
        <f t="shared" si="184"/>
        <v>0</v>
      </c>
      <c r="K912" s="157">
        <f t="shared" si="191"/>
        <v>0</v>
      </c>
      <c r="L912" s="148">
        <f t="shared" si="192"/>
        <v>0</v>
      </c>
      <c r="M912" s="150">
        <f t="shared" si="193"/>
        <v>10</v>
      </c>
      <c r="N912" s="149">
        <f t="shared" si="194"/>
        <v>50</v>
      </c>
      <c r="O912" s="149">
        <f t="shared" si="185"/>
        <v>5</v>
      </c>
      <c r="P912" s="148">
        <f t="shared" si="186"/>
        <v>0.5</v>
      </c>
    </row>
    <row r="913" spans="1:16" x14ac:dyDescent="0.25">
      <c r="A913" s="391"/>
      <c r="B913" s="394"/>
      <c r="C913" s="5" t="str">
        <f t="shared" si="182"/>
        <v/>
      </c>
      <c r="D913" s="155">
        <f t="shared" si="187"/>
        <v>0</v>
      </c>
      <c r="F913" s="156">
        <f t="shared" si="188"/>
        <v>0</v>
      </c>
      <c r="G913" t="str">
        <f t="shared" si="189"/>
        <v/>
      </c>
      <c r="H913" t="b">
        <f t="shared" si="190"/>
        <v>0</v>
      </c>
      <c r="I913" s="283">
        <f t="shared" si="183"/>
        <v>0</v>
      </c>
      <c r="J913" s="1">
        <f t="shared" si="184"/>
        <v>0</v>
      </c>
      <c r="K913" s="157">
        <f t="shared" si="191"/>
        <v>0</v>
      </c>
      <c r="L913" s="148">
        <f t="shared" si="192"/>
        <v>0</v>
      </c>
      <c r="M913" s="150">
        <f t="shared" si="193"/>
        <v>10</v>
      </c>
      <c r="N913" s="149">
        <f t="shared" si="194"/>
        <v>50</v>
      </c>
      <c r="O913" s="149">
        <f t="shared" si="185"/>
        <v>5</v>
      </c>
      <c r="P913" s="148">
        <f t="shared" si="186"/>
        <v>0.5</v>
      </c>
    </row>
    <row r="914" spans="1:16" x14ac:dyDescent="0.25">
      <c r="A914" s="391"/>
      <c r="B914" s="394"/>
      <c r="C914" s="5" t="str">
        <f t="shared" si="182"/>
        <v/>
      </c>
      <c r="D914" s="155">
        <f t="shared" si="187"/>
        <v>0</v>
      </c>
      <c r="F914" s="156">
        <f t="shared" si="188"/>
        <v>0</v>
      </c>
      <c r="G914" t="str">
        <f t="shared" si="189"/>
        <v/>
      </c>
      <c r="H914" t="b">
        <f t="shared" si="190"/>
        <v>0</v>
      </c>
      <c r="I914" s="283">
        <f t="shared" si="183"/>
        <v>0</v>
      </c>
      <c r="J914" s="1">
        <f t="shared" si="184"/>
        <v>0</v>
      </c>
      <c r="K914" s="157">
        <f t="shared" si="191"/>
        <v>0</v>
      </c>
      <c r="L914" s="148">
        <f t="shared" si="192"/>
        <v>0</v>
      </c>
      <c r="M914" s="150">
        <f t="shared" si="193"/>
        <v>10</v>
      </c>
      <c r="N914" s="149">
        <f t="shared" si="194"/>
        <v>50</v>
      </c>
      <c r="O914" s="149">
        <f t="shared" si="185"/>
        <v>5</v>
      </c>
      <c r="P914" s="148">
        <f t="shared" si="186"/>
        <v>0.5</v>
      </c>
    </row>
    <row r="915" spans="1:16" x14ac:dyDescent="0.25">
      <c r="A915" s="391"/>
      <c r="B915" s="394"/>
      <c r="C915" s="5" t="str">
        <f t="shared" si="182"/>
        <v/>
      </c>
      <c r="D915" s="155">
        <f t="shared" si="187"/>
        <v>0</v>
      </c>
      <c r="F915" s="156">
        <f t="shared" si="188"/>
        <v>0</v>
      </c>
      <c r="G915" t="str">
        <f t="shared" si="189"/>
        <v/>
      </c>
      <c r="H915" t="b">
        <f t="shared" si="190"/>
        <v>0</v>
      </c>
      <c r="I915" s="283">
        <f t="shared" si="183"/>
        <v>0</v>
      </c>
      <c r="J915" s="1">
        <f t="shared" si="184"/>
        <v>0</v>
      </c>
      <c r="K915" s="157">
        <f t="shared" si="191"/>
        <v>0</v>
      </c>
      <c r="L915" s="148">
        <f t="shared" si="192"/>
        <v>0</v>
      </c>
      <c r="M915" s="150">
        <f t="shared" si="193"/>
        <v>10</v>
      </c>
      <c r="N915" s="149">
        <f t="shared" si="194"/>
        <v>50</v>
      </c>
      <c r="O915" s="149">
        <f t="shared" si="185"/>
        <v>5</v>
      </c>
      <c r="P915" s="148">
        <f t="shared" si="186"/>
        <v>0.5</v>
      </c>
    </row>
    <row r="916" spans="1:16" x14ac:dyDescent="0.25">
      <c r="A916" s="391"/>
      <c r="B916" s="394"/>
      <c r="C916" s="5" t="str">
        <f t="shared" si="182"/>
        <v/>
      </c>
      <c r="D916" s="155">
        <f t="shared" si="187"/>
        <v>0</v>
      </c>
      <c r="F916" s="156">
        <f t="shared" si="188"/>
        <v>0</v>
      </c>
      <c r="G916" t="str">
        <f t="shared" si="189"/>
        <v/>
      </c>
      <c r="H916" t="b">
        <f t="shared" si="190"/>
        <v>0</v>
      </c>
      <c r="I916" s="283">
        <f t="shared" si="183"/>
        <v>0</v>
      </c>
      <c r="J916" s="1">
        <f t="shared" si="184"/>
        <v>0</v>
      </c>
      <c r="K916" s="157">
        <f t="shared" si="191"/>
        <v>0</v>
      </c>
      <c r="L916" s="148">
        <f t="shared" si="192"/>
        <v>0</v>
      </c>
      <c r="M916" s="150">
        <f t="shared" si="193"/>
        <v>10</v>
      </c>
      <c r="N916" s="149">
        <f t="shared" si="194"/>
        <v>50</v>
      </c>
      <c r="O916" s="149">
        <f t="shared" si="185"/>
        <v>5</v>
      </c>
      <c r="P916" s="148">
        <f t="shared" si="186"/>
        <v>0.5</v>
      </c>
    </row>
    <row r="917" spans="1:16" x14ac:dyDescent="0.25">
      <c r="A917" s="391"/>
      <c r="B917" s="394"/>
      <c r="C917" s="5" t="str">
        <f t="shared" si="182"/>
        <v/>
      </c>
      <c r="D917" s="155">
        <f t="shared" si="187"/>
        <v>0</v>
      </c>
      <c r="F917" s="156">
        <f t="shared" si="188"/>
        <v>0</v>
      </c>
      <c r="G917" t="str">
        <f t="shared" si="189"/>
        <v/>
      </c>
      <c r="H917" t="b">
        <f t="shared" si="190"/>
        <v>0</v>
      </c>
      <c r="I917" s="283">
        <f t="shared" si="183"/>
        <v>0</v>
      </c>
      <c r="J917" s="1">
        <f t="shared" si="184"/>
        <v>0</v>
      </c>
      <c r="K917" s="157">
        <f t="shared" si="191"/>
        <v>0</v>
      </c>
      <c r="L917" s="148">
        <f t="shared" si="192"/>
        <v>0</v>
      </c>
      <c r="M917" s="150">
        <f t="shared" si="193"/>
        <v>10</v>
      </c>
      <c r="N917" s="149">
        <f t="shared" si="194"/>
        <v>50</v>
      </c>
      <c r="O917" s="149">
        <f t="shared" si="185"/>
        <v>5</v>
      </c>
      <c r="P917" s="148">
        <f t="shared" si="186"/>
        <v>0.5</v>
      </c>
    </row>
    <row r="918" spans="1:16" x14ac:dyDescent="0.25">
      <c r="A918" s="391"/>
      <c r="B918" s="394"/>
      <c r="C918" s="5" t="str">
        <f t="shared" si="182"/>
        <v/>
      </c>
      <c r="D918" s="155">
        <f t="shared" si="187"/>
        <v>0</v>
      </c>
      <c r="F918" s="156">
        <f t="shared" si="188"/>
        <v>0</v>
      </c>
      <c r="G918" t="str">
        <f t="shared" si="189"/>
        <v/>
      </c>
      <c r="H918" t="b">
        <f t="shared" si="190"/>
        <v>0</v>
      </c>
      <c r="I918" s="283">
        <f t="shared" si="183"/>
        <v>0</v>
      </c>
      <c r="J918" s="1">
        <f t="shared" si="184"/>
        <v>0</v>
      </c>
      <c r="K918" s="157">
        <f t="shared" si="191"/>
        <v>0</v>
      </c>
      <c r="L918" s="148">
        <f t="shared" si="192"/>
        <v>0</v>
      </c>
      <c r="M918" s="150">
        <f t="shared" si="193"/>
        <v>10</v>
      </c>
      <c r="N918" s="149">
        <f t="shared" si="194"/>
        <v>50</v>
      </c>
      <c r="O918" s="149">
        <f t="shared" si="185"/>
        <v>5</v>
      </c>
      <c r="P918" s="148">
        <f t="shared" si="186"/>
        <v>0.5</v>
      </c>
    </row>
    <row r="919" spans="1:16" x14ac:dyDescent="0.25">
      <c r="A919" s="391"/>
      <c r="B919" s="394"/>
      <c r="C919" s="5" t="str">
        <f t="shared" si="182"/>
        <v/>
      </c>
      <c r="D919" s="155">
        <f t="shared" si="187"/>
        <v>0</v>
      </c>
      <c r="F919" s="156">
        <f t="shared" si="188"/>
        <v>0</v>
      </c>
      <c r="G919" t="str">
        <f t="shared" si="189"/>
        <v/>
      </c>
      <c r="H919" t="b">
        <f t="shared" si="190"/>
        <v>0</v>
      </c>
      <c r="I919" s="283">
        <f t="shared" si="183"/>
        <v>0</v>
      </c>
      <c r="J919" s="1">
        <f t="shared" si="184"/>
        <v>0</v>
      </c>
      <c r="K919" s="157">
        <f t="shared" si="191"/>
        <v>0</v>
      </c>
      <c r="L919" s="148">
        <f t="shared" si="192"/>
        <v>0</v>
      </c>
      <c r="M919" s="150">
        <f t="shared" si="193"/>
        <v>10</v>
      </c>
      <c r="N919" s="149">
        <f t="shared" si="194"/>
        <v>50</v>
      </c>
      <c r="O919" s="149">
        <f t="shared" si="185"/>
        <v>5</v>
      </c>
      <c r="P919" s="148">
        <f t="shared" si="186"/>
        <v>0.5</v>
      </c>
    </row>
    <row r="920" spans="1:16" x14ac:dyDescent="0.25">
      <c r="A920" s="391"/>
      <c r="B920" s="394"/>
      <c r="C920" s="5" t="str">
        <f t="shared" si="182"/>
        <v/>
      </c>
      <c r="D920" s="155">
        <f t="shared" si="187"/>
        <v>0</v>
      </c>
      <c r="F920" s="156">
        <f t="shared" si="188"/>
        <v>0</v>
      </c>
      <c r="G920" t="str">
        <f t="shared" si="189"/>
        <v/>
      </c>
      <c r="H920" t="b">
        <f t="shared" si="190"/>
        <v>0</v>
      </c>
      <c r="I920" s="283">
        <f t="shared" si="183"/>
        <v>0</v>
      </c>
      <c r="J920" s="1">
        <f t="shared" si="184"/>
        <v>0</v>
      </c>
      <c r="K920" s="157">
        <f t="shared" si="191"/>
        <v>0</v>
      </c>
      <c r="L920" s="148">
        <f t="shared" si="192"/>
        <v>0</v>
      </c>
      <c r="M920" s="150">
        <f t="shared" si="193"/>
        <v>10</v>
      </c>
      <c r="N920" s="149">
        <f t="shared" si="194"/>
        <v>50</v>
      </c>
      <c r="O920" s="149">
        <f t="shared" si="185"/>
        <v>5</v>
      </c>
      <c r="P920" s="148">
        <f t="shared" si="186"/>
        <v>0.5</v>
      </c>
    </row>
    <row r="921" spans="1:16" x14ac:dyDescent="0.25">
      <c r="A921" s="391"/>
      <c r="B921" s="394"/>
      <c r="C921" s="5" t="str">
        <f t="shared" si="182"/>
        <v/>
      </c>
      <c r="D921" s="155">
        <f t="shared" si="187"/>
        <v>0</v>
      </c>
      <c r="F921" s="156">
        <f t="shared" si="188"/>
        <v>0</v>
      </c>
      <c r="G921" t="str">
        <f t="shared" si="189"/>
        <v/>
      </c>
      <c r="H921" t="b">
        <f t="shared" si="190"/>
        <v>0</v>
      </c>
      <c r="I921" s="283">
        <f t="shared" si="183"/>
        <v>0</v>
      </c>
      <c r="J921" s="1">
        <f t="shared" si="184"/>
        <v>0</v>
      </c>
      <c r="K921" s="157">
        <f t="shared" si="191"/>
        <v>0</v>
      </c>
      <c r="L921" s="148">
        <f t="shared" si="192"/>
        <v>0</v>
      </c>
      <c r="M921" s="150">
        <f t="shared" si="193"/>
        <v>10</v>
      </c>
      <c r="N921" s="149">
        <f t="shared" si="194"/>
        <v>50</v>
      </c>
      <c r="O921" s="149">
        <f t="shared" si="185"/>
        <v>5</v>
      </c>
      <c r="P921" s="148">
        <f t="shared" si="186"/>
        <v>0.5</v>
      </c>
    </row>
    <row r="922" spans="1:16" x14ac:dyDescent="0.25">
      <c r="A922" s="391"/>
      <c r="B922" s="394"/>
      <c r="C922" s="5" t="str">
        <f t="shared" si="182"/>
        <v/>
      </c>
      <c r="D922" s="155">
        <f t="shared" si="187"/>
        <v>0</v>
      </c>
      <c r="F922" s="156">
        <f t="shared" si="188"/>
        <v>0</v>
      </c>
      <c r="G922" t="str">
        <f t="shared" si="189"/>
        <v/>
      </c>
      <c r="H922" t="b">
        <f t="shared" si="190"/>
        <v>0</v>
      </c>
      <c r="I922" s="283">
        <f t="shared" si="183"/>
        <v>0</v>
      </c>
      <c r="J922" s="1">
        <f t="shared" si="184"/>
        <v>0</v>
      </c>
      <c r="K922" s="157">
        <f t="shared" si="191"/>
        <v>0</v>
      </c>
      <c r="L922" s="148">
        <f t="shared" si="192"/>
        <v>0</v>
      </c>
      <c r="M922" s="150">
        <f t="shared" si="193"/>
        <v>10</v>
      </c>
      <c r="N922" s="149">
        <f t="shared" si="194"/>
        <v>50</v>
      </c>
      <c r="O922" s="149">
        <f t="shared" si="185"/>
        <v>5</v>
      </c>
      <c r="P922" s="148">
        <f t="shared" si="186"/>
        <v>0.5</v>
      </c>
    </row>
    <row r="923" spans="1:16" x14ac:dyDescent="0.25">
      <c r="A923" s="391"/>
      <c r="B923" s="394"/>
      <c r="C923" s="5" t="str">
        <f t="shared" si="182"/>
        <v/>
      </c>
      <c r="D923" s="155">
        <f t="shared" si="187"/>
        <v>0</v>
      </c>
      <c r="F923" s="156">
        <f t="shared" si="188"/>
        <v>0</v>
      </c>
      <c r="G923" t="str">
        <f t="shared" si="189"/>
        <v/>
      </c>
      <c r="H923" t="b">
        <f t="shared" si="190"/>
        <v>0</v>
      </c>
      <c r="I923" s="283">
        <f t="shared" si="183"/>
        <v>0</v>
      </c>
      <c r="J923" s="1">
        <f t="shared" si="184"/>
        <v>0</v>
      </c>
      <c r="K923" s="157">
        <f t="shared" si="191"/>
        <v>0</v>
      </c>
      <c r="L923" s="148">
        <f t="shared" si="192"/>
        <v>0</v>
      </c>
      <c r="M923" s="150">
        <f t="shared" si="193"/>
        <v>10</v>
      </c>
      <c r="N923" s="149">
        <f t="shared" si="194"/>
        <v>50</v>
      </c>
      <c r="O923" s="149">
        <f t="shared" si="185"/>
        <v>5</v>
      </c>
      <c r="P923" s="148">
        <f t="shared" si="186"/>
        <v>0.5</v>
      </c>
    </row>
    <row r="924" spans="1:16" x14ac:dyDescent="0.25">
      <c r="A924" s="391"/>
      <c r="B924" s="394"/>
      <c r="C924" s="5" t="str">
        <f t="shared" si="182"/>
        <v/>
      </c>
      <c r="D924" s="155">
        <f t="shared" si="187"/>
        <v>0</v>
      </c>
      <c r="F924" s="156">
        <f t="shared" si="188"/>
        <v>0</v>
      </c>
      <c r="G924" t="str">
        <f t="shared" si="189"/>
        <v/>
      </c>
      <c r="H924" t="b">
        <f t="shared" si="190"/>
        <v>0</v>
      </c>
      <c r="I924" s="283">
        <f t="shared" si="183"/>
        <v>0</v>
      </c>
      <c r="J924" s="1">
        <f t="shared" si="184"/>
        <v>0</v>
      </c>
      <c r="K924" s="157">
        <f t="shared" si="191"/>
        <v>0</v>
      </c>
      <c r="L924" s="148">
        <f t="shared" si="192"/>
        <v>0</v>
      </c>
      <c r="M924" s="150">
        <f t="shared" si="193"/>
        <v>10</v>
      </c>
      <c r="N924" s="149">
        <f t="shared" si="194"/>
        <v>50</v>
      </c>
      <c r="O924" s="149">
        <f t="shared" si="185"/>
        <v>5</v>
      </c>
      <c r="P924" s="148">
        <f t="shared" si="186"/>
        <v>0.5</v>
      </c>
    </row>
    <row r="925" spans="1:16" x14ac:dyDescent="0.25">
      <c r="A925" s="391"/>
      <c r="B925" s="394"/>
      <c r="C925" s="5" t="str">
        <f t="shared" si="182"/>
        <v/>
      </c>
      <c r="D925" s="155">
        <f t="shared" si="187"/>
        <v>0</v>
      </c>
      <c r="F925" s="156">
        <f t="shared" si="188"/>
        <v>0</v>
      </c>
      <c r="G925" t="str">
        <f t="shared" si="189"/>
        <v/>
      </c>
      <c r="H925" t="b">
        <f t="shared" si="190"/>
        <v>0</v>
      </c>
      <c r="I925" s="283">
        <f t="shared" si="183"/>
        <v>0</v>
      </c>
      <c r="J925" s="1">
        <f t="shared" si="184"/>
        <v>0</v>
      </c>
      <c r="K925" s="157">
        <f t="shared" si="191"/>
        <v>0</v>
      </c>
      <c r="L925" s="148">
        <f t="shared" si="192"/>
        <v>0</v>
      </c>
      <c r="M925" s="150">
        <f t="shared" si="193"/>
        <v>10</v>
      </c>
      <c r="N925" s="149">
        <f t="shared" si="194"/>
        <v>50</v>
      </c>
      <c r="O925" s="149">
        <f t="shared" si="185"/>
        <v>5</v>
      </c>
      <c r="P925" s="148">
        <f t="shared" si="186"/>
        <v>0.5</v>
      </c>
    </row>
    <row r="926" spans="1:16" x14ac:dyDescent="0.25">
      <c r="A926" s="391"/>
      <c r="B926" s="394"/>
      <c r="C926" s="5" t="str">
        <f t="shared" si="182"/>
        <v/>
      </c>
      <c r="D926" s="155">
        <f t="shared" si="187"/>
        <v>0</v>
      </c>
      <c r="F926" s="156">
        <f t="shared" si="188"/>
        <v>0</v>
      </c>
      <c r="G926" t="str">
        <f t="shared" si="189"/>
        <v/>
      </c>
      <c r="H926" t="b">
        <f t="shared" si="190"/>
        <v>0</v>
      </c>
      <c r="I926" s="283">
        <f t="shared" si="183"/>
        <v>0</v>
      </c>
      <c r="J926" s="1">
        <f t="shared" si="184"/>
        <v>0</v>
      </c>
      <c r="K926" s="157">
        <f t="shared" si="191"/>
        <v>0</v>
      </c>
      <c r="L926" s="148">
        <f t="shared" si="192"/>
        <v>0</v>
      </c>
      <c r="M926" s="150">
        <f t="shared" si="193"/>
        <v>10</v>
      </c>
      <c r="N926" s="149">
        <f t="shared" si="194"/>
        <v>50</v>
      </c>
      <c r="O926" s="149">
        <f t="shared" si="185"/>
        <v>5</v>
      </c>
      <c r="P926" s="148">
        <f t="shared" si="186"/>
        <v>0.5</v>
      </c>
    </row>
    <row r="927" spans="1:16" x14ac:dyDescent="0.25">
      <c r="A927" s="391"/>
      <c r="B927" s="394"/>
      <c r="C927" s="5" t="str">
        <f t="shared" si="182"/>
        <v/>
      </c>
      <c r="D927" s="155">
        <f t="shared" si="187"/>
        <v>0</v>
      </c>
      <c r="F927" s="156">
        <f t="shared" si="188"/>
        <v>0</v>
      </c>
      <c r="G927" t="str">
        <f t="shared" si="189"/>
        <v/>
      </c>
      <c r="H927" t="b">
        <f t="shared" si="190"/>
        <v>0</v>
      </c>
      <c r="I927" s="283">
        <f t="shared" si="183"/>
        <v>0</v>
      </c>
      <c r="J927" s="1">
        <f t="shared" si="184"/>
        <v>0</v>
      </c>
      <c r="K927" s="157">
        <f t="shared" si="191"/>
        <v>0</v>
      </c>
      <c r="L927" s="148">
        <f t="shared" si="192"/>
        <v>0</v>
      </c>
      <c r="M927" s="150">
        <f t="shared" si="193"/>
        <v>10</v>
      </c>
      <c r="N927" s="149">
        <f t="shared" si="194"/>
        <v>50</v>
      </c>
      <c r="O927" s="149">
        <f t="shared" si="185"/>
        <v>5</v>
      </c>
      <c r="P927" s="148">
        <f t="shared" si="186"/>
        <v>0.5</v>
      </c>
    </row>
    <row r="928" spans="1:16" x14ac:dyDescent="0.25">
      <c r="A928" s="391"/>
      <c r="B928" s="394"/>
      <c r="C928" s="5" t="str">
        <f t="shared" si="182"/>
        <v/>
      </c>
      <c r="D928" s="155">
        <f t="shared" si="187"/>
        <v>0</v>
      </c>
      <c r="F928" s="156">
        <f t="shared" si="188"/>
        <v>0</v>
      </c>
      <c r="G928" t="str">
        <f t="shared" si="189"/>
        <v/>
      </c>
      <c r="H928" t="b">
        <f t="shared" si="190"/>
        <v>0</v>
      </c>
      <c r="I928" s="283">
        <f t="shared" si="183"/>
        <v>0</v>
      </c>
      <c r="J928" s="1">
        <f t="shared" si="184"/>
        <v>0</v>
      </c>
      <c r="K928" s="157">
        <f t="shared" si="191"/>
        <v>0</v>
      </c>
      <c r="L928" s="148">
        <f t="shared" si="192"/>
        <v>0</v>
      </c>
      <c r="M928" s="150">
        <f t="shared" si="193"/>
        <v>10</v>
      </c>
      <c r="N928" s="149">
        <f t="shared" si="194"/>
        <v>50</v>
      </c>
      <c r="O928" s="149">
        <f t="shared" si="185"/>
        <v>5</v>
      </c>
      <c r="P928" s="148">
        <f t="shared" si="186"/>
        <v>0.5</v>
      </c>
    </row>
    <row r="929" spans="1:16" x14ac:dyDescent="0.25">
      <c r="A929" s="391"/>
      <c r="B929" s="394"/>
      <c r="C929" s="5" t="str">
        <f t="shared" si="182"/>
        <v/>
      </c>
      <c r="D929" s="155">
        <f t="shared" si="187"/>
        <v>0</v>
      </c>
      <c r="F929" s="156">
        <f t="shared" si="188"/>
        <v>0</v>
      </c>
      <c r="G929" t="str">
        <f t="shared" si="189"/>
        <v/>
      </c>
      <c r="H929" t="b">
        <f t="shared" si="190"/>
        <v>0</v>
      </c>
      <c r="I929" s="283">
        <f t="shared" si="183"/>
        <v>0</v>
      </c>
      <c r="J929" s="1">
        <f t="shared" si="184"/>
        <v>0</v>
      </c>
      <c r="K929" s="157">
        <f t="shared" si="191"/>
        <v>0</v>
      </c>
      <c r="L929" s="148">
        <f t="shared" si="192"/>
        <v>0</v>
      </c>
      <c r="M929" s="150">
        <f t="shared" si="193"/>
        <v>10</v>
      </c>
      <c r="N929" s="149">
        <f t="shared" si="194"/>
        <v>50</v>
      </c>
      <c r="O929" s="149">
        <f t="shared" si="185"/>
        <v>5</v>
      </c>
      <c r="P929" s="148">
        <f t="shared" si="186"/>
        <v>0.5</v>
      </c>
    </row>
    <row r="930" spans="1:16" x14ac:dyDescent="0.25">
      <c r="A930" s="391"/>
      <c r="B930" s="394"/>
      <c r="C930" s="5" t="str">
        <f t="shared" si="182"/>
        <v/>
      </c>
      <c r="D930" s="155">
        <f t="shared" si="187"/>
        <v>0</v>
      </c>
      <c r="F930" s="156">
        <f t="shared" si="188"/>
        <v>0</v>
      </c>
      <c r="G930" t="str">
        <f t="shared" si="189"/>
        <v/>
      </c>
      <c r="H930" t="b">
        <f t="shared" si="190"/>
        <v>0</v>
      </c>
      <c r="I930" s="283">
        <f t="shared" si="183"/>
        <v>0</v>
      </c>
      <c r="J930" s="1">
        <f t="shared" si="184"/>
        <v>0</v>
      </c>
      <c r="K930" s="157">
        <f t="shared" si="191"/>
        <v>0</v>
      </c>
      <c r="L930" s="148">
        <f t="shared" si="192"/>
        <v>0</v>
      </c>
      <c r="M930" s="150">
        <f t="shared" si="193"/>
        <v>10</v>
      </c>
      <c r="N930" s="149">
        <f t="shared" si="194"/>
        <v>50</v>
      </c>
      <c r="O930" s="149">
        <f t="shared" si="185"/>
        <v>5</v>
      </c>
      <c r="P930" s="148">
        <f t="shared" si="186"/>
        <v>0.5</v>
      </c>
    </row>
    <row r="931" spans="1:16" x14ac:dyDescent="0.25">
      <c r="A931" s="391"/>
      <c r="B931" s="394"/>
      <c r="C931" s="5" t="str">
        <f t="shared" si="182"/>
        <v/>
      </c>
      <c r="D931" s="155">
        <f t="shared" si="187"/>
        <v>0</v>
      </c>
      <c r="F931" s="156">
        <f t="shared" si="188"/>
        <v>0</v>
      </c>
      <c r="G931" t="str">
        <f t="shared" si="189"/>
        <v/>
      </c>
      <c r="H931" t="b">
        <f t="shared" si="190"/>
        <v>0</v>
      </c>
      <c r="I931" s="283">
        <f t="shared" si="183"/>
        <v>0</v>
      </c>
      <c r="J931" s="1">
        <f t="shared" si="184"/>
        <v>0</v>
      </c>
      <c r="K931" s="157">
        <f t="shared" si="191"/>
        <v>0</v>
      </c>
      <c r="L931" s="148">
        <f t="shared" si="192"/>
        <v>0</v>
      </c>
      <c r="M931" s="150">
        <f t="shared" si="193"/>
        <v>10</v>
      </c>
      <c r="N931" s="149">
        <f t="shared" si="194"/>
        <v>50</v>
      </c>
      <c r="O931" s="149">
        <f t="shared" si="185"/>
        <v>5</v>
      </c>
      <c r="P931" s="148">
        <f t="shared" si="186"/>
        <v>0.5</v>
      </c>
    </row>
    <row r="932" spans="1:16" x14ac:dyDescent="0.25">
      <c r="A932" s="391"/>
      <c r="B932" s="394"/>
      <c r="C932" s="5" t="str">
        <f t="shared" si="182"/>
        <v/>
      </c>
      <c r="D932" s="155">
        <f t="shared" si="187"/>
        <v>0</v>
      </c>
      <c r="F932" s="156">
        <f t="shared" si="188"/>
        <v>0</v>
      </c>
      <c r="G932" t="str">
        <f t="shared" si="189"/>
        <v/>
      </c>
      <c r="H932" t="b">
        <f t="shared" si="190"/>
        <v>0</v>
      </c>
      <c r="I932" s="283">
        <f t="shared" si="183"/>
        <v>0</v>
      </c>
      <c r="J932" s="1">
        <f t="shared" si="184"/>
        <v>0</v>
      </c>
      <c r="K932" s="157">
        <f t="shared" si="191"/>
        <v>0</v>
      </c>
      <c r="L932" s="148">
        <f t="shared" si="192"/>
        <v>0</v>
      </c>
      <c r="M932" s="150">
        <f t="shared" si="193"/>
        <v>10</v>
      </c>
      <c r="N932" s="149">
        <f t="shared" si="194"/>
        <v>50</v>
      </c>
      <c r="O932" s="149">
        <f t="shared" si="185"/>
        <v>5</v>
      </c>
      <c r="P932" s="148">
        <f t="shared" si="186"/>
        <v>0.5</v>
      </c>
    </row>
    <row r="933" spans="1:16" x14ac:dyDescent="0.25">
      <c r="A933" s="391"/>
      <c r="B933" s="394"/>
      <c r="C933" s="5" t="str">
        <f t="shared" si="182"/>
        <v/>
      </c>
      <c r="D933" s="155">
        <f t="shared" si="187"/>
        <v>0</v>
      </c>
      <c r="F933" s="156">
        <f t="shared" si="188"/>
        <v>0</v>
      </c>
      <c r="G933" t="str">
        <f t="shared" si="189"/>
        <v/>
      </c>
      <c r="H933" t="b">
        <f t="shared" si="190"/>
        <v>0</v>
      </c>
      <c r="I933" s="283">
        <f t="shared" si="183"/>
        <v>0</v>
      </c>
      <c r="J933" s="1">
        <f t="shared" si="184"/>
        <v>0</v>
      </c>
      <c r="K933" s="157">
        <f t="shared" si="191"/>
        <v>0</v>
      </c>
      <c r="L933" s="148">
        <f t="shared" si="192"/>
        <v>0</v>
      </c>
      <c r="M933" s="150">
        <f t="shared" si="193"/>
        <v>10</v>
      </c>
      <c r="N933" s="149">
        <f t="shared" si="194"/>
        <v>50</v>
      </c>
      <c r="O933" s="149">
        <f t="shared" si="185"/>
        <v>5</v>
      </c>
      <c r="P933" s="148">
        <f t="shared" si="186"/>
        <v>0.5</v>
      </c>
    </row>
    <row r="934" spans="1:16" x14ac:dyDescent="0.25">
      <c r="A934" s="391"/>
      <c r="B934" s="394"/>
      <c r="C934" s="5" t="str">
        <f t="shared" si="182"/>
        <v/>
      </c>
      <c r="D934" s="155">
        <f t="shared" si="187"/>
        <v>0</v>
      </c>
      <c r="F934" s="156">
        <f t="shared" si="188"/>
        <v>0</v>
      </c>
      <c r="G934" t="str">
        <f t="shared" si="189"/>
        <v/>
      </c>
      <c r="H934" t="b">
        <f t="shared" si="190"/>
        <v>0</v>
      </c>
      <c r="I934" s="283">
        <f t="shared" si="183"/>
        <v>0</v>
      </c>
      <c r="J934" s="1">
        <f t="shared" si="184"/>
        <v>0</v>
      </c>
      <c r="K934" s="157">
        <f t="shared" si="191"/>
        <v>0</v>
      </c>
      <c r="L934" s="148">
        <f t="shared" si="192"/>
        <v>0</v>
      </c>
      <c r="M934" s="150">
        <f t="shared" si="193"/>
        <v>10</v>
      </c>
      <c r="N934" s="149">
        <f t="shared" si="194"/>
        <v>50</v>
      </c>
      <c r="O934" s="149">
        <f t="shared" si="185"/>
        <v>5</v>
      </c>
      <c r="P934" s="148">
        <f t="shared" si="186"/>
        <v>0.5</v>
      </c>
    </row>
    <row r="935" spans="1:16" x14ac:dyDescent="0.25">
      <c r="A935" s="391"/>
      <c r="B935" s="394"/>
      <c r="C935" s="5" t="str">
        <f t="shared" si="182"/>
        <v/>
      </c>
      <c r="D935" s="155">
        <f t="shared" si="187"/>
        <v>0</v>
      </c>
      <c r="F935" s="156">
        <f t="shared" si="188"/>
        <v>0</v>
      </c>
      <c r="G935" t="str">
        <f t="shared" si="189"/>
        <v/>
      </c>
      <c r="H935" t="b">
        <f t="shared" si="190"/>
        <v>0</v>
      </c>
      <c r="I935" s="283">
        <f t="shared" si="183"/>
        <v>0</v>
      </c>
      <c r="J935" s="1">
        <f t="shared" si="184"/>
        <v>0</v>
      </c>
      <c r="K935" s="157">
        <f t="shared" si="191"/>
        <v>0</v>
      </c>
      <c r="L935" s="148">
        <f t="shared" si="192"/>
        <v>0</v>
      </c>
      <c r="M935" s="150">
        <f t="shared" si="193"/>
        <v>10</v>
      </c>
      <c r="N935" s="149">
        <f t="shared" si="194"/>
        <v>50</v>
      </c>
      <c r="O935" s="149">
        <f t="shared" si="185"/>
        <v>5</v>
      </c>
      <c r="P935" s="148">
        <f t="shared" si="186"/>
        <v>0.5</v>
      </c>
    </row>
    <row r="936" spans="1:16" x14ac:dyDescent="0.25">
      <c r="A936" s="391"/>
      <c r="B936" s="394"/>
      <c r="C936" s="5" t="str">
        <f t="shared" si="182"/>
        <v/>
      </c>
      <c r="D936" s="155">
        <f t="shared" si="187"/>
        <v>0</v>
      </c>
      <c r="F936" s="156">
        <f t="shared" si="188"/>
        <v>0</v>
      </c>
      <c r="G936" t="str">
        <f t="shared" si="189"/>
        <v/>
      </c>
      <c r="H936" t="b">
        <f t="shared" si="190"/>
        <v>0</v>
      </c>
      <c r="I936" s="283">
        <f t="shared" si="183"/>
        <v>0</v>
      </c>
      <c r="J936" s="1">
        <f t="shared" si="184"/>
        <v>0</v>
      </c>
      <c r="K936" s="157">
        <f t="shared" si="191"/>
        <v>0</v>
      </c>
      <c r="L936" s="148">
        <f t="shared" si="192"/>
        <v>0</v>
      </c>
      <c r="M936" s="150">
        <f t="shared" si="193"/>
        <v>10</v>
      </c>
      <c r="N936" s="149">
        <f t="shared" si="194"/>
        <v>50</v>
      </c>
      <c r="O936" s="149">
        <f t="shared" si="185"/>
        <v>5</v>
      </c>
      <c r="P936" s="148">
        <f t="shared" si="186"/>
        <v>0.5</v>
      </c>
    </row>
    <row r="937" spans="1:16" x14ac:dyDescent="0.25">
      <c r="A937" s="391"/>
      <c r="B937" s="394"/>
      <c r="C937" s="5" t="str">
        <f t="shared" si="182"/>
        <v/>
      </c>
      <c r="D937" s="155">
        <f t="shared" si="187"/>
        <v>0</v>
      </c>
      <c r="F937" s="156">
        <f t="shared" si="188"/>
        <v>0</v>
      </c>
      <c r="G937" t="str">
        <f t="shared" si="189"/>
        <v/>
      </c>
      <c r="H937" t="b">
        <f t="shared" si="190"/>
        <v>0</v>
      </c>
      <c r="I937" s="283">
        <f t="shared" si="183"/>
        <v>0</v>
      </c>
      <c r="J937" s="1">
        <f t="shared" si="184"/>
        <v>0</v>
      </c>
      <c r="K937" s="157">
        <f t="shared" si="191"/>
        <v>0</v>
      </c>
      <c r="L937" s="148">
        <f t="shared" si="192"/>
        <v>0</v>
      </c>
      <c r="M937" s="150">
        <f t="shared" si="193"/>
        <v>10</v>
      </c>
      <c r="N937" s="149">
        <f t="shared" si="194"/>
        <v>50</v>
      </c>
      <c r="O937" s="149">
        <f t="shared" si="185"/>
        <v>5</v>
      </c>
      <c r="P937" s="148">
        <f t="shared" si="186"/>
        <v>0.5</v>
      </c>
    </row>
    <row r="938" spans="1:16" x14ac:dyDescent="0.25">
      <c r="A938" s="391"/>
      <c r="B938" s="394"/>
      <c r="C938" s="5" t="str">
        <f t="shared" si="182"/>
        <v/>
      </c>
      <c r="D938" s="155">
        <f t="shared" si="187"/>
        <v>0</v>
      </c>
      <c r="F938" s="156">
        <f t="shared" si="188"/>
        <v>0</v>
      </c>
      <c r="G938" t="str">
        <f t="shared" si="189"/>
        <v/>
      </c>
      <c r="H938" t="b">
        <f t="shared" si="190"/>
        <v>0</v>
      </c>
      <c r="I938" s="283">
        <f t="shared" si="183"/>
        <v>0</v>
      </c>
      <c r="J938" s="1">
        <f t="shared" si="184"/>
        <v>0</v>
      </c>
      <c r="K938" s="157">
        <f t="shared" si="191"/>
        <v>0</v>
      </c>
      <c r="L938" s="148">
        <f t="shared" si="192"/>
        <v>0</v>
      </c>
      <c r="M938" s="150">
        <f t="shared" si="193"/>
        <v>10</v>
      </c>
      <c r="N938" s="149">
        <f t="shared" si="194"/>
        <v>50</v>
      </c>
      <c r="O938" s="149">
        <f t="shared" si="185"/>
        <v>5</v>
      </c>
      <c r="P938" s="148">
        <f t="shared" si="186"/>
        <v>0.5</v>
      </c>
    </row>
    <row r="939" spans="1:16" x14ac:dyDescent="0.25">
      <c r="A939" s="391"/>
      <c r="B939" s="394"/>
      <c r="C939" s="5" t="str">
        <f t="shared" si="182"/>
        <v/>
      </c>
      <c r="D939" s="155">
        <f t="shared" si="187"/>
        <v>0</v>
      </c>
      <c r="F939" s="156">
        <f t="shared" si="188"/>
        <v>0</v>
      </c>
      <c r="G939" t="str">
        <f t="shared" si="189"/>
        <v/>
      </c>
      <c r="H939" t="b">
        <f t="shared" si="190"/>
        <v>0</v>
      </c>
      <c r="I939" s="283">
        <f t="shared" si="183"/>
        <v>0</v>
      </c>
      <c r="J939" s="1">
        <f t="shared" si="184"/>
        <v>0</v>
      </c>
      <c r="K939" s="157">
        <f t="shared" si="191"/>
        <v>0</v>
      </c>
      <c r="L939" s="148">
        <f t="shared" si="192"/>
        <v>0</v>
      </c>
      <c r="M939" s="150">
        <f t="shared" si="193"/>
        <v>10</v>
      </c>
      <c r="N939" s="149">
        <f t="shared" si="194"/>
        <v>50</v>
      </c>
      <c r="O939" s="149">
        <f t="shared" si="185"/>
        <v>5</v>
      </c>
      <c r="P939" s="148">
        <f t="shared" si="186"/>
        <v>0.5</v>
      </c>
    </row>
    <row r="940" spans="1:16" x14ac:dyDescent="0.25">
      <c r="A940" s="391"/>
      <c r="B940" s="394"/>
      <c r="C940" s="5" t="str">
        <f t="shared" si="182"/>
        <v/>
      </c>
      <c r="D940" s="155">
        <f t="shared" si="187"/>
        <v>0</v>
      </c>
      <c r="F940" s="156">
        <f t="shared" si="188"/>
        <v>0</v>
      </c>
      <c r="G940" t="str">
        <f t="shared" si="189"/>
        <v/>
      </c>
      <c r="H940" t="b">
        <f t="shared" si="190"/>
        <v>0</v>
      </c>
      <c r="I940" s="283">
        <f t="shared" si="183"/>
        <v>0</v>
      </c>
      <c r="J940" s="1">
        <f t="shared" si="184"/>
        <v>0</v>
      </c>
      <c r="K940" s="157">
        <f t="shared" si="191"/>
        <v>0</v>
      </c>
      <c r="L940" s="148">
        <f t="shared" si="192"/>
        <v>0</v>
      </c>
      <c r="M940" s="150">
        <f t="shared" si="193"/>
        <v>10</v>
      </c>
      <c r="N940" s="149">
        <f t="shared" si="194"/>
        <v>50</v>
      </c>
      <c r="O940" s="149">
        <f t="shared" si="185"/>
        <v>5</v>
      </c>
      <c r="P940" s="148">
        <f t="shared" si="186"/>
        <v>0.5</v>
      </c>
    </row>
    <row r="941" spans="1:16" x14ac:dyDescent="0.25">
      <c r="A941" s="391"/>
      <c r="B941" s="394"/>
      <c r="C941" s="5" t="str">
        <f t="shared" si="182"/>
        <v/>
      </c>
      <c r="D941" s="155">
        <f t="shared" si="187"/>
        <v>0</v>
      </c>
      <c r="F941" s="156">
        <f t="shared" si="188"/>
        <v>0</v>
      </c>
      <c r="G941" t="str">
        <f t="shared" si="189"/>
        <v/>
      </c>
      <c r="H941" t="b">
        <f t="shared" si="190"/>
        <v>0</v>
      </c>
      <c r="I941" s="283">
        <f t="shared" si="183"/>
        <v>0</v>
      </c>
      <c r="J941" s="1">
        <f t="shared" si="184"/>
        <v>0</v>
      </c>
      <c r="K941" s="157">
        <f t="shared" si="191"/>
        <v>0</v>
      </c>
      <c r="L941" s="148">
        <f t="shared" si="192"/>
        <v>0</v>
      </c>
      <c r="M941" s="150">
        <f t="shared" si="193"/>
        <v>10</v>
      </c>
      <c r="N941" s="149">
        <f t="shared" si="194"/>
        <v>50</v>
      </c>
      <c r="O941" s="149">
        <f t="shared" si="185"/>
        <v>5</v>
      </c>
      <c r="P941" s="148">
        <f t="shared" si="186"/>
        <v>0.5</v>
      </c>
    </row>
    <row r="942" spans="1:16" x14ac:dyDescent="0.25">
      <c r="A942" s="391"/>
      <c r="B942" s="394"/>
      <c r="C942" s="5" t="str">
        <f t="shared" si="182"/>
        <v/>
      </c>
      <c r="D942" s="155">
        <f t="shared" si="187"/>
        <v>0</v>
      </c>
      <c r="F942" s="156">
        <f t="shared" si="188"/>
        <v>0</v>
      </c>
      <c r="G942" t="str">
        <f t="shared" si="189"/>
        <v/>
      </c>
      <c r="H942" t="b">
        <f t="shared" si="190"/>
        <v>0</v>
      </c>
      <c r="I942" s="283">
        <f t="shared" si="183"/>
        <v>0</v>
      </c>
      <c r="J942" s="1">
        <f t="shared" si="184"/>
        <v>0</v>
      </c>
      <c r="K942" s="157">
        <f t="shared" si="191"/>
        <v>0</v>
      </c>
      <c r="L942" s="148">
        <f t="shared" si="192"/>
        <v>0</v>
      </c>
      <c r="M942" s="150">
        <f t="shared" si="193"/>
        <v>10</v>
      </c>
      <c r="N942" s="149">
        <f t="shared" si="194"/>
        <v>50</v>
      </c>
      <c r="O942" s="149">
        <f t="shared" si="185"/>
        <v>5</v>
      </c>
      <c r="P942" s="148">
        <f t="shared" si="186"/>
        <v>0.5</v>
      </c>
    </row>
    <row r="943" spans="1:16" x14ac:dyDescent="0.25">
      <c r="A943" s="391"/>
      <c r="B943" s="394"/>
      <c r="C943" s="5" t="str">
        <f t="shared" si="182"/>
        <v/>
      </c>
      <c r="D943" s="155">
        <f t="shared" si="187"/>
        <v>0</v>
      </c>
      <c r="F943" s="156">
        <f t="shared" si="188"/>
        <v>0</v>
      </c>
      <c r="G943" t="str">
        <f t="shared" si="189"/>
        <v/>
      </c>
      <c r="H943" t="b">
        <f t="shared" si="190"/>
        <v>0</v>
      </c>
      <c r="I943" s="283">
        <f t="shared" si="183"/>
        <v>0</v>
      </c>
      <c r="J943" s="1">
        <f t="shared" si="184"/>
        <v>0</v>
      </c>
      <c r="K943" s="157">
        <f t="shared" si="191"/>
        <v>0</v>
      </c>
      <c r="L943" s="148">
        <f t="shared" si="192"/>
        <v>0</v>
      </c>
      <c r="M943" s="150">
        <f t="shared" si="193"/>
        <v>10</v>
      </c>
      <c r="N943" s="149">
        <f t="shared" si="194"/>
        <v>50</v>
      </c>
      <c r="O943" s="149">
        <f t="shared" si="185"/>
        <v>5</v>
      </c>
      <c r="P943" s="148">
        <f t="shared" si="186"/>
        <v>0.5</v>
      </c>
    </row>
    <row r="944" spans="1:16" x14ac:dyDescent="0.25">
      <c r="A944" s="391"/>
      <c r="B944" s="394"/>
      <c r="C944" s="5" t="str">
        <f t="shared" si="182"/>
        <v/>
      </c>
      <c r="D944" s="155">
        <f t="shared" si="187"/>
        <v>0</v>
      </c>
      <c r="F944" s="156">
        <f t="shared" si="188"/>
        <v>0</v>
      </c>
      <c r="G944" t="str">
        <f t="shared" si="189"/>
        <v/>
      </c>
      <c r="H944" t="b">
        <f t="shared" si="190"/>
        <v>0</v>
      </c>
      <c r="I944" s="283">
        <f t="shared" si="183"/>
        <v>0</v>
      </c>
      <c r="J944" s="1">
        <f t="shared" si="184"/>
        <v>0</v>
      </c>
      <c r="K944" s="157">
        <f t="shared" si="191"/>
        <v>0</v>
      </c>
      <c r="L944" s="148">
        <f t="shared" si="192"/>
        <v>0</v>
      </c>
      <c r="M944" s="150">
        <f t="shared" si="193"/>
        <v>10</v>
      </c>
      <c r="N944" s="149">
        <f t="shared" si="194"/>
        <v>50</v>
      </c>
      <c r="O944" s="149">
        <f t="shared" si="185"/>
        <v>5</v>
      </c>
      <c r="P944" s="148">
        <f t="shared" si="186"/>
        <v>0.5</v>
      </c>
    </row>
    <row r="945" spans="1:16" x14ac:dyDescent="0.25">
      <c r="A945" s="391"/>
      <c r="B945" s="394"/>
      <c r="C945" s="5" t="str">
        <f t="shared" si="182"/>
        <v/>
      </c>
      <c r="D945" s="155">
        <f t="shared" si="187"/>
        <v>0</v>
      </c>
      <c r="F945" s="156">
        <f t="shared" si="188"/>
        <v>0</v>
      </c>
      <c r="G945" t="str">
        <f t="shared" si="189"/>
        <v/>
      </c>
      <c r="H945" t="b">
        <f t="shared" si="190"/>
        <v>0</v>
      </c>
      <c r="I945" s="283">
        <f t="shared" si="183"/>
        <v>0</v>
      </c>
      <c r="J945" s="1">
        <f t="shared" si="184"/>
        <v>0</v>
      </c>
      <c r="K945" s="157">
        <f t="shared" si="191"/>
        <v>0</v>
      </c>
      <c r="L945" s="148">
        <f t="shared" si="192"/>
        <v>0</v>
      </c>
      <c r="M945" s="150">
        <f t="shared" si="193"/>
        <v>10</v>
      </c>
      <c r="N945" s="149">
        <f t="shared" si="194"/>
        <v>50</v>
      </c>
      <c r="O945" s="149">
        <f t="shared" si="185"/>
        <v>5</v>
      </c>
      <c r="P945" s="148">
        <f t="shared" si="186"/>
        <v>0.5</v>
      </c>
    </row>
    <row r="946" spans="1:16" x14ac:dyDescent="0.25">
      <c r="A946" s="391"/>
      <c r="B946" s="394"/>
      <c r="C946" s="5" t="str">
        <f t="shared" si="182"/>
        <v/>
      </c>
      <c r="D946" s="155">
        <f t="shared" si="187"/>
        <v>0</v>
      </c>
      <c r="F946" s="156">
        <f t="shared" si="188"/>
        <v>0</v>
      </c>
      <c r="G946" t="str">
        <f t="shared" si="189"/>
        <v/>
      </c>
      <c r="H946" t="b">
        <f t="shared" si="190"/>
        <v>0</v>
      </c>
      <c r="I946" s="283">
        <f t="shared" si="183"/>
        <v>0</v>
      </c>
      <c r="J946" s="1">
        <f t="shared" si="184"/>
        <v>0</v>
      </c>
      <c r="K946" s="157">
        <f t="shared" si="191"/>
        <v>0</v>
      </c>
      <c r="L946" s="148">
        <f t="shared" si="192"/>
        <v>0</v>
      </c>
      <c r="M946" s="150">
        <f t="shared" si="193"/>
        <v>10</v>
      </c>
      <c r="N946" s="149">
        <f t="shared" si="194"/>
        <v>50</v>
      </c>
      <c r="O946" s="149">
        <f t="shared" si="185"/>
        <v>5</v>
      </c>
      <c r="P946" s="148">
        <f t="shared" si="186"/>
        <v>0.5</v>
      </c>
    </row>
    <row r="947" spans="1:16" x14ac:dyDescent="0.25">
      <c r="A947" s="391"/>
      <c r="B947" s="394"/>
      <c r="C947" s="5" t="str">
        <f t="shared" si="182"/>
        <v/>
      </c>
      <c r="D947" s="155">
        <f t="shared" si="187"/>
        <v>0</v>
      </c>
      <c r="F947" s="156">
        <f t="shared" si="188"/>
        <v>0</v>
      </c>
      <c r="G947" t="str">
        <f t="shared" si="189"/>
        <v/>
      </c>
      <c r="H947" t="b">
        <f t="shared" si="190"/>
        <v>0</v>
      </c>
      <c r="I947" s="283">
        <f t="shared" si="183"/>
        <v>0</v>
      </c>
      <c r="J947" s="1">
        <f t="shared" si="184"/>
        <v>0</v>
      </c>
      <c r="K947" s="157">
        <f t="shared" si="191"/>
        <v>0</v>
      </c>
      <c r="L947" s="148">
        <f t="shared" si="192"/>
        <v>0</v>
      </c>
      <c r="M947" s="150">
        <f t="shared" si="193"/>
        <v>10</v>
      </c>
      <c r="N947" s="149">
        <f t="shared" si="194"/>
        <v>50</v>
      </c>
      <c r="O947" s="149">
        <f t="shared" si="185"/>
        <v>5</v>
      </c>
      <c r="P947" s="148">
        <f t="shared" si="186"/>
        <v>0.5</v>
      </c>
    </row>
    <row r="948" spans="1:16" x14ac:dyDescent="0.25">
      <c r="A948" s="391"/>
      <c r="B948" s="394"/>
      <c r="C948" s="5" t="str">
        <f t="shared" si="182"/>
        <v/>
      </c>
      <c r="D948" s="155">
        <f t="shared" si="187"/>
        <v>0</v>
      </c>
      <c r="F948" s="156">
        <f t="shared" si="188"/>
        <v>0</v>
      </c>
      <c r="G948" t="str">
        <f t="shared" si="189"/>
        <v/>
      </c>
      <c r="H948" t="b">
        <f t="shared" si="190"/>
        <v>0</v>
      </c>
      <c r="I948" s="283">
        <f t="shared" si="183"/>
        <v>0</v>
      </c>
      <c r="J948" s="1">
        <f t="shared" si="184"/>
        <v>0</v>
      </c>
      <c r="K948" s="157">
        <f t="shared" si="191"/>
        <v>0</v>
      </c>
      <c r="L948" s="148">
        <f t="shared" si="192"/>
        <v>0</v>
      </c>
      <c r="M948" s="150">
        <f t="shared" si="193"/>
        <v>10</v>
      </c>
      <c r="N948" s="149">
        <f t="shared" si="194"/>
        <v>50</v>
      </c>
      <c r="O948" s="149">
        <f t="shared" si="185"/>
        <v>5</v>
      </c>
      <c r="P948" s="148">
        <f t="shared" si="186"/>
        <v>0.5</v>
      </c>
    </row>
    <row r="949" spans="1:16" x14ac:dyDescent="0.25">
      <c r="A949" s="391"/>
      <c r="B949" s="394"/>
      <c r="C949" s="5" t="str">
        <f t="shared" si="182"/>
        <v/>
      </c>
      <c r="D949" s="155">
        <f t="shared" si="187"/>
        <v>0</v>
      </c>
      <c r="F949" s="156">
        <f t="shared" si="188"/>
        <v>0</v>
      </c>
      <c r="G949" t="str">
        <f t="shared" si="189"/>
        <v/>
      </c>
      <c r="H949" t="b">
        <f t="shared" si="190"/>
        <v>0</v>
      </c>
      <c r="I949" s="283">
        <f t="shared" si="183"/>
        <v>0</v>
      </c>
      <c r="J949" s="1">
        <f t="shared" si="184"/>
        <v>0</v>
      </c>
      <c r="K949" s="157">
        <f t="shared" si="191"/>
        <v>0</v>
      </c>
      <c r="L949" s="148">
        <f t="shared" si="192"/>
        <v>0</v>
      </c>
      <c r="M949" s="150">
        <f t="shared" si="193"/>
        <v>10</v>
      </c>
      <c r="N949" s="149">
        <f t="shared" si="194"/>
        <v>50</v>
      </c>
      <c r="O949" s="149">
        <f t="shared" si="185"/>
        <v>5</v>
      </c>
      <c r="P949" s="148">
        <f t="shared" si="186"/>
        <v>0.5</v>
      </c>
    </row>
    <row r="950" spans="1:16" x14ac:dyDescent="0.25">
      <c r="A950" s="391"/>
      <c r="B950" s="394"/>
      <c r="C950" s="5" t="str">
        <f t="shared" si="182"/>
        <v/>
      </c>
      <c r="D950" s="155">
        <f t="shared" si="187"/>
        <v>0</v>
      </c>
      <c r="F950" s="156">
        <f t="shared" si="188"/>
        <v>0</v>
      </c>
      <c r="G950" t="str">
        <f t="shared" si="189"/>
        <v/>
      </c>
      <c r="H950" t="b">
        <f t="shared" si="190"/>
        <v>0</v>
      </c>
      <c r="I950" s="283">
        <f t="shared" si="183"/>
        <v>0</v>
      </c>
      <c r="J950" s="1">
        <f t="shared" si="184"/>
        <v>0</v>
      </c>
      <c r="K950" s="157">
        <f t="shared" si="191"/>
        <v>0</v>
      </c>
      <c r="L950" s="148">
        <f t="shared" si="192"/>
        <v>0</v>
      </c>
      <c r="M950" s="150">
        <f t="shared" si="193"/>
        <v>10</v>
      </c>
      <c r="N950" s="149">
        <f t="shared" si="194"/>
        <v>50</v>
      </c>
      <c r="O950" s="149">
        <f t="shared" si="185"/>
        <v>5</v>
      </c>
      <c r="P950" s="148">
        <f t="shared" si="186"/>
        <v>0.5</v>
      </c>
    </row>
    <row r="951" spans="1:16" x14ac:dyDescent="0.25">
      <c r="A951" s="391"/>
      <c r="B951" s="394"/>
      <c r="C951" s="5" t="str">
        <f t="shared" si="182"/>
        <v/>
      </c>
      <c r="D951" s="155">
        <f t="shared" si="187"/>
        <v>0</v>
      </c>
      <c r="F951" s="156">
        <f t="shared" si="188"/>
        <v>0</v>
      </c>
      <c r="G951" t="str">
        <f t="shared" si="189"/>
        <v/>
      </c>
      <c r="H951" t="b">
        <f t="shared" si="190"/>
        <v>0</v>
      </c>
      <c r="I951" s="283">
        <f t="shared" si="183"/>
        <v>0</v>
      </c>
      <c r="J951" s="1">
        <f t="shared" si="184"/>
        <v>0</v>
      </c>
      <c r="K951" s="157">
        <f t="shared" si="191"/>
        <v>0</v>
      </c>
      <c r="L951" s="148">
        <f t="shared" si="192"/>
        <v>0</v>
      </c>
      <c r="M951" s="150">
        <f t="shared" si="193"/>
        <v>10</v>
      </c>
      <c r="N951" s="149">
        <f t="shared" si="194"/>
        <v>50</v>
      </c>
      <c r="O951" s="149">
        <f t="shared" si="185"/>
        <v>5</v>
      </c>
      <c r="P951" s="148">
        <f t="shared" si="186"/>
        <v>0.5</v>
      </c>
    </row>
    <row r="952" spans="1:16" x14ac:dyDescent="0.25">
      <c r="A952" s="391"/>
      <c r="B952" s="394"/>
      <c r="C952" s="5" t="str">
        <f t="shared" si="182"/>
        <v/>
      </c>
      <c r="D952" s="155">
        <f t="shared" si="187"/>
        <v>0</v>
      </c>
      <c r="F952" s="156">
        <f t="shared" si="188"/>
        <v>0</v>
      </c>
      <c r="G952" t="str">
        <f t="shared" si="189"/>
        <v/>
      </c>
      <c r="H952" t="b">
        <f t="shared" si="190"/>
        <v>0</v>
      </c>
      <c r="I952" s="283">
        <f t="shared" si="183"/>
        <v>0</v>
      </c>
      <c r="J952" s="1">
        <f t="shared" si="184"/>
        <v>0</v>
      </c>
      <c r="K952" s="157">
        <f t="shared" si="191"/>
        <v>0</v>
      </c>
      <c r="L952" s="148">
        <f t="shared" si="192"/>
        <v>0</v>
      </c>
      <c r="M952" s="150">
        <f t="shared" si="193"/>
        <v>10</v>
      </c>
      <c r="N952" s="149">
        <f t="shared" si="194"/>
        <v>50</v>
      </c>
      <c r="O952" s="149">
        <f t="shared" si="185"/>
        <v>5</v>
      </c>
      <c r="P952" s="148">
        <f t="shared" si="186"/>
        <v>0.5</v>
      </c>
    </row>
    <row r="953" spans="1:16" x14ac:dyDescent="0.25">
      <c r="A953" s="391"/>
      <c r="B953" s="394"/>
      <c r="C953" s="5" t="str">
        <f t="shared" si="182"/>
        <v/>
      </c>
      <c r="D953" s="155">
        <f t="shared" si="187"/>
        <v>0</v>
      </c>
      <c r="F953" s="156">
        <f t="shared" si="188"/>
        <v>0</v>
      </c>
      <c r="G953" t="str">
        <f t="shared" si="189"/>
        <v/>
      </c>
      <c r="H953" t="b">
        <f t="shared" si="190"/>
        <v>0</v>
      </c>
      <c r="I953" s="283">
        <f t="shared" si="183"/>
        <v>0</v>
      </c>
      <c r="J953" s="1">
        <f t="shared" si="184"/>
        <v>0</v>
      </c>
      <c r="K953" s="157">
        <f t="shared" si="191"/>
        <v>0</v>
      </c>
      <c r="L953" s="148">
        <f t="shared" si="192"/>
        <v>0</v>
      </c>
      <c r="M953" s="150">
        <f t="shared" si="193"/>
        <v>10</v>
      </c>
      <c r="N953" s="149">
        <f t="shared" si="194"/>
        <v>50</v>
      </c>
      <c r="O953" s="149">
        <f t="shared" si="185"/>
        <v>5</v>
      </c>
      <c r="P953" s="148">
        <f t="shared" si="186"/>
        <v>0.5</v>
      </c>
    </row>
    <row r="954" spans="1:16" x14ac:dyDescent="0.25">
      <c r="A954" s="391"/>
      <c r="B954" s="394"/>
      <c r="C954" s="5" t="str">
        <f t="shared" si="182"/>
        <v/>
      </c>
      <c r="D954" s="155">
        <f t="shared" si="187"/>
        <v>0</v>
      </c>
      <c r="F954" s="156">
        <f t="shared" si="188"/>
        <v>0</v>
      </c>
      <c r="G954" t="str">
        <f t="shared" si="189"/>
        <v/>
      </c>
      <c r="H954" t="b">
        <f t="shared" si="190"/>
        <v>0</v>
      </c>
      <c r="I954" s="283">
        <f t="shared" si="183"/>
        <v>0</v>
      </c>
      <c r="J954" s="1">
        <f t="shared" si="184"/>
        <v>0</v>
      </c>
      <c r="K954" s="157">
        <f t="shared" si="191"/>
        <v>0</v>
      </c>
      <c r="L954" s="148">
        <f t="shared" si="192"/>
        <v>0</v>
      </c>
      <c r="M954" s="150">
        <f t="shared" si="193"/>
        <v>10</v>
      </c>
      <c r="N954" s="149">
        <f t="shared" si="194"/>
        <v>50</v>
      </c>
      <c r="O954" s="149">
        <f t="shared" si="185"/>
        <v>5</v>
      </c>
      <c r="P954" s="148">
        <f t="shared" si="186"/>
        <v>0.5</v>
      </c>
    </row>
    <row r="955" spans="1:16" x14ac:dyDescent="0.25">
      <c r="A955" s="391"/>
      <c r="B955" s="394"/>
      <c r="C955" s="5" t="str">
        <f t="shared" si="182"/>
        <v/>
      </c>
      <c r="D955" s="155">
        <f t="shared" si="187"/>
        <v>0</v>
      </c>
      <c r="F955" s="156">
        <f t="shared" si="188"/>
        <v>0</v>
      </c>
      <c r="G955" t="str">
        <f t="shared" si="189"/>
        <v/>
      </c>
      <c r="H955" t="b">
        <f t="shared" si="190"/>
        <v>0</v>
      </c>
      <c r="I955" s="283">
        <f t="shared" si="183"/>
        <v>0</v>
      </c>
      <c r="J955" s="1">
        <f t="shared" si="184"/>
        <v>0</v>
      </c>
      <c r="K955" s="157">
        <f t="shared" si="191"/>
        <v>0</v>
      </c>
      <c r="L955" s="148">
        <f t="shared" si="192"/>
        <v>0</v>
      </c>
      <c r="M955" s="150">
        <f t="shared" si="193"/>
        <v>10</v>
      </c>
      <c r="N955" s="149">
        <f t="shared" si="194"/>
        <v>50</v>
      </c>
      <c r="O955" s="149">
        <f t="shared" si="185"/>
        <v>5</v>
      </c>
      <c r="P955" s="148">
        <f t="shared" si="186"/>
        <v>0.5</v>
      </c>
    </row>
    <row r="956" spans="1:16" x14ac:dyDescent="0.25">
      <c r="A956" s="391"/>
      <c r="B956" s="394"/>
      <c r="C956" s="5" t="str">
        <f t="shared" si="182"/>
        <v/>
      </c>
      <c r="D956" s="155">
        <f t="shared" si="187"/>
        <v>0</v>
      </c>
      <c r="F956" s="156">
        <f t="shared" si="188"/>
        <v>0</v>
      </c>
      <c r="G956" t="str">
        <f t="shared" si="189"/>
        <v/>
      </c>
      <c r="H956" t="b">
        <f t="shared" si="190"/>
        <v>0</v>
      </c>
      <c r="I956" s="283">
        <f t="shared" si="183"/>
        <v>0</v>
      </c>
      <c r="J956" s="1">
        <f t="shared" si="184"/>
        <v>0</v>
      </c>
      <c r="K956" s="157">
        <f t="shared" si="191"/>
        <v>0</v>
      </c>
      <c r="L956" s="148">
        <f t="shared" si="192"/>
        <v>0</v>
      </c>
      <c r="M956" s="150">
        <f t="shared" si="193"/>
        <v>10</v>
      </c>
      <c r="N956" s="149">
        <f t="shared" si="194"/>
        <v>50</v>
      </c>
      <c r="O956" s="149">
        <f t="shared" si="185"/>
        <v>5</v>
      </c>
      <c r="P956" s="148">
        <f t="shared" si="186"/>
        <v>0.5</v>
      </c>
    </row>
    <row r="957" spans="1:16" x14ac:dyDescent="0.25">
      <c r="A957" s="391"/>
      <c r="B957" s="394"/>
      <c r="C957" s="5" t="str">
        <f t="shared" si="182"/>
        <v/>
      </c>
      <c r="D957" s="155">
        <f t="shared" si="187"/>
        <v>0</v>
      </c>
      <c r="F957" s="156">
        <f t="shared" si="188"/>
        <v>0</v>
      </c>
      <c r="G957" t="str">
        <f t="shared" si="189"/>
        <v/>
      </c>
      <c r="H957" t="b">
        <f t="shared" si="190"/>
        <v>0</v>
      </c>
      <c r="I957" s="283">
        <f t="shared" si="183"/>
        <v>0</v>
      </c>
      <c r="J957" s="1">
        <f t="shared" si="184"/>
        <v>0</v>
      </c>
      <c r="K957" s="157">
        <f t="shared" si="191"/>
        <v>0</v>
      </c>
      <c r="L957" s="148">
        <f t="shared" si="192"/>
        <v>0</v>
      </c>
      <c r="M957" s="150">
        <f t="shared" si="193"/>
        <v>10</v>
      </c>
      <c r="N957" s="149">
        <f t="shared" si="194"/>
        <v>50</v>
      </c>
      <c r="O957" s="149">
        <f t="shared" si="185"/>
        <v>5</v>
      </c>
      <c r="P957" s="148">
        <f t="shared" si="186"/>
        <v>0.5</v>
      </c>
    </row>
    <row r="958" spans="1:16" x14ac:dyDescent="0.25">
      <c r="A958" s="391"/>
      <c r="B958" s="394"/>
      <c r="C958" s="5" t="str">
        <f t="shared" si="182"/>
        <v/>
      </c>
      <c r="D958" s="155">
        <f t="shared" si="187"/>
        <v>0</v>
      </c>
      <c r="F958" s="156">
        <f t="shared" si="188"/>
        <v>0</v>
      </c>
      <c r="G958" t="str">
        <f t="shared" si="189"/>
        <v/>
      </c>
      <c r="H958" t="b">
        <f t="shared" si="190"/>
        <v>0</v>
      </c>
      <c r="I958" s="283">
        <f t="shared" si="183"/>
        <v>0</v>
      </c>
      <c r="J958" s="1">
        <f t="shared" si="184"/>
        <v>0</v>
      </c>
      <c r="K958" s="157">
        <f t="shared" si="191"/>
        <v>0</v>
      </c>
      <c r="L958" s="148">
        <f t="shared" si="192"/>
        <v>0</v>
      </c>
      <c r="M958" s="150">
        <f t="shared" si="193"/>
        <v>10</v>
      </c>
      <c r="N958" s="149">
        <f t="shared" si="194"/>
        <v>50</v>
      </c>
      <c r="O958" s="149">
        <f t="shared" si="185"/>
        <v>5</v>
      </c>
      <c r="P958" s="148">
        <f t="shared" si="186"/>
        <v>0.5</v>
      </c>
    </row>
    <row r="959" spans="1:16" x14ac:dyDescent="0.25">
      <c r="A959" s="391"/>
      <c r="B959" s="394"/>
      <c r="C959" s="5" t="str">
        <f t="shared" si="182"/>
        <v/>
      </c>
      <c r="D959" s="155">
        <f t="shared" si="187"/>
        <v>0</v>
      </c>
      <c r="F959" s="156">
        <f t="shared" si="188"/>
        <v>0</v>
      </c>
      <c r="G959" t="str">
        <f t="shared" si="189"/>
        <v/>
      </c>
      <c r="H959" t="b">
        <f t="shared" si="190"/>
        <v>0</v>
      </c>
      <c r="I959" s="283">
        <f t="shared" si="183"/>
        <v>0</v>
      </c>
      <c r="J959" s="1">
        <f t="shared" si="184"/>
        <v>0</v>
      </c>
      <c r="K959" s="157">
        <f t="shared" si="191"/>
        <v>0</v>
      </c>
      <c r="L959" s="148">
        <f t="shared" si="192"/>
        <v>0</v>
      </c>
      <c r="M959" s="150">
        <f t="shared" si="193"/>
        <v>10</v>
      </c>
      <c r="N959" s="149">
        <f t="shared" si="194"/>
        <v>50</v>
      </c>
      <c r="O959" s="149">
        <f t="shared" si="185"/>
        <v>5</v>
      </c>
      <c r="P959" s="148">
        <f t="shared" si="186"/>
        <v>0.5</v>
      </c>
    </row>
    <row r="960" spans="1:16" x14ac:dyDescent="0.25">
      <c r="A960" s="391"/>
      <c r="B960" s="394"/>
      <c r="C960" s="5" t="str">
        <f t="shared" si="182"/>
        <v/>
      </c>
      <c r="D960" s="155">
        <f t="shared" si="187"/>
        <v>0</v>
      </c>
      <c r="F960" s="156">
        <f t="shared" si="188"/>
        <v>0</v>
      </c>
      <c r="G960" t="str">
        <f t="shared" si="189"/>
        <v/>
      </c>
      <c r="H960" t="b">
        <f t="shared" si="190"/>
        <v>0</v>
      </c>
      <c r="I960" s="283">
        <f t="shared" si="183"/>
        <v>0</v>
      </c>
      <c r="J960" s="1">
        <f t="shared" si="184"/>
        <v>0</v>
      </c>
      <c r="K960" s="157">
        <f t="shared" si="191"/>
        <v>0</v>
      </c>
      <c r="L960" s="148">
        <f t="shared" si="192"/>
        <v>0</v>
      </c>
      <c r="M960" s="150">
        <f t="shared" si="193"/>
        <v>10</v>
      </c>
      <c r="N960" s="149">
        <f t="shared" si="194"/>
        <v>50</v>
      </c>
      <c r="O960" s="149">
        <f t="shared" si="185"/>
        <v>5</v>
      </c>
      <c r="P960" s="148">
        <f t="shared" si="186"/>
        <v>0.5</v>
      </c>
    </row>
    <row r="961" spans="1:16" x14ac:dyDescent="0.25">
      <c r="A961" s="391"/>
      <c r="B961" s="394"/>
      <c r="C961" s="5" t="str">
        <f t="shared" si="182"/>
        <v/>
      </c>
      <c r="D961" s="155">
        <f t="shared" si="187"/>
        <v>0</v>
      </c>
      <c r="F961" s="156">
        <f t="shared" si="188"/>
        <v>0</v>
      </c>
      <c r="G961" t="str">
        <f t="shared" si="189"/>
        <v/>
      </c>
      <c r="H961" t="b">
        <f t="shared" si="190"/>
        <v>0</v>
      </c>
      <c r="I961" s="283">
        <f t="shared" si="183"/>
        <v>0</v>
      </c>
      <c r="J961" s="1">
        <f t="shared" si="184"/>
        <v>0</v>
      </c>
      <c r="K961" s="157">
        <f t="shared" si="191"/>
        <v>0</v>
      </c>
      <c r="L961" s="148">
        <f t="shared" si="192"/>
        <v>0</v>
      </c>
      <c r="M961" s="150">
        <f t="shared" si="193"/>
        <v>10</v>
      </c>
      <c r="N961" s="149">
        <f t="shared" si="194"/>
        <v>50</v>
      </c>
      <c r="O961" s="149">
        <f t="shared" si="185"/>
        <v>5</v>
      </c>
      <c r="P961" s="148">
        <f t="shared" si="186"/>
        <v>0.5</v>
      </c>
    </row>
    <row r="962" spans="1:16" x14ac:dyDescent="0.25">
      <c r="A962" s="391"/>
      <c r="B962" s="394"/>
      <c r="C962" s="5" t="str">
        <f t="shared" si="182"/>
        <v/>
      </c>
      <c r="D962" s="155">
        <f t="shared" si="187"/>
        <v>0</v>
      </c>
      <c r="F962" s="156">
        <f t="shared" si="188"/>
        <v>0</v>
      </c>
      <c r="G962" t="str">
        <f t="shared" si="189"/>
        <v/>
      </c>
      <c r="H962" t="b">
        <f t="shared" si="190"/>
        <v>0</v>
      </c>
      <c r="I962" s="283">
        <f t="shared" si="183"/>
        <v>0</v>
      </c>
      <c r="J962" s="1">
        <f t="shared" si="184"/>
        <v>0</v>
      </c>
      <c r="K962" s="157">
        <f t="shared" si="191"/>
        <v>0</v>
      </c>
      <c r="L962" s="148">
        <f t="shared" si="192"/>
        <v>0</v>
      </c>
      <c r="M962" s="150">
        <f t="shared" si="193"/>
        <v>10</v>
      </c>
      <c r="N962" s="149">
        <f t="shared" si="194"/>
        <v>50</v>
      </c>
      <c r="O962" s="149">
        <f t="shared" si="185"/>
        <v>5</v>
      </c>
      <c r="P962" s="148">
        <f t="shared" si="186"/>
        <v>0.5</v>
      </c>
    </row>
    <row r="963" spans="1:16" x14ac:dyDescent="0.25">
      <c r="A963" s="391"/>
      <c r="B963" s="394"/>
      <c r="C963" s="5" t="str">
        <f t="shared" ref="C963:C1002" si="195">IF(I963&gt;0,INDEX(DB,I963,2),"")</f>
        <v/>
      </c>
      <c r="D963" s="155">
        <f t="shared" si="187"/>
        <v>0</v>
      </c>
      <c r="F963" s="156">
        <f t="shared" si="188"/>
        <v>0</v>
      </c>
      <c r="G963" t="str">
        <f t="shared" si="189"/>
        <v/>
      </c>
      <c r="H963" t="b">
        <f t="shared" si="190"/>
        <v>0</v>
      </c>
      <c r="I963" s="283">
        <f t="shared" ref="I963:I1001" si="196">IF(ISNA(MATCH(A963,AthleteNumbers,0)),0,MATCH(A963,AthleteNumbers,0))</f>
        <v>0</v>
      </c>
      <c r="J963" s="1">
        <f t="shared" ref="J963:J1001" si="197">IF(I963&gt;0,INDEX(DB,$I963,6),0)</f>
        <v>0</v>
      </c>
      <c r="K963" s="157">
        <f t="shared" si="191"/>
        <v>0</v>
      </c>
      <c r="L963" s="148">
        <f t="shared" si="192"/>
        <v>0</v>
      </c>
      <c r="M963" s="150">
        <f t="shared" si="193"/>
        <v>10</v>
      </c>
      <c r="N963" s="149">
        <f t="shared" si="194"/>
        <v>50</v>
      </c>
      <c r="O963" s="149">
        <f t="shared" ref="O963:O1001" si="198">IF($J963=0,$M$1,INDEX(IncEventData,$J963,(3*($K$1-1))+2))</f>
        <v>5</v>
      </c>
      <c r="P963" s="148">
        <f t="shared" ref="P963:P1001" si="199">IF($J963=0,$O$1,INDEX(IncEventData,$J963,(3*($K$1-1))+3))</f>
        <v>0.5</v>
      </c>
    </row>
    <row r="964" spans="1:16" x14ac:dyDescent="0.25">
      <c r="A964" s="391"/>
      <c r="B964" s="394"/>
      <c r="C964" s="5" t="str">
        <f t="shared" si="195"/>
        <v/>
      </c>
      <c r="D964" s="155">
        <f t="shared" ref="D964:D1002" si="200">IF(AND(H964,B964&lt;&gt;0,ISNUMBER(B964)),IF(ISERR(M964),0,M964),0)</f>
        <v>0</v>
      </c>
      <c r="F964" s="156">
        <f t="shared" ref="F964:F1001" si="201">COUNTIF(A$3:A$1002,A964)</f>
        <v>0</v>
      </c>
      <c r="G964" t="str">
        <f t="shared" ref="G964:G1001" si="202">IF(AND(H964,OR(D964&lt;=10,D964&gt;=90)),"CHECK","")</f>
        <v/>
      </c>
      <c r="H964" t="b">
        <f t="shared" ref="H964:H1001" si="203">IF(AND(I964&gt;0,LEN(C964)&gt;0,B964&lt;&gt;0),TRUE,FALSE)</f>
        <v>0</v>
      </c>
      <c r="I964" s="283">
        <f t="shared" si="196"/>
        <v>0</v>
      </c>
      <c r="J964" s="1">
        <f t="shared" si="197"/>
        <v>0</v>
      </c>
      <c r="K964" s="157">
        <f t="shared" ref="K964:K1001" si="204">IF(ISNUMBER(B964),ROUND(+B964,2),0)</f>
        <v>0</v>
      </c>
      <c r="L964" s="148">
        <f t="shared" ref="L964:L1001" si="205">+K964</f>
        <v>0</v>
      </c>
      <c r="M964" s="150">
        <f t="shared" ref="M964:M1001" si="206">IF(L964&lt;O964,MinPoints,IF(AND(L964&gt;N964,O964&gt;0),100,+INT(($L964-O964)/P964)+MinPoints))</f>
        <v>10</v>
      </c>
      <c r="N964" s="149">
        <f t="shared" ref="N964:N1001" si="207">+O964+(P964*90)</f>
        <v>50</v>
      </c>
      <c r="O964" s="149">
        <f t="shared" si="198"/>
        <v>5</v>
      </c>
      <c r="P964" s="148">
        <f t="shared" si="199"/>
        <v>0.5</v>
      </c>
    </row>
    <row r="965" spans="1:16" x14ac:dyDescent="0.25">
      <c r="A965" s="391"/>
      <c r="B965" s="394"/>
      <c r="C965" s="5" t="str">
        <f t="shared" si="195"/>
        <v/>
      </c>
      <c r="D965" s="155">
        <f t="shared" si="200"/>
        <v>0</v>
      </c>
      <c r="F965" s="156">
        <f t="shared" si="201"/>
        <v>0</v>
      </c>
      <c r="G965" t="str">
        <f t="shared" si="202"/>
        <v/>
      </c>
      <c r="H965" t="b">
        <f t="shared" si="203"/>
        <v>0</v>
      </c>
      <c r="I965" s="283">
        <f t="shared" si="196"/>
        <v>0</v>
      </c>
      <c r="J965" s="1">
        <f t="shared" si="197"/>
        <v>0</v>
      </c>
      <c r="K965" s="157">
        <f t="shared" si="204"/>
        <v>0</v>
      </c>
      <c r="L965" s="148">
        <f t="shared" si="205"/>
        <v>0</v>
      </c>
      <c r="M965" s="150">
        <f t="shared" si="206"/>
        <v>10</v>
      </c>
      <c r="N965" s="149">
        <f t="shared" si="207"/>
        <v>50</v>
      </c>
      <c r="O965" s="149">
        <f t="shared" si="198"/>
        <v>5</v>
      </c>
      <c r="P965" s="148">
        <f t="shared" si="199"/>
        <v>0.5</v>
      </c>
    </row>
    <row r="966" spans="1:16" x14ac:dyDescent="0.25">
      <c r="A966" s="391"/>
      <c r="B966" s="394"/>
      <c r="C966" s="5" t="str">
        <f t="shared" si="195"/>
        <v/>
      </c>
      <c r="D966" s="155">
        <f t="shared" si="200"/>
        <v>0</v>
      </c>
      <c r="F966" s="156">
        <f t="shared" si="201"/>
        <v>0</v>
      </c>
      <c r="G966" t="str">
        <f t="shared" si="202"/>
        <v/>
      </c>
      <c r="H966" t="b">
        <f t="shared" si="203"/>
        <v>0</v>
      </c>
      <c r="I966" s="283">
        <f t="shared" si="196"/>
        <v>0</v>
      </c>
      <c r="J966" s="1">
        <f t="shared" si="197"/>
        <v>0</v>
      </c>
      <c r="K966" s="157">
        <f t="shared" si="204"/>
        <v>0</v>
      </c>
      <c r="L966" s="148">
        <f t="shared" si="205"/>
        <v>0</v>
      </c>
      <c r="M966" s="150">
        <f t="shared" si="206"/>
        <v>10</v>
      </c>
      <c r="N966" s="149">
        <f t="shared" si="207"/>
        <v>50</v>
      </c>
      <c r="O966" s="149">
        <f t="shared" si="198"/>
        <v>5</v>
      </c>
      <c r="P966" s="148">
        <f t="shared" si="199"/>
        <v>0.5</v>
      </c>
    </row>
    <row r="967" spans="1:16" x14ac:dyDescent="0.25">
      <c r="A967" s="391"/>
      <c r="B967" s="394"/>
      <c r="C967" s="5" t="str">
        <f t="shared" si="195"/>
        <v/>
      </c>
      <c r="D967" s="155">
        <f t="shared" si="200"/>
        <v>0</v>
      </c>
      <c r="F967" s="156">
        <f t="shared" si="201"/>
        <v>0</v>
      </c>
      <c r="G967" t="str">
        <f t="shared" si="202"/>
        <v/>
      </c>
      <c r="H967" t="b">
        <f t="shared" si="203"/>
        <v>0</v>
      </c>
      <c r="I967" s="283">
        <f t="shared" si="196"/>
        <v>0</v>
      </c>
      <c r="J967" s="1">
        <f t="shared" si="197"/>
        <v>0</v>
      </c>
      <c r="K967" s="157">
        <f t="shared" si="204"/>
        <v>0</v>
      </c>
      <c r="L967" s="148">
        <f t="shared" si="205"/>
        <v>0</v>
      </c>
      <c r="M967" s="150">
        <f t="shared" si="206"/>
        <v>10</v>
      </c>
      <c r="N967" s="149">
        <f t="shared" si="207"/>
        <v>50</v>
      </c>
      <c r="O967" s="149">
        <f t="shared" si="198"/>
        <v>5</v>
      </c>
      <c r="P967" s="148">
        <f t="shared" si="199"/>
        <v>0.5</v>
      </c>
    </row>
    <row r="968" spans="1:16" x14ac:dyDescent="0.25">
      <c r="A968" s="391"/>
      <c r="B968" s="394"/>
      <c r="C968" s="5" t="str">
        <f t="shared" si="195"/>
        <v/>
      </c>
      <c r="D968" s="155">
        <f t="shared" si="200"/>
        <v>0</v>
      </c>
      <c r="F968" s="156">
        <f t="shared" si="201"/>
        <v>0</v>
      </c>
      <c r="G968" t="str">
        <f t="shared" si="202"/>
        <v/>
      </c>
      <c r="H968" t="b">
        <f t="shared" si="203"/>
        <v>0</v>
      </c>
      <c r="I968" s="283">
        <f t="shared" si="196"/>
        <v>0</v>
      </c>
      <c r="J968" s="1">
        <f t="shared" si="197"/>
        <v>0</v>
      </c>
      <c r="K968" s="157">
        <f t="shared" si="204"/>
        <v>0</v>
      </c>
      <c r="L968" s="148">
        <f t="shared" si="205"/>
        <v>0</v>
      </c>
      <c r="M968" s="150">
        <f t="shared" si="206"/>
        <v>10</v>
      </c>
      <c r="N968" s="149">
        <f t="shared" si="207"/>
        <v>50</v>
      </c>
      <c r="O968" s="149">
        <f t="shared" si="198"/>
        <v>5</v>
      </c>
      <c r="P968" s="148">
        <f t="shared" si="199"/>
        <v>0.5</v>
      </c>
    </row>
    <row r="969" spans="1:16" x14ac:dyDescent="0.25">
      <c r="A969" s="391"/>
      <c r="B969" s="394"/>
      <c r="C969" s="5" t="str">
        <f t="shared" si="195"/>
        <v/>
      </c>
      <c r="D969" s="155">
        <f t="shared" si="200"/>
        <v>0</v>
      </c>
      <c r="F969" s="156">
        <f t="shared" si="201"/>
        <v>0</v>
      </c>
      <c r="G969" t="str">
        <f t="shared" si="202"/>
        <v/>
      </c>
      <c r="H969" t="b">
        <f t="shared" si="203"/>
        <v>0</v>
      </c>
      <c r="I969" s="283">
        <f t="shared" si="196"/>
        <v>0</v>
      </c>
      <c r="J969" s="1">
        <f t="shared" si="197"/>
        <v>0</v>
      </c>
      <c r="K969" s="157">
        <f t="shared" si="204"/>
        <v>0</v>
      </c>
      <c r="L969" s="148">
        <f t="shared" si="205"/>
        <v>0</v>
      </c>
      <c r="M969" s="150">
        <f t="shared" si="206"/>
        <v>10</v>
      </c>
      <c r="N969" s="149">
        <f t="shared" si="207"/>
        <v>50</v>
      </c>
      <c r="O969" s="149">
        <f t="shared" si="198"/>
        <v>5</v>
      </c>
      <c r="P969" s="148">
        <f t="shared" si="199"/>
        <v>0.5</v>
      </c>
    </row>
    <row r="970" spans="1:16" x14ac:dyDescent="0.25">
      <c r="A970" s="391"/>
      <c r="B970" s="394"/>
      <c r="C970" s="5" t="str">
        <f t="shared" si="195"/>
        <v/>
      </c>
      <c r="D970" s="155">
        <f t="shared" si="200"/>
        <v>0</v>
      </c>
      <c r="F970" s="156">
        <f t="shared" si="201"/>
        <v>0</v>
      </c>
      <c r="G970" t="str">
        <f t="shared" si="202"/>
        <v/>
      </c>
      <c r="H970" t="b">
        <f t="shared" si="203"/>
        <v>0</v>
      </c>
      <c r="I970" s="283">
        <f t="shared" si="196"/>
        <v>0</v>
      </c>
      <c r="J970" s="1">
        <f t="shared" si="197"/>
        <v>0</v>
      </c>
      <c r="K970" s="157">
        <f t="shared" si="204"/>
        <v>0</v>
      </c>
      <c r="L970" s="148">
        <f t="shared" si="205"/>
        <v>0</v>
      </c>
      <c r="M970" s="150">
        <f t="shared" si="206"/>
        <v>10</v>
      </c>
      <c r="N970" s="149">
        <f t="shared" si="207"/>
        <v>50</v>
      </c>
      <c r="O970" s="149">
        <f t="shared" si="198"/>
        <v>5</v>
      </c>
      <c r="P970" s="148">
        <f t="shared" si="199"/>
        <v>0.5</v>
      </c>
    </row>
    <row r="971" spans="1:16" x14ac:dyDescent="0.25">
      <c r="A971" s="391"/>
      <c r="B971" s="394"/>
      <c r="C971" s="5" t="str">
        <f t="shared" si="195"/>
        <v/>
      </c>
      <c r="D971" s="155">
        <f t="shared" si="200"/>
        <v>0</v>
      </c>
      <c r="F971" s="156">
        <f t="shared" si="201"/>
        <v>0</v>
      </c>
      <c r="G971" t="str">
        <f t="shared" si="202"/>
        <v/>
      </c>
      <c r="H971" t="b">
        <f t="shared" si="203"/>
        <v>0</v>
      </c>
      <c r="I971" s="283">
        <f t="shared" si="196"/>
        <v>0</v>
      </c>
      <c r="J971" s="1">
        <f t="shared" si="197"/>
        <v>0</v>
      </c>
      <c r="K971" s="157">
        <f t="shared" si="204"/>
        <v>0</v>
      </c>
      <c r="L971" s="148">
        <f t="shared" si="205"/>
        <v>0</v>
      </c>
      <c r="M971" s="150">
        <f t="shared" si="206"/>
        <v>10</v>
      </c>
      <c r="N971" s="149">
        <f t="shared" si="207"/>
        <v>50</v>
      </c>
      <c r="O971" s="149">
        <f t="shared" si="198"/>
        <v>5</v>
      </c>
      <c r="P971" s="148">
        <f t="shared" si="199"/>
        <v>0.5</v>
      </c>
    </row>
    <row r="972" spans="1:16" x14ac:dyDescent="0.25">
      <c r="A972" s="391"/>
      <c r="B972" s="394"/>
      <c r="C972" s="5" t="str">
        <f t="shared" si="195"/>
        <v/>
      </c>
      <c r="D972" s="155">
        <f t="shared" si="200"/>
        <v>0</v>
      </c>
      <c r="F972" s="156">
        <f t="shared" si="201"/>
        <v>0</v>
      </c>
      <c r="G972" t="str">
        <f t="shared" si="202"/>
        <v/>
      </c>
      <c r="H972" t="b">
        <f t="shared" si="203"/>
        <v>0</v>
      </c>
      <c r="I972" s="283">
        <f t="shared" si="196"/>
        <v>0</v>
      </c>
      <c r="J972" s="1">
        <f t="shared" si="197"/>
        <v>0</v>
      </c>
      <c r="K972" s="157">
        <f t="shared" si="204"/>
        <v>0</v>
      </c>
      <c r="L972" s="148">
        <f t="shared" si="205"/>
        <v>0</v>
      </c>
      <c r="M972" s="150">
        <f t="shared" si="206"/>
        <v>10</v>
      </c>
      <c r="N972" s="149">
        <f t="shared" si="207"/>
        <v>50</v>
      </c>
      <c r="O972" s="149">
        <f t="shared" si="198"/>
        <v>5</v>
      </c>
      <c r="P972" s="148">
        <f t="shared" si="199"/>
        <v>0.5</v>
      </c>
    </row>
    <row r="973" spans="1:16" x14ac:dyDescent="0.25">
      <c r="A973" s="391"/>
      <c r="B973" s="394"/>
      <c r="C973" s="5" t="str">
        <f t="shared" si="195"/>
        <v/>
      </c>
      <c r="D973" s="155">
        <f t="shared" si="200"/>
        <v>0</v>
      </c>
      <c r="F973" s="156">
        <f t="shared" si="201"/>
        <v>0</v>
      </c>
      <c r="G973" t="str">
        <f t="shared" si="202"/>
        <v/>
      </c>
      <c r="H973" t="b">
        <f t="shared" si="203"/>
        <v>0</v>
      </c>
      <c r="I973" s="283">
        <f t="shared" si="196"/>
        <v>0</v>
      </c>
      <c r="J973" s="1">
        <f t="shared" si="197"/>
        <v>0</v>
      </c>
      <c r="K973" s="157">
        <f t="shared" si="204"/>
        <v>0</v>
      </c>
      <c r="L973" s="148">
        <f t="shared" si="205"/>
        <v>0</v>
      </c>
      <c r="M973" s="150">
        <f t="shared" si="206"/>
        <v>10</v>
      </c>
      <c r="N973" s="149">
        <f t="shared" si="207"/>
        <v>50</v>
      </c>
      <c r="O973" s="149">
        <f t="shared" si="198"/>
        <v>5</v>
      </c>
      <c r="P973" s="148">
        <f t="shared" si="199"/>
        <v>0.5</v>
      </c>
    </row>
    <row r="974" spans="1:16" x14ac:dyDescent="0.25">
      <c r="A974" s="391"/>
      <c r="B974" s="394"/>
      <c r="C974" s="5" t="str">
        <f t="shared" si="195"/>
        <v/>
      </c>
      <c r="D974" s="155">
        <f t="shared" si="200"/>
        <v>0</v>
      </c>
      <c r="F974" s="156">
        <f t="shared" si="201"/>
        <v>0</v>
      </c>
      <c r="G974" t="str">
        <f t="shared" si="202"/>
        <v/>
      </c>
      <c r="H974" t="b">
        <f t="shared" si="203"/>
        <v>0</v>
      </c>
      <c r="I974" s="283">
        <f t="shared" si="196"/>
        <v>0</v>
      </c>
      <c r="J974" s="1">
        <f t="shared" si="197"/>
        <v>0</v>
      </c>
      <c r="K974" s="157">
        <f t="shared" si="204"/>
        <v>0</v>
      </c>
      <c r="L974" s="148">
        <f t="shared" si="205"/>
        <v>0</v>
      </c>
      <c r="M974" s="150">
        <f t="shared" si="206"/>
        <v>10</v>
      </c>
      <c r="N974" s="149">
        <f t="shared" si="207"/>
        <v>50</v>
      </c>
      <c r="O974" s="149">
        <f t="shared" si="198"/>
        <v>5</v>
      </c>
      <c r="P974" s="148">
        <f t="shared" si="199"/>
        <v>0.5</v>
      </c>
    </row>
    <row r="975" spans="1:16" x14ac:dyDescent="0.25">
      <c r="A975" s="391"/>
      <c r="B975" s="394"/>
      <c r="C975" s="5" t="str">
        <f t="shared" si="195"/>
        <v/>
      </c>
      <c r="D975" s="155">
        <f t="shared" si="200"/>
        <v>0</v>
      </c>
      <c r="F975" s="156">
        <f t="shared" si="201"/>
        <v>0</v>
      </c>
      <c r="G975" t="str">
        <f t="shared" si="202"/>
        <v/>
      </c>
      <c r="H975" t="b">
        <f t="shared" si="203"/>
        <v>0</v>
      </c>
      <c r="I975" s="283">
        <f t="shared" si="196"/>
        <v>0</v>
      </c>
      <c r="J975" s="1">
        <f t="shared" si="197"/>
        <v>0</v>
      </c>
      <c r="K975" s="157">
        <f t="shared" si="204"/>
        <v>0</v>
      </c>
      <c r="L975" s="148">
        <f t="shared" si="205"/>
        <v>0</v>
      </c>
      <c r="M975" s="150">
        <f t="shared" si="206"/>
        <v>10</v>
      </c>
      <c r="N975" s="149">
        <f t="shared" si="207"/>
        <v>50</v>
      </c>
      <c r="O975" s="149">
        <f t="shared" si="198"/>
        <v>5</v>
      </c>
      <c r="P975" s="148">
        <f t="shared" si="199"/>
        <v>0.5</v>
      </c>
    </row>
    <row r="976" spans="1:16" x14ac:dyDescent="0.25">
      <c r="A976" s="391"/>
      <c r="B976" s="394"/>
      <c r="C976" s="5" t="str">
        <f t="shared" si="195"/>
        <v/>
      </c>
      <c r="D976" s="155">
        <f t="shared" si="200"/>
        <v>0</v>
      </c>
      <c r="F976" s="156">
        <f t="shared" si="201"/>
        <v>0</v>
      </c>
      <c r="G976" t="str">
        <f t="shared" si="202"/>
        <v/>
      </c>
      <c r="H976" t="b">
        <f t="shared" si="203"/>
        <v>0</v>
      </c>
      <c r="I976" s="283">
        <f t="shared" si="196"/>
        <v>0</v>
      </c>
      <c r="J976" s="1">
        <f t="shared" si="197"/>
        <v>0</v>
      </c>
      <c r="K976" s="157">
        <f t="shared" si="204"/>
        <v>0</v>
      </c>
      <c r="L976" s="148">
        <f t="shared" si="205"/>
        <v>0</v>
      </c>
      <c r="M976" s="150">
        <f t="shared" si="206"/>
        <v>10</v>
      </c>
      <c r="N976" s="149">
        <f t="shared" si="207"/>
        <v>50</v>
      </c>
      <c r="O976" s="149">
        <f t="shared" si="198"/>
        <v>5</v>
      </c>
      <c r="P976" s="148">
        <f t="shared" si="199"/>
        <v>0.5</v>
      </c>
    </row>
    <row r="977" spans="1:16" x14ac:dyDescent="0.25">
      <c r="A977" s="391"/>
      <c r="B977" s="394"/>
      <c r="C977" s="5" t="str">
        <f t="shared" si="195"/>
        <v/>
      </c>
      <c r="D977" s="155">
        <f t="shared" si="200"/>
        <v>0</v>
      </c>
      <c r="F977" s="156">
        <f t="shared" si="201"/>
        <v>0</v>
      </c>
      <c r="G977" t="str">
        <f t="shared" si="202"/>
        <v/>
      </c>
      <c r="H977" t="b">
        <f t="shared" si="203"/>
        <v>0</v>
      </c>
      <c r="I977" s="283">
        <f t="shared" si="196"/>
        <v>0</v>
      </c>
      <c r="J977" s="1">
        <f t="shared" si="197"/>
        <v>0</v>
      </c>
      <c r="K977" s="157">
        <f t="shared" si="204"/>
        <v>0</v>
      </c>
      <c r="L977" s="148">
        <f t="shared" si="205"/>
        <v>0</v>
      </c>
      <c r="M977" s="150">
        <f t="shared" si="206"/>
        <v>10</v>
      </c>
      <c r="N977" s="149">
        <f t="shared" si="207"/>
        <v>50</v>
      </c>
      <c r="O977" s="149">
        <f t="shared" si="198"/>
        <v>5</v>
      </c>
      <c r="P977" s="148">
        <f t="shared" si="199"/>
        <v>0.5</v>
      </c>
    </row>
    <row r="978" spans="1:16" x14ac:dyDescent="0.25">
      <c r="A978" s="391"/>
      <c r="B978" s="394"/>
      <c r="C978" s="5" t="str">
        <f t="shared" si="195"/>
        <v/>
      </c>
      <c r="D978" s="155">
        <f t="shared" si="200"/>
        <v>0</v>
      </c>
      <c r="F978" s="156">
        <f t="shared" si="201"/>
        <v>0</v>
      </c>
      <c r="G978" t="str">
        <f t="shared" si="202"/>
        <v/>
      </c>
      <c r="H978" t="b">
        <f t="shared" si="203"/>
        <v>0</v>
      </c>
      <c r="I978" s="283">
        <f t="shared" si="196"/>
        <v>0</v>
      </c>
      <c r="J978" s="1">
        <f t="shared" si="197"/>
        <v>0</v>
      </c>
      <c r="K978" s="157">
        <f t="shared" si="204"/>
        <v>0</v>
      </c>
      <c r="L978" s="148">
        <f t="shared" si="205"/>
        <v>0</v>
      </c>
      <c r="M978" s="150">
        <f t="shared" si="206"/>
        <v>10</v>
      </c>
      <c r="N978" s="149">
        <f t="shared" si="207"/>
        <v>50</v>
      </c>
      <c r="O978" s="149">
        <f t="shared" si="198"/>
        <v>5</v>
      </c>
      <c r="P978" s="148">
        <f t="shared" si="199"/>
        <v>0.5</v>
      </c>
    </row>
    <row r="979" spans="1:16" x14ac:dyDescent="0.25">
      <c r="A979" s="391"/>
      <c r="B979" s="394"/>
      <c r="C979" s="5" t="str">
        <f t="shared" si="195"/>
        <v/>
      </c>
      <c r="D979" s="155">
        <f t="shared" si="200"/>
        <v>0</v>
      </c>
      <c r="F979" s="156">
        <f t="shared" si="201"/>
        <v>0</v>
      </c>
      <c r="G979" t="str">
        <f t="shared" si="202"/>
        <v/>
      </c>
      <c r="H979" t="b">
        <f t="shared" si="203"/>
        <v>0</v>
      </c>
      <c r="I979" s="283">
        <f t="shared" si="196"/>
        <v>0</v>
      </c>
      <c r="J979" s="1">
        <f t="shared" si="197"/>
        <v>0</v>
      </c>
      <c r="K979" s="157">
        <f t="shared" si="204"/>
        <v>0</v>
      </c>
      <c r="L979" s="148">
        <f t="shared" si="205"/>
        <v>0</v>
      </c>
      <c r="M979" s="150">
        <f t="shared" si="206"/>
        <v>10</v>
      </c>
      <c r="N979" s="149">
        <f t="shared" si="207"/>
        <v>50</v>
      </c>
      <c r="O979" s="149">
        <f t="shared" si="198"/>
        <v>5</v>
      </c>
      <c r="P979" s="148">
        <f t="shared" si="199"/>
        <v>0.5</v>
      </c>
    </row>
    <row r="980" spans="1:16" x14ac:dyDescent="0.25">
      <c r="A980" s="391"/>
      <c r="B980" s="394"/>
      <c r="C980" s="5" t="str">
        <f t="shared" si="195"/>
        <v/>
      </c>
      <c r="D980" s="155">
        <f t="shared" si="200"/>
        <v>0</v>
      </c>
      <c r="F980" s="156">
        <f t="shared" si="201"/>
        <v>0</v>
      </c>
      <c r="G980" t="str">
        <f t="shared" si="202"/>
        <v/>
      </c>
      <c r="H980" t="b">
        <f t="shared" si="203"/>
        <v>0</v>
      </c>
      <c r="I980" s="283">
        <f t="shared" si="196"/>
        <v>0</v>
      </c>
      <c r="J980" s="1">
        <f t="shared" si="197"/>
        <v>0</v>
      </c>
      <c r="K980" s="157">
        <f t="shared" si="204"/>
        <v>0</v>
      </c>
      <c r="L980" s="148">
        <f t="shared" si="205"/>
        <v>0</v>
      </c>
      <c r="M980" s="150">
        <f t="shared" si="206"/>
        <v>10</v>
      </c>
      <c r="N980" s="149">
        <f t="shared" si="207"/>
        <v>50</v>
      </c>
      <c r="O980" s="149">
        <f t="shared" si="198"/>
        <v>5</v>
      </c>
      <c r="P980" s="148">
        <f t="shared" si="199"/>
        <v>0.5</v>
      </c>
    </row>
    <row r="981" spans="1:16" x14ac:dyDescent="0.25">
      <c r="A981" s="391"/>
      <c r="B981" s="394"/>
      <c r="C981" s="5" t="str">
        <f t="shared" si="195"/>
        <v/>
      </c>
      <c r="D981" s="155">
        <f t="shared" si="200"/>
        <v>0</v>
      </c>
      <c r="F981" s="156">
        <f t="shared" si="201"/>
        <v>0</v>
      </c>
      <c r="G981" t="str">
        <f t="shared" si="202"/>
        <v/>
      </c>
      <c r="H981" t="b">
        <f t="shared" si="203"/>
        <v>0</v>
      </c>
      <c r="I981" s="283">
        <f t="shared" si="196"/>
        <v>0</v>
      </c>
      <c r="J981" s="1">
        <f t="shared" si="197"/>
        <v>0</v>
      </c>
      <c r="K981" s="157">
        <f t="shared" si="204"/>
        <v>0</v>
      </c>
      <c r="L981" s="148">
        <f t="shared" si="205"/>
        <v>0</v>
      </c>
      <c r="M981" s="150">
        <f t="shared" si="206"/>
        <v>10</v>
      </c>
      <c r="N981" s="149">
        <f t="shared" si="207"/>
        <v>50</v>
      </c>
      <c r="O981" s="149">
        <f t="shared" si="198"/>
        <v>5</v>
      </c>
      <c r="P981" s="148">
        <f t="shared" si="199"/>
        <v>0.5</v>
      </c>
    </row>
    <row r="982" spans="1:16" x14ac:dyDescent="0.25">
      <c r="A982" s="391"/>
      <c r="B982" s="394"/>
      <c r="C982" s="5" t="str">
        <f t="shared" si="195"/>
        <v/>
      </c>
      <c r="D982" s="155">
        <f t="shared" si="200"/>
        <v>0</v>
      </c>
      <c r="F982" s="156">
        <f t="shared" si="201"/>
        <v>0</v>
      </c>
      <c r="G982" t="str">
        <f t="shared" si="202"/>
        <v/>
      </c>
      <c r="H982" t="b">
        <f t="shared" si="203"/>
        <v>0</v>
      </c>
      <c r="I982" s="283">
        <f t="shared" si="196"/>
        <v>0</v>
      </c>
      <c r="J982" s="1">
        <f t="shared" si="197"/>
        <v>0</v>
      </c>
      <c r="K982" s="157">
        <f t="shared" si="204"/>
        <v>0</v>
      </c>
      <c r="L982" s="148">
        <f t="shared" si="205"/>
        <v>0</v>
      </c>
      <c r="M982" s="150">
        <f t="shared" si="206"/>
        <v>10</v>
      </c>
      <c r="N982" s="149">
        <f t="shared" si="207"/>
        <v>50</v>
      </c>
      <c r="O982" s="149">
        <f t="shared" si="198"/>
        <v>5</v>
      </c>
      <c r="P982" s="148">
        <f t="shared" si="199"/>
        <v>0.5</v>
      </c>
    </row>
    <row r="983" spans="1:16" x14ac:dyDescent="0.25">
      <c r="A983" s="391"/>
      <c r="B983" s="394"/>
      <c r="C983" s="5" t="str">
        <f t="shared" si="195"/>
        <v/>
      </c>
      <c r="D983" s="155">
        <f t="shared" si="200"/>
        <v>0</v>
      </c>
      <c r="F983" s="156">
        <f t="shared" si="201"/>
        <v>0</v>
      </c>
      <c r="G983" t="str">
        <f t="shared" si="202"/>
        <v/>
      </c>
      <c r="H983" t="b">
        <f t="shared" si="203"/>
        <v>0</v>
      </c>
      <c r="I983" s="283">
        <f t="shared" si="196"/>
        <v>0</v>
      </c>
      <c r="J983" s="1">
        <f t="shared" si="197"/>
        <v>0</v>
      </c>
      <c r="K983" s="157">
        <f t="shared" si="204"/>
        <v>0</v>
      </c>
      <c r="L983" s="148">
        <f t="shared" si="205"/>
        <v>0</v>
      </c>
      <c r="M983" s="150">
        <f t="shared" si="206"/>
        <v>10</v>
      </c>
      <c r="N983" s="149">
        <f t="shared" si="207"/>
        <v>50</v>
      </c>
      <c r="O983" s="149">
        <f t="shared" si="198"/>
        <v>5</v>
      </c>
      <c r="P983" s="148">
        <f t="shared" si="199"/>
        <v>0.5</v>
      </c>
    </row>
    <row r="984" spans="1:16" x14ac:dyDescent="0.25">
      <c r="A984" s="391"/>
      <c r="B984" s="394"/>
      <c r="C984" s="5" t="str">
        <f t="shared" si="195"/>
        <v/>
      </c>
      <c r="D984" s="155">
        <f t="shared" si="200"/>
        <v>0</v>
      </c>
      <c r="F984" s="156">
        <f t="shared" si="201"/>
        <v>0</v>
      </c>
      <c r="G984" t="str">
        <f t="shared" si="202"/>
        <v/>
      </c>
      <c r="H984" t="b">
        <f t="shared" si="203"/>
        <v>0</v>
      </c>
      <c r="I984" s="283">
        <f t="shared" si="196"/>
        <v>0</v>
      </c>
      <c r="J984" s="1">
        <f t="shared" si="197"/>
        <v>0</v>
      </c>
      <c r="K984" s="157">
        <f t="shared" si="204"/>
        <v>0</v>
      </c>
      <c r="L984" s="148">
        <f t="shared" si="205"/>
        <v>0</v>
      </c>
      <c r="M984" s="150">
        <f t="shared" si="206"/>
        <v>10</v>
      </c>
      <c r="N984" s="149">
        <f t="shared" si="207"/>
        <v>50</v>
      </c>
      <c r="O984" s="149">
        <f t="shared" si="198"/>
        <v>5</v>
      </c>
      <c r="P984" s="148">
        <f t="shared" si="199"/>
        <v>0.5</v>
      </c>
    </row>
    <row r="985" spans="1:16" x14ac:dyDescent="0.25">
      <c r="A985" s="391"/>
      <c r="B985" s="394"/>
      <c r="C985" s="5" t="str">
        <f t="shared" si="195"/>
        <v/>
      </c>
      <c r="D985" s="155">
        <f t="shared" si="200"/>
        <v>0</v>
      </c>
      <c r="F985" s="156">
        <f t="shared" si="201"/>
        <v>0</v>
      </c>
      <c r="G985" t="str">
        <f t="shared" si="202"/>
        <v/>
      </c>
      <c r="H985" t="b">
        <f t="shared" si="203"/>
        <v>0</v>
      </c>
      <c r="I985" s="283">
        <f t="shared" si="196"/>
        <v>0</v>
      </c>
      <c r="J985" s="1">
        <f t="shared" si="197"/>
        <v>0</v>
      </c>
      <c r="K985" s="157">
        <f t="shared" si="204"/>
        <v>0</v>
      </c>
      <c r="L985" s="148">
        <f t="shared" si="205"/>
        <v>0</v>
      </c>
      <c r="M985" s="150">
        <f t="shared" si="206"/>
        <v>10</v>
      </c>
      <c r="N985" s="149">
        <f t="shared" si="207"/>
        <v>50</v>
      </c>
      <c r="O985" s="149">
        <f t="shared" si="198"/>
        <v>5</v>
      </c>
      <c r="P985" s="148">
        <f t="shared" si="199"/>
        <v>0.5</v>
      </c>
    </row>
    <row r="986" spans="1:16" x14ac:dyDescent="0.25">
      <c r="A986" s="391"/>
      <c r="B986" s="394"/>
      <c r="C986" s="5" t="str">
        <f t="shared" si="195"/>
        <v/>
      </c>
      <c r="D986" s="155">
        <f t="shared" si="200"/>
        <v>0</v>
      </c>
      <c r="F986" s="156">
        <f t="shared" si="201"/>
        <v>0</v>
      </c>
      <c r="G986" t="str">
        <f t="shared" si="202"/>
        <v/>
      </c>
      <c r="H986" t="b">
        <f t="shared" si="203"/>
        <v>0</v>
      </c>
      <c r="I986" s="283">
        <f t="shared" si="196"/>
        <v>0</v>
      </c>
      <c r="J986" s="1">
        <f t="shared" si="197"/>
        <v>0</v>
      </c>
      <c r="K986" s="157">
        <f t="shared" si="204"/>
        <v>0</v>
      </c>
      <c r="L986" s="148">
        <f t="shared" si="205"/>
        <v>0</v>
      </c>
      <c r="M986" s="150">
        <f t="shared" si="206"/>
        <v>10</v>
      </c>
      <c r="N986" s="149">
        <f t="shared" si="207"/>
        <v>50</v>
      </c>
      <c r="O986" s="149">
        <f t="shared" si="198"/>
        <v>5</v>
      </c>
      <c r="P986" s="148">
        <f t="shared" si="199"/>
        <v>0.5</v>
      </c>
    </row>
    <row r="987" spans="1:16" x14ac:dyDescent="0.25">
      <c r="A987" s="391"/>
      <c r="B987" s="394"/>
      <c r="C987" s="5" t="str">
        <f t="shared" si="195"/>
        <v/>
      </c>
      <c r="D987" s="155">
        <f t="shared" si="200"/>
        <v>0</v>
      </c>
      <c r="F987" s="156">
        <f t="shared" si="201"/>
        <v>0</v>
      </c>
      <c r="G987" t="str">
        <f t="shared" si="202"/>
        <v/>
      </c>
      <c r="H987" t="b">
        <f t="shared" si="203"/>
        <v>0</v>
      </c>
      <c r="I987" s="283">
        <f t="shared" si="196"/>
        <v>0</v>
      </c>
      <c r="J987" s="1">
        <f t="shared" si="197"/>
        <v>0</v>
      </c>
      <c r="K987" s="157">
        <f t="shared" si="204"/>
        <v>0</v>
      </c>
      <c r="L987" s="148">
        <f t="shared" si="205"/>
        <v>0</v>
      </c>
      <c r="M987" s="150">
        <f t="shared" si="206"/>
        <v>10</v>
      </c>
      <c r="N987" s="149">
        <f t="shared" si="207"/>
        <v>50</v>
      </c>
      <c r="O987" s="149">
        <f t="shared" si="198"/>
        <v>5</v>
      </c>
      <c r="P987" s="148">
        <f t="shared" si="199"/>
        <v>0.5</v>
      </c>
    </row>
    <row r="988" spans="1:16" x14ac:dyDescent="0.25">
      <c r="A988" s="391"/>
      <c r="B988" s="394"/>
      <c r="C988" s="5" t="str">
        <f t="shared" si="195"/>
        <v/>
      </c>
      <c r="D988" s="155">
        <f t="shared" si="200"/>
        <v>0</v>
      </c>
      <c r="F988" s="156">
        <f t="shared" si="201"/>
        <v>0</v>
      </c>
      <c r="G988" t="str">
        <f t="shared" si="202"/>
        <v/>
      </c>
      <c r="H988" t="b">
        <f t="shared" si="203"/>
        <v>0</v>
      </c>
      <c r="I988" s="283">
        <f t="shared" si="196"/>
        <v>0</v>
      </c>
      <c r="J988" s="1">
        <f t="shared" si="197"/>
        <v>0</v>
      </c>
      <c r="K988" s="157">
        <f t="shared" si="204"/>
        <v>0</v>
      </c>
      <c r="L988" s="148">
        <f t="shared" si="205"/>
        <v>0</v>
      </c>
      <c r="M988" s="150">
        <f t="shared" si="206"/>
        <v>10</v>
      </c>
      <c r="N988" s="149">
        <f t="shared" si="207"/>
        <v>50</v>
      </c>
      <c r="O988" s="149">
        <f t="shared" si="198"/>
        <v>5</v>
      </c>
      <c r="P988" s="148">
        <f t="shared" si="199"/>
        <v>0.5</v>
      </c>
    </row>
    <row r="989" spans="1:16" x14ac:dyDescent="0.25">
      <c r="A989" s="391"/>
      <c r="B989" s="394"/>
      <c r="C989" s="5" t="str">
        <f t="shared" si="195"/>
        <v/>
      </c>
      <c r="D989" s="155">
        <f t="shared" si="200"/>
        <v>0</v>
      </c>
      <c r="F989" s="156">
        <f t="shared" si="201"/>
        <v>0</v>
      </c>
      <c r="G989" t="str">
        <f t="shared" si="202"/>
        <v/>
      </c>
      <c r="H989" t="b">
        <f t="shared" si="203"/>
        <v>0</v>
      </c>
      <c r="I989" s="283">
        <f t="shared" si="196"/>
        <v>0</v>
      </c>
      <c r="J989" s="1">
        <f t="shared" si="197"/>
        <v>0</v>
      </c>
      <c r="K989" s="157">
        <f t="shared" si="204"/>
        <v>0</v>
      </c>
      <c r="L989" s="148">
        <f t="shared" si="205"/>
        <v>0</v>
      </c>
      <c r="M989" s="150">
        <f t="shared" si="206"/>
        <v>10</v>
      </c>
      <c r="N989" s="149">
        <f t="shared" si="207"/>
        <v>50</v>
      </c>
      <c r="O989" s="149">
        <f t="shared" si="198"/>
        <v>5</v>
      </c>
      <c r="P989" s="148">
        <f t="shared" si="199"/>
        <v>0.5</v>
      </c>
    </row>
    <row r="990" spans="1:16" x14ac:dyDescent="0.25">
      <c r="A990" s="391"/>
      <c r="B990" s="394"/>
      <c r="C990" s="5" t="str">
        <f t="shared" si="195"/>
        <v/>
      </c>
      <c r="D990" s="155">
        <f t="shared" si="200"/>
        <v>0</v>
      </c>
      <c r="F990" s="156">
        <f t="shared" si="201"/>
        <v>0</v>
      </c>
      <c r="G990" t="str">
        <f t="shared" si="202"/>
        <v/>
      </c>
      <c r="H990" t="b">
        <f t="shared" si="203"/>
        <v>0</v>
      </c>
      <c r="I990" s="283">
        <f t="shared" si="196"/>
        <v>0</v>
      </c>
      <c r="J990" s="1">
        <f t="shared" si="197"/>
        <v>0</v>
      </c>
      <c r="K990" s="157">
        <f t="shared" si="204"/>
        <v>0</v>
      </c>
      <c r="L990" s="148">
        <f t="shared" si="205"/>
        <v>0</v>
      </c>
      <c r="M990" s="150">
        <f t="shared" si="206"/>
        <v>10</v>
      </c>
      <c r="N990" s="149">
        <f t="shared" si="207"/>
        <v>50</v>
      </c>
      <c r="O990" s="149">
        <f t="shared" si="198"/>
        <v>5</v>
      </c>
      <c r="P990" s="148">
        <f t="shared" si="199"/>
        <v>0.5</v>
      </c>
    </row>
    <row r="991" spans="1:16" x14ac:dyDescent="0.25">
      <c r="A991" s="391"/>
      <c r="B991" s="394"/>
      <c r="C991" s="5" t="str">
        <f t="shared" si="195"/>
        <v/>
      </c>
      <c r="D991" s="155">
        <f t="shared" si="200"/>
        <v>0</v>
      </c>
      <c r="F991" s="156">
        <f t="shared" si="201"/>
        <v>0</v>
      </c>
      <c r="G991" t="str">
        <f t="shared" si="202"/>
        <v/>
      </c>
      <c r="H991" t="b">
        <f t="shared" si="203"/>
        <v>0</v>
      </c>
      <c r="I991" s="283">
        <f t="shared" si="196"/>
        <v>0</v>
      </c>
      <c r="J991" s="1">
        <f t="shared" si="197"/>
        <v>0</v>
      </c>
      <c r="K991" s="157">
        <f t="shared" si="204"/>
        <v>0</v>
      </c>
      <c r="L991" s="148">
        <f t="shared" si="205"/>
        <v>0</v>
      </c>
      <c r="M991" s="150">
        <f t="shared" si="206"/>
        <v>10</v>
      </c>
      <c r="N991" s="149">
        <f t="shared" si="207"/>
        <v>50</v>
      </c>
      <c r="O991" s="149">
        <f t="shared" si="198"/>
        <v>5</v>
      </c>
      <c r="P991" s="148">
        <f t="shared" si="199"/>
        <v>0.5</v>
      </c>
    </row>
    <row r="992" spans="1:16" x14ac:dyDescent="0.25">
      <c r="A992" s="391"/>
      <c r="B992" s="394"/>
      <c r="C992" s="5" t="str">
        <f t="shared" si="195"/>
        <v/>
      </c>
      <c r="D992" s="155">
        <f t="shared" si="200"/>
        <v>0</v>
      </c>
      <c r="F992" s="156">
        <f t="shared" si="201"/>
        <v>0</v>
      </c>
      <c r="G992" t="str">
        <f t="shared" si="202"/>
        <v/>
      </c>
      <c r="H992" t="b">
        <f t="shared" si="203"/>
        <v>0</v>
      </c>
      <c r="I992" s="283">
        <f t="shared" si="196"/>
        <v>0</v>
      </c>
      <c r="J992" s="1">
        <f t="shared" si="197"/>
        <v>0</v>
      </c>
      <c r="K992" s="157">
        <f t="shared" si="204"/>
        <v>0</v>
      </c>
      <c r="L992" s="148">
        <f t="shared" si="205"/>
        <v>0</v>
      </c>
      <c r="M992" s="150">
        <f t="shared" si="206"/>
        <v>10</v>
      </c>
      <c r="N992" s="149">
        <f t="shared" si="207"/>
        <v>50</v>
      </c>
      <c r="O992" s="149">
        <f t="shared" si="198"/>
        <v>5</v>
      </c>
      <c r="P992" s="148">
        <f t="shared" si="199"/>
        <v>0.5</v>
      </c>
    </row>
    <row r="993" spans="1:17" x14ac:dyDescent="0.25">
      <c r="A993" s="391"/>
      <c r="B993" s="394"/>
      <c r="C993" s="5" t="str">
        <f t="shared" si="195"/>
        <v/>
      </c>
      <c r="D993" s="155">
        <f t="shared" si="200"/>
        <v>0</v>
      </c>
      <c r="F993" s="156">
        <f t="shared" si="201"/>
        <v>0</v>
      </c>
      <c r="G993" t="str">
        <f t="shared" si="202"/>
        <v/>
      </c>
      <c r="H993" t="b">
        <f t="shared" si="203"/>
        <v>0</v>
      </c>
      <c r="I993" s="283">
        <f t="shared" si="196"/>
        <v>0</v>
      </c>
      <c r="J993" s="1">
        <f t="shared" si="197"/>
        <v>0</v>
      </c>
      <c r="K993" s="157">
        <f t="shared" si="204"/>
        <v>0</v>
      </c>
      <c r="L993" s="148">
        <f t="shared" si="205"/>
        <v>0</v>
      </c>
      <c r="M993" s="150">
        <f t="shared" si="206"/>
        <v>10</v>
      </c>
      <c r="N993" s="149">
        <f t="shared" si="207"/>
        <v>50</v>
      </c>
      <c r="O993" s="149">
        <f t="shared" si="198"/>
        <v>5</v>
      </c>
      <c r="P993" s="148">
        <f t="shared" si="199"/>
        <v>0.5</v>
      </c>
    </row>
    <row r="994" spans="1:17" x14ac:dyDescent="0.25">
      <c r="A994" s="391"/>
      <c r="B994" s="394"/>
      <c r="C994" s="5" t="str">
        <f t="shared" si="195"/>
        <v/>
      </c>
      <c r="D994" s="155">
        <f t="shared" si="200"/>
        <v>0</v>
      </c>
      <c r="F994" s="156">
        <f t="shared" si="201"/>
        <v>0</v>
      </c>
      <c r="G994" t="str">
        <f t="shared" si="202"/>
        <v/>
      </c>
      <c r="H994" t="b">
        <f t="shared" si="203"/>
        <v>0</v>
      </c>
      <c r="I994" s="283">
        <f t="shared" si="196"/>
        <v>0</v>
      </c>
      <c r="J994" s="1">
        <f t="shared" si="197"/>
        <v>0</v>
      </c>
      <c r="K994" s="157">
        <f t="shared" si="204"/>
        <v>0</v>
      </c>
      <c r="L994" s="148">
        <f t="shared" si="205"/>
        <v>0</v>
      </c>
      <c r="M994" s="150">
        <f t="shared" si="206"/>
        <v>10</v>
      </c>
      <c r="N994" s="149">
        <f t="shared" si="207"/>
        <v>50</v>
      </c>
      <c r="O994" s="149">
        <f t="shared" si="198"/>
        <v>5</v>
      </c>
      <c r="P994" s="148">
        <f t="shared" si="199"/>
        <v>0.5</v>
      </c>
    </row>
    <row r="995" spans="1:17" x14ac:dyDescent="0.25">
      <c r="A995" s="391"/>
      <c r="B995" s="394"/>
      <c r="C995" s="5" t="str">
        <f t="shared" si="195"/>
        <v/>
      </c>
      <c r="D995" s="155">
        <f t="shared" si="200"/>
        <v>0</v>
      </c>
      <c r="F995" s="156">
        <f t="shared" si="201"/>
        <v>0</v>
      </c>
      <c r="G995" t="str">
        <f t="shared" si="202"/>
        <v/>
      </c>
      <c r="H995" t="b">
        <f t="shared" si="203"/>
        <v>0</v>
      </c>
      <c r="I995" s="283">
        <f t="shared" si="196"/>
        <v>0</v>
      </c>
      <c r="J995" s="1">
        <f t="shared" si="197"/>
        <v>0</v>
      </c>
      <c r="K995" s="157">
        <f t="shared" si="204"/>
        <v>0</v>
      </c>
      <c r="L995" s="148">
        <f t="shared" si="205"/>
        <v>0</v>
      </c>
      <c r="M995" s="150">
        <f t="shared" si="206"/>
        <v>10</v>
      </c>
      <c r="N995" s="149">
        <f t="shared" si="207"/>
        <v>50</v>
      </c>
      <c r="O995" s="149">
        <f t="shared" si="198"/>
        <v>5</v>
      </c>
      <c r="P995" s="148">
        <f t="shared" si="199"/>
        <v>0.5</v>
      </c>
    </row>
    <row r="996" spans="1:17" x14ac:dyDescent="0.25">
      <c r="A996" s="391"/>
      <c r="B996" s="394"/>
      <c r="C996" s="5" t="str">
        <f t="shared" si="195"/>
        <v/>
      </c>
      <c r="D996" s="155">
        <f t="shared" si="200"/>
        <v>0</v>
      </c>
      <c r="F996" s="156">
        <f t="shared" si="201"/>
        <v>0</v>
      </c>
      <c r="G996" t="str">
        <f t="shared" si="202"/>
        <v/>
      </c>
      <c r="H996" t="b">
        <f t="shared" si="203"/>
        <v>0</v>
      </c>
      <c r="I996" s="283">
        <f t="shared" si="196"/>
        <v>0</v>
      </c>
      <c r="J996" s="1">
        <f t="shared" si="197"/>
        <v>0</v>
      </c>
      <c r="K996" s="157">
        <f t="shared" si="204"/>
        <v>0</v>
      </c>
      <c r="L996" s="148">
        <f t="shared" si="205"/>
        <v>0</v>
      </c>
      <c r="M996" s="150">
        <f t="shared" si="206"/>
        <v>10</v>
      </c>
      <c r="N996" s="149">
        <f t="shared" si="207"/>
        <v>50</v>
      </c>
      <c r="O996" s="149">
        <f t="shared" si="198"/>
        <v>5</v>
      </c>
      <c r="P996" s="148">
        <f t="shared" si="199"/>
        <v>0.5</v>
      </c>
    </row>
    <row r="997" spans="1:17" x14ac:dyDescent="0.25">
      <c r="A997" s="391"/>
      <c r="B997" s="394"/>
      <c r="C997" s="5" t="str">
        <f t="shared" si="195"/>
        <v/>
      </c>
      <c r="D997" s="155">
        <f t="shared" si="200"/>
        <v>0</v>
      </c>
      <c r="F997" s="156">
        <f t="shared" si="201"/>
        <v>0</v>
      </c>
      <c r="G997" t="str">
        <f t="shared" si="202"/>
        <v/>
      </c>
      <c r="H997" t="b">
        <f t="shared" si="203"/>
        <v>0</v>
      </c>
      <c r="I997" s="283">
        <f t="shared" si="196"/>
        <v>0</v>
      </c>
      <c r="J997" s="1">
        <f t="shared" si="197"/>
        <v>0</v>
      </c>
      <c r="K997" s="157">
        <f t="shared" si="204"/>
        <v>0</v>
      </c>
      <c r="L997" s="148">
        <f t="shared" si="205"/>
        <v>0</v>
      </c>
      <c r="M997" s="150">
        <f t="shared" si="206"/>
        <v>10</v>
      </c>
      <c r="N997" s="149">
        <f t="shared" si="207"/>
        <v>50</v>
      </c>
      <c r="O997" s="149">
        <f t="shared" si="198"/>
        <v>5</v>
      </c>
      <c r="P997" s="148">
        <f t="shared" si="199"/>
        <v>0.5</v>
      </c>
    </row>
    <row r="998" spans="1:17" x14ac:dyDescent="0.25">
      <c r="A998" s="391"/>
      <c r="B998" s="394"/>
      <c r="C998" s="5" t="str">
        <f t="shared" si="195"/>
        <v/>
      </c>
      <c r="D998" s="155">
        <f t="shared" si="200"/>
        <v>0</v>
      </c>
      <c r="F998" s="156">
        <f t="shared" si="201"/>
        <v>0</v>
      </c>
      <c r="G998" t="str">
        <f t="shared" si="202"/>
        <v/>
      </c>
      <c r="H998" t="b">
        <f t="shared" si="203"/>
        <v>0</v>
      </c>
      <c r="I998" s="283">
        <f t="shared" si="196"/>
        <v>0</v>
      </c>
      <c r="J998" s="1">
        <f t="shared" si="197"/>
        <v>0</v>
      </c>
      <c r="K998" s="157">
        <f t="shared" si="204"/>
        <v>0</v>
      </c>
      <c r="L998" s="148">
        <f t="shared" si="205"/>
        <v>0</v>
      </c>
      <c r="M998" s="150">
        <f t="shared" si="206"/>
        <v>10</v>
      </c>
      <c r="N998" s="149">
        <f t="shared" si="207"/>
        <v>50</v>
      </c>
      <c r="O998" s="149">
        <f t="shared" si="198"/>
        <v>5</v>
      </c>
      <c r="P998" s="148">
        <f t="shared" si="199"/>
        <v>0.5</v>
      </c>
    </row>
    <row r="999" spans="1:17" x14ac:dyDescent="0.25">
      <c r="A999" s="391"/>
      <c r="B999" s="394"/>
      <c r="C999" s="5" t="str">
        <f t="shared" si="195"/>
        <v/>
      </c>
      <c r="D999" s="155">
        <f t="shared" si="200"/>
        <v>0</v>
      </c>
      <c r="F999" s="156">
        <f t="shared" si="201"/>
        <v>0</v>
      </c>
      <c r="G999" t="str">
        <f t="shared" si="202"/>
        <v/>
      </c>
      <c r="H999" t="b">
        <f t="shared" si="203"/>
        <v>0</v>
      </c>
      <c r="I999" s="283">
        <f t="shared" si="196"/>
        <v>0</v>
      </c>
      <c r="J999" s="1">
        <f t="shared" si="197"/>
        <v>0</v>
      </c>
      <c r="K999" s="157">
        <f t="shared" si="204"/>
        <v>0</v>
      </c>
      <c r="L999" s="148">
        <f t="shared" si="205"/>
        <v>0</v>
      </c>
      <c r="M999" s="150">
        <f t="shared" si="206"/>
        <v>10</v>
      </c>
      <c r="N999" s="149">
        <f t="shared" si="207"/>
        <v>50</v>
      </c>
      <c r="O999" s="149">
        <f t="shared" si="198"/>
        <v>5</v>
      </c>
      <c r="P999" s="148">
        <f t="shared" si="199"/>
        <v>0.5</v>
      </c>
    </row>
    <row r="1000" spans="1:17" x14ac:dyDescent="0.25">
      <c r="A1000" s="391"/>
      <c r="B1000" s="394"/>
      <c r="C1000" s="5" t="str">
        <f t="shared" si="195"/>
        <v/>
      </c>
      <c r="D1000" s="155">
        <f t="shared" si="200"/>
        <v>0</v>
      </c>
      <c r="F1000" s="156">
        <f t="shared" si="201"/>
        <v>0</v>
      </c>
      <c r="G1000" t="str">
        <f t="shared" si="202"/>
        <v/>
      </c>
      <c r="H1000" t="b">
        <f t="shared" si="203"/>
        <v>0</v>
      </c>
      <c r="I1000" s="283">
        <f t="shared" si="196"/>
        <v>0</v>
      </c>
      <c r="J1000" s="1">
        <f t="shared" si="197"/>
        <v>0</v>
      </c>
      <c r="K1000" s="157">
        <f t="shared" si="204"/>
        <v>0</v>
      </c>
      <c r="L1000" s="148">
        <f t="shared" si="205"/>
        <v>0</v>
      </c>
      <c r="M1000" s="150">
        <f t="shared" si="206"/>
        <v>10</v>
      </c>
      <c r="N1000" s="149">
        <f t="shared" si="207"/>
        <v>50</v>
      </c>
      <c r="O1000" s="149">
        <f t="shared" si="198"/>
        <v>5</v>
      </c>
      <c r="P1000" s="148">
        <f t="shared" si="199"/>
        <v>0.5</v>
      </c>
    </row>
    <row r="1001" spans="1:17" x14ac:dyDescent="0.25">
      <c r="A1001" s="391"/>
      <c r="B1001" s="394"/>
      <c r="C1001" s="5" t="str">
        <f t="shared" si="195"/>
        <v/>
      </c>
      <c r="D1001" s="155">
        <f t="shared" si="200"/>
        <v>0</v>
      </c>
      <c r="F1001" s="156">
        <f t="shared" si="201"/>
        <v>0</v>
      </c>
      <c r="G1001" t="str">
        <f t="shared" si="202"/>
        <v/>
      </c>
      <c r="H1001" t="b">
        <f t="shared" si="203"/>
        <v>0</v>
      </c>
      <c r="I1001" s="283">
        <f t="shared" si="196"/>
        <v>0</v>
      </c>
      <c r="J1001" s="1">
        <f t="shared" si="197"/>
        <v>0</v>
      </c>
      <c r="K1001" s="157">
        <f t="shared" si="204"/>
        <v>0</v>
      </c>
      <c r="L1001" s="148">
        <f t="shared" si="205"/>
        <v>0</v>
      </c>
      <c r="M1001" s="150">
        <f t="shared" si="206"/>
        <v>10</v>
      </c>
      <c r="N1001" s="149">
        <f t="shared" si="207"/>
        <v>50</v>
      </c>
      <c r="O1001" s="149">
        <f t="shared" si="198"/>
        <v>5</v>
      </c>
      <c r="P1001" s="148">
        <f t="shared" si="199"/>
        <v>0.5</v>
      </c>
    </row>
    <row r="1002" spans="1:17" x14ac:dyDescent="0.25">
      <c r="A1002" s="395"/>
      <c r="B1002" s="396"/>
      <c r="C1002" s="5" t="str">
        <f t="shared" si="195"/>
        <v/>
      </c>
      <c r="D1002" s="388">
        <f t="shared" si="200"/>
        <v>0</v>
      </c>
      <c r="L1002" s="149"/>
      <c r="O1002" s="149"/>
      <c r="P1002" s="149"/>
      <c r="Q1002" s="149"/>
    </row>
  </sheetData>
  <sheetProtection sheet="1"/>
  <mergeCells count="1">
    <mergeCell ref="A1:B1"/>
  </mergeCells>
  <conditionalFormatting sqref="A3:B44">
    <cfRule type="expression" dxfId="17" priority="15" stopIfTrue="1">
      <formula>AND($F3&lt;=1,$G3="",$H3=TRUE)</formula>
    </cfRule>
    <cfRule type="expression" dxfId="16" priority="16" stopIfTrue="1">
      <formula>$F3&gt;1</formula>
    </cfRule>
    <cfRule type="expression" dxfId="15" priority="17" stopIfTrue="1">
      <formula>$G3="CHECK"</formula>
    </cfRule>
  </conditionalFormatting>
  <conditionalFormatting sqref="D3">
    <cfRule type="expression" dxfId="14" priority="12" stopIfTrue="1">
      <formula>AND($F3&lt;=1,$G3="",$H3=TRUE)</formula>
    </cfRule>
    <cfRule type="expression" dxfId="13" priority="13" stopIfTrue="1">
      <formula>$F3&gt;1</formula>
    </cfRule>
    <cfRule type="expression" dxfId="12" priority="14" stopIfTrue="1">
      <formula>$G3="CHECK"</formula>
    </cfRule>
  </conditionalFormatting>
  <conditionalFormatting sqref="D4:D1001">
    <cfRule type="expression" dxfId="11" priority="9" stopIfTrue="1">
      <formula>AND($F4&lt;=1,$G4="",$H4=TRUE)</formula>
    </cfRule>
    <cfRule type="expression" dxfId="10" priority="10" stopIfTrue="1">
      <formula>$F4&gt;1</formula>
    </cfRule>
    <cfRule type="expression" dxfId="9" priority="11" stopIfTrue="1">
      <formula>$G4="CHECK"</formula>
    </cfRule>
  </conditionalFormatting>
  <conditionalFormatting sqref="C3">
    <cfRule type="expression" dxfId="8" priority="4" stopIfTrue="1">
      <formula>AND($F3&lt;=1,$G3="",$H3=TRUE)</formula>
    </cfRule>
    <cfRule type="expression" dxfId="7" priority="5" stopIfTrue="1">
      <formula>$F3&gt;1</formula>
    </cfRule>
    <cfRule type="expression" dxfId="6" priority="6" stopIfTrue="1">
      <formula>$G3="CHECK"</formula>
    </cfRule>
  </conditionalFormatting>
  <conditionalFormatting sqref="C4:C1002">
    <cfRule type="expression" dxfId="5" priority="1" stopIfTrue="1">
      <formula>AND($F4&lt;=1,$G4="",$H4=TRUE)</formula>
    </cfRule>
    <cfRule type="expression" dxfId="4" priority="2" stopIfTrue="1">
      <formula>$F4&gt;1</formula>
    </cfRule>
    <cfRule type="expression" dxfId="3" priority="3" stopIfTrue="1">
      <formula>$G4="CHECK"</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pageSetUpPr fitToPage="1"/>
  </sheetPr>
  <dimension ref="A1:R38"/>
  <sheetViews>
    <sheetView workbookViewId="0">
      <selection activeCell="C17" sqref="C17"/>
    </sheetView>
  </sheetViews>
  <sheetFormatPr defaultRowHeight="14.25" x14ac:dyDescent="0.2"/>
  <cols>
    <col min="1" max="1" width="6.7109375" style="163" customWidth="1"/>
    <col min="2" max="2" width="38.42578125" style="163" customWidth="1"/>
    <col min="3" max="3" width="15.28515625" style="173" customWidth="1"/>
    <col min="4" max="4" width="14.28515625" style="173" customWidth="1"/>
    <col min="5" max="5" width="10.28515625" style="163" customWidth="1"/>
    <col min="6" max="6" width="9.140625" style="163"/>
    <col min="7" max="18" width="9.140625" style="163" hidden="1" customWidth="1"/>
    <col min="19" max="16384" width="9.140625" style="163"/>
  </cols>
  <sheetData>
    <row r="1" spans="1:18" ht="28.5" x14ac:dyDescent="0.25">
      <c r="A1" s="446" t="str">
        <f>"Event:"</f>
        <v>Event:</v>
      </c>
      <c r="B1" s="446"/>
      <c r="C1" s="151" t="s">
        <v>24</v>
      </c>
      <c r="D1" s="1"/>
      <c r="E1"/>
      <c r="F1" s="338">
        <f>COUNTIF(D4:D38,"&gt;0")/COUNTA(B4:B38)</f>
        <v>0.37142857142857144</v>
      </c>
      <c r="G1"/>
      <c r="H1"/>
      <c r="I1"/>
      <c r="J1" s="18" t="s">
        <v>93</v>
      </c>
      <c r="K1" s="153">
        <v>5</v>
      </c>
      <c r="L1" s="18" t="s">
        <v>38</v>
      </c>
      <c r="M1" s="154">
        <f>+INDEX(ScoreValues,2,$K$1)</f>
        <v>94</v>
      </c>
      <c r="N1" s="18" t="s">
        <v>39</v>
      </c>
      <c r="O1" s="154">
        <f>+INDEX(ScoreValues,4,$K$1)</f>
        <v>0.5</v>
      </c>
      <c r="P1" s="18"/>
      <c r="Q1" s="18" t="s">
        <v>63</v>
      </c>
      <c r="R1" s="154">
        <f>+INDEX(ScoreValues,3,$K$1)</f>
        <v>49</v>
      </c>
    </row>
    <row r="3" spans="1:18" ht="20.25" x14ac:dyDescent="0.3">
      <c r="B3" s="398" t="s">
        <v>21</v>
      </c>
      <c r="C3" s="399" t="s">
        <v>22</v>
      </c>
      <c r="D3" s="400" t="s">
        <v>13</v>
      </c>
      <c r="I3" s="24" t="s">
        <v>16</v>
      </c>
      <c r="J3" s="24" t="s">
        <v>17</v>
      </c>
      <c r="K3" s="162" t="s">
        <v>99</v>
      </c>
      <c r="L3" s="1" t="s">
        <v>29</v>
      </c>
      <c r="M3" s="1" t="s">
        <v>94</v>
      </c>
      <c r="N3" s="1" t="s">
        <v>81</v>
      </c>
      <c r="O3" s="1" t="s">
        <v>13</v>
      </c>
      <c r="P3" s="152"/>
      <c r="Q3" s="152"/>
      <c r="R3" s="152"/>
    </row>
    <row r="4" spans="1:18" ht="18" x14ac:dyDescent="0.25">
      <c r="A4" s="167">
        <v>1</v>
      </c>
      <c r="B4" s="401" t="str">
        <f t="shared" ref="B4:B23" si="0">IF(ISERR(INDEX(teamnames,G4)),"",INDEX(teamnames,G4))</f>
        <v>Trinity St Mary's</v>
      </c>
      <c r="C4" s="402">
        <v>69.900000000000006</v>
      </c>
      <c r="D4" s="403">
        <f>IF(AND(C4&gt;0,ISNUMBER(C4)),O4,0)</f>
        <v>58</v>
      </c>
      <c r="E4" s="173" t="str">
        <f>IF(I4,"CHECK","")</f>
        <v/>
      </c>
      <c r="G4" s="163">
        <v>1</v>
      </c>
      <c r="I4" t="b">
        <f>IF(AND(ISNUMBER(C4),OR(D4&lt;=10,D4&gt;=90)),TRUE,FALSE)</f>
        <v>0</v>
      </c>
      <c r="J4" t="b">
        <f>IF(AND(LEN(C4)&gt;0,LEN(E4)&gt;0,D4&lt;&gt;0),TRUE,FALSE)</f>
        <v>0</v>
      </c>
      <c r="K4" s="283">
        <f>IF(ISNA(MATCH(C4,AthleteNumbers,0)),0,MATCH(C4,AthleteNumbers,0))</f>
        <v>0</v>
      </c>
      <c r="L4" s="1">
        <f>IF(K4&gt;0,INDEX(DB,$I4,6),0)</f>
        <v>0</v>
      </c>
      <c r="M4" s="63">
        <f>IF(ISNUMBER(C4),ROUND(+C4,1),0)</f>
        <v>69.900000000000006</v>
      </c>
      <c r="N4" s="149">
        <f>ROUND(+M4,1)</f>
        <v>69.900000000000006</v>
      </c>
      <c r="O4" s="150">
        <f t="shared" ref="O4:O23" si="1">IF(M4&gt;$M$1,MinPoints,IF(M4&lt;$R$1,100,+INT(($M$1-$M4)/$O$1)+MinPoints))</f>
        <v>58</v>
      </c>
      <c r="P4" s="149"/>
      <c r="Q4" s="149"/>
      <c r="R4" s="149"/>
    </row>
    <row r="5" spans="1:18" ht="18" x14ac:dyDescent="0.25">
      <c r="A5" s="167">
        <v>2</v>
      </c>
      <c r="B5" s="196" t="str">
        <f t="shared" si="0"/>
        <v>Albemarle</v>
      </c>
      <c r="C5" s="389">
        <v>74.7</v>
      </c>
      <c r="D5" s="198">
        <f t="shared" ref="D5:D23" si="2">IF(AND(C5&gt;0,ISNUMBER(C5)),O5,0)</f>
        <v>48</v>
      </c>
      <c r="E5" s="173" t="str">
        <f t="shared" ref="E5:E23" si="3">IF(I5,"CHECK","")</f>
        <v/>
      </c>
      <c r="G5" s="163">
        <f>+G4+14</f>
        <v>15</v>
      </c>
      <c r="I5" t="b">
        <f t="shared" ref="I5:I23" si="4">IF(AND(ISNUMBER(C5),OR(D5&lt;=10,D5&gt;=90)),TRUE,FALSE)</f>
        <v>0</v>
      </c>
      <c r="J5" t="b">
        <f t="shared" ref="J5:J23" si="5">IF(AND(LEN(C5)&gt;0,LEN(E5)&gt;0,D5&lt;&gt;0),TRUE,FALSE)</f>
        <v>0</v>
      </c>
      <c r="K5" s="283">
        <f t="shared" ref="K5:K23" si="6">IF(ISNA(MATCH(C5,AthleteNumbers,0)),0,MATCH(C5,AthleteNumbers,0))</f>
        <v>0</v>
      </c>
      <c r="L5" s="1">
        <f t="shared" ref="L5:L23" si="7">IF(K5&gt;0,INDEX(DB,$I5,6),0)</f>
        <v>0</v>
      </c>
      <c r="M5" s="63">
        <f t="shared" ref="M5:M23" si="8">IF(ISNUMBER(C5),ROUND(+C5,1),0)</f>
        <v>74.7</v>
      </c>
      <c r="N5" s="149">
        <f t="shared" ref="N5:N23" si="9">ROUND(+M5,1)</f>
        <v>74.7</v>
      </c>
      <c r="O5" s="150">
        <f t="shared" si="1"/>
        <v>48</v>
      </c>
      <c r="P5" s="149"/>
      <c r="Q5" s="149"/>
      <c r="R5" s="149"/>
    </row>
    <row r="6" spans="1:18" ht="18" x14ac:dyDescent="0.25">
      <c r="A6" s="167">
        <v>3</v>
      </c>
      <c r="B6" s="196" t="str">
        <f t="shared" si="0"/>
        <v>Holy Ghost</v>
      </c>
      <c r="C6" s="389">
        <v>68</v>
      </c>
      <c r="D6" s="198">
        <f t="shared" si="2"/>
        <v>62</v>
      </c>
      <c r="E6" s="173" t="str">
        <f t="shared" si="3"/>
        <v/>
      </c>
      <c r="G6" s="163">
        <f t="shared" ref="G6:G38" si="10">+G5+14</f>
        <v>29</v>
      </c>
      <c r="I6" t="b">
        <f t="shared" si="4"/>
        <v>0</v>
      </c>
      <c r="J6" t="b">
        <f t="shared" si="5"/>
        <v>0</v>
      </c>
      <c r="K6" s="283">
        <f t="shared" si="6"/>
        <v>0</v>
      </c>
      <c r="L6" s="1">
        <f t="shared" si="7"/>
        <v>0</v>
      </c>
      <c r="M6" s="63">
        <f t="shared" si="8"/>
        <v>68</v>
      </c>
      <c r="N6" s="149">
        <f t="shared" si="9"/>
        <v>68</v>
      </c>
      <c r="O6" s="150">
        <f t="shared" si="1"/>
        <v>62</v>
      </c>
      <c r="P6" s="149"/>
      <c r="Q6" s="149"/>
      <c r="R6" s="149"/>
    </row>
    <row r="7" spans="1:18" ht="18" x14ac:dyDescent="0.25">
      <c r="A7" s="167">
        <v>4</v>
      </c>
      <c r="B7" s="196" t="str">
        <f t="shared" si="0"/>
        <v>Ravenstone</v>
      </c>
      <c r="C7" s="389">
        <v>66.7</v>
      </c>
      <c r="D7" s="198">
        <f t="shared" si="2"/>
        <v>64</v>
      </c>
      <c r="E7" s="173" t="str">
        <f t="shared" si="3"/>
        <v/>
      </c>
      <c r="G7" s="163">
        <f t="shared" si="10"/>
        <v>43</v>
      </c>
      <c r="I7" t="b">
        <f t="shared" si="4"/>
        <v>0</v>
      </c>
      <c r="J7" t="b">
        <f t="shared" si="5"/>
        <v>0</v>
      </c>
      <c r="K7" s="283">
        <f t="shared" si="6"/>
        <v>0</v>
      </c>
      <c r="L7" s="1">
        <f t="shared" si="7"/>
        <v>0</v>
      </c>
      <c r="M7" s="63">
        <f t="shared" si="8"/>
        <v>66.7</v>
      </c>
      <c r="N7" s="149">
        <f t="shared" si="9"/>
        <v>66.7</v>
      </c>
      <c r="O7" s="150">
        <f t="shared" si="1"/>
        <v>64</v>
      </c>
      <c r="P7" s="149"/>
      <c r="Q7" s="149"/>
      <c r="R7" s="149"/>
    </row>
    <row r="8" spans="1:18" ht="18" x14ac:dyDescent="0.25">
      <c r="A8" s="167">
        <v>5</v>
      </c>
      <c r="B8" s="196" t="str">
        <f t="shared" si="0"/>
        <v>Earlsfield</v>
      </c>
      <c r="C8" s="389">
        <v>70.400000000000006</v>
      </c>
      <c r="D8" s="198">
        <f t="shared" si="2"/>
        <v>57</v>
      </c>
      <c r="E8" s="173" t="str">
        <f t="shared" si="3"/>
        <v/>
      </c>
      <c r="G8" s="163">
        <f t="shared" si="10"/>
        <v>57</v>
      </c>
      <c r="I8" t="b">
        <f t="shared" si="4"/>
        <v>0</v>
      </c>
      <c r="J8" t="b">
        <f t="shared" si="5"/>
        <v>0</v>
      </c>
      <c r="K8" s="283">
        <f t="shared" si="6"/>
        <v>0</v>
      </c>
      <c r="L8" s="1">
        <f t="shared" si="7"/>
        <v>0</v>
      </c>
      <c r="M8" s="63">
        <f t="shared" si="8"/>
        <v>70.400000000000006</v>
      </c>
      <c r="N8" s="149">
        <f t="shared" si="9"/>
        <v>70.400000000000006</v>
      </c>
      <c r="O8" s="150">
        <f t="shared" si="1"/>
        <v>57</v>
      </c>
      <c r="P8" s="149"/>
      <c r="Q8" s="149"/>
      <c r="R8" s="149"/>
    </row>
    <row r="9" spans="1:18" ht="18" x14ac:dyDescent="0.25">
      <c r="A9" s="167">
        <v>6</v>
      </c>
      <c r="B9" s="196" t="str">
        <f t="shared" si="0"/>
        <v>Sacred Heart Roe</v>
      </c>
      <c r="C9" s="389">
        <v>73</v>
      </c>
      <c r="D9" s="198">
        <f t="shared" si="2"/>
        <v>52</v>
      </c>
      <c r="E9" s="173" t="str">
        <f t="shared" si="3"/>
        <v/>
      </c>
      <c r="G9" s="163">
        <f t="shared" si="10"/>
        <v>71</v>
      </c>
      <c r="I9" t="b">
        <f t="shared" si="4"/>
        <v>0</v>
      </c>
      <c r="J9" t="b">
        <f t="shared" si="5"/>
        <v>0</v>
      </c>
      <c r="K9" s="283">
        <f t="shared" si="6"/>
        <v>0</v>
      </c>
      <c r="L9" s="1">
        <f t="shared" si="7"/>
        <v>0</v>
      </c>
      <c r="M9" s="63">
        <f t="shared" si="8"/>
        <v>73</v>
      </c>
      <c r="N9" s="149">
        <f t="shared" si="9"/>
        <v>73</v>
      </c>
      <c r="O9" s="150">
        <f t="shared" si="1"/>
        <v>52</v>
      </c>
      <c r="P9" s="149"/>
      <c r="Q9" s="149"/>
      <c r="R9" s="149"/>
    </row>
    <row r="10" spans="1:18" ht="18" x14ac:dyDescent="0.25">
      <c r="A10" s="167">
        <v>7</v>
      </c>
      <c r="B10" s="196" t="str">
        <f t="shared" si="0"/>
        <v>Penwortham</v>
      </c>
      <c r="C10" s="389">
        <v>70.900000000000006</v>
      </c>
      <c r="D10" s="198">
        <f t="shared" si="2"/>
        <v>56</v>
      </c>
      <c r="E10" s="173" t="str">
        <f t="shared" si="3"/>
        <v/>
      </c>
      <c r="G10" s="163">
        <f t="shared" si="10"/>
        <v>85</v>
      </c>
      <c r="I10" t="b">
        <f t="shared" si="4"/>
        <v>0</v>
      </c>
      <c r="J10" t="b">
        <f t="shared" si="5"/>
        <v>0</v>
      </c>
      <c r="K10" s="283">
        <f t="shared" si="6"/>
        <v>0</v>
      </c>
      <c r="L10" s="1">
        <f t="shared" si="7"/>
        <v>0</v>
      </c>
      <c r="M10" s="63">
        <f t="shared" si="8"/>
        <v>70.900000000000006</v>
      </c>
      <c r="N10" s="149">
        <f t="shared" si="9"/>
        <v>70.900000000000006</v>
      </c>
      <c r="O10" s="150">
        <f t="shared" si="1"/>
        <v>56</v>
      </c>
    </row>
    <row r="11" spans="1:18" ht="18" x14ac:dyDescent="0.25">
      <c r="A11" s="167">
        <v>8</v>
      </c>
      <c r="B11" s="196" t="str">
        <f t="shared" si="0"/>
        <v>Gatton</v>
      </c>
      <c r="C11" s="389">
        <v>72.7</v>
      </c>
      <c r="D11" s="198">
        <f t="shared" si="2"/>
        <v>52</v>
      </c>
      <c r="E11" s="173" t="str">
        <f t="shared" si="3"/>
        <v/>
      </c>
      <c r="G11" s="163">
        <f t="shared" si="10"/>
        <v>99</v>
      </c>
      <c r="I11" t="b">
        <f t="shared" si="4"/>
        <v>0</v>
      </c>
      <c r="J11" t="b">
        <f t="shared" si="5"/>
        <v>0</v>
      </c>
      <c r="K11" s="283">
        <f t="shared" si="6"/>
        <v>0</v>
      </c>
      <c r="L11" s="1">
        <f t="shared" si="7"/>
        <v>0</v>
      </c>
      <c r="M11" s="63">
        <f t="shared" si="8"/>
        <v>72.7</v>
      </c>
      <c r="N11" s="149">
        <f t="shared" si="9"/>
        <v>72.7</v>
      </c>
      <c r="O11" s="150">
        <f t="shared" si="1"/>
        <v>52</v>
      </c>
    </row>
    <row r="12" spans="1:18" ht="18" x14ac:dyDescent="0.25">
      <c r="A12" s="167">
        <v>9</v>
      </c>
      <c r="B12" s="196" t="str">
        <f t="shared" si="0"/>
        <v>Sellincourt</v>
      </c>
      <c r="C12" s="389">
        <v>65.900000000000006</v>
      </c>
      <c r="D12" s="198">
        <f t="shared" si="2"/>
        <v>66</v>
      </c>
      <c r="E12" s="173" t="str">
        <f t="shared" si="3"/>
        <v/>
      </c>
      <c r="G12" s="163">
        <f t="shared" si="10"/>
        <v>113</v>
      </c>
      <c r="I12" t="b">
        <f t="shared" si="4"/>
        <v>0</v>
      </c>
      <c r="J12" t="b">
        <f t="shared" si="5"/>
        <v>0</v>
      </c>
      <c r="K12" s="283">
        <f t="shared" si="6"/>
        <v>0</v>
      </c>
      <c r="L12" s="1">
        <f t="shared" si="7"/>
        <v>0</v>
      </c>
      <c r="M12" s="63">
        <f t="shared" si="8"/>
        <v>65.900000000000006</v>
      </c>
      <c r="N12" s="149">
        <f t="shared" si="9"/>
        <v>65.900000000000006</v>
      </c>
      <c r="O12" s="150">
        <f t="shared" si="1"/>
        <v>66</v>
      </c>
    </row>
    <row r="13" spans="1:18" ht="18" x14ac:dyDescent="0.25">
      <c r="A13" s="167">
        <v>10</v>
      </c>
      <c r="B13" s="196" t="str">
        <f t="shared" si="0"/>
        <v>Sacred Heart Battersea</v>
      </c>
      <c r="C13" s="389">
        <v>72.7</v>
      </c>
      <c r="D13" s="198">
        <f t="shared" si="2"/>
        <v>52</v>
      </c>
      <c r="E13" s="173" t="str">
        <f t="shared" si="3"/>
        <v/>
      </c>
      <c r="G13" s="163">
        <f t="shared" si="10"/>
        <v>127</v>
      </c>
      <c r="I13" t="b">
        <f t="shared" si="4"/>
        <v>0</v>
      </c>
      <c r="J13" t="b">
        <f t="shared" si="5"/>
        <v>0</v>
      </c>
      <c r="K13" s="283">
        <f t="shared" si="6"/>
        <v>0</v>
      </c>
      <c r="L13" s="1">
        <f t="shared" si="7"/>
        <v>0</v>
      </c>
      <c r="M13" s="63">
        <f t="shared" si="8"/>
        <v>72.7</v>
      </c>
      <c r="N13" s="149">
        <f t="shared" si="9"/>
        <v>72.7</v>
      </c>
      <c r="O13" s="150">
        <f t="shared" si="1"/>
        <v>52</v>
      </c>
    </row>
    <row r="14" spans="1:18" ht="18" x14ac:dyDescent="0.25">
      <c r="A14" s="167">
        <v>11</v>
      </c>
      <c r="B14" s="196" t="str">
        <f t="shared" si="0"/>
        <v>Ronald Ross</v>
      </c>
      <c r="C14" s="389">
        <v>71.8</v>
      </c>
      <c r="D14" s="198">
        <f t="shared" si="2"/>
        <v>54</v>
      </c>
      <c r="E14" s="173" t="str">
        <f t="shared" si="3"/>
        <v/>
      </c>
      <c r="G14" s="163">
        <f t="shared" si="10"/>
        <v>141</v>
      </c>
      <c r="I14" t="b">
        <f t="shared" si="4"/>
        <v>0</v>
      </c>
      <c r="J14" t="b">
        <f t="shared" si="5"/>
        <v>0</v>
      </c>
      <c r="K14" s="283">
        <f t="shared" si="6"/>
        <v>0</v>
      </c>
      <c r="L14" s="1">
        <f t="shared" si="7"/>
        <v>0</v>
      </c>
      <c r="M14" s="63">
        <f t="shared" si="8"/>
        <v>71.8</v>
      </c>
      <c r="N14" s="149">
        <f t="shared" si="9"/>
        <v>71.8</v>
      </c>
      <c r="O14" s="150">
        <f t="shared" si="1"/>
        <v>54</v>
      </c>
    </row>
    <row r="15" spans="1:18" ht="18" x14ac:dyDescent="0.25">
      <c r="A15" s="167">
        <v>12</v>
      </c>
      <c r="B15" s="196" t="str">
        <f t="shared" si="0"/>
        <v>St Joseph's</v>
      </c>
      <c r="C15" s="389">
        <v>67.2</v>
      </c>
      <c r="D15" s="198">
        <f t="shared" si="2"/>
        <v>63</v>
      </c>
      <c r="E15" s="173" t="str">
        <f t="shared" si="3"/>
        <v/>
      </c>
      <c r="G15" s="163">
        <f t="shared" si="10"/>
        <v>155</v>
      </c>
      <c r="I15" t="b">
        <f t="shared" si="4"/>
        <v>0</v>
      </c>
      <c r="J15" t="b">
        <f t="shared" si="5"/>
        <v>0</v>
      </c>
      <c r="K15" s="283">
        <f t="shared" si="6"/>
        <v>0</v>
      </c>
      <c r="L15" s="1">
        <f t="shared" si="7"/>
        <v>0</v>
      </c>
      <c r="M15" s="63">
        <f t="shared" si="8"/>
        <v>67.2</v>
      </c>
      <c r="N15" s="149">
        <f t="shared" si="9"/>
        <v>67.2</v>
      </c>
      <c r="O15" s="150">
        <f t="shared" si="1"/>
        <v>63</v>
      </c>
    </row>
    <row r="16" spans="1:18" ht="18" x14ac:dyDescent="0.25">
      <c r="A16" s="167">
        <v>13</v>
      </c>
      <c r="B16" s="196" t="str">
        <f t="shared" si="0"/>
        <v>Fircroft</v>
      </c>
      <c r="C16" s="389">
        <v>73.900000000000006</v>
      </c>
      <c r="D16" s="198">
        <f t="shared" si="2"/>
        <v>50</v>
      </c>
      <c r="E16" s="173" t="str">
        <f t="shared" si="3"/>
        <v/>
      </c>
      <c r="G16" s="163">
        <f t="shared" si="10"/>
        <v>169</v>
      </c>
      <c r="I16" t="b">
        <f t="shared" si="4"/>
        <v>0</v>
      </c>
      <c r="J16" t="b">
        <f t="shared" si="5"/>
        <v>0</v>
      </c>
      <c r="K16" s="283">
        <f t="shared" si="6"/>
        <v>0</v>
      </c>
      <c r="L16" s="1">
        <f t="shared" si="7"/>
        <v>0</v>
      </c>
      <c r="M16" s="63">
        <f t="shared" si="8"/>
        <v>73.900000000000006</v>
      </c>
      <c r="N16" s="149">
        <f t="shared" si="9"/>
        <v>73.900000000000006</v>
      </c>
      <c r="O16" s="150">
        <f t="shared" si="1"/>
        <v>50</v>
      </c>
    </row>
    <row r="17" spans="1:15" ht="18" x14ac:dyDescent="0.25">
      <c r="A17" s="167">
        <v>14</v>
      </c>
      <c r="B17" s="196" t="str">
        <f t="shared" si="0"/>
        <v/>
      </c>
      <c r="C17" s="389"/>
      <c r="D17" s="198">
        <f t="shared" si="2"/>
        <v>0</v>
      </c>
      <c r="E17" s="173" t="str">
        <f t="shared" si="3"/>
        <v/>
      </c>
      <c r="G17" s="163">
        <f t="shared" si="10"/>
        <v>183</v>
      </c>
      <c r="I17" t="b">
        <f t="shared" si="4"/>
        <v>0</v>
      </c>
      <c r="J17" t="b">
        <f t="shared" si="5"/>
        <v>0</v>
      </c>
      <c r="K17" s="283">
        <f t="shared" si="6"/>
        <v>0</v>
      </c>
      <c r="L17" s="1">
        <f t="shared" si="7"/>
        <v>0</v>
      </c>
      <c r="M17" s="63">
        <f t="shared" si="8"/>
        <v>0</v>
      </c>
      <c r="N17" s="149">
        <f t="shared" si="9"/>
        <v>0</v>
      </c>
      <c r="O17" s="150">
        <f t="shared" si="1"/>
        <v>100</v>
      </c>
    </row>
    <row r="18" spans="1:15" ht="18" x14ac:dyDescent="0.25">
      <c r="A18" s="167">
        <v>15</v>
      </c>
      <c r="B18" s="196" t="str">
        <f t="shared" si="0"/>
        <v/>
      </c>
      <c r="C18" s="389"/>
      <c r="D18" s="198">
        <f t="shared" si="2"/>
        <v>0</v>
      </c>
      <c r="E18" s="173" t="str">
        <f t="shared" si="3"/>
        <v/>
      </c>
      <c r="G18" s="163">
        <f t="shared" si="10"/>
        <v>197</v>
      </c>
      <c r="I18" t="b">
        <f t="shared" si="4"/>
        <v>0</v>
      </c>
      <c r="J18" t="b">
        <f t="shared" si="5"/>
        <v>0</v>
      </c>
      <c r="K18" s="283">
        <f t="shared" si="6"/>
        <v>0</v>
      </c>
      <c r="L18" s="1">
        <f t="shared" si="7"/>
        <v>0</v>
      </c>
      <c r="M18" s="63">
        <f t="shared" si="8"/>
        <v>0</v>
      </c>
      <c r="N18" s="149">
        <f t="shared" si="9"/>
        <v>0</v>
      </c>
      <c r="O18" s="150">
        <f t="shared" si="1"/>
        <v>100</v>
      </c>
    </row>
    <row r="19" spans="1:15" ht="18" x14ac:dyDescent="0.25">
      <c r="A19" s="167">
        <v>16</v>
      </c>
      <c r="B19" s="196" t="str">
        <f t="shared" si="0"/>
        <v/>
      </c>
      <c r="C19" s="389"/>
      <c r="D19" s="198">
        <f t="shared" si="2"/>
        <v>0</v>
      </c>
      <c r="E19" s="173" t="str">
        <f t="shared" si="3"/>
        <v/>
      </c>
      <c r="G19" s="163">
        <f t="shared" si="10"/>
        <v>211</v>
      </c>
      <c r="I19" t="b">
        <f t="shared" si="4"/>
        <v>0</v>
      </c>
      <c r="J19" t="b">
        <f t="shared" si="5"/>
        <v>0</v>
      </c>
      <c r="K19" s="283">
        <f t="shared" si="6"/>
        <v>0</v>
      </c>
      <c r="L19" s="1">
        <f t="shared" si="7"/>
        <v>0</v>
      </c>
      <c r="M19" s="63">
        <f t="shared" si="8"/>
        <v>0</v>
      </c>
      <c r="N19" s="149">
        <f t="shared" si="9"/>
        <v>0</v>
      </c>
      <c r="O19" s="150">
        <f t="shared" si="1"/>
        <v>100</v>
      </c>
    </row>
    <row r="20" spans="1:15" ht="18" x14ac:dyDescent="0.25">
      <c r="A20" s="167">
        <v>17</v>
      </c>
      <c r="B20" s="196" t="str">
        <f t="shared" si="0"/>
        <v/>
      </c>
      <c r="C20" s="389"/>
      <c r="D20" s="198">
        <f t="shared" si="2"/>
        <v>0</v>
      </c>
      <c r="E20" s="173" t="str">
        <f t="shared" si="3"/>
        <v/>
      </c>
      <c r="G20" s="163">
        <f t="shared" si="10"/>
        <v>225</v>
      </c>
      <c r="I20" t="b">
        <f t="shared" si="4"/>
        <v>0</v>
      </c>
      <c r="J20" t="b">
        <f t="shared" si="5"/>
        <v>0</v>
      </c>
      <c r="K20" s="283">
        <f t="shared" si="6"/>
        <v>0</v>
      </c>
      <c r="L20" s="1">
        <f t="shared" si="7"/>
        <v>0</v>
      </c>
      <c r="M20" s="63">
        <f t="shared" si="8"/>
        <v>0</v>
      </c>
      <c r="N20" s="149">
        <f t="shared" si="9"/>
        <v>0</v>
      </c>
      <c r="O20" s="150">
        <f t="shared" si="1"/>
        <v>100</v>
      </c>
    </row>
    <row r="21" spans="1:15" ht="18" x14ac:dyDescent="0.25">
      <c r="A21" s="167">
        <v>18</v>
      </c>
      <c r="B21" s="196" t="str">
        <f t="shared" si="0"/>
        <v/>
      </c>
      <c r="C21" s="389"/>
      <c r="D21" s="198">
        <f t="shared" si="2"/>
        <v>0</v>
      </c>
      <c r="E21" s="173" t="str">
        <f t="shared" si="3"/>
        <v/>
      </c>
      <c r="G21" s="163">
        <f t="shared" si="10"/>
        <v>239</v>
      </c>
      <c r="I21" t="b">
        <f t="shared" si="4"/>
        <v>0</v>
      </c>
      <c r="J21" t="b">
        <f t="shared" si="5"/>
        <v>0</v>
      </c>
      <c r="K21" s="283">
        <f t="shared" si="6"/>
        <v>0</v>
      </c>
      <c r="L21" s="1">
        <f t="shared" si="7"/>
        <v>0</v>
      </c>
      <c r="M21" s="63">
        <f t="shared" si="8"/>
        <v>0</v>
      </c>
      <c r="N21" s="149">
        <f t="shared" si="9"/>
        <v>0</v>
      </c>
      <c r="O21" s="150">
        <f t="shared" si="1"/>
        <v>100</v>
      </c>
    </row>
    <row r="22" spans="1:15" ht="18" x14ac:dyDescent="0.25">
      <c r="A22" s="167">
        <v>19</v>
      </c>
      <c r="B22" s="196" t="str">
        <f t="shared" si="0"/>
        <v/>
      </c>
      <c r="C22" s="389"/>
      <c r="D22" s="198">
        <f t="shared" si="2"/>
        <v>0</v>
      </c>
      <c r="E22" s="173" t="str">
        <f t="shared" si="3"/>
        <v/>
      </c>
      <c r="G22" s="163">
        <f t="shared" si="10"/>
        <v>253</v>
      </c>
      <c r="I22" t="b">
        <f t="shared" si="4"/>
        <v>0</v>
      </c>
      <c r="J22" t="b">
        <f t="shared" si="5"/>
        <v>0</v>
      </c>
      <c r="K22" s="283">
        <f t="shared" si="6"/>
        <v>0</v>
      </c>
      <c r="L22" s="1">
        <f t="shared" si="7"/>
        <v>0</v>
      </c>
      <c r="M22" s="63">
        <f t="shared" si="8"/>
        <v>0</v>
      </c>
      <c r="N22" s="149">
        <f t="shared" si="9"/>
        <v>0</v>
      </c>
      <c r="O22" s="150">
        <f t="shared" si="1"/>
        <v>100</v>
      </c>
    </row>
    <row r="23" spans="1:15" ht="18" x14ac:dyDescent="0.25">
      <c r="A23" s="167">
        <v>20</v>
      </c>
      <c r="B23" s="196" t="str">
        <f t="shared" si="0"/>
        <v/>
      </c>
      <c r="C23" s="389"/>
      <c r="D23" s="198">
        <f t="shared" si="2"/>
        <v>0</v>
      </c>
      <c r="E23" s="173" t="str">
        <f t="shared" si="3"/>
        <v/>
      </c>
      <c r="G23" s="163">
        <f t="shared" si="10"/>
        <v>267</v>
      </c>
      <c r="I23" t="b">
        <f t="shared" si="4"/>
        <v>0</v>
      </c>
      <c r="J23" t="b">
        <f t="shared" si="5"/>
        <v>0</v>
      </c>
      <c r="K23" s="283">
        <f t="shared" si="6"/>
        <v>0</v>
      </c>
      <c r="L23" s="1">
        <f t="shared" si="7"/>
        <v>0</v>
      </c>
      <c r="M23" s="63">
        <f t="shared" si="8"/>
        <v>0</v>
      </c>
      <c r="N23" s="149">
        <f t="shared" si="9"/>
        <v>0</v>
      </c>
      <c r="O23" s="150">
        <f t="shared" si="1"/>
        <v>100</v>
      </c>
    </row>
    <row r="24" spans="1:15" ht="18" x14ac:dyDescent="0.25">
      <c r="A24" s="167">
        <v>21</v>
      </c>
      <c r="B24" s="196" t="str">
        <f t="shared" ref="B24:B33" si="11">IF(ISERR(INDEX(teamnames,G24)),"",INDEX(teamnames,G24))</f>
        <v/>
      </c>
      <c r="C24" s="389"/>
      <c r="D24" s="198">
        <f t="shared" ref="D24:D33" si="12">IF(AND(C24&gt;0,ISNUMBER(C24)),O24,0)</f>
        <v>0</v>
      </c>
      <c r="E24" s="173" t="str">
        <f t="shared" ref="E24:E33" si="13">IF(I24,"CHECK","")</f>
        <v/>
      </c>
      <c r="G24" s="163">
        <f t="shared" si="10"/>
        <v>281</v>
      </c>
      <c r="I24" t="b">
        <f t="shared" ref="I24:I33" si="14">IF(AND(ISNUMBER(C24),OR(D24&lt;=10,D24&gt;=90)),TRUE,FALSE)</f>
        <v>0</v>
      </c>
      <c r="J24" t="b">
        <f t="shared" ref="J24:J33" si="15">IF(AND(LEN(C24)&gt;0,LEN(E24)&gt;0,D24&lt;&gt;0),TRUE,FALSE)</f>
        <v>0</v>
      </c>
      <c r="K24" s="283">
        <f t="shared" ref="K24:K33" si="16">IF(ISNA(MATCH(C24,AthleteNumbers,0)),0,MATCH(C24,AthleteNumbers,0))</f>
        <v>0</v>
      </c>
      <c r="L24" s="1">
        <f t="shared" ref="L24:L33" si="17">IF(K24&gt;0,INDEX(DB,$I24,6),0)</f>
        <v>0</v>
      </c>
      <c r="M24" s="63">
        <f t="shared" ref="M24:M33" si="18">IF(ISNUMBER(C24),ROUND(+C24,1),0)</f>
        <v>0</v>
      </c>
      <c r="N24" s="149">
        <f t="shared" ref="N24:N33" si="19">ROUND(+M24,1)</f>
        <v>0</v>
      </c>
      <c r="O24" s="150">
        <f t="shared" ref="O24:O33" si="20">IF(M24&gt;$M$1,MinPoints,IF(M24&lt;$R$1,100,+INT(($M$1-$M24)/$O$1)+MinPoints))</f>
        <v>100</v>
      </c>
    </row>
    <row r="25" spans="1:15" ht="18" x14ac:dyDescent="0.25">
      <c r="A25" s="167">
        <v>22</v>
      </c>
      <c r="B25" s="196" t="str">
        <f t="shared" si="11"/>
        <v/>
      </c>
      <c r="C25" s="389"/>
      <c r="D25" s="198">
        <f t="shared" si="12"/>
        <v>0</v>
      </c>
      <c r="E25" s="173" t="str">
        <f t="shared" si="13"/>
        <v/>
      </c>
      <c r="G25" s="163">
        <f t="shared" si="10"/>
        <v>295</v>
      </c>
      <c r="I25" t="b">
        <f t="shared" si="14"/>
        <v>0</v>
      </c>
      <c r="J25" t="b">
        <f t="shared" si="15"/>
        <v>0</v>
      </c>
      <c r="K25" s="283">
        <f t="shared" si="16"/>
        <v>0</v>
      </c>
      <c r="L25" s="1">
        <f t="shared" si="17"/>
        <v>0</v>
      </c>
      <c r="M25" s="63">
        <f t="shared" si="18"/>
        <v>0</v>
      </c>
      <c r="N25" s="149">
        <f t="shared" si="19"/>
        <v>0</v>
      </c>
      <c r="O25" s="150">
        <f t="shared" si="20"/>
        <v>100</v>
      </c>
    </row>
    <row r="26" spans="1:15" ht="18" x14ac:dyDescent="0.25">
      <c r="A26" s="167">
        <v>23</v>
      </c>
      <c r="B26" s="196" t="str">
        <f t="shared" si="11"/>
        <v/>
      </c>
      <c r="C26" s="389"/>
      <c r="D26" s="198">
        <f t="shared" si="12"/>
        <v>0</v>
      </c>
      <c r="E26" s="173" t="str">
        <f t="shared" si="13"/>
        <v/>
      </c>
      <c r="G26" s="163">
        <f t="shared" si="10"/>
        <v>309</v>
      </c>
      <c r="I26" t="b">
        <f t="shared" si="14"/>
        <v>0</v>
      </c>
      <c r="J26" t="b">
        <f t="shared" si="15"/>
        <v>0</v>
      </c>
      <c r="K26" s="283">
        <f t="shared" si="16"/>
        <v>0</v>
      </c>
      <c r="L26" s="1">
        <f t="shared" si="17"/>
        <v>0</v>
      </c>
      <c r="M26" s="63">
        <f t="shared" si="18"/>
        <v>0</v>
      </c>
      <c r="N26" s="149">
        <f t="shared" si="19"/>
        <v>0</v>
      </c>
      <c r="O26" s="150">
        <f t="shared" si="20"/>
        <v>100</v>
      </c>
    </row>
    <row r="27" spans="1:15" ht="18" x14ac:dyDescent="0.25">
      <c r="A27" s="167">
        <v>24</v>
      </c>
      <c r="B27" s="196" t="str">
        <f t="shared" si="11"/>
        <v/>
      </c>
      <c r="C27" s="389"/>
      <c r="D27" s="198">
        <f t="shared" si="12"/>
        <v>0</v>
      </c>
      <c r="E27" s="173" t="str">
        <f t="shared" si="13"/>
        <v/>
      </c>
      <c r="G27" s="163">
        <f t="shared" si="10"/>
        <v>323</v>
      </c>
      <c r="I27" t="b">
        <f t="shared" si="14"/>
        <v>0</v>
      </c>
      <c r="J27" t="b">
        <f t="shared" si="15"/>
        <v>0</v>
      </c>
      <c r="K27" s="283">
        <f t="shared" si="16"/>
        <v>0</v>
      </c>
      <c r="L27" s="1">
        <f t="shared" si="17"/>
        <v>0</v>
      </c>
      <c r="M27" s="63">
        <f t="shared" si="18"/>
        <v>0</v>
      </c>
      <c r="N27" s="149">
        <f t="shared" si="19"/>
        <v>0</v>
      </c>
      <c r="O27" s="150">
        <f t="shared" si="20"/>
        <v>100</v>
      </c>
    </row>
    <row r="28" spans="1:15" ht="18" x14ac:dyDescent="0.25">
      <c r="A28" s="167">
        <v>25</v>
      </c>
      <c r="B28" s="196" t="str">
        <f t="shared" si="11"/>
        <v/>
      </c>
      <c r="C28" s="389"/>
      <c r="D28" s="198">
        <f t="shared" si="12"/>
        <v>0</v>
      </c>
      <c r="E28" s="173" t="str">
        <f t="shared" si="13"/>
        <v/>
      </c>
      <c r="G28" s="163">
        <f t="shared" si="10"/>
        <v>337</v>
      </c>
      <c r="I28" t="b">
        <f t="shared" si="14"/>
        <v>0</v>
      </c>
      <c r="J28" t="b">
        <f t="shared" si="15"/>
        <v>0</v>
      </c>
      <c r="K28" s="283">
        <f t="shared" si="16"/>
        <v>0</v>
      </c>
      <c r="L28" s="1">
        <f t="shared" si="17"/>
        <v>0</v>
      </c>
      <c r="M28" s="63">
        <f t="shared" si="18"/>
        <v>0</v>
      </c>
      <c r="N28" s="149">
        <f t="shared" si="19"/>
        <v>0</v>
      </c>
      <c r="O28" s="150">
        <f t="shared" si="20"/>
        <v>100</v>
      </c>
    </row>
    <row r="29" spans="1:15" ht="18" x14ac:dyDescent="0.25">
      <c r="A29" s="167">
        <v>26</v>
      </c>
      <c r="B29" s="196" t="str">
        <f t="shared" si="11"/>
        <v/>
      </c>
      <c r="C29" s="389"/>
      <c r="D29" s="198">
        <f t="shared" si="12"/>
        <v>0</v>
      </c>
      <c r="E29" s="173" t="str">
        <f t="shared" si="13"/>
        <v/>
      </c>
      <c r="G29" s="163">
        <f t="shared" si="10"/>
        <v>351</v>
      </c>
      <c r="I29" t="b">
        <f t="shared" si="14"/>
        <v>0</v>
      </c>
      <c r="J29" t="b">
        <f t="shared" si="15"/>
        <v>0</v>
      </c>
      <c r="K29" s="283">
        <f t="shared" si="16"/>
        <v>0</v>
      </c>
      <c r="L29" s="1">
        <f t="shared" si="17"/>
        <v>0</v>
      </c>
      <c r="M29" s="63">
        <f t="shared" si="18"/>
        <v>0</v>
      </c>
      <c r="N29" s="149">
        <f t="shared" si="19"/>
        <v>0</v>
      </c>
      <c r="O29" s="150">
        <f t="shared" si="20"/>
        <v>100</v>
      </c>
    </row>
    <row r="30" spans="1:15" ht="18" x14ac:dyDescent="0.25">
      <c r="A30" s="167">
        <v>27</v>
      </c>
      <c r="B30" s="196" t="str">
        <f t="shared" si="11"/>
        <v/>
      </c>
      <c r="C30" s="389"/>
      <c r="D30" s="198">
        <f t="shared" si="12"/>
        <v>0</v>
      </c>
      <c r="E30" s="173" t="str">
        <f t="shared" si="13"/>
        <v/>
      </c>
      <c r="G30" s="163">
        <f t="shared" si="10"/>
        <v>365</v>
      </c>
      <c r="I30" t="b">
        <f t="shared" si="14"/>
        <v>0</v>
      </c>
      <c r="J30" t="b">
        <f t="shared" si="15"/>
        <v>0</v>
      </c>
      <c r="K30" s="283">
        <f t="shared" si="16"/>
        <v>0</v>
      </c>
      <c r="L30" s="1">
        <f t="shared" si="17"/>
        <v>0</v>
      </c>
      <c r="M30" s="63">
        <f t="shared" si="18"/>
        <v>0</v>
      </c>
      <c r="N30" s="149">
        <f t="shared" si="19"/>
        <v>0</v>
      </c>
      <c r="O30" s="150">
        <f t="shared" si="20"/>
        <v>100</v>
      </c>
    </row>
    <row r="31" spans="1:15" ht="18" x14ac:dyDescent="0.25">
      <c r="A31" s="167">
        <v>28</v>
      </c>
      <c r="B31" s="196" t="str">
        <f t="shared" si="11"/>
        <v/>
      </c>
      <c r="C31" s="389"/>
      <c r="D31" s="198">
        <f t="shared" si="12"/>
        <v>0</v>
      </c>
      <c r="E31" s="173" t="str">
        <f t="shared" si="13"/>
        <v/>
      </c>
      <c r="G31" s="163">
        <f t="shared" si="10"/>
        <v>379</v>
      </c>
      <c r="I31" t="b">
        <f t="shared" si="14"/>
        <v>0</v>
      </c>
      <c r="J31" t="b">
        <f t="shared" si="15"/>
        <v>0</v>
      </c>
      <c r="K31" s="283">
        <f t="shared" si="16"/>
        <v>0</v>
      </c>
      <c r="L31" s="1">
        <f t="shared" si="17"/>
        <v>0</v>
      </c>
      <c r="M31" s="63">
        <f t="shared" si="18"/>
        <v>0</v>
      </c>
      <c r="N31" s="149">
        <f t="shared" si="19"/>
        <v>0</v>
      </c>
      <c r="O31" s="150">
        <f t="shared" si="20"/>
        <v>100</v>
      </c>
    </row>
    <row r="32" spans="1:15" ht="18" x14ac:dyDescent="0.25">
      <c r="A32" s="167">
        <v>29</v>
      </c>
      <c r="B32" s="196" t="str">
        <f t="shared" si="11"/>
        <v/>
      </c>
      <c r="C32" s="389"/>
      <c r="D32" s="198">
        <f t="shared" si="12"/>
        <v>0</v>
      </c>
      <c r="E32" s="173" t="str">
        <f t="shared" si="13"/>
        <v/>
      </c>
      <c r="G32" s="163">
        <f t="shared" si="10"/>
        <v>393</v>
      </c>
      <c r="I32" t="b">
        <f t="shared" si="14"/>
        <v>0</v>
      </c>
      <c r="J32" t="b">
        <f t="shared" si="15"/>
        <v>0</v>
      </c>
      <c r="K32" s="283">
        <f t="shared" si="16"/>
        <v>0</v>
      </c>
      <c r="L32" s="1">
        <f t="shared" si="17"/>
        <v>0</v>
      </c>
      <c r="M32" s="63">
        <f t="shared" si="18"/>
        <v>0</v>
      </c>
      <c r="N32" s="149">
        <f t="shared" si="19"/>
        <v>0</v>
      </c>
      <c r="O32" s="150">
        <f t="shared" si="20"/>
        <v>100</v>
      </c>
    </row>
    <row r="33" spans="1:15" ht="18" x14ac:dyDescent="0.25">
      <c r="A33" s="167">
        <v>30</v>
      </c>
      <c r="B33" s="196" t="str">
        <f t="shared" si="11"/>
        <v/>
      </c>
      <c r="C33" s="389"/>
      <c r="D33" s="198">
        <f t="shared" si="12"/>
        <v>0</v>
      </c>
      <c r="E33" s="173" t="str">
        <f t="shared" si="13"/>
        <v/>
      </c>
      <c r="G33" s="163">
        <f t="shared" si="10"/>
        <v>407</v>
      </c>
      <c r="I33" t="b">
        <f t="shared" si="14"/>
        <v>0</v>
      </c>
      <c r="J33" t="b">
        <f t="shared" si="15"/>
        <v>0</v>
      </c>
      <c r="K33" s="283">
        <f t="shared" si="16"/>
        <v>0</v>
      </c>
      <c r="L33" s="1">
        <f t="shared" si="17"/>
        <v>0</v>
      </c>
      <c r="M33" s="63">
        <f t="shared" si="18"/>
        <v>0</v>
      </c>
      <c r="N33" s="149">
        <f t="shared" si="19"/>
        <v>0</v>
      </c>
      <c r="O33" s="150">
        <f t="shared" si="20"/>
        <v>100</v>
      </c>
    </row>
    <row r="34" spans="1:15" ht="18" x14ac:dyDescent="0.25">
      <c r="A34" s="167">
        <v>31</v>
      </c>
      <c r="B34" s="196" t="str">
        <f>IF(ISERR(INDEX(teamnames,G34)),"",INDEX(teamnames,G34))</f>
        <v/>
      </c>
      <c r="C34" s="389"/>
      <c r="D34" s="198">
        <f>IF(AND(C34&gt;0,ISNUMBER(C34)),O34,0)</f>
        <v>0</v>
      </c>
      <c r="E34" s="173" t="str">
        <f>IF(I34,"CHECK","")</f>
        <v/>
      </c>
      <c r="G34" s="163">
        <f t="shared" si="10"/>
        <v>421</v>
      </c>
      <c r="I34" t="b">
        <f>IF(AND(ISNUMBER(C34),OR(D34&lt;=10,D34&gt;=90)),TRUE,FALSE)</f>
        <v>0</v>
      </c>
      <c r="J34" t="b">
        <f>IF(AND(LEN(C34)&gt;0,LEN(E34)&gt;0,D34&lt;&gt;0),TRUE,FALSE)</f>
        <v>0</v>
      </c>
      <c r="K34" s="283">
        <f>IF(ISNA(MATCH(C34,AthleteNumbers,0)),0,MATCH(C34,AthleteNumbers,0))</f>
        <v>0</v>
      </c>
      <c r="L34" s="1">
        <f>IF(K34&gt;0,INDEX(DB,$I34,6),0)</f>
        <v>0</v>
      </c>
      <c r="M34" s="63">
        <f>IF(ISNUMBER(C34),ROUND(+C34,1),0)</f>
        <v>0</v>
      </c>
      <c r="N34" s="149">
        <f>ROUND(+M34,1)</f>
        <v>0</v>
      </c>
      <c r="O34" s="150">
        <f>IF(M34&gt;$M$1,MinPoints,IF(M34&lt;$R$1,100,+INT(($M$1-$M34)/$O$1)+MinPoints))</f>
        <v>100</v>
      </c>
    </row>
    <row r="35" spans="1:15" ht="18" x14ac:dyDescent="0.25">
      <c r="A35" s="167">
        <v>32</v>
      </c>
      <c r="B35" s="196" t="str">
        <f>IF(ISERR(INDEX(teamnames,G35)),"",INDEX(teamnames,G35))</f>
        <v/>
      </c>
      <c r="C35" s="389"/>
      <c r="D35" s="198">
        <f>IF(AND(C35&gt;0,ISNUMBER(C35)),O35,0)</f>
        <v>0</v>
      </c>
      <c r="E35" s="173" t="str">
        <f>IF(I35,"CHECK","")</f>
        <v/>
      </c>
      <c r="G35" s="163">
        <f t="shared" si="10"/>
        <v>435</v>
      </c>
      <c r="I35" t="b">
        <f>IF(AND(ISNUMBER(C35),OR(D35&lt;=10,D35&gt;=90)),TRUE,FALSE)</f>
        <v>0</v>
      </c>
      <c r="J35" t="b">
        <f>IF(AND(LEN(C35)&gt;0,LEN(E35)&gt;0,D35&lt;&gt;0),TRUE,FALSE)</f>
        <v>0</v>
      </c>
      <c r="K35" s="283">
        <f>IF(ISNA(MATCH(C35,AthleteNumbers,0)),0,MATCH(C35,AthleteNumbers,0))</f>
        <v>0</v>
      </c>
      <c r="L35" s="1">
        <f>IF(K35&gt;0,INDEX(DB,$I35,6),0)</f>
        <v>0</v>
      </c>
      <c r="M35" s="63">
        <f>IF(ISNUMBER(C35),ROUND(+C35,1),0)</f>
        <v>0</v>
      </c>
      <c r="N35" s="149">
        <f>ROUND(+M35,1)</f>
        <v>0</v>
      </c>
      <c r="O35" s="150">
        <f>IF(M35&gt;$M$1,MinPoints,IF(M35&lt;$R$1,100,+INT(($M$1-$M35)/$O$1)+MinPoints))</f>
        <v>100</v>
      </c>
    </row>
    <row r="36" spans="1:15" ht="18" x14ac:dyDescent="0.25">
      <c r="A36" s="167">
        <v>33</v>
      </c>
      <c r="B36" s="196" t="str">
        <f>IF(ISERR(INDEX(teamnames,G36)),"",INDEX(teamnames,G36))</f>
        <v/>
      </c>
      <c r="C36" s="389"/>
      <c r="D36" s="198">
        <f>IF(AND(C36&gt;0,ISNUMBER(C36)),O36,0)</f>
        <v>0</v>
      </c>
      <c r="E36" s="173" t="str">
        <f>IF(I36,"CHECK","")</f>
        <v/>
      </c>
      <c r="G36" s="163">
        <f t="shared" si="10"/>
        <v>449</v>
      </c>
      <c r="I36" t="b">
        <f>IF(AND(ISNUMBER(C36),OR(D36&lt;=10,D36&gt;=90)),TRUE,FALSE)</f>
        <v>0</v>
      </c>
      <c r="J36" t="b">
        <f>IF(AND(LEN(C36)&gt;0,LEN(E36)&gt;0,D36&lt;&gt;0),TRUE,FALSE)</f>
        <v>0</v>
      </c>
      <c r="K36" s="283">
        <f>IF(ISNA(MATCH(C36,AthleteNumbers,0)),0,MATCH(C36,AthleteNumbers,0))</f>
        <v>0</v>
      </c>
      <c r="L36" s="1">
        <f>IF(K36&gt;0,INDEX(DB,$I36,6),0)</f>
        <v>0</v>
      </c>
      <c r="M36" s="63">
        <f>IF(ISNUMBER(C36),ROUND(+C36,1),0)</f>
        <v>0</v>
      </c>
      <c r="N36" s="149">
        <f>ROUND(+M36,1)</f>
        <v>0</v>
      </c>
      <c r="O36" s="150">
        <f>IF(M36&gt;$M$1,MinPoints,IF(M36&lt;$R$1,100,+INT(($M$1-$M36)/$O$1)+MinPoints))</f>
        <v>100</v>
      </c>
    </row>
    <row r="37" spans="1:15" ht="18" x14ac:dyDescent="0.25">
      <c r="A37" s="167">
        <v>34</v>
      </c>
      <c r="B37" s="196" t="str">
        <f>IF(ISERR(INDEX(teamnames,G37)),"",INDEX(teamnames,G37))</f>
        <v/>
      </c>
      <c r="C37" s="389"/>
      <c r="D37" s="198">
        <f>IF(AND(C37&gt;0,ISNUMBER(C37)),O37,0)</f>
        <v>0</v>
      </c>
      <c r="E37" s="173" t="str">
        <f>IF(I37,"CHECK","")</f>
        <v/>
      </c>
      <c r="G37" s="163">
        <f t="shared" si="10"/>
        <v>463</v>
      </c>
      <c r="I37" t="b">
        <f>IF(AND(ISNUMBER(C37),OR(D37&lt;=10,D37&gt;=90)),TRUE,FALSE)</f>
        <v>0</v>
      </c>
      <c r="J37" t="b">
        <f>IF(AND(LEN(C37)&gt;0,LEN(E37)&gt;0,D37&lt;&gt;0),TRUE,FALSE)</f>
        <v>0</v>
      </c>
      <c r="K37" s="283">
        <f>IF(ISNA(MATCH(C37,AthleteNumbers,0)),0,MATCH(C37,AthleteNumbers,0))</f>
        <v>0</v>
      </c>
      <c r="L37" s="1">
        <f>IF(K37&gt;0,INDEX(DB,$I37,6),0)</f>
        <v>0</v>
      </c>
      <c r="M37" s="63">
        <f>IF(ISNUMBER(C37),ROUND(+C37,1),0)</f>
        <v>0</v>
      </c>
      <c r="N37" s="149">
        <f>ROUND(+M37,1)</f>
        <v>0</v>
      </c>
      <c r="O37" s="150">
        <f>IF(M37&gt;$M$1,MinPoints,IF(M37&lt;$R$1,100,+INT(($M$1-$M37)/$O$1)+MinPoints))</f>
        <v>100</v>
      </c>
    </row>
    <row r="38" spans="1:15" ht="18" x14ac:dyDescent="0.25">
      <c r="A38" s="167">
        <v>35</v>
      </c>
      <c r="B38" s="199" t="str">
        <f>IF(ISERR(INDEX(teamnames,G38)),"",INDEX(teamnames,G38))</f>
        <v/>
      </c>
      <c r="C38" s="390"/>
      <c r="D38" s="201">
        <f>IF(AND(C38&gt;0,ISNUMBER(C38)),O38,0)</f>
        <v>0</v>
      </c>
      <c r="E38" s="173" t="str">
        <f>IF(I38,"CHECK","")</f>
        <v/>
      </c>
      <c r="G38" s="163">
        <f t="shared" si="10"/>
        <v>477</v>
      </c>
      <c r="I38" t="b">
        <f>IF(AND(ISNUMBER(C38),OR(D38&lt;=10,D38&gt;=90)),TRUE,FALSE)</f>
        <v>0</v>
      </c>
      <c r="J38" t="b">
        <f>IF(AND(LEN(C38)&gt;0,LEN(E38)&gt;0,D38&lt;&gt;0),TRUE,FALSE)</f>
        <v>0</v>
      </c>
      <c r="K38" s="283">
        <f>IF(ISNA(MATCH(C38,AthleteNumbers,0)),0,MATCH(C38,AthleteNumbers,0))</f>
        <v>0</v>
      </c>
      <c r="L38" s="1">
        <f>IF(K38&gt;0,INDEX(DB,$I38,6),0)</f>
        <v>0</v>
      </c>
      <c r="M38" s="63">
        <f>IF(ISNUMBER(C38),ROUND(+C38,1),0)</f>
        <v>0</v>
      </c>
      <c r="N38" s="149">
        <f>ROUND(+M38,1)</f>
        <v>0</v>
      </c>
      <c r="O38" s="150">
        <f>IF(M38&gt;$M$1,MinPoints,IF(M38&lt;$R$1,100,+INT(($M$1-$M38)/$O$1)+MinPoints))</f>
        <v>100</v>
      </c>
    </row>
  </sheetData>
  <sheetProtection sheet="1"/>
  <mergeCells count="1">
    <mergeCell ref="A1:B1"/>
  </mergeCells>
  <conditionalFormatting sqref="B4:D23">
    <cfRule type="expression" dxfId="2" priority="3" stopIfTrue="1">
      <formula>$I4</formula>
    </cfRule>
  </conditionalFormatting>
  <conditionalFormatting sqref="B24:D33">
    <cfRule type="expression" dxfId="1" priority="2" stopIfTrue="1">
      <formula>$I24</formula>
    </cfRule>
  </conditionalFormatting>
  <conditionalFormatting sqref="B34:D38">
    <cfRule type="expression" dxfId="0" priority="1" stopIfTrue="1">
      <formula>$I34</formula>
    </cfRule>
  </conditionalFormatting>
  <printOptions horizontalCentered="1" verticalCentered="1"/>
  <pageMargins left="0.70866141732283472" right="0.70866141732283472"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G97"/>
  <sheetViews>
    <sheetView workbookViewId="0">
      <selection activeCell="G5" sqref="G5"/>
    </sheetView>
  </sheetViews>
  <sheetFormatPr defaultRowHeight="15" x14ac:dyDescent="0.25"/>
  <cols>
    <col min="1" max="7" width="15.85546875" customWidth="1"/>
  </cols>
  <sheetData>
    <row r="1" spans="1:7" ht="36" x14ac:dyDescent="0.25">
      <c r="A1" s="473" t="str">
        <f>+Setup!B27</f>
        <v>QuadKids Primary</v>
      </c>
      <c r="B1" s="473"/>
      <c r="C1" s="473"/>
      <c r="D1" s="473"/>
      <c r="E1" s="473"/>
      <c r="F1" s="473"/>
      <c r="G1" s="473"/>
    </row>
    <row r="2" spans="1:7" x14ac:dyDescent="0.25">
      <c r="B2" s="474" t="s">
        <v>91</v>
      </c>
      <c r="C2" s="474"/>
      <c r="D2" s="474"/>
      <c r="E2" s="474"/>
    </row>
    <row r="3" spans="1:7" ht="24.75" customHeight="1" x14ac:dyDescent="0.25">
      <c r="A3" s="51" t="s">
        <v>13</v>
      </c>
      <c r="B3" s="52" t="str">
        <f>+Setup!B30</f>
        <v>75m</v>
      </c>
      <c r="C3" s="52" t="str">
        <f>+Setup!C30</f>
        <v>600m</v>
      </c>
      <c r="D3" s="52" t="str">
        <f>+Setup!D30</f>
        <v>SLJ</v>
      </c>
      <c r="E3" s="52" t="str">
        <f>+Setup!E30</f>
        <v>Howler</v>
      </c>
      <c r="F3" s="80"/>
      <c r="G3" s="53" t="s">
        <v>13</v>
      </c>
    </row>
    <row r="4" spans="1:7" hidden="1" x14ac:dyDescent="0.25">
      <c r="A4" s="16" t="s">
        <v>71</v>
      </c>
      <c r="B4" s="35">
        <f>+Setup!B33</f>
        <v>0.1</v>
      </c>
      <c r="C4" s="35">
        <f>+Setup!C33</f>
        <v>0.01</v>
      </c>
      <c r="D4" s="35">
        <f>+Setup!D33</f>
        <v>0.02</v>
      </c>
      <c r="E4" s="35">
        <f>+Setup!E33</f>
        <v>0.5</v>
      </c>
      <c r="F4" s="81"/>
      <c r="G4" s="12" t="str">
        <f>+A4</f>
        <v>INC</v>
      </c>
    </row>
    <row r="5" spans="1:7" x14ac:dyDescent="0.25">
      <c r="A5" s="48" t="s">
        <v>69</v>
      </c>
      <c r="B5" s="49">
        <f>+Setup!B31</f>
        <v>16</v>
      </c>
      <c r="C5" s="49">
        <f>+Setup!C31</f>
        <v>3</v>
      </c>
      <c r="D5" s="49">
        <f>+Setup!D31</f>
        <v>1.02</v>
      </c>
      <c r="E5" s="49">
        <f>+Setup!E31</f>
        <v>5</v>
      </c>
      <c r="F5" s="82"/>
      <c r="G5" s="50" t="str">
        <f t="shared" ref="G5:G68" si="0">+A5</f>
        <v>MIN</v>
      </c>
    </row>
    <row r="6" spans="1:7" x14ac:dyDescent="0.25">
      <c r="A6" s="48" t="s">
        <v>70</v>
      </c>
      <c r="B6" s="49">
        <f>+B97</f>
        <v>7.000000000000032</v>
      </c>
      <c r="C6" s="49">
        <f>+C97</f>
        <v>1.3000000000000123</v>
      </c>
      <c r="D6" s="49">
        <f>+D97</f>
        <v>2.8200000000000016</v>
      </c>
      <c r="E6" s="49">
        <f>+E97</f>
        <v>50</v>
      </c>
      <c r="F6" s="82"/>
      <c r="G6" s="50" t="str">
        <f t="shared" si="0"/>
        <v>MAX</v>
      </c>
    </row>
    <row r="7" spans="1:7" ht="12" customHeight="1" x14ac:dyDescent="0.25">
      <c r="A7" s="16">
        <f>+MinPoints</f>
        <v>10</v>
      </c>
      <c r="B7" s="35">
        <f>+B5</f>
        <v>16</v>
      </c>
      <c r="C7" s="35">
        <f>+C5</f>
        <v>3</v>
      </c>
      <c r="D7" s="35">
        <f>+D5</f>
        <v>1.02</v>
      </c>
      <c r="E7" s="35">
        <f>+E5</f>
        <v>5</v>
      </c>
      <c r="F7" s="81"/>
      <c r="G7" s="12">
        <f t="shared" si="0"/>
        <v>10</v>
      </c>
    </row>
    <row r="8" spans="1:7" ht="12" customHeight="1" x14ac:dyDescent="0.25">
      <c r="A8" s="16">
        <f>+A7+1</f>
        <v>11</v>
      </c>
      <c r="B8" s="35">
        <f>+B7-$B$4</f>
        <v>15.9</v>
      </c>
      <c r="C8" s="35">
        <f>IF(MOD(C7-$C$4,1)&gt;0.59,C7-0.41,C7-$C$4)</f>
        <v>2.59</v>
      </c>
      <c r="D8" s="35">
        <f>+D7+$D$4</f>
        <v>1.04</v>
      </c>
      <c r="E8" s="35">
        <f>+E7+$E$4</f>
        <v>5.5</v>
      </c>
      <c r="F8" s="81"/>
      <c r="G8" s="12">
        <f t="shared" si="0"/>
        <v>11</v>
      </c>
    </row>
    <row r="9" spans="1:7" ht="12" customHeight="1" x14ac:dyDescent="0.25">
      <c r="A9" s="16">
        <f t="shared" ref="A9:A72" si="1">+A8+1</f>
        <v>12</v>
      </c>
      <c r="B9" s="35">
        <f t="shared" ref="B9:B72" si="2">+B8-$B$4</f>
        <v>15.8</v>
      </c>
      <c r="C9" s="35">
        <f t="shared" ref="C9:C72" si="3">IF(MOD(C8-$C$4,1)&gt;0.59,C8-0.41,C8-$C$4)</f>
        <v>2.58</v>
      </c>
      <c r="D9" s="35">
        <f t="shared" ref="D9:D72" si="4">+D8+$D$4</f>
        <v>1.06</v>
      </c>
      <c r="E9" s="35">
        <f t="shared" ref="E9:E72" si="5">+E8+$E$4</f>
        <v>6</v>
      </c>
      <c r="F9" s="81"/>
      <c r="G9" s="12">
        <f t="shared" si="0"/>
        <v>12</v>
      </c>
    </row>
    <row r="10" spans="1:7" ht="12" customHeight="1" x14ac:dyDescent="0.25">
      <c r="A10" s="16">
        <f t="shared" si="1"/>
        <v>13</v>
      </c>
      <c r="B10" s="35">
        <f t="shared" si="2"/>
        <v>15.700000000000001</v>
      </c>
      <c r="C10" s="35">
        <f t="shared" si="3"/>
        <v>2.5700000000000003</v>
      </c>
      <c r="D10" s="35">
        <f t="shared" si="4"/>
        <v>1.08</v>
      </c>
      <c r="E10" s="35">
        <f t="shared" si="5"/>
        <v>6.5</v>
      </c>
      <c r="F10" s="81"/>
      <c r="G10" s="12">
        <f t="shared" si="0"/>
        <v>13</v>
      </c>
    </row>
    <row r="11" spans="1:7" ht="12" customHeight="1" x14ac:dyDescent="0.25">
      <c r="A11" s="16">
        <f t="shared" si="1"/>
        <v>14</v>
      </c>
      <c r="B11" s="35">
        <f t="shared" si="2"/>
        <v>15.600000000000001</v>
      </c>
      <c r="C11" s="35">
        <f t="shared" si="3"/>
        <v>2.5600000000000005</v>
      </c>
      <c r="D11" s="35">
        <f t="shared" si="4"/>
        <v>1.1000000000000001</v>
      </c>
      <c r="E11" s="35">
        <f t="shared" si="5"/>
        <v>7</v>
      </c>
      <c r="F11" s="81"/>
      <c r="G11" s="12">
        <f t="shared" si="0"/>
        <v>14</v>
      </c>
    </row>
    <row r="12" spans="1:7" ht="12" customHeight="1" x14ac:dyDescent="0.25">
      <c r="A12" s="16">
        <f t="shared" si="1"/>
        <v>15</v>
      </c>
      <c r="B12" s="35">
        <f t="shared" si="2"/>
        <v>15.500000000000002</v>
      </c>
      <c r="C12" s="35">
        <f t="shared" si="3"/>
        <v>2.5500000000000007</v>
      </c>
      <c r="D12" s="35">
        <f t="shared" si="4"/>
        <v>1.1200000000000001</v>
      </c>
      <c r="E12" s="35">
        <f t="shared" si="5"/>
        <v>7.5</v>
      </c>
      <c r="F12" s="81"/>
      <c r="G12" s="12">
        <f t="shared" si="0"/>
        <v>15</v>
      </c>
    </row>
    <row r="13" spans="1:7" ht="12" customHeight="1" x14ac:dyDescent="0.25">
      <c r="A13" s="16">
        <f t="shared" si="1"/>
        <v>16</v>
      </c>
      <c r="B13" s="35">
        <f t="shared" si="2"/>
        <v>15.400000000000002</v>
      </c>
      <c r="C13" s="35">
        <f t="shared" si="3"/>
        <v>2.5400000000000009</v>
      </c>
      <c r="D13" s="35">
        <f t="shared" si="4"/>
        <v>1.1400000000000001</v>
      </c>
      <c r="E13" s="35">
        <f t="shared" si="5"/>
        <v>8</v>
      </c>
      <c r="F13" s="81"/>
      <c r="G13" s="12">
        <f t="shared" si="0"/>
        <v>16</v>
      </c>
    </row>
    <row r="14" spans="1:7" ht="12" customHeight="1" x14ac:dyDescent="0.25">
      <c r="A14" s="16">
        <f t="shared" si="1"/>
        <v>17</v>
      </c>
      <c r="B14" s="35">
        <f t="shared" si="2"/>
        <v>15.300000000000002</v>
      </c>
      <c r="C14" s="35">
        <f t="shared" si="3"/>
        <v>2.5300000000000011</v>
      </c>
      <c r="D14" s="35">
        <f t="shared" si="4"/>
        <v>1.1600000000000001</v>
      </c>
      <c r="E14" s="35">
        <f t="shared" si="5"/>
        <v>8.5</v>
      </c>
      <c r="F14" s="81"/>
      <c r="G14" s="12">
        <f t="shared" si="0"/>
        <v>17</v>
      </c>
    </row>
    <row r="15" spans="1:7" ht="12" customHeight="1" x14ac:dyDescent="0.25">
      <c r="A15" s="16">
        <f t="shared" si="1"/>
        <v>18</v>
      </c>
      <c r="B15" s="35">
        <f t="shared" si="2"/>
        <v>15.200000000000003</v>
      </c>
      <c r="C15" s="35">
        <f t="shared" si="3"/>
        <v>2.5200000000000014</v>
      </c>
      <c r="D15" s="35">
        <f t="shared" si="4"/>
        <v>1.1800000000000002</v>
      </c>
      <c r="E15" s="35">
        <f t="shared" si="5"/>
        <v>9</v>
      </c>
      <c r="F15" s="81"/>
      <c r="G15" s="12">
        <f t="shared" si="0"/>
        <v>18</v>
      </c>
    </row>
    <row r="16" spans="1:7" ht="12" customHeight="1" x14ac:dyDescent="0.25">
      <c r="A16" s="16">
        <f t="shared" si="1"/>
        <v>19</v>
      </c>
      <c r="B16" s="35">
        <f t="shared" si="2"/>
        <v>15.100000000000003</v>
      </c>
      <c r="C16" s="35">
        <f t="shared" si="3"/>
        <v>2.5100000000000016</v>
      </c>
      <c r="D16" s="35">
        <f t="shared" si="4"/>
        <v>1.2000000000000002</v>
      </c>
      <c r="E16" s="35">
        <f t="shared" si="5"/>
        <v>9.5</v>
      </c>
      <c r="F16" s="81"/>
      <c r="G16" s="12">
        <f t="shared" si="0"/>
        <v>19</v>
      </c>
    </row>
    <row r="17" spans="1:7" ht="12" customHeight="1" x14ac:dyDescent="0.25">
      <c r="A17" s="16">
        <f t="shared" si="1"/>
        <v>20</v>
      </c>
      <c r="B17" s="35">
        <f t="shared" si="2"/>
        <v>15.000000000000004</v>
      </c>
      <c r="C17" s="35">
        <f t="shared" si="3"/>
        <v>2.5000000000000018</v>
      </c>
      <c r="D17" s="35">
        <f t="shared" si="4"/>
        <v>1.2200000000000002</v>
      </c>
      <c r="E17" s="35">
        <f t="shared" si="5"/>
        <v>10</v>
      </c>
      <c r="F17" s="81"/>
      <c r="G17" s="12">
        <f t="shared" si="0"/>
        <v>20</v>
      </c>
    </row>
    <row r="18" spans="1:7" ht="12" customHeight="1" x14ac:dyDescent="0.25">
      <c r="A18" s="16">
        <f t="shared" si="1"/>
        <v>21</v>
      </c>
      <c r="B18" s="35">
        <f t="shared" si="2"/>
        <v>14.900000000000004</v>
      </c>
      <c r="C18" s="35">
        <f t="shared" si="3"/>
        <v>2.490000000000002</v>
      </c>
      <c r="D18" s="35">
        <f t="shared" si="4"/>
        <v>1.2400000000000002</v>
      </c>
      <c r="E18" s="35">
        <f t="shared" si="5"/>
        <v>10.5</v>
      </c>
      <c r="F18" s="81"/>
      <c r="G18" s="12">
        <f t="shared" si="0"/>
        <v>21</v>
      </c>
    </row>
    <row r="19" spans="1:7" ht="12" customHeight="1" x14ac:dyDescent="0.25">
      <c r="A19" s="16">
        <f t="shared" si="1"/>
        <v>22</v>
      </c>
      <c r="B19" s="35">
        <f t="shared" si="2"/>
        <v>14.800000000000004</v>
      </c>
      <c r="C19" s="35">
        <f t="shared" si="3"/>
        <v>2.4800000000000022</v>
      </c>
      <c r="D19" s="35">
        <f t="shared" si="4"/>
        <v>1.2600000000000002</v>
      </c>
      <c r="E19" s="35">
        <f t="shared" si="5"/>
        <v>11</v>
      </c>
      <c r="F19" s="81"/>
      <c r="G19" s="12">
        <f t="shared" si="0"/>
        <v>22</v>
      </c>
    </row>
    <row r="20" spans="1:7" ht="12" customHeight="1" x14ac:dyDescent="0.25">
      <c r="A20" s="16">
        <f t="shared" si="1"/>
        <v>23</v>
      </c>
      <c r="B20" s="35">
        <f t="shared" si="2"/>
        <v>14.700000000000005</v>
      </c>
      <c r="C20" s="35">
        <f t="shared" si="3"/>
        <v>2.4700000000000024</v>
      </c>
      <c r="D20" s="35">
        <f t="shared" si="4"/>
        <v>1.2800000000000002</v>
      </c>
      <c r="E20" s="35">
        <f t="shared" si="5"/>
        <v>11.5</v>
      </c>
      <c r="F20" s="81"/>
      <c r="G20" s="12">
        <f t="shared" si="0"/>
        <v>23</v>
      </c>
    </row>
    <row r="21" spans="1:7" ht="12" customHeight="1" x14ac:dyDescent="0.25">
      <c r="A21" s="16">
        <f t="shared" si="1"/>
        <v>24</v>
      </c>
      <c r="B21" s="35">
        <f t="shared" si="2"/>
        <v>14.600000000000005</v>
      </c>
      <c r="C21" s="35">
        <f t="shared" si="3"/>
        <v>2.4600000000000026</v>
      </c>
      <c r="D21" s="35">
        <f t="shared" si="4"/>
        <v>1.3000000000000003</v>
      </c>
      <c r="E21" s="35">
        <f t="shared" si="5"/>
        <v>12</v>
      </c>
      <c r="F21" s="81"/>
      <c r="G21" s="12">
        <f t="shared" si="0"/>
        <v>24</v>
      </c>
    </row>
    <row r="22" spans="1:7" ht="12" customHeight="1" x14ac:dyDescent="0.25">
      <c r="A22" s="16">
        <f t="shared" si="1"/>
        <v>25</v>
      </c>
      <c r="B22" s="35">
        <f t="shared" si="2"/>
        <v>14.500000000000005</v>
      </c>
      <c r="C22" s="35">
        <f t="shared" si="3"/>
        <v>2.4500000000000028</v>
      </c>
      <c r="D22" s="35">
        <f t="shared" si="4"/>
        <v>1.3200000000000003</v>
      </c>
      <c r="E22" s="35">
        <f t="shared" si="5"/>
        <v>12.5</v>
      </c>
      <c r="F22" s="81"/>
      <c r="G22" s="12">
        <f t="shared" si="0"/>
        <v>25</v>
      </c>
    </row>
    <row r="23" spans="1:7" ht="12" customHeight="1" x14ac:dyDescent="0.25">
      <c r="A23" s="16">
        <f t="shared" si="1"/>
        <v>26</v>
      </c>
      <c r="B23" s="35">
        <f t="shared" si="2"/>
        <v>14.400000000000006</v>
      </c>
      <c r="C23" s="35">
        <f t="shared" si="3"/>
        <v>2.4400000000000031</v>
      </c>
      <c r="D23" s="35">
        <f t="shared" si="4"/>
        <v>1.3400000000000003</v>
      </c>
      <c r="E23" s="35">
        <f t="shared" si="5"/>
        <v>13</v>
      </c>
      <c r="F23" s="81"/>
      <c r="G23" s="12">
        <f t="shared" si="0"/>
        <v>26</v>
      </c>
    </row>
    <row r="24" spans="1:7" ht="12" customHeight="1" x14ac:dyDescent="0.25">
      <c r="A24" s="16">
        <f t="shared" si="1"/>
        <v>27</v>
      </c>
      <c r="B24" s="35">
        <f t="shared" si="2"/>
        <v>14.300000000000006</v>
      </c>
      <c r="C24" s="35">
        <f t="shared" si="3"/>
        <v>2.4300000000000033</v>
      </c>
      <c r="D24" s="35">
        <f t="shared" si="4"/>
        <v>1.3600000000000003</v>
      </c>
      <c r="E24" s="35">
        <f t="shared" si="5"/>
        <v>13.5</v>
      </c>
      <c r="F24" s="81"/>
      <c r="G24" s="12">
        <f t="shared" si="0"/>
        <v>27</v>
      </c>
    </row>
    <row r="25" spans="1:7" ht="12" customHeight="1" x14ac:dyDescent="0.25">
      <c r="A25" s="16">
        <f t="shared" si="1"/>
        <v>28</v>
      </c>
      <c r="B25" s="35">
        <f t="shared" si="2"/>
        <v>14.200000000000006</v>
      </c>
      <c r="C25" s="35">
        <f t="shared" si="3"/>
        <v>2.4200000000000035</v>
      </c>
      <c r="D25" s="35">
        <f t="shared" si="4"/>
        <v>1.3800000000000003</v>
      </c>
      <c r="E25" s="35">
        <f t="shared" si="5"/>
        <v>14</v>
      </c>
      <c r="F25" s="81"/>
      <c r="G25" s="12">
        <f t="shared" si="0"/>
        <v>28</v>
      </c>
    </row>
    <row r="26" spans="1:7" ht="12" customHeight="1" x14ac:dyDescent="0.25">
      <c r="A26" s="16">
        <f t="shared" si="1"/>
        <v>29</v>
      </c>
      <c r="B26" s="35">
        <f t="shared" si="2"/>
        <v>14.100000000000007</v>
      </c>
      <c r="C26" s="35">
        <f t="shared" si="3"/>
        <v>2.4100000000000037</v>
      </c>
      <c r="D26" s="35">
        <f t="shared" si="4"/>
        <v>1.4000000000000004</v>
      </c>
      <c r="E26" s="35">
        <f t="shared" si="5"/>
        <v>14.5</v>
      </c>
      <c r="F26" s="81"/>
      <c r="G26" s="12">
        <f t="shared" si="0"/>
        <v>29</v>
      </c>
    </row>
    <row r="27" spans="1:7" ht="12" customHeight="1" x14ac:dyDescent="0.25">
      <c r="A27" s="16">
        <f t="shared" si="1"/>
        <v>30</v>
      </c>
      <c r="B27" s="35">
        <f t="shared" si="2"/>
        <v>14.000000000000007</v>
      </c>
      <c r="C27" s="35">
        <f t="shared" si="3"/>
        <v>2.4000000000000039</v>
      </c>
      <c r="D27" s="35">
        <f t="shared" si="4"/>
        <v>1.4200000000000004</v>
      </c>
      <c r="E27" s="35">
        <f t="shared" si="5"/>
        <v>15</v>
      </c>
      <c r="F27" s="81"/>
      <c r="G27" s="12">
        <f t="shared" si="0"/>
        <v>30</v>
      </c>
    </row>
    <row r="28" spans="1:7" ht="12" customHeight="1" x14ac:dyDescent="0.25">
      <c r="A28" s="16">
        <f t="shared" si="1"/>
        <v>31</v>
      </c>
      <c r="B28" s="35">
        <f t="shared" si="2"/>
        <v>13.900000000000007</v>
      </c>
      <c r="C28" s="35">
        <f t="shared" si="3"/>
        <v>2.3900000000000041</v>
      </c>
      <c r="D28" s="35">
        <f t="shared" si="4"/>
        <v>1.4400000000000004</v>
      </c>
      <c r="E28" s="35">
        <f t="shared" si="5"/>
        <v>15.5</v>
      </c>
      <c r="F28" s="81"/>
      <c r="G28" s="12">
        <f t="shared" si="0"/>
        <v>31</v>
      </c>
    </row>
    <row r="29" spans="1:7" ht="12" customHeight="1" x14ac:dyDescent="0.25">
      <c r="A29" s="16">
        <f t="shared" si="1"/>
        <v>32</v>
      </c>
      <c r="B29" s="35">
        <f t="shared" si="2"/>
        <v>13.800000000000008</v>
      </c>
      <c r="C29" s="35">
        <f t="shared" si="3"/>
        <v>2.3800000000000043</v>
      </c>
      <c r="D29" s="35">
        <f t="shared" si="4"/>
        <v>1.4600000000000004</v>
      </c>
      <c r="E29" s="35">
        <f t="shared" si="5"/>
        <v>16</v>
      </c>
      <c r="F29" s="81"/>
      <c r="G29" s="12">
        <f t="shared" si="0"/>
        <v>32</v>
      </c>
    </row>
    <row r="30" spans="1:7" ht="12" customHeight="1" x14ac:dyDescent="0.25">
      <c r="A30" s="16">
        <f t="shared" si="1"/>
        <v>33</v>
      </c>
      <c r="B30" s="35">
        <f t="shared" si="2"/>
        <v>13.700000000000008</v>
      </c>
      <c r="C30" s="35">
        <f t="shared" si="3"/>
        <v>2.3700000000000045</v>
      </c>
      <c r="D30" s="35">
        <f t="shared" si="4"/>
        <v>1.4800000000000004</v>
      </c>
      <c r="E30" s="35">
        <f t="shared" si="5"/>
        <v>16.5</v>
      </c>
      <c r="F30" s="81"/>
      <c r="G30" s="12">
        <f t="shared" si="0"/>
        <v>33</v>
      </c>
    </row>
    <row r="31" spans="1:7" ht="12" customHeight="1" x14ac:dyDescent="0.25">
      <c r="A31" s="16">
        <f t="shared" si="1"/>
        <v>34</v>
      </c>
      <c r="B31" s="35">
        <f t="shared" si="2"/>
        <v>13.600000000000009</v>
      </c>
      <c r="C31" s="35">
        <f t="shared" si="3"/>
        <v>2.3600000000000048</v>
      </c>
      <c r="D31" s="35">
        <f t="shared" si="4"/>
        <v>1.5000000000000004</v>
      </c>
      <c r="E31" s="35">
        <f t="shared" si="5"/>
        <v>17</v>
      </c>
      <c r="F31" s="81"/>
      <c r="G31" s="12">
        <f t="shared" si="0"/>
        <v>34</v>
      </c>
    </row>
    <row r="32" spans="1:7" ht="12" customHeight="1" x14ac:dyDescent="0.25">
      <c r="A32" s="16">
        <f t="shared" si="1"/>
        <v>35</v>
      </c>
      <c r="B32" s="35">
        <f t="shared" si="2"/>
        <v>13.500000000000009</v>
      </c>
      <c r="C32" s="35">
        <f t="shared" si="3"/>
        <v>2.350000000000005</v>
      </c>
      <c r="D32" s="35">
        <f t="shared" si="4"/>
        <v>1.5200000000000005</v>
      </c>
      <c r="E32" s="35">
        <f t="shared" si="5"/>
        <v>17.5</v>
      </c>
      <c r="F32" s="81"/>
      <c r="G32" s="12">
        <f t="shared" si="0"/>
        <v>35</v>
      </c>
    </row>
    <row r="33" spans="1:7" ht="12" customHeight="1" x14ac:dyDescent="0.25">
      <c r="A33" s="16">
        <f t="shared" si="1"/>
        <v>36</v>
      </c>
      <c r="B33" s="35">
        <f t="shared" si="2"/>
        <v>13.400000000000009</v>
      </c>
      <c r="C33" s="35">
        <f t="shared" si="3"/>
        <v>2.3400000000000052</v>
      </c>
      <c r="D33" s="35">
        <f t="shared" si="4"/>
        <v>1.5400000000000005</v>
      </c>
      <c r="E33" s="35">
        <f t="shared" si="5"/>
        <v>18</v>
      </c>
      <c r="F33" s="81"/>
      <c r="G33" s="12">
        <f t="shared" si="0"/>
        <v>36</v>
      </c>
    </row>
    <row r="34" spans="1:7" ht="12" customHeight="1" x14ac:dyDescent="0.25">
      <c r="A34" s="16">
        <f t="shared" si="1"/>
        <v>37</v>
      </c>
      <c r="B34" s="35">
        <f t="shared" si="2"/>
        <v>13.30000000000001</v>
      </c>
      <c r="C34" s="35">
        <f t="shared" si="3"/>
        <v>2.3300000000000054</v>
      </c>
      <c r="D34" s="35">
        <f t="shared" si="4"/>
        <v>1.5600000000000005</v>
      </c>
      <c r="E34" s="35">
        <f t="shared" si="5"/>
        <v>18.5</v>
      </c>
      <c r="F34" s="81"/>
      <c r="G34" s="12">
        <f t="shared" si="0"/>
        <v>37</v>
      </c>
    </row>
    <row r="35" spans="1:7" ht="12" customHeight="1" x14ac:dyDescent="0.25">
      <c r="A35" s="16">
        <f t="shared" si="1"/>
        <v>38</v>
      </c>
      <c r="B35" s="35">
        <f t="shared" si="2"/>
        <v>13.20000000000001</v>
      </c>
      <c r="C35" s="35">
        <f t="shared" si="3"/>
        <v>2.3200000000000056</v>
      </c>
      <c r="D35" s="35">
        <f t="shared" si="4"/>
        <v>1.5800000000000005</v>
      </c>
      <c r="E35" s="35">
        <f t="shared" si="5"/>
        <v>19</v>
      </c>
      <c r="F35" s="81"/>
      <c r="G35" s="12">
        <f t="shared" si="0"/>
        <v>38</v>
      </c>
    </row>
    <row r="36" spans="1:7" ht="12" customHeight="1" x14ac:dyDescent="0.25">
      <c r="A36" s="16">
        <f t="shared" si="1"/>
        <v>39</v>
      </c>
      <c r="B36" s="35">
        <f t="shared" si="2"/>
        <v>13.10000000000001</v>
      </c>
      <c r="C36" s="35">
        <f t="shared" si="3"/>
        <v>2.3100000000000058</v>
      </c>
      <c r="D36" s="35">
        <f t="shared" si="4"/>
        <v>1.6000000000000005</v>
      </c>
      <c r="E36" s="35">
        <f t="shared" si="5"/>
        <v>19.5</v>
      </c>
      <c r="F36" s="81"/>
      <c r="G36" s="12">
        <f t="shared" si="0"/>
        <v>39</v>
      </c>
    </row>
    <row r="37" spans="1:7" ht="12" customHeight="1" x14ac:dyDescent="0.25">
      <c r="A37" s="16">
        <f t="shared" si="1"/>
        <v>40</v>
      </c>
      <c r="B37" s="35">
        <f t="shared" si="2"/>
        <v>13.000000000000011</v>
      </c>
      <c r="C37" s="35">
        <f t="shared" si="3"/>
        <v>2.300000000000006</v>
      </c>
      <c r="D37" s="35">
        <f t="shared" si="4"/>
        <v>1.6200000000000006</v>
      </c>
      <c r="E37" s="35">
        <f t="shared" si="5"/>
        <v>20</v>
      </c>
      <c r="F37" s="81"/>
      <c r="G37" s="12">
        <f t="shared" si="0"/>
        <v>40</v>
      </c>
    </row>
    <row r="38" spans="1:7" ht="12" customHeight="1" x14ac:dyDescent="0.25">
      <c r="A38" s="16">
        <f t="shared" si="1"/>
        <v>41</v>
      </c>
      <c r="B38" s="35">
        <f t="shared" si="2"/>
        <v>12.900000000000011</v>
      </c>
      <c r="C38" s="35">
        <f t="shared" si="3"/>
        <v>2.2900000000000063</v>
      </c>
      <c r="D38" s="35">
        <f t="shared" si="4"/>
        <v>1.6400000000000006</v>
      </c>
      <c r="E38" s="35">
        <f t="shared" si="5"/>
        <v>20.5</v>
      </c>
      <c r="F38" s="81"/>
      <c r="G38" s="12">
        <f t="shared" si="0"/>
        <v>41</v>
      </c>
    </row>
    <row r="39" spans="1:7" ht="12" customHeight="1" x14ac:dyDescent="0.25">
      <c r="A39" s="16">
        <f t="shared" si="1"/>
        <v>42</v>
      </c>
      <c r="B39" s="35">
        <f t="shared" si="2"/>
        <v>12.800000000000011</v>
      </c>
      <c r="C39" s="35">
        <f t="shared" si="3"/>
        <v>2.2800000000000065</v>
      </c>
      <c r="D39" s="35">
        <f t="shared" si="4"/>
        <v>1.6600000000000006</v>
      </c>
      <c r="E39" s="35">
        <f t="shared" si="5"/>
        <v>21</v>
      </c>
      <c r="F39" s="81"/>
      <c r="G39" s="12">
        <f t="shared" si="0"/>
        <v>42</v>
      </c>
    </row>
    <row r="40" spans="1:7" ht="12" customHeight="1" x14ac:dyDescent="0.25">
      <c r="A40" s="16">
        <f t="shared" si="1"/>
        <v>43</v>
      </c>
      <c r="B40" s="35">
        <f t="shared" si="2"/>
        <v>12.700000000000012</v>
      </c>
      <c r="C40" s="35">
        <f t="shared" si="3"/>
        <v>2.2700000000000067</v>
      </c>
      <c r="D40" s="35">
        <f t="shared" si="4"/>
        <v>1.6800000000000006</v>
      </c>
      <c r="E40" s="35">
        <f t="shared" si="5"/>
        <v>21.5</v>
      </c>
      <c r="F40" s="81"/>
      <c r="G40" s="12">
        <f t="shared" si="0"/>
        <v>43</v>
      </c>
    </row>
    <row r="41" spans="1:7" ht="12" customHeight="1" x14ac:dyDescent="0.25">
      <c r="A41" s="16">
        <f t="shared" si="1"/>
        <v>44</v>
      </c>
      <c r="B41" s="35">
        <f t="shared" si="2"/>
        <v>12.600000000000012</v>
      </c>
      <c r="C41" s="35">
        <f t="shared" si="3"/>
        <v>2.2600000000000069</v>
      </c>
      <c r="D41" s="35">
        <f t="shared" si="4"/>
        <v>1.7000000000000006</v>
      </c>
      <c r="E41" s="35">
        <f t="shared" si="5"/>
        <v>22</v>
      </c>
      <c r="F41" s="81"/>
      <c r="G41" s="12">
        <f t="shared" si="0"/>
        <v>44</v>
      </c>
    </row>
    <row r="42" spans="1:7" ht="12" customHeight="1" x14ac:dyDescent="0.25">
      <c r="A42" s="16">
        <f t="shared" si="1"/>
        <v>45</v>
      </c>
      <c r="B42" s="35">
        <f t="shared" si="2"/>
        <v>12.500000000000012</v>
      </c>
      <c r="C42" s="35">
        <f t="shared" si="3"/>
        <v>2.2500000000000071</v>
      </c>
      <c r="D42" s="35">
        <f t="shared" si="4"/>
        <v>1.7200000000000006</v>
      </c>
      <c r="E42" s="35">
        <f t="shared" si="5"/>
        <v>22.5</v>
      </c>
      <c r="F42" s="81"/>
      <c r="G42" s="12">
        <f t="shared" si="0"/>
        <v>45</v>
      </c>
    </row>
    <row r="43" spans="1:7" ht="12" customHeight="1" x14ac:dyDescent="0.25">
      <c r="A43" s="16">
        <f t="shared" si="1"/>
        <v>46</v>
      </c>
      <c r="B43" s="35">
        <f t="shared" si="2"/>
        <v>12.400000000000013</v>
      </c>
      <c r="C43" s="35">
        <f t="shared" si="3"/>
        <v>2.2400000000000073</v>
      </c>
      <c r="D43" s="35">
        <f t="shared" si="4"/>
        <v>1.7400000000000007</v>
      </c>
      <c r="E43" s="35">
        <f t="shared" si="5"/>
        <v>23</v>
      </c>
      <c r="F43" s="81"/>
      <c r="G43" s="12">
        <f t="shared" si="0"/>
        <v>46</v>
      </c>
    </row>
    <row r="44" spans="1:7" ht="12" customHeight="1" x14ac:dyDescent="0.25">
      <c r="A44" s="16">
        <f t="shared" si="1"/>
        <v>47</v>
      </c>
      <c r="B44" s="35">
        <f t="shared" si="2"/>
        <v>12.300000000000013</v>
      </c>
      <c r="C44" s="35">
        <f t="shared" si="3"/>
        <v>2.2300000000000075</v>
      </c>
      <c r="D44" s="35">
        <f t="shared" si="4"/>
        <v>1.7600000000000007</v>
      </c>
      <c r="E44" s="35">
        <f t="shared" si="5"/>
        <v>23.5</v>
      </c>
      <c r="F44" s="81"/>
      <c r="G44" s="12">
        <f t="shared" si="0"/>
        <v>47</v>
      </c>
    </row>
    <row r="45" spans="1:7" ht="12" customHeight="1" x14ac:dyDescent="0.25">
      <c r="A45" s="16">
        <f t="shared" si="1"/>
        <v>48</v>
      </c>
      <c r="B45" s="35">
        <f t="shared" si="2"/>
        <v>12.200000000000014</v>
      </c>
      <c r="C45" s="35">
        <f t="shared" si="3"/>
        <v>2.2200000000000077</v>
      </c>
      <c r="D45" s="35">
        <f t="shared" si="4"/>
        <v>1.7800000000000007</v>
      </c>
      <c r="E45" s="35">
        <f t="shared" si="5"/>
        <v>24</v>
      </c>
      <c r="F45" s="81"/>
      <c r="G45" s="12">
        <f t="shared" si="0"/>
        <v>48</v>
      </c>
    </row>
    <row r="46" spans="1:7" ht="12" customHeight="1" x14ac:dyDescent="0.25">
      <c r="A46" s="16">
        <f t="shared" si="1"/>
        <v>49</v>
      </c>
      <c r="B46" s="35">
        <f t="shared" si="2"/>
        <v>12.100000000000014</v>
      </c>
      <c r="C46" s="35">
        <f t="shared" si="3"/>
        <v>2.210000000000008</v>
      </c>
      <c r="D46" s="35">
        <f t="shared" si="4"/>
        <v>1.8000000000000007</v>
      </c>
      <c r="E46" s="35">
        <f t="shared" si="5"/>
        <v>24.5</v>
      </c>
      <c r="F46" s="81"/>
      <c r="G46" s="12">
        <f t="shared" si="0"/>
        <v>49</v>
      </c>
    </row>
    <row r="47" spans="1:7" ht="12" customHeight="1" x14ac:dyDescent="0.25">
      <c r="A47" s="57">
        <f t="shared" si="1"/>
        <v>50</v>
      </c>
      <c r="B47" s="58">
        <f t="shared" si="2"/>
        <v>12.000000000000014</v>
      </c>
      <c r="C47" s="58">
        <f t="shared" si="3"/>
        <v>2.2000000000000082</v>
      </c>
      <c r="D47" s="58">
        <f t="shared" si="4"/>
        <v>1.8200000000000007</v>
      </c>
      <c r="E47" s="58">
        <f t="shared" si="5"/>
        <v>25</v>
      </c>
      <c r="F47" s="83"/>
      <c r="G47" s="59">
        <f t="shared" si="0"/>
        <v>50</v>
      </c>
    </row>
    <row r="48" spans="1:7" ht="12" customHeight="1" x14ac:dyDescent="0.25">
      <c r="A48" s="16">
        <f t="shared" si="1"/>
        <v>51</v>
      </c>
      <c r="B48" s="35">
        <f t="shared" si="2"/>
        <v>11.900000000000015</v>
      </c>
      <c r="C48" s="35">
        <f t="shared" si="3"/>
        <v>2.1900000000000084</v>
      </c>
      <c r="D48" s="35">
        <f t="shared" si="4"/>
        <v>1.8400000000000007</v>
      </c>
      <c r="E48" s="35">
        <f t="shared" si="5"/>
        <v>25.5</v>
      </c>
      <c r="F48" s="81"/>
      <c r="G48" s="12">
        <f t="shared" si="0"/>
        <v>51</v>
      </c>
    </row>
    <row r="49" spans="1:7" ht="12" customHeight="1" x14ac:dyDescent="0.25">
      <c r="A49" s="16">
        <f t="shared" si="1"/>
        <v>52</v>
      </c>
      <c r="B49" s="35">
        <f t="shared" si="2"/>
        <v>11.800000000000015</v>
      </c>
      <c r="C49" s="35">
        <f t="shared" si="3"/>
        <v>2.1800000000000086</v>
      </c>
      <c r="D49" s="35">
        <f t="shared" si="4"/>
        <v>1.8600000000000008</v>
      </c>
      <c r="E49" s="35">
        <f t="shared" si="5"/>
        <v>26</v>
      </c>
      <c r="F49" s="81"/>
      <c r="G49" s="12">
        <f t="shared" si="0"/>
        <v>52</v>
      </c>
    </row>
    <row r="50" spans="1:7" ht="12" customHeight="1" x14ac:dyDescent="0.25">
      <c r="A50" s="16">
        <f t="shared" si="1"/>
        <v>53</v>
      </c>
      <c r="B50" s="35">
        <f t="shared" si="2"/>
        <v>11.700000000000015</v>
      </c>
      <c r="C50" s="35">
        <f t="shared" si="3"/>
        <v>2.1700000000000088</v>
      </c>
      <c r="D50" s="35">
        <f t="shared" si="4"/>
        <v>1.8800000000000008</v>
      </c>
      <c r="E50" s="35">
        <f t="shared" si="5"/>
        <v>26.5</v>
      </c>
      <c r="F50" s="81"/>
      <c r="G50" s="12">
        <f t="shared" si="0"/>
        <v>53</v>
      </c>
    </row>
    <row r="51" spans="1:7" ht="12" customHeight="1" x14ac:dyDescent="0.25">
      <c r="A51" s="16">
        <f t="shared" si="1"/>
        <v>54</v>
      </c>
      <c r="B51" s="35">
        <f t="shared" si="2"/>
        <v>11.600000000000016</v>
      </c>
      <c r="C51" s="35">
        <f t="shared" si="3"/>
        <v>2.160000000000009</v>
      </c>
      <c r="D51" s="35">
        <f t="shared" si="4"/>
        <v>1.9000000000000008</v>
      </c>
      <c r="E51" s="35">
        <f t="shared" si="5"/>
        <v>27</v>
      </c>
      <c r="F51" s="81"/>
      <c r="G51" s="12">
        <f t="shared" si="0"/>
        <v>54</v>
      </c>
    </row>
    <row r="52" spans="1:7" ht="12" customHeight="1" x14ac:dyDescent="0.25">
      <c r="A52" s="16">
        <f t="shared" si="1"/>
        <v>55</v>
      </c>
      <c r="B52" s="35">
        <f t="shared" si="2"/>
        <v>11.500000000000016</v>
      </c>
      <c r="C52" s="35">
        <f t="shared" si="3"/>
        <v>2.1500000000000092</v>
      </c>
      <c r="D52" s="35">
        <f t="shared" si="4"/>
        <v>1.9200000000000008</v>
      </c>
      <c r="E52" s="35">
        <f t="shared" si="5"/>
        <v>27.5</v>
      </c>
      <c r="F52" s="81"/>
      <c r="G52" s="12">
        <f t="shared" si="0"/>
        <v>55</v>
      </c>
    </row>
    <row r="53" spans="1:7" ht="12" customHeight="1" x14ac:dyDescent="0.25">
      <c r="A53" s="16">
        <f t="shared" si="1"/>
        <v>56</v>
      </c>
      <c r="B53" s="35">
        <f t="shared" si="2"/>
        <v>11.400000000000016</v>
      </c>
      <c r="C53" s="35">
        <f t="shared" si="3"/>
        <v>2.1400000000000095</v>
      </c>
      <c r="D53" s="35">
        <f t="shared" si="4"/>
        <v>1.9400000000000008</v>
      </c>
      <c r="E53" s="35">
        <f t="shared" si="5"/>
        <v>28</v>
      </c>
      <c r="F53" s="81"/>
      <c r="G53" s="12">
        <f t="shared" si="0"/>
        <v>56</v>
      </c>
    </row>
    <row r="54" spans="1:7" ht="12" customHeight="1" x14ac:dyDescent="0.25">
      <c r="A54" s="16">
        <f t="shared" si="1"/>
        <v>57</v>
      </c>
      <c r="B54" s="35">
        <f t="shared" si="2"/>
        <v>11.300000000000017</v>
      </c>
      <c r="C54" s="35">
        <f t="shared" si="3"/>
        <v>2.1300000000000097</v>
      </c>
      <c r="D54" s="35">
        <f t="shared" si="4"/>
        <v>1.9600000000000009</v>
      </c>
      <c r="E54" s="35">
        <f t="shared" si="5"/>
        <v>28.5</v>
      </c>
      <c r="F54" s="81"/>
      <c r="G54" s="12">
        <f t="shared" si="0"/>
        <v>57</v>
      </c>
    </row>
    <row r="55" spans="1:7" ht="12" customHeight="1" x14ac:dyDescent="0.25">
      <c r="A55" s="16">
        <f t="shared" si="1"/>
        <v>58</v>
      </c>
      <c r="B55" s="35">
        <f t="shared" si="2"/>
        <v>11.200000000000017</v>
      </c>
      <c r="C55" s="35">
        <f t="shared" si="3"/>
        <v>2.1200000000000099</v>
      </c>
      <c r="D55" s="35">
        <f t="shared" si="4"/>
        <v>1.9800000000000009</v>
      </c>
      <c r="E55" s="35">
        <f t="shared" si="5"/>
        <v>29</v>
      </c>
      <c r="F55" s="81"/>
      <c r="G55" s="12">
        <f t="shared" si="0"/>
        <v>58</v>
      </c>
    </row>
    <row r="56" spans="1:7" ht="12" customHeight="1" x14ac:dyDescent="0.25">
      <c r="A56" s="16">
        <f t="shared" si="1"/>
        <v>59</v>
      </c>
      <c r="B56" s="35">
        <f t="shared" si="2"/>
        <v>11.100000000000017</v>
      </c>
      <c r="C56" s="35">
        <f t="shared" si="3"/>
        <v>2.1100000000000101</v>
      </c>
      <c r="D56" s="35">
        <f t="shared" si="4"/>
        <v>2.0000000000000009</v>
      </c>
      <c r="E56" s="35">
        <f t="shared" si="5"/>
        <v>29.5</v>
      </c>
      <c r="F56" s="81"/>
      <c r="G56" s="12">
        <f t="shared" si="0"/>
        <v>59</v>
      </c>
    </row>
    <row r="57" spans="1:7" ht="12" customHeight="1" x14ac:dyDescent="0.25">
      <c r="A57" s="16">
        <f t="shared" si="1"/>
        <v>60</v>
      </c>
      <c r="B57" s="35">
        <f t="shared" si="2"/>
        <v>11.000000000000018</v>
      </c>
      <c r="C57" s="35">
        <f t="shared" si="3"/>
        <v>2.1000000000000103</v>
      </c>
      <c r="D57" s="35">
        <f t="shared" si="4"/>
        <v>2.0200000000000009</v>
      </c>
      <c r="E57" s="35">
        <f t="shared" si="5"/>
        <v>30</v>
      </c>
      <c r="F57" s="81"/>
      <c r="G57" s="12">
        <f t="shared" si="0"/>
        <v>60</v>
      </c>
    </row>
    <row r="58" spans="1:7" ht="12" customHeight="1" x14ac:dyDescent="0.25">
      <c r="A58" s="16">
        <f t="shared" si="1"/>
        <v>61</v>
      </c>
      <c r="B58" s="35">
        <f t="shared" si="2"/>
        <v>10.900000000000018</v>
      </c>
      <c r="C58" s="35">
        <f t="shared" si="3"/>
        <v>2.0900000000000105</v>
      </c>
      <c r="D58" s="35">
        <f t="shared" si="4"/>
        <v>2.0400000000000009</v>
      </c>
      <c r="E58" s="35">
        <f t="shared" si="5"/>
        <v>30.5</v>
      </c>
      <c r="F58" s="81"/>
      <c r="G58" s="12">
        <f t="shared" si="0"/>
        <v>61</v>
      </c>
    </row>
    <row r="59" spans="1:7" ht="12" customHeight="1" x14ac:dyDescent="0.25">
      <c r="A59" s="16">
        <f t="shared" si="1"/>
        <v>62</v>
      </c>
      <c r="B59" s="35">
        <f t="shared" si="2"/>
        <v>10.800000000000018</v>
      </c>
      <c r="C59" s="35">
        <f t="shared" si="3"/>
        <v>2.0800000000000107</v>
      </c>
      <c r="D59" s="35">
        <f t="shared" si="4"/>
        <v>2.0600000000000009</v>
      </c>
      <c r="E59" s="35">
        <f t="shared" si="5"/>
        <v>31</v>
      </c>
      <c r="F59" s="81"/>
      <c r="G59" s="12">
        <f t="shared" si="0"/>
        <v>62</v>
      </c>
    </row>
    <row r="60" spans="1:7" ht="12" customHeight="1" x14ac:dyDescent="0.25">
      <c r="A60" s="16">
        <f t="shared" si="1"/>
        <v>63</v>
      </c>
      <c r="B60" s="35">
        <f t="shared" si="2"/>
        <v>10.700000000000019</v>
      </c>
      <c r="C60" s="35">
        <f t="shared" si="3"/>
        <v>2.0700000000000109</v>
      </c>
      <c r="D60" s="35">
        <f t="shared" si="4"/>
        <v>2.080000000000001</v>
      </c>
      <c r="E60" s="35">
        <f t="shared" si="5"/>
        <v>31.5</v>
      </c>
      <c r="F60" s="81"/>
      <c r="G60" s="12">
        <f t="shared" si="0"/>
        <v>63</v>
      </c>
    </row>
    <row r="61" spans="1:7" ht="12" customHeight="1" x14ac:dyDescent="0.25">
      <c r="A61" s="16">
        <f t="shared" si="1"/>
        <v>64</v>
      </c>
      <c r="B61" s="35">
        <f t="shared" si="2"/>
        <v>10.600000000000019</v>
      </c>
      <c r="C61" s="35">
        <f t="shared" si="3"/>
        <v>2.0600000000000112</v>
      </c>
      <c r="D61" s="35">
        <f t="shared" si="4"/>
        <v>2.100000000000001</v>
      </c>
      <c r="E61" s="35">
        <f t="shared" si="5"/>
        <v>32</v>
      </c>
      <c r="F61" s="81"/>
      <c r="G61" s="12">
        <f t="shared" si="0"/>
        <v>64</v>
      </c>
    </row>
    <row r="62" spans="1:7" ht="12" customHeight="1" x14ac:dyDescent="0.25">
      <c r="A62" s="16">
        <f t="shared" si="1"/>
        <v>65</v>
      </c>
      <c r="B62" s="35">
        <f t="shared" si="2"/>
        <v>10.50000000000002</v>
      </c>
      <c r="C62" s="35">
        <f t="shared" si="3"/>
        <v>2.0500000000000114</v>
      </c>
      <c r="D62" s="35">
        <f t="shared" si="4"/>
        <v>2.120000000000001</v>
      </c>
      <c r="E62" s="35">
        <f t="shared" si="5"/>
        <v>32.5</v>
      </c>
      <c r="F62" s="81"/>
      <c r="G62" s="12">
        <f t="shared" si="0"/>
        <v>65</v>
      </c>
    </row>
    <row r="63" spans="1:7" ht="12" customHeight="1" x14ac:dyDescent="0.25">
      <c r="A63" s="16">
        <f t="shared" si="1"/>
        <v>66</v>
      </c>
      <c r="B63" s="35">
        <f t="shared" si="2"/>
        <v>10.40000000000002</v>
      </c>
      <c r="C63" s="35">
        <f t="shared" si="3"/>
        <v>2.0400000000000116</v>
      </c>
      <c r="D63" s="35">
        <f t="shared" si="4"/>
        <v>2.140000000000001</v>
      </c>
      <c r="E63" s="35">
        <f t="shared" si="5"/>
        <v>33</v>
      </c>
      <c r="F63" s="81"/>
      <c r="G63" s="12">
        <f t="shared" si="0"/>
        <v>66</v>
      </c>
    </row>
    <row r="64" spans="1:7" ht="12" customHeight="1" x14ac:dyDescent="0.25">
      <c r="A64" s="16">
        <f t="shared" si="1"/>
        <v>67</v>
      </c>
      <c r="B64" s="35">
        <f t="shared" si="2"/>
        <v>10.30000000000002</v>
      </c>
      <c r="C64" s="35">
        <f t="shared" si="3"/>
        <v>2.0300000000000118</v>
      </c>
      <c r="D64" s="35">
        <f t="shared" si="4"/>
        <v>2.160000000000001</v>
      </c>
      <c r="E64" s="35">
        <f t="shared" si="5"/>
        <v>33.5</v>
      </c>
      <c r="F64" s="81"/>
      <c r="G64" s="12">
        <f t="shared" si="0"/>
        <v>67</v>
      </c>
    </row>
    <row r="65" spans="1:7" ht="12" customHeight="1" x14ac:dyDescent="0.25">
      <c r="A65" s="16">
        <f t="shared" si="1"/>
        <v>68</v>
      </c>
      <c r="B65" s="35">
        <f t="shared" si="2"/>
        <v>10.200000000000021</v>
      </c>
      <c r="C65" s="35">
        <f t="shared" si="3"/>
        <v>2.020000000000012</v>
      </c>
      <c r="D65" s="35">
        <f t="shared" si="4"/>
        <v>2.180000000000001</v>
      </c>
      <c r="E65" s="35">
        <f t="shared" si="5"/>
        <v>34</v>
      </c>
      <c r="F65" s="81"/>
      <c r="G65" s="12">
        <f t="shared" si="0"/>
        <v>68</v>
      </c>
    </row>
    <row r="66" spans="1:7" ht="12" customHeight="1" x14ac:dyDescent="0.25">
      <c r="A66" s="16">
        <f t="shared" si="1"/>
        <v>69</v>
      </c>
      <c r="B66" s="35">
        <f t="shared" si="2"/>
        <v>10.100000000000021</v>
      </c>
      <c r="C66" s="35">
        <f t="shared" si="3"/>
        <v>2.0100000000000122</v>
      </c>
      <c r="D66" s="35">
        <f t="shared" si="4"/>
        <v>2.2000000000000011</v>
      </c>
      <c r="E66" s="35">
        <f t="shared" si="5"/>
        <v>34.5</v>
      </c>
      <c r="F66" s="81"/>
      <c r="G66" s="12">
        <f t="shared" si="0"/>
        <v>69</v>
      </c>
    </row>
    <row r="67" spans="1:7" ht="12" customHeight="1" x14ac:dyDescent="0.25">
      <c r="A67" s="16">
        <f t="shared" si="1"/>
        <v>70</v>
      </c>
      <c r="B67" s="35">
        <f t="shared" si="2"/>
        <v>10.000000000000021</v>
      </c>
      <c r="C67" s="35">
        <f t="shared" si="3"/>
        <v>2.0000000000000124</v>
      </c>
      <c r="D67" s="35">
        <f t="shared" si="4"/>
        <v>2.2200000000000011</v>
      </c>
      <c r="E67" s="35">
        <f t="shared" si="5"/>
        <v>35</v>
      </c>
      <c r="F67" s="81"/>
      <c r="G67" s="12">
        <f t="shared" si="0"/>
        <v>70</v>
      </c>
    </row>
    <row r="68" spans="1:7" ht="12" customHeight="1" x14ac:dyDescent="0.25">
      <c r="A68" s="16">
        <f t="shared" si="1"/>
        <v>71</v>
      </c>
      <c r="B68" s="35">
        <f t="shared" si="2"/>
        <v>9.9000000000000217</v>
      </c>
      <c r="C68" s="35">
        <f t="shared" si="3"/>
        <v>1.5900000000000125</v>
      </c>
      <c r="D68" s="35">
        <f t="shared" si="4"/>
        <v>2.2400000000000011</v>
      </c>
      <c r="E68" s="35">
        <f t="shared" si="5"/>
        <v>35.5</v>
      </c>
      <c r="F68" s="81"/>
      <c r="G68" s="12">
        <f t="shared" si="0"/>
        <v>71</v>
      </c>
    </row>
    <row r="69" spans="1:7" ht="12" customHeight="1" x14ac:dyDescent="0.25">
      <c r="A69" s="16">
        <f t="shared" si="1"/>
        <v>72</v>
      </c>
      <c r="B69" s="35">
        <f t="shared" si="2"/>
        <v>9.800000000000022</v>
      </c>
      <c r="C69" s="35">
        <f t="shared" si="3"/>
        <v>1.5800000000000125</v>
      </c>
      <c r="D69" s="35">
        <f t="shared" si="4"/>
        <v>2.2600000000000011</v>
      </c>
      <c r="E69" s="35">
        <f t="shared" si="5"/>
        <v>36</v>
      </c>
      <c r="F69" s="81"/>
      <c r="G69" s="12">
        <f t="shared" ref="G69:G97" si="6">+A69</f>
        <v>72</v>
      </c>
    </row>
    <row r="70" spans="1:7" ht="12" customHeight="1" x14ac:dyDescent="0.25">
      <c r="A70" s="16">
        <f t="shared" si="1"/>
        <v>73</v>
      </c>
      <c r="B70" s="35">
        <f t="shared" si="2"/>
        <v>9.7000000000000224</v>
      </c>
      <c r="C70" s="35">
        <f t="shared" si="3"/>
        <v>1.5700000000000125</v>
      </c>
      <c r="D70" s="35">
        <f t="shared" si="4"/>
        <v>2.2800000000000011</v>
      </c>
      <c r="E70" s="35">
        <f t="shared" si="5"/>
        <v>36.5</v>
      </c>
      <c r="F70" s="81"/>
      <c r="G70" s="12">
        <f t="shared" si="6"/>
        <v>73</v>
      </c>
    </row>
    <row r="71" spans="1:7" ht="12" customHeight="1" x14ac:dyDescent="0.25">
      <c r="A71" s="16">
        <f t="shared" si="1"/>
        <v>74</v>
      </c>
      <c r="B71" s="35">
        <f t="shared" si="2"/>
        <v>9.6000000000000227</v>
      </c>
      <c r="C71" s="35">
        <f t="shared" si="3"/>
        <v>1.5600000000000125</v>
      </c>
      <c r="D71" s="35">
        <f t="shared" si="4"/>
        <v>2.3000000000000012</v>
      </c>
      <c r="E71" s="35">
        <f t="shared" si="5"/>
        <v>37</v>
      </c>
      <c r="F71" s="81"/>
      <c r="G71" s="12">
        <f t="shared" si="6"/>
        <v>74</v>
      </c>
    </row>
    <row r="72" spans="1:7" ht="12" customHeight="1" x14ac:dyDescent="0.25">
      <c r="A72" s="16">
        <f t="shared" si="1"/>
        <v>75</v>
      </c>
      <c r="B72" s="35">
        <f t="shared" si="2"/>
        <v>9.5000000000000231</v>
      </c>
      <c r="C72" s="35">
        <f t="shared" si="3"/>
        <v>1.5500000000000125</v>
      </c>
      <c r="D72" s="35">
        <f t="shared" si="4"/>
        <v>2.3200000000000012</v>
      </c>
      <c r="E72" s="35">
        <f t="shared" si="5"/>
        <v>37.5</v>
      </c>
      <c r="F72" s="81"/>
      <c r="G72" s="12">
        <f t="shared" si="6"/>
        <v>75</v>
      </c>
    </row>
    <row r="73" spans="1:7" ht="12" customHeight="1" x14ac:dyDescent="0.25">
      <c r="A73" s="16">
        <f t="shared" ref="A73:A97" si="7">+A72+1</f>
        <v>76</v>
      </c>
      <c r="B73" s="35">
        <f t="shared" ref="B73:B97" si="8">+B72-$B$4</f>
        <v>9.4000000000000234</v>
      </c>
      <c r="C73" s="35">
        <f t="shared" ref="C73:C97" si="9">IF(MOD(C72-$C$4,1)&gt;0.59,C72-0.41,C72-$C$4)</f>
        <v>1.5400000000000125</v>
      </c>
      <c r="D73" s="35">
        <f t="shared" ref="D73:D97" si="10">+D72+$D$4</f>
        <v>2.3400000000000012</v>
      </c>
      <c r="E73" s="35">
        <f t="shared" ref="E73:E97" si="11">+E72+$E$4</f>
        <v>38</v>
      </c>
      <c r="F73" s="81"/>
      <c r="G73" s="12">
        <f t="shared" si="6"/>
        <v>76</v>
      </c>
    </row>
    <row r="74" spans="1:7" ht="12" customHeight="1" x14ac:dyDescent="0.25">
      <c r="A74" s="16">
        <f t="shared" si="7"/>
        <v>77</v>
      </c>
      <c r="B74" s="35">
        <f t="shared" si="8"/>
        <v>9.3000000000000238</v>
      </c>
      <c r="C74" s="35">
        <f t="shared" si="9"/>
        <v>1.5300000000000125</v>
      </c>
      <c r="D74" s="35">
        <f t="shared" si="10"/>
        <v>2.3600000000000012</v>
      </c>
      <c r="E74" s="35">
        <f t="shared" si="11"/>
        <v>38.5</v>
      </c>
      <c r="F74" s="81"/>
      <c r="G74" s="12">
        <f t="shared" si="6"/>
        <v>77</v>
      </c>
    </row>
    <row r="75" spans="1:7" ht="12" customHeight="1" x14ac:dyDescent="0.25">
      <c r="A75" s="16">
        <f t="shared" si="7"/>
        <v>78</v>
      </c>
      <c r="B75" s="35">
        <f t="shared" si="8"/>
        <v>9.2000000000000242</v>
      </c>
      <c r="C75" s="35">
        <f t="shared" si="9"/>
        <v>1.5200000000000125</v>
      </c>
      <c r="D75" s="35">
        <f t="shared" si="10"/>
        <v>2.3800000000000012</v>
      </c>
      <c r="E75" s="35">
        <f t="shared" si="11"/>
        <v>39</v>
      </c>
      <c r="F75" s="81"/>
      <c r="G75" s="12">
        <f t="shared" si="6"/>
        <v>78</v>
      </c>
    </row>
    <row r="76" spans="1:7" ht="12" customHeight="1" x14ac:dyDescent="0.25">
      <c r="A76" s="16">
        <f t="shared" si="7"/>
        <v>79</v>
      </c>
      <c r="B76" s="35">
        <f t="shared" si="8"/>
        <v>9.1000000000000245</v>
      </c>
      <c r="C76" s="35">
        <f t="shared" si="9"/>
        <v>1.5100000000000124</v>
      </c>
      <c r="D76" s="35">
        <f t="shared" si="10"/>
        <v>2.4000000000000012</v>
      </c>
      <c r="E76" s="35">
        <f t="shared" si="11"/>
        <v>39.5</v>
      </c>
      <c r="F76" s="81"/>
      <c r="G76" s="12">
        <f t="shared" si="6"/>
        <v>79</v>
      </c>
    </row>
    <row r="77" spans="1:7" ht="12" customHeight="1" x14ac:dyDescent="0.25">
      <c r="A77" s="16">
        <f t="shared" si="7"/>
        <v>80</v>
      </c>
      <c r="B77" s="35">
        <f t="shared" si="8"/>
        <v>9.0000000000000249</v>
      </c>
      <c r="C77" s="35">
        <f t="shared" si="9"/>
        <v>1.5000000000000124</v>
      </c>
      <c r="D77" s="35">
        <f t="shared" si="10"/>
        <v>2.4200000000000013</v>
      </c>
      <c r="E77" s="35">
        <f t="shared" si="11"/>
        <v>40</v>
      </c>
      <c r="F77" s="81"/>
      <c r="G77" s="12">
        <f t="shared" si="6"/>
        <v>80</v>
      </c>
    </row>
    <row r="78" spans="1:7" ht="12" customHeight="1" x14ac:dyDescent="0.25">
      <c r="A78" s="16">
        <f t="shared" si="7"/>
        <v>81</v>
      </c>
      <c r="B78" s="35">
        <f t="shared" si="8"/>
        <v>8.9000000000000252</v>
      </c>
      <c r="C78" s="35">
        <f t="shared" si="9"/>
        <v>1.4900000000000124</v>
      </c>
      <c r="D78" s="35">
        <f t="shared" si="10"/>
        <v>2.4400000000000013</v>
      </c>
      <c r="E78" s="35">
        <f t="shared" si="11"/>
        <v>40.5</v>
      </c>
      <c r="F78" s="81"/>
      <c r="G78" s="12">
        <f t="shared" si="6"/>
        <v>81</v>
      </c>
    </row>
    <row r="79" spans="1:7" ht="12" customHeight="1" x14ac:dyDescent="0.25">
      <c r="A79" s="16">
        <f t="shared" si="7"/>
        <v>82</v>
      </c>
      <c r="B79" s="35">
        <f t="shared" si="8"/>
        <v>8.8000000000000256</v>
      </c>
      <c r="C79" s="35">
        <f t="shared" si="9"/>
        <v>1.4800000000000124</v>
      </c>
      <c r="D79" s="35">
        <f t="shared" si="10"/>
        <v>2.4600000000000013</v>
      </c>
      <c r="E79" s="35">
        <f t="shared" si="11"/>
        <v>41</v>
      </c>
      <c r="F79" s="81"/>
      <c r="G79" s="12">
        <f t="shared" si="6"/>
        <v>82</v>
      </c>
    </row>
    <row r="80" spans="1:7" ht="12" customHeight="1" x14ac:dyDescent="0.25">
      <c r="A80" s="16">
        <f t="shared" si="7"/>
        <v>83</v>
      </c>
      <c r="B80" s="35">
        <f t="shared" si="8"/>
        <v>8.7000000000000259</v>
      </c>
      <c r="C80" s="35">
        <f t="shared" si="9"/>
        <v>1.4700000000000124</v>
      </c>
      <c r="D80" s="35">
        <f t="shared" si="10"/>
        <v>2.4800000000000013</v>
      </c>
      <c r="E80" s="35">
        <f t="shared" si="11"/>
        <v>41.5</v>
      </c>
      <c r="F80" s="81"/>
      <c r="G80" s="12">
        <f t="shared" si="6"/>
        <v>83</v>
      </c>
    </row>
    <row r="81" spans="1:7" ht="12" customHeight="1" x14ac:dyDescent="0.25">
      <c r="A81" s="16">
        <f t="shared" si="7"/>
        <v>84</v>
      </c>
      <c r="B81" s="35">
        <f t="shared" si="8"/>
        <v>8.6000000000000263</v>
      </c>
      <c r="C81" s="35">
        <f t="shared" si="9"/>
        <v>1.4600000000000124</v>
      </c>
      <c r="D81" s="35">
        <f t="shared" si="10"/>
        <v>2.5000000000000013</v>
      </c>
      <c r="E81" s="35">
        <f t="shared" si="11"/>
        <v>42</v>
      </c>
      <c r="F81" s="81"/>
      <c r="G81" s="12">
        <f t="shared" si="6"/>
        <v>84</v>
      </c>
    </row>
    <row r="82" spans="1:7" ht="12" customHeight="1" x14ac:dyDescent="0.25">
      <c r="A82" s="16">
        <f t="shared" si="7"/>
        <v>85</v>
      </c>
      <c r="B82" s="35">
        <f t="shared" si="8"/>
        <v>8.5000000000000266</v>
      </c>
      <c r="C82" s="35">
        <f t="shared" si="9"/>
        <v>1.4500000000000124</v>
      </c>
      <c r="D82" s="35">
        <f t="shared" si="10"/>
        <v>2.5200000000000014</v>
      </c>
      <c r="E82" s="35">
        <f t="shared" si="11"/>
        <v>42.5</v>
      </c>
      <c r="F82" s="81"/>
      <c r="G82" s="12">
        <f t="shared" si="6"/>
        <v>85</v>
      </c>
    </row>
    <row r="83" spans="1:7" ht="12" customHeight="1" x14ac:dyDescent="0.25">
      <c r="A83" s="16">
        <f t="shared" si="7"/>
        <v>86</v>
      </c>
      <c r="B83" s="35">
        <f t="shared" si="8"/>
        <v>8.400000000000027</v>
      </c>
      <c r="C83" s="35">
        <f t="shared" si="9"/>
        <v>1.4400000000000124</v>
      </c>
      <c r="D83" s="35">
        <f t="shared" si="10"/>
        <v>2.5400000000000014</v>
      </c>
      <c r="E83" s="35">
        <f t="shared" si="11"/>
        <v>43</v>
      </c>
      <c r="F83" s="81"/>
      <c r="G83" s="12">
        <f t="shared" si="6"/>
        <v>86</v>
      </c>
    </row>
    <row r="84" spans="1:7" ht="12" customHeight="1" x14ac:dyDescent="0.25">
      <c r="A84" s="16">
        <f t="shared" si="7"/>
        <v>87</v>
      </c>
      <c r="B84" s="35">
        <f t="shared" si="8"/>
        <v>8.3000000000000274</v>
      </c>
      <c r="C84" s="35">
        <f t="shared" si="9"/>
        <v>1.4300000000000124</v>
      </c>
      <c r="D84" s="35">
        <f t="shared" si="10"/>
        <v>2.5600000000000014</v>
      </c>
      <c r="E84" s="35">
        <f t="shared" si="11"/>
        <v>43.5</v>
      </c>
      <c r="F84" s="81"/>
      <c r="G84" s="12">
        <f t="shared" si="6"/>
        <v>87</v>
      </c>
    </row>
    <row r="85" spans="1:7" ht="12" customHeight="1" x14ac:dyDescent="0.25">
      <c r="A85" s="16">
        <f t="shared" si="7"/>
        <v>88</v>
      </c>
      <c r="B85" s="35">
        <f t="shared" si="8"/>
        <v>8.2000000000000277</v>
      </c>
      <c r="C85" s="35">
        <f t="shared" si="9"/>
        <v>1.4200000000000124</v>
      </c>
      <c r="D85" s="35">
        <f t="shared" si="10"/>
        <v>2.5800000000000014</v>
      </c>
      <c r="E85" s="35">
        <f t="shared" si="11"/>
        <v>44</v>
      </c>
      <c r="F85" s="81"/>
      <c r="G85" s="12">
        <f t="shared" si="6"/>
        <v>88</v>
      </c>
    </row>
    <row r="86" spans="1:7" ht="12" customHeight="1" x14ac:dyDescent="0.25">
      <c r="A86" s="16">
        <f t="shared" si="7"/>
        <v>89</v>
      </c>
      <c r="B86" s="35">
        <f t="shared" si="8"/>
        <v>8.1000000000000281</v>
      </c>
      <c r="C86" s="35">
        <f t="shared" si="9"/>
        <v>1.4100000000000124</v>
      </c>
      <c r="D86" s="35">
        <f t="shared" si="10"/>
        <v>2.6000000000000014</v>
      </c>
      <c r="E86" s="35">
        <f t="shared" si="11"/>
        <v>44.5</v>
      </c>
      <c r="F86" s="81"/>
      <c r="G86" s="12">
        <f t="shared" si="6"/>
        <v>89</v>
      </c>
    </row>
    <row r="87" spans="1:7" ht="12" customHeight="1" x14ac:dyDescent="0.25">
      <c r="A87" s="16">
        <f t="shared" si="7"/>
        <v>90</v>
      </c>
      <c r="B87" s="35">
        <f t="shared" si="8"/>
        <v>8.0000000000000284</v>
      </c>
      <c r="C87" s="35">
        <f t="shared" si="9"/>
        <v>1.4000000000000123</v>
      </c>
      <c r="D87" s="35">
        <f t="shared" si="10"/>
        <v>2.6200000000000014</v>
      </c>
      <c r="E87" s="35">
        <f t="shared" si="11"/>
        <v>45</v>
      </c>
      <c r="F87" s="81"/>
      <c r="G87" s="12">
        <f t="shared" si="6"/>
        <v>90</v>
      </c>
    </row>
    <row r="88" spans="1:7" ht="12" customHeight="1" x14ac:dyDescent="0.25">
      <c r="A88" s="16">
        <f t="shared" si="7"/>
        <v>91</v>
      </c>
      <c r="B88" s="35">
        <f t="shared" si="8"/>
        <v>7.9000000000000288</v>
      </c>
      <c r="C88" s="35">
        <f t="shared" si="9"/>
        <v>1.3900000000000123</v>
      </c>
      <c r="D88" s="35">
        <f t="shared" si="10"/>
        <v>2.6400000000000015</v>
      </c>
      <c r="E88" s="35">
        <f t="shared" si="11"/>
        <v>45.5</v>
      </c>
      <c r="F88" s="81"/>
      <c r="G88" s="12">
        <f t="shared" si="6"/>
        <v>91</v>
      </c>
    </row>
    <row r="89" spans="1:7" ht="12" customHeight="1" x14ac:dyDescent="0.25">
      <c r="A89" s="16">
        <f t="shared" si="7"/>
        <v>92</v>
      </c>
      <c r="B89" s="35">
        <f t="shared" si="8"/>
        <v>7.8000000000000291</v>
      </c>
      <c r="C89" s="35">
        <f t="shared" si="9"/>
        <v>1.3800000000000123</v>
      </c>
      <c r="D89" s="35">
        <f t="shared" si="10"/>
        <v>2.6600000000000015</v>
      </c>
      <c r="E89" s="35">
        <f t="shared" si="11"/>
        <v>46</v>
      </c>
      <c r="F89" s="81"/>
      <c r="G89" s="12">
        <f t="shared" si="6"/>
        <v>92</v>
      </c>
    </row>
    <row r="90" spans="1:7" ht="12" customHeight="1" x14ac:dyDescent="0.25">
      <c r="A90" s="16">
        <f t="shared" si="7"/>
        <v>93</v>
      </c>
      <c r="B90" s="35">
        <f t="shared" si="8"/>
        <v>7.7000000000000295</v>
      </c>
      <c r="C90" s="35">
        <f t="shared" si="9"/>
        <v>1.3700000000000123</v>
      </c>
      <c r="D90" s="35">
        <f t="shared" si="10"/>
        <v>2.6800000000000015</v>
      </c>
      <c r="E90" s="35">
        <f t="shared" si="11"/>
        <v>46.5</v>
      </c>
      <c r="F90" s="81"/>
      <c r="G90" s="12">
        <f t="shared" si="6"/>
        <v>93</v>
      </c>
    </row>
    <row r="91" spans="1:7" ht="12" customHeight="1" x14ac:dyDescent="0.25">
      <c r="A91" s="16">
        <f t="shared" si="7"/>
        <v>94</v>
      </c>
      <c r="B91" s="35">
        <f t="shared" si="8"/>
        <v>7.6000000000000298</v>
      </c>
      <c r="C91" s="35">
        <f t="shared" si="9"/>
        <v>1.3600000000000123</v>
      </c>
      <c r="D91" s="35">
        <f t="shared" si="10"/>
        <v>2.7000000000000015</v>
      </c>
      <c r="E91" s="35">
        <f t="shared" si="11"/>
        <v>47</v>
      </c>
      <c r="F91" s="81"/>
      <c r="G91" s="12">
        <f t="shared" si="6"/>
        <v>94</v>
      </c>
    </row>
    <row r="92" spans="1:7" ht="12" customHeight="1" x14ac:dyDescent="0.25">
      <c r="A92" s="16">
        <f t="shared" si="7"/>
        <v>95</v>
      </c>
      <c r="B92" s="35">
        <f t="shared" si="8"/>
        <v>7.5000000000000302</v>
      </c>
      <c r="C92" s="35">
        <f t="shared" si="9"/>
        <v>1.3500000000000123</v>
      </c>
      <c r="D92" s="35">
        <f t="shared" si="10"/>
        <v>2.7200000000000015</v>
      </c>
      <c r="E92" s="35">
        <f t="shared" si="11"/>
        <v>47.5</v>
      </c>
      <c r="F92" s="81"/>
      <c r="G92" s="12">
        <f t="shared" si="6"/>
        <v>95</v>
      </c>
    </row>
    <row r="93" spans="1:7" ht="12" customHeight="1" x14ac:dyDescent="0.25">
      <c r="A93" s="16">
        <f t="shared" si="7"/>
        <v>96</v>
      </c>
      <c r="B93" s="35">
        <f t="shared" si="8"/>
        <v>7.4000000000000306</v>
      </c>
      <c r="C93" s="35">
        <f t="shared" si="9"/>
        <v>1.3400000000000123</v>
      </c>
      <c r="D93" s="35">
        <f t="shared" si="10"/>
        <v>2.7400000000000015</v>
      </c>
      <c r="E93" s="35">
        <f t="shared" si="11"/>
        <v>48</v>
      </c>
      <c r="F93" s="81"/>
      <c r="G93" s="12">
        <f t="shared" si="6"/>
        <v>96</v>
      </c>
    </row>
    <row r="94" spans="1:7" ht="12" customHeight="1" x14ac:dyDescent="0.25">
      <c r="A94" s="16">
        <f t="shared" si="7"/>
        <v>97</v>
      </c>
      <c r="B94" s="35">
        <f t="shared" si="8"/>
        <v>7.3000000000000309</v>
      </c>
      <c r="C94" s="35">
        <f t="shared" si="9"/>
        <v>1.3300000000000123</v>
      </c>
      <c r="D94" s="35">
        <f t="shared" si="10"/>
        <v>2.7600000000000016</v>
      </c>
      <c r="E94" s="35">
        <f t="shared" si="11"/>
        <v>48.5</v>
      </c>
      <c r="F94" s="81"/>
      <c r="G94" s="12">
        <f t="shared" si="6"/>
        <v>97</v>
      </c>
    </row>
    <row r="95" spans="1:7" ht="12" customHeight="1" x14ac:dyDescent="0.25">
      <c r="A95" s="16">
        <f t="shared" si="7"/>
        <v>98</v>
      </c>
      <c r="B95" s="35">
        <f t="shared" si="8"/>
        <v>7.2000000000000313</v>
      </c>
      <c r="C95" s="35">
        <f t="shared" si="9"/>
        <v>1.3200000000000123</v>
      </c>
      <c r="D95" s="35">
        <f t="shared" si="10"/>
        <v>2.7800000000000016</v>
      </c>
      <c r="E95" s="35">
        <f t="shared" si="11"/>
        <v>49</v>
      </c>
      <c r="F95" s="81"/>
      <c r="G95" s="12">
        <f t="shared" si="6"/>
        <v>98</v>
      </c>
    </row>
    <row r="96" spans="1:7" ht="12" customHeight="1" x14ac:dyDescent="0.25">
      <c r="A96" s="16">
        <f t="shared" si="7"/>
        <v>99</v>
      </c>
      <c r="B96" s="35">
        <f t="shared" si="8"/>
        <v>7.1000000000000316</v>
      </c>
      <c r="C96" s="35">
        <f t="shared" si="9"/>
        <v>1.3100000000000123</v>
      </c>
      <c r="D96" s="35">
        <f t="shared" si="10"/>
        <v>2.8000000000000016</v>
      </c>
      <c r="E96" s="35">
        <f t="shared" si="11"/>
        <v>49.5</v>
      </c>
      <c r="F96" s="81"/>
      <c r="G96" s="12">
        <f t="shared" si="6"/>
        <v>99</v>
      </c>
    </row>
    <row r="97" spans="1:7" ht="12" customHeight="1" x14ac:dyDescent="0.25">
      <c r="A97" s="54">
        <f t="shared" si="7"/>
        <v>100</v>
      </c>
      <c r="B97" s="55">
        <f t="shared" si="8"/>
        <v>7.000000000000032</v>
      </c>
      <c r="C97" s="55">
        <f t="shared" si="9"/>
        <v>1.3000000000000123</v>
      </c>
      <c r="D97" s="55">
        <f t="shared" si="10"/>
        <v>2.8200000000000016</v>
      </c>
      <c r="E97" s="55">
        <f t="shared" si="11"/>
        <v>50</v>
      </c>
      <c r="F97" s="84"/>
      <c r="G97" s="56">
        <f t="shared" si="6"/>
        <v>100</v>
      </c>
    </row>
  </sheetData>
  <mergeCells count="2">
    <mergeCell ref="A1:G1"/>
    <mergeCell ref="B2:E2"/>
  </mergeCells>
  <printOptions horizontalCentered="1" verticalCentered="1"/>
  <pageMargins left="0.70866141732283472" right="0.70866141732283472" top="0.74803149606299213" bottom="0.74803149606299213" header="0.31496062992125984" footer="0.31496062992125984"/>
  <pageSetup paperSize="9" scale="6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22" sqref="E22"/>
    </sheetView>
  </sheetViews>
  <sheetFormatPr defaultRowHeight="15" x14ac:dyDescent="0.25"/>
  <cols>
    <col min="1" max="1" width="5.7109375" customWidth="1"/>
  </cols>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M50"/>
  <sheetViews>
    <sheetView showGridLines="0" workbookViewId="0">
      <selection activeCell="C15" sqref="C15:D15"/>
    </sheetView>
  </sheetViews>
  <sheetFormatPr defaultRowHeight="12.75" x14ac:dyDescent="0.2"/>
  <cols>
    <col min="1" max="1" width="15.5703125" style="176" bestFit="1" customWidth="1"/>
    <col min="2" max="2" width="2.5703125" style="176" customWidth="1"/>
    <col min="3" max="3" width="9.140625" style="176"/>
    <col min="4" max="4" width="10.5703125" style="176" customWidth="1"/>
    <col min="5" max="6" width="9.140625" style="176"/>
    <col min="7" max="7" width="3.7109375" style="176" customWidth="1"/>
    <col min="8" max="8" width="35.7109375" style="176" customWidth="1"/>
    <col min="9" max="16384" width="9.140625" style="176"/>
  </cols>
  <sheetData>
    <row r="1" spans="1:9" x14ac:dyDescent="0.2">
      <c r="I1" s="195" t="s">
        <v>140</v>
      </c>
    </row>
    <row r="13" spans="1:9" ht="18" x14ac:dyDescent="0.25">
      <c r="A13" s="406" t="s">
        <v>139</v>
      </c>
      <c r="C13" s="415" t="s">
        <v>203</v>
      </c>
      <c r="D13" s="415"/>
      <c r="E13" s="415"/>
      <c r="F13" s="415"/>
      <c r="G13" s="415"/>
      <c r="H13" s="415"/>
    </row>
    <row r="14" spans="1:9" x14ac:dyDescent="0.2">
      <c r="A14" s="407"/>
    </row>
    <row r="15" spans="1:9" ht="14.25" x14ac:dyDescent="0.2">
      <c r="A15" s="406" t="s">
        <v>138</v>
      </c>
      <c r="C15" s="416" t="s">
        <v>204</v>
      </c>
      <c r="D15" s="416"/>
    </row>
    <row r="16" spans="1:9" x14ac:dyDescent="0.2">
      <c r="A16" s="407"/>
    </row>
    <row r="17" spans="1:13" ht="15" customHeight="1" x14ac:dyDescent="0.25">
      <c r="A17" s="406" t="s">
        <v>137</v>
      </c>
      <c r="C17" s="414" t="s">
        <v>51</v>
      </c>
      <c r="D17" s="414"/>
      <c r="E17" s="414"/>
      <c r="F17" s="414"/>
      <c r="H17" s="194" t="str">
        <f>+TypeMessage</f>
        <v>&lt;-- Please select the type of QuadKids competition. If you do not then the default option is 'QuadKids Primary'</v>
      </c>
    </row>
    <row r="18" spans="1:13" x14ac:dyDescent="0.2">
      <c r="C18" s="193" t="str">
        <f>IF(ISBLANK(conftype),"*** The default option of  "&amp;DefaultComp&amp;" has been selected! ***","")</f>
        <v/>
      </c>
    </row>
    <row r="19" spans="1:13" ht="18" hidden="1" x14ac:dyDescent="0.25">
      <c r="A19" s="192" t="s">
        <v>136</v>
      </c>
      <c r="C19" s="191"/>
      <c r="H19" s="417" t="str">
        <f>+SelectMessage</f>
        <v>QuadKids Start = Years 3/4
QuadKids Primary = Years 5/6
QuadKids Secondary = Year 7/8
QuadKids Pre-Start = Year 1/2</v>
      </c>
    </row>
    <row r="20" spans="1:13" x14ac:dyDescent="0.2">
      <c r="H20" s="417"/>
    </row>
    <row r="21" spans="1:13" ht="18" x14ac:dyDescent="0.25">
      <c r="A21" s="406" t="s">
        <v>135</v>
      </c>
      <c r="C21" s="191" t="s">
        <v>133</v>
      </c>
      <c r="H21" s="417"/>
    </row>
    <row r="22" spans="1:13" x14ac:dyDescent="0.2">
      <c r="A22" s="407"/>
      <c r="H22" s="417"/>
    </row>
    <row r="23" spans="1:13" ht="18" x14ac:dyDescent="0.25">
      <c r="A23" s="406" t="s">
        <v>134</v>
      </c>
      <c r="C23" s="191" t="s">
        <v>133</v>
      </c>
      <c r="H23" s="417"/>
    </row>
    <row r="27" spans="1:13" ht="32.25" customHeight="1" x14ac:dyDescent="0.2">
      <c r="A27" s="418" t="s">
        <v>132</v>
      </c>
      <c r="B27" s="418"/>
      <c r="C27" s="418"/>
      <c r="D27" s="418"/>
      <c r="E27" s="418"/>
      <c r="F27" s="418"/>
      <c r="G27" s="418"/>
      <c r="H27" s="418"/>
      <c r="I27" s="418"/>
      <c r="J27" s="418"/>
      <c r="K27" s="418"/>
      <c r="L27" s="418"/>
    </row>
    <row r="29" spans="1:13" ht="18" x14ac:dyDescent="0.2">
      <c r="A29" s="411" t="s">
        <v>131</v>
      </c>
      <c r="B29" s="411"/>
      <c r="C29" s="411"/>
      <c r="D29" s="411"/>
      <c r="E29" s="411"/>
      <c r="F29" s="411"/>
      <c r="G29" s="411"/>
      <c r="H29" s="411"/>
      <c r="I29" s="410" t="s">
        <v>130</v>
      </c>
      <c r="J29" s="410"/>
      <c r="K29" s="410"/>
      <c r="L29" s="410"/>
    </row>
    <row r="30" spans="1:13" ht="15" x14ac:dyDescent="0.25">
      <c r="B30" s="190"/>
      <c r="C30" s="190"/>
      <c r="D30" s="190"/>
      <c r="E30" s="190"/>
      <c r="F30" s="190"/>
      <c r="G30" s="190"/>
      <c r="H30" s="190"/>
      <c r="I30" s="190"/>
      <c r="J30" s="190"/>
      <c r="K30" s="190"/>
      <c r="L30" s="190"/>
      <c r="M30" s="190"/>
    </row>
    <row r="31" spans="1:13" ht="15.75" x14ac:dyDescent="0.2">
      <c r="A31" s="411" t="s">
        <v>129</v>
      </c>
      <c r="B31" s="411"/>
      <c r="C31" s="411"/>
      <c r="D31" s="411"/>
      <c r="E31" s="411"/>
      <c r="F31" s="411"/>
      <c r="G31" s="411"/>
      <c r="H31" s="411"/>
      <c r="I31" s="412" t="s">
        <v>128</v>
      </c>
      <c r="J31" s="413"/>
      <c r="K31" s="413"/>
      <c r="L31" s="413"/>
      <c r="M31" s="413"/>
    </row>
    <row r="35" spans="1:6" ht="18" x14ac:dyDescent="0.25">
      <c r="A35" s="342" t="s">
        <v>179</v>
      </c>
    </row>
    <row r="36" spans="1:6" ht="15" x14ac:dyDescent="0.25">
      <c r="A36" s="348" t="s">
        <v>180</v>
      </c>
      <c r="B36" s="343"/>
      <c r="C36" s="364">
        <f>+TotalAthletes</f>
        <v>131</v>
      </c>
      <c r="D36" s="343"/>
      <c r="E36" s="408" t="s">
        <v>182</v>
      </c>
      <c r="F36" s="409"/>
    </row>
    <row r="37" spans="1:6" x14ac:dyDescent="0.2">
      <c r="A37" s="349" t="s">
        <v>181</v>
      </c>
      <c r="B37" s="345"/>
      <c r="C37" s="365">
        <f>+Declarations!K1</f>
        <v>0</v>
      </c>
      <c r="D37" s="345"/>
      <c r="E37" s="350" t="str">
        <f>+'EVENT - SPRNT'!C1</f>
        <v>75m</v>
      </c>
      <c r="F37" s="362">
        <f>+'EVENT - SPRNT'!F1</f>
        <v>0.94656488549618323</v>
      </c>
    </row>
    <row r="38" spans="1:6" x14ac:dyDescent="0.2">
      <c r="A38" s="344"/>
      <c r="B38" s="345"/>
      <c r="C38" s="345"/>
      <c r="D38" s="345"/>
      <c r="E38" s="350" t="str">
        <f>+'EVENT - RUN'!C1</f>
        <v>600m</v>
      </c>
      <c r="F38" s="362">
        <f>+'EVENT - RUN'!F1</f>
        <v>0.90839694656488545</v>
      </c>
    </row>
    <row r="39" spans="1:6" x14ac:dyDescent="0.2">
      <c r="A39" s="344"/>
      <c r="B39" s="345"/>
      <c r="C39" s="345"/>
      <c r="D39" s="345"/>
      <c r="E39" s="350" t="str">
        <f>+'EVENT - JUMP'!C1</f>
        <v>SLJ</v>
      </c>
      <c r="F39" s="362">
        <f>+'EVENT - JUMP'!F1</f>
        <v>0.93129770992366412</v>
      </c>
    </row>
    <row r="40" spans="1:6" x14ac:dyDescent="0.2">
      <c r="A40" s="344"/>
      <c r="B40" s="345"/>
      <c r="C40" s="345"/>
      <c r="D40" s="345"/>
      <c r="E40" s="350" t="str">
        <f>+'EVENT - THROW'!C1</f>
        <v>Howler</v>
      </c>
      <c r="F40" s="362">
        <f>+'EVENT - THROW'!F1</f>
        <v>0.93893129770992367</v>
      </c>
    </row>
    <row r="41" spans="1:6" x14ac:dyDescent="0.2">
      <c r="A41" s="346"/>
      <c r="B41" s="347"/>
      <c r="C41" s="347"/>
      <c r="D41" s="347"/>
      <c r="E41" s="351" t="s">
        <v>24</v>
      </c>
      <c r="F41" s="363">
        <f>+'EVENT-RELAY'!F1</f>
        <v>0.37142857142857144</v>
      </c>
    </row>
    <row r="50" spans="1:3" ht="18" x14ac:dyDescent="0.25">
      <c r="A50" s="406" t="s">
        <v>202</v>
      </c>
      <c r="C50" s="405">
        <v>0.75</v>
      </c>
    </row>
  </sheetData>
  <sheetProtection sheet="1"/>
  <mergeCells count="10">
    <mergeCell ref="C13:H13"/>
    <mergeCell ref="C15:D15"/>
    <mergeCell ref="H19:H23"/>
    <mergeCell ref="A29:H29"/>
    <mergeCell ref="A27:L27"/>
    <mergeCell ref="E36:F36"/>
    <mergeCell ref="I29:L29"/>
    <mergeCell ref="A31:H31"/>
    <mergeCell ref="I31:M31"/>
    <mergeCell ref="C17:F17"/>
  </mergeCells>
  <dataValidations count="6">
    <dataValidation type="list" allowBlank="1" showInputMessage="1" showErrorMessage="1" sqref="I1">
      <formula1>MATCHTYPES</formula1>
    </dataValidation>
    <dataValidation type="list" allowBlank="1" showInputMessage="1" showErrorMessage="1" sqref="C23">
      <formula1>"YES,NO"</formula1>
    </dataValidation>
    <dataValidation type="whole" allowBlank="1" showInputMessage="1" showErrorMessage="1" errorTitle="Wrong Number of Teams" error="Please select betwen 1 and 50 teams._x000a_" promptTitle="How many teams?" prompt="QuadKids can cater for competitions upto 20 teams. Please enter how many teams will compete" sqref="C19">
      <formula1>1</formula1>
      <formula2>50</formula2>
    </dataValidation>
    <dataValidation type="list" allowBlank="1" showInputMessage="1" showErrorMessage="1" promptTitle="Will the event have a Relay?" prompt="If this QuadKids event is to have a relay please enter YES. If not please enter NO." sqref="C21">
      <formula1>"YES,NO"</formula1>
    </dataValidation>
    <dataValidation type="list" allowBlank="1" showInputMessage="1" showErrorMessage="1" sqref="C17:F17">
      <formula1>EventList</formula1>
    </dataValidation>
    <dataValidation type="list" allowBlank="1" showInputMessage="1" showErrorMessage="1" sqref="C50">
      <formula1>"75%,50%,25%,0%"</formula1>
    </dataValidation>
  </dataValidations>
  <hyperlinks>
    <hyperlink ref="I29:L29" r:id="rId1" display=" http://www.quadkids.org"/>
    <hyperlink ref="I31" r:id="rId2"/>
  </hyperlink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C116"/>
  <sheetViews>
    <sheetView zoomScaleNormal="100" workbookViewId="0">
      <selection activeCell="B112" sqref="B112"/>
    </sheetView>
  </sheetViews>
  <sheetFormatPr defaultRowHeight="15" x14ac:dyDescent="0.25"/>
  <cols>
    <col min="1" max="1" width="22.5703125" customWidth="1"/>
  </cols>
  <sheetData>
    <row r="1" spans="1:20" x14ac:dyDescent="0.25">
      <c r="A1" t="s">
        <v>28</v>
      </c>
    </row>
    <row r="3" spans="1:20" x14ac:dyDescent="0.25">
      <c r="A3" s="430" t="s">
        <v>30</v>
      </c>
      <c r="B3" s="438" t="s">
        <v>173</v>
      </c>
      <c r="C3" s="439"/>
      <c r="D3" s="440"/>
      <c r="E3" s="438" t="s">
        <v>174</v>
      </c>
      <c r="F3" s="439"/>
      <c r="G3" s="440"/>
      <c r="H3" s="438" t="s">
        <v>175</v>
      </c>
      <c r="I3" s="439"/>
      <c r="J3" s="440"/>
      <c r="K3" s="438" t="s">
        <v>176</v>
      </c>
      <c r="L3" s="439"/>
      <c r="M3" s="440"/>
      <c r="N3" s="438" t="s">
        <v>177</v>
      </c>
      <c r="O3" s="439"/>
      <c r="P3" s="440"/>
      <c r="Q3" s="436" t="s">
        <v>35</v>
      </c>
      <c r="R3" s="432" t="s">
        <v>36</v>
      </c>
      <c r="S3" s="434" t="s">
        <v>37</v>
      </c>
      <c r="T3" s="441" t="s">
        <v>201</v>
      </c>
    </row>
    <row r="4" spans="1:20" x14ac:dyDescent="0.25">
      <c r="A4" s="431"/>
      <c r="B4" s="69" t="s">
        <v>1</v>
      </c>
      <c r="C4" s="70" t="s">
        <v>38</v>
      </c>
      <c r="D4" s="71" t="s">
        <v>39</v>
      </c>
      <c r="E4" s="69" t="s">
        <v>1</v>
      </c>
      <c r="F4" s="70" t="s">
        <v>38</v>
      </c>
      <c r="G4" s="71" t="s">
        <v>39</v>
      </c>
      <c r="H4" s="69" t="s">
        <v>1</v>
      </c>
      <c r="I4" s="70" t="s">
        <v>38</v>
      </c>
      <c r="J4" s="71" t="s">
        <v>39</v>
      </c>
      <c r="K4" s="69" t="s">
        <v>1</v>
      </c>
      <c r="L4" s="70" t="s">
        <v>38</v>
      </c>
      <c r="M4" s="71" t="s">
        <v>39</v>
      </c>
      <c r="N4" s="69" t="s">
        <v>1</v>
      </c>
      <c r="O4" s="70" t="s">
        <v>38</v>
      </c>
      <c r="P4" s="71" t="s">
        <v>39</v>
      </c>
      <c r="Q4" s="437"/>
      <c r="R4" s="433"/>
      <c r="S4" s="435"/>
      <c r="T4" s="442"/>
    </row>
    <row r="5" spans="1:20" x14ac:dyDescent="0.25">
      <c r="A5" s="29" t="s">
        <v>40</v>
      </c>
      <c r="B5" s="28" t="s">
        <v>41</v>
      </c>
      <c r="C5" s="32">
        <v>16</v>
      </c>
      <c r="D5" s="27">
        <v>0.1</v>
      </c>
      <c r="E5" s="28" t="s">
        <v>42</v>
      </c>
      <c r="F5" s="34">
        <v>3</v>
      </c>
      <c r="G5" s="27">
        <v>0.01</v>
      </c>
      <c r="H5" s="28" t="s">
        <v>43</v>
      </c>
      <c r="I5" s="34">
        <v>2.2000000000000002</v>
      </c>
      <c r="J5" s="36">
        <v>0.03</v>
      </c>
      <c r="K5" s="28" t="s">
        <v>44</v>
      </c>
      <c r="L5" s="32">
        <v>5</v>
      </c>
      <c r="M5" s="27">
        <v>0.5</v>
      </c>
      <c r="N5" s="28" t="s">
        <v>24</v>
      </c>
      <c r="O5" s="10">
        <v>94</v>
      </c>
      <c r="P5" s="27">
        <v>0.5</v>
      </c>
      <c r="Q5" s="26">
        <v>4</v>
      </c>
      <c r="R5" s="10">
        <v>10</v>
      </c>
      <c r="S5" s="27">
        <v>100</v>
      </c>
      <c r="T5" s="404">
        <v>1</v>
      </c>
    </row>
    <row r="6" spans="1:20" x14ac:dyDescent="0.25">
      <c r="A6" s="30" t="s">
        <v>45</v>
      </c>
      <c r="B6" s="4" t="s">
        <v>46</v>
      </c>
      <c r="C6" s="33">
        <v>20</v>
      </c>
      <c r="D6" s="12">
        <v>0.1</v>
      </c>
      <c r="E6" s="4" t="s">
        <v>47</v>
      </c>
      <c r="F6" s="35">
        <v>3.5</v>
      </c>
      <c r="G6" s="12">
        <v>0.01</v>
      </c>
      <c r="H6" s="4" t="s">
        <v>43</v>
      </c>
      <c r="I6" s="35">
        <v>2</v>
      </c>
      <c r="J6" s="37">
        <v>0.04</v>
      </c>
      <c r="K6" s="4" t="s">
        <v>48</v>
      </c>
      <c r="L6" s="33">
        <v>2</v>
      </c>
      <c r="M6" s="12">
        <v>0.1</v>
      </c>
      <c r="N6" s="4" t="s">
        <v>24</v>
      </c>
      <c r="O6" s="11">
        <v>94</v>
      </c>
      <c r="P6" s="12">
        <v>0.5</v>
      </c>
      <c r="Q6" s="16">
        <v>4</v>
      </c>
      <c r="R6" s="11">
        <v>10</v>
      </c>
      <c r="S6" s="12">
        <v>100</v>
      </c>
      <c r="T6" s="404">
        <v>2</v>
      </c>
    </row>
    <row r="7" spans="1:20" x14ac:dyDescent="0.25">
      <c r="A7" s="30" t="s">
        <v>49</v>
      </c>
      <c r="B7" s="4" t="s">
        <v>50</v>
      </c>
      <c r="C7" s="33">
        <v>19.5</v>
      </c>
      <c r="D7" s="12">
        <v>0.1</v>
      </c>
      <c r="E7" s="4" t="s">
        <v>47</v>
      </c>
      <c r="F7" s="35">
        <v>3.5</v>
      </c>
      <c r="G7" s="12">
        <v>0.01</v>
      </c>
      <c r="H7" s="4" t="s">
        <v>43</v>
      </c>
      <c r="I7" s="35">
        <v>2</v>
      </c>
      <c r="J7" s="37">
        <v>0.05</v>
      </c>
      <c r="K7" s="4" t="s">
        <v>44</v>
      </c>
      <c r="L7" s="33">
        <v>6</v>
      </c>
      <c r="M7" s="12">
        <v>0.6</v>
      </c>
      <c r="N7" s="4" t="s">
        <v>24</v>
      </c>
      <c r="O7" s="11">
        <v>94</v>
      </c>
      <c r="P7" s="12">
        <v>0.5</v>
      </c>
      <c r="Q7" s="16">
        <v>4</v>
      </c>
      <c r="R7" s="11">
        <v>10</v>
      </c>
      <c r="S7" s="12">
        <v>100</v>
      </c>
      <c r="T7" s="404">
        <v>2</v>
      </c>
    </row>
    <row r="8" spans="1:20" x14ac:dyDescent="0.25">
      <c r="A8" s="30" t="s">
        <v>51</v>
      </c>
      <c r="B8" s="4" t="s">
        <v>41</v>
      </c>
      <c r="C8" s="33">
        <v>16</v>
      </c>
      <c r="D8" s="12">
        <v>0.1</v>
      </c>
      <c r="E8" s="4" t="s">
        <v>42</v>
      </c>
      <c r="F8" s="35">
        <v>3</v>
      </c>
      <c r="G8" s="12">
        <v>0.01</v>
      </c>
      <c r="H8" s="4" t="s">
        <v>52</v>
      </c>
      <c r="I8" s="35">
        <v>1.02</v>
      </c>
      <c r="J8" s="37">
        <v>0.02</v>
      </c>
      <c r="K8" s="4" t="s">
        <v>44</v>
      </c>
      <c r="L8" s="33">
        <v>5</v>
      </c>
      <c r="M8" s="12">
        <v>0.5</v>
      </c>
      <c r="N8" s="4" t="s">
        <v>24</v>
      </c>
      <c r="O8" s="11">
        <v>94</v>
      </c>
      <c r="P8" s="12">
        <v>0.5</v>
      </c>
      <c r="Q8" s="16">
        <v>4</v>
      </c>
      <c r="R8" s="11">
        <v>10</v>
      </c>
      <c r="S8" s="12">
        <v>100</v>
      </c>
      <c r="T8" s="404">
        <v>2</v>
      </c>
    </row>
    <row r="9" spans="1:20" x14ac:dyDescent="0.25">
      <c r="A9" s="30" t="s">
        <v>53</v>
      </c>
      <c r="B9" s="4" t="s">
        <v>54</v>
      </c>
      <c r="C9" s="33">
        <v>12</v>
      </c>
      <c r="D9" s="12">
        <v>0.1</v>
      </c>
      <c r="E9" s="4" t="s">
        <v>55</v>
      </c>
      <c r="F9" s="35">
        <v>2.0499999999999998</v>
      </c>
      <c r="G9" s="12">
        <v>0.01</v>
      </c>
      <c r="H9" s="4" t="s">
        <v>52</v>
      </c>
      <c r="I9" s="35">
        <v>0.75</v>
      </c>
      <c r="J9" s="37">
        <v>2.5000000000000001E-2</v>
      </c>
      <c r="K9" s="4" t="s">
        <v>44</v>
      </c>
      <c r="L9" s="33">
        <v>2.5</v>
      </c>
      <c r="M9" s="12">
        <v>0.5</v>
      </c>
      <c r="N9" s="4" t="s">
        <v>24</v>
      </c>
      <c r="O9" s="11">
        <v>94</v>
      </c>
      <c r="P9" s="12">
        <v>0.5</v>
      </c>
      <c r="Q9" s="16">
        <v>4</v>
      </c>
      <c r="R9" s="11">
        <v>10</v>
      </c>
      <c r="S9" s="12">
        <v>100</v>
      </c>
      <c r="T9" s="404">
        <v>1</v>
      </c>
    </row>
    <row r="10" spans="1:20" x14ac:dyDescent="0.25">
      <c r="A10" s="30" t="s">
        <v>56</v>
      </c>
      <c r="B10" s="4" t="s">
        <v>41</v>
      </c>
      <c r="C10" s="33">
        <v>16</v>
      </c>
      <c r="D10" s="12">
        <v>0.1</v>
      </c>
      <c r="E10" s="4" t="s">
        <v>42</v>
      </c>
      <c r="F10" s="35">
        <v>3</v>
      </c>
      <c r="G10" s="12">
        <v>0.01</v>
      </c>
      <c r="H10" s="4" t="s">
        <v>43</v>
      </c>
      <c r="I10" s="35">
        <v>2.2000000000000002</v>
      </c>
      <c r="J10" s="37">
        <v>0.03</v>
      </c>
      <c r="K10" s="4" t="s">
        <v>44</v>
      </c>
      <c r="L10" s="33">
        <v>5</v>
      </c>
      <c r="M10" s="12">
        <v>0.5</v>
      </c>
      <c r="N10" s="4" t="s">
        <v>24</v>
      </c>
      <c r="O10" s="11">
        <v>94</v>
      </c>
      <c r="P10" s="12">
        <v>0.5</v>
      </c>
      <c r="Q10" s="16">
        <v>4</v>
      </c>
      <c r="R10" s="11">
        <v>10</v>
      </c>
      <c r="S10" s="12">
        <v>100</v>
      </c>
      <c r="T10" s="404">
        <v>2</v>
      </c>
    </row>
    <row r="11" spans="1:20" x14ac:dyDescent="0.25">
      <c r="A11" s="30" t="s">
        <v>57</v>
      </c>
      <c r="B11" s="4" t="s">
        <v>50</v>
      </c>
      <c r="C11" s="33">
        <v>19.5</v>
      </c>
      <c r="D11" s="12">
        <v>0.1</v>
      </c>
      <c r="E11" s="4" t="s">
        <v>47</v>
      </c>
      <c r="F11" s="35">
        <v>3.5</v>
      </c>
      <c r="G11" s="12">
        <v>0.01</v>
      </c>
      <c r="H11" s="4" t="s">
        <v>43</v>
      </c>
      <c r="I11" s="35">
        <v>2</v>
      </c>
      <c r="J11" s="37">
        <v>0.05</v>
      </c>
      <c r="K11" s="4" t="s">
        <v>44</v>
      </c>
      <c r="L11" s="33">
        <v>6</v>
      </c>
      <c r="M11" s="12">
        <v>0.6</v>
      </c>
      <c r="N11" s="4" t="s">
        <v>24</v>
      </c>
      <c r="O11" s="11">
        <v>94</v>
      </c>
      <c r="P11" s="12">
        <v>0.5</v>
      </c>
      <c r="Q11" s="16">
        <v>4</v>
      </c>
      <c r="R11" s="11">
        <v>10</v>
      </c>
      <c r="S11" s="12">
        <v>100</v>
      </c>
      <c r="T11" s="404">
        <v>2</v>
      </c>
    </row>
    <row r="12" spans="1:20" x14ac:dyDescent="0.25">
      <c r="A12" s="30" t="s">
        <v>58</v>
      </c>
      <c r="B12" s="4" t="s">
        <v>54</v>
      </c>
      <c r="C12" s="33">
        <v>12</v>
      </c>
      <c r="D12" s="12">
        <v>0.1</v>
      </c>
      <c r="E12" s="4" t="s">
        <v>55</v>
      </c>
      <c r="F12" s="35">
        <v>2.1</v>
      </c>
      <c r="G12" s="12">
        <v>0.01</v>
      </c>
      <c r="H12" s="4" t="s">
        <v>52</v>
      </c>
      <c r="I12" s="35">
        <v>0.9</v>
      </c>
      <c r="J12" s="37">
        <v>0.02</v>
      </c>
      <c r="K12" s="4" t="s">
        <v>44</v>
      </c>
      <c r="L12" s="33">
        <v>0</v>
      </c>
      <c r="M12" s="12">
        <v>0.5</v>
      </c>
      <c r="N12" s="4" t="s">
        <v>24</v>
      </c>
      <c r="O12" s="11">
        <v>94</v>
      </c>
      <c r="P12" s="12">
        <v>0.5</v>
      </c>
      <c r="Q12" s="16">
        <v>4</v>
      </c>
      <c r="R12" s="11">
        <v>10</v>
      </c>
      <c r="S12" s="12">
        <v>100</v>
      </c>
      <c r="T12" s="404">
        <v>1</v>
      </c>
    </row>
    <row r="13" spans="1:20" x14ac:dyDescent="0.25">
      <c r="A13" s="30" t="s">
        <v>59</v>
      </c>
      <c r="B13" s="4" t="s">
        <v>54</v>
      </c>
      <c r="C13" s="33">
        <v>13</v>
      </c>
      <c r="D13" s="12">
        <v>0.1</v>
      </c>
      <c r="E13" s="4" t="s">
        <v>60</v>
      </c>
      <c r="F13" s="35">
        <v>2.15</v>
      </c>
      <c r="G13" s="12">
        <v>0.01</v>
      </c>
      <c r="H13" s="4" t="s">
        <v>52</v>
      </c>
      <c r="I13" s="35">
        <v>0.5</v>
      </c>
      <c r="J13" s="37">
        <v>0.03</v>
      </c>
      <c r="K13" s="4" t="s">
        <v>44</v>
      </c>
      <c r="L13" s="33">
        <v>0</v>
      </c>
      <c r="M13" s="12">
        <v>0.5</v>
      </c>
      <c r="N13" s="4" t="s">
        <v>24</v>
      </c>
      <c r="O13" s="11">
        <v>99</v>
      </c>
      <c r="P13" s="12">
        <v>0.5</v>
      </c>
      <c r="Q13" s="16">
        <v>4</v>
      </c>
      <c r="R13" s="11">
        <v>10</v>
      </c>
      <c r="S13" s="12">
        <v>100</v>
      </c>
      <c r="T13" s="404">
        <v>1</v>
      </c>
    </row>
    <row r="14" spans="1:20" x14ac:dyDescent="0.25">
      <c r="A14" s="30"/>
      <c r="B14" s="4"/>
      <c r="C14" s="11"/>
      <c r="D14" s="12"/>
      <c r="E14" s="4"/>
      <c r="F14" s="11"/>
      <c r="G14" s="12"/>
      <c r="H14" s="4"/>
      <c r="I14" s="11"/>
      <c r="J14" s="12"/>
      <c r="K14" s="4"/>
      <c r="L14" s="11"/>
      <c r="M14" s="12"/>
      <c r="N14" s="4"/>
      <c r="O14" s="11"/>
      <c r="P14" s="12"/>
      <c r="Q14" s="16"/>
      <c r="R14" s="11"/>
      <c r="S14" s="12"/>
      <c r="T14" s="30"/>
    </row>
    <row r="15" spans="1:20" x14ac:dyDescent="0.25">
      <c r="A15" s="30"/>
      <c r="B15" s="4"/>
      <c r="C15" s="11"/>
      <c r="D15" s="12"/>
      <c r="E15" s="4"/>
      <c r="F15" s="11"/>
      <c r="G15" s="12"/>
      <c r="H15" s="4"/>
      <c r="I15" s="11"/>
      <c r="J15" s="12"/>
      <c r="K15" s="4"/>
      <c r="L15" s="11"/>
      <c r="M15" s="12"/>
      <c r="N15" s="4"/>
      <c r="O15" s="11"/>
      <c r="P15" s="12"/>
      <c r="Q15" s="16"/>
      <c r="R15" s="11"/>
      <c r="S15" s="12"/>
      <c r="T15" s="30"/>
    </row>
    <row r="16" spans="1:20" x14ac:dyDescent="0.25">
      <c r="A16" s="30"/>
      <c r="B16" s="4"/>
      <c r="C16" s="11"/>
      <c r="D16" s="12"/>
      <c r="E16" s="4"/>
      <c r="F16" s="11"/>
      <c r="G16" s="12"/>
      <c r="H16" s="4"/>
      <c r="I16" s="11"/>
      <c r="J16" s="12"/>
      <c r="K16" s="4"/>
      <c r="L16" s="11"/>
      <c r="M16" s="12"/>
      <c r="N16" s="4"/>
      <c r="O16" s="11"/>
      <c r="P16" s="12"/>
      <c r="Q16" s="16"/>
      <c r="R16" s="11"/>
      <c r="S16" s="12"/>
      <c r="T16" s="30"/>
    </row>
    <row r="17" spans="1:20" x14ac:dyDescent="0.25">
      <c r="A17" s="30"/>
      <c r="B17" s="4"/>
      <c r="C17" s="11"/>
      <c r="D17" s="12"/>
      <c r="E17" s="4"/>
      <c r="F17" s="11"/>
      <c r="G17" s="12"/>
      <c r="H17" s="4"/>
      <c r="I17" s="11"/>
      <c r="J17" s="12"/>
      <c r="K17" s="4"/>
      <c r="L17" s="11"/>
      <c r="M17" s="12"/>
      <c r="N17" s="4"/>
      <c r="O17" s="11"/>
      <c r="P17" s="12"/>
      <c r="Q17" s="16"/>
      <c r="R17" s="11"/>
      <c r="S17" s="12"/>
      <c r="T17" s="30"/>
    </row>
    <row r="18" spans="1:20" x14ac:dyDescent="0.25">
      <c r="A18" s="30"/>
      <c r="B18" s="4"/>
      <c r="C18" s="11"/>
      <c r="D18" s="12"/>
      <c r="E18" s="4"/>
      <c r="F18" s="11"/>
      <c r="G18" s="12"/>
      <c r="H18" s="4"/>
      <c r="I18" s="11"/>
      <c r="J18" s="12"/>
      <c r="K18" s="4"/>
      <c r="L18" s="11"/>
      <c r="M18" s="12"/>
      <c r="N18" s="4"/>
      <c r="O18" s="11"/>
      <c r="P18" s="12"/>
      <c r="Q18" s="16"/>
      <c r="R18" s="11"/>
      <c r="S18" s="12"/>
      <c r="T18" s="30"/>
    </row>
    <row r="19" spans="1:20" x14ac:dyDescent="0.25">
      <c r="A19" s="30"/>
      <c r="B19" s="4"/>
      <c r="C19" s="11"/>
      <c r="D19" s="12"/>
      <c r="E19" s="4"/>
      <c r="F19" s="11"/>
      <c r="G19" s="12"/>
      <c r="H19" s="4"/>
      <c r="I19" s="11"/>
      <c r="J19" s="12"/>
      <c r="K19" s="4"/>
      <c r="L19" s="11"/>
      <c r="M19" s="12"/>
      <c r="N19" s="4"/>
      <c r="O19" s="11"/>
      <c r="P19" s="12"/>
      <c r="Q19" s="16"/>
      <c r="R19" s="11"/>
      <c r="S19" s="12"/>
      <c r="T19" s="30"/>
    </row>
    <row r="20" spans="1:20" x14ac:dyDescent="0.25">
      <c r="A20" s="30"/>
      <c r="B20" s="4"/>
      <c r="C20" s="11"/>
      <c r="D20" s="12"/>
      <c r="E20" s="4"/>
      <c r="F20" s="11"/>
      <c r="G20" s="12"/>
      <c r="H20" s="4"/>
      <c r="I20" s="11"/>
      <c r="J20" s="12"/>
      <c r="K20" s="4"/>
      <c r="L20" s="11"/>
      <c r="M20" s="12"/>
      <c r="N20" s="4"/>
      <c r="O20" s="11"/>
      <c r="P20" s="12"/>
      <c r="Q20" s="16"/>
      <c r="R20" s="11"/>
      <c r="S20" s="12"/>
      <c r="T20" s="30"/>
    </row>
    <row r="21" spans="1:20" x14ac:dyDescent="0.25">
      <c r="A21" s="30"/>
      <c r="B21" s="4"/>
      <c r="C21" s="11"/>
      <c r="D21" s="12"/>
      <c r="E21" s="4"/>
      <c r="F21" s="11"/>
      <c r="G21" s="12"/>
      <c r="H21" s="4"/>
      <c r="I21" s="11"/>
      <c r="J21" s="12"/>
      <c r="K21" s="4"/>
      <c r="L21" s="11"/>
      <c r="M21" s="12"/>
      <c r="N21" s="4"/>
      <c r="O21" s="11"/>
      <c r="P21" s="12"/>
      <c r="Q21" s="16"/>
      <c r="R21" s="11"/>
      <c r="S21" s="12"/>
      <c r="T21" s="30"/>
    </row>
    <row r="22" spans="1:20" x14ac:dyDescent="0.25">
      <c r="A22" s="30"/>
      <c r="B22" s="4"/>
      <c r="C22" s="11"/>
      <c r="D22" s="12"/>
      <c r="E22" s="4"/>
      <c r="F22" s="11"/>
      <c r="G22" s="12"/>
      <c r="H22" s="4"/>
      <c r="I22" s="11"/>
      <c r="J22" s="12"/>
      <c r="K22" s="4"/>
      <c r="L22" s="11"/>
      <c r="M22" s="12"/>
      <c r="N22" s="4"/>
      <c r="O22" s="11"/>
      <c r="P22" s="12"/>
      <c r="Q22" s="16"/>
      <c r="R22" s="11"/>
      <c r="S22" s="12"/>
      <c r="T22" s="30"/>
    </row>
    <row r="23" spans="1:20" x14ac:dyDescent="0.25">
      <c r="A23" s="30"/>
      <c r="B23" s="4"/>
      <c r="C23" s="11"/>
      <c r="D23" s="12"/>
      <c r="E23" s="4"/>
      <c r="F23" s="11"/>
      <c r="G23" s="12"/>
      <c r="H23" s="4"/>
      <c r="I23" s="11"/>
      <c r="J23" s="12"/>
      <c r="K23" s="4"/>
      <c r="L23" s="11"/>
      <c r="M23" s="12"/>
      <c r="N23" s="4"/>
      <c r="O23" s="11"/>
      <c r="P23" s="12"/>
      <c r="Q23" s="16"/>
      <c r="R23" s="11"/>
      <c r="S23" s="12"/>
      <c r="T23" s="30"/>
    </row>
    <row r="24" spans="1:20" x14ac:dyDescent="0.25">
      <c r="A24" s="30"/>
      <c r="B24" s="4"/>
      <c r="C24" s="11"/>
      <c r="D24" s="12"/>
      <c r="E24" s="4"/>
      <c r="F24" s="11"/>
      <c r="G24" s="12"/>
      <c r="H24" s="4"/>
      <c r="I24" s="11"/>
      <c r="J24" s="12"/>
      <c r="K24" s="4"/>
      <c r="L24" s="11"/>
      <c r="M24" s="12"/>
      <c r="N24" s="4"/>
      <c r="O24" s="11"/>
      <c r="P24" s="12"/>
      <c r="Q24" s="16"/>
      <c r="R24" s="11"/>
      <c r="S24" s="12"/>
      <c r="T24" s="30"/>
    </row>
    <row r="25" spans="1:20" x14ac:dyDescent="0.25">
      <c r="A25" s="31"/>
      <c r="B25" s="7"/>
      <c r="C25" s="13"/>
      <c r="D25" s="14"/>
      <c r="E25" s="7"/>
      <c r="F25" s="13"/>
      <c r="G25" s="14"/>
      <c r="H25" s="7"/>
      <c r="I25" s="13"/>
      <c r="J25" s="14"/>
      <c r="K25" s="7"/>
      <c r="L25" s="13"/>
      <c r="M25" s="14"/>
      <c r="N25" s="7"/>
      <c r="O25" s="13"/>
      <c r="P25" s="14"/>
      <c r="Q25" s="17"/>
      <c r="R25" s="13"/>
      <c r="S25" s="14"/>
      <c r="T25" s="31"/>
    </row>
    <row r="27" spans="1:20" x14ac:dyDescent="0.25">
      <c r="A27" t="s">
        <v>61</v>
      </c>
      <c r="B27" s="445" t="str">
        <f>IF(ISBLANK(+Configuration!C17),DefaultComp,Configuration!C17)</f>
        <v>QuadKids Primary</v>
      </c>
      <c r="C27" s="445"/>
      <c r="D27" s="445"/>
      <c r="E27" s="445"/>
    </row>
    <row r="28" spans="1:20" x14ac:dyDescent="0.25">
      <c r="B28" s="38">
        <f>MATCH(B27,MatchNames,0)</f>
        <v>4</v>
      </c>
    </row>
    <row r="30" spans="1:20" x14ac:dyDescent="0.25">
      <c r="A30" s="44" t="s">
        <v>62</v>
      </c>
      <c r="B30" s="60" t="str">
        <f>INDEX(MatchScoreTable,EventIndex,2)</f>
        <v>75m</v>
      </c>
      <c r="C30" s="60" t="str">
        <f>INDEX(MatchScoreTable,EventIndex,5)</f>
        <v>600m</v>
      </c>
      <c r="D30" s="60" t="str">
        <f>INDEX(MatchScoreTable,EventIndex,8)</f>
        <v>SLJ</v>
      </c>
      <c r="E30" s="60" t="str">
        <f>INDEX(MatchScoreTable,EventIndex,11)</f>
        <v>Howler</v>
      </c>
      <c r="F30" s="61" t="str">
        <f>INDEX(MatchScoreTable,EventIndex,14)</f>
        <v>Relay</v>
      </c>
    </row>
    <row r="31" spans="1:20" x14ac:dyDescent="0.25">
      <c r="A31" s="45" t="s">
        <v>38</v>
      </c>
      <c r="B31" s="40">
        <f>INDEX(MatchScoreTable,EventIndex,3)</f>
        <v>16</v>
      </c>
      <c r="C31" s="40">
        <f>INDEX(MatchScoreTable,EventIndex,6)</f>
        <v>3</v>
      </c>
      <c r="D31" s="40">
        <f>INDEX(MatchScoreTable,EventIndex,9)</f>
        <v>1.02</v>
      </c>
      <c r="E31" s="40">
        <f>INDEX(MatchScoreTable,EventIndex,12)</f>
        <v>5</v>
      </c>
      <c r="F31" s="41">
        <f>INDEX(MatchScoreTable,EventIndex,15)</f>
        <v>94</v>
      </c>
    </row>
    <row r="32" spans="1:20" x14ac:dyDescent="0.25">
      <c r="A32" s="45" t="s">
        <v>63</v>
      </c>
      <c r="B32" s="40">
        <f>+ScorngTable!B97</f>
        <v>7.000000000000032</v>
      </c>
      <c r="C32" s="40">
        <f>+ScorngTable!E97</f>
        <v>1.3000000000000123</v>
      </c>
      <c r="D32" s="40">
        <f>+ScorngTable!F97</f>
        <v>2.8200000000000016</v>
      </c>
      <c r="E32" s="40">
        <f>+ScorngTable!G97</f>
        <v>50</v>
      </c>
      <c r="F32" s="41">
        <f>+ScorngTable!H97</f>
        <v>49</v>
      </c>
    </row>
    <row r="33" spans="1:29" x14ac:dyDescent="0.25">
      <c r="A33" s="46" t="s">
        <v>64</v>
      </c>
      <c r="B33" s="42">
        <f>INDEX(MatchScoreTable,EventIndex,4)</f>
        <v>0.1</v>
      </c>
      <c r="C33" s="8">
        <f>INDEX(MatchScoreTable,EventIndex,7)</f>
        <v>0.01</v>
      </c>
      <c r="D33" s="8">
        <f>INDEX(MatchScoreTable,EventIndex,10)</f>
        <v>0.02</v>
      </c>
      <c r="E33" s="42">
        <f>INDEX(MatchScoreTable,EventIndex,13)</f>
        <v>0.5</v>
      </c>
      <c r="F33" s="43">
        <f>INDEX(MatchScoreTable,EventIndex,16)</f>
        <v>0.5</v>
      </c>
    </row>
    <row r="35" spans="1:29" x14ac:dyDescent="0.25">
      <c r="A35" s="47" t="s">
        <v>65</v>
      </c>
      <c r="B35" s="18">
        <f>INDEX(MatchScoreTable,EventIndex,17)</f>
        <v>4</v>
      </c>
      <c r="D35" t="s">
        <v>166</v>
      </c>
      <c r="E35" s="366">
        <v>45</v>
      </c>
    </row>
    <row r="36" spans="1:29" x14ac:dyDescent="0.25">
      <c r="A36" s="47" t="s">
        <v>66</v>
      </c>
      <c r="B36" s="18">
        <f>INDEX(MatchScoreTable,EventIndex,18)</f>
        <v>10</v>
      </c>
      <c r="D36" t="s">
        <v>167</v>
      </c>
      <c r="E36" s="18" t="b">
        <f>IF(G36&gt;=FlexTrigger,TRUE,FALSE)</f>
        <v>1</v>
      </c>
      <c r="G36" s="369">
        <f>SUM(Configuration!F37:F40)/4</f>
        <v>0.93129770992366412</v>
      </c>
    </row>
    <row r="37" spans="1:29" x14ac:dyDescent="0.25">
      <c r="A37" s="47" t="s">
        <v>67</v>
      </c>
      <c r="B37" s="18">
        <f>INDEX(MatchScoreTable,EventIndex,19)</f>
        <v>100</v>
      </c>
    </row>
    <row r="38" spans="1:29" x14ac:dyDescent="0.25">
      <c r="A38" s="47" t="s">
        <v>68</v>
      </c>
      <c r="B38" s="18">
        <v>10</v>
      </c>
    </row>
    <row r="40" spans="1:29" ht="21" x14ac:dyDescent="0.35">
      <c r="A40" s="62" t="s">
        <v>80</v>
      </c>
    </row>
    <row r="41" spans="1:29" x14ac:dyDescent="0.25">
      <c r="A41" s="64" t="s">
        <v>9</v>
      </c>
      <c r="B41" s="65" t="str">
        <f>+B30</f>
        <v>75m</v>
      </c>
      <c r="C41" s="65" t="str">
        <f>+C30</f>
        <v>600m</v>
      </c>
      <c r="D41" s="66" t="str">
        <f>+D30</f>
        <v>SLJ</v>
      </c>
      <c r="E41" s="67" t="str">
        <f>+E30</f>
        <v>Howler</v>
      </c>
    </row>
    <row r="42" spans="1:29" x14ac:dyDescent="0.25">
      <c r="A42" s="16">
        <v>0</v>
      </c>
      <c r="B42" s="5">
        <v>1</v>
      </c>
      <c r="C42" s="5">
        <v>1</v>
      </c>
      <c r="D42" s="5">
        <v>1</v>
      </c>
      <c r="E42" s="6">
        <v>1</v>
      </c>
    </row>
    <row r="43" spans="1:29" x14ac:dyDescent="0.25">
      <c r="A43" s="16">
        <v>1</v>
      </c>
      <c r="B43" s="5">
        <v>0.5</v>
      </c>
      <c r="C43" s="5">
        <v>0.5</v>
      </c>
      <c r="D43" s="5">
        <v>2</v>
      </c>
      <c r="E43" s="6">
        <v>2</v>
      </c>
    </row>
    <row r="44" spans="1:29" x14ac:dyDescent="0.25">
      <c r="A44" s="16">
        <v>2</v>
      </c>
      <c r="B44" s="5">
        <v>0.6</v>
      </c>
      <c r="C44" s="5">
        <v>0.6</v>
      </c>
      <c r="D44" s="5">
        <v>1.9</v>
      </c>
      <c r="E44" s="6">
        <v>1.9</v>
      </c>
    </row>
    <row r="45" spans="1:29" x14ac:dyDescent="0.25">
      <c r="A45" s="16">
        <v>3</v>
      </c>
      <c r="B45" s="5">
        <v>0.75</v>
      </c>
      <c r="C45" s="5">
        <v>0.75</v>
      </c>
      <c r="D45" s="5">
        <v>1.6</v>
      </c>
      <c r="E45" s="6">
        <v>1.6</v>
      </c>
    </row>
    <row r="46" spans="1:29" x14ac:dyDescent="0.25">
      <c r="A46" s="17">
        <v>4</v>
      </c>
      <c r="B46" s="8">
        <v>0.9</v>
      </c>
      <c r="C46" s="8">
        <v>0.9</v>
      </c>
      <c r="D46" s="8">
        <v>1.25</v>
      </c>
      <c r="E46" s="9">
        <v>1.25</v>
      </c>
    </row>
    <row r="48" spans="1:29" x14ac:dyDescent="0.25">
      <c r="A48" s="72"/>
      <c r="B48" s="427" t="s">
        <v>31</v>
      </c>
      <c r="C48" s="428"/>
      <c r="D48" s="428"/>
      <c r="E48" s="428"/>
      <c r="F48" s="428"/>
      <c r="G48" s="428"/>
      <c r="H48" s="429"/>
      <c r="I48" s="427" t="s">
        <v>32</v>
      </c>
      <c r="J48" s="428"/>
      <c r="K48" s="428"/>
      <c r="L48" s="428"/>
      <c r="M48" s="428"/>
      <c r="N48" s="428"/>
      <c r="O48" s="429"/>
      <c r="P48" s="427" t="s">
        <v>33</v>
      </c>
      <c r="Q48" s="428"/>
      <c r="R48" s="428"/>
      <c r="S48" s="428"/>
      <c r="T48" s="428"/>
      <c r="U48" s="428"/>
      <c r="V48" s="429"/>
      <c r="W48" s="427" t="s">
        <v>34</v>
      </c>
      <c r="X48" s="428"/>
      <c r="Y48" s="428"/>
      <c r="Z48" s="428"/>
      <c r="AA48" s="428"/>
      <c r="AB48" s="428"/>
      <c r="AC48" s="429"/>
    </row>
    <row r="49" spans="1:29" x14ac:dyDescent="0.25">
      <c r="A49" s="73"/>
      <c r="B49" s="74"/>
      <c r="C49" s="75" t="s">
        <v>83</v>
      </c>
      <c r="D49" s="76" t="s">
        <v>84</v>
      </c>
      <c r="E49" s="77" t="s">
        <v>85</v>
      </c>
      <c r="F49" s="75" t="s">
        <v>83</v>
      </c>
      <c r="G49" s="76" t="s">
        <v>84</v>
      </c>
      <c r="H49" s="77" t="s">
        <v>85</v>
      </c>
      <c r="I49" s="74"/>
      <c r="J49" s="75" t="s">
        <v>83</v>
      </c>
      <c r="K49" s="76" t="s">
        <v>84</v>
      </c>
      <c r="L49" s="77" t="s">
        <v>85</v>
      </c>
      <c r="M49" s="75" t="s">
        <v>83</v>
      </c>
      <c r="N49" s="76" t="s">
        <v>84</v>
      </c>
      <c r="O49" s="77" t="s">
        <v>85</v>
      </c>
      <c r="P49" s="74"/>
      <c r="Q49" s="75" t="s">
        <v>83</v>
      </c>
      <c r="R49" s="76" t="s">
        <v>84</v>
      </c>
      <c r="S49" s="77" t="s">
        <v>85</v>
      </c>
      <c r="T49" s="75" t="s">
        <v>83</v>
      </c>
      <c r="U49" s="76" t="s">
        <v>84</v>
      </c>
      <c r="V49" s="77" t="s">
        <v>85</v>
      </c>
      <c r="W49" s="74"/>
      <c r="X49" s="75" t="s">
        <v>83</v>
      </c>
      <c r="Y49" s="76" t="s">
        <v>84</v>
      </c>
      <c r="Z49" s="77" t="s">
        <v>85</v>
      </c>
      <c r="AA49" s="75" t="s">
        <v>83</v>
      </c>
      <c r="AB49" s="76" t="s">
        <v>84</v>
      </c>
      <c r="AC49" s="77" t="s">
        <v>85</v>
      </c>
    </row>
    <row r="50" spans="1:29" x14ac:dyDescent="0.25">
      <c r="A50" s="78"/>
      <c r="B50" s="79" t="s">
        <v>1</v>
      </c>
      <c r="C50" s="424" t="s">
        <v>86</v>
      </c>
      <c r="D50" s="425"/>
      <c r="E50" s="426"/>
      <c r="F50" s="424" t="s">
        <v>64</v>
      </c>
      <c r="G50" s="425"/>
      <c r="H50" s="426"/>
      <c r="I50" s="79" t="s">
        <v>1</v>
      </c>
      <c r="J50" s="424" t="s">
        <v>86</v>
      </c>
      <c r="K50" s="425"/>
      <c r="L50" s="426"/>
      <c r="M50" s="424" t="s">
        <v>64</v>
      </c>
      <c r="N50" s="425"/>
      <c r="O50" s="426"/>
      <c r="P50" s="79" t="s">
        <v>1</v>
      </c>
      <c r="Q50" s="424" t="s">
        <v>86</v>
      </c>
      <c r="R50" s="425"/>
      <c r="S50" s="426"/>
      <c r="T50" s="424" t="s">
        <v>64</v>
      </c>
      <c r="U50" s="425"/>
      <c r="V50" s="426"/>
      <c r="W50" s="79" t="s">
        <v>1</v>
      </c>
      <c r="X50" s="424" t="s">
        <v>86</v>
      </c>
      <c r="Y50" s="425"/>
      <c r="Z50" s="426"/>
      <c r="AA50" s="424" t="s">
        <v>64</v>
      </c>
      <c r="AB50" s="425"/>
      <c r="AC50" s="426"/>
    </row>
    <row r="51" spans="1:29" x14ac:dyDescent="0.25">
      <c r="A51" s="68" t="s">
        <v>87</v>
      </c>
      <c r="B51" s="99" t="s">
        <v>54</v>
      </c>
      <c r="C51" s="100">
        <v>60</v>
      </c>
      <c r="D51" s="101">
        <v>37</v>
      </c>
      <c r="E51" s="102">
        <v>34</v>
      </c>
      <c r="F51" s="100">
        <v>0.5</v>
      </c>
      <c r="G51" s="101">
        <v>0.3</v>
      </c>
      <c r="H51" s="102">
        <v>0.3</v>
      </c>
      <c r="I51" s="111" t="s">
        <v>55</v>
      </c>
      <c r="J51" s="112">
        <v>480</v>
      </c>
      <c r="K51" s="113">
        <v>450</v>
      </c>
      <c r="L51" s="114">
        <v>480</v>
      </c>
      <c r="M51" s="112">
        <v>2</v>
      </c>
      <c r="N51" s="113">
        <v>3</v>
      </c>
      <c r="O51" s="114">
        <v>4</v>
      </c>
      <c r="P51" s="123" t="s">
        <v>88</v>
      </c>
      <c r="Q51" s="124">
        <v>0</v>
      </c>
      <c r="R51" s="125">
        <v>0.2</v>
      </c>
      <c r="S51" s="126">
        <v>0.2</v>
      </c>
      <c r="T51" s="124">
        <v>0</v>
      </c>
      <c r="U51" s="125">
        <v>0.02</v>
      </c>
      <c r="V51" s="126">
        <v>0.02</v>
      </c>
      <c r="W51" s="87" t="s">
        <v>89</v>
      </c>
      <c r="X51" s="88">
        <v>2</v>
      </c>
      <c r="Y51" s="89">
        <v>2</v>
      </c>
      <c r="Z51" s="90">
        <v>2</v>
      </c>
      <c r="AA51" s="88">
        <v>0.2</v>
      </c>
      <c r="AB51" s="89">
        <v>0.3</v>
      </c>
      <c r="AC51" s="90">
        <v>0.2</v>
      </c>
    </row>
    <row r="52" spans="1:29" x14ac:dyDescent="0.25">
      <c r="A52" s="30" t="s">
        <v>90</v>
      </c>
      <c r="B52" s="103" t="s">
        <v>41</v>
      </c>
      <c r="C52" s="104">
        <v>60</v>
      </c>
      <c r="D52" s="105">
        <v>55</v>
      </c>
      <c r="E52" s="106">
        <v>34</v>
      </c>
      <c r="F52" s="104">
        <v>0.5</v>
      </c>
      <c r="G52" s="105">
        <v>0.5</v>
      </c>
      <c r="H52" s="106">
        <v>0.3</v>
      </c>
      <c r="I52" s="115" t="s">
        <v>42</v>
      </c>
      <c r="J52" s="116">
        <v>480</v>
      </c>
      <c r="K52" s="117">
        <v>450</v>
      </c>
      <c r="L52" s="118">
        <v>480</v>
      </c>
      <c r="M52" s="116">
        <v>2</v>
      </c>
      <c r="N52" s="117">
        <v>3</v>
      </c>
      <c r="O52" s="118">
        <v>4</v>
      </c>
      <c r="P52" s="127" t="s">
        <v>88</v>
      </c>
      <c r="Q52" s="128">
        <v>0</v>
      </c>
      <c r="R52" s="129">
        <v>0.2</v>
      </c>
      <c r="S52" s="130">
        <v>0.2</v>
      </c>
      <c r="T52" s="128">
        <v>0</v>
      </c>
      <c r="U52" s="129">
        <v>0.03</v>
      </c>
      <c r="V52" s="130">
        <v>0.03</v>
      </c>
      <c r="W52" s="91" t="s">
        <v>89</v>
      </c>
      <c r="X52" s="92">
        <v>2</v>
      </c>
      <c r="Y52" s="93">
        <v>2</v>
      </c>
      <c r="Z52" s="94">
        <v>2</v>
      </c>
      <c r="AA52" s="92">
        <v>0.2</v>
      </c>
      <c r="AB52" s="93">
        <v>0.3</v>
      </c>
      <c r="AC52" s="94">
        <v>0.4</v>
      </c>
    </row>
    <row r="53" spans="1:29" x14ac:dyDescent="0.25">
      <c r="A53" s="30"/>
      <c r="B53" s="103"/>
      <c r="C53" s="104"/>
      <c r="D53" s="105"/>
      <c r="E53" s="106"/>
      <c r="F53" s="104"/>
      <c r="G53" s="105"/>
      <c r="H53" s="106"/>
      <c r="I53" s="115"/>
      <c r="J53" s="116"/>
      <c r="K53" s="117"/>
      <c r="L53" s="118"/>
      <c r="M53" s="116"/>
      <c r="N53" s="117"/>
      <c r="O53" s="118"/>
      <c r="P53" s="127"/>
      <c r="Q53" s="128"/>
      <c r="R53" s="129"/>
      <c r="S53" s="130"/>
      <c r="T53" s="128"/>
      <c r="U53" s="129"/>
      <c r="V53" s="130"/>
      <c r="W53" s="91"/>
      <c r="X53" s="92"/>
      <c r="Y53" s="93"/>
      <c r="Z53" s="94"/>
      <c r="AA53" s="92"/>
      <c r="AB53" s="93"/>
      <c r="AC53" s="94"/>
    </row>
    <row r="54" spans="1:29" x14ac:dyDescent="0.25">
      <c r="A54" s="30"/>
      <c r="B54" s="103"/>
      <c r="C54" s="104"/>
      <c r="D54" s="105"/>
      <c r="E54" s="106"/>
      <c r="F54" s="104"/>
      <c r="G54" s="105"/>
      <c r="H54" s="106"/>
      <c r="I54" s="115"/>
      <c r="J54" s="116"/>
      <c r="K54" s="117"/>
      <c r="L54" s="118"/>
      <c r="M54" s="116"/>
      <c r="N54" s="117"/>
      <c r="O54" s="118"/>
      <c r="P54" s="127"/>
      <c r="Q54" s="128"/>
      <c r="R54" s="129"/>
      <c r="S54" s="130"/>
      <c r="T54" s="128"/>
      <c r="U54" s="129"/>
      <c r="V54" s="130"/>
      <c r="W54" s="91"/>
      <c r="X54" s="92"/>
      <c r="Y54" s="93"/>
      <c r="Z54" s="94"/>
      <c r="AA54" s="92"/>
      <c r="AB54" s="93"/>
      <c r="AC54" s="94"/>
    </row>
    <row r="55" spans="1:29" x14ac:dyDescent="0.25">
      <c r="A55" s="30"/>
      <c r="B55" s="103"/>
      <c r="C55" s="104"/>
      <c r="D55" s="105"/>
      <c r="E55" s="106"/>
      <c r="F55" s="104"/>
      <c r="G55" s="105"/>
      <c r="H55" s="106"/>
      <c r="I55" s="115"/>
      <c r="J55" s="116"/>
      <c r="K55" s="117"/>
      <c r="L55" s="118"/>
      <c r="M55" s="116"/>
      <c r="N55" s="117"/>
      <c r="O55" s="118"/>
      <c r="P55" s="127"/>
      <c r="Q55" s="128"/>
      <c r="R55" s="129"/>
      <c r="S55" s="130"/>
      <c r="T55" s="128"/>
      <c r="U55" s="129"/>
      <c r="V55" s="130"/>
      <c r="W55" s="91"/>
      <c r="X55" s="92"/>
      <c r="Y55" s="93"/>
      <c r="Z55" s="94"/>
      <c r="AA55" s="92"/>
      <c r="AB55" s="93"/>
      <c r="AC55" s="94"/>
    </row>
    <row r="56" spans="1:29" x14ac:dyDescent="0.25">
      <c r="A56" s="30"/>
      <c r="B56" s="103"/>
      <c r="C56" s="104"/>
      <c r="D56" s="105"/>
      <c r="E56" s="106"/>
      <c r="F56" s="104"/>
      <c r="G56" s="105"/>
      <c r="H56" s="106"/>
      <c r="I56" s="115"/>
      <c r="J56" s="116"/>
      <c r="K56" s="117"/>
      <c r="L56" s="118"/>
      <c r="M56" s="116"/>
      <c r="N56" s="117"/>
      <c r="O56" s="118"/>
      <c r="P56" s="127"/>
      <c r="Q56" s="128"/>
      <c r="R56" s="129"/>
      <c r="S56" s="130"/>
      <c r="T56" s="128"/>
      <c r="U56" s="129"/>
      <c r="V56" s="130"/>
      <c r="W56" s="91"/>
      <c r="X56" s="92"/>
      <c r="Y56" s="93"/>
      <c r="Z56" s="94"/>
      <c r="AA56" s="92"/>
      <c r="AB56" s="93"/>
      <c r="AC56" s="94"/>
    </row>
    <row r="57" spans="1:29" x14ac:dyDescent="0.25">
      <c r="A57" s="31"/>
      <c r="B57" s="107"/>
      <c r="C57" s="108"/>
      <c r="D57" s="109"/>
      <c r="E57" s="110"/>
      <c r="F57" s="108"/>
      <c r="G57" s="109"/>
      <c r="H57" s="110"/>
      <c r="I57" s="119"/>
      <c r="J57" s="120"/>
      <c r="K57" s="121"/>
      <c r="L57" s="122"/>
      <c r="M57" s="120"/>
      <c r="N57" s="121"/>
      <c r="O57" s="122"/>
      <c r="P57" s="131"/>
      <c r="Q57" s="132"/>
      <c r="R57" s="133"/>
      <c r="S57" s="134"/>
      <c r="T57" s="132"/>
      <c r="U57" s="133"/>
      <c r="V57" s="134"/>
      <c r="W57" s="95"/>
      <c r="X57" s="96"/>
      <c r="Y57" s="97"/>
      <c r="Z57" s="98"/>
      <c r="AA57" s="96"/>
      <c r="AB57" s="97"/>
      <c r="AC57" s="98"/>
    </row>
    <row r="58" spans="1:29" x14ac:dyDescent="0.25">
      <c r="A58" s="135"/>
      <c r="B58" s="136" t="str">
        <f>INDEX(IncScoreTable,IncMatchIdx,2+(7*(1-1)))</f>
        <v>75m</v>
      </c>
      <c r="C58" s="137">
        <f>INDEX(IncScoreTable,IncMatchIdx,2+(7*(1-1))+1)</f>
        <v>60</v>
      </c>
      <c r="D58" s="137">
        <f>INDEX(IncScoreTable,IncMatchIdx,2+(7*(1-1))+2)</f>
        <v>55</v>
      </c>
      <c r="E58" s="137">
        <f>INDEX(IncScoreTable,IncMatchIdx,2+(7*(1-1))+3)</f>
        <v>34</v>
      </c>
      <c r="F58" s="137">
        <f>INDEX(IncScoreTable,IncMatchIdx,2+(7*(1-1))+4)</f>
        <v>0.5</v>
      </c>
      <c r="G58" s="137">
        <f>INDEX(IncScoreTable,IncMatchIdx,2+(7*(1-1))+5)</f>
        <v>0.5</v>
      </c>
      <c r="H58" s="138">
        <f>INDEX(IncScoreTable,IncMatchIdx,2+(7*(1-1))+6)</f>
        <v>0.3</v>
      </c>
      <c r="I58" s="139" t="str">
        <f>INDEX(IncScoreTable,IncMatchIdx,2+(7*(2-1)))</f>
        <v>600m</v>
      </c>
      <c r="J58" s="140">
        <f>INDEX(IncScoreTable,IncMatchIdx,2+(7*(2-1))+1)</f>
        <v>480</v>
      </c>
      <c r="K58" s="140">
        <f>INDEX(IncScoreTable,IncMatchIdx,2+(7*(2-1))+2)</f>
        <v>450</v>
      </c>
      <c r="L58" s="140">
        <f>INDEX(IncScoreTable,IncMatchIdx,2+(7*(2-1))+3)</f>
        <v>480</v>
      </c>
      <c r="M58" s="140">
        <f>INDEX(IncScoreTable,IncMatchIdx,2+(7*(2-1))+4)</f>
        <v>2</v>
      </c>
      <c r="N58" s="140">
        <f>INDEX(IncScoreTable,IncMatchIdx,2+(7*(2-1))+5)</f>
        <v>3</v>
      </c>
      <c r="O58" s="141">
        <f>INDEX(IncScoreTable,IncMatchIdx,2+(7*(2-1))+6)</f>
        <v>4</v>
      </c>
      <c r="P58" s="142" t="str">
        <f>INDEX(IncScoreTable,IncMatchIdx,2+(7*(3-1)))</f>
        <v>Jump</v>
      </c>
      <c r="Q58" s="143">
        <f>INDEX(IncScoreTable,IncMatchIdx,2+(7*(3-1))+1)</f>
        <v>0</v>
      </c>
      <c r="R58" s="143">
        <f>INDEX(IncScoreTable,IncMatchIdx,2+(7*(3-1))+2)</f>
        <v>0.2</v>
      </c>
      <c r="S58" s="143">
        <f>INDEX(IncScoreTable,IncMatchIdx,2+(7*(3-1))+3)</f>
        <v>0.2</v>
      </c>
      <c r="T58" s="143">
        <f>INDEX(IncScoreTable,IncMatchIdx,2+(7*(3-1))+4)</f>
        <v>0</v>
      </c>
      <c r="U58" s="143">
        <f>INDEX(IncScoreTable,IncMatchIdx,2+(7*(3-1))+5)</f>
        <v>0.03</v>
      </c>
      <c r="V58" s="144">
        <f>INDEX(IncScoreTable,IncMatchIdx,2+(7*(3-1))+6)</f>
        <v>0.03</v>
      </c>
      <c r="W58" s="145" t="str">
        <f>INDEX(IncScoreTable,IncMatchIdx,2+(7*(4-1)))</f>
        <v>Vortex</v>
      </c>
      <c r="X58" s="146">
        <f>INDEX(IncScoreTable,IncMatchIdx,2+(7*(4-1))+1)</f>
        <v>2</v>
      </c>
      <c r="Y58" s="146">
        <f>INDEX(IncScoreTable,IncMatchIdx,2+(7*(4-1))+2)</f>
        <v>2</v>
      </c>
      <c r="Z58" s="146">
        <f>INDEX(IncScoreTable,IncMatchIdx,2+(7*(4-1))+3)</f>
        <v>2</v>
      </c>
      <c r="AA58" s="146">
        <f>INDEX(IncScoreTable,IncMatchIdx,2+(7*(4-1))+4)</f>
        <v>0.2</v>
      </c>
      <c r="AB58" s="146">
        <f>INDEX(IncScoreTable,IncMatchIdx,2+(7*(4-1))+5)</f>
        <v>0.3</v>
      </c>
      <c r="AC58" s="147">
        <f>INDEX(IncScoreTable,IncMatchIdx,2+(7*(4-1))+6)</f>
        <v>0.4</v>
      </c>
    </row>
    <row r="59" spans="1:29" x14ac:dyDescent="0.25">
      <c r="B59" s="86"/>
      <c r="I59" s="86"/>
      <c r="P59" s="86"/>
      <c r="W59" s="86"/>
    </row>
    <row r="60" spans="1:29" x14ac:dyDescent="0.25">
      <c r="A60" t="s">
        <v>92</v>
      </c>
      <c r="B60">
        <f>INDEX(MatchScoreTable,EventIndex,20)</f>
        <v>2</v>
      </c>
    </row>
    <row r="62" spans="1:29" ht="18.75" x14ac:dyDescent="0.3">
      <c r="A62" s="419" t="s">
        <v>87</v>
      </c>
      <c r="B62" s="421" t="s">
        <v>100</v>
      </c>
      <c r="C62" s="422"/>
      <c r="D62" s="423"/>
      <c r="E62" s="421" t="s">
        <v>101</v>
      </c>
      <c r="F62" s="422"/>
      <c r="G62" s="423"/>
      <c r="H62" s="421" t="s">
        <v>88</v>
      </c>
      <c r="I62" s="422"/>
      <c r="J62" s="423"/>
      <c r="K62" s="421" t="s">
        <v>98</v>
      </c>
      <c r="L62" s="422"/>
      <c r="M62" s="423"/>
    </row>
    <row r="63" spans="1:29" x14ac:dyDescent="0.25">
      <c r="A63" s="420"/>
      <c r="B63" s="159" t="s">
        <v>1</v>
      </c>
      <c r="C63" s="160" t="s">
        <v>38</v>
      </c>
      <c r="D63" s="161" t="s">
        <v>39</v>
      </c>
      <c r="E63" s="159" t="s">
        <v>1</v>
      </c>
      <c r="F63" s="160" t="s">
        <v>38</v>
      </c>
      <c r="G63" s="161" t="s">
        <v>39</v>
      </c>
      <c r="H63" s="159" t="s">
        <v>1</v>
      </c>
      <c r="I63" s="160" t="s">
        <v>38</v>
      </c>
      <c r="J63" s="161" t="s">
        <v>39</v>
      </c>
      <c r="K63" s="159" t="s">
        <v>1</v>
      </c>
      <c r="L63" s="160" t="s">
        <v>38</v>
      </c>
      <c r="M63" s="161" t="s">
        <v>39</v>
      </c>
    </row>
    <row r="64" spans="1:29" x14ac:dyDescent="0.25">
      <c r="A64" s="30" t="s">
        <v>97</v>
      </c>
      <c r="B64" s="4" t="s">
        <v>54</v>
      </c>
      <c r="C64" s="5">
        <v>0</v>
      </c>
      <c r="D64" s="6">
        <v>0</v>
      </c>
      <c r="E64" s="4" t="s">
        <v>55</v>
      </c>
      <c r="F64" s="5">
        <v>0</v>
      </c>
      <c r="G64" s="6">
        <v>0</v>
      </c>
      <c r="H64" s="4" t="s">
        <v>88</v>
      </c>
      <c r="I64" s="5">
        <v>0</v>
      </c>
      <c r="J64" s="6">
        <v>0</v>
      </c>
      <c r="K64" s="4" t="s">
        <v>98</v>
      </c>
      <c r="L64" s="5">
        <v>2</v>
      </c>
      <c r="M64" s="6">
        <v>0.02</v>
      </c>
    </row>
    <row r="65" spans="1:13" x14ac:dyDescent="0.25">
      <c r="A65" s="30" t="s">
        <v>83</v>
      </c>
      <c r="B65" s="4" t="str">
        <f>+B64</f>
        <v>50m</v>
      </c>
      <c r="C65" s="5">
        <v>60</v>
      </c>
      <c r="D65" s="6">
        <v>0.5</v>
      </c>
      <c r="E65" s="4" t="str">
        <f>+E64</f>
        <v>400m</v>
      </c>
      <c r="F65" s="5">
        <v>480</v>
      </c>
      <c r="G65" s="6">
        <v>2</v>
      </c>
      <c r="H65" s="4" t="str">
        <f>+H64</f>
        <v>Jump</v>
      </c>
      <c r="I65" s="5">
        <v>0</v>
      </c>
      <c r="J65" s="6">
        <v>0</v>
      </c>
      <c r="K65" s="4" t="str">
        <f>+K64</f>
        <v>Throw</v>
      </c>
      <c r="L65" s="5">
        <v>2</v>
      </c>
      <c r="M65" s="6">
        <v>0.02</v>
      </c>
    </row>
    <row r="66" spans="1:13" x14ac:dyDescent="0.25">
      <c r="A66" s="30" t="s">
        <v>84</v>
      </c>
      <c r="B66" s="4" t="str">
        <f>+B65</f>
        <v>50m</v>
      </c>
      <c r="C66" s="5">
        <v>37</v>
      </c>
      <c r="D66" s="6">
        <v>0.3</v>
      </c>
      <c r="E66" s="4" t="str">
        <f>+E65</f>
        <v>400m</v>
      </c>
      <c r="F66" s="5">
        <v>450</v>
      </c>
      <c r="G66" s="6">
        <v>3</v>
      </c>
      <c r="H66" s="4" t="str">
        <f>+H65</f>
        <v>Jump</v>
      </c>
      <c r="I66" s="5">
        <v>0.2</v>
      </c>
      <c r="J66" s="6">
        <v>0.02</v>
      </c>
      <c r="K66" s="4" t="str">
        <f>+K65</f>
        <v>Throw</v>
      </c>
      <c r="L66" s="5">
        <v>2</v>
      </c>
      <c r="M66" s="6">
        <v>0.03</v>
      </c>
    </row>
    <row r="67" spans="1:13" x14ac:dyDescent="0.25">
      <c r="A67" s="31" t="s">
        <v>85</v>
      </c>
      <c r="B67" s="7" t="str">
        <f>+B66</f>
        <v>50m</v>
      </c>
      <c r="C67" s="8">
        <v>34</v>
      </c>
      <c r="D67" s="9">
        <v>0.3</v>
      </c>
      <c r="E67" s="4" t="str">
        <f>+E66</f>
        <v>400m</v>
      </c>
      <c r="F67" s="8">
        <v>480</v>
      </c>
      <c r="G67" s="9">
        <v>4</v>
      </c>
      <c r="H67" s="4" t="str">
        <f>+H66</f>
        <v>Jump</v>
      </c>
      <c r="I67" s="8">
        <v>0.2</v>
      </c>
      <c r="J67" s="9">
        <v>0.02</v>
      </c>
      <c r="K67" s="4" t="str">
        <f>+K66</f>
        <v>Throw</v>
      </c>
      <c r="L67" s="8">
        <v>2</v>
      </c>
      <c r="M67" s="9">
        <v>0.03</v>
      </c>
    </row>
    <row r="69" spans="1:13" ht="18.75" x14ac:dyDescent="0.3">
      <c r="A69" s="419" t="s">
        <v>90</v>
      </c>
      <c r="B69" s="421" t="s">
        <v>100</v>
      </c>
      <c r="C69" s="422"/>
      <c r="D69" s="423"/>
      <c r="E69" s="421" t="s">
        <v>101</v>
      </c>
      <c r="F69" s="422"/>
      <c r="G69" s="423"/>
      <c r="H69" s="421" t="s">
        <v>88</v>
      </c>
      <c r="I69" s="422"/>
      <c r="J69" s="423"/>
      <c r="K69" s="421" t="s">
        <v>98</v>
      </c>
      <c r="L69" s="422"/>
      <c r="M69" s="423"/>
    </row>
    <row r="70" spans="1:13" x14ac:dyDescent="0.25">
      <c r="A70" s="420"/>
      <c r="B70" s="159" t="s">
        <v>1</v>
      </c>
      <c r="C70" s="160" t="s">
        <v>38</v>
      </c>
      <c r="D70" s="161" t="s">
        <v>39</v>
      </c>
      <c r="E70" s="159" t="s">
        <v>1</v>
      </c>
      <c r="F70" s="160" t="s">
        <v>38</v>
      </c>
      <c r="G70" s="161" t="s">
        <v>39</v>
      </c>
      <c r="H70" s="159" t="s">
        <v>1</v>
      </c>
      <c r="I70" s="160" t="s">
        <v>38</v>
      </c>
      <c r="J70" s="161" t="s">
        <v>39</v>
      </c>
      <c r="K70" s="159" t="s">
        <v>1</v>
      </c>
      <c r="L70" s="160" t="s">
        <v>38</v>
      </c>
      <c r="M70" s="161" t="s">
        <v>39</v>
      </c>
    </row>
    <row r="71" spans="1:13" x14ac:dyDescent="0.25">
      <c r="A71" s="30" t="s">
        <v>97</v>
      </c>
      <c r="B71" s="4" t="s">
        <v>41</v>
      </c>
      <c r="C71" s="5">
        <v>0</v>
      </c>
      <c r="D71" s="6">
        <v>0</v>
      </c>
      <c r="E71" s="4" t="s">
        <v>42</v>
      </c>
      <c r="F71" s="5">
        <v>0</v>
      </c>
      <c r="G71" s="6">
        <v>0</v>
      </c>
      <c r="H71" s="4" t="s">
        <v>88</v>
      </c>
      <c r="I71" s="5">
        <v>0</v>
      </c>
      <c r="J71" s="6">
        <v>0</v>
      </c>
      <c r="K71" s="4" t="s">
        <v>98</v>
      </c>
      <c r="L71" s="5">
        <v>2</v>
      </c>
      <c r="M71" s="6">
        <v>0.02</v>
      </c>
    </row>
    <row r="72" spans="1:13" x14ac:dyDescent="0.25">
      <c r="A72" s="30" t="s">
        <v>83</v>
      </c>
      <c r="B72" s="4" t="str">
        <f>+B71</f>
        <v>75m</v>
      </c>
      <c r="C72" s="5">
        <v>60</v>
      </c>
      <c r="D72" s="6">
        <v>0.5</v>
      </c>
      <c r="E72" s="4" t="str">
        <f>+E71</f>
        <v>600m</v>
      </c>
      <c r="F72" s="5">
        <v>480</v>
      </c>
      <c r="G72" s="6">
        <v>2</v>
      </c>
      <c r="H72" s="4" t="str">
        <f>+H71</f>
        <v>Jump</v>
      </c>
      <c r="I72" s="5">
        <v>0</v>
      </c>
      <c r="J72" s="6">
        <v>0</v>
      </c>
      <c r="K72" s="4" t="str">
        <f>+K71</f>
        <v>Throw</v>
      </c>
      <c r="L72" s="5">
        <v>2</v>
      </c>
      <c r="M72" s="6">
        <v>0.02</v>
      </c>
    </row>
    <row r="73" spans="1:13" x14ac:dyDescent="0.25">
      <c r="A73" s="30" t="s">
        <v>84</v>
      </c>
      <c r="B73" s="4" t="str">
        <f>+B72</f>
        <v>75m</v>
      </c>
      <c r="C73" s="5">
        <v>55</v>
      </c>
      <c r="D73" s="6">
        <v>0.5</v>
      </c>
      <c r="E73" s="4" t="str">
        <f>+E72</f>
        <v>600m</v>
      </c>
      <c r="F73" s="5">
        <v>450</v>
      </c>
      <c r="G73" s="6">
        <v>3</v>
      </c>
      <c r="H73" s="4" t="str">
        <f>+H72</f>
        <v>Jump</v>
      </c>
      <c r="I73" s="5">
        <v>0.2</v>
      </c>
      <c r="J73" s="6">
        <v>0.03</v>
      </c>
      <c r="K73" s="4" t="str">
        <f>+K72</f>
        <v>Throw</v>
      </c>
      <c r="L73" s="5">
        <v>2</v>
      </c>
      <c r="M73" s="6">
        <v>0.03</v>
      </c>
    </row>
    <row r="74" spans="1:13" x14ac:dyDescent="0.25">
      <c r="A74" s="31" t="s">
        <v>85</v>
      </c>
      <c r="B74" s="7" t="str">
        <f>+B73</f>
        <v>75m</v>
      </c>
      <c r="C74" s="8">
        <v>34</v>
      </c>
      <c r="D74" s="9">
        <v>0.3</v>
      </c>
      <c r="E74" s="4" t="str">
        <f>+E73</f>
        <v>600m</v>
      </c>
      <c r="F74" s="8">
        <v>480</v>
      </c>
      <c r="G74" s="9">
        <v>4</v>
      </c>
      <c r="H74" s="4" t="str">
        <f>+H73</f>
        <v>Jump</v>
      </c>
      <c r="I74" s="8">
        <v>0.2</v>
      </c>
      <c r="J74" s="9">
        <v>0.03</v>
      </c>
      <c r="K74" s="4" t="str">
        <f>+K73</f>
        <v>Throw</v>
      </c>
      <c r="L74" s="8">
        <v>2</v>
      </c>
      <c r="M74" s="9">
        <v>0.04</v>
      </c>
    </row>
    <row r="76" spans="1:13" ht="18.75" x14ac:dyDescent="0.3">
      <c r="A76" s="419" t="s">
        <v>90</v>
      </c>
      <c r="B76" s="421" t="s">
        <v>100</v>
      </c>
      <c r="C76" s="422"/>
      <c r="D76" s="423"/>
      <c r="E76" s="421" t="s">
        <v>101</v>
      </c>
      <c r="F76" s="422"/>
      <c r="G76" s="423"/>
      <c r="H76" s="421" t="s">
        <v>88</v>
      </c>
      <c r="I76" s="422"/>
      <c r="J76" s="423"/>
      <c r="K76" s="421" t="s">
        <v>98</v>
      </c>
      <c r="L76" s="422"/>
      <c r="M76" s="423"/>
    </row>
    <row r="77" spans="1:13" x14ac:dyDescent="0.25">
      <c r="A77" s="420"/>
      <c r="B77" s="159" t="s">
        <v>1</v>
      </c>
      <c r="C77" s="160" t="s">
        <v>38</v>
      </c>
      <c r="D77" s="161" t="s">
        <v>39</v>
      </c>
      <c r="E77" s="159" t="s">
        <v>1</v>
      </c>
      <c r="F77" s="160" t="s">
        <v>38</v>
      </c>
      <c r="G77" s="161" t="s">
        <v>39</v>
      </c>
      <c r="H77" s="159" t="s">
        <v>1</v>
      </c>
      <c r="I77" s="160" t="s">
        <v>38</v>
      </c>
      <c r="J77" s="161" t="s">
        <v>39</v>
      </c>
      <c r="K77" s="159" t="s">
        <v>1</v>
      </c>
      <c r="L77" s="160" t="s">
        <v>38</v>
      </c>
      <c r="M77" s="161" t="s">
        <v>39</v>
      </c>
    </row>
    <row r="78" spans="1:13" x14ac:dyDescent="0.25">
      <c r="A78" s="30" t="s">
        <v>97</v>
      </c>
      <c r="B78" s="4" t="str">
        <f t="shared" ref="B78:M78" si="0">IF(IncMatchIdx=1,B64,B71)</f>
        <v>75m</v>
      </c>
      <c r="C78" s="5">
        <f t="shared" si="0"/>
        <v>0</v>
      </c>
      <c r="D78" s="6">
        <f t="shared" si="0"/>
        <v>0</v>
      </c>
      <c r="E78" s="4" t="str">
        <f t="shared" si="0"/>
        <v>600m</v>
      </c>
      <c r="F78" s="5">
        <f t="shared" si="0"/>
        <v>0</v>
      </c>
      <c r="G78" s="6">
        <f t="shared" si="0"/>
        <v>0</v>
      </c>
      <c r="H78" s="4" t="str">
        <f t="shared" si="0"/>
        <v>Jump</v>
      </c>
      <c r="I78" s="5">
        <f t="shared" si="0"/>
        <v>0</v>
      </c>
      <c r="J78" s="6">
        <f t="shared" si="0"/>
        <v>0</v>
      </c>
      <c r="K78" s="4" t="str">
        <f t="shared" si="0"/>
        <v>Throw</v>
      </c>
      <c r="L78" s="5">
        <f t="shared" si="0"/>
        <v>2</v>
      </c>
      <c r="M78" s="6">
        <f t="shared" si="0"/>
        <v>0.02</v>
      </c>
    </row>
    <row r="79" spans="1:13" x14ac:dyDescent="0.25">
      <c r="A79" s="30" t="s">
        <v>83</v>
      </c>
      <c r="B79" s="4" t="str">
        <f t="shared" ref="B79:M79" si="1">IF(IncMatchIdx=1,B65,B72)</f>
        <v>75m</v>
      </c>
      <c r="C79" s="5">
        <f t="shared" si="1"/>
        <v>60</v>
      </c>
      <c r="D79" s="6">
        <f t="shared" si="1"/>
        <v>0.5</v>
      </c>
      <c r="E79" s="4" t="str">
        <f t="shared" si="1"/>
        <v>600m</v>
      </c>
      <c r="F79" s="5">
        <f t="shared" si="1"/>
        <v>480</v>
      </c>
      <c r="G79" s="6">
        <f t="shared" si="1"/>
        <v>2</v>
      </c>
      <c r="H79" s="4" t="str">
        <f t="shared" si="1"/>
        <v>Jump</v>
      </c>
      <c r="I79" s="5">
        <f t="shared" si="1"/>
        <v>0</v>
      </c>
      <c r="J79" s="6">
        <f t="shared" si="1"/>
        <v>0</v>
      </c>
      <c r="K79" s="4" t="str">
        <f t="shared" si="1"/>
        <v>Throw</v>
      </c>
      <c r="L79" s="5">
        <f t="shared" si="1"/>
        <v>2</v>
      </c>
      <c r="M79" s="6">
        <f t="shared" si="1"/>
        <v>0.02</v>
      </c>
    </row>
    <row r="80" spans="1:13" x14ac:dyDescent="0.25">
      <c r="A80" s="30" t="s">
        <v>84</v>
      </c>
      <c r="B80" s="4" t="str">
        <f t="shared" ref="B80:M80" si="2">IF(IncMatchIdx=1,B66,B73)</f>
        <v>75m</v>
      </c>
      <c r="C80" s="5">
        <f t="shared" si="2"/>
        <v>55</v>
      </c>
      <c r="D80" s="6">
        <f t="shared" si="2"/>
        <v>0.5</v>
      </c>
      <c r="E80" s="4" t="str">
        <f t="shared" si="2"/>
        <v>600m</v>
      </c>
      <c r="F80" s="5">
        <f t="shared" si="2"/>
        <v>450</v>
      </c>
      <c r="G80" s="6">
        <f t="shared" si="2"/>
        <v>3</v>
      </c>
      <c r="H80" s="4" t="str">
        <f t="shared" si="2"/>
        <v>Jump</v>
      </c>
      <c r="I80" s="5">
        <f t="shared" si="2"/>
        <v>0.2</v>
      </c>
      <c r="J80" s="6">
        <f t="shared" si="2"/>
        <v>0.03</v>
      </c>
      <c r="K80" s="4" t="str">
        <f t="shared" si="2"/>
        <v>Throw</v>
      </c>
      <c r="L80" s="5">
        <f t="shared" si="2"/>
        <v>2</v>
      </c>
      <c r="M80" s="6">
        <f t="shared" si="2"/>
        <v>0.03</v>
      </c>
    </row>
    <row r="81" spans="1:13" x14ac:dyDescent="0.25">
      <c r="A81" s="31" t="s">
        <v>85</v>
      </c>
      <c r="B81" s="7" t="str">
        <f t="shared" ref="B81:M81" si="3">IF(IncMatchIdx=1,B67,B74)</f>
        <v>75m</v>
      </c>
      <c r="C81" s="8">
        <f t="shared" si="3"/>
        <v>34</v>
      </c>
      <c r="D81" s="9">
        <f t="shared" si="3"/>
        <v>0.3</v>
      </c>
      <c r="E81" s="4" t="str">
        <f t="shared" si="3"/>
        <v>600m</v>
      </c>
      <c r="F81" s="8">
        <f t="shared" si="3"/>
        <v>480</v>
      </c>
      <c r="G81" s="9">
        <f t="shared" si="3"/>
        <v>4</v>
      </c>
      <c r="H81" s="4" t="str">
        <f t="shared" si="3"/>
        <v>Jump</v>
      </c>
      <c r="I81" s="8">
        <f t="shared" si="3"/>
        <v>0.2</v>
      </c>
      <c r="J81" s="9">
        <f t="shared" si="3"/>
        <v>0.03</v>
      </c>
      <c r="K81" s="4" t="str">
        <f t="shared" si="3"/>
        <v>Throw</v>
      </c>
      <c r="L81" s="8">
        <f t="shared" si="3"/>
        <v>2</v>
      </c>
      <c r="M81" s="9">
        <f t="shared" si="3"/>
        <v>0.04</v>
      </c>
    </row>
    <row r="84" spans="1:13" x14ac:dyDescent="0.25">
      <c r="A84" s="352" t="s">
        <v>183</v>
      </c>
      <c r="B84" s="353" t="b">
        <v>0</v>
      </c>
      <c r="H84" t="s">
        <v>140</v>
      </c>
      <c r="J84" s="359" t="str">
        <f>+A8</f>
        <v>QuadKids Primary</v>
      </c>
      <c r="K84" s="359" t="str">
        <f>+A10</f>
        <v>QuadKids Club</v>
      </c>
      <c r="L84" s="359" t="str">
        <f>+A8</f>
        <v>QuadKids Primary</v>
      </c>
      <c r="M84" s="359"/>
    </row>
    <row r="85" spans="1:13" x14ac:dyDescent="0.25">
      <c r="A85" s="352" t="s">
        <v>184</v>
      </c>
      <c r="B85" s="353" t="b">
        <f>IF(confrelay="YES",TRUE,FALSE)</f>
        <v>0</v>
      </c>
      <c r="H85" t="s">
        <v>141</v>
      </c>
      <c r="J85" s="359" t="str">
        <f>+A7</f>
        <v>QuadKids Secondary</v>
      </c>
      <c r="K85" s="359" t="str">
        <f>+A11</f>
        <v>QuadKids Club U13</v>
      </c>
      <c r="L85" s="359" t="str">
        <f>+A7</f>
        <v>QuadKids Secondary</v>
      </c>
      <c r="M85" s="359"/>
    </row>
    <row r="86" spans="1:13" x14ac:dyDescent="0.25">
      <c r="H86" t="s">
        <v>185</v>
      </c>
      <c r="J86" s="359" t="str">
        <f>+A9</f>
        <v>QuadKids Start</v>
      </c>
      <c r="K86" s="359" t="str">
        <f>+A12</f>
        <v>QuadKids Club U9</v>
      </c>
      <c r="L86" s="359" t="str">
        <f>+A9</f>
        <v>QuadKids Start</v>
      </c>
      <c r="M86" s="359"/>
    </row>
    <row r="87" spans="1:13" x14ac:dyDescent="0.25">
      <c r="J87" s="360" t="str">
        <f>+A13</f>
        <v>QuadKids Pre-Start</v>
      </c>
      <c r="K87" s="361" t="s">
        <v>186</v>
      </c>
      <c r="L87" s="359" t="str">
        <f>+A10</f>
        <v>QuadKids Club</v>
      </c>
      <c r="M87" s="359"/>
    </row>
    <row r="88" spans="1:13" x14ac:dyDescent="0.25">
      <c r="J88" s="361" t="s">
        <v>186</v>
      </c>
      <c r="K88" s="361" t="s">
        <v>186</v>
      </c>
      <c r="L88" s="359" t="str">
        <f>+A12</f>
        <v>QuadKids Club U9</v>
      </c>
      <c r="M88" s="359"/>
    </row>
    <row r="89" spans="1:13" x14ac:dyDescent="0.25">
      <c r="J89" s="361" t="s">
        <v>186</v>
      </c>
      <c r="K89" s="361" t="s">
        <v>186</v>
      </c>
      <c r="L89" s="359" t="str">
        <f>+A11</f>
        <v>QuadKids Club U13</v>
      </c>
      <c r="M89" s="359"/>
    </row>
    <row r="90" spans="1:13" ht="281.25" x14ac:dyDescent="0.25">
      <c r="J90" s="355" t="s">
        <v>187</v>
      </c>
      <c r="K90" s="355" t="s">
        <v>188</v>
      </c>
      <c r="L90" s="355" t="s">
        <v>189</v>
      </c>
    </row>
    <row r="91" spans="1:13" x14ac:dyDescent="0.25">
      <c r="J91" t="str">
        <f>"&lt;-- Please select the type of QuadKids competition. If you do not then the default option is '"&amp;DefaultComp&amp;"'"</f>
        <v>&lt;-- Please select the type of QuadKids competition. If you do not then the default option is 'QuadKids Primary'</v>
      </c>
    </row>
    <row r="97" spans="1:8" x14ac:dyDescent="0.25">
      <c r="B97" s="356" t="s">
        <v>190</v>
      </c>
    </row>
    <row r="98" spans="1:8" x14ac:dyDescent="0.25">
      <c r="B98" s="356" t="s">
        <v>191</v>
      </c>
    </row>
    <row r="100" spans="1:8" x14ac:dyDescent="0.25">
      <c r="A100" t="s">
        <v>192</v>
      </c>
      <c r="B100" s="443" t="s">
        <v>51</v>
      </c>
      <c r="C100" s="444"/>
      <c r="D100" s="444"/>
      <c r="E100" s="444"/>
      <c r="H100" t="str">
        <f>+J84</f>
        <v>QuadKids Primary</v>
      </c>
    </row>
    <row r="101" spans="1:8" x14ac:dyDescent="0.25">
      <c r="A101" s="356" t="s">
        <v>193</v>
      </c>
      <c r="B101" t="str">
        <f>+confmatchtype</f>
        <v>SCHOOL</v>
      </c>
      <c r="D101">
        <f>MATCH(ScoreType,MATCHTYPES,0)</f>
        <v>1</v>
      </c>
      <c r="H101" t="str">
        <f>+K84</f>
        <v>QuadKids Club</v>
      </c>
    </row>
    <row r="103" spans="1:8" x14ac:dyDescent="0.25">
      <c r="B103" s="354" t="str">
        <f>INDEX(edata,1,MatchOffset)</f>
        <v>QuadKids Primary</v>
      </c>
    </row>
    <row r="104" spans="1:8" x14ac:dyDescent="0.25">
      <c r="B104" s="354" t="str">
        <f>INDEX(edata,2,MatchOffset)</f>
        <v>QuadKids Secondary</v>
      </c>
    </row>
    <row r="105" spans="1:8" x14ac:dyDescent="0.25">
      <c r="B105" s="354" t="str">
        <f>INDEX(edata,3,MatchOffset)</f>
        <v>QuadKids Start</v>
      </c>
    </row>
    <row r="106" spans="1:8" x14ac:dyDescent="0.25">
      <c r="B106" s="354" t="str">
        <f>INDEX(edata,4,MatchOffset)</f>
        <v>QuadKids Pre-Start</v>
      </c>
    </row>
    <row r="107" spans="1:8" x14ac:dyDescent="0.25">
      <c r="B107" s="354" t="str">
        <f>INDEX(edata,5,MatchOffset)</f>
        <v/>
      </c>
    </row>
    <row r="108" spans="1:8" x14ac:dyDescent="0.25">
      <c r="B108" s="354" t="str">
        <f>INDEX(edata,6,MatchOffset)</f>
        <v/>
      </c>
    </row>
    <row r="111" spans="1:8" x14ac:dyDescent="0.25">
      <c r="A111" s="356" t="s">
        <v>194</v>
      </c>
      <c r="B111" t="str">
        <f>"&lt;-- Please select the type of QuadKids competition. If you do not then the default option is '"&amp;DefaultComp&amp;"'"</f>
        <v>&lt;-- Please select the type of QuadKids competition. If you do not then the default option is 'QuadKids Primary'</v>
      </c>
    </row>
    <row r="112" spans="1:8" ht="240" x14ac:dyDescent="0.25">
      <c r="A112" s="356" t="s">
        <v>195</v>
      </c>
      <c r="B112" s="339" t="str">
        <f>INDEX(edata,7,MatchOffset)</f>
        <v>QuadKids Start = Years 3/4
QuadKids Primary = Years 5/6
QuadKids Secondary = Year 7/8
QuadKids Pre-Start = Year 1/2</v>
      </c>
    </row>
    <row r="115" spans="1:6" x14ac:dyDescent="0.25">
      <c r="A115" s="356" t="s">
        <v>196</v>
      </c>
      <c r="B115" s="357" t="b">
        <f>IF(confmatchtype="SCHOOL",TRUE,TRUE)</f>
        <v>1</v>
      </c>
    </row>
    <row r="116" spans="1:6" x14ac:dyDescent="0.25">
      <c r="A116" s="356" t="s">
        <v>197</v>
      </c>
      <c r="B116" s="357">
        <f>IF(AwardsValid,SUM(C116:F116),6)</f>
        <v>2</v>
      </c>
      <c r="C116" s="358">
        <f>IF(MatchType="QuadKids Start", 1, 0)</f>
        <v>0</v>
      </c>
      <c r="D116" s="358">
        <f>IF(MatchType="QuadKids Primary",2,0)</f>
        <v>2</v>
      </c>
      <c r="E116" s="358">
        <f>IF(OR(MatchType="QuadKids Secondary",MatchType="QuadKids Club"),3,0)</f>
        <v>0</v>
      </c>
      <c r="F116" s="358">
        <f>IF(SUM(C116:E116)=0,6,0)</f>
        <v>0</v>
      </c>
    </row>
  </sheetData>
  <mergeCells count="39">
    <mergeCell ref="T3:T4"/>
    <mergeCell ref="B100:E100"/>
    <mergeCell ref="H3:J3"/>
    <mergeCell ref="K3:M3"/>
    <mergeCell ref="Q50:S50"/>
    <mergeCell ref="T50:V50"/>
    <mergeCell ref="B27:E27"/>
    <mergeCell ref="K69:M69"/>
    <mergeCell ref="B62:D62"/>
    <mergeCell ref="E62:G62"/>
    <mergeCell ref="H69:J69"/>
    <mergeCell ref="K62:M62"/>
    <mergeCell ref="A3:A4"/>
    <mergeCell ref="R3:R4"/>
    <mergeCell ref="S3:S4"/>
    <mergeCell ref="Q3:Q4"/>
    <mergeCell ref="B3:D3"/>
    <mergeCell ref="N3:P3"/>
    <mergeCell ref="E3:G3"/>
    <mergeCell ref="X50:Z50"/>
    <mergeCell ref="AA50:AC50"/>
    <mergeCell ref="B48:H48"/>
    <mergeCell ref="I48:O48"/>
    <mergeCell ref="P48:V48"/>
    <mergeCell ref="W48:AC48"/>
    <mergeCell ref="C50:E50"/>
    <mergeCell ref="F50:H50"/>
    <mergeCell ref="J50:L50"/>
    <mergeCell ref="M50:O50"/>
    <mergeCell ref="A76:A77"/>
    <mergeCell ref="B76:D76"/>
    <mergeCell ref="E76:G76"/>
    <mergeCell ref="H76:J76"/>
    <mergeCell ref="K76:M76"/>
    <mergeCell ref="A62:A63"/>
    <mergeCell ref="A69:A70"/>
    <mergeCell ref="B69:D69"/>
    <mergeCell ref="E69:G69"/>
    <mergeCell ref="H62:J62"/>
  </mergeCells>
  <dataValidations disablePrompts="1" count="2">
    <dataValidation type="list" allowBlank="1" showInputMessage="1" showErrorMessage="1" sqref="B27:E27">
      <formula1>MatchNames</formula1>
    </dataValidation>
    <dataValidation type="list" allowBlank="1" showInputMessage="1" showErrorMessage="1" sqref="B100:E100">
      <formula1>DefaultList</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L1001"/>
  <sheetViews>
    <sheetView tabSelected="1" workbookViewId="0">
      <pane ySplit="1" topLeftCell="A94" activePane="bottomLeft" state="frozen"/>
      <selection pane="bottomLeft" activeCell="I111" sqref="I111"/>
    </sheetView>
  </sheetViews>
  <sheetFormatPr defaultRowHeight="15" x14ac:dyDescent="0.25"/>
  <cols>
    <col min="1" max="1" width="8.42578125" style="1" customWidth="1"/>
    <col min="2" max="2" width="25.140625" customWidth="1"/>
    <col min="3" max="3" width="23.140625" customWidth="1"/>
    <col min="4" max="5" width="11.42578125" style="1" customWidth="1"/>
    <col min="6" max="6" width="9.140625" style="1" customWidth="1"/>
  </cols>
  <sheetData>
    <row r="1" spans="1:12" ht="30" x14ac:dyDescent="0.25">
      <c r="A1" s="75" t="s">
        <v>6</v>
      </c>
      <c r="B1" s="22" t="s">
        <v>1</v>
      </c>
      <c r="C1" s="22" t="s">
        <v>7</v>
      </c>
      <c r="D1" s="76" t="s">
        <v>4</v>
      </c>
      <c r="E1" s="158" t="s">
        <v>8</v>
      </c>
      <c r="F1" s="382" t="s">
        <v>9</v>
      </c>
      <c r="H1" s="19">
        <f>COUNTA(AthleteNumbers)</f>
        <v>131</v>
      </c>
      <c r="I1" s="340" t="s">
        <v>178</v>
      </c>
      <c r="K1" s="341">
        <f>COUNTIF(F2:F1001,"&gt;0")</f>
        <v>0</v>
      </c>
      <c r="L1" s="339" t="s">
        <v>181</v>
      </c>
    </row>
    <row r="2" spans="1:12" x14ac:dyDescent="0.25">
      <c r="A2" s="373" t="s">
        <v>305</v>
      </c>
      <c r="B2" s="374" t="s">
        <v>360</v>
      </c>
      <c r="C2" s="374" t="s">
        <v>306</v>
      </c>
      <c r="D2" s="375" t="s">
        <v>349</v>
      </c>
      <c r="E2" s="376"/>
      <c r="F2" s="377"/>
    </row>
    <row r="3" spans="1:12" x14ac:dyDescent="0.25">
      <c r="A3" s="373" t="s">
        <v>307</v>
      </c>
      <c r="B3" s="374" t="s">
        <v>361</v>
      </c>
      <c r="C3" s="374" t="s">
        <v>306</v>
      </c>
      <c r="D3" s="375" t="s">
        <v>349</v>
      </c>
      <c r="E3" s="376"/>
      <c r="F3" s="377"/>
    </row>
    <row r="4" spans="1:12" x14ac:dyDescent="0.25">
      <c r="A4" s="373" t="s">
        <v>308</v>
      </c>
      <c r="B4" s="374" t="s">
        <v>362</v>
      </c>
      <c r="C4" s="374" t="s">
        <v>306</v>
      </c>
      <c r="D4" s="375" t="s">
        <v>349</v>
      </c>
      <c r="E4" s="376"/>
      <c r="F4" s="377"/>
    </row>
    <row r="5" spans="1:12" x14ac:dyDescent="0.25">
      <c r="A5" s="373" t="s">
        <v>309</v>
      </c>
      <c r="B5" s="374" t="s">
        <v>363</v>
      </c>
      <c r="C5" s="374" t="s">
        <v>306</v>
      </c>
      <c r="D5" s="375" t="s">
        <v>349</v>
      </c>
      <c r="E5" s="376"/>
      <c r="F5" s="377"/>
    </row>
    <row r="6" spans="1:12" x14ac:dyDescent="0.25">
      <c r="A6" s="373" t="s">
        <v>310</v>
      </c>
      <c r="B6" s="374"/>
      <c r="C6" s="374" t="s">
        <v>306</v>
      </c>
      <c r="D6" s="375"/>
      <c r="E6" s="375"/>
      <c r="F6" s="377"/>
    </row>
    <row r="7" spans="1:12" x14ac:dyDescent="0.25">
      <c r="A7" s="373" t="s">
        <v>311</v>
      </c>
      <c r="B7" s="374" t="s">
        <v>364</v>
      </c>
      <c r="C7" s="374" t="s">
        <v>306</v>
      </c>
      <c r="D7" s="375" t="s">
        <v>355</v>
      </c>
      <c r="E7" s="375"/>
      <c r="F7" s="377"/>
    </row>
    <row r="8" spans="1:12" x14ac:dyDescent="0.25">
      <c r="A8" s="373" t="s">
        <v>312</v>
      </c>
      <c r="B8" s="374" t="s">
        <v>365</v>
      </c>
      <c r="C8" s="374" t="s">
        <v>306</v>
      </c>
      <c r="D8" s="375" t="s">
        <v>355</v>
      </c>
      <c r="E8" s="375"/>
      <c r="F8" s="377"/>
    </row>
    <row r="9" spans="1:12" x14ac:dyDescent="0.25">
      <c r="A9" s="373" t="s">
        <v>313</v>
      </c>
      <c r="B9" s="374" t="s">
        <v>366</v>
      </c>
      <c r="C9" s="374" t="s">
        <v>306</v>
      </c>
      <c r="D9" s="375" t="s">
        <v>355</v>
      </c>
      <c r="E9" s="375"/>
      <c r="F9" s="377"/>
    </row>
    <row r="10" spans="1:12" x14ac:dyDescent="0.25">
      <c r="A10" s="373" t="s">
        <v>314</v>
      </c>
      <c r="B10" s="374" t="s">
        <v>367</v>
      </c>
      <c r="C10" s="374" t="s">
        <v>306</v>
      </c>
      <c r="D10" s="375" t="s">
        <v>355</v>
      </c>
      <c r="E10" s="375"/>
      <c r="F10" s="377"/>
    </row>
    <row r="11" spans="1:12" x14ac:dyDescent="0.25">
      <c r="A11" s="373" t="s">
        <v>315</v>
      </c>
      <c r="B11" s="374" t="s">
        <v>368</v>
      </c>
      <c r="C11" s="374" t="s">
        <v>306</v>
      </c>
      <c r="D11" s="375" t="s">
        <v>355</v>
      </c>
      <c r="E11" s="375"/>
      <c r="F11" s="377"/>
    </row>
    <row r="12" spans="1:12" x14ac:dyDescent="0.25">
      <c r="A12" s="373" t="s">
        <v>205</v>
      </c>
      <c r="B12" s="374" t="s">
        <v>369</v>
      </c>
      <c r="C12" s="374" t="s">
        <v>215</v>
      </c>
      <c r="D12" s="375" t="s">
        <v>349</v>
      </c>
      <c r="E12" s="375"/>
      <c r="F12" s="377"/>
    </row>
    <row r="13" spans="1:12" x14ac:dyDescent="0.25">
      <c r="A13" s="373" t="s">
        <v>206</v>
      </c>
      <c r="B13" s="374" t="s">
        <v>370</v>
      </c>
      <c r="C13" s="374" t="s">
        <v>215</v>
      </c>
      <c r="D13" s="375" t="s">
        <v>349</v>
      </c>
      <c r="E13" s="375"/>
      <c r="F13" s="377"/>
    </row>
    <row r="14" spans="1:12" x14ac:dyDescent="0.25">
      <c r="A14" s="373" t="s">
        <v>207</v>
      </c>
      <c r="B14" s="374" t="s">
        <v>371</v>
      </c>
      <c r="C14" s="374" t="s">
        <v>215</v>
      </c>
      <c r="D14" s="375" t="s">
        <v>349</v>
      </c>
      <c r="E14" s="375"/>
      <c r="F14" s="377"/>
    </row>
    <row r="15" spans="1:12" x14ac:dyDescent="0.25">
      <c r="A15" s="373" t="s">
        <v>208</v>
      </c>
      <c r="B15" s="374" t="s">
        <v>372</v>
      </c>
      <c r="C15" s="374" t="s">
        <v>215</v>
      </c>
      <c r="D15" s="375" t="s">
        <v>349</v>
      </c>
      <c r="E15" s="375"/>
      <c r="F15" s="377"/>
    </row>
    <row r="16" spans="1:12" x14ac:dyDescent="0.25">
      <c r="A16" s="373" t="s">
        <v>209</v>
      </c>
      <c r="B16" s="374"/>
      <c r="C16" s="374" t="s">
        <v>215</v>
      </c>
      <c r="D16" s="375"/>
      <c r="E16" s="375"/>
      <c r="F16" s="377"/>
    </row>
    <row r="17" spans="1:6" x14ac:dyDescent="0.25">
      <c r="A17" s="373" t="s">
        <v>210</v>
      </c>
      <c r="B17" s="374" t="s">
        <v>373</v>
      </c>
      <c r="C17" s="374" t="s">
        <v>215</v>
      </c>
      <c r="D17" s="375" t="s">
        <v>355</v>
      </c>
      <c r="E17" s="375"/>
      <c r="F17" s="377"/>
    </row>
    <row r="18" spans="1:6" x14ac:dyDescent="0.25">
      <c r="A18" s="373" t="s">
        <v>211</v>
      </c>
      <c r="B18" s="374" t="s">
        <v>374</v>
      </c>
      <c r="C18" s="374" t="s">
        <v>215</v>
      </c>
      <c r="D18" s="375" t="s">
        <v>355</v>
      </c>
      <c r="E18" s="375"/>
      <c r="F18" s="377"/>
    </row>
    <row r="19" spans="1:6" x14ac:dyDescent="0.25">
      <c r="A19" s="373" t="s">
        <v>212</v>
      </c>
      <c r="B19" s="374" t="s">
        <v>376</v>
      </c>
      <c r="C19" s="374" t="s">
        <v>215</v>
      </c>
      <c r="D19" s="375" t="s">
        <v>355</v>
      </c>
      <c r="E19" s="375"/>
      <c r="F19" s="377"/>
    </row>
    <row r="20" spans="1:6" x14ac:dyDescent="0.25">
      <c r="A20" s="373" t="s">
        <v>213</v>
      </c>
      <c r="B20" s="374" t="s">
        <v>375</v>
      </c>
      <c r="C20" s="374" t="s">
        <v>215</v>
      </c>
      <c r="D20" s="375" t="s">
        <v>355</v>
      </c>
      <c r="E20" s="375"/>
      <c r="F20" s="377"/>
    </row>
    <row r="21" spans="1:6" x14ac:dyDescent="0.25">
      <c r="A21" s="373" t="s">
        <v>214</v>
      </c>
      <c r="B21" s="374"/>
      <c r="C21" s="374" t="s">
        <v>215</v>
      </c>
      <c r="D21" s="375"/>
      <c r="E21" s="375"/>
      <c r="F21" s="377"/>
    </row>
    <row r="22" spans="1:6" x14ac:dyDescent="0.25">
      <c r="A22" s="373" t="s">
        <v>216</v>
      </c>
      <c r="B22" s="374" t="s">
        <v>377</v>
      </c>
      <c r="C22" s="374" t="s">
        <v>226</v>
      </c>
      <c r="D22" s="375" t="s">
        <v>349</v>
      </c>
      <c r="E22" s="375"/>
      <c r="F22" s="377"/>
    </row>
    <row r="23" spans="1:6" x14ac:dyDescent="0.25">
      <c r="A23" s="373" t="s">
        <v>217</v>
      </c>
      <c r="B23" s="374" t="s">
        <v>378</v>
      </c>
      <c r="C23" s="374" t="s">
        <v>226</v>
      </c>
      <c r="D23" s="375" t="s">
        <v>349</v>
      </c>
      <c r="E23" s="375"/>
      <c r="F23" s="377"/>
    </row>
    <row r="24" spans="1:6" x14ac:dyDescent="0.25">
      <c r="A24" s="373" t="s">
        <v>218</v>
      </c>
      <c r="B24" s="374" t="s">
        <v>379</v>
      </c>
      <c r="C24" s="374" t="s">
        <v>226</v>
      </c>
      <c r="D24" s="375" t="s">
        <v>349</v>
      </c>
      <c r="E24" s="375"/>
      <c r="F24" s="377"/>
    </row>
    <row r="25" spans="1:6" x14ac:dyDescent="0.25">
      <c r="A25" s="373" t="s">
        <v>219</v>
      </c>
      <c r="B25" s="374" t="s">
        <v>380</v>
      </c>
      <c r="C25" s="374" t="s">
        <v>226</v>
      </c>
      <c r="D25" s="375" t="s">
        <v>349</v>
      </c>
      <c r="E25" s="375"/>
      <c r="F25" s="377"/>
    </row>
    <row r="26" spans="1:6" x14ac:dyDescent="0.25">
      <c r="A26" s="373" t="s">
        <v>220</v>
      </c>
      <c r="B26" s="374" t="s">
        <v>381</v>
      </c>
      <c r="C26" s="374" t="s">
        <v>226</v>
      </c>
      <c r="D26" s="375" t="s">
        <v>349</v>
      </c>
      <c r="E26" s="375"/>
      <c r="F26" s="377"/>
    </row>
    <row r="27" spans="1:6" x14ac:dyDescent="0.25">
      <c r="A27" s="373" t="s">
        <v>221</v>
      </c>
      <c r="B27" s="374" t="s">
        <v>382</v>
      </c>
      <c r="C27" s="374" t="s">
        <v>226</v>
      </c>
      <c r="D27" s="375" t="s">
        <v>355</v>
      </c>
      <c r="E27" s="375"/>
      <c r="F27" s="377"/>
    </row>
    <row r="28" spans="1:6" x14ac:dyDescent="0.25">
      <c r="A28" s="373" t="s">
        <v>222</v>
      </c>
      <c r="B28" s="374" t="s">
        <v>383</v>
      </c>
      <c r="C28" s="374" t="s">
        <v>226</v>
      </c>
      <c r="D28" s="375" t="s">
        <v>355</v>
      </c>
      <c r="E28" s="375"/>
      <c r="F28" s="377"/>
    </row>
    <row r="29" spans="1:6" x14ac:dyDescent="0.25">
      <c r="A29" s="373" t="s">
        <v>223</v>
      </c>
      <c r="B29" s="374" t="s">
        <v>384</v>
      </c>
      <c r="C29" s="374" t="s">
        <v>226</v>
      </c>
      <c r="D29" s="375" t="s">
        <v>355</v>
      </c>
      <c r="E29" s="375"/>
      <c r="F29" s="377"/>
    </row>
    <row r="30" spans="1:6" x14ac:dyDescent="0.25">
      <c r="A30" s="373" t="s">
        <v>224</v>
      </c>
      <c r="B30" s="374" t="s">
        <v>385</v>
      </c>
      <c r="C30" s="374" t="s">
        <v>226</v>
      </c>
      <c r="D30" s="375" t="s">
        <v>355</v>
      </c>
      <c r="E30" s="375"/>
      <c r="F30" s="377"/>
    </row>
    <row r="31" spans="1:6" x14ac:dyDescent="0.25">
      <c r="A31" s="373" t="s">
        <v>225</v>
      </c>
      <c r="B31" s="374" t="s">
        <v>386</v>
      </c>
      <c r="C31" s="374" t="s">
        <v>226</v>
      </c>
      <c r="D31" s="375" t="s">
        <v>355</v>
      </c>
      <c r="E31" s="375"/>
      <c r="F31" s="377"/>
    </row>
    <row r="32" spans="1:6" x14ac:dyDescent="0.25">
      <c r="A32" s="373" t="s">
        <v>227</v>
      </c>
      <c r="B32" s="374" t="s">
        <v>387</v>
      </c>
      <c r="C32" s="374" t="s">
        <v>228</v>
      </c>
      <c r="D32" s="375" t="s">
        <v>349</v>
      </c>
      <c r="E32" s="375"/>
      <c r="F32" s="377"/>
    </row>
    <row r="33" spans="1:6" x14ac:dyDescent="0.25">
      <c r="A33" s="373" t="s">
        <v>229</v>
      </c>
      <c r="B33" s="374" t="s">
        <v>388</v>
      </c>
      <c r="C33" s="374" t="s">
        <v>228</v>
      </c>
      <c r="D33" s="375" t="s">
        <v>349</v>
      </c>
      <c r="E33" s="375"/>
      <c r="F33" s="377"/>
    </row>
    <row r="34" spans="1:6" x14ac:dyDescent="0.25">
      <c r="A34" s="373" t="s">
        <v>230</v>
      </c>
      <c r="B34" s="374" t="s">
        <v>389</v>
      </c>
      <c r="C34" s="374" t="s">
        <v>228</v>
      </c>
      <c r="D34" s="375" t="s">
        <v>349</v>
      </c>
      <c r="E34" s="375"/>
      <c r="F34" s="377"/>
    </row>
    <row r="35" spans="1:6" x14ac:dyDescent="0.25">
      <c r="A35" s="373" t="s">
        <v>231</v>
      </c>
      <c r="B35" s="374" t="s">
        <v>390</v>
      </c>
      <c r="C35" s="374" t="s">
        <v>228</v>
      </c>
      <c r="D35" s="375" t="s">
        <v>349</v>
      </c>
      <c r="E35" s="375"/>
      <c r="F35" s="377"/>
    </row>
    <row r="36" spans="1:6" x14ac:dyDescent="0.25">
      <c r="A36" s="373" t="s">
        <v>232</v>
      </c>
      <c r="B36" s="374" t="s">
        <v>391</v>
      </c>
      <c r="C36" s="374" t="s">
        <v>228</v>
      </c>
      <c r="D36" s="375" t="s">
        <v>349</v>
      </c>
      <c r="E36" s="375"/>
      <c r="F36" s="377"/>
    </row>
    <row r="37" spans="1:6" x14ac:dyDescent="0.25">
      <c r="A37" s="373" t="s">
        <v>233</v>
      </c>
      <c r="B37" s="374" t="s">
        <v>392</v>
      </c>
      <c r="C37" s="374" t="s">
        <v>228</v>
      </c>
      <c r="D37" s="375" t="s">
        <v>355</v>
      </c>
      <c r="E37" s="375"/>
      <c r="F37" s="377"/>
    </row>
    <row r="38" spans="1:6" x14ac:dyDescent="0.25">
      <c r="A38" s="373" t="s">
        <v>234</v>
      </c>
      <c r="B38" s="374" t="s">
        <v>393</v>
      </c>
      <c r="C38" s="374" t="s">
        <v>228</v>
      </c>
      <c r="D38" s="375" t="s">
        <v>355</v>
      </c>
      <c r="E38" s="375"/>
      <c r="F38" s="377"/>
    </row>
    <row r="39" spans="1:6" x14ac:dyDescent="0.25">
      <c r="A39" s="373" t="s">
        <v>235</v>
      </c>
      <c r="B39" s="374" t="s">
        <v>394</v>
      </c>
      <c r="C39" s="374" t="s">
        <v>228</v>
      </c>
      <c r="D39" s="375" t="s">
        <v>355</v>
      </c>
      <c r="E39" s="375"/>
      <c r="F39" s="377"/>
    </row>
    <row r="40" spans="1:6" x14ac:dyDescent="0.25">
      <c r="A40" s="373" t="s">
        <v>236</v>
      </c>
      <c r="B40" s="374" t="s">
        <v>395</v>
      </c>
      <c r="C40" s="374" t="s">
        <v>228</v>
      </c>
      <c r="D40" s="375" t="s">
        <v>355</v>
      </c>
      <c r="E40" s="375"/>
      <c r="F40" s="377"/>
    </row>
    <row r="41" spans="1:6" x14ac:dyDescent="0.25">
      <c r="A41" s="373" t="s">
        <v>237</v>
      </c>
      <c r="B41" s="374" t="s">
        <v>396</v>
      </c>
      <c r="C41" s="374" t="s">
        <v>228</v>
      </c>
      <c r="D41" s="375" t="s">
        <v>355</v>
      </c>
      <c r="E41" s="375"/>
      <c r="F41" s="377"/>
    </row>
    <row r="42" spans="1:6" x14ac:dyDescent="0.25">
      <c r="A42" s="373" t="s">
        <v>238</v>
      </c>
      <c r="B42" s="374" t="s">
        <v>397</v>
      </c>
      <c r="C42" s="374" t="s">
        <v>248</v>
      </c>
      <c r="D42" s="375" t="s">
        <v>349</v>
      </c>
      <c r="E42" s="375"/>
      <c r="F42" s="377"/>
    </row>
    <row r="43" spans="1:6" x14ac:dyDescent="0.25">
      <c r="A43" s="373" t="s">
        <v>239</v>
      </c>
      <c r="B43" s="374" t="s">
        <v>398</v>
      </c>
      <c r="C43" s="374" t="s">
        <v>248</v>
      </c>
      <c r="D43" s="375" t="s">
        <v>349</v>
      </c>
      <c r="E43" s="375"/>
      <c r="F43" s="377"/>
    </row>
    <row r="44" spans="1:6" x14ac:dyDescent="0.25">
      <c r="A44" s="373" t="s">
        <v>240</v>
      </c>
      <c r="B44" s="374" t="s">
        <v>399</v>
      </c>
      <c r="C44" s="374" t="s">
        <v>248</v>
      </c>
      <c r="D44" s="375" t="s">
        <v>349</v>
      </c>
      <c r="E44" s="375"/>
      <c r="F44" s="377"/>
    </row>
    <row r="45" spans="1:6" x14ac:dyDescent="0.25">
      <c r="A45" s="373" t="s">
        <v>241</v>
      </c>
      <c r="B45" s="374" t="s">
        <v>400</v>
      </c>
      <c r="C45" s="374" t="s">
        <v>248</v>
      </c>
      <c r="D45" s="375" t="s">
        <v>349</v>
      </c>
      <c r="E45" s="375"/>
      <c r="F45" s="377"/>
    </row>
    <row r="46" spans="1:6" x14ac:dyDescent="0.25">
      <c r="A46" s="373" t="s">
        <v>242</v>
      </c>
      <c r="B46" s="374"/>
      <c r="C46" s="374" t="s">
        <v>248</v>
      </c>
      <c r="D46" s="375"/>
      <c r="E46" s="375"/>
      <c r="F46" s="377"/>
    </row>
    <row r="47" spans="1:6" x14ac:dyDescent="0.25">
      <c r="A47" s="373" t="s">
        <v>243</v>
      </c>
      <c r="B47" s="374" t="s">
        <v>401</v>
      </c>
      <c r="C47" s="374" t="s">
        <v>248</v>
      </c>
      <c r="D47" s="375" t="s">
        <v>355</v>
      </c>
      <c r="E47" s="375"/>
      <c r="F47" s="377"/>
    </row>
    <row r="48" spans="1:6" x14ac:dyDescent="0.25">
      <c r="A48" s="373" t="s">
        <v>244</v>
      </c>
      <c r="B48" s="374" t="s">
        <v>402</v>
      </c>
      <c r="C48" s="374" t="s">
        <v>248</v>
      </c>
      <c r="D48" s="375" t="s">
        <v>355</v>
      </c>
      <c r="E48" s="375"/>
      <c r="F48" s="377"/>
    </row>
    <row r="49" spans="1:6" x14ac:dyDescent="0.25">
      <c r="A49" s="373" t="s">
        <v>245</v>
      </c>
      <c r="B49" s="374" t="s">
        <v>403</v>
      </c>
      <c r="C49" s="374" t="s">
        <v>248</v>
      </c>
      <c r="D49" s="375" t="s">
        <v>355</v>
      </c>
      <c r="E49" s="375"/>
      <c r="F49" s="377"/>
    </row>
    <row r="50" spans="1:6" x14ac:dyDescent="0.25">
      <c r="A50" s="373" t="s">
        <v>246</v>
      </c>
      <c r="B50" s="374" t="s">
        <v>404</v>
      </c>
      <c r="C50" s="374" t="s">
        <v>248</v>
      </c>
      <c r="D50" s="375" t="s">
        <v>355</v>
      </c>
      <c r="E50" s="375"/>
      <c r="F50" s="377"/>
    </row>
    <row r="51" spans="1:6" x14ac:dyDescent="0.25">
      <c r="A51" s="373" t="s">
        <v>247</v>
      </c>
      <c r="B51" s="374"/>
      <c r="C51" s="374" t="s">
        <v>248</v>
      </c>
      <c r="D51" s="375"/>
      <c r="E51" s="375"/>
      <c r="F51" s="377"/>
    </row>
    <row r="52" spans="1:6" x14ac:dyDescent="0.25">
      <c r="A52" s="373" t="s">
        <v>249</v>
      </c>
      <c r="B52" s="374" t="s">
        <v>405</v>
      </c>
      <c r="C52" s="374" t="s">
        <v>250</v>
      </c>
      <c r="D52" s="375" t="s">
        <v>349</v>
      </c>
      <c r="E52" s="375"/>
      <c r="F52" s="377"/>
    </row>
    <row r="53" spans="1:6" x14ac:dyDescent="0.25">
      <c r="A53" s="373" t="s">
        <v>251</v>
      </c>
      <c r="B53" s="374" t="s">
        <v>406</v>
      </c>
      <c r="C53" s="374" t="s">
        <v>250</v>
      </c>
      <c r="D53" s="375" t="s">
        <v>349</v>
      </c>
      <c r="E53" s="375"/>
      <c r="F53" s="377"/>
    </row>
    <row r="54" spans="1:6" x14ac:dyDescent="0.25">
      <c r="A54" s="373" t="s">
        <v>252</v>
      </c>
      <c r="B54" s="374" t="s">
        <v>407</v>
      </c>
      <c r="C54" s="374" t="s">
        <v>250</v>
      </c>
      <c r="D54" s="375" t="s">
        <v>349</v>
      </c>
      <c r="E54" s="375"/>
      <c r="F54" s="377"/>
    </row>
    <row r="55" spans="1:6" x14ac:dyDescent="0.25">
      <c r="A55" s="373" t="s">
        <v>253</v>
      </c>
      <c r="B55" s="374" t="s">
        <v>408</v>
      </c>
      <c r="C55" s="374" t="s">
        <v>250</v>
      </c>
      <c r="D55" s="375" t="s">
        <v>349</v>
      </c>
      <c r="E55" s="375"/>
      <c r="F55" s="377"/>
    </row>
    <row r="56" spans="1:6" x14ac:dyDescent="0.25">
      <c r="A56" s="373" t="s">
        <v>254</v>
      </c>
      <c r="B56" s="374"/>
      <c r="C56" s="374" t="s">
        <v>250</v>
      </c>
      <c r="D56" s="375"/>
      <c r="E56" s="375"/>
      <c r="F56" s="377"/>
    </row>
    <row r="57" spans="1:6" x14ac:dyDescent="0.25">
      <c r="A57" s="373" t="s">
        <v>255</v>
      </c>
      <c r="B57" s="374" t="s">
        <v>409</v>
      </c>
      <c r="C57" s="374" t="s">
        <v>250</v>
      </c>
      <c r="D57" s="375" t="s">
        <v>355</v>
      </c>
      <c r="E57" s="375"/>
      <c r="F57" s="377"/>
    </row>
    <row r="58" spans="1:6" x14ac:dyDescent="0.25">
      <c r="A58" s="373" t="s">
        <v>256</v>
      </c>
      <c r="B58" s="374" t="s">
        <v>410</v>
      </c>
      <c r="C58" s="374" t="s">
        <v>250</v>
      </c>
      <c r="D58" s="375" t="s">
        <v>355</v>
      </c>
      <c r="E58" s="375"/>
      <c r="F58" s="377"/>
    </row>
    <row r="59" spans="1:6" x14ac:dyDescent="0.25">
      <c r="A59" s="373" t="s">
        <v>257</v>
      </c>
      <c r="B59" s="374" t="s">
        <v>411</v>
      </c>
      <c r="C59" s="374" t="s">
        <v>250</v>
      </c>
      <c r="D59" s="375" t="s">
        <v>355</v>
      </c>
      <c r="E59" s="375"/>
      <c r="F59" s="377"/>
    </row>
    <row r="60" spans="1:6" x14ac:dyDescent="0.25">
      <c r="A60" s="373" t="s">
        <v>258</v>
      </c>
      <c r="B60" s="374" t="s">
        <v>412</v>
      </c>
      <c r="C60" s="374" t="s">
        <v>250</v>
      </c>
      <c r="D60" s="375" t="s">
        <v>355</v>
      </c>
      <c r="E60" s="375"/>
      <c r="F60" s="377"/>
    </row>
    <row r="61" spans="1:6" x14ac:dyDescent="0.25">
      <c r="A61" s="373" t="s">
        <v>259</v>
      </c>
      <c r="B61" s="374"/>
      <c r="C61" s="374" t="s">
        <v>250</v>
      </c>
      <c r="D61" s="375"/>
      <c r="E61" s="375"/>
      <c r="F61" s="377"/>
    </row>
    <row r="62" spans="1:6" x14ac:dyDescent="0.25">
      <c r="A62" s="373" t="s">
        <v>260</v>
      </c>
      <c r="B62" s="374" t="s">
        <v>377</v>
      </c>
      <c r="C62" s="374" t="s">
        <v>261</v>
      </c>
      <c r="D62" s="375" t="s">
        <v>349</v>
      </c>
      <c r="E62" s="375"/>
      <c r="F62" s="377"/>
    </row>
    <row r="63" spans="1:6" x14ac:dyDescent="0.25">
      <c r="A63" s="373" t="s">
        <v>262</v>
      </c>
      <c r="B63" s="374" t="s">
        <v>413</v>
      </c>
      <c r="C63" s="374" t="s">
        <v>261</v>
      </c>
      <c r="D63" s="375" t="s">
        <v>349</v>
      </c>
      <c r="E63" s="375"/>
      <c r="F63" s="377"/>
    </row>
    <row r="64" spans="1:6" x14ac:dyDescent="0.25">
      <c r="A64" s="373" t="s">
        <v>263</v>
      </c>
      <c r="B64" s="374" t="s">
        <v>414</v>
      </c>
      <c r="C64" s="374" t="s">
        <v>261</v>
      </c>
      <c r="D64" s="375" t="s">
        <v>349</v>
      </c>
      <c r="E64" s="375"/>
      <c r="F64" s="377"/>
    </row>
    <row r="65" spans="1:6" x14ac:dyDescent="0.25">
      <c r="A65" s="373" t="s">
        <v>264</v>
      </c>
      <c r="B65" s="374" t="s">
        <v>415</v>
      </c>
      <c r="C65" s="374" t="s">
        <v>261</v>
      </c>
      <c r="D65" s="375" t="s">
        <v>349</v>
      </c>
      <c r="E65" s="375"/>
      <c r="F65" s="377"/>
    </row>
    <row r="66" spans="1:6" x14ac:dyDescent="0.25">
      <c r="A66" s="373" t="s">
        <v>265</v>
      </c>
      <c r="B66" s="374" t="s">
        <v>416</v>
      </c>
      <c r="C66" s="374" t="s">
        <v>261</v>
      </c>
      <c r="D66" s="375" t="s">
        <v>349</v>
      </c>
      <c r="E66" s="375"/>
      <c r="F66" s="377"/>
    </row>
    <row r="67" spans="1:6" x14ac:dyDescent="0.25">
      <c r="A67" s="373" t="s">
        <v>266</v>
      </c>
      <c r="B67" s="374" t="s">
        <v>417</v>
      </c>
      <c r="C67" s="374" t="s">
        <v>261</v>
      </c>
      <c r="D67" s="375" t="s">
        <v>355</v>
      </c>
      <c r="E67" s="375"/>
      <c r="F67" s="377"/>
    </row>
    <row r="68" spans="1:6" x14ac:dyDescent="0.25">
      <c r="A68" s="373" t="s">
        <v>267</v>
      </c>
      <c r="B68" s="374" t="s">
        <v>418</v>
      </c>
      <c r="C68" s="374" t="s">
        <v>261</v>
      </c>
      <c r="D68" s="375" t="s">
        <v>355</v>
      </c>
      <c r="E68" s="375"/>
      <c r="F68" s="377"/>
    </row>
    <row r="69" spans="1:6" x14ac:dyDescent="0.25">
      <c r="A69" s="373" t="s">
        <v>268</v>
      </c>
      <c r="B69" s="374" t="s">
        <v>419</v>
      </c>
      <c r="C69" s="374" t="s">
        <v>261</v>
      </c>
      <c r="D69" s="375" t="s">
        <v>355</v>
      </c>
      <c r="E69" s="375"/>
      <c r="F69" s="377"/>
    </row>
    <row r="70" spans="1:6" x14ac:dyDescent="0.25">
      <c r="A70" s="373" t="s">
        <v>269</v>
      </c>
      <c r="B70" s="374" t="s">
        <v>421</v>
      </c>
      <c r="C70" s="374" t="s">
        <v>261</v>
      </c>
      <c r="D70" s="375" t="s">
        <v>355</v>
      </c>
      <c r="E70" s="375"/>
      <c r="F70" s="377"/>
    </row>
    <row r="71" spans="1:6" x14ac:dyDescent="0.25">
      <c r="A71" s="373" t="s">
        <v>270</v>
      </c>
      <c r="B71" s="374" t="s">
        <v>420</v>
      </c>
      <c r="C71" s="374" t="s">
        <v>261</v>
      </c>
      <c r="D71" s="375" t="s">
        <v>355</v>
      </c>
      <c r="E71" s="375"/>
      <c r="F71" s="377"/>
    </row>
    <row r="72" spans="1:6" x14ac:dyDescent="0.25">
      <c r="A72" s="373" t="s">
        <v>271</v>
      </c>
      <c r="B72" s="374" t="s">
        <v>442</v>
      </c>
      <c r="C72" s="374" t="s">
        <v>272</v>
      </c>
      <c r="D72" s="375" t="s">
        <v>349</v>
      </c>
      <c r="E72" s="375"/>
      <c r="F72" s="377"/>
    </row>
    <row r="73" spans="1:6" x14ac:dyDescent="0.25">
      <c r="A73" s="373" t="s">
        <v>273</v>
      </c>
      <c r="B73" s="374" t="s">
        <v>443</v>
      </c>
      <c r="C73" s="374" t="s">
        <v>272</v>
      </c>
      <c r="D73" s="375" t="s">
        <v>349</v>
      </c>
      <c r="E73" s="375"/>
      <c r="F73" s="377"/>
    </row>
    <row r="74" spans="1:6" x14ac:dyDescent="0.25">
      <c r="A74" s="373" t="s">
        <v>274</v>
      </c>
      <c r="B74" s="374" t="s">
        <v>444</v>
      </c>
      <c r="C74" s="374" t="s">
        <v>272</v>
      </c>
      <c r="D74" s="375" t="s">
        <v>349</v>
      </c>
      <c r="E74" s="375"/>
      <c r="F74" s="377"/>
    </row>
    <row r="75" spans="1:6" x14ac:dyDescent="0.25">
      <c r="A75" s="373" t="s">
        <v>275</v>
      </c>
      <c r="B75" s="374" t="s">
        <v>445</v>
      </c>
      <c r="C75" s="374" t="s">
        <v>272</v>
      </c>
      <c r="D75" s="375" t="s">
        <v>349</v>
      </c>
      <c r="E75" s="375"/>
      <c r="F75" s="377"/>
    </row>
    <row r="76" spans="1:6" x14ac:dyDescent="0.25">
      <c r="A76" s="373" t="s">
        <v>276</v>
      </c>
      <c r="B76" s="374" t="s">
        <v>446</v>
      </c>
      <c r="C76" s="374" t="s">
        <v>272</v>
      </c>
      <c r="D76" s="375" t="s">
        <v>349</v>
      </c>
      <c r="E76" s="375"/>
      <c r="F76" s="377"/>
    </row>
    <row r="77" spans="1:6" x14ac:dyDescent="0.25">
      <c r="A77" s="373" t="s">
        <v>277</v>
      </c>
      <c r="B77" s="374" t="s">
        <v>447</v>
      </c>
      <c r="C77" s="374" t="s">
        <v>272</v>
      </c>
      <c r="D77" s="375" t="s">
        <v>355</v>
      </c>
      <c r="E77" s="375"/>
      <c r="F77" s="377"/>
    </row>
    <row r="78" spans="1:6" x14ac:dyDescent="0.25">
      <c r="A78" s="373" t="s">
        <v>278</v>
      </c>
      <c r="B78" s="374" t="s">
        <v>448</v>
      </c>
      <c r="C78" s="374" t="s">
        <v>272</v>
      </c>
      <c r="D78" s="375" t="s">
        <v>355</v>
      </c>
      <c r="E78" s="375"/>
      <c r="F78" s="377"/>
    </row>
    <row r="79" spans="1:6" x14ac:dyDescent="0.25">
      <c r="A79" s="373" t="s">
        <v>279</v>
      </c>
      <c r="B79" s="374" t="s">
        <v>449</v>
      </c>
      <c r="C79" s="374" t="s">
        <v>272</v>
      </c>
      <c r="D79" s="375" t="s">
        <v>355</v>
      </c>
      <c r="E79" s="375"/>
      <c r="F79" s="377"/>
    </row>
    <row r="80" spans="1:6" x14ac:dyDescent="0.25">
      <c r="A80" s="373" t="s">
        <v>280</v>
      </c>
      <c r="B80" s="374" t="s">
        <v>450</v>
      </c>
      <c r="C80" s="374" t="s">
        <v>272</v>
      </c>
      <c r="D80" s="375" t="s">
        <v>355</v>
      </c>
      <c r="E80" s="375"/>
      <c r="F80" s="377"/>
    </row>
    <row r="81" spans="1:6" x14ac:dyDescent="0.25">
      <c r="A81" s="373" t="s">
        <v>281</v>
      </c>
      <c r="B81" s="374" t="s">
        <v>451</v>
      </c>
      <c r="C81" s="374" t="s">
        <v>272</v>
      </c>
      <c r="D81" s="375" t="s">
        <v>355</v>
      </c>
      <c r="E81" s="375"/>
      <c r="F81" s="377"/>
    </row>
    <row r="82" spans="1:6" x14ac:dyDescent="0.25">
      <c r="A82" s="373" t="s">
        <v>282</v>
      </c>
      <c r="B82" s="374" t="s">
        <v>348</v>
      </c>
      <c r="C82" s="374" t="s">
        <v>294</v>
      </c>
      <c r="D82" s="375" t="s">
        <v>349</v>
      </c>
      <c r="E82" s="375"/>
      <c r="F82" s="377"/>
    </row>
    <row r="83" spans="1:6" x14ac:dyDescent="0.25">
      <c r="A83" s="373" t="s">
        <v>284</v>
      </c>
      <c r="B83" s="374" t="s">
        <v>350</v>
      </c>
      <c r="C83" s="374" t="s">
        <v>294</v>
      </c>
      <c r="D83" s="375" t="s">
        <v>349</v>
      </c>
      <c r="E83" s="375"/>
      <c r="F83" s="377"/>
    </row>
    <row r="84" spans="1:6" x14ac:dyDescent="0.25">
      <c r="A84" s="373" t="s">
        <v>285</v>
      </c>
      <c r="B84" s="374" t="s">
        <v>351</v>
      </c>
      <c r="C84" s="374" t="s">
        <v>294</v>
      </c>
      <c r="D84" s="375" t="s">
        <v>349</v>
      </c>
      <c r="E84" s="375"/>
      <c r="F84" s="377"/>
    </row>
    <row r="85" spans="1:6" x14ac:dyDescent="0.25">
      <c r="A85" s="373" t="s">
        <v>286</v>
      </c>
      <c r="B85" s="374" t="s">
        <v>352</v>
      </c>
      <c r="C85" s="374" t="s">
        <v>294</v>
      </c>
      <c r="D85" s="375" t="s">
        <v>349</v>
      </c>
      <c r="E85" s="375"/>
      <c r="F85" s="377"/>
    </row>
    <row r="86" spans="1:6" x14ac:dyDescent="0.25">
      <c r="A86" s="373" t="s">
        <v>287</v>
      </c>
      <c r="B86" s="374" t="s">
        <v>353</v>
      </c>
      <c r="C86" s="374" t="s">
        <v>294</v>
      </c>
      <c r="D86" s="375" t="s">
        <v>349</v>
      </c>
      <c r="E86" s="375"/>
      <c r="F86" s="377"/>
    </row>
    <row r="87" spans="1:6" x14ac:dyDescent="0.25">
      <c r="A87" s="373" t="s">
        <v>288</v>
      </c>
      <c r="B87" s="374" t="s">
        <v>354</v>
      </c>
      <c r="C87" s="374" t="s">
        <v>294</v>
      </c>
      <c r="D87" s="375" t="s">
        <v>355</v>
      </c>
      <c r="E87" s="375"/>
      <c r="F87" s="377"/>
    </row>
    <row r="88" spans="1:6" x14ac:dyDescent="0.25">
      <c r="A88" s="373" t="s">
        <v>289</v>
      </c>
      <c r="B88" s="374" t="s">
        <v>356</v>
      </c>
      <c r="C88" s="374" t="s">
        <v>294</v>
      </c>
      <c r="D88" s="375" t="s">
        <v>355</v>
      </c>
      <c r="E88" s="375"/>
      <c r="F88" s="377"/>
    </row>
    <row r="89" spans="1:6" x14ac:dyDescent="0.25">
      <c r="A89" s="373" t="s">
        <v>290</v>
      </c>
      <c r="B89" s="374" t="s">
        <v>357</v>
      </c>
      <c r="C89" s="374" t="s">
        <v>294</v>
      </c>
      <c r="D89" s="375" t="s">
        <v>355</v>
      </c>
      <c r="E89" s="375"/>
      <c r="F89" s="377"/>
    </row>
    <row r="90" spans="1:6" x14ac:dyDescent="0.25">
      <c r="A90" s="373" t="s">
        <v>291</v>
      </c>
      <c r="B90" s="374" t="s">
        <v>359</v>
      </c>
      <c r="C90" s="374" t="s">
        <v>294</v>
      </c>
      <c r="D90" s="375" t="s">
        <v>355</v>
      </c>
      <c r="E90" s="375"/>
      <c r="F90" s="377"/>
    </row>
    <row r="91" spans="1:6" x14ac:dyDescent="0.25">
      <c r="A91" s="373" t="s">
        <v>292</v>
      </c>
      <c r="B91" s="374" t="s">
        <v>358</v>
      </c>
      <c r="C91" s="374" t="s">
        <v>294</v>
      </c>
      <c r="D91" s="375" t="s">
        <v>355</v>
      </c>
      <c r="E91" s="375"/>
      <c r="F91" s="377"/>
    </row>
    <row r="92" spans="1:6" x14ac:dyDescent="0.25">
      <c r="A92" s="373" t="s">
        <v>293</v>
      </c>
      <c r="B92" s="374" t="s">
        <v>452</v>
      </c>
      <c r="C92" s="374" t="s">
        <v>283</v>
      </c>
      <c r="D92" s="375" t="s">
        <v>349</v>
      </c>
      <c r="E92" s="375"/>
      <c r="F92" s="377"/>
    </row>
    <row r="93" spans="1:6" x14ac:dyDescent="0.25">
      <c r="A93" s="373" t="s">
        <v>295</v>
      </c>
      <c r="B93" s="374" t="s">
        <v>453</v>
      </c>
      <c r="C93" s="374" t="s">
        <v>283</v>
      </c>
      <c r="D93" s="375" t="s">
        <v>349</v>
      </c>
      <c r="E93" s="375"/>
      <c r="F93" s="377"/>
    </row>
    <row r="94" spans="1:6" x14ac:dyDescent="0.25">
      <c r="A94" s="373" t="s">
        <v>296</v>
      </c>
      <c r="B94" s="374" t="s">
        <v>454</v>
      </c>
      <c r="C94" s="374" t="s">
        <v>283</v>
      </c>
      <c r="D94" s="375" t="s">
        <v>349</v>
      </c>
      <c r="E94" s="375"/>
      <c r="F94" s="377"/>
    </row>
    <row r="95" spans="1:6" x14ac:dyDescent="0.25">
      <c r="A95" s="373" t="s">
        <v>297</v>
      </c>
      <c r="B95" s="374" t="s">
        <v>455</v>
      </c>
      <c r="C95" s="374" t="s">
        <v>283</v>
      </c>
      <c r="D95" s="375" t="s">
        <v>349</v>
      </c>
      <c r="E95" s="375"/>
      <c r="F95" s="377"/>
    </row>
    <row r="96" spans="1:6" x14ac:dyDescent="0.25">
      <c r="A96" s="373" t="s">
        <v>298</v>
      </c>
      <c r="B96" s="374" t="s">
        <v>456</v>
      </c>
      <c r="C96" s="374" t="s">
        <v>283</v>
      </c>
      <c r="D96" s="375" t="s">
        <v>349</v>
      </c>
      <c r="E96" s="375"/>
      <c r="F96" s="377"/>
    </row>
    <row r="97" spans="1:6" x14ac:dyDescent="0.25">
      <c r="A97" s="373" t="s">
        <v>299</v>
      </c>
      <c r="B97" s="374" t="s">
        <v>457</v>
      </c>
      <c r="C97" s="374" t="s">
        <v>283</v>
      </c>
      <c r="D97" s="375" t="s">
        <v>473</v>
      </c>
      <c r="E97" s="375"/>
      <c r="F97" s="377"/>
    </row>
    <row r="98" spans="1:6" x14ac:dyDescent="0.25">
      <c r="A98" s="373" t="s">
        <v>300</v>
      </c>
      <c r="B98" s="374" t="s">
        <v>458</v>
      </c>
      <c r="C98" s="374" t="s">
        <v>283</v>
      </c>
      <c r="D98" s="375" t="s">
        <v>355</v>
      </c>
      <c r="E98" s="375"/>
      <c r="F98" s="377"/>
    </row>
    <row r="99" spans="1:6" x14ac:dyDescent="0.25">
      <c r="A99" s="373" t="s">
        <v>301</v>
      </c>
      <c r="B99" s="374" t="s">
        <v>459</v>
      </c>
      <c r="C99" s="374" t="s">
        <v>283</v>
      </c>
      <c r="D99" s="375" t="s">
        <v>355</v>
      </c>
      <c r="E99" s="375"/>
      <c r="F99" s="377"/>
    </row>
    <row r="100" spans="1:6" x14ac:dyDescent="0.25">
      <c r="A100" s="373" t="s">
        <v>302</v>
      </c>
      <c r="B100" s="374" t="s">
        <v>460</v>
      </c>
      <c r="C100" s="374" t="s">
        <v>283</v>
      </c>
      <c r="D100" s="375" t="s">
        <v>355</v>
      </c>
      <c r="E100" s="375"/>
      <c r="F100" s="377"/>
    </row>
    <row r="101" spans="1:6" x14ac:dyDescent="0.25">
      <c r="A101" s="373" t="s">
        <v>303</v>
      </c>
      <c r="B101" s="374" t="s">
        <v>461</v>
      </c>
      <c r="C101" s="374" t="s">
        <v>283</v>
      </c>
      <c r="D101" s="375" t="s">
        <v>355</v>
      </c>
      <c r="E101" s="375"/>
      <c r="F101" s="377"/>
    </row>
    <row r="102" spans="1:6" x14ac:dyDescent="0.25">
      <c r="A102" s="373" t="s">
        <v>304</v>
      </c>
      <c r="B102" s="374" t="s">
        <v>462</v>
      </c>
      <c r="C102" s="374" t="s">
        <v>316</v>
      </c>
      <c r="D102" s="375" t="s">
        <v>349</v>
      </c>
      <c r="E102" s="375"/>
      <c r="F102" s="377"/>
    </row>
    <row r="103" spans="1:6" x14ac:dyDescent="0.25">
      <c r="A103" s="373" t="s">
        <v>317</v>
      </c>
      <c r="B103" s="374" t="s">
        <v>463</v>
      </c>
      <c r="C103" s="374" t="s">
        <v>316</v>
      </c>
      <c r="D103" s="375" t="s">
        <v>349</v>
      </c>
      <c r="E103" s="375"/>
      <c r="F103" s="377"/>
    </row>
    <row r="104" spans="1:6" x14ac:dyDescent="0.25">
      <c r="A104" s="373" t="s">
        <v>318</v>
      </c>
      <c r="B104" s="374" t="s">
        <v>464</v>
      </c>
      <c r="C104" s="374" t="s">
        <v>316</v>
      </c>
      <c r="D104" s="375" t="s">
        <v>349</v>
      </c>
      <c r="E104" s="375"/>
      <c r="F104" s="377"/>
    </row>
    <row r="105" spans="1:6" x14ac:dyDescent="0.25">
      <c r="A105" s="373" t="s">
        <v>319</v>
      </c>
      <c r="B105" s="374" t="s">
        <v>465</v>
      </c>
      <c r="C105" s="374" t="s">
        <v>316</v>
      </c>
      <c r="D105" s="375" t="s">
        <v>349</v>
      </c>
      <c r="E105" s="375"/>
      <c r="F105" s="377"/>
    </row>
    <row r="106" spans="1:6" x14ac:dyDescent="0.25">
      <c r="A106" s="373" t="s">
        <v>320</v>
      </c>
      <c r="B106" s="374" t="s">
        <v>466</v>
      </c>
      <c r="C106" s="374" t="s">
        <v>316</v>
      </c>
      <c r="D106" s="375" t="s">
        <v>349</v>
      </c>
      <c r="E106" s="375"/>
      <c r="F106" s="377"/>
    </row>
    <row r="107" spans="1:6" x14ac:dyDescent="0.25">
      <c r="A107" s="373" t="s">
        <v>321</v>
      </c>
      <c r="B107" s="374" t="s">
        <v>467</v>
      </c>
      <c r="C107" s="374" t="s">
        <v>316</v>
      </c>
      <c r="D107" s="375" t="s">
        <v>473</v>
      </c>
      <c r="E107" s="375"/>
      <c r="F107" s="377"/>
    </row>
    <row r="108" spans="1:6" x14ac:dyDescent="0.25">
      <c r="A108" s="373" t="s">
        <v>322</v>
      </c>
      <c r="B108" s="374" t="s">
        <v>468</v>
      </c>
      <c r="C108" s="374" t="s">
        <v>316</v>
      </c>
      <c r="D108" s="375" t="s">
        <v>355</v>
      </c>
      <c r="E108" s="375"/>
      <c r="F108" s="377"/>
    </row>
    <row r="109" spans="1:6" x14ac:dyDescent="0.25">
      <c r="A109" s="373" t="s">
        <v>323</v>
      </c>
      <c r="B109" s="374" t="s">
        <v>447</v>
      </c>
      <c r="C109" s="374" t="s">
        <v>316</v>
      </c>
      <c r="D109" s="375" t="s">
        <v>355</v>
      </c>
      <c r="E109" s="375"/>
      <c r="F109" s="377"/>
    </row>
    <row r="110" spans="1:6" x14ac:dyDescent="0.25">
      <c r="A110" s="373" t="s">
        <v>324</v>
      </c>
      <c r="B110" s="374" t="s">
        <v>469</v>
      </c>
      <c r="C110" s="374" t="s">
        <v>316</v>
      </c>
      <c r="D110" s="375" t="s">
        <v>355</v>
      </c>
      <c r="E110" s="375"/>
      <c r="F110" s="377"/>
    </row>
    <row r="111" spans="1:6" x14ac:dyDescent="0.25">
      <c r="A111" s="373" t="s">
        <v>325</v>
      </c>
      <c r="B111" s="374" t="s">
        <v>470</v>
      </c>
      <c r="C111" s="374" t="s">
        <v>316</v>
      </c>
      <c r="D111" s="375" t="s">
        <v>355</v>
      </c>
      <c r="E111" s="375"/>
      <c r="F111" s="377"/>
    </row>
    <row r="112" spans="1:6" x14ac:dyDescent="0.25">
      <c r="A112" s="373" t="s">
        <v>326</v>
      </c>
      <c r="B112" s="374" t="s">
        <v>422</v>
      </c>
      <c r="C112" s="374" t="s">
        <v>327</v>
      </c>
      <c r="D112" s="375" t="s">
        <v>349</v>
      </c>
      <c r="E112" s="375"/>
      <c r="F112" s="377"/>
    </row>
    <row r="113" spans="1:6" x14ac:dyDescent="0.25">
      <c r="A113" s="373" t="s">
        <v>328</v>
      </c>
      <c r="B113" s="374" t="s">
        <v>423</v>
      </c>
      <c r="C113" s="374" t="s">
        <v>327</v>
      </c>
      <c r="D113" s="375" t="s">
        <v>349</v>
      </c>
      <c r="E113" s="375"/>
      <c r="F113" s="377"/>
    </row>
    <row r="114" spans="1:6" x14ac:dyDescent="0.25">
      <c r="A114" s="373" t="s">
        <v>329</v>
      </c>
      <c r="B114" s="374" t="s">
        <v>424</v>
      </c>
      <c r="C114" s="374" t="s">
        <v>327</v>
      </c>
      <c r="D114" s="375" t="s">
        <v>349</v>
      </c>
      <c r="E114" s="375"/>
      <c r="F114" s="377"/>
    </row>
    <row r="115" spans="1:6" x14ac:dyDescent="0.25">
      <c r="A115" s="373" t="s">
        <v>330</v>
      </c>
      <c r="B115" s="374" t="s">
        <v>425</v>
      </c>
      <c r="C115" s="374" t="s">
        <v>327</v>
      </c>
      <c r="D115" s="375" t="s">
        <v>349</v>
      </c>
      <c r="E115" s="375"/>
      <c r="F115" s="377"/>
    </row>
    <row r="116" spans="1:6" x14ac:dyDescent="0.25">
      <c r="A116" s="373" t="s">
        <v>331</v>
      </c>
      <c r="B116" s="374" t="s">
        <v>426</v>
      </c>
      <c r="C116" s="374" t="s">
        <v>327</v>
      </c>
      <c r="D116" s="375" t="s">
        <v>349</v>
      </c>
      <c r="E116" s="375"/>
      <c r="F116" s="377"/>
    </row>
    <row r="117" spans="1:6" x14ac:dyDescent="0.25">
      <c r="A117" s="373" t="s">
        <v>332</v>
      </c>
      <c r="B117" s="374" t="s">
        <v>427</v>
      </c>
      <c r="C117" s="374" t="s">
        <v>327</v>
      </c>
      <c r="D117" s="375" t="s">
        <v>355</v>
      </c>
      <c r="E117" s="375"/>
      <c r="F117" s="377"/>
    </row>
    <row r="118" spans="1:6" x14ac:dyDescent="0.25">
      <c r="A118" s="373" t="s">
        <v>333</v>
      </c>
      <c r="B118" s="374" t="s">
        <v>428</v>
      </c>
      <c r="C118" s="374" t="s">
        <v>327</v>
      </c>
      <c r="D118" s="375" t="s">
        <v>355</v>
      </c>
      <c r="E118" s="375"/>
      <c r="F118" s="377"/>
    </row>
    <row r="119" spans="1:6" x14ac:dyDescent="0.25">
      <c r="A119" s="373" t="s">
        <v>334</v>
      </c>
      <c r="B119" s="374" t="s">
        <v>429</v>
      </c>
      <c r="C119" s="374" t="s">
        <v>327</v>
      </c>
      <c r="D119" s="375" t="s">
        <v>355</v>
      </c>
      <c r="E119" s="375"/>
      <c r="F119" s="377"/>
    </row>
    <row r="120" spans="1:6" x14ac:dyDescent="0.25">
      <c r="A120" s="373" t="s">
        <v>335</v>
      </c>
      <c r="B120" s="374" t="s">
        <v>430</v>
      </c>
      <c r="C120" s="374" t="s">
        <v>327</v>
      </c>
      <c r="D120" s="375" t="s">
        <v>355</v>
      </c>
      <c r="E120" s="375"/>
      <c r="F120" s="377"/>
    </row>
    <row r="121" spans="1:6" x14ac:dyDescent="0.25">
      <c r="A121" s="373" t="s">
        <v>336</v>
      </c>
      <c r="B121" s="374" t="s">
        <v>431</v>
      </c>
      <c r="C121" s="374" t="s">
        <v>327</v>
      </c>
      <c r="D121" s="375" t="s">
        <v>355</v>
      </c>
      <c r="E121" s="375"/>
      <c r="F121" s="377"/>
    </row>
    <row r="122" spans="1:6" x14ac:dyDescent="0.25">
      <c r="A122" s="373" t="s">
        <v>337</v>
      </c>
      <c r="B122" s="374" t="s">
        <v>432</v>
      </c>
      <c r="C122" s="374" t="s">
        <v>338</v>
      </c>
      <c r="D122" s="375" t="s">
        <v>349</v>
      </c>
      <c r="E122" s="375"/>
      <c r="F122" s="377"/>
    </row>
    <row r="123" spans="1:6" x14ac:dyDescent="0.25">
      <c r="A123" s="373" t="s">
        <v>339</v>
      </c>
      <c r="B123" s="374" t="s">
        <v>433</v>
      </c>
      <c r="C123" s="374" t="s">
        <v>338</v>
      </c>
      <c r="D123" s="375" t="s">
        <v>349</v>
      </c>
      <c r="E123" s="375"/>
      <c r="F123" s="377"/>
    </row>
    <row r="124" spans="1:6" x14ac:dyDescent="0.25">
      <c r="A124" s="373" t="s">
        <v>340</v>
      </c>
      <c r="B124" s="374" t="s">
        <v>434</v>
      </c>
      <c r="C124" s="374" t="s">
        <v>338</v>
      </c>
      <c r="D124" s="375" t="s">
        <v>349</v>
      </c>
      <c r="E124" s="375"/>
      <c r="F124" s="377"/>
    </row>
    <row r="125" spans="1:6" x14ac:dyDescent="0.25">
      <c r="A125" s="373" t="s">
        <v>341</v>
      </c>
      <c r="B125" s="374" t="s">
        <v>435</v>
      </c>
      <c r="C125" s="374" t="s">
        <v>338</v>
      </c>
      <c r="D125" s="375" t="s">
        <v>349</v>
      </c>
      <c r="E125" s="375"/>
      <c r="F125" s="377"/>
    </row>
    <row r="126" spans="1:6" x14ac:dyDescent="0.25">
      <c r="A126" s="373" t="s">
        <v>342</v>
      </c>
      <c r="B126" s="374" t="s">
        <v>436</v>
      </c>
      <c r="C126" s="374" t="s">
        <v>338</v>
      </c>
      <c r="D126" s="375" t="s">
        <v>349</v>
      </c>
      <c r="E126" s="375"/>
      <c r="F126" s="377"/>
    </row>
    <row r="127" spans="1:6" x14ac:dyDescent="0.25">
      <c r="A127" s="373" t="s">
        <v>343</v>
      </c>
      <c r="B127" s="374" t="s">
        <v>437</v>
      </c>
      <c r="C127" s="374" t="s">
        <v>338</v>
      </c>
      <c r="D127" s="375" t="s">
        <v>355</v>
      </c>
      <c r="E127" s="375"/>
      <c r="F127" s="377"/>
    </row>
    <row r="128" spans="1:6" x14ac:dyDescent="0.25">
      <c r="A128" s="373" t="s">
        <v>344</v>
      </c>
      <c r="B128" s="374" t="s">
        <v>438</v>
      </c>
      <c r="C128" s="374" t="s">
        <v>338</v>
      </c>
      <c r="D128" s="375" t="s">
        <v>355</v>
      </c>
      <c r="E128" s="375"/>
      <c r="F128" s="377"/>
    </row>
    <row r="129" spans="1:6" x14ac:dyDescent="0.25">
      <c r="A129" s="373" t="s">
        <v>345</v>
      </c>
      <c r="B129" s="374" t="s">
        <v>439</v>
      </c>
      <c r="C129" s="374" t="s">
        <v>338</v>
      </c>
      <c r="D129" s="375" t="s">
        <v>355</v>
      </c>
      <c r="E129" s="375"/>
      <c r="F129" s="377"/>
    </row>
    <row r="130" spans="1:6" x14ac:dyDescent="0.25">
      <c r="A130" s="373" t="s">
        <v>346</v>
      </c>
      <c r="B130" s="374" t="s">
        <v>440</v>
      </c>
      <c r="C130" s="374" t="s">
        <v>338</v>
      </c>
      <c r="D130" s="375" t="s">
        <v>355</v>
      </c>
      <c r="E130" s="375"/>
      <c r="F130" s="377"/>
    </row>
    <row r="131" spans="1:6" x14ac:dyDescent="0.25">
      <c r="A131" s="373" t="s">
        <v>347</v>
      </c>
      <c r="B131" s="374" t="s">
        <v>441</v>
      </c>
      <c r="C131" s="374" t="s">
        <v>338</v>
      </c>
      <c r="D131" s="375" t="s">
        <v>355</v>
      </c>
      <c r="E131" s="375"/>
      <c r="F131" s="377"/>
    </row>
    <row r="132" spans="1:6" x14ac:dyDescent="0.25">
      <c r="A132" s="373" t="s">
        <v>471</v>
      </c>
      <c r="B132" s="374" t="s">
        <v>472</v>
      </c>
      <c r="C132" s="374" t="s">
        <v>294</v>
      </c>
      <c r="D132" s="375" t="s">
        <v>355</v>
      </c>
      <c r="E132" s="375"/>
      <c r="F132" s="377"/>
    </row>
    <row r="133" spans="1:6" x14ac:dyDescent="0.25">
      <c r="A133" s="373"/>
      <c r="B133" s="374"/>
      <c r="C133" s="374"/>
      <c r="D133" s="375"/>
      <c r="E133" s="375"/>
      <c r="F133" s="377"/>
    </row>
    <row r="134" spans="1:6" x14ac:dyDescent="0.25">
      <c r="A134" s="373"/>
      <c r="B134" s="374"/>
      <c r="C134" s="374"/>
      <c r="D134" s="375"/>
      <c r="E134" s="375"/>
      <c r="F134" s="377"/>
    </row>
    <row r="135" spans="1:6" x14ac:dyDescent="0.25">
      <c r="A135" s="373"/>
      <c r="B135" s="374"/>
      <c r="C135" s="374"/>
      <c r="D135" s="375"/>
      <c r="E135" s="375"/>
      <c r="F135" s="377"/>
    </row>
    <row r="136" spans="1:6" x14ac:dyDescent="0.25">
      <c r="A136" s="373"/>
      <c r="B136" s="374"/>
      <c r="C136" s="374"/>
      <c r="D136" s="375"/>
      <c r="E136" s="375"/>
      <c r="F136" s="377"/>
    </row>
    <row r="137" spans="1:6" x14ac:dyDescent="0.25">
      <c r="A137" s="373"/>
      <c r="B137" s="374"/>
      <c r="C137" s="374"/>
      <c r="D137" s="375"/>
      <c r="E137" s="375"/>
      <c r="F137" s="377"/>
    </row>
    <row r="138" spans="1:6" x14ac:dyDescent="0.25">
      <c r="A138" s="373"/>
      <c r="B138" s="374"/>
      <c r="C138" s="374"/>
      <c r="D138" s="375"/>
      <c r="E138" s="375"/>
      <c r="F138" s="377"/>
    </row>
    <row r="139" spans="1:6" x14ac:dyDescent="0.25">
      <c r="A139" s="373"/>
      <c r="B139" s="374"/>
      <c r="C139" s="374"/>
      <c r="D139" s="375"/>
      <c r="E139" s="375"/>
      <c r="F139" s="377"/>
    </row>
    <row r="140" spans="1:6" x14ac:dyDescent="0.25">
      <c r="A140" s="373"/>
      <c r="B140" s="374"/>
      <c r="C140" s="374"/>
      <c r="D140" s="375"/>
      <c r="E140" s="375"/>
      <c r="F140" s="377"/>
    </row>
    <row r="141" spans="1:6" x14ac:dyDescent="0.25">
      <c r="A141" s="373"/>
      <c r="B141" s="374"/>
      <c r="C141" s="374"/>
      <c r="D141" s="375"/>
      <c r="E141" s="375"/>
      <c r="F141" s="377"/>
    </row>
    <row r="142" spans="1:6" x14ac:dyDescent="0.25">
      <c r="A142" s="373"/>
      <c r="B142" s="374"/>
      <c r="C142" s="374"/>
      <c r="D142" s="375"/>
      <c r="E142" s="375"/>
      <c r="F142" s="377"/>
    </row>
    <row r="143" spans="1:6" x14ac:dyDescent="0.25">
      <c r="A143" s="373"/>
      <c r="B143" s="374"/>
      <c r="C143" s="374"/>
      <c r="D143" s="375"/>
      <c r="E143" s="375"/>
      <c r="F143" s="377"/>
    </row>
    <row r="144" spans="1:6" x14ac:dyDescent="0.25">
      <c r="A144" s="373"/>
      <c r="B144" s="374"/>
      <c r="C144" s="374"/>
      <c r="D144" s="375"/>
      <c r="E144" s="375"/>
      <c r="F144" s="377"/>
    </row>
    <row r="145" spans="1:6" x14ac:dyDescent="0.25">
      <c r="A145" s="373"/>
      <c r="B145" s="374"/>
      <c r="C145" s="374"/>
      <c r="D145" s="375"/>
      <c r="E145" s="375"/>
      <c r="F145" s="377"/>
    </row>
    <row r="146" spans="1:6" x14ac:dyDescent="0.25">
      <c r="A146" s="373"/>
      <c r="B146" s="374"/>
      <c r="C146" s="374"/>
      <c r="D146" s="375"/>
      <c r="E146" s="375"/>
      <c r="F146" s="377"/>
    </row>
    <row r="147" spans="1:6" x14ac:dyDescent="0.25">
      <c r="A147" s="373"/>
      <c r="B147" s="374"/>
      <c r="C147" s="374"/>
      <c r="D147" s="375"/>
      <c r="E147" s="375"/>
      <c r="F147" s="377"/>
    </row>
    <row r="148" spans="1:6" x14ac:dyDescent="0.25">
      <c r="A148" s="373"/>
      <c r="B148" s="374"/>
      <c r="C148" s="374"/>
      <c r="D148" s="375"/>
      <c r="E148" s="375"/>
      <c r="F148" s="377"/>
    </row>
    <row r="149" spans="1:6" x14ac:dyDescent="0.25">
      <c r="A149" s="373"/>
      <c r="B149" s="374"/>
      <c r="C149" s="374"/>
      <c r="D149" s="375"/>
      <c r="E149" s="375"/>
      <c r="F149" s="377"/>
    </row>
    <row r="150" spans="1:6" x14ac:dyDescent="0.25">
      <c r="A150" s="373"/>
      <c r="B150" s="374"/>
      <c r="C150" s="374"/>
      <c r="D150" s="375"/>
      <c r="E150" s="375"/>
      <c r="F150" s="377"/>
    </row>
    <row r="151" spans="1:6" x14ac:dyDescent="0.25">
      <c r="A151" s="373"/>
      <c r="B151" s="374"/>
      <c r="C151" s="374"/>
      <c r="D151" s="375"/>
      <c r="E151" s="375"/>
      <c r="F151" s="377"/>
    </row>
    <row r="152" spans="1:6" x14ac:dyDescent="0.25">
      <c r="A152" s="373"/>
      <c r="B152" s="374"/>
      <c r="C152" s="374"/>
      <c r="D152" s="375"/>
      <c r="E152" s="375"/>
      <c r="F152" s="377"/>
    </row>
    <row r="153" spans="1:6" x14ac:dyDescent="0.25">
      <c r="A153" s="373"/>
      <c r="B153" s="374"/>
      <c r="C153" s="374"/>
      <c r="D153" s="375"/>
      <c r="E153" s="375"/>
      <c r="F153" s="377"/>
    </row>
    <row r="154" spans="1:6" x14ac:dyDescent="0.25">
      <c r="A154" s="373"/>
      <c r="B154" s="374"/>
      <c r="C154" s="374"/>
      <c r="D154" s="375"/>
      <c r="E154" s="375"/>
      <c r="F154" s="377"/>
    </row>
    <row r="155" spans="1:6" x14ac:dyDescent="0.25">
      <c r="A155" s="373"/>
      <c r="B155" s="374"/>
      <c r="C155" s="374"/>
      <c r="D155" s="375"/>
      <c r="E155" s="375"/>
      <c r="F155" s="377"/>
    </row>
    <row r="156" spans="1:6" x14ac:dyDescent="0.25">
      <c r="A156" s="373"/>
      <c r="B156" s="374"/>
      <c r="C156" s="374"/>
      <c r="D156" s="375"/>
      <c r="E156" s="375"/>
      <c r="F156" s="377"/>
    </row>
    <row r="157" spans="1:6" x14ac:dyDescent="0.25">
      <c r="A157" s="373"/>
      <c r="B157" s="374"/>
      <c r="C157" s="374"/>
      <c r="D157" s="375"/>
      <c r="E157" s="375"/>
      <c r="F157" s="377"/>
    </row>
    <row r="158" spans="1:6" x14ac:dyDescent="0.25">
      <c r="A158" s="373"/>
      <c r="B158" s="374"/>
      <c r="C158" s="374"/>
      <c r="D158" s="375"/>
      <c r="E158" s="375"/>
      <c r="F158" s="377"/>
    </row>
    <row r="159" spans="1:6" x14ac:dyDescent="0.25">
      <c r="A159" s="373"/>
      <c r="B159" s="374"/>
      <c r="C159" s="374"/>
      <c r="D159" s="375"/>
      <c r="E159" s="375"/>
      <c r="F159" s="377"/>
    </row>
    <row r="160" spans="1:6" x14ac:dyDescent="0.25">
      <c r="A160" s="373"/>
      <c r="B160" s="374"/>
      <c r="C160" s="374"/>
      <c r="D160" s="375"/>
      <c r="E160" s="375"/>
      <c r="F160" s="377"/>
    </row>
    <row r="161" spans="1:6" x14ac:dyDescent="0.25">
      <c r="A161" s="373"/>
      <c r="B161" s="374"/>
      <c r="C161" s="374"/>
      <c r="D161" s="375"/>
      <c r="E161" s="375"/>
      <c r="F161" s="377"/>
    </row>
    <row r="162" spans="1:6" x14ac:dyDescent="0.25">
      <c r="A162" s="373"/>
      <c r="B162" s="374"/>
      <c r="C162" s="374"/>
      <c r="D162" s="375"/>
      <c r="E162" s="375"/>
      <c r="F162" s="377"/>
    </row>
    <row r="163" spans="1:6" x14ac:dyDescent="0.25">
      <c r="A163" s="373"/>
      <c r="B163" s="374"/>
      <c r="C163" s="374"/>
      <c r="D163" s="375"/>
      <c r="E163" s="375"/>
      <c r="F163" s="377"/>
    </row>
    <row r="164" spans="1:6" x14ac:dyDescent="0.25">
      <c r="A164" s="373"/>
      <c r="B164" s="374"/>
      <c r="C164" s="374"/>
      <c r="D164" s="375"/>
      <c r="E164" s="375"/>
      <c r="F164" s="377"/>
    </row>
    <row r="165" spans="1:6" x14ac:dyDescent="0.25">
      <c r="A165" s="373"/>
      <c r="B165" s="374"/>
      <c r="C165" s="374"/>
      <c r="D165" s="375"/>
      <c r="E165" s="375"/>
      <c r="F165" s="377"/>
    </row>
    <row r="166" spans="1:6" x14ac:dyDescent="0.25">
      <c r="A166" s="373"/>
      <c r="B166" s="374"/>
      <c r="C166" s="374"/>
      <c r="D166" s="375"/>
      <c r="E166" s="375"/>
      <c r="F166" s="377"/>
    </row>
    <row r="167" spans="1:6" x14ac:dyDescent="0.25">
      <c r="A167" s="373"/>
      <c r="B167" s="374"/>
      <c r="C167" s="374"/>
      <c r="D167" s="375"/>
      <c r="E167" s="375"/>
      <c r="F167" s="377"/>
    </row>
    <row r="168" spans="1:6" x14ac:dyDescent="0.25">
      <c r="A168" s="373"/>
      <c r="B168" s="374"/>
      <c r="C168" s="374"/>
      <c r="D168" s="375"/>
      <c r="E168" s="375"/>
      <c r="F168" s="377"/>
    </row>
    <row r="169" spans="1:6" x14ac:dyDescent="0.25">
      <c r="A169" s="373"/>
      <c r="B169" s="374"/>
      <c r="C169" s="374"/>
      <c r="D169" s="375"/>
      <c r="E169" s="375"/>
      <c r="F169" s="377"/>
    </row>
    <row r="170" spans="1:6" x14ac:dyDescent="0.25">
      <c r="A170" s="373"/>
      <c r="B170" s="374"/>
      <c r="C170" s="374"/>
      <c r="D170" s="375"/>
      <c r="E170" s="375"/>
      <c r="F170" s="377"/>
    </row>
    <row r="171" spans="1:6" x14ac:dyDescent="0.25">
      <c r="A171" s="373"/>
      <c r="B171" s="374"/>
      <c r="C171" s="374"/>
      <c r="D171" s="375"/>
      <c r="E171" s="375"/>
      <c r="F171" s="377"/>
    </row>
    <row r="172" spans="1:6" x14ac:dyDescent="0.25">
      <c r="A172" s="373"/>
      <c r="B172" s="374"/>
      <c r="C172" s="374"/>
      <c r="D172" s="375"/>
      <c r="E172" s="375"/>
      <c r="F172" s="377"/>
    </row>
    <row r="173" spans="1:6" x14ac:dyDescent="0.25">
      <c r="A173" s="373"/>
      <c r="B173" s="374"/>
      <c r="C173" s="374"/>
      <c r="D173" s="375"/>
      <c r="E173" s="375"/>
      <c r="F173" s="377"/>
    </row>
    <row r="174" spans="1:6" x14ac:dyDescent="0.25">
      <c r="A174" s="373"/>
      <c r="B174" s="374"/>
      <c r="C174" s="374"/>
      <c r="D174" s="375"/>
      <c r="E174" s="375"/>
      <c r="F174" s="377"/>
    </row>
    <row r="175" spans="1:6" x14ac:dyDescent="0.25">
      <c r="A175" s="373"/>
      <c r="B175" s="374"/>
      <c r="C175" s="374"/>
      <c r="D175" s="375"/>
      <c r="E175" s="375"/>
      <c r="F175" s="377"/>
    </row>
    <row r="176" spans="1:6" x14ac:dyDescent="0.25">
      <c r="A176" s="373"/>
      <c r="B176" s="374"/>
      <c r="C176" s="374"/>
      <c r="D176" s="375"/>
      <c r="E176" s="375"/>
      <c r="F176" s="377"/>
    </row>
    <row r="177" spans="1:6" x14ac:dyDescent="0.25">
      <c r="A177" s="373"/>
      <c r="B177" s="374"/>
      <c r="C177" s="374"/>
      <c r="D177" s="375"/>
      <c r="E177" s="375"/>
      <c r="F177" s="377"/>
    </row>
    <row r="178" spans="1:6" x14ac:dyDescent="0.25">
      <c r="A178" s="373"/>
      <c r="B178" s="374"/>
      <c r="C178" s="374"/>
      <c r="D178" s="375"/>
      <c r="E178" s="375"/>
      <c r="F178" s="377"/>
    </row>
    <row r="179" spans="1:6" x14ac:dyDescent="0.25">
      <c r="A179" s="373"/>
      <c r="B179" s="374"/>
      <c r="C179" s="374"/>
      <c r="D179" s="375"/>
      <c r="E179" s="375"/>
      <c r="F179" s="377"/>
    </row>
    <row r="180" spans="1:6" x14ac:dyDescent="0.25">
      <c r="A180" s="373"/>
      <c r="B180" s="374"/>
      <c r="C180" s="374"/>
      <c r="D180" s="375"/>
      <c r="E180" s="375"/>
      <c r="F180" s="377"/>
    </row>
    <row r="181" spans="1:6" x14ac:dyDescent="0.25">
      <c r="A181" s="373"/>
      <c r="B181" s="374"/>
      <c r="C181" s="374"/>
      <c r="D181" s="375"/>
      <c r="E181" s="375"/>
      <c r="F181" s="377"/>
    </row>
    <row r="182" spans="1:6" x14ac:dyDescent="0.25">
      <c r="A182" s="373"/>
      <c r="B182" s="374"/>
      <c r="C182" s="374"/>
      <c r="D182" s="375"/>
      <c r="E182" s="375"/>
      <c r="F182" s="377"/>
    </row>
    <row r="183" spans="1:6" x14ac:dyDescent="0.25">
      <c r="A183" s="373"/>
      <c r="B183" s="374"/>
      <c r="C183" s="374"/>
      <c r="D183" s="375"/>
      <c r="E183" s="375"/>
      <c r="F183" s="377"/>
    </row>
    <row r="184" spans="1:6" x14ac:dyDescent="0.25">
      <c r="A184" s="373"/>
      <c r="B184" s="374"/>
      <c r="C184" s="374"/>
      <c r="D184" s="375"/>
      <c r="E184" s="375"/>
      <c r="F184" s="377"/>
    </row>
    <row r="185" spans="1:6" x14ac:dyDescent="0.25">
      <c r="A185" s="373"/>
      <c r="B185" s="374"/>
      <c r="C185" s="374"/>
      <c r="D185" s="375"/>
      <c r="E185" s="375"/>
      <c r="F185" s="377"/>
    </row>
    <row r="186" spans="1:6" x14ac:dyDescent="0.25">
      <c r="A186" s="373"/>
      <c r="B186" s="374"/>
      <c r="C186" s="374"/>
      <c r="D186" s="375"/>
      <c r="E186" s="375"/>
      <c r="F186" s="377"/>
    </row>
    <row r="187" spans="1:6" x14ac:dyDescent="0.25">
      <c r="A187" s="373"/>
      <c r="B187" s="374"/>
      <c r="C187" s="374"/>
      <c r="D187" s="375"/>
      <c r="E187" s="375"/>
      <c r="F187" s="377"/>
    </row>
    <row r="188" spans="1:6" x14ac:dyDescent="0.25">
      <c r="A188" s="373"/>
      <c r="B188" s="374"/>
      <c r="C188" s="374"/>
      <c r="D188" s="375"/>
      <c r="E188" s="375"/>
      <c r="F188" s="377"/>
    </row>
    <row r="189" spans="1:6" x14ac:dyDescent="0.25">
      <c r="A189" s="373"/>
      <c r="B189" s="374"/>
      <c r="C189" s="374"/>
      <c r="D189" s="375"/>
      <c r="E189" s="375"/>
      <c r="F189" s="377"/>
    </row>
    <row r="190" spans="1:6" x14ac:dyDescent="0.25">
      <c r="A190" s="373"/>
      <c r="B190" s="374"/>
      <c r="C190" s="374"/>
      <c r="D190" s="375"/>
      <c r="E190" s="375"/>
      <c r="F190" s="377"/>
    </row>
    <row r="191" spans="1:6" x14ac:dyDescent="0.25">
      <c r="A191" s="373"/>
      <c r="B191" s="374"/>
      <c r="C191" s="374"/>
      <c r="D191" s="375"/>
      <c r="E191" s="375"/>
      <c r="F191" s="377"/>
    </row>
    <row r="192" spans="1:6" x14ac:dyDescent="0.25">
      <c r="A192" s="373"/>
      <c r="B192" s="374"/>
      <c r="C192" s="374"/>
      <c r="D192" s="375"/>
      <c r="E192" s="375"/>
      <c r="F192" s="377"/>
    </row>
    <row r="193" spans="1:6" x14ac:dyDescent="0.25">
      <c r="A193" s="373"/>
      <c r="B193" s="374"/>
      <c r="C193" s="374"/>
      <c r="D193" s="375"/>
      <c r="E193" s="375"/>
      <c r="F193" s="377"/>
    </row>
    <row r="194" spans="1:6" x14ac:dyDescent="0.25">
      <c r="A194" s="373"/>
      <c r="B194" s="374"/>
      <c r="C194" s="374"/>
      <c r="D194" s="375"/>
      <c r="E194" s="375"/>
      <c r="F194" s="377"/>
    </row>
    <row r="195" spans="1:6" x14ac:dyDescent="0.25">
      <c r="A195" s="373"/>
      <c r="B195" s="374"/>
      <c r="C195" s="374"/>
      <c r="D195" s="375"/>
      <c r="E195" s="375"/>
      <c r="F195" s="377"/>
    </row>
    <row r="196" spans="1:6" x14ac:dyDescent="0.25">
      <c r="A196" s="373"/>
      <c r="B196" s="374"/>
      <c r="C196" s="374"/>
      <c r="D196" s="375"/>
      <c r="E196" s="375"/>
      <c r="F196" s="377"/>
    </row>
    <row r="197" spans="1:6" x14ac:dyDescent="0.25">
      <c r="A197" s="373"/>
      <c r="B197" s="374"/>
      <c r="C197" s="374"/>
      <c r="D197" s="375"/>
      <c r="E197" s="375"/>
      <c r="F197" s="377"/>
    </row>
    <row r="198" spans="1:6" x14ac:dyDescent="0.25">
      <c r="A198" s="373"/>
      <c r="B198" s="374"/>
      <c r="C198" s="374"/>
      <c r="D198" s="375"/>
      <c r="E198" s="375"/>
      <c r="F198" s="377"/>
    </row>
    <row r="199" spans="1:6" x14ac:dyDescent="0.25">
      <c r="A199" s="373"/>
      <c r="B199" s="374"/>
      <c r="C199" s="374"/>
      <c r="D199" s="375"/>
      <c r="E199" s="375"/>
      <c r="F199" s="377"/>
    </row>
    <row r="200" spans="1:6" x14ac:dyDescent="0.25">
      <c r="A200" s="373"/>
      <c r="B200" s="374"/>
      <c r="C200" s="374"/>
      <c r="D200" s="375"/>
      <c r="E200" s="375"/>
      <c r="F200" s="377"/>
    </row>
    <row r="201" spans="1:6" x14ac:dyDescent="0.25">
      <c r="A201" s="373"/>
      <c r="B201" s="374"/>
      <c r="C201" s="374"/>
      <c r="D201" s="375"/>
      <c r="E201" s="375"/>
      <c r="F201" s="377"/>
    </row>
    <row r="202" spans="1:6" x14ac:dyDescent="0.25">
      <c r="A202" s="373"/>
      <c r="B202" s="374"/>
      <c r="C202" s="374"/>
      <c r="D202" s="375"/>
      <c r="E202" s="375"/>
      <c r="F202" s="377"/>
    </row>
    <row r="203" spans="1:6" x14ac:dyDescent="0.25">
      <c r="A203" s="373"/>
      <c r="B203" s="374"/>
      <c r="C203" s="374"/>
      <c r="D203" s="375"/>
      <c r="E203" s="375"/>
      <c r="F203" s="377"/>
    </row>
    <row r="204" spans="1:6" x14ac:dyDescent="0.25">
      <c r="A204" s="373"/>
      <c r="B204" s="374"/>
      <c r="C204" s="374"/>
      <c r="D204" s="375"/>
      <c r="E204" s="375"/>
      <c r="F204" s="377"/>
    </row>
    <row r="205" spans="1:6" x14ac:dyDescent="0.25">
      <c r="A205" s="373"/>
      <c r="B205" s="374"/>
      <c r="C205" s="374"/>
      <c r="D205" s="375"/>
      <c r="E205" s="375"/>
      <c r="F205" s="377"/>
    </row>
    <row r="206" spans="1:6" x14ac:dyDescent="0.25">
      <c r="A206" s="373"/>
      <c r="B206" s="374"/>
      <c r="C206" s="374"/>
      <c r="D206" s="375"/>
      <c r="E206" s="375"/>
      <c r="F206" s="377"/>
    </row>
    <row r="207" spans="1:6" x14ac:dyDescent="0.25">
      <c r="A207" s="373"/>
      <c r="B207" s="374"/>
      <c r="C207" s="374"/>
      <c r="D207" s="375"/>
      <c r="E207" s="375"/>
      <c r="F207" s="377"/>
    </row>
    <row r="208" spans="1:6" x14ac:dyDescent="0.25">
      <c r="A208" s="373"/>
      <c r="B208" s="374"/>
      <c r="C208" s="374"/>
      <c r="D208" s="375"/>
      <c r="E208" s="375"/>
      <c r="F208" s="377"/>
    </row>
    <row r="209" spans="1:6" x14ac:dyDescent="0.25">
      <c r="A209" s="373"/>
      <c r="B209" s="374"/>
      <c r="C209" s="374"/>
      <c r="D209" s="375"/>
      <c r="E209" s="375"/>
      <c r="F209" s="377"/>
    </row>
    <row r="210" spans="1:6" x14ac:dyDescent="0.25">
      <c r="A210" s="373"/>
      <c r="B210" s="374"/>
      <c r="C210" s="374"/>
      <c r="D210" s="375"/>
      <c r="E210" s="375"/>
      <c r="F210" s="377"/>
    </row>
    <row r="211" spans="1:6" x14ac:dyDescent="0.25">
      <c r="A211" s="373"/>
      <c r="B211" s="374"/>
      <c r="C211" s="374"/>
      <c r="D211" s="375"/>
      <c r="E211" s="375"/>
      <c r="F211" s="377"/>
    </row>
    <row r="212" spans="1:6" x14ac:dyDescent="0.25">
      <c r="A212" s="373"/>
      <c r="B212" s="374"/>
      <c r="C212" s="374"/>
      <c r="D212" s="375"/>
      <c r="E212" s="375"/>
      <c r="F212" s="377"/>
    </row>
    <row r="213" spans="1:6" x14ac:dyDescent="0.25">
      <c r="A213" s="373"/>
      <c r="B213" s="374"/>
      <c r="C213" s="374"/>
      <c r="D213" s="375"/>
      <c r="E213" s="375"/>
      <c r="F213" s="377"/>
    </row>
    <row r="214" spans="1:6" x14ac:dyDescent="0.25">
      <c r="A214" s="373"/>
      <c r="B214" s="374"/>
      <c r="C214" s="374"/>
      <c r="D214" s="375"/>
      <c r="E214" s="375"/>
      <c r="F214" s="377"/>
    </row>
    <row r="215" spans="1:6" x14ac:dyDescent="0.25">
      <c r="A215" s="373"/>
      <c r="B215" s="374"/>
      <c r="C215" s="374"/>
      <c r="D215" s="375"/>
      <c r="E215" s="375"/>
      <c r="F215" s="377"/>
    </row>
    <row r="216" spans="1:6" x14ac:dyDescent="0.25">
      <c r="A216" s="373"/>
      <c r="B216" s="374"/>
      <c r="C216" s="374"/>
      <c r="D216" s="375"/>
      <c r="E216" s="375"/>
      <c r="F216" s="377"/>
    </row>
    <row r="217" spans="1:6" x14ac:dyDescent="0.25">
      <c r="A217" s="373"/>
      <c r="B217" s="374"/>
      <c r="C217" s="374"/>
      <c r="D217" s="375"/>
      <c r="E217" s="375"/>
      <c r="F217" s="377"/>
    </row>
    <row r="218" spans="1:6" x14ac:dyDescent="0.25">
      <c r="A218" s="373"/>
      <c r="B218" s="374"/>
      <c r="C218" s="374"/>
      <c r="D218" s="375"/>
      <c r="E218" s="375"/>
      <c r="F218" s="377"/>
    </row>
    <row r="219" spans="1:6" x14ac:dyDescent="0.25">
      <c r="A219" s="373"/>
      <c r="B219" s="374"/>
      <c r="C219" s="374"/>
      <c r="D219" s="375"/>
      <c r="E219" s="375"/>
      <c r="F219" s="377"/>
    </row>
    <row r="220" spans="1:6" x14ac:dyDescent="0.25">
      <c r="A220" s="373"/>
      <c r="B220" s="374"/>
      <c r="C220" s="374"/>
      <c r="D220" s="375"/>
      <c r="E220" s="375"/>
      <c r="F220" s="377"/>
    </row>
    <row r="221" spans="1:6" x14ac:dyDescent="0.25">
      <c r="A221" s="373"/>
      <c r="B221" s="374"/>
      <c r="C221" s="374"/>
      <c r="D221" s="375"/>
      <c r="E221" s="375"/>
      <c r="F221" s="377"/>
    </row>
    <row r="222" spans="1:6" x14ac:dyDescent="0.25">
      <c r="A222" s="373"/>
      <c r="B222" s="374"/>
      <c r="C222" s="374"/>
      <c r="D222" s="375"/>
      <c r="E222" s="375"/>
      <c r="F222" s="377"/>
    </row>
    <row r="223" spans="1:6" x14ac:dyDescent="0.25">
      <c r="A223" s="373"/>
      <c r="B223" s="374"/>
      <c r="C223" s="374"/>
      <c r="D223" s="375"/>
      <c r="E223" s="375"/>
      <c r="F223" s="377"/>
    </row>
    <row r="224" spans="1:6" x14ac:dyDescent="0.25">
      <c r="A224" s="373"/>
      <c r="B224" s="374"/>
      <c r="C224" s="374"/>
      <c r="D224" s="375"/>
      <c r="E224" s="375"/>
      <c r="F224" s="377"/>
    </row>
    <row r="225" spans="1:6" x14ac:dyDescent="0.25">
      <c r="A225" s="373"/>
      <c r="B225" s="374"/>
      <c r="C225" s="374"/>
      <c r="D225" s="375"/>
      <c r="E225" s="375"/>
      <c r="F225" s="377"/>
    </row>
    <row r="226" spans="1:6" x14ac:dyDescent="0.25">
      <c r="A226" s="373"/>
      <c r="B226" s="374"/>
      <c r="C226" s="374"/>
      <c r="D226" s="375"/>
      <c r="E226" s="375"/>
      <c r="F226" s="377"/>
    </row>
    <row r="227" spans="1:6" x14ac:dyDescent="0.25">
      <c r="A227" s="373"/>
      <c r="B227" s="374"/>
      <c r="C227" s="374"/>
      <c r="D227" s="375"/>
      <c r="E227" s="375"/>
      <c r="F227" s="377"/>
    </row>
    <row r="228" spans="1:6" x14ac:dyDescent="0.25">
      <c r="A228" s="373"/>
      <c r="B228" s="374"/>
      <c r="C228" s="374"/>
      <c r="D228" s="375"/>
      <c r="E228" s="375"/>
      <c r="F228" s="377"/>
    </row>
    <row r="229" spans="1:6" x14ac:dyDescent="0.25">
      <c r="A229" s="373"/>
      <c r="B229" s="374"/>
      <c r="C229" s="374"/>
      <c r="D229" s="375"/>
      <c r="E229" s="375"/>
      <c r="F229" s="377"/>
    </row>
    <row r="230" spans="1:6" x14ac:dyDescent="0.25">
      <c r="A230" s="373"/>
      <c r="B230" s="374"/>
      <c r="C230" s="374"/>
      <c r="D230" s="375"/>
      <c r="E230" s="375"/>
      <c r="F230" s="377"/>
    </row>
    <row r="231" spans="1:6" x14ac:dyDescent="0.25">
      <c r="A231" s="373"/>
      <c r="B231" s="374"/>
      <c r="C231" s="374"/>
      <c r="D231" s="375"/>
      <c r="E231" s="375"/>
      <c r="F231" s="377"/>
    </row>
    <row r="232" spans="1:6" x14ac:dyDescent="0.25">
      <c r="A232" s="373"/>
      <c r="B232" s="374"/>
      <c r="C232" s="374"/>
      <c r="D232" s="375"/>
      <c r="E232" s="375"/>
      <c r="F232" s="377"/>
    </row>
    <row r="233" spans="1:6" x14ac:dyDescent="0.25">
      <c r="A233" s="373"/>
      <c r="B233" s="374"/>
      <c r="C233" s="374"/>
      <c r="D233" s="375"/>
      <c r="E233" s="375"/>
      <c r="F233" s="377"/>
    </row>
    <row r="234" spans="1:6" x14ac:dyDescent="0.25">
      <c r="A234" s="373"/>
      <c r="B234" s="374"/>
      <c r="C234" s="374"/>
      <c r="D234" s="375"/>
      <c r="E234" s="375"/>
      <c r="F234" s="377"/>
    </row>
    <row r="235" spans="1:6" x14ac:dyDescent="0.25">
      <c r="A235" s="373"/>
      <c r="B235" s="374"/>
      <c r="C235" s="374"/>
      <c r="D235" s="375"/>
      <c r="E235" s="375"/>
      <c r="F235" s="377"/>
    </row>
    <row r="236" spans="1:6" x14ac:dyDescent="0.25">
      <c r="A236" s="373"/>
      <c r="B236" s="374"/>
      <c r="C236" s="374"/>
      <c r="D236" s="375"/>
      <c r="E236" s="375"/>
      <c r="F236" s="377"/>
    </row>
    <row r="237" spans="1:6" x14ac:dyDescent="0.25">
      <c r="A237" s="373"/>
      <c r="B237" s="374"/>
      <c r="C237" s="374"/>
      <c r="D237" s="375"/>
      <c r="E237" s="375"/>
      <c r="F237" s="377"/>
    </row>
    <row r="238" spans="1:6" x14ac:dyDescent="0.25">
      <c r="A238" s="373"/>
      <c r="B238" s="374"/>
      <c r="C238" s="374"/>
      <c r="D238" s="375"/>
      <c r="E238" s="375"/>
      <c r="F238" s="377"/>
    </row>
    <row r="239" spans="1:6" x14ac:dyDescent="0.25">
      <c r="A239" s="373"/>
      <c r="B239" s="374"/>
      <c r="C239" s="374"/>
      <c r="D239" s="375"/>
      <c r="E239" s="375"/>
      <c r="F239" s="377"/>
    </row>
    <row r="240" spans="1:6" x14ac:dyDescent="0.25">
      <c r="A240" s="373"/>
      <c r="B240" s="374"/>
      <c r="C240" s="374"/>
      <c r="D240" s="375"/>
      <c r="E240" s="375"/>
      <c r="F240" s="377"/>
    </row>
    <row r="241" spans="1:6" x14ac:dyDescent="0.25">
      <c r="A241" s="373"/>
      <c r="B241" s="374"/>
      <c r="C241" s="374"/>
      <c r="D241" s="375"/>
      <c r="E241" s="375"/>
      <c r="F241" s="377"/>
    </row>
    <row r="242" spans="1:6" x14ac:dyDescent="0.25">
      <c r="A242" s="373"/>
      <c r="B242" s="374"/>
      <c r="C242" s="374"/>
      <c r="D242" s="375"/>
      <c r="E242" s="375"/>
      <c r="F242" s="377"/>
    </row>
    <row r="243" spans="1:6" x14ac:dyDescent="0.25">
      <c r="A243" s="373"/>
      <c r="B243" s="374"/>
      <c r="C243" s="374"/>
      <c r="D243" s="375"/>
      <c r="E243" s="375"/>
      <c r="F243" s="377"/>
    </row>
    <row r="244" spans="1:6" x14ac:dyDescent="0.25">
      <c r="A244" s="373"/>
      <c r="B244" s="374"/>
      <c r="C244" s="374"/>
      <c r="D244" s="375"/>
      <c r="E244" s="375"/>
      <c r="F244" s="377"/>
    </row>
    <row r="245" spans="1:6" x14ac:dyDescent="0.25">
      <c r="A245" s="373"/>
      <c r="B245" s="374"/>
      <c r="C245" s="374"/>
      <c r="D245" s="375"/>
      <c r="E245" s="375"/>
      <c r="F245" s="377"/>
    </row>
    <row r="246" spans="1:6" x14ac:dyDescent="0.25">
      <c r="A246" s="373"/>
      <c r="B246" s="374"/>
      <c r="C246" s="374"/>
      <c r="D246" s="375"/>
      <c r="E246" s="375"/>
      <c r="F246" s="377"/>
    </row>
    <row r="247" spans="1:6" x14ac:dyDescent="0.25">
      <c r="A247" s="373"/>
      <c r="B247" s="374"/>
      <c r="C247" s="374"/>
      <c r="D247" s="375"/>
      <c r="E247" s="375"/>
      <c r="F247" s="377"/>
    </row>
    <row r="248" spans="1:6" x14ac:dyDescent="0.25">
      <c r="A248" s="373"/>
      <c r="B248" s="374"/>
      <c r="C248" s="374"/>
      <c r="D248" s="375"/>
      <c r="E248" s="375"/>
      <c r="F248" s="377"/>
    </row>
    <row r="249" spans="1:6" x14ac:dyDescent="0.25">
      <c r="A249" s="373"/>
      <c r="B249" s="374"/>
      <c r="C249" s="374"/>
      <c r="D249" s="375"/>
      <c r="E249" s="375"/>
      <c r="F249" s="377"/>
    </row>
    <row r="250" spans="1:6" x14ac:dyDescent="0.25">
      <c r="A250" s="373"/>
      <c r="B250" s="374"/>
      <c r="C250" s="374"/>
      <c r="D250" s="375"/>
      <c r="E250" s="375"/>
      <c r="F250" s="377"/>
    </row>
    <row r="251" spans="1:6" x14ac:dyDescent="0.25">
      <c r="A251" s="373"/>
      <c r="B251" s="374"/>
      <c r="C251" s="374"/>
      <c r="D251" s="375"/>
      <c r="E251" s="375"/>
      <c r="F251" s="377"/>
    </row>
    <row r="252" spans="1:6" x14ac:dyDescent="0.25">
      <c r="A252" s="373"/>
      <c r="B252" s="374"/>
      <c r="C252" s="374"/>
      <c r="D252" s="375"/>
      <c r="E252" s="375"/>
      <c r="F252" s="377"/>
    </row>
    <row r="253" spans="1:6" x14ac:dyDescent="0.25">
      <c r="A253" s="373"/>
      <c r="B253" s="374"/>
      <c r="C253" s="374"/>
      <c r="D253" s="375"/>
      <c r="E253" s="375"/>
      <c r="F253" s="377"/>
    </row>
    <row r="254" spans="1:6" x14ac:dyDescent="0.25">
      <c r="A254" s="373"/>
      <c r="B254" s="374"/>
      <c r="C254" s="374"/>
      <c r="D254" s="375"/>
      <c r="E254" s="375"/>
      <c r="F254" s="377"/>
    </row>
    <row r="255" spans="1:6" x14ac:dyDescent="0.25">
      <c r="A255" s="373"/>
      <c r="B255" s="374"/>
      <c r="C255" s="374"/>
      <c r="D255" s="375"/>
      <c r="E255" s="375"/>
      <c r="F255" s="377"/>
    </row>
    <row r="256" spans="1:6" x14ac:dyDescent="0.25">
      <c r="A256" s="373"/>
      <c r="B256" s="374"/>
      <c r="C256" s="374"/>
      <c r="D256" s="375"/>
      <c r="E256" s="375"/>
      <c r="F256" s="377"/>
    </row>
    <row r="257" spans="1:6" x14ac:dyDescent="0.25">
      <c r="A257" s="373"/>
      <c r="B257" s="374"/>
      <c r="C257" s="374"/>
      <c r="D257" s="375"/>
      <c r="E257" s="375"/>
      <c r="F257" s="377"/>
    </row>
    <row r="258" spans="1:6" x14ac:dyDescent="0.25">
      <c r="A258" s="373"/>
      <c r="B258" s="374"/>
      <c r="C258" s="374"/>
      <c r="D258" s="375"/>
      <c r="E258" s="375"/>
      <c r="F258" s="377"/>
    </row>
    <row r="259" spans="1:6" x14ac:dyDescent="0.25">
      <c r="A259" s="373"/>
      <c r="B259" s="374"/>
      <c r="C259" s="374"/>
      <c r="D259" s="375"/>
      <c r="E259" s="375"/>
      <c r="F259" s="377"/>
    </row>
    <row r="260" spans="1:6" x14ac:dyDescent="0.25">
      <c r="A260" s="373"/>
      <c r="B260" s="374"/>
      <c r="C260" s="374"/>
      <c r="D260" s="375"/>
      <c r="E260" s="375"/>
      <c r="F260" s="377"/>
    </row>
    <row r="261" spans="1:6" x14ac:dyDescent="0.25">
      <c r="A261" s="373"/>
      <c r="B261" s="374"/>
      <c r="C261" s="374"/>
      <c r="D261" s="375"/>
      <c r="E261" s="375"/>
      <c r="F261" s="377"/>
    </row>
    <row r="262" spans="1:6" x14ac:dyDescent="0.25">
      <c r="A262" s="373"/>
      <c r="B262" s="374"/>
      <c r="C262" s="374"/>
      <c r="D262" s="375"/>
      <c r="E262" s="375"/>
      <c r="F262" s="377"/>
    </row>
    <row r="263" spans="1:6" x14ac:dyDescent="0.25">
      <c r="A263" s="373"/>
      <c r="B263" s="374"/>
      <c r="C263" s="374"/>
      <c r="D263" s="375"/>
      <c r="E263" s="375"/>
      <c r="F263" s="377"/>
    </row>
    <row r="264" spans="1:6" x14ac:dyDescent="0.25">
      <c r="A264" s="373"/>
      <c r="B264" s="374"/>
      <c r="C264" s="374"/>
      <c r="D264" s="375"/>
      <c r="E264" s="375"/>
      <c r="F264" s="377"/>
    </row>
    <row r="265" spans="1:6" x14ac:dyDescent="0.25">
      <c r="A265" s="373"/>
      <c r="B265" s="374"/>
      <c r="C265" s="374"/>
      <c r="D265" s="375"/>
      <c r="E265" s="375"/>
      <c r="F265" s="377"/>
    </row>
    <row r="266" spans="1:6" x14ac:dyDescent="0.25">
      <c r="A266" s="373"/>
      <c r="B266" s="374"/>
      <c r="C266" s="374"/>
      <c r="D266" s="375"/>
      <c r="E266" s="375"/>
      <c r="F266" s="377"/>
    </row>
    <row r="267" spans="1:6" x14ac:dyDescent="0.25">
      <c r="A267" s="373"/>
      <c r="B267" s="374"/>
      <c r="C267" s="374"/>
      <c r="D267" s="375"/>
      <c r="E267" s="375"/>
      <c r="F267" s="377"/>
    </row>
    <row r="268" spans="1:6" x14ac:dyDescent="0.25">
      <c r="A268" s="373"/>
      <c r="B268" s="374"/>
      <c r="C268" s="374"/>
      <c r="D268" s="375"/>
      <c r="E268" s="375"/>
      <c r="F268" s="377"/>
    </row>
    <row r="269" spans="1:6" x14ac:dyDescent="0.25">
      <c r="A269" s="373"/>
      <c r="B269" s="374"/>
      <c r="C269" s="374"/>
      <c r="D269" s="375"/>
      <c r="E269" s="375"/>
      <c r="F269" s="377"/>
    </row>
    <row r="270" spans="1:6" x14ac:dyDescent="0.25">
      <c r="A270" s="373"/>
      <c r="B270" s="374"/>
      <c r="C270" s="374"/>
      <c r="D270" s="375"/>
      <c r="E270" s="375"/>
      <c r="F270" s="377"/>
    </row>
    <row r="271" spans="1:6" x14ac:dyDescent="0.25">
      <c r="A271" s="373"/>
      <c r="B271" s="374"/>
      <c r="C271" s="374"/>
      <c r="D271" s="375"/>
      <c r="E271" s="375"/>
      <c r="F271" s="377"/>
    </row>
    <row r="272" spans="1:6" x14ac:dyDescent="0.25">
      <c r="A272" s="373"/>
      <c r="B272" s="374"/>
      <c r="C272" s="374"/>
      <c r="D272" s="375"/>
      <c r="E272" s="375"/>
      <c r="F272" s="377"/>
    </row>
    <row r="273" spans="1:6" x14ac:dyDescent="0.25">
      <c r="A273" s="373"/>
      <c r="B273" s="374"/>
      <c r="C273" s="374"/>
      <c r="D273" s="375"/>
      <c r="E273" s="375"/>
      <c r="F273" s="377"/>
    </row>
    <row r="274" spans="1:6" x14ac:dyDescent="0.25">
      <c r="A274" s="373"/>
      <c r="B274" s="374"/>
      <c r="C274" s="374"/>
      <c r="D274" s="375"/>
      <c r="E274" s="375"/>
      <c r="F274" s="377"/>
    </row>
    <row r="275" spans="1:6" x14ac:dyDescent="0.25">
      <c r="A275" s="373"/>
      <c r="B275" s="374"/>
      <c r="C275" s="374"/>
      <c r="D275" s="375"/>
      <c r="E275" s="375"/>
      <c r="F275" s="377"/>
    </row>
    <row r="276" spans="1:6" x14ac:dyDescent="0.25">
      <c r="A276" s="373"/>
      <c r="B276" s="374"/>
      <c r="C276" s="374"/>
      <c r="D276" s="375"/>
      <c r="E276" s="375"/>
      <c r="F276" s="377"/>
    </row>
    <row r="277" spans="1:6" x14ac:dyDescent="0.25">
      <c r="A277" s="373"/>
      <c r="B277" s="374"/>
      <c r="C277" s="374"/>
      <c r="D277" s="375"/>
      <c r="E277" s="375"/>
      <c r="F277" s="377"/>
    </row>
    <row r="278" spans="1:6" x14ac:dyDescent="0.25">
      <c r="A278" s="373"/>
      <c r="B278" s="374"/>
      <c r="C278" s="374"/>
      <c r="D278" s="375"/>
      <c r="E278" s="375"/>
      <c r="F278" s="377"/>
    </row>
    <row r="279" spans="1:6" x14ac:dyDescent="0.25">
      <c r="A279" s="373"/>
      <c r="B279" s="374"/>
      <c r="C279" s="374"/>
      <c r="D279" s="375"/>
      <c r="E279" s="375"/>
      <c r="F279" s="377"/>
    </row>
    <row r="280" spans="1:6" x14ac:dyDescent="0.25">
      <c r="A280" s="373"/>
      <c r="B280" s="374"/>
      <c r="C280" s="374"/>
      <c r="D280" s="375"/>
      <c r="E280" s="375"/>
      <c r="F280" s="377"/>
    </row>
    <row r="281" spans="1:6" x14ac:dyDescent="0.25">
      <c r="A281" s="373"/>
      <c r="B281" s="374"/>
      <c r="C281" s="374"/>
      <c r="D281" s="375"/>
      <c r="E281" s="375"/>
      <c r="F281" s="377"/>
    </row>
    <row r="282" spans="1:6" x14ac:dyDescent="0.25">
      <c r="A282" s="373"/>
      <c r="B282" s="374"/>
      <c r="C282" s="374"/>
      <c r="D282" s="375"/>
      <c r="E282" s="375"/>
      <c r="F282" s="377"/>
    </row>
    <row r="283" spans="1:6" x14ac:dyDescent="0.25">
      <c r="A283" s="373"/>
      <c r="B283" s="374"/>
      <c r="C283" s="374"/>
      <c r="D283" s="375"/>
      <c r="E283" s="375"/>
      <c r="F283" s="377"/>
    </row>
    <row r="284" spans="1:6" x14ac:dyDescent="0.25">
      <c r="A284" s="373"/>
      <c r="B284" s="374"/>
      <c r="C284" s="374"/>
      <c r="D284" s="375"/>
      <c r="E284" s="375"/>
      <c r="F284" s="377"/>
    </row>
    <row r="285" spans="1:6" x14ac:dyDescent="0.25">
      <c r="A285" s="373"/>
      <c r="B285" s="374"/>
      <c r="C285" s="374"/>
      <c r="D285" s="375"/>
      <c r="E285" s="375"/>
      <c r="F285" s="377"/>
    </row>
    <row r="286" spans="1:6" x14ac:dyDescent="0.25">
      <c r="A286" s="373"/>
      <c r="B286" s="374"/>
      <c r="C286" s="374"/>
      <c r="D286" s="375"/>
      <c r="E286" s="375"/>
      <c r="F286" s="377"/>
    </row>
    <row r="287" spans="1:6" x14ac:dyDescent="0.25">
      <c r="A287" s="373"/>
      <c r="B287" s="374"/>
      <c r="C287" s="374"/>
      <c r="D287" s="375"/>
      <c r="E287" s="375"/>
      <c r="F287" s="377"/>
    </row>
    <row r="288" spans="1:6" x14ac:dyDescent="0.25">
      <c r="A288" s="373"/>
      <c r="B288" s="374"/>
      <c r="C288" s="374"/>
      <c r="D288" s="375"/>
      <c r="E288" s="375"/>
      <c r="F288" s="377"/>
    </row>
    <row r="289" spans="1:6" x14ac:dyDescent="0.25">
      <c r="A289" s="373"/>
      <c r="B289" s="374"/>
      <c r="C289" s="374"/>
      <c r="D289" s="375"/>
      <c r="E289" s="375"/>
      <c r="F289" s="377"/>
    </row>
    <row r="290" spans="1:6" x14ac:dyDescent="0.25">
      <c r="A290" s="373"/>
      <c r="B290" s="374"/>
      <c r="C290" s="374"/>
      <c r="D290" s="375"/>
      <c r="E290" s="375"/>
      <c r="F290" s="377"/>
    </row>
    <row r="291" spans="1:6" x14ac:dyDescent="0.25">
      <c r="A291" s="373"/>
      <c r="B291" s="374"/>
      <c r="C291" s="374"/>
      <c r="D291" s="375"/>
      <c r="E291" s="375"/>
      <c r="F291" s="377"/>
    </row>
    <row r="292" spans="1:6" x14ac:dyDescent="0.25">
      <c r="A292" s="373"/>
      <c r="B292" s="374"/>
      <c r="C292" s="374"/>
      <c r="D292" s="375"/>
      <c r="E292" s="375"/>
      <c r="F292" s="377"/>
    </row>
    <row r="293" spans="1:6" x14ac:dyDescent="0.25">
      <c r="A293" s="373"/>
      <c r="B293" s="374"/>
      <c r="C293" s="374"/>
      <c r="D293" s="375"/>
      <c r="E293" s="375"/>
      <c r="F293" s="377"/>
    </row>
    <row r="294" spans="1:6" x14ac:dyDescent="0.25">
      <c r="A294" s="373"/>
      <c r="B294" s="374"/>
      <c r="C294" s="374"/>
      <c r="D294" s="375"/>
      <c r="E294" s="375"/>
      <c r="F294" s="377"/>
    </row>
    <row r="295" spans="1:6" x14ac:dyDescent="0.25">
      <c r="A295" s="373"/>
      <c r="B295" s="374"/>
      <c r="C295" s="374"/>
      <c r="D295" s="375"/>
      <c r="E295" s="375"/>
      <c r="F295" s="377"/>
    </row>
    <row r="296" spans="1:6" x14ac:dyDescent="0.25">
      <c r="A296" s="373"/>
      <c r="B296" s="374"/>
      <c r="C296" s="374"/>
      <c r="D296" s="375"/>
      <c r="E296" s="375"/>
      <c r="F296" s="377"/>
    </row>
    <row r="297" spans="1:6" x14ac:dyDescent="0.25">
      <c r="A297" s="373"/>
      <c r="B297" s="374"/>
      <c r="C297" s="374"/>
      <c r="D297" s="375"/>
      <c r="E297" s="375"/>
      <c r="F297" s="377"/>
    </row>
    <row r="298" spans="1:6" x14ac:dyDescent="0.25">
      <c r="A298" s="373"/>
      <c r="B298" s="374"/>
      <c r="C298" s="374"/>
      <c r="D298" s="375"/>
      <c r="E298" s="375"/>
      <c r="F298" s="377"/>
    </row>
    <row r="299" spans="1:6" x14ac:dyDescent="0.25">
      <c r="A299" s="373"/>
      <c r="B299" s="374"/>
      <c r="C299" s="374"/>
      <c r="D299" s="375"/>
      <c r="E299" s="375"/>
      <c r="F299" s="377"/>
    </row>
    <row r="300" spans="1:6" x14ac:dyDescent="0.25">
      <c r="A300" s="373"/>
      <c r="B300" s="374"/>
      <c r="C300" s="374"/>
      <c r="D300" s="375"/>
      <c r="E300" s="375"/>
      <c r="F300" s="377"/>
    </row>
    <row r="301" spans="1:6" x14ac:dyDescent="0.25">
      <c r="A301" s="373"/>
      <c r="B301" s="374"/>
      <c r="C301" s="374"/>
      <c r="D301" s="375"/>
      <c r="E301" s="375"/>
      <c r="F301" s="377"/>
    </row>
    <row r="302" spans="1:6" x14ac:dyDescent="0.25">
      <c r="A302" s="373"/>
      <c r="B302" s="374"/>
      <c r="C302" s="374"/>
      <c r="D302" s="375"/>
      <c r="E302" s="375"/>
      <c r="F302" s="377"/>
    </row>
    <row r="303" spans="1:6" x14ac:dyDescent="0.25">
      <c r="A303" s="373"/>
      <c r="B303" s="374"/>
      <c r="C303" s="374"/>
      <c r="D303" s="375"/>
      <c r="E303" s="375"/>
      <c r="F303" s="377"/>
    </row>
    <row r="304" spans="1:6" x14ac:dyDescent="0.25">
      <c r="A304" s="373"/>
      <c r="B304" s="374"/>
      <c r="C304" s="374"/>
      <c r="D304" s="375"/>
      <c r="E304" s="375"/>
      <c r="F304" s="377"/>
    </row>
    <row r="305" spans="1:6" x14ac:dyDescent="0.25">
      <c r="A305" s="373"/>
      <c r="B305" s="374"/>
      <c r="C305" s="374"/>
      <c r="D305" s="375"/>
      <c r="E305" s="375"/>
      <c r="F305" s="377"/>
    </row>
    <row r="306" spans="1:6" x14ac:dyDescent="0.25">
      <c r="A306" s="373"/>
      <c r="B306" s="374"/>
      <c r="C306" s="374"/>
      <c r="D306" s="375"/>
      <c r="E306" s="375"/>
      <c r="F306" s="377"/>
    </row>
    <row r="307" spans="1:6" x14ac:dyDescent="0.25">
      <c r="A307" s="373"/>
      <c r="B307" s="374"/>
      <c r="C307" s="374"/>
      <c r="D307" s="375"/>
      <c r="E307" s="375"/>
      <c r="F307" s="377"/>
    </row>
    <row r="308" spans="1:6" x14ac:dyDescent="0.25">
      <c r="A308" s="373"/>
      <c r="B308" s="374"/>
      <c r="C308" s="374"/>
      <c r="D308" s="375"/>
      <c r="E308" s="375"/>
      <c r="F308" s="377"/>
    </row>
    <row r="309" spans="1:6" x14ac:dyDescent="0.25">
      <c r="A309" s="373"/>
      <c r="B309" s="374"/>
      <c r="C309" s="374"/>
      <c r="D309" s="375"/>
      <c r="E309" s="375"/>
      <c r="F309" s="377"/>
    </row>
    <row r="310" spans="1:6" x14ac:dyDescent="0.25">
      <c r="A310" s="373"/>
      <c r="B310" s="374"/>
      <c r="C310" s="374"/>
      <c r="D310" s="375"/>
      <c r="E310" s="375"/>
      <c r="F310" s="377"/>
    </row>
    <row r="311" spans="1:6" x14ac:dyDescent="0.25">
      <c r="A311" s="373"/>
      <c r="B311" s="374"/>
      <c r="C311" s="374"/>
      <c r="D311" s="375"/>
      <c r="E311" s="375"/>
      <c r="F311" s="377"/>
    </row>
    <row r="312" spans="1:6" x14ac:dyDescent="0.25">
      <c r="A312" s="373"/>
      <c r="B312" s="374"/>
      <c r="C312" s="374"/>
      <c r="D312" s="375"/>
      <c r="E312" s="375"/>
      <c r="F312" s="377"/>
    </row>
    <row r="313" spans="1:6" x14ac:dyDescent="0.25">
      <c r="A313" s="373"/>
      <c r="B313" s="374"/>
      <c r="C313" s="374"/>
      <c r="D313" s="375"/>
      <c r="E313" s="375"/>
      <c r="F313" s="377"/>
    </row>
    <row r="314" spans="1:6" x14ac:dyDescent="0.25">
      <c r="A314" s="373"/>
      <c r="B314" s="374"/>
      <c r="C314" s="374"/>
      <c r="D314" s="375"/>
      <c r="E314" s="375"/>
      <c r="F314" s="377"/>
    </row>
    <row r="315" spans="1:6" x14ac:dyDescent="0.25">
      <c r="A315" s="373"/>
      <c r="B315" s="374"/>
      <c r="C315" s="374"/>
      <c r="D315" s="375"/>
      <c r="E315" s="375"/>
      <c r="F315" s="377"/>
    </row>
    <row r="316" spans="1:6" x14ac:dyDescent="0.25">
      <c r="A316" s="373"/>
      <c r="B316" s="374"/>
      <c r="C316" s="374"/>
      <c r="D316" s="375"/>
      <c r="E316" s="375"/>
      <c r="F316" s="377"/>
    </row>
    <row r="317" spans="1:6" x14ac:dyDescent="0.25">
      <c r="A317" s="373"/>
      <c r="B317" s="374"/>
      <c r="C317" s="374"/>
      <c r="D317" s="375"/>
      <c r="E317" s="375"/>
      <c r="F317" s="377"/>
    </row>
    <row r="318" spans="1:6" x14ac:dyDescent="0.25">
      <c r="A318" s="373"/>
      <c r="B318" s="374"/>
      <c r="C318" s="374"/>
      <c r="D318" s="375"/>
      <c r="E318" s="375"/>
      <c r="F318" s="377"/>
    </row>
    <row r="319" spans="1:6" x14ac:dyDescent="0.25">
      <c r="A319" s="373"/>
      <c r="B319" s="374"/>
      <c r="C319" s="374"/>
      <c r="D319" s="375"/>
      <c r="E319" s="375"/>
      <c r="F319" s="377"/>
    </row>
    <row r="320" spans="1:6" x14ac:dyDescent="0.25">
      <c r="A320" s="373"/>
      <c r="B320" s="374"/>
      <c r="C320" s="374"/>
      <c r="D320" s="375"/>
      <c r="E320" s="375"/>
      <c r="F320" s="377"/>
    </row>
    <row r="321" spans="1:6" x14ac:dyDescent="0.25">
      <c r="A321" s="373"/>
      <c r="B321" s="374"/>
      <c r="C321" s="374"/>
      <c r="D321" s="375"/>
      <c r="E321" s="375"/>
      <c r="F321" s="377"/>
    </row>
    <row r="322" spans="1:6" x14ac:dyDescent="0.25">
      <c r="A322" s="373"/>
      <c r="B322" s="374"/>
      <c r="C322" s="374"/>
      <c r="D322" s="375"/>
      <c r="E322" s="375"/>
      <c r="F322" s="377"/>
    </row>
    <row r="323" spans="1:6" x14ac:dyDescent="0.25">
      <c r="A323" s="373"/>
      <c r="B323" s="374"/>
      <c r="C323" s="374"/>
      <c r="D323" s="375"/>
      <c r="E323" s="375"/>
      <c r="F323" s="377"/>
    </row>
    <row r="324" spans="1:6" x14ac:dyDescent="0.25">
      <c r="A324" s="373"/>
      <c r="B324" s="374"/>
      <c r="C324" s="374"/>
      <c r="D324" s="375"/>
      <c r="E324" s="375"/>
      <c r="F324" s="377"/>
    </row>
    <row r="325" spans="1:6" x14ac:dyDescent="0.25">
      <c r="A325" s="373"/>
      <c r="B325" s="374"/>
      <c r="C325" s="374"/>
      <c r="D325" s="375"/>
      <c r="E325" s="375"/>
      <c r="F325" s="377"/>
    </row>
    <row r="326" spans="1:6" x14ac:dyDescent="0.25">
      <c r="A326" s="373"/>
      <c r="B326" s="374"/>
      <c r="C326" s="374"/>
      <c r="D326" s="375"/>
      <c r="E326" s="375"/>
      <c r="F326" s="377"/>
    </row>
    <row r="327" spans="1:6" x14ac:dyDescent="0.25">
      <c r="A327" s="373"/>
      <c r="B327" s="374"/>
      <c r="C327" s="374"/>
      <c r="D327" s="375"/>
      <c r="E327" s="375"/>
      <c r="F327" s="377"/>
    </row>
    <row r="328" spans="1:6" x14ac:dyDescent="0.25">
      <c r="A328" s="373"/>
      <c r="B328" s="374"/>
      <c r="C328" s="374"/>
      <c r="D328" s="375"/>
      <c r="E328" s="375"/>
      <c r="F328" s="377"/>
    </row>
    <row r="329" spans="1:6" x14ac:dyDescent="0.25">
      <c r="A329" s="373"/>
      <c r="B329" s="374"/>
      <c r="C329" s="374"/>
      <c r="D329" s="375"/>
      <c r="E329" s="375"/>
      <c r="F329" s="377"/>
    </row>
    <row r="330" spans="1:6" x14ac:dyDescent="0.25">
      <c r="A330" s="373"/>
      <c r="B330" s="374"/>
      <c r="C330" s="374"/>
      <c r="D330" s="375"/>
      <c r="E330" s="375"/>
      <c r="F330" s="377"/>
    </row>
    <row r="331" spans="1:6" x14ac:dyDescent="0.25">
      <c r="A331" s="373"/>
      <c r="B331" s="374"/>
      <c r="C331" s="374"/>
      <c r="D331" s="375"/>
      <c r="E331" s="375"/>
      <c r="F331" s="377"/>
    </row>
    <row r="332" spans="1:6" x14ac:dyDescent="0.25">
      <c r="A332" s="373"/>
      <c r="B332" s="374"/>
      <c r="C332" s="374"/>
      <c r="D332" s="375"/>
      <c r="E332" s="375"/>
      <c r="F332" s="377"/>
    </row>
    <row r="333" spans="1:6" x14ac:dyDescent="0.25">
      <c r="A333" s="373"/>
      <c r="B333" s="374"/>
      <c r="C333" s="374"/>
      <c r="D333" s="375"/>
      <c r="E333" s="375"/>
      <c r="F333" s="377"/>
    </row>
    <row r="334" spans="1:6" x14ac:dyDescent="0.25">
      <c r="A334" s="373"/>
      <c r="B334" s="374"/>
      <c r="C334" s="374"/>
      <c r="D334" s="375"/>
      <c r="E334" s="375"/>
      <c r="F334" s="377"/>
    </row>
    <row r="335" spans="1:6" x14ac:dyDescent="0.25">
      <c r="A335" s="373"/>
      <c r="B335" s="374"/>
      <c r="C335" s="374"/>
      <c r="D335" s="375"/>
      <c r="E335" s="375"/>
      <c r="F335" s="377"/>
    </row>
    <row r="336" spans="1:6" x14ac:dyDescent="0.25">
      <c r="A336" s="373"/>
      <c r="B336" s="374"/>
      <c r="C336" s="374"/>
      <c r="D336" s="375"/>
      <c r="E336" s="375"/>
      <c r="F336" s="377"/>
    </row>
    <row r="337" spans="1:6" x14ac:dyDescent="0.25">
      <c r="A337" s="373"/>
      <c r="B337" s="374"/>
      <c r="C337" s="374"/>
      <c r="D337" s="375"/>
      <c r="E337" s="375"/>
      <c r="F337" s="377"/>
    </row>
    <row r="338" spans="1:6" x14ac:dyDescent="0.25">
      <c r="A338" s="373"/>
      <c r="B338" s="374"/>
      <c r="C338" s="374"/>
      <c r="D338" s="375"/>
      <c r="E338" s="375"/>
      <c r="F338" s="377"/>
    </row>
    <row r="339" spans="1:6" x14ac:dyDescent="0.25">
      <c r="A339" s="373"/>
      <c r="B339" s="374"/>
      <c r="C339" s="374"/>
      <c r="D339" s="375"/>
      <c r="E339" s="375"/>
      <c r="F339" s="377"/>
    </row>
    <row r="340" spans="1:6" x14ac:dyDescent="0.25">
      <c r="A340" s="373"/>
      <c r="B340" s="374"/>
      <c r="C340" s="374"/>
      <c r="D340" s="375"/>
      <c r="E340" s="375"/>
      <c r="F340" s="377"/>
    </row>
    <row r="341" spans="1:6" x14ac:dyDescent="0.25">
      <c r="A341" s="373"/>
      <c r="B341" s="374"/>
      <c r="C341" s="374"/>
      <c r="D341" s="375"/>
      <c r="E341" s="375"/>
      <c r="F341" s="377"/>
    </row>
    <row r="342" spans="1:6" x14ac:dyDescent="0.25">
      <c r="A342" s="373"/>
      <c r="B342" s="374"/>
      <c r="C342" s="374"/>
      <c r="D342" s="375"/>
      <c r="E342" s="375"/>
      <c r="F342" s="377"/>
    </row>
    <row r="343" spans="1:6" x14ac:dyDescent="0.25">
      <c r="A343" s="373"/>
      <c r="B343" s="374"/>
      <c r="C343" s="374"/>
      <c r="D343" s="375"/>
      <c r="E343" s="375"/>
      <c r="F343" s="377"/>
    </row>
    <row r="344" spans="1:6" x14ac:dyDescent="0.25">
      <c r="A344" s="373"/>
      <c r="B344" s="374"/>
      <c r="C344" s="374"/>
      <c r="D344" s="375"/>
      <c r="E344" s="375"/>
      <c r="F344" s="377"/>
    </row>
    <row r="345" spans="1:6" x14ac:dyDescent="0.25">
      <c r="A345" s="373"/>
      <c r="B345" s="374"/>
      <c r="C345" s="374"/>
      <c r="D345" s="375"/>
      <c r="E345" s="375"/>
      <c r="F345" s="377"/>
    </row>
    <row r="346" spans="1:6" x14ac:dyDescent="0.25">
      <c r="A346" s="373"/>
      <c r="B346" s="374"/>
      <c r="C346" s="374"/>
      <c r="D346" s="375"/>
      <c r="E346" s="375"/>
      <c r="F346" s="377"/>
    </row>
    <row r="347" spans="1:6" x14ac:dyDescent="0.25">
      <c r="A347" s="373"/>
      <c r="B347" s="374"/>
      <c r="C347" s="374"/>
      <c r="D347" s="375"/>
      <c r="E347" s="375"/>
      <c r="F347" s="377"/>
    </row>
    <row r="348" spans="1:6" x14ac:dyDescent="0.25">
      <c r="A348" s="373"/>
      <c r="B348" s="374"/>
      <c r="C348" s="374"/>
      <c r="D348" s="375"/>
      <c r="E348" s="375"/>
      <c r="F348" s="377"/>
    </row>
    <row r="349" spans="1:6" x14ac:dyDescent="0.25">
      <c r="A349" s="373"/>
      <c r="B349" s="374"/>
      <c r="C349" s="374"/>
      <c r="D349" s="375"/>
      <c r="E349" s="375"/>
      <c r="F349" s="377"/>
    </row>
    <row r="350" spans="1:6" x14ac:dyDescent="0.25">
      <c r="A350" s="373"/>
      <c r="B350" s="374"/>
      <c r="C350" s="374"/>
      <c r="D350" s="375"/>
      <c r="E350" s="375"/>
      <c r="F350" s="377"/>
    </row>
    <row r="351" spans="1:6" x14ac:dyDescent="0.25">
      <c r="A351" s="373"/>
      <c r="B351" s="374"/>
      <c r="C351" s="374"/>
      <c r="D351" s="375"/>
      <c r="E351" s="375"/>
      <c r="F351" s="377"/>
    </row>
    <row r="352" spans="1:6" x14ac:dyDescent="0.25">
      <c r="A352" s="373"/>
      <c r="B352" s="374"/>
      <c r="C352" s="374"/>
      <c r="D352" s="375"/>
      <c r="E352" s="375"/>
      <c r="F352" s="377"/>
    </row>
    <row r="353" spans="1:6" x14ac:dyDescent="0.25">
      <c r="A353" s="373"/>
      <c r="B353" s="374"/>
      <c r="C353" s="374"/>
      <c r="D353" s="375"/>
      <c r="E353" s="375"/>
      <c r="F353" s="377"/>
    </row>
    <row r="354" spans="1:6" x14ac:dyDescent="0.25">
      <c r="A354" s="373"/>
      <c r="B354" s="374"/>
      <c r="C354" s="374"/>
      <c r="D354" s="375"/>
      <c r="E354" s="375"/>
      <c r="F354" s="377"/>
    </row>
    <row r="355" spans="1:6" x14ac:dyDescent="0.25">
      <c r="A355" s="373"/>
      <c r="B355" s="374"/>
      <c r="C355" s="374"/>
      <c r="D355" s="375"/>
      <c r="E355" s="375"/>
      <c r="F355" s="377"/>
    </row>
    <row r="356" spans="1:6" x14ac:dyDescent="0.25">
      <c r="A356" s="373"/>
      <c r="B356" s="374"/>
      <c r="C356" s="374"/>
      <c r="D356" s="375"/>
      <c r="E356" s="375"/>
      <c r="F356" s="377"/>
    </row>
    <row r="357" spans="1:6" x14ac:dyDescent="0.25">
      <c r="A357" s="373"/>
      <c r="B357" s="374"/>
      <c r="C357" s="374"/>
      <c r="D357" s="375"/>
      <c r="E357" s="375"/>
      <c r="F357" s="377"/>
    </row>
    <row r="358" spans="1:6" x14ac:dyDescent="0.25">
      <c r="A358" s="373"/>
      <c r="B358" s="374"/>
      <c r="C358" s="374"/>
      <c r="D358" s="375"/>
      <c r="E358" s="375"/>
      <c r="F358" s="377"/>
    </row>
    <row r="359" spans="1:6" x14ac:dyDescent="0.25">
      <c r="A359" s="373"/>
      <c r="B359" s="374"/>
      <c r="C359" s="374"/>
      <c r="D359" s="375"/>
      <c r="E359" s="375"/>
      <c r="F359" s="377"/>
    </row>
    <row r="360" spans="1:6" x14ac:dyDescent="0.25">
      <c r="A360" s="373"/>
      <c r="B360" s="374"/>
      <c r="C360" s="374"/>
      <c r="D360" s="375"/>
      <c r="E360" s="375"/>
      <c r="F360" s="377"/>
    </row>
    <row r="361" spans="1:6" x14ac:dyDescent="0.25">
      <c r="A361" s="373"/>
      <c r="B361" s="374"/>
      <c r="C361" s="374"/>
      <c r="D361" s="375"/>
      <c r="E361" s="375"/>
      <c r="F361" s="377"/>
    </row>
    <row r="362" spans="1:6" x14ac:dyDescent="0.25">
      <c r="A362" s="373"/>
      <c r="B362" s="374"/>
      <c r="C362" s="374"/>
      <c r="D362" s="375"/>
      <c r="E362" s="375"/>
      <c r="F362" s="377"/>
    </row>
    <row r="363" spans="1:6" x14ac:dyDescent="0.25">
      <c r="A363" s="373"/>
      <c r="B363" s="374"/>
      <c r="C363" s="374"/>
      <c r="D363" s="375"/>
      <c r="E363" s="375"/>
      <c r="F363" s="377"/>
    </row>
    <row r="364" spans="1:6" x14ac:dyDescent="0.25">
      <c r="A364" s="373"/>
      <c r="B364" s="374"/>
      <c r="C364" s="374"/>
      <c r="D364" s="375"/>
      <c r="E364" s="375"/>
      <c r="F364" s="377"/>
    </row>
    <row r="365" spans="1:6" x14ac:dyDescent="0.25">
      <c r="A365" s="373"/>
      <c r="B365" s="374"/>
      <c r="C365" s="374"/>
      <c r="D365" s="375"/>
      <c r="E365" s="375"/>
      <c r="F365" s="377"/>
    </row>
    <row r="366" spans="1:6" x14ac:dyDescent="0.25">
      <c r="A366" s="373"/>
      <c r="B366" s="374"/>
      <c r="C366" s="374"/>
      <c r="D366" s="375"/>
      <c r="E366" s="375"/>
      <c r="F366" s="377"/>
    </row>
    <row r="367" spans="1:6" x14ac:dyDescent="0.25">
      <c r="A367" s="373"/>
      <c r="B367" s="374"/>
      <c r="C367" s="374"/>
      <c r="D367" s="375"/>
      <c r="E367" s="375"/>
      <c r="F367" s="377"/>
    </row>
    <row r="368" spans="1:6" x14ac:dyDescent="0.25">
      <c r="A368" s="373"/>
      <c r="B368" s="374"/>
      <c r="C368" s="374"/>
      <c r="D368" s="375"/>
      <c r="E368" s="375"/>
      <c r="F368" s="377"/>
    </row>
    <row r="369" spans="1:6" x14ac:dyDescent="0.25">
      <c r="A369" s="373"/>
      <c r="B369" s="374"/>
      <c r="C369" s="374"/>
      <c r="D369" s="375"/>
      <c r="E369" s="375"/>
      <c r="F369" s="377"/>
    </row>
    <row r="370" spans="1:6" x14ac:dyDescent="0.25">
      <c r="A370" s="373"/>
      <c r="B370" s="374"/>
      <c r="C370" s="374"/>
      <c r="D370" s="375"/>
      <c r="E370" s="375"/>
      <c r="F370" s="377"/>
    </row>
    <row r="371" spans="1:6" x14ac:dyDescent="0.25">
      <c r="A371" s="373"/>
      <c r="B371" s="374"/>
      <c r="C371" s="374"/>
      <c r="D371" s="375"/>
      <c r="E371" s="375"/>
      <c r="F371" s="377"/>
    </row>
    <row r="372" spans="1:6" x14ac:dyDescent="0.25">
      <c r="A372" s="373"/>
      <c r="B372" s="374"/>
      <c r="C372" s="374"/>
      <c r="D372" s="375"/>
      <c r="E372" s="375"/>
      <c r="F372" s="377"/>
    </row>
    <row r="373" spans="1:6" x14ac:dyDescent="0.25">
      <c r="A373" s="373"/>
      <c r="B373" s="374"/>
      <c r="C373" s="374"/>
      <c r="D373" s="375"/>
      <c r="E373" s="375"/>
      <c r="F373" s="377"/>
    </row>
    <row r="374" spans="1:6" x14ac:dyDescent="0.25">
      <c r="A374" s="373"/>
      <c r="B374" s="374"/>
      <c r="C374" s="374"/>
      <c r="D374" s="375"/>
      <c r="E374" s="375"/>
      <c r="F374" s="377"/>
    </row>
    <row r="375" spans="1:6" x14ac:dyDescent="0.25">
      <c r="A375" s="373"/>
      <c r="B375" s="374"/>
      <c r="C375" s="374"/>
      <c r="D375" s="375"/>
      <c r="E375" s="375"/>
      <c r="F375" s="377"/>
    </row>
    <row r="376" spans="1:6" x14ac:dyDescent="0.25">
      <c r="A376" s="373"/>
      <c r="B376" s="374"/>
      <c r="C376" s="374"/>
      <c r="D376" s="375"/>
      <c r="E376" s="375"/>
      <c r="F376" s="377"/>
    </row>
    <row r="377" spans="1:6" x14ac:dyDescent="0.25">
      <c r="A377" s="373"/>
      <c r="B377" s="374"/>
      <c r="C377" s="374"/>
      <c r="D377" s="375"/>
      <c r="E377" s="375"/>
      <c r="F377" s="377"/>
    </row>
    <row r="378" spans="1:6" x14ac:dyDescent="0.25">
      <c r="A378" s="373"/>
      <c r="B378" s="374"/>
      <c r="C378" s="374"/>
      <c r="D378" s="375"/>
      <c r="E378" s="375"/>
      <c r="F378" s="377"/>
    </row>
    <row r="379" spans="1:6" x14ac:dyDescent="0.25">
      <c r="A379" s="373"/>
      <c r="B379" s="374"/>
      <c r="C379" s="374"/>
      <c r="D379" s="375"/>
      <c r="E379" s="375"/>
      <c r="F379" s="377"/>
    </row>
    <row r="380" spans="1:6" x14ac:dyDescent="0.25">
      <c r="A380" s="373"/>
      <c r="B380" s="374"/>
      <c r="C380" s="374"/>
      <c r="D380" s="375"/>
      <c r="E380" s="375"/>
      <c r="F380" s="377"/>
    </row>
    <row r="381" spans="1:6" x14ac:dyDescent="0.25">
      <c r="A381" s="373"/>
      <c r="B381" s="374"/>
      <c r="C381" s="374"/>
      <c r="D381" s="375"/>
      <c r="E381" s="375"/>
      <c r="F381" s="377"/>
    </row>
    <row r="382" spans="1:6" x14ac:dyDescent="0.25">
      <c r="A382" s="373"/>
      <c r="B382" s="374"/>
      <c r="C382" s="374"/>
      <c r="D382" s="375"/>
      <c r="E382" s="375"/>
      <c r="F382" s="377"/>
    </row>
    <row r="383" spans="1:6" x14ac:dyDescent="0.25">
      <c r="A383" s="373"/>
      <c r="B383" s="374"/>
      <c r="C383" s="374"/>
      <c r="D383" s="375"/>
      <c r="E383" s="375"/>
      <c r="F383" s="377"/>
    </row>
    <row r="384" spans="1:6" x14ac:dyDescent="0.25">
      <c r="A384" s="373"/>
      <c r="B384" s="374"/>
      <c r="C384" s="374"/>
      <c r="D384" s="375"/>
      <c r="E384" s="375"/>
      <c r="F384" s="377"/>
    </row>
    <row r="385" spans="1:6" x14ac:dyDescent="0.25">
      <c r="A385" s="373"/>
      <c r="B385" s="374"/>
      <c r="C385" s="374"/>
      <c r="D385" s="375"/>
      <c r="E385" s="375"/>
      <c r="F385" s="377"/>
    </row>
    <row r="386" spans="1:6" x14ac:dyDescent="0.25">
      <c r="A386" s="373"/>
      <c r="B386" s="374"/>
      <c r="C386" s="374"/>
      <c r="D386" s="375"/>
      <c r="E386" s="375"/>
      <c r="F386" s="377"/>
    </row>
    <row r="387" spans="1:6" x14ac:dyDescent="0.25">
      <c r="A387" s="373"/>
      <c r="B387" s="374"/>
      <c r="C387" s="374"/>
      <c r="D387" s="375"/>
      <c r="E387" s="375"/>
      <c r="F387" s="377"/>
    </row>
    <row r="388" spans="1:6" x14ac:dyDescent="0.25">
      <c r="A388" s="373"/>
      <c r="B388" s="374"/>
      <c r="C388" s="374"/>
      <c r="D388" s="375"/>
      <c r="E388" s="375"/>
      <c r="F388" s="377"/>
    </row>
    <row r="389" spans="1:6" x14ac:dyDescent="0.25">
      <c r="A389" s="373"/>
      <c r="B389" s="374"/>
      <c r="C389" s="374"/>
      <c r="D389" s="375"/>
      <c r="E389" s="375"/>
      <c r="F389" s="377"/>
    </row>
    <row r="390" spans="1:6" x14ac:dyDescent="0.25">
      <c r="A390" s="373"/>
      <c r="B390" s="374"/>
      <c r="C390" s="374"/>
      <c r="D390" s="375"/>
      <c r="E390" s="375"/>
      <c r="F390" s="377"/>
    </row>
    <row r="391" spans="1:6" x14ac:dyDescent="0.25">
      <c r="A391" s="373"/>
      <c r="B391" s="374"/>
      <c r="C391" s="374"/>
      <c r="D391" s="375"/>
      <c r="E391" s="375"/>
      <c r="F391" s="377"/>
    </row>
    <row r="392" spans="1:6" x14ac:dyDescent="0.25">
      <c r="A392" s="373"/>
      <c r="B392" s="374"/>
      <c r="C392" s="374"/>
      <c r="D392" s="375"/>
      <c r="E392" s="375"/>
      <c r="F392" s="377"/>
    </row>
    <row r="393" spans="1:6" x14ac:dyDescent="0.25">
      <c r="A393" s="373"/>
      <c r="B393" s="374"/>
      <c r="C393" s="374"/>
      <c r="D393" s="375"/>
      <c r="E393" s="375"/>
      <c r="F393" s="377"/>
    </row>
    <row r="394" spans="1:6" x14ac:dyDescent="0.25">
      <c r="A394" s="373"/>
      <c r="B394" s="374"/>
      <c r="C394" s="374"/>
      <c r="D394" s="375"/>
      <c r="E394" s="375"/>
      <c r="F394" s="377"/>
    </row>
    <row r="395" spans="1:6" x14ac:dyDescent="0.25">
      <c r="A395" s="373"/>
      <c r="B395" s="374"/>
      <c r="C395" s="374"/>
      <c r="D395" s="375"/>
      <c r="E395" s="375"/>
      <c r="F395" s="377"/>
    </row>
    <row r="396" spans="1:6" x14ac:dyDescent="0.25">
      <c r="A396" s="373"/>
      <c r="B396" s="374"/>
      <c r="C396" s="374"/>
      <c r="D396" s="375"/>
      <c r="E396" s="375"/>
      <c r="F396" s="377"/>
    </row>
    <row r="397" spans="1:6" x14ac:dyDescent="0.25">
      <c r="A397" s="373"/>
      <c r="B397" s="374"/>
      <c r="C397" s="374"/>
      <c r="D397" s="375"/>
      <c r="E397" s="375"/>
      <c r="F397" s="377"/>
    </row>
    <row r="398" spans="1:6" x14ac:dyDescent="0.25">
      <c r="A398" s="373"/>
      <c r="B398" s="374"/>
      <c r="C398" s="374"/>
      <c r="D398" s="375"/>
      <c r="E398" s="375"/>
      <c r="F398" s="377"/>
    </row>
    <row r="399" spans="1:6" x14ac:dyDescent="0.25">
      <c r="A399" s="373"/>
      <c r="B399" s="374"/>
      <c r="C399" s="374"/>
      <c r="D399" s="375"/>
      <c r="E399" s="375"/>
      <c r="F399" s="377"/>
    </row>
    <row r="400" spans="1:6" x14ac:dyDescent="0.25">
      <c r="A400" s="373"/>
      <c r="B400" s="374"/>
      <c r="C400" s="374"/>
      <c r="D400" s="375"/>
      <c r="E400" s="375"/>
      <c r="F400" s="377"/>
    </row>
    <row r="401" spans="1:6" x14ac:dyDescent="0.25">
      <c r="A401" s="373"/>
      <c r="B401" s="374"/>
      <c r="C401" s="374"/>
      <c r="D401" s="375"/>
      <c r="E401" s="375"/>
      <c r="F401" s="377"/>
    </row>
    <row r="402" spans="1:6" x14ac:dyDescent="0.25">
      <c r="A402" s="373"/>
      <c r="B402" s="374"/>
      <c r="C402" s="374"/>
      <c r="D402" s="375"/>
      <c r="E402" s="375"/>
      <c r="F402" s="377"/>
    </row>
    <row r="403" spans="1:6" x14ac:dyDescent="0.25">
      <c r="A403" s="373"/>
      <c r="B403" s="374"/>
      <c r="C403" s="374"/>
      <c r="D403" s="375"/>
      <c r="E403" s="375"/>
      <c r="F403" s="377"/>
    </row>
    <row r="404" spans="1:6" x14ac:dyDescent="0.25">
      <c r="A404" s="373"/>
      <c r="B404" s="374"/>
      <c r="C404" s="374"/>
      <c r="D404" s="375"/>
      <c r="E404" s="375"/>
      <c r="F404" s="377"/>
    </row>
    <row r="405" spans="1:6" x14ac:dyDescent="0.25">
      <c r="A405" s="373"/>
      <c r="B405" s="374"/>
      <c r="C405" s="374"/>
      <c r="D405" s="375"/>
      <c r="E405" s="375"/>
      <c r="F405" s="377"/>
    </row>
    <row r="406" spans="1:6" x14ac:dyDescent="0.25">
      <c r="A406" s="373"/>
      <c r="B406" s="374"/>
      <c r="C406" s="374"/>
      <c r="D406" s="375"/>
      <c r="E406" s="375"/>
      <c r="F406" s="377"/>
    </row>
    <row r="407" spans="1:6" x14ac:dyDescent="0.25">
      <c r="A407" s="373"/>
      <c r="B407" s="374"/>
      <c r="C407" s="374"/>
      <c r="D407" s="375"/>
      <c r="E407" s="375"/>
      <c r="F407" s="377"/>
    </row>
    <row r="408" spans="1:6" x14ac:dyDescent="0.25">
      <c r="A408" s="373"/>
      <c r="B408" s="374"/>
      <c r="C408" s="374"/>
      <c r="D408" s="375"/>
      <c r="E408" s="375"/>
      <c r="F408" s="377"/>
    </row>
    <row r="409" spans="1:6" x14ac:dyDescent="0.25">
      <c r="A409" s="373"/>
      <c r="B409" s="374"/>
      <c r="C409" s="374"/>
      <c r="D409" s="375"/>
      <c r="E409" s="375"/>
      <c r="F409" s="377"/>
    </row>
    <row r="410" spans="1:6" x14ac:dyDescent="0.25">
      <c r="A410" s="373"/>
      <c r="B410" s="374"/>
      <c r="C410" s="374"/>
      <c r="D410" s="375"/>
      <c r="E410" s="375"/>
      <c r="F410" s="377"/>
    </row>
    <row r="411" spans="1:6" x14ac:dyDescent="0.25">
      <c r="A411" s="373"/>
      <c r="B411" s="374"/>
      <c r="C411" s="374"/>
      <c r="D411" s="375"/>
      <c r="E411" s="375"/>
      <c r="F411" s="377"/>
    </row>
    <row r="412" spans="1:6" x14ac:dyDescent="0.25">
      <c r="A412" s="373"/>
      <c r="B412" s="374"/>
      <c r="C412" s="374"/>
      <c r="D412" s="375"/>
      <c r="E412" s="375"/>
      <c r="F412" s="377"/>
    </row>
    <row r="413" spans="1:6" x14ac:dyDescent="0.25">
      <c r="A413" s="373"/>
      <c r="B413" s="374"/>
      <c r="C413" s="374"/>
      <c r="D413" s="375"/>
      <c r="E413" s="375"/>
      <c r="F413" s="377"/>
    </row>
    <row r="414" spans="1:6" x14ac:dyDescent="0.25">
      <c r="A414" s="373"/>
      <c r="B414" s="374"/>
      <c r="C414" s="374"/>
      <c r="D414" s="375"/>
      <c r="E414" s="375"/>
      <c r="F414" s="377"/>
    </row>
    <row r="415" spans="1:6" x14ac:dyDescent="0.25">
      <c r="A415" s="373"/>
      <c r="B415" s="374"/>
      <c r="C415" s="374"/>
      <c r="D415" s="375"/>
      <c r="E415" s="375"/>
      <c r="F415" s="377"/>
    </row>
    <row r="416" spans="1:6" x14ac:dyDescent="0.25">
      <c r="A416" s="373"/>
      <c r="B416" s="374"/>
      <c r="C416" s="374"/>
      <c r="D416" s="375"/>
      <c r="E416" s="375"/>
      <c r="F416" s="377"/>
    </row>
    <row r="417" spans="1:6" x14ac:dyDescent="0.25">
      <c r="A417" s="373"/>
      <c r="B417" s="374"/>
      <c r="C417" s="374"/>
      <c r="D417" s="375"/>
      <c r="E417" s="375"/>
      <c r="F417" s="377"/>
    </row>
    <row r="418" spans="1:6" x14ac:dyDescent="0.25">
      <c r="A418" s="373"/>
      <c r="B418" s="374"/>
      <c r="C418" s="374"/>
      <c r="D418" s="375"/>
      <c r="E418" s="375"/>
      <c r="F418" s="377"/>
    </row>
    <row r="419" spans="1:6" x14ac:dyDescent="0.25">
      <c r="A419" s="373"/>
      <c r="B419" s="374"/>
      <c r="C419" s="374"/>
      <c r="D419" s="375"/>
      <c r="E419" s="375"/>
      <c r="F419" s="377"/>
    </row>
    <row r="420" spans="1:6" x14ac:dyDescent="0.25">
      <c r="A420" s="373"/>
      <c r="B420" s="374"/>
      <c r="C420" s="374"/>
      <c r="D420" s="375"/>
      <c r="E420" s="375"/>
      <c r="F420" s="377"/>
    </row>
    <row r="421" spans="1:6" x14ac:dyDescent="0.25">
      <c r="A421" s="373"/>
      <c r="B421" s="374"/>
      <c r="C421" s="374"/>
      <c r="D421" s="375"/>
      <c r="E421" s="375"/>
      <c r="F421" s="377"/>
    </row>
    <row r="422" spans="1:6" x14ac:dyDescent="0.25">
      <c r="A422" s="373"/>
      <c r="B422" s="374"/>
      <c r="C422" s="374"/>
      <c r="D422" s="375"/>
      <c r="E422" s="375"/>
      <c r="F422" s="377"/>
    </row>
    <row r="423" spans="1:6" x14ac:dyDescent="0.25">
      <c r="A423" s="373"/>
      <c r="B423" s="374"/>
      <c r="C423" s="374"/>
      <c r="D423" s="375"/>
      <c r="E423" s="375"/>
      <c r="F423" s="377"/>
    </row>
    <row r="424" spans="1:6" x14ac:dyDescent="0.25">
      <c r="A424" s="373"/>
      <c r="B424" s="374"/>
      <c r="C424" s="374"/>
      <c r="D424" s="375"/>
      <c r="E424" s="375"/>
      <c r="F424" s="377"/>
    </row>
    <row r="425" spans="1:6" x14ac:dyDescent="0.25">
      <c r="A425" s="373"/>
      <c r="B425" s="374"/>
      <c r="C425" s="374"/>
      <c r="D425" s="375"/>
      <c r="E425" s="375"/>
      <c r="F425" s="377"/>
    </row>
    <row r="426" spans="1:6" x14ac:dyDescent="0.25">
      <c r="A426" s="373"/>
      <c r="B426" s="374"/>
      <c r="C426" s="374"/>
      <c r="D426" s="375"/>
      <c r="E426" s="375"/>
      <c r="F426" s="377"/>
    </row>
    <row r="427" spans="1:6" x14ac:dyDescent="0.25">
      <c r="A427" s="373"/>
      <c r="B427" s="374"/>
      <c r="C427" s="374"/>
      <c r="D427" s="375"/>
      <c r="E427" s="375"/>
      <c r="F427" s="377"/>
    </row>
    <row r="428" spans="1:6" x14ac:dyDescent="0.25">
      <c r="A428" s="373"/>
      <c r="B428" s="374"/>
      <c r="C428" s="374"/>
      <c r="D428" s="375"/>
      <c r="E428" s="375"/>
      <c r="F428" s="377"/>
    </row>
    <row r="429" spans="1:6" x14ac:dyDescent="0.25">
      <c r="A429" s="373"/>
      <c r="B429" s="374"/>
      <c r="C429" s="374"/>
      <c r="D429" s="375"/>
      <c r="E429" s="375"/>
      <c r="F429" s="377"/>
    </row>
    <row r="430" spans="1:6" x14ac:dyDescent="0.25">
      <c r="A430" s="373"/>
      <c r="B430" s="374"/>
      <c r="C430" s="374"/>
      <c r="D430" s="375"/>
      <c r="E430" s="375"/>
      <c r="F430" s="377"/>
    </row>
    <row r="431" spans="1:6" x14ac:dyDescent="0.25">
      <c r="A431" s="373"/>
      <c r="B431" s="374"/>
      <c r="C431" s="374"/>
      <c r="D431" s="375"/>
      <c r="E431" s="375"/>
      <c r="F431" s="377"/>
    </row>
    <row r="432" spans="1:6" x14ac:dyDescent="0.25">
      <c r="A432" s="373"/>
      <c r="B432" s="374"/>
      <c r="C432" s="374"/>
      <c r="D432" s="375"/>
      <c r="E432" s="375"/>
      <c r="F432" s="377"/>
    </row>
    <row r="433" spans="1:6" x14ac:dyDescent="0.25">
      <c r="A433" s="373"/>
      <c r="B433" s="374"/>
      <c r="C433" s="374"/>
      <c r="D433" s="375"/>
      <c r="E433" s="375"/>
      <c r="F433" s="377"/>
    </row>
    <row r="434" spans="1:6" x14ac:dyDescent="0.25">
      <c r="A434" s="373"/>
      <c r="B434" s="374"/>
      <c r="C434" s="374"/>
      <c r="D434" s="375"/>
      <c r="E434" s="375"/>
      <c r="F434" s="377"/>
    </row>
    <row r="435" spans="1:6" x14ac:dyDescent="0.25">
      <c r="A435" s="373"/>
      <c r="B435" s="374"/>
      <c r="C435" s="374"/>
      <c r="D435" s="375"/>
      <c r="E435" s="375"/>
      <c r="F435" s="377"/>
    </row>
    <row r="436" spans="1:6" x14ac:dyDescent="0.25">
      <c r="A436" s="373"/>
      <c r="B436" s="374"/>
      <c r="C436" s="374"/>
      <c r="D436" s="375"/>
      <c r="E436" s="375"/>
      <c r="F436" s="377"/>
    </row>
    <row r="437" spans="1:6" x14ac:dyDescent="0.25">
      <c r="A437" s="373"/>
      <c r="B437" s="374"/>
      <c r="C437" s="374"/>
      <c r="D437" s="375"/>
      <c r="E437" s="375"/>
      <c r="F437" s="377"/>
    </row>
    <row r="438" spans="1:6" x14ac:dyDescent="0.25">
      <c r="A438" s="373"/>
      <c r="B438" s="374"/>
      <c r="C438" s="374"/>
      <c r="D438" s="375"/>
      <c r="E438" s="375"/>
      <c r="F438" s="377"/>
    </row>
    <row r="439" spans="1:6" x14ac:dyDescent="0.25">
      <c r="A439" s="373"/>
      <c r="B439" s="374"/>
      <c r="C439" s="374"/>
      <c r="D439" s="375"/>
      <c r="E439" s="375"/>
      <c r="F439" s="377"/>
    </row>
    <row r="440" spans="1:6" x14ac:dyDescent="0.25">
      <c r="A440" s="373"/>
      <c r="B440" s="374"/>
      <c r="C440" s="374"/>
      <c r="D440" s="375"/>
      <c r="E440" s="375"/>
      <c r="F440" s="377"/>
    </row>
    <row r="441" spans="1:6" x14ac:dyDescent="0.25">
      <c r="A441" s="373"/>
      <c r="B441" s="374"/>
      <c r="C441" s="374"/>
      <c r="D441" s="375"/>
      <c r="E441" s="375"/>
      <c r="F441" s="377"/>
    </row>
    <row r="442" spans="1:6" x14ac:dyDescent="0.25">
      <c r="A442" s="373"/>
      <c r="B442" s="374"/>
      <c r="C442" s="374"/>
      <c r="D442" s="375"/>
      <c r="E442" s="375"/>
      <c r="F442" s="377"/>
    </row>
    <row r="443" spans="1:6" x14ac:dyDescent="0.25">
      <c r="A443" s="373"/>
      <c r="B443" s="374"/>
      <c r="C443" s="374"/>
      <c r="D443" s="375"/>
      <c r="E443" s="375"/>
      <c r="F443" s="377"/>
    </row>
    <row r="444" spans="1:6" x14ac:dyDescent="0.25">
      <c r="A444" s="373"/>
      <c r="B444" s="374"/>
      <c r="C444" s="374"/>
      <c r="D444" s="375"/>
      <c r="E444" s="375"/>
      <c r="F444" s="377"/>
    </row>
    <row r="445" spans="1:6" x14ac:dyDescent="0.25">
      <c r="A445" s="373"/>
      <c r="B445" s="374"/>
      <c r="C445" s="374"/>
      <c r="D445" s="375"/>
      <c r="E445" s="375"/>
      <c r="F445" s="377"/>
    </row>
    <row r="446" spans="1:6" x14ac:dyDescent="0.25">
      <c r="A446" s="373"/>
      <c r="B446" s="374"/>
      <c r="C446" s="374"/>
      <c r="D446" s="375"/>
      <c r="E446" s="375"/>
      <c r="F446" s="377"/>
    </row>
    <row r="447" spans="1:6" x14ac:dyDescent="0.25">
      <c r="A447" s="373"/>
      <c r="B447" s="374"/>
      <c r="C447" s="374"/>
      <c r="D447" s="375"/>
      <c r="E447" s="375"/>
      <c r="F447" s="377"/>
    </row>
    <row r="448" spans="1:6" x14ac:dyDescent="0.25">
      <c r="A448" s="373"/>
      <c r="B448" s="374"/>
      <c r="C448" s="374"/>
      <c r="D448" s="375"/>
      <c r="E448" s="375"/>
      <c r="F448" s="377"/>
    </row>
    <row r="449" spans="1:6" x14ac:dyDescent="0.25">
      <c r="A449" s="373"/>
      <c r="B449" s="374"/>
      <c r="C449" s="374"/>
      <c r="D449" s="375"/>
      <c r="E449" s="375"/>
      <c r="F449" s="377"/>
    </row>
    <row r="450" spans="1:6" x14ac:dyDescent="0.25">
      <c r="A450" s="373"/>
      <c r="B450" s="374"/>
      <c r="C450" s="374"/>
      <c r="D450" s="375"/>
      <c r="E450" s="375"/>
      <c r="F450" s="377"/>
    </row>
    <row r="451" spans="1:6" x14ac:dyDescent="0.25">
      <c r="A451" s="373"/>
      <c r="B451" s="374"/>
      <c r="C451" s="374"/>
      <c r="D451" s="375"/>
      <c r="E451" s="375"/>
      <c r="F451" s="377"/>
    </row>
    <row r="452" spans="1:6" x14ac:dyDescent="0.25">
      <c r="A452" s="373"/>
      <c r="B452" s="374"/>
      <c r="C452" s="374"/>
      <c r="D452" s="375"/>
      <c r="E452" s="375"/>
      <c r="F452" s="377"/>
    </row>
    <row r="453" spans="1:6" x14ac:dyDescent="0.25">
      <c r="A453" s="373"/>
      <c r="B453" s="374"/>
      <c r="C453" s="374"/>
      <c r="D453" s="375"/>
      <c r="E453" s="375"/>
      <c r="F453" s="377"/>
    </row>
    <row r="454" spans="1:6" x14ac:dyDescent="0.25">
      <c r="A454" s="373"/>
      <c r="B454" s="374"/>
      <c r="C454" s="374"/>
      <c r="D454" s="375"/>
      <c r="E454" s="375"/>
      <c r="F454" s="377"/>
    </row>
    <row r="455" spans="1:6" x14ac:dyDescent="0.25">
      <c r="A455" s="373"/>
      <c r="B455" s="374"/>
      <c r="C455" s="374"/>
      <c r="D455" s="375"/>
      <c r="E455" s="375"/>
      <c r="F455" s="377"/>
    </row>
    <row r="456" spans="1:6" x14ac:dyDescent="0.25">
      <c r="A456" s="373"/>
      <c r="B456" s="374"/>
      <c r="C456" s="374"/>
      <c r="D456" s="375"/>
      <c r="E456" s="375"/>
      <c r="F456" s="377"/>
    </row>
    <row r="457" spans="1:6" x14ac:dyDescent="0.25">
      <c r="A457" s="373"/>
      <c r="B457" s="374"/>
      <c r="C457" s="374"/>
      <c r="D457" s="375"/>
      <c r="E457" s="375"/>
      <c r="F457" s="377"/>
    </row>
    <row r="458" spans="1:6" x14ac:dyDescent="0.25">
      <c r="A458" s="373"/>
      <c r="B458" s="374"/>
      <c r="C458" s="374"/>
      <c r="D458" s="375"/>
      <c r="E458" s="375"/>
      <c r="F458" s="377"/>
    </row>
    <row r="459" spans="1:6" x14ac:dyDescent="0.25">
      <c r="A459" s="373"/>
      <c r="B459" s="374"/>
      <c r="C459" s="374"/>
      <c r="D459" s="375"/>
      <c r="E459" s="375"/>
      <c r="F459" s="377"/>
    </row>
    <row r="460" spans="1:6" x14ac:dyDescent="0.25">
      <c r="A460" s="373"/>
      <c r="B460" s="374"/>
      <c r="C460" s="374"/>
      <c r="D460" s="375"/>
      <c r="E460" s="375"/>
      <c r="F460" s="377"/>
    </row>
    <row r="461" spans="1:6" x14ac:dyDescent="0.25">
      <c r="A461" s="373"/>
      <c r="B461" s="374"/>
      <c r="C461" s="374"/>
      <c r="D461" s="375"/>
      <c r="E461" s="375"/>
      <c r="F461" s="377"/>
    </row>
    <row r="462" spans="1:6" x14ac:dyDescent="0.25">
      <c r="A462" s="373"/>
      <c r="B462" s="374"/>
      <c r="C462" s="374"/>
      <c r="D462" s="375"/>
      <c r="E462" s="375"/>
      <c r="F462" s="377"/>
    </row>
    <row r="463" spans="1:6" x14ac:dyDescent="0.25">
      <c r="A463" s="373"/>
      <c r="B463" s="374"/>
      <c r="C463" s="374"/>
      <c r="D463" s="375"/>
      <c r="E463" s="375"/>
      <c r="F463" s="377"/>
    </row>
    <row r="464" spans="1:6" x14ac:dyDescent="0.25">
      <c r="A464" s="373"/>
      <c r="B464" s="374"/>
      <c r="C464" s="374"/>
      <c r="D464" s="375"/>
      <c r="E464" s="375"/>
      <c r="F464" s="377"/>
    </row>
    <row r="465" spans="1:6" x14ac:dyDescent="0.25">
      <c r="A465" s="373"/>
      <c r="B465" s="374"/>
      <c r="C465" s="374"/>
      <c r="D465" s="375"/>
      <c r="E465" s="375"/>
      <c r="F465" s="377"/>
    </row>
    <row r="466" spans="1:6" x14ac:dyDescent="0.25">
      <c r="A466" s="373"/>
      <c r="B466" s="374"/>
      <c r="C466" s="374"/>
      <c r="D466" s="375"/>
      <c r="E466" s="375"/>
      <c r="F466" s="377"/>
    </row>
    <row r="467" spans="1:6" x14ac:dyDescent="0.25">
      <c r="A467" s="373"/>
      <c r="B467" s="374"/>
      <c r="C467" s="374"/>
      <c r="D467" s="375"/>
      <c r="E467" s="375"/>
      <c r="F467" s="377"/>
    </row>
    <row r="468" spans="1:6" x14ac:dyDescent="0.25">
      <c r="A468" s="373"/>
      <c r="B468" s="374"/>
      <c r="C468" s="374"/>
      <c r="D468" s="375"/>
      <c r="E468" s="375"/>
      <c r="F468" s="377"/>
    </row>
    <row r="469" spans="1:6" x14ac:dyDescent="0.25">
      <c r="A469" s="373"/>
      <c r="B469" s="374"/>
      <c r="C469" s="374"/>
      <c r="D469" s="375"/>
      <c r="E469" s="375"/>
      <c r="F469" s="377"/>
    </row>
    <row r="470" spans="1:6" x14ac:dyDescent="0.25">
      <c r="A470" s="373"/>
      <c r="B470" s="374"/>
      <c r="C470" s="374"/>
      <c r="D470" s="375"/>
      <c r="E470" s="375"/>
      <c r="F470" s="377"/>
    </row>
    <row r="471" spans="1:6" x14ac:dyDescent="0.25">
      <c r="A471" s="373"/>
      <c r="B471" s="374"/>
      <c r="C471" s="374"/>
      <c r="D471" s="375"/>
      <c r="E471" s="375"/>
      <c r="F471" s="377"/>
    </row>
    <row r="472" spans="1:6" x14ac:dyDescent="0.25">
      <c r="A472" s="373"/>
      <c r="B472" s="374"/>
      <c r="C472" s="374"/>
      <c r="D472" s="375"/>
      <c r="E472" s="375"/>
      <c r="F472" s="377"/>
    </row>
    <row r="473" spans="1:6" x14ac:dyDescent="0.25">
      <c r="A473" s="373"/>
      <c r="B473" s="374"/>
      <c r="C473" s="374"/>
      <c r="D473" s="375"/>
      <c r="E473" s="375"/>
      <c r="F473" s="377"/>
    </row>
    <row r="474" spans="1:6" x14ac:dyDescent="0.25">
      <c r="A474" s="373"/>
      <c r="B474" s="374"/>
      <c r="C474" s="374"/>
      <c r="D474" s="375"/>
      <c r="E474" s="375"/>
      <c r="F474" s="377"/>
    </row>
    <row r="475" spans="1:6" x14ac:dyDescent="0.25">
      <c r="A475" s="373"/>
      <c r="B475" s="374"/>
      <c r="C475" s="374"/>
      <c r="D475" s="375"/>
      <c r="E475" s="375"/>
      <c r="F475" s="377"/>
    </row>
    <row r="476" spans="1:6" x14ac:dyDescent="0.25">
      <c r="A476" s="373"/>
      <c r="B476" s="374"/>
      <c r="C476" s="374"/>
      <c r="D476" s="375"/>
      <c r="E476" s="375"/>
      <c r="F476" s="377"/>
    </row>
    <row r="477" spans="1:6" x14ac:dyDescent="0.25">
      <c r="A477" s="373"/>
      <c r="B477" s="374"/>
      <c r="C477" s="374"/>
      <c r="D477" s="375"/>
      <c r="E477" s="375"/>
      <c r="F477" s="377"/>
    </row>
    <row r="478" spans="1:6" x14ac:dyDescent="0.25">
      <c r="A478" s="373"/>
      <c r="B478" s="374"/>
      <c r="C478" s="374"/>
      <c r="D478" s="375"/>
      <c r="E478" s="375"/>
      <c r="F478" s="377"/>
    </row>
    <row r="479" spans="1:6" x14ac:dyDescent="0.25">
      <c r="A479" s="373"/>
      <c r="B479" s="374"/>
      <c r="C479" s="374"/>
      <c r="D479" s="375"/>
      <c r="E479" s="375"/>
      <c r="F479" s="377"/>
    </row>
    <row r="480" spans="1:6" x14ac:dyDescent="0.25">
      <c r="A480" s="373"/>
      <c r="B480" s="374"/>
      <c r="C480" s="374"/>
      <c r="D480" s="375"/>
      <c r="E480" s="375"/>
      <c r="F480" s="377"/>
    </row>
    <row r="481" spans="1:6" x14ac:dyDescent="0.25">
      <c r="A481" s="373"/>
      <c r="B481" s="374"/>
      <c r="C481" s="374"/>
      <c r="D481" s="375"/>
      <c r="E481" s="375"/>
      <c r="F481" s="377"/>
    </row>
    <row r="482" spans="1:6" x14ac:dyDescent="0.25">
      <c r="A482" s="373"/>
      <c r="B482" s="374"/>
      <c r="C482" s="374"/>
      <c r="D482" s="375"/>
      <c r="E482" s="375"/>
      <c r="F482" s="377"/>
    </row>
    <row r="483" spans="1:6" x14ac:dyDescent="0.25">
      <c r="A483" s="373"/>
      <c r="B483" s="374"/>
      <c r="C483" s="374"/>
      <c r="D483" s="375"/>
      <c r="E483" s="375"/>
      <c r="F483" s="377"/>
    </row>
    <row r="484" spans="1:6" x14ac:dyDescent="0.25">
      <c r="A484" s="373"/>
      <c r="B484" s="374"/>
      <c r="C484" s="374"/>
      <c r="D484" s="375"/>
      <c r="E484" s="375"/>
      <c r="F484" s="377"/>
    </row>
    <row r="485" spans="1:6" x14ac:dyDescent="0.25">
      <c r="A485" s="373"/>
      <c r="B485" s="374"/>
      <c r="C485" s="374"/>
      <c r="D485" s="375"/>
      <c r="E485" s="375"/>
      <c r="F485" s="377"/>
    </row>
    <row r="486" spans="1:6" x14ac:dyDescent="0.25">
      <c r="A486" s="373"/>
      <c r="B486" s="374"/>
      <c r="C486" s="374"/>
      <c r="D486" s="375"/>
      <c r="E486" s="375"/>
      <c r="F486" s="377"/>
    </row>
    <row r="487" spans="1:6" x14ac:dyDescent="0.25">
      <c r="A487" s="373"/>
      <c r="B487" s="374"/>
      <c r="C487" s="374"/>
      <c r="D487" s="375"/>
      <c r="E487" s="375"/>
      <c r="F487" s="377"/>
    </row>
    <row r="488" spans="1:6" x14ac:dyDescent="0.25">
      <c r="A488" s="373"/>
      <c r="B488" s="374"/>
      <c r="C488" s="374"/>
      <c r="D488" s="375"/>
      <c r="E488" s="375"/>
      <c r="F488" s="377"/>
    </row>
    <row r="489" spans="1:6" x14ac:dyDescent="0.25">
      <c r="A489" s="373"/>
      <c r="B489" s="374"/>
      <c r="C489" s="374"/>
      <c r="D489" s="375"/>
      <c r="E489" s="375"/>
      <c r="F489" s="377"/>
    </row>
    <row r="490" spans="1:6" x14ac:dyDescent="0.25">
      <c r="A490" s="373"/>
      <c r="B490" s="374"/>
      <c r="C490" s="374"/>
      <c r="D490" s="375"/>
      <c r="E490" s="375"/>
      <c r="F490" s="377"/>
    </row>
    <row r="491" spans="1:6" x14ac:dyDescent="0.25">
      <c r="A491" s="373"/>
      <c r="B491" s="374"/>
      <c r="C491" s="374"/>
      <c r="D491" s="375"/>
      <c r="E491" s="375"/>
      <c r="F491" s="377"/>
    </row>
    <row r="492" spans="1:6" x14ac:dyDescent="0.25">
      <c r="A492" s="373"/>
      <c r="B492" s="374"/>
      <c r="C492" s="374"/>
      <c r="D492" s="375"/>
      <c r="E492" s="375"/>
      <c r="F492" s="377"/>
    </row>
    <row r="493" spans="1:6" x14ac:dyDescent="0.25">
      <c r="A493" s="373"/>
      <c r="B493" s="374"/>
      <c r="C493" s="374"/>
      <c r="D493" s="375"/>
      <c r="E493" s="375"/>
      <c r="F493" s="377"/>
    </row>
    <row r="494" spans="1:6" x14ac:dyDescent="0.25">
      <c r="A494" s="373"/>
      <c r="B494" s="374"/>
      <c r="C494" s="374"/>
      <c r="D494" s="375"/>
      <c r="E494" s="375"/>
      <c r="F494" s="377"/>
    </row>
    <row r="495" spans="1:6" x14ac:dyDescent="0.25">
      <c r="A495" s="373"/>
      <c r="B495" s="374"/>
      <c r="C495" s="374"/>
      <c r="D495" s="375"/>
      <c r="E495" s="375"/>
      <c r="F495" s="377"/>
    </row>
    <row r="496" spans="1:6" x14ac:dyDescent="0.25">
      <c r="A496" s="373"/>
      <c r="B496" s="374"/>
      <c r="C496" s="374"/>
      <c r="D496" s="375"/>
      <c r="E496" s="375"/>
      <c r="F496" s="377"/>
    </row>
    <row r="497" spans="1:6" x14ac:dyDescent="0.25">
      <c r="A497" s="373"/>
      <c r="B497" s="374"/>
      <c r="C497" s="374"/>
      <c r="D497" s="375"/>
      <c r="E497" s="375"/>
      <c r="F497" s="377"/>
    </row>
    <row r="498" spans="1:6" x14ac:dyDescent="0.25">
      <c r="A498" s="373"/>
      <c r="B498" s="374"/>
      <c r="C498" s="374"/>
      <c r="D498" s="375"/>
      <c r="E498" s="375"/>
      <c r="F498" s="377"/>
    </row>
    <row r="499" spans="1:6" x14ac:dyDescent="0.25">
      <c r="A499" s="373"/>
      <c r="B499" s="374"/>
      <c r="C499" s="374"/>
      <c r="D499" s="375"/>
      <c r="E499" s="375"/>
      <c r="F499" s="377"/>
    </row>
    <row r="500" spans="1:6" x14ac:dyDescent="0.25">
      <c r="A500" s="373"/>
      <c r="B500" s="374"/>
      <c r="C500" s="374"/>
      <c r="D500" s="375"/>
      <c r="E500" s="375"/>
      <c r="F500" s="377"/>
    </row>
    <row r="501" spans="1:6" x14ac:dyDescent="0.25">
      <c r="A501" s="373"/>
      <c r="B501" s="374"/>
      <c r="C501" s="374"/>
      <c r="D501" s="375"/>
      <c r="E501" s="375"/>
      <c r="F501" s="377"/>
    </row>
    <row r="502" spans="1:6" x14ac:dyDescent="0.25">
      <c r="A502" s="373"/>
      <c r="B502" s="374"/>
      <c r="C502" s="374"/>
      <c r="D502" s="375"/>
      <c r="E502" s="375"/>
      <c r="F502" s="377"/>
    </row>
    <row r="503" spans="1:6" x14ac:dyDescent="0.25">
      <c r="A503" s="373"/>
      <c r="B503" s="374"/>
      <c r="C503" s="374"/>
      <c r="D503" s="375"/>
      <c r="E503" s="375"/>
      <c r="F503" s="377"/>
    </row>
    <row r="504" spans="1:6" x14ac:dyDescent="0.25">
      <c r="A504" s="373"/>
      <c r="B504" s="374"/>
      <c r="C504" s="374"/>
      <c r="D504" s="375"/>
      <c r="E504" s="375"/>
      <c r="F504" s="377"/>
    </row>
    <row r="505" spans="1:6" x14ac:dyDescent="0.25">
      <c r="A505" s="373"/>
      <c r="B505" s="374"/>
      <c r="C505" s="374"/>
      <c r="D505" s="375"/>
      <c r="E505" s="375"/>
      <c r="F505" s="377"/>
    </row>
    <row r="506" spans="1:6" x14ac:dyDescent="0.25">
      <c r="A506" s="373"/>
      <c r="B506" s="374"/>
      <c r="C506" s="374"/>
      <c r="D506" s="375"/>
      <c r="E506" s="375"/>
      <c r="F506" s="377"/>
    </row>
    <row r="507" spans="1:6" x14ac:dyDescent="0.25">
      <c r="A507" s="373"/>
      <c r="B507" s="374"/>
      <c r="C507" s="374"/>
      <c r="D507" s="375"/>
      <c r="E507" s="375"/>
      <c r="F507" s="377"/>
    </row>
    <row r="508" spans="1:6" x14ac:dyDescent="0.25">
      <c r="A508" s="373"/>
      <c r="B508" s="374"/>
      <c r="C508" s="374"/>
      <c r="D508" s="375"/>
      <c r="E508" s="375"/>
      <c r="F508" s="377"/>
    </row>
    <row r="509" spans="1:6" x14ac:dyDescent="0.25">
      <c r="A509" s="373"/>
      <c r="B509" s="374"/>
      <c r="C509" s="374"/>
      <c r="D509" s="375"/>
      <c r="E509" s="375"/>
      <c r="F509" s="377"/>
    </row>
    <row r="510" spans="1:6" x14ac:dyDescent="0.25">
      <c r="A510" s="373"/>
      <c r="B510" s="374"/>
      <c r="C510" s="374"/>
      <c r="D510" s="375"/>
      <c r="E510" s="375"/>
      <c r="F510" s="377"/>
    </row>
    <row r="511" spans="1:6" x14ac:dyDescent="0.25">
      <c r="A511" s="373"/>
      <c r="B511" s="374"/>
      <c r="C511" s="374"/>
      <c r="D511" s="375"/>
      <c r="E511" s="375"/>
      <c r="F511" s="377"/>
    </row>
    <row r="512" spans="1:6" x14ac:dyDescent="0.25">
      <c r="A512" s="373"/>
      <c r="B512" s="374"/>
      <c r="C512" s="374"/>
      <c r="D512" s="375"/>
      <c r="E512" s="375"/>
      <c r="F512" s="377"/>
    </row>
    <row r="513" spans="1:6" x14ac:dyDescent="0.25">
      <c r="A513" s="373"/>
      <c r="B513" s="374"/>
      <c r="C513" s="374"/>
      <c r="D513" s="375"/>
      <c r="E513" s="375"/>
      <c r="F513" s="377"/>
    </row>
    <row r="514" spans="1:6" x14ac:dyDescent="0.25">
      <c r="A514" s="373"/>
      <c r="B514" s="374"/>
      <c r="C514" s="374"/>
      <c r="D514" s="375"/>
      <c r="E514" s="375"/>
      <c r="F514" s="377"/>
    </row>
    <row r="515" spans="1:6" x14ac:dyDescent="0.25">
      <c r="A515" s="373"/>
      <c r="B515" s="374"/>
      <c r="C515" s="374"/>
      <c r="D515" s="375"/>
      <c r="E515" s="375"/>
      <c r="F515" s="377"/>
    </row>
    <row r="516" spans="1:6" x14ac:dyDescent="0.25">
      <c r="A516" s="373"/>
      <c r="B516" s="374"/>
      <c r="C516" s="374"/>
      <c r="D516" s="375"/>
      <c r="E516" s="375"/>
      <c r="F516" s="377"/>
    </row>
    <row r="517" spans="1:6" x14ac:dyDescent="0.25">
      <c r="A517" s="373"/>
      <c r="B517" s="374"/>
      <c r="C517" s="374"/>
      <c r="D517" s="375"/>
      <c r="E517" s="375"/>
      <c r="F517" s="377"/>
    </row>
    <row r="518" spans="1:6" x14ac:dyDescent="0.25">
      <c r="A518" s="373"/>
      <c r="B518" s="374"/>
      <c r="C518" s="374"/>
      <c r="D518" s="375"/>
      <c r="E518" s="375"/>
      <c r="F518" s="377"/>
    </row>
    <row r="519" spans="1:6" x14ac:dyDescent="0.25">
      <c r="A519" s="373"/>
      <c r="B519" s="374"/>
      <c r="C519" s="374"/>
      <c r="D519" s="375"/>
      <c r="E519" s="375"/>
      <c r="F519" s="377"/>
    </row>
    <row r="520" spans="1:6" x14ac:dyDescent="0.25">
      <c r="A520" s="373"/>
      <c r="B520" s="374"/>
      <c r="C520" s="374"/>
      <c r="D520" s="375"/>
      <c r="E520" s="375"/>
      <c r="F520" s="377"/>
    </row>
    <row r="521" spans="1:6" x14ac:dyDescent="0.25">
      <c r="A521" s="373"/>
      <c r="B521" s="374"/>
      <c r="C521" s="374"/>
      <c r="D521" s="375"/>
      <c r="E521" s="375"/>
      <c r="F521" s="377"/>
    </row>
    <row r="522" spans="1:6" x14ac:dyDescent="0.25">
      <c r="A522" s="373"/>
      <c r="B522" s="374"/>
      <c r="C522" s="374"/>
      <c r="D522" s="375"/>
      <c r="E522" s="375"/>
      <c r="F522" s="377"/>
    </row>
    <row r="523" spans="1:6" x14ac:dyDescent="0.25">
      <c r="A523" s="373"/>
      <c r="B523" s="374"/>
      <c r="C523" s="374"/>
      <c r="D523" s="375"/>
      <c r="E523" s="375"/>
      <c r="F523" s="377"/>
    </row>
    <row r="524" spans="1:6" x14ac:dyDescent="0.25">
      <c r="A524" s="373"/>
      <c r="B524" s="374"/>
      <c r="C524" s="374"/>
      <c r="D524" s="375"/>
      <c r="E524" s="375"/>
      <c r="F524" s="377"/>
    </row>
    <row r="525" spans="1:6" x14ac:dyDescent="0.25">
      <c r="A525" s="373"/>
      <c r="B525" s="374"/>
      <c r="C525" s="374"/>
      <c r="D525" s="375"/>
      <c r="E525" s="375"/>
      <c r="F525" s="377"/>
    </row>
    <row r="526" spans="1:6" x14ac:dyDescent="0.25">
      <c r="A526" s="373"/>
      <c r="B526" s="374"/>
      <c r="C526" s="374"/>
      <c r="D526" s="375"/>
      <c r="E526" s="375"/>
      <c r="F526" s="377"/>
    </row>
    <row r="527" spans="1:6" x14ac:dyDescent="0.25">
      <c r="A527" s="373"/>
      <c r="B527" s="374"/>
      <c r="C527" s="374"/>
      <c r="D527" s="375"/>
      <c r="E527" s="375"/>
      <c r="F527" s="377"/>
    </row>
    <row r="528" spans="1:6" x14ac:dyDescent="0.25">
      <c r="A528" s="373"/>
      <c r="B528" s="374"/>
      <c r="C528" s="374"/>
      <c r="D528" s="375"/>
      <c r="E528" s="375"/>
      <c r="F528" s="377"/>
    </row>
    <row r="529" spans="1:6" x14ac:dyDescent="0.25">
      <c r="A529" s="373"/>
      <c r="B529" s="374"/>
      <c r="C529" s="374"/>
      <c r="D529" s="375"/>
      <c r="E529" s="375"/>
      <c r="F529" s="377"/>
    </row>
    <row r="530" spans="1:6" x14ac:dyDescent="0.25">
      <c r="A530" s="373"/>
      <c r="B530" s="374"/>
      <c r="C530" s="374"/>
      <c r="D530" s="375"/>
      <c r="E530" s="375"/>
      <c r="F530" s="377"/>
    </row>
    <row r="531" spans="1:6" x14ac:dyDescent="0.25">
      <c r="A531" s="373"/>
      <c r="B531" s="374"/>
      <c r="C531" s="374"/>
      <c r="D531" s="375"/>
      <c r="E531" s="375"/>
      <c r="F531" s="377"/>
    </row>
    <row r="532" spans="1:6" x14ac:dyDescent="0.25">
      <c r="A532" s="373"/>
      <c r="B532" s="374"/>
      <c r="C532" s="374"/>
      <c r="D532" s="375"/>
      <c r="E532" s="375"/>
      <c r="F532" s="377"/>
    </row>
    <row r="533" spans="1:6" x14ac:dyDescent="0.25">
      <c r="A533" s="373"/>
      <c r="B533" s="374"/>
      <c r="C533" s="374"/>
      <c r="D533" s="375"/>
      <c r="E533" s="375"/>
      <c r="F533" s="377"/>
    </row>
    <row r="534" spans="1:6" x14ac:dyDescent="0.25">
      <c r="A534" s="373"/>
      <c r="B534" s="374"/>
      <c r="C534" s="374"/>
      <c r="D534" s="375"/>
      <c r="E534" s="375"/>
      <c r="F534" s="377"/>
    </row>
    <row r="535" spans="1:6" x14ac:dyDescent="0.25">
      <c r="A535" s="373"/>
      <c r="B535" s="374"/>
      <c r="C535" s="374"/>
      <c r="D535" s="375"/>
      <c r="E535" s="375"/>
      <c r="F535" s="377"/>
    </row>
    <row r="536" spans="1:6" x14ac:dyDescent="0.25">
      <c r="A536" s="373"/>
      <c r="B536" s="374"/>
      <c r="C536" s="374"/>
      <c r="D536" s="375"/>
      <c r="E536" s="375"/>
      <c r="F536" s="377"/>
    </row>
    <row r="537" spans="1:6" x14ac:dyDescent="0.25">
      <c r="A537" s="373"/>
      <c r="B537" s="374"/>
      <c r="C537" s="374"/>
      <c r="D537" s="375"/>
      <c r="E537" s="375"/>
      <c r="F537" s="377"/>
    </row>
    <row r="538" spans="1:6" x14ac:dyDescent="0.25">
      <c r="A538" s="373"/>
      <c r="B538" s="374"/>
      <c r="C538" s="374"/>
      <c r="D538" s="375"/>
      <c r="E538" s="375"/>
      <c r="F538" s="377"/>
    </row>
    <row r="539" spans="1:6" x14ac:dyDescent="0.25">
      <c r="A539" s="373"/>
      <c r="B539" s="374"/>
      <c r="C539" s="374"/>
      <c r="D539" s="375"/>
      <c r="E539" s="375"/>
      <c r="F539" s="377"/>
    </row>
    <row r="540" spans="1:6" x14ac:dyDescent="0.25">
      <c r="A540" s="373"/>
      <c r="B540" s="374"/>
      <c r="C540" s="374"/>
      <c r="D540" s="375"/>
      <c r="E540" s="375"/>
      <c r="F540" s="377"/>
    </row>
    <row r="541" spans="1:6" x14ac:dyDescent="0.25">
      <c r="A541" s="373"/>
      <c r="B541" s="374"/>
      <c r="C541" s="374"/>
      <c r="D541" s="375"/>
      <c r="E541" s="375"/>
      <c r="F541" s="377"/>
    </row>
    <row r="542" spans="1:6" x14ac:dyDescent="0.25">
      <c r="A542" s="373"/>
      <c r="B542" s="374"/>
      <c r="C542" s="374"/>
      <c r="D542" s="375"/>
      <c r="E542" s="375"/>
      <c r="F542" s="377"/>
    </row>
    <row r="543" spans="1:6" x14ac:dyDescent="0.25">
      <c r="A543" s="373"/>
      <c r="B543" s="374"/>
      <c r="C543" s="374"/>
      <c r="D543" s="375"/>
      <c r="E543" s="375"/>
      <c r="F543" s="377"/>
    </row>
    <row r="544" spans="1:6" x14ac:dyDescent="0.25">
      <c r="A544" s="373"/>
      <c r="B544" s="374"/>
      <c r="C544" s="374"/>
      <c r="D544" s="375"/>
      <c r="E544" s="375"/>
      <c r="F544" s="377"/>
    </row>
    <row r="545" spans="1:6" x14ac:dyDescent="0.25">
      <c r="A545" s="373"/>
      <c r="B545" s="374"/>
      <c r="C545" s="374"/>
      <c r="D545" s="375"/>
      <c r="E545" s="375"/>
      <c r="F545" s="377"/>
    </row>
    <row r="546" spans="1:6" x14ac:dyDescent="0.25">
      <c r="A546" s="373"/>
      <c r="B546" s="374"/>
      <c r="C546" s="374"/>
      <c r="D546" s="375"/>
      <c r="E546" s="375"/>
      <c r="F546" s="377"/>
    </row>
    <row r="547" spans="1:6" x14ac:dyDescent="0.25">
      <c r="A547" s="373"/>
      <c r="B547" s="374"/>
      <c r="C547" s="374"/>
      <c r="D547" s="375"/>
      <c r="E547" s="375"/>
      <c r="F547" s="377"/>
    </row>
    <row r="548" spans="1:6" x14ac:dyDescent="0.25">
      <c r="A548" s="373"/>
      <c r="B548" s="374"/>
      <c r="C548" s="374"/>
      <c r="D548" s="375"/>
      <c r="E548" s="375"/>
      <c r="F548" s="377"/>
    </row>
    <row r="549" spans="1:6" x14ac:dyDescent="0.25">
      <c r="A549" s="373"/>
      <c r="B549" s="374"/>
      <c r="C549" s="374"/>
      <c r="D549" s="375"/>
      <c r="E549" s="375"/>
      <c r="F549" s="377"/>
    </row>
    <row r="550" spans="1:6" x14ac:dyDescent="0.25">
      <c r="A550" s="373"/>
      <c r="B550" s="374"/>
      <c r="C550" s="374"/>
      <c r="D550" s="375"/>
      <c r="E550" s="375"/>
      <c r="F550" s="377"/>
    </row>
    <row r="551" spans="1:6" x14ac:dyDescent="0.25">
      <c r="A551" s="373"/>
      <c r="B551" s="374"/>
      <c r="C551" s="374"/>
      <c r="D551" s="375"/>
      <c r="E551" s="375"/>
      <c r="F551" s="377"/>
    </row>
    <row r="552" spans="1:6" x14ac:dyDescent="0.25">
      <c r="A552" s="373"/>
      <c r="B552" s="374"/>
      <c r="C552" s="374"/>
      <c r="D552" s="375"/>
      <c r="E552" s="375"/>
      <c r="F552" s="377"/>
    </row>
    <row r="553" spans="1:6" x14ac:dyDescent="0.25">
      <c r="A553" s="373"/>
      <c r="B553" s="374"/>
      <c r="C553" s="374"/>
      <c r="D553" s="375"/>
      <c r="E553" s="375"/>
      <c r="F553" s="377"/>
    </row>
    <row r="554" spans="1:6" x14ac:dyDescent="0.25">
      <c r="A554" s="373"/>
      <c r="B554" s="374"/>
      <c r="C554" s="374"/>
      <c r="D554" s="375"/>
      <c r="E554" s="375"/>
      <c r="F554" s="377"/>
    </row>
    <row r="555" spans="1:6" x14ac:dyDescent="0.25">
      <c r="A555" s="373"/>
      <c r="B555" s="374"/>
      <c r="C555" s="374"/>
      <c r="D555" s="375"/>
      <c r="E555" s="375"/>
      <c r="F555" s="377"/>
    </row>
    <row r="556" spans="1:6" x14ac:dyDescent="0.25">
      <c r="A556" s="373"/>
      <c r="B556" s="374"/>
      <c r="C556" s="374"/>
      <c r="D556" s="375"/>
      <c r="E556" s="375"/>
      <c r="F556" s="377"/>
    </row>
    <row r="557" spans="1:6" x14ac:dyDescent="0.25">
      <c r="A557" s="373"/>
      <c r="B557" s="374"/>
      <c r="C557" s="374"/>
      <c r="D557" s="375"/>
      <c r="E557" s="375"/>
      <c r="F557" s="377"/>
    </row>
    <row r="558" spans="1:6" x14ac:dyDescent="0.25">
      <c r="A558" s="373"/>
      <c r="B558" s="374"/>
      <c r="C558" s="374"/>
      <c r="D558" s="375"/>
      <c r="E558" s="375"/>
      <c r="F558" s="377"/>
    </row>
    <row r="559" spans="1:6" x14ac:dyDescent="0.25">
      <c r="A559" s="373"/>
      <c r="B559" s="374"/>
      <c r="C559" s="374"/>
      <c r="D559" s="375"/>
      <c r="E559" s="375"/>
      <c r="F559" s="377"/>
    </row>
    <row r="560" spans="1:6" x14ac:dyDescent="0.25">
      <c r="A560" s="373"/>
      <c r="B560" s="374"/>
      <c r="C560" s="374"/>
      <c r="D560" s="375"/>
      <c r="E560" s="375"/>
      <c r="F560" s="377"/>
    </row>
    <row r="561" spans="1:6" x14ac:dyDescent="0.25">
      <c r="A561" s="373"/>
      <c r="B561" s="374"/>
      <c r="C561" s="374"/>
      <c r="D561" s="375"/>
      <c r="E561" s="375"/>
      <c r="F561" s="377"/>
    </row>
    <row r="562" spans="1:6" x14ac:dyDescent="0.25">
      <c r="A562" s="373"/>
      <c r="B562" s="374"/>
      <c r="C562" s="374"/>
      <c r="D562" s="375"/>
      <c r="E562" s="375"/>
      <c r="F562" s="377"/>
    </row>
    <row r="563" spans="1:6" x14ac:dyDescent="0.25">
      <c r="A563" s="373"/>
      <c r="B563" s="374"/>
      <c r="C563" s="374"/>
      <c r="D563" s="375"/>
      <c r="E563" s="375"/>
      <c r="F563" s="377"/>
    </row>
    <row r="564" spans="1:6" x14ac:dyDescent="0.25">
      <c r="A564" s="373"/>
      <c r="B564" s="374"/>
      <c r="C564" s="374"/>
      <c r="D564" s="375"/>
      <c r="E564" s="375"/>
      <c r="F564" s="377"/>
    </row>
    <row r="565" spans="1:6" x14ac:dyDescent="0.25">
      <c r="A565" s="373"/>
      <c r="B565" s="374"/>
      <c r="C565" s="374"/>
      <c r="D565" s="375"/>
      <c r="E565" s="375"/>
      <c r="F565" s="377"/>
    </row>
    <row r="566" spans="1:6" x14ac:dyDescent="0.25">
      <c r="A566" s="373"/>
      <c r="B566" s="374"/>
      <c r="C566" s="374"/>
      <c r="D566" s="375"/>
      <c r="E566" s="375"/>
      <c r="F566" s="377"/>
    </row>
    <row r="567" spans="1:6" x14ac:dyDescent="0.25">
      <c r="A567" s="373"/>
      <c r="B567" s="374"/>
      <c r="C567" s="374"/>
      <c r="D567" s="375"/>
      <c r="E567" s="375"/>
      <c r="F567" s="377"/>
    </row>
    <row r="568" spans="1:6" x14ac:dyDescent="0.25">
      <c r="A568" s="373"/>
      <c r="B568" s="374"/>
      <c r="C568" s="374"/>
      <c r="D568" s="375"/>
      <c r="E568" s="375"/>
      <c r="F568" s="377"/>
    </row>
    <row r="569" spans="1:6" x14ac:dyDescent="0.25">
      <c r="A569" s="373"/>
      <c r="B569" s="374"/>
      <c r="C569" s="374"/>
      <c r="D569" s="375"/>
      <c r="E569" s="375"/>
      <c r="F569" s="377"/>
    </row>
    <row r="570" spans="1:6" x14ac:dyDescent="0.25">
      <c r="A570" s="373"/>
      <c r="B570" s="374"/>
      <c r="C570" s="374"/>
      <c r="D570" s="375"/>
      <c r="E570" s="375"/>
      <c r="F570" s="377"/>
    </row>
    <row r="571" spans="1:6" x14ac:dyDescent="0.25">
      <c r="A571" s="373"/>
      <c r="B571" s="374"/>
      <c r="C571" s="374"/>
      <c r="D571" s="375"/>
      <c r="E571" s="375"/>
      <c r="F571" s="377"/>
    </row>
    <row r="572" spans="1:6" x14ac:dyDescent="0.25">
      <c r="A572" s="373"/>
      <c r="B572" s="374"/>
      <c r="C572" s="374"/>
      <c r="D572" s="375"/>
      <c r="E572" s="375"/>
      <c r="F572" s="377"/>
    </row>
    <row r="573" spans="1:6" x14ac:dyDescent="0.25">
      <c r="A573" s="373"/>
      <c r="B573" s="374"/>
      <c r="C573" s="374"/>
      <c r="D573" s="375"/>
      <c r="E573" s="375"/>
      <c r="F573" s="377"/>
    </row>
    <row r="574" spans="1:6" x14ac:dyDescent="0.25">
      <c r="A574" s="373"/>
      <c r="B574" s="374"/>
      <c r="C574" s="374"/>
      <c r="D574" s="375"/>
      <c r="E574" s="375"/>
      <c r="F574" s="377"/>
    </row>
    <row r="575" spans="1:6" x14ac:dyDescent="0.25">
      <c r="A575" s="373"/>
      <c r="B575" s="374"/>
      <c r="C575" s="374"/>
      <c r="D575" s="375"/>
      <c r="E575" s="375"/>
      <c r="F575" s="377"/>
    </row>
    <row r="576" spans="1:6" x14ac:dyDescent="0.25">
      <c r="A576" s="373"/>
      <c r="B576" s="374"/>
      <c r="C576" s="374"/>
      <c r="D576" s="375"/>
      <c r="E576" s="375"/>
      <c r="F576" s="377"/>
    </row>
    <row r="577" spans="1:6" x14ac:dyDescent="0.25">
      <c r="A577" s="373"/>
      <c r="B577" s="374"/>
      <c r="C577" s="374"/>
      <c r="D577" s="375"/>
      <c r="E577" s="375"/>
      <c r="F577" s="377"/>
    </row>
    <row r="578" spans="1:6" x14ac:dyDescent="0.25">
      <c r="A578" s="373"/>
      <c r="B578" s="374"/>
      <c r="C578" s="374"/>
      <c r="D578" s="375"/>
      <c r="E578" s="375"/>
      <c r="F578" s="377"/>
    </row>
    <row r="579" spans="1:6" x14ac:dyDescent="0.25">
      <c r="A579" s="373"/>
      <c r="B579" s="374"/>
      <c r="C579" s="374"/>
      <c r="D579" s="375"/>
      <c r="E579" s="375"/>
      <c r="F579" s="377"/>
    </row>
    <row r="580" spans="1:6" x14ac:dyDescent="0.25">
      <c r="A580" s="373"/>
      <c r="B580" s="374"/>
      <c r="C580" s="374"/>
      <c r="D580" s="375"/>
      <c r="E580" s="375"/>
      <c r="F580" s="377"/>
    </row>
    <row r="581" spans="1:6" x14ac:dyDescent="0.25">
      <c r="A581" s="373"/>
      <c r="B581" s="374"/>
      <c r="C581" s="374"/>
      <c r="D581" s="375"/>
      <c r="E581" s="375"/>
      <c r="F581" s="377"/>
    </row>
    <row r="582" spans="1:6" x14ac:dyDescent="0.25">
      <c r="A582" s="373"/>
      <c r="B582" s="374"/>
      <c r="C582" s="374"/>
      <c r="D582" s="375"/>
      <c r="E582" s="375"/>
      <c r="F582" s="377"/>
    </row>
    <row r="583" spans="1:6" x14ac:dyDescent="0.25">
      <c r="A583" s="373"/>
      <c r="B583" s="374"/>
      <c r="C583" s="374"/>
      <c r="D583" s="375"/>
      <c r="E583" s="375"/>
      <c r="F583" s="377"/>
    </row>
    <row r="584" spans="1:6" x14ac:dyDescent="0.25">
      <c r="A584" s="373"/>
      <c r="B584" s="374"/>
      <c r="C584" s="374"/>
      <c r="D584" s="375"/>
      <c r="E584" s="375"/>
      <c r="F584" s="377"/>
    </row>
    <row r="585" spans="1:6" x14ac:dyDescent="0.25">
      <c r="A585" s="373"/>
      <c r="B585" s="374"/>
      <c r="C585" s="374"/>
      <c r="D585" s="375"/>
      <c r="E585" s="375"/>
      <c r="F585" s="377"/>
    </row>
    <row r="586" spans="1:6" x14ac:dyDescent="0.25">
      <c r="A586" s="373"/>
      <c r="B586" s="374"/>
      <c r="C586" s="374"/>
      <c r="D586" s="375"/>
      <c r="E586" s="375"/>
      <c r="F586" s="377"/>
    </row>
    <row r="587" spans="1:6" x14ac:dyDescent="0.25">
      <c r="A587" s="373"/>
      <c r="B587" s="374"/>
      <c r="C587" s="374"/>
      <c r="D587" s="375"/>
      <c r="E587" s="375"/>
      <c r="F587" s="377"/>
    </row>
    <row r="588" spans="1:6" x14ac:dyDescent="0.25">
      <c r="A588" s="373"/>
      <c r="B588" s="374"/>
      <c r="C588" s="374"/>
      <c r="D588" s="375"/>
      <c r="E588" s="375"/>
      <c r="F588" s="377"/>
    </row>
    <row r="589" spans="1:6" x14ac:dyDescent="0.25">
      <c r="A589" s="373"/>
      <c r="B589" s="374"/>
      <c r="C589" s="374"/>
      <c r="D589" s="375"/>
      <c r="E589" s="375"/>
      <c r="F589" s="377"/>
    </row>
    <row r="590" spans="1:6" x14ac:dyDescent="0.25">
      <c r="A590" s="373"/>
      <c r="B590" s="374"/>
      <c r="C590" s="374"/>
      <c r="D590" s="375"/>
      <c r="E590" s="375"/>
      <c r="F590" s="377"/>
    </row>
    <row r="591" spans="1:6" x14ac:dyDescent="0.25">
      <c r="A591" s="373"/>
      <c r="B591" s="374"/>
      <c r="C591" s="374"/>
      <c r="D591" s="375"/>
      <c r="E591" s="375"/>
      <c r="F591" s="377"/>
    </row>
    <row r="592" spans="1:6" x14ac:dyDescent="0.25">
      <c r="A592" s="373"/>
      <c r="B592" s="374"/>
      <c r="C592" s="374"/>
      <c r="D592" s="375"/>
      <c r="E592" s="375"/>
      <c r="F592" s="377"/>
    </row>
    <row r="593" spans="1:6" x14ac:dyDescent="0.25">
      <c r="A593" s="373"/>
      <c r="B593" s="374"/>
      <c r="C593" s="374"/>
      <c r="D593" s="375"/>
      <c r="E593" s="375"/>
      <c r="F593" s="377"/>
    </row>
    <row r="594" spans="1:6" x14ac:dyDescent="0.25">
      <c r="A594" s="373"/>
      <c r="B594" s="374"/>
      <c r="C594" s="374"/>
      <c r="D594" s="375"/>
      <c r="E594" s="375"/>
      <c r="F594" s="377"/>
    </row>
    <row r="595" spans="1:6" x14ac:dyDescent="0.25">
      <c r="A595" s="373"/>
      <c r="B595" s="374"/>
      <c r="C595" s="374"/>
      <c r="D595" s="375"/>
      <c r="E595" s="375"/>
      <c r="F595" s="377"/>
    </row>
    <row r="596" spans="1:6" x14ac:dyDescent="0.25">
      <c r="A596" s="373"/>
      <c r="B596" s="374"/>
      <c r="C596" s="374"/>
      <c r="D596" s="375"/>
      <c r="E596" s="375"/>
      <c r="F596" s="377"/>
    </row>
    <row r="597" spans="1:6" x14ac:dyDescent="0.25">
      <c r="A597" s="373"/>
      <c r="B597" s="374"/>
      <c r="C597" s="374"/>
      <c r="D597" s="375"/>
      <c r="E597" s="375"/>
      <c r="F597" s="377"/>
    </row>
    <row r="598" spans="1:6" x14ac:dyDescent="0.25">
      <c r="A598" s="373"/>
      <c r="B598" s="374"/>
      <c r="C598" s="374"/>
      <c r="D598" s="375"/>
      <c r="E598" s="375"/>
      <c r="F598" s="377"/>
    </row>
    <row r="599" spans="1:6" x14ac:dyDescent="0.25">
      <c r="A599" s="373"/>
      <c r="B599" s="374"/>
      <c r="C599" s="374"/>
      <c r="D599" s="375"/>
      <c r="E599" s="375"/>
      <c r="F599" s="377"/>
    </row>
    <row r="600" spans="1:6" x14ac:dyDescent="0.25">
      <c r="A600" s="373"/>
      <c r="B600" s="374"/>
      <c r="C600" s="374"/>
      <c r="D600" s="375"/>
      <c r="E600" s="375"/>
      <c r="F600" s="377"/>
    </row>
    <row r="601" spans="1:6" x14ac:dyDescent="0.25">
      <c r="A601" s="373"/>
      <c r="B601" s="374"/>
      <c r="C601" s="374"/>
      <c r="D601" s="375"/>
      <c r="E601" s="375"/>
      <c r="F601" s="377"/>
    </row>
    <row r="602" spans="1:6" x14ac:dyDescent="0.25">
      <c r="A602" s="373"/>
      <c r="B602" s="374"/>
      <c r="C602" s="374"/>
      <c r="D602" s="375"/>
      <c r="E602" s="375"/>
      <c r="F602" s="377"/>
    </row>
    <row r="603" spans="1:6" x14ac:dyDescent="0.25">
      <c r="A603" s="373"/>
      <c r="B603" s="374"/>
      <c r="C603" s="374"/>
      <c r="D603" s="375"/>
      <c r="E603" s="375"/>
      <c r="F603" s="377"/>
    </row>
    <row r="604" spans="1:6" x14ac:dyDescent="0.25">
      <c r="A604" s="373"/>
      <c r="B604" s="374"/>
      <c r="C604" s="374"/>
      <c r="D604" s="375"/>
      <c r="E604" s="375"/>
      <c r="F604" s="377"/>
    </row>
    <row r="605" spans="1:6" x14ac:dyDescent="0.25">
      <c r="A605" s="373"/>
      <c r="B605" s="374"/>
      <c r="C605" s="374"/>
      <c r="D605" s="375"/>
      <c r="E605" s="375"/>
      <c r="F605" s="377"/>
    </row>
    <row r="606" spans="1:6" x14ac:dyDescent="0.25">
      <c r="A606" s="373"/>
      <c r="B606" s="374"/>
      <c r="C606" s="374"/>
      <c r="D606" s="375"/>
      <c r="E606" s="375"/>
      <c r="F606" s="377"/>
    </row>
    <row r="607" spans="1:6" x14ac:dyDescent="0.25">
      <c r="A607" s="373"/>
      <c r="B607" s="374"/>
      <c r="C607" s="374"/>
      <c r="D607" s="375"/>
      <c r="E607" s="375"/>
      <c r="F607" s="377"/>
    </row>
    <row r="608" spans="1:6" x14ac:dyDescent="0.25">
      <c r="A608" s="373"/>
      <c r="B608" s="374"/>
      <c r="C608" s="374"/>
      <c r="D608" s="375"/>
      <c r="E608" s="375"/>
      <c r="F608" s="377"/>
    </row>
    <row r="609" spans="1:6" x14ac:dyDescent="0.25">
      <c r="A609" s="373"/>
      <c r="B609" s="374"/>
      <c r="C609" s="374"/>
      <c r="D609" s="375"/>
      <c r="E609" s="375"/>
      <c r="F609" s="377"/>
    </row>
    <row r="610" spans="1:6" x14ac:dyDescent="0.25">
      <c r="A610" s="373"/>
      <c r="B610" s="374"/>
      <c r="C610" s="374"/>
      <c r="D610" s="375"/>
      <c r="E610" s="375"/>
      <c r="F610" s="377"/>
    </row>
    <row r="611" spans="1:6" x14ac:dyDescent="0.25">
      <c r="A611" s="373"/>
      <c r="B611" s="374"/>
      <c r="C611" s="374"/>
      <c r="D611" s="375"/>
      <c r="E611" s="375"/>
      <c r="F611" s="377"/>
    </row>
    <row r="612" spans="1:6" x14ac:dyDescent="0.25">
      <c r="A612" s="373"/>
      <c r="B612" s="374"/>
      <c r="C612" s="374"/>
      <c r="D612" s="375"/>
      <c r="E612" s="375"/>
      <c r="F612" s="377"/>
    </row>
    <row r="613" spans="1:6" x14ac:dyDescent="0.25">
      <c r="A613" s="373"/>
      <c r="B613" s="374"/>
      <c r="C613" s="374"/>
      <c r="D613" s="375"/>
      <c r="E613" s="375"/>
      <c r="F613" s="377"/>
    </row>
    <row r="614" spans="1:6" x14ac:dyDescent="0.25">
      <c r="A614" s="373"/>
      <c r="B614" s="374"/>
      <c r="C614" s="374"/>
      <c r="D614" s="375"/>
      <c r="E614" s="375"/>
      <c r="F614" s="377"/>
    </row>
    <row r="615" spans="1:6" x14ac:dyDescent="0.25">
      <c r="A615" s="373"/>
      <c r="B615" s="374"/>
      <c r="C615" s="374"/>
      <c r="D615" s="375"/>
      <c r="E615" s="375"/>
      <c r="F615" s="377"/>
    </row>
    <row r="616" spans="1:6" x14ac:dyDescent="0.25">
      <c r="A616" s="373"/>
      <c r="B616" s="374"/>
      <c r="C616" s="374"/>
      <c r="D616" s="375"/>
      <c r="E616" s="375"/>
      <c r="F616" s="377"/>
    </row>
    <row r="617" spans="1:6" x14ac:dyDescent="0.25">
      <c r="A617" s="373"/>
      <c r="B617" s="374"/>
      <c r="C617" s="374"/>
      <c r="D617" s="375"/>
      <c r="E617" s="375"/>
      <c r="F617" s="377"/>
    </row>
    <row r="618" spans="1:6" x14ac:dyDescent="0.25">
      <c r="A618" s="373"/>
      <c r="B618" s="374"/>
      <c r="C618" s="374"/>
      <c r="D618" s="375"/>
      <c r="E618" s="375"/>
      <c r="F618" s="377"/>
    </row>
    <row r="619" spans="1:6" x14ac:dyDescent="0.25">
      <c r="A619" s="373"/>
      <c r="B619" s="374"/>
      <c r="C619" s="374"/>
      <c r="D619" s="375"/>
      <c r="E619" s="375"/>
      <c r="F619" s="377"/>
    </row>
    <row r="620" spans="1:6" x14ac:dyDescent="0.25">
      <c r="A620" s="373"/>
      <c r="B620" s="374"/>
      <c r="C620" s="374"/>
      <c r="D620" s="375"/>
      <c r="E620" s="375"/>
      <c r="F620" s="377"/>
    </row>
    <row r="621" spans="1:6" x14ac:dyDescent="0.25">
      <c r="A621" s="373"/>
      <c r="B621" s="374"/>
      <c r="C621" s="374"/>
      <c r="D621" s="375"/>
      <c r="E621" s="375"/>
      <c r="F621" s="377"/>
    </row>
    <row r="622" spans="1:6" x14ac:dyDescent="0.25">
      <c r="A622" s="373"/>
      <c r="B622" s="374"/>
      <c r="C622" s="374"/>
      <c r="D622" s="375"/>
      <c r="E622" s="375"/>
      <c r="F622" s="377"/>
    </row>
    <row r="623" spans="1:6" x14ac:dyDescent="0.25">
      <c r="A623" s="373"/>
      <c r="B623" s="374"/>
      <c r="C623" s="374"/>
      <c r="D623" s="375"/>
      <c r="E623" s="375"/>
      <c r="F623" s="377"/>
    </row>
    <row r="624" spans="1:6" x14ac:dyDescent="0.25">
      <c r="A624" s="373"/>
      <c r="B624" s="374"/>
      <c r="C624" s="374"/>
      <c r="D624" s="375"/>
      <c r="E624" s="375"/>
      <c r="F624" s="377"/>
    </row>
    <row r="625" spans="1:6" x14ac:dyDescent="0.25">
      <c r="A625" s="373"/>
      <c r="B625" s="374"/>
      <c r="C625" s="374"/>
      <c r="D625" s="375"/>
      <c r="E625" s="375"/>
      <c r="F625" s="377"/>
    </row>
    <row r="626" spans="1:6" x14ac:dyDescent="0.25">
      <c r="A626" s="373"/>
      <c r="B626" s="374"/>
      <c r="C626" s="374"/>
      <c r="D626" s="375"/>
      <c r="E626" s="375"/>
      <c r="F626" s="377"/>
    </row>
    <row r="627" spans="1:6" x14ac:dyDescent="0.25">
      <c r="A627" s="373"/>
      <c r="B627" s="374"/>
      <c r="C627" s="374"/>
      <c r="D627" s="375"/>
      <c r="E627" s="375"/>
      <c r="F627" s="377"/>
    </row>
    <row r="628" spans="1:6" x14ac:dyDescent="0.25">
      <c r="A628" s="373"/>
      <c r="B628" s="374"/>
      <c r="C628" s="374"/>
      <c r="D628" s="375"/>
      <c r="E628" s="375"/>
      <c r="F628" s="377"/>
    </row>
    <row r="629" spans="1:6" x14ac:dyDescent="0.25">
      <c r="A629" s="373"/>
      <c r="B629" s="374"/>
      <c r="C629" s="374"/>
      <c r="D629" s="375"/>
      <c r="E629" s="375"/>
      <c r="F629" s="377"/>
    </row>
    <row r="630" spans="1:6" x14ac:dyDescent="0.25">
      <c r="A630" s="373"/>
      <c r="B630" s="374"/>
      <c r="C630" s="374"/>
      <c r="D630" s="375"/>
      <c r="E630" s="375"/>
      <c r="F630" s="377"/>
    </row>
    <row r="631" spans="1:6" x14ac:dyDescent="0.25">
      <c r="A631" s="373"/>
      <c r="B631" s="374"/>
      <c r="C631" s="374"/>
      <c r="D631" s="375"/>
      <c r="E631" s="375"/>
      <c r="F631" s="377"/>
    </row>
    <row r="632" spans="1:6" x14ac:dyDescent="0.25">
      <c r="A632" s="373"/>
      <c r="B632" s="374"/>
      <c r="C632" s="374"/>
      <c r="D632" s="375"/>
      <c r="E632" s="375"/>
      <c r="F632" s="377"/>
    </row>
    <row r="633" spans="1:6" x14ac:dyDescent="0.25">
      <c r="A633" s="373"/>
      <c r="B633" s="374"/>
      <c r="C633" s="374"/>
      <c r="D633" s="375"/>
      <c r="E633" s="375"/>
      <c r="F633" s="377"/>
    </row>
    <row r="634" spans="1:6" x14ac:dyDescent="0.25">
      <c r="A634" s="373"/>
      <c r="B634" s="374"/>
      <c r="C634" s="374"/>
      <c r="D634" s="375"/>
      <c r="E634" s="375"/>
      <c r="F634" s="377"/>
    </row>
    <row r="635" spans="1:6" x14ac:dyDescent="0.25">
      <c r="A635" s="373"/>
      <c r="B635" s="374"/>
      <c r="C635" s="374"/>
      <c r="D635" s="375"/>
      <c r="E635" s="375"/>
      <c r="F635" s="377"/>
    </row>
    <row r="636" spans="1:6" x14ac:dyDescent="0.25">
      <c r="A636" s="373"/>
      <c r="B636" s="374"/>
      <c r="C636" s="374"/>
      <c r="D636" s="375"/>
      <c r="E636" s="375"/>
      <c r="F636" s="377"/>
    </row>
    <row r="637" spans="1:6" x14ac:dyDescent="0.25">
      <c r="A637" s="373"/>
      <c r="B637" s="374"/>
      <c r="C637" s="374"/>
      <c r="D637" s="375"/>
      <c r="E637" s="375"/>
      <c r="F637" s="377"/>
    </row>
    <row r="638" spans="1:6" x14ac:dyDescent="0.25">
      <c r="A638" s="373"/>
      <c r="B638" s="374"/>
      <c r="C638" s="374"/>
      <c r="D638" s="375"/>
      <c r="E638" s="375"/>
      <c r="F638" s="377"/>
    </row>
    <row r="639" spans="1:6" x14ac:dyDescent="0.25">
      <c r="A639" s="373"/>
      <c r="B639" s="374"/>
      <c r="C639" s="374"/>
      <c r="D639" s="375"/>
      <c r="E639" s="375"/>
      <c r="F639" s="377"/>
    </row>
    <row r="640" spans="1:6" x14ac:dyDescent="0.25">
      <c r="A640" s="373"/>
      <c r="B640" s="374"/>
      <c r="C640" s="374"/>
      <c r="D640" s="375"/>
      <c r="E640" s="375"/>
      <c r="F640" s="377"/>
    </row>
    <row r="641" spans="1:6" x14ac:dyDescent="0.25">
      <c r="A641" s="373"/>
      <c r="B641" s="374"/>
      <c r="C641" s="374"/>
      <c r="D641" s="375"/>
      <c r="E641" s="375"/>
      <c r="F641" s="377"/>
    </row>
    <row r="642" spans="1:6" x14ac:dyDescent="0.25">
      <c r="A642" s="373"/>
      <c r="B642" s="374"/>
      <c r="C642" s="374"/>
      <c r="D642" s="375"/>
      <c r="E642" s="375"/>
      <c r="F642" s="377"/>
    </row>
    <row r="643" spans="1:6" x14ac:dyDescent="0.25">
      <c r="A643" s="373"/>
      <c r="B643" s="374"/>
      <c r="C643" s="374"/>
      <c r="D643" s="375"/>
      <c r="E643" s="375"/>
      <c r="F643" s="377"/>
    </row>
    <row r="644" spans="1:6" x14ac:dyDescent="0.25">
      <c r="A644" s="373"/>
      <c r="B644" s="374"/>
      <c r="C644" s="374"/>
      <c r="D644" s="375"/>
      <c r="E644" s="375"/>
      <c r="F644" s="377"/>
    </row>
    <row r="645" spans="1:6" x14ac:dyDescent="0.25">
      <c r="A645" s="373"/>
      <c r="B645" s="374"/>
      <c r="C645" s="374"/>
      <c r="D645" s="375"/>
      <c r="E645" s="375"/>
      <c r="F645" s="377"/>
    </row>
    <row r="646" spans="1:6" x14ac:dyDescent="0.25">
      <c r="A646" s="373"/>
      <c r="B646" s="374"/>
      <c r="C646" s="374"/>
      <c r="D646" s="375"/>
      <c r="E646" s="375"/>
      <c r="F646" s="377"/>
    </row>
    <row r="647" spans="1:6" x14ac:dyDescent="0.25">
      <c r="A647" s="373"/>
      <c r="B647" s="374"/>
      <c r="C647" s="374"/>
      <c r="D647" s="375"/>
      <c r="E647" s="375"/>
      <c r="F647" s="377"/>
    </row>
    <row r="648" spans="1:6" x14ac:dyDescent="0.25">
      <c r="A648" s="373"/>
      <c r="B648" s="374"/>
      <c r="C648" s="374"/>
      <c r="D648" s="375"/>
      <c r="E648" s="375"/>
      <c r="F648" s="377"/>
    </row>
    <row r="649" spans="1:6" x14ac:dyDescent="0.25">
      <c r="A649" s="373"/>
      <c r="B649" s="374"/>
      <c r="C649" s="374"/>
      <c r="D649" s="375"/>
      <c r="E649" s="375"/>
      <c r="F649" s="377"/>
    </row>
    <row r="650" spans="1:6" x14ac:dyDescent="0.25">
      <c r="A650" s="373"/>
      <c r="B650" s="374"/>
      <c r="C650" s="374"/>
      <c r="D650" s="375"/>
      <c r="E650" s="375"/>
      <c r="F650" s="377"/>
    </row>
    <row r="651" spans="1:6" x14ac:dyDescent="0.25">
      <c r="A651" s="373"/>
      <c r="B651" s="374"/>
      <c r="C651" s="374"/>
      <c r="D651" s="375"/>
      <c r="E651" s="375"/>
      <c r="F651" s="377"/>
    </row>
    <row r="652" spans="1:6" x14ac:dyDescent="0.25">
      <c r="A652" s="373"/>
      <c r="B652" s="374"/>
      <c r="C652" s="374"/>
      <c r="D652" s="375"/>
      <c r="E652" s="375"/>
      <c r="F652" s="377"/>
    </row>
    <row r="653" spans="1:6" x14ac:dyDescent="0.25">
      <c r="A653" s="373"/>
      <c r="B653" s="374"/>
      <c r="C653" s="374"/>
      <c r="D653" s="375"/>
      <c r="E653" s="375"/>
      <c r="F653" s="377"/>
    </row>
    <row r="654" spans="1:6" x14ac:dyDescent="0.25">
      <c r="A654" s="373"/>
      <c r="B654" s="374"/>
      <c r="C654" s="374"/>
      <c r="D654" s="375"/>
      <c r="E654" s="375"/>
      <c r="F654" s="377"/>
    </row>
    <row r="655" spans="1:6" x14ac:dyDescent="0.25">
      <c r="A655" s="373"/>
      <c r="B655" s="374"/>
      <c r="C655" s="374"/>
      <c r="D655" s="375"/>
      <c r="E655" s="375"/>
      <c r="F655" s="377"/>
    </row>
    <row r="656" spans="1:6" x14ac:dyDescent="0.25">
      <c r="A656" s="373"/>
      <c r="B656" s="374"/>
      <c r="C656" s="374"/>
      <c r="D656" s="375"/>
      <c r="E656" s="375"/>
      <c r="F656" s="377"/>
    </row>
    <row r="657" spans="1:6" x14ac:dyDescent="0.25">
      <c r="A657" s="373"/>
      <c r="B657" s="374"/>
      <c r="C657" s="374"/>
      <c r="D657" s="375"/>
      <c r="E657" s="375"/>
      <c r="F657" s="377"/>
    </row>
    <row r="658" spans="1:6" x14ac:dyDescent="0.25">
      <c r="A658" s="373"/>
      <c r="B658" s="374"/>
      <c r="C658" s="374"/>
      <c r="D658" s="375"/>
      <c r="E658" s="375"/>
      <c r="F658" s="377"/>
    </row>
    <row r="659" spans="1:6" x14ac:dyDescent="0.25">
      <c r="A659" s="373"/>
      <c r="B659" s="374"/>
      <c r="C659" s="374"/>
      <c r="D659" s="375"/>
      <c r="E659" s="375"/>
      <c r="F659" s="377"/>
    </row>
    <row r="660" spans="1:6" x14ac:dyDescent="0.25">
      <c r="A660" s="373"/>
      <c r="B660" s="374"/>
      <c r="C660" s="374"/>
      <c r="D660" s="375"/>
      <c r="E660" s="375"/>
      <c r="F660" s="377"/>
    </row>
    <row r="661" spans="1:6" x14ac:dyDescent="0.25">
      <c r="A661" s="373"/>
      <c r="B661" s="374"/>
      <c r="C661" s="374"/>
      <c r="D661" s="375"/>
      <c r="E661" s="375"/>
      <c r="F661" s="377"/>
    </row>
    <row r="662" spans="1:6" x14ac:dyDescent="0.25">
      <c r="A662" s="373"/>
      <c r="B662" s="374"/>
      <c r="C662" s="374"/>
      <c r="D662" s="375"/>
      <c r="E662" s="375"/>
      <c r="F662" s="377"/>
    </row>
    <row r="663" spans="1:6" x14ac:dyDescent="0.25">
      <c r="A663" s="373"/>
      <c r="B663" s="374"/>
      <c r="C663" s="374"/>
      <c r="D663" s="375"/>
      <c r="E663" s="375"/>
      <c r="F663" s="377"/>
    </row>
    <row r="664" spans="1:6" x14ac:dyDescent="0.25">
      <c r="A664" s="373"/>
      <c r="B664" s="374"/>
      <c r="C664" s="374"/>
      <c r="D664" s="375"/>
      <c r="E664" s="375"/>
      <c r="F664" s="377"/>
    </row>
    <row r="665" spans="1:6" x14ac:dyDescent="0.25">
      <c r="A665" s="373"/>
      <c r="B665" s="374"/>
      <c r="C665" s="374"/>
      <c r="D665" s="375"/>
      <c r="E665" s="375"/>
      <c r="F665" s="377"/>
    </row>
    <row r="666" spans="1:6" x14ac:dyDescent="0.25">
      <c r="A666" s="373"/>
      <c r="B666" s="374"/>
      <c r="C666" s="374"/>
      <c r="D666" s="375"/>
      <c r="E666" s="375"/>
      <c r="F666" s="377"/>
    </row>
    <row r="667" spans="1:6" x14ac:dyDescent="0.25">
      <c r="A667" s="373"/>
      <c r="B667" s="374"/>
      <c r="C667" s="374"/>
      <c r="D667" s="375"/>
      <c r="E667" s="375"/>
      <c r="F667" s="377"/>
    </row>
    <row r="668" spans="1:6" x14ac:dyDescent="0.25">
      <c r="A668" s="373"/>
      <c r="B668" s="374"/>
      <c r="C668" s="374"/>
      <c r="D668" s="375"/>
      <c r="E668" s="375"/>
      <c r="F668" s="377"/>
    </row>
    <row r="669" spans="1:6" x14ac:dyDescent="0.25">
      <c r="A669" s="373"/>
      <c r="B669" s="374"/>
      <c r="C669" s="374"/>
      <c r="D669" s="375"/>
      <c r="E669" s="375"/>
      <c r="F669" s="377"/>
    </row>
    <row r="670" spans="1:6" x14ac:dyDescent="0.25">
      <c r="A670" s="373"/>
      <c r="B670" s="374"/>
      <c r="C670" s="374"/>
      <c r="D670" s="375"/>
      <c r="E670" s="375"/>
      <c r="F670" s="377"/>
    </row>
    <row r="671" spans="1:6" x14ac:dyDescent="0.25">
      <c r="A671" s="373"/>
      <c r="B671" s="374"/>
      <c r="C671" s="374"/>
      <c r="D671" s="375"/>
      <c r="E671" s="375"/>
      <c r="F671" s="377"/>
    </row>
    <row r="672" spans="1:6" x14ac:dyDescent="0.25">
      <c r="A672" s="373"/>
      <c r="B672" s="374"/>
      <c r="C672" s="374"/>
      <c r="D672" s="375"/>
      <c r="E672" s="375"/>
      <c r="F672" s="377"/>
    </row>
    <row r="673" spans="1:6" x14ac:dyDescent="0.25">
      <c r="A673" s="373"/>
      <c r="B673" s="374"/>
      <c r="C673" s="374"/>
      <c r="D673" s="375"/>
      <c r="E673" s="375"/>
      <c r="F673" s="377"/>
    </row>
    <row r="674" spans="1:6" x14ac:dyDescent="0.25">
      <c r="A674" s="373"/>
      <c r="B674" s="374"/>
      <c r="C674" s="374"/>
      <c r="D674" s="375"/>
      <c r="E674" s="375"/>
      <c r="F674" s="377"/>
    </row>
    <row r="675" spans="1:6" x14ac:dyDescent="0.25">
      <c r="A675" s="373"/>
      <c r="B675" s="374"/>
      <c r="C675" s="374"/>
      <c r="D675" s="375"/>
      <c r="E675" s="375"/>
      <c r="F675" s="377"/>
    </row>
    <row r="676" spans="1:6" x14ac:dyDescent="0.25">
      <c r="A676" s="373"/>
      <c r="B676" s="374"/>
      <c r="C676" s="374"/>
      <c r="D676" s="375"/>
      <c r="E676" s="375"/>
      <c r="F676" s="377"/>
    </row>
    <row r="677" spans="1:6" x14ac:dyDescent="0.25">
      <c r="A677" s="373"/>
      <c r="B677" s="374"/>
      <c r="C677" s="374"/>
      <c r="D677" s="375"/>
      <c r="E677" s="375"/>
      <c r="F677" s="377"/>
    </row>
    <row r="678" spans="1:6" x14ac:dyDescent="0.25">
      <c r="A678" s="373"/>
      <c r="B678" s="374"/>
      <c r="C678" s="374"/>
      <c r="D678" s="375"/>
      <c r="E678" s="375"/>
      <c r="F678" s="377"/>
    </row>
    <row r="679" spans="1:6" x14ac:dyDescent="0.25">
      <c r="A679" s="373"/>
      <c r="B679" s="374"/>
      <c r="C679" s="374"/>
      <c r="D679" s="375"/>
      <c r="E679" s="375"/>
      <c r="F679" s="377"/>
    </row>
    <row r="680" spans="1:6" x14ac:dyDescent="0.25">
      <c r="A680" s="373"/>
      <c r="B680" s="374"/>
      <c r="C680" s="374"/>
      <c r="D680" s="375"/>
      <c r="E680" s="375"/>
      <c r="F680" s="377"/>
    </row>
    <row r="681" spans="1:6" x14ac:dyDescent="0.25">
      <c r="A681" s="373"/>
      <c r="B681" s="374"/>
      <c r="C681" s="374"/>
      <c r="D681" s="375"/>
      <c r="E681" s="375"/>
      <c r="F681" s="377"/>
    </row>
    <row r="682" spans="1:6" x14ac:dyDescent="0.25">
      <c r="A682" s="373"/>
      <c r="B682" s="374"/>
      <c r="C682" s="374"/>
      <c r="D682" s="375"/>
      <c r="E682" s="375"/>
      <c r="F682" s="377"/>
    </row>
    <row r="683" spans="1:6" x14ac:dyDescent="0.25">
      <c r="A683" s="373"/>
      <c r="B683" s="374"/>
      <c r="C683" s="374"/>
      <c r="D683" s="375"/>
      <c r="E683" s="375"/>
      <c r="F683" s="377"/>
    </row>
    <row r="684" spans="1:6" x14ac:dyDescent="0.25">
      <c r="A684" s="373"/>
      <c r="B684" s="374"/>
      <c r="C684" s="374"/>
      <c r="D684" s="375"/>
      <c r="E684" s="375"/>
      <c r="F684" s="377"/>
    </row>
    <row r="685" spans="1:6" x14ac:dyDescent="0.25">
      <c r="A685" s="373"/>
      <c r="B685" s="374"/>
      <c r="C685" s="374"/>
      <c r="D685" s="375"/>
      <c r="E685" s="375"/>
      <c r="F685" s="377"/>
    </row>
    <row r="686" spans="1:6" x14ac:dyDescent="0.25">
      <c r="A686" s="373"/>
      <c r="B686" s="374"/>
      <c r="C686" s="374"/>
      <c r="D686" s="375"/>
      <c r="E686" s="375"/>
      <c r="F686" s="377"/>
    </row>
    <row r="687" spans="1:6" x14ac:dyDescent="0.25">
      <c r="A687" s="373"/>
      <c r="B687" s="374"/>
      <c r="C687" s="374"/>
      <c r="D687" s="375"/>
      <c r="E687" s="375"/>
      <c r="F687" s="377"/>
    </row>
    <row r="688" spans="1:6" x14ac:dyDescent="0.25">
      <c r="A688" s="373"/>
      <c r="B688" s="374"/>
      <c r="C688" s="374"/>
      <c r="D688" s="375"/>
      <c r="E688" s="375"/>
      <c r="F688" s="377"/>
    </row>
    <row r="689" spans="1:6" x14ac:dyDescent="0.25">
      <c r="A689" s="373"/>
      <c r="B689" s="374"/>
      <c r="C689" s="374"/>
      <c r="D689" s="375"/>
      <c r="E689" s="375"/>
      <c r="F689" s="377"/>
    </row>
    <row r="690" spans="1:6" x14ac:dyDescent="0.25">
      <c r="A690" s="373"/>
      <c r="B690" s="374"/>
      <c r="C690" s="374"/>
      <c r="D690" s="375"/>
      <c r="E690" s="375"/>
      <c r="F690" s="377"/>
    </row>
    <row r="691" spans="1:6" x14ac:dyDescent="0.25">
      <c r="A691" s="373"/>
      <c r="B691" s="374"/>
      <c r="C691" s="374"/>
      <c r="D691" s="375"/>
      <c r="E691" s="375"/>
      <c r="F691" s="377"/>
    </row>
    <row r="692" spans="1:6" x14ac:dyDescent="0.25">
      <c r="A692" s="373"/>
      <c r="B692" s="374"/>
      <c r="C692" s="374"/>
      <c r="D692" s="375"/>
      <c r="E692" s="375"/>
      <c r="F692" s="377"/>
    </row>
    <row r="693" spans="1:6" x14ac:dyDescent="0.25">
      <c r="A693" s="373"/>
      <c r="B693" s="374"/>
      <c r="C693" s="374"/>
      <c r="D693" s="375"/>
      <c r="E693" s="375"/>
      <c r="F693" s="377"/>
    </row>
    <row r="694" spans="1:6" x14ac:dyDescent="0.25">
      <c r="A694" s="373"/>
      <c r="B694" s="374"/>
      <c r="C694" s="374"/>
      <c r="D694" s="375"/>
      <c r="E694" s="375"/>
      <c r="F694" s="377"/>
    </row>
    <row r="695" spans="1:6" x14ac:dyDescent="0.25">
      <c r="A695" s="373"/>
      <c r="B695" s="374"/>
      <c r="C695" s="374"/>
      <c r="D695" s="375"/>
      <c r="E695" s="375"/>
      <c r="F695" s="377"/>
    </row>
    <row r="696" spans="1:6" x14ac:dyDescent="0.25">
      <c r="A696" s="373"/>
      <c r="B696" s="374"/>
      <c r="C696" s="374"/>
      <c r="D696" s="375"/>
      <c r="E696" s="375"/>
      <c r="F696" s="377"/>
    </row>
    <row r="697" spans="1:6" x14ac:dyDescent="0.25">
      <c r="A697" s="373"/>
      <c r="B697" s="374"/>
      <c r="C697" s="374"/>
      <c r="D697" s="375"/>
      <c r="E697" s="375"/>
      <c r="F697" s="377"/>
    </row>
    <row r="698" spans="1:6" x14ac:dyDescent="0.25">
      <c r="A698" s="373"/>
      <c r="B698" s="374"/>
      <c r="C698" s="374"/>
      <c r="D698" s="375"/>
      <c r="E698" s="375"/>
      <c r="F698" s="377"/>
    </row>
    <row r="699" spans="1:6" x14ac:dyDescent="0.25">
      <c r="A699" s="373"/>
      <c r="B699" s="374"/>
      <c r="C699" s="374"/>
      <c r="D699" s="375"/>
      <c r="E699" s="375"/>
      <c r="F699" s="377"/>
    </row>
    <row r="700" spans="1:6" x14ac:dyDescent="0.25">
      <c r="A700" s="373"/>
      <c r="B700" s="374"/>
      <c r="C700" s="374"/>
      <c r="D700" s="375"/>
      <c r="E700" s="375"/>
      <c r="F700" s="377"/>
    </row>
    <row r="701" spans="1:6" x14ac:dyDescent="0.25">
      <c r="A701" s="373"/>
      <c r="B701" s="374"/>
      <c r="C701" s="374"/>
      <c r="D701" s="375"/>
      <c r="E701" s="375"/>
      <c r="F701" s="377"/>
    </row>
    <row r="702" spans="1:6" x14ac:dyDescent="0.25">
      <c r="A702" s="373"/>
      <c r="B702" s="374"/>
      <c r="C702" s="374"/>
      <c r="D702" s="375"/>
      <c r="E702" s="375"/>
      <c r="F702" s="377"/>
    </row>
    <row r="703" spans="1:6" x14ac:dyDescent="0.25">
      <c r="A703" s="373"/>
      <c r="B703" s="374"/>
      <c r="C703" s="374"/>
      <c r="D703" s="375"/>
      <c r="E703" s="375"/>
      <c r="F703" s="377"/>
    </row>
    <row r="704" spans="1:6" x14ac:dyDescent="0.25">
      <c r="A704" s="373"/>
      <c r="B704" s="374"/>
      <c r="C704" s="374"/>
      <c r="D704" s="375"/>
      <c r="E704" s="375"/>
      <c r="F704" s="377"/>
    </row>
    <row r="705" spans="1:6" x14ac:dyDescent="0.25">
      <c r="A705" s="373"/>
      <c r="B705" s="374"/>
      <c r="C705" s="374"/>
      <c r="D705" s="375"/>
      <c r="E705" s="375"/>
      <c r="F705" s="377"/>
    </row>
    <row r="706" spans="1:6" x14ac:dyDescent="0.25">
      <c r="A706" s="373"/>
      <c r="B706" s="374"/>
      <c r="C706" s="374"/>
      <c r="D706" s="375"/>
      <c r="E706" s="375"/>
      <c r="F706" s="377"/>
    </row>
    <row r="707" spans="1:6" x14ac:dyDescent="0.25">
      <c r="A707" s="373"/>
      <c r="B707" s="374"/>
      <c r="C707" s="374"/>
      <c r="D707" s="375"/>
      <c r="E707" s="375"/>
      <c r="F707" s="377"/>
    </row>
    <row r="708" spans="1:6" x14ac:dyDescent="0.25">
      <c r="A708" s="373"/>
      <c r="B708" s="374"/>
      <c r="C708" s="374"/>
      <c r="D708" s="375"/>
      <c r="E708" s="375"/>
      <c r="F708" s="377"/>
    </row>
    <row r="709" spans="1:6" x14ac:dyDescent="0.25">
      <c r="A709" s="373"/>
      <c r="B709" s="374"/>
      <c r="C709" s="374"/>
      <c r="D709" s="375"/>
      <c r="E709" s="375"/>
      <c r="F709" s="377"/>
    </row>
    <row r="710" spans="1:6" x14ac:dyDescent="0.25">
      <c r="A710" s="373"/>
      <c r="B710" s="374"/>
      <c r="C710" s="374"/>
      <c r="D710" s="375"/>
      <c r="E710" s="375"/>
      <c r="F710" s="377"/>
    </row>
    <row r="711" spans="1:6" x14ac:dyDescent="0.25">
      <c r="A711" s="373"/>
      <c r="B711" s="374"/>
      <c r="C711" s="374"/>
      <c r="D711" s="375"/>
      <c r="E711" s="375"/>
      <c r="F711" s="377"/>
    </row>
    <row r="712" spans="1:6" x14ac:dyDescent="0.25">
      <c r="A712" s="373"/>
      <c r="B712" s="374"/>
      <c r="C712" s="374"/>
      <c r="D712" s="375"/>
      <c r="E712" s="375"/>
      <c r="F712" s="377"/>
    </row>
    <row r="713" spans="1:6" x14ac:dyDescent="0.25">
      <c r="A713" s="373"/>
      <c r="B713" s="374"/>
      <c r="C713" s="374"/>
      <c r="D713" s="375"/>
      <c r="E713" s="375"/>
      <c r="F713" s="377"/>
    </row>
    <row r="714" spans="1:6" x14ac:dyDescent="0.25">
      <c r="A714" s="373"/>
      <c r="B714" s="374"/>
      <c r="C714" s="374"/>
      <c r="D714" s="375"/>
      <c r="E714" s="375"/>
      <c r="F714" s="377"/>
    </row>
    <row r="715" spans="1:6" x14ac:dyDescent="0.25">
      <c r="A715" s="373"/>
      <c r="B715" s="374"/>
      <c r="C715" s="374"/>
      <c r="D715" s="375"/>
      <c r="E715" s="375"/>
      <c r="F715" s="377"/>
    </row>
    <row r="716" spans="1:6" x14ac:dyDescent="0.25">
      <c r="A716" s="373"/>
      <c r="B716" s="374"/>
      <c r="C716" s="374"/>
      <c r="D716" s="375"/>
      <c r="E716" s="375"/>
      <c r="F716" s="377"/>
    </row>
    <row r="717" spans="1:6" x14ac:dyDescent="0.25">
      <c r="A717" s="373"/>
      <c r="B717" s="374"/>
      <c r="C717" s="374"/>
      <c r="D717" s="375"/>
      <c r="E717" s="375"/>
      <c r="F717" s="377"/>
    </row>
    <row r="718" spans="1:6" x14ac:dyDescent="0.25">
      <c r="A718" s="373"/>
      <c r="B718" s="374"/>
      <c r="C718" s="374"/>
      <c r="D718" s="375"/>
      <c r="E718" s="375"/>
      <c r="F718" s="377"/>
    </row>
    <row r="719" spans="1:6" x14ac:dyDescent="0.25">
      <c r="A719" s="373"/>
      <c r="B719" s="374"/>
      <c r="C719" s="374"/>
      <c r="D719" s="375"/>
      <c r="E719" s="375"/>
      <c r="F719" s="377"/>
    </row>
    <row r="720" spans="1:6" x14ac:dyDescent="0.25">
      <c r="A720" s="373"/>
      <c r="B720" s="374"/>
      <c r="C720" s="374"/>
      <c r="D720" s="375"/>
      <c r="E720" s="375"/>
      <c r="F720" s="377"/>
    </row>
    <row r="721" spans="1:6" x14ac:dyDescent="0.25">
      <c r="A721" s="373"/>
      <c r="B721" s="374"/>
      <c r="C721" s="374"/>
      <c r="D721" s="375"/>
      <c r="E721" s="375"/>
      <c r="F721" s="377"/>
    </row>
    <row r="722" spans="1:6" x14ac:dyDescent="0.25">
      <c r="A722" s="373"/>
      <c r="B722" s="374"/>
      <c r="C722" s="374"/>
      <c r="D722" s="375"/>
      <c r="E722" s="375"/>
      <c r="F722" s="377"/>
    </row>
    <row r="723" spans="1:6" x14ac:dyDescent="0.25">
      <c r="A723" s="373"/>
      <c r="B723" s="374"/>
      <c r="C723" s="374"/>
      <c r="D723" s="375"/>
      <c r="E723" s="375"/>
      <c r="F723" s="377"/>
    </row>
    <row r="724" spans="1:6" x14ac:dyDescent="0.25">
      <c r="A724" s="373"/>
      <c r="B724" s="374"/>
      <c r="C724" s="374"/>
      <c r="D724" s="375"/>
      <c r="E724" s="375"/>
      <c r="F724" s="377"/>
    </row>
    <row r="725" spans="1:6" x14ac:dyDescent="0.25">
      <c r="A725" s="373"/>
      <c r="B725" s="374"/>
      <c r="C725" s="374"/>
      <c r="D725" s="375"/>
      <c r="E725" s="375"/>
      <c r="F725" s="377"/>
    </row>
    <row r="726" spans="1:6" x14ac:dyDescent="0.25">
      <c r="A726" s="373"/>
      <c r="B726" s="374"/>
      <c r="C726" s="374"/>
      <c r="D726" s="375"/>
      <c r="E726" s="375"/>
      <c r="F726" s="377"/>
    </row>
    <row r="727" spans="1:6" x14ac:dyDescent="0.25">
      <c r="A727" s="373"/>
      <c r="B727" s="374"/>
      <c r="C727" s="374"/>
      <c r="D727" s="375"/>
      <c r="E727" s="375"/>
      <c r="F727" s="377"/>
    </row>
    <row r="728" spans="1:6" x14ac:dyDescent="0.25">
      <c r="A728" s="373"/>
      <c r="B728" s="374"/>
      <c r="C728" s="374"/>
      <c r="D728" s="375"/>
      <c r="E728" s="375"/>
      <c r="F728" s="377"/>
    </row>
    <row r="729" spans="1:6" x14ac:dyDescent="0.25">
      <c r="A729" s="373"/>
      <c r="B729" s="374"/>
      <c r="C729" s="374"/>
      <c r="D729" s="375"/>
      <c r="E729" s="375"/>
      <c r="F729" s="377"/>
    </row>
    <row r="730" spans="1:6" x14ac:dyDescent="0.25">
      <c r="A730" s="373"/>
      <c r="B730" s="374"/>
      <c r="C730" s="374"/>
      <c r="D730" s="375"/>
      <c r="E730" s="375"/>
      <c r="F730" s="377"/>
    </row>
    <row r="731" spans="1:6" x14ac:dyDescent="0.25">
      <c r="A731" s="373"/>
      <c r="B731" s="374"/>
      <c r="C731" s="374"/>
      <c r="D731" s="375"/>
      <c r="E731" s="375"/>
      <c r="F731" s="377"/>
    </row>
    <row r="732" spans="1:6" x14ac:dyDescent="0.25">
      <c r="A732" s="373"/>
      <c r="B732" s="374"/>
      <c r="C732" s="374"/>
      <c r="D732" s="375"/>
      <c r="E732" s="375"/>
      <c r="F732" s="377"/>
    </row>
    <row r="733" spans="1:6" x14ac:dyDescent="0.25">
      <c r="A733" s="373"/>
      <c r="B733" s="374"/>
      <c r="C733" s="374"/>
      <c r="D733" s="375"/>
      <c r="E733" s="375"/>
      <c r="F733" s="377"/>
    </row>
    <row r="734" spans="1:6" x14ac:dyDescent="0.25">
      <c r="A734" s="373"/>
      <c r="B734" s="374"/>
      <c r="C734" s="374"/>
      <c r="D734" s="375"/>
      <c r="E734" s="375"/>
      <c r="F734" s="377"/>
    </row>
    <row r="735" spans="1:6" x14ac:dyDescent="0.25">
      <c r="A735" s="373"/>
      <c r="B735" s="374"/>
      <c r="C735" s="374"/>
      <c r="D735" s="375"/>
      <c r="E735" s="375"/>
      <c r="F735" s="377"/>
    </row>
    <row r="736" spans="1:6" x14ac:dyDescent="0.25">
      <c r="A736" s="373"/>
      <c r="B736" s="374"/>
      <c r="C736" s="374"/>
      <c r="D736" s="375"/>
      <c r="E736" s="375"/>
      <c r="F736" s="377"/>
    </row>
    <row r="737" spans="1:6" x14ac:dyDescent="0.25">
      <c r="A737" s="373"/>
      <c r="B737" s="374"/>
      <c r="C737" s="374"/>
      <c r="D737" s="375"/>
      <c r="E737" s="375"/>
      <c r="F737" s="377"/>
    </row>
    <row r="738" spans="1:6" x14ac:dyDescent="0.25">
      <c r="A738" s="373"/>
      <c r="B738" s="374"/>
      <c r="C738" s="374"/>
      <c r="D738" s="375"/>
      <c r="E738" s="375"/>
      <c r="F738" s="377"/>
    </row>
    <row r="739" spans="1:6" x14ac:dyDescent="0.25">
      <c r="A739" s="373"/>
      <c r="B739" s="374"/>
      <c r="C739" s="374"/>
      <c r="D739" s="375"/>
      <c r="E739" s="375"/>
      <c r="F739" s="377"/>
    </row>
    <row r="740" spans="1:6" x14ac:dyDescent="0.25">
      <c r="A740" s="373"/>
      <c r="B740" s="374"/>
      <c r="C740" s="374"/>
      <c r="D740" s="375"/>
      <c r="E740" s="375"/>
      <c r="F740" s="377"/>
    </row>
    <row r="741" spans="1:6" x14ac:dyDescent="0.25">
      <c r="A741" s="373"/>
      <c r="B741" s="374"/>
      <c r="C741" s="374"/>
      <c r="D741" s="375"/>
      <c r="E741" s="375"/>
      <c r="F741" s="377"/>
    </row>
    <row r="742" spans="1:6" x14ac:dyDescent="0.25">
      <c r="A742" s="373"/>
      <c r="B742" s="374"/>
      <c r="C742" s="374"/>
      <c r="D742" s="375"/>
      <c r="E742" s="375"/>
      <c r="F742" s="377"/>
    </row>
    <row r="743" spans="1:6" x14ac:dyDescent="0.25">
      <c r="A743" s="373"/>
      <c r="B743" s="374"/>
      <c r="C743" s="374"/>
      <c r="D743" s="375"/>
      <c r="E743" s="375"/>
      <c r="F743" s="377"/>
    </row>
    <row r="744" spans="1:6" x14ac:dyDescent="0.25">
      <c r="A744" s="373"/>
      <c r="B744" s="374"/>
      <c r="C744" s="374"/>
      <c r="D744" s="375"/>
      <c r="E744" s="375"/>
      <c r="F744" s="377"/>
    </row>
    <row r="745" spans="1:6" x14ac:dyDescent="0.25">
      <c r="A745" s="373"/>
      <c r="B745" s="374"/>
      <c r="C745" s="374"/>
      <c r="D745" s="375"/>
      <c r="E745" s="375"/>
      <c r="F745" s="377"/>
    </row>
    <row r="746" spans="1:6" x14ac:dyDescent="0.25">
      <c r="A746" s="373"/>
      <c r="B746" s="374"/>
      <c r="C746" s="374"/>
      <c r="D746" s="375"/>
      <c r="E746" s="375"/>
      <c r="F746" s="377"/>
    </row>
    <row r="747" spans="1:6" x14ac:dyDescent="0.25">
      <c r="A747" s="373"/>
      <c r="B747" s="374"/>
      <c r="C747" s="374"/>
      <c r="D747" s="375"/>
      <c r="E747" s="375"/>
      <c r="F747" s="377"/>
    </row>
    <row r="748" spans="1:6" x14ac:dyDescent="0.25">
      <c r="A748" s="373"/>
      <c r="B748" s="374"/>
      <c r="C748" s="374"/>
      <c r="D748" s="375"/>
      <c r="E748" s="375"/>
      <c r="F748" s="377"/>
    </row>
    <row r="749" spans="1:6" x14ac:dyDescent="0.25">
      <c r="A749" s="373"/>
      <c r="B749" s="374"/>
      <c r="C749" s="374"/>
      <c r="D749" s="375"/>
      <c r="E749" s="375"/>
      <c r="F749" s="377"/>
    </row>
    <row r="750" spans="1:6" x14ac:dyDescent="0.25">
      <c r="A750" s="373"/>
      <c r="B750" s="374"/>
      <c r="C750" s="374"/>
      <c r="D750" s="375"/>
      <c r="E750" s="375"/>
      <c r="F750" s="377"/>
    </row>
    <row r="751" spans="1:6" x14ac:dyDescent="0.25">
      <c r="A751" s="373"/>
      <c r="B751" s="374"/>
      <c r="C751" s="374"/>
      <c r="D751" s="375"/>
      <c r="E751" s="375"/>
      <c r="F751" s="377"/>
    </row>
    <row r="752" spans="1:6" x14ac:dyDescent="0.25">
      <c r="A752" s="373"/>
      <c r="B752" s="374"/>
      <c r="C752" s="374"/>
      <c r="D752" s="375"/>
      <c r="E752" s="375"/>
      <c r="F752" s="377"/>
    </row>
    <row r="753" spans="1:6" x14ac:dyDescent="0.25">
      <c r="A753" s="373"/>
      <c r="B753" s="374"/>
      <c r="C753" s="374"/>
      <c r="D753" s="375"/>
      <c r="E753" s="375"/>
      <c r="F753" s="377"/>
    </row>
    <row r="754" spans="1:6" x14ac:dyDescent="0.25">
      <c r="A754" s="373"/>
      <c r="B754" s="374"/>
      <c r="C754" s="374"/>
      <c r="D754" s="375"/>
      <c r="E754" s="375"/>
      <c r="F754" s="377"/>
    </row>
    <row r="755" spans="1:6" x14ac:dyDescent="0.25">
      <c r="A755" s="373"/>
      <c r="B755" s="374"/>
      <c r="C755" s="374"/>
      <c r="D755" s="375"/>
      <c r="E755" s="375"/>
      <c r="F755" s="377"/>
    </row>
    <row r="756" spans="1:6" x14ac:dyDescent="0.25">
      <c r="A756" s="373"/>
      <c r="B756" s="374"/>
      <c r="C756" s="374"/>
      <c r="D756" s="375"/>
      <c r="E756" s="375"/>
      <c r="F756" s="377"/>
    </row>
    <row r="757" spans="1:6" x14ac:dyDescent="0.25">
      <c r="A757" s="373"/>
      <c r="B757" s="374"/>
      <c r="C757" s="374"/>
      <c r="D757" s="375"/>
      <c r="E757" s="375"/>
      <c r="F757" s="377"/>
    </row>
    <row r="758" spans="1:6" x14ac:dyDescent="0.25">
      <c r="A758" s="373"/>
      <c r="B758" s="374"/>
      <c r="C758" s="374"/>
      <c r="D758" s="375"/>
      <c r="E758" s="375"/>
      <c r="F758" s="377"/>
    </row>
    <row r="759" spans="1:6" x14ac:dyDescent="0.25">
      <c r="A759" s="373"/>
      <c r="B759" s="374"/>
      <c r="C759" s="374"/>
      <c r="D759" s="375"/>
      <c r="E759" s="375"/>
      <c r="F759" s="377"/>
    </row>
    <row r="760" spans="1:6" x14ac:dyDescent="0.25">
      <c r="A760" s="373"/>
      <c r="B760" s="374"/>
      <c r="C760" s="374"/>
      <c r="D760" s="375"/>
      <c r="E760" s="375"/>
      <c r="F760" s="377"/>
    </row>
    <row r="761" spans="1:6" x14ac:dyDescent="0.25">
      <c r="A761" s="373"/>
      <c r="B761" s="374"/>
      <c r="C761" s="374"/>
      <c r="D761" s="375"/>
      <c r="E761" s="375"/>
      <c r="F761" s="377"/>
    </row>
    <row r="762" spans="1:6" x14ac:dyDescent="0.25">
      <c r="A762" s="373"/>
      <c r="B762" s="374"/>
      <c r="C762" s="374"/>
      <c r="D762" s="375"/>
      <c r="E762" s="375"/>
      <c r="F762" s="377"/>
    </row>
    <row r="763" spans="1:6" x14ac:dyDescent="0.25">
      <c r="A763" s="373"/>
      <c r="B763" s="374"/>
      <c r="C763" s="374"/>
      <c r="D763" s="375"/>
      <c r="E763" s="375"/>
      <c r="F763" s="377"/>
    </row>
    <row r="764" spans="1:6" x14ac:dyDescent="0.25">
      <c r="A764" s="373"/>
      <c r="B764" s="374"/>
      <c r="C764" s="374"/>
      <c r="D764" s="375"/>
      <c r="E764" s="375"/>
      <c r="F764" s="377"/>
    </row>
    <row r="765" spans="1:6" x14ac:dyDescent="0.25">
      <c r="A765" s="373"/>
      <c r="B765" s="374"/>
      <c r="C765" s="374"/>
      <c r="D765" s="375"/>
      <c r="E765" s="375"/>
      <c r="F765" s="377"/>
    </row>
    <row r="766" spans="1:6" x14ac:dyDescent="0.25">
      <c r="A766" s="373"/>
      <c r="B766" s="374"/>
      <c r="C766" s="374"/>
      <c r="D766" s="375"/>
      <c r="E766" s="375"/>
      <c r="F766" s="377"/>
    </row>
    <row r="767" spans="1:6" x14ac:dyDescent="0.25">
      <c r="A767" s="373"/>
      <c r="B767" s="374"/>
      <c r="C767" s="374"/>
      <c r="D767" s="375"/>
      <c r="E767" s="375"/>
      <c r="F767" s="377"/>
    </row>
    <row r="768" spans="1:6" x14ac:dyDescent="0.25">
      <c r="A768" s="373"/>
      <c r="B768" s="374"/>
      <c r="C768" s="374"/>
      <c r="D768" s="375"/>
      <c r="E768" s="375"/>
      <c r="F768" s="377"/>
    </row>
    <row r="769" spans="1:6" x14ac:dyDescent="0.25">
      <c r="A769" s="373"/>
      <c r="B769" s="374"/>
      <c r="C769" s="374"/>
      <c r="D769" s="375"/>
      <c r="E769" s="375"/>
      <c r="F769" s="377"/>
    </row>
    <row r="770" spans="1:6" x14ac:dyDescent="0.25">
      <c r="A770" s="373"/>
      <c r="B770" s="374"/>
      <c r="C770" s="374"/>
      <c r="D770" s="375"/>
      <c r="E770" s="375"/>
      <c r="F770" s="377"/>
    </row>
    <row r="771" spans="1:6" x14ac:dyDescent="0.25">
      <c r="A771" s="373"/>
      <c r="B771" s="374"/>
      <c r="C771" s="374"/>
      <c r="D771" s="375"/>
      <c r="E771" s="375"/>
      <c r="F771" s="377"/>
    </row>
    <row r="772" spans="1:6" x14ac:dyDescent="0.25">
      <c r="A772" s="373"/>
      <c r="B772" s="374"/>
      <c r="C772" s="374"/>
      <c r="D772" s="375"/>
      <c r="E772" s="375"/>
      <c r="F772" s="377"/>
    </row>
    <row r="773" spans="1:6" x14ac:dyDescent="0.25">
      <c r="A773" s="373"/>
      <c r="B773" s="374"/>
      <c r="C773" s="374"/>
      <c r="D773" s="375"/>
      <c r="E773" s="375"/>
      <c r="F773" s="377"/>
    </row>
    <row r="774" spans="1:6" x14ac:dyDescent="0.25">
      <c r="A774" s="373"/>
      <c r="B774" s="374"/>
      <c r="C774" s="374"/>
      <c r="D774" s="375"/>
      <c r="E774" s="375"/>
      <c r="F774" s="377"/>
    </row>
    <row r="775" spans="1:6" x14ac:dyDescent="0.25">
      <c r="A775" s="373"/>
      <c r="B775" s="374"/>
      <c r="C775" s="374"/>
      <c r="D775" s="375"/>
      <c r="E775" s="375"/>
      <c r="F775" s="377"/>
    </row>
    <row r="776" spans="1:6" x14ac:dyDescent="0.25">
      <c r="A776" s="373"/>
      <c r="B776" s="374"/>
      <c r="C776" s="374"/>
      <c r="D776" s="375"/>
      <c r="E776" s="375"/>
      <c r="F776" s="377"/>
    </row>
    <row r="777" spans="1:6" x14ac:dyDescent="0.25">
      <c r="A777" s="373"/>
      <c r="B777" s="374"/>
      <c r="C777" s="374"/>
      <c r="D777" s="375"/>
      <c r="E777" s="375"/>
      <c r="F777" s="377"/>
    </row>
    <row r="778" spans="1:6" x14ac:dyDescent="0.25">
      <c r="A778" s="373"/>
      <c r="B778" s="374"/>
      <c r="C778" s="374"/>
      <c r="D778" s="375"/>
      <c r="E778" s="375"/>
      <c r="F778" s="377"/>
    </row>
    <row r="779" spans="1:6" x14ac:dyDescent="0.25">
      <c r="A779" s="373"/>
      <c r="B779" s="374"/>
      <c r="C779" s="374"/>
      <c r="D779" s="375"/>
      <c r="E779" s="375"/>
      <c r="F779" s="377"/>
    </row>
    <row r="780" spans="1:6" x14ac:dyDescent="0.25">
      <c r="A780" s="373"/>
      <c r="B780" s="374"/>
      <c r="C780" s="374"/>
      <c r="D780" s="375"/>
      <c r="E780" s="375"/>
      <c r="F780" s="377"/>
    </row>
    <row r="781" spans="1:6" x14ac:dyDescent="0.25">
      <c r="A781" s="373"/>
      <c r="B781" s="374"/>
      <c r="C781" s="374"/>
      <c r="D781" s="375"/>
      <c r="E781" s="375"/>
      <c r="F781" s="377"/>
    </row>
    <row r="782" spans="1:6" x14ac:dyDescent="0.25">
      <c r="A782" s="373"/>
      <c r="B782" s="374"/>
      <c r="C782" s="374"/>
      <c r="D782" s="375"/>
      <c r="E782" s="375"/>
      <c r="F782" s="377"/>
    </row>
    <row r="783" spans="1:6" x14ac:dyDescent="0.25">
      <c r="A783" s="373"/>
      <c r="B783" s="374"/>
      <c r="C783" s="374"/>
      <c r="D783" s="375"/>
      <c r="E783" s="375"/>
      <c r="F783" s="377"/>
    </row>
    <row r="784" spans="1:6" x14ac:dyDescent="0.25">
      <c r="A784" s="373"/>
      <c r="B784" s="374"/>
      <c r="C784" s="374"/>
      <c r="D784" s="375"/>
      <c r="E784" s="375"/>
      <c r="F784" s="377"/>
    </row>
    <row r="785" spans="1:6" x14ac:dyDescent="0.25">
      <c r="A785" s="373"/>
      <c r="B785" s="374"/>
      <c r="C785" s="374"/>
      <c r="D785" s="375"/>
      <c r="E785" s="375"/>
      <c r="F785" s="377"/>
    </row>
    <row r="786" spans="1:6" x14ac:dyDescent="0.25">
      <c r="A786" s="373"/>
      <c r="B786" s="374"/>
      <c r="C786" s="374"/>
      <c r="D786" s="375"/>
      <c r="E786" s="375"/>
      <c r="F786" s="377"/>
    </row>
    <row r="787" spans="1:6" x14ac:dyDescent="0.25">
      <c r="A787" s="373"/>
      <c r="B787" s="374"/>
      <c r="C787" s="374"/>
      <c r="D787" s="375"/>
      <c r="E787" s="375"/>
      <c r="F787" s="377"/>
    </row>
    <row r="788" spans="1:6" x14ac:dyDescent="0.25">
      <c r="A788" s="373"/>
      <c r="B788" s="374"/>
      <c r="C788" s="374"/>
      <c r="D788" s="375"/>
      <c r="E788" s="375"/>
      <c r="F788" s="377"/>
    </row>
    <row r="789" spans="1:6" x14ac:dyDescent="0.25">
      <c r="A789" s="373"/>
      <c r="B789" s="374"/>
      <c r="C789" s="374"/>
      <c r="D789" s="375"/>
      <c r="E789" s="375"/>
      <c r="F789" s="377"/>
    </row>
    <row r="790" spans="1:6" x14ac:dyDescent="0.25">
      <c r="A790" s="373"/>
      <c r="B790" s="374"/>
      <c r="C790" s="374"/>
      <c r="D790" s="375"/>
      <c r="E790" s="375"/>
      <c r="F790" s="377"/>
    </row>
    <row r="791" spans="1:6" x14ac:dyDescent="0.25">
      <c r="A791" s="373"/>
      <c r="B791" s="374"/>
      <c r="C791" s="374"/>
      <c r="D791" s="375"/>
      <c r="E791" s="375"/>
      <c r="F791" s="377"/>
    </row>
    <row r="792" spans="1:6" x14ac:dyDescent="0.25">
      <c r="A792" s="373"/>
      <c r="B792" s="374"/>
      <c r="C792" s="374"/>
      <c r="D792" s="375"/>
      <c r="E792" s="375"/>
      <c r="F792" s="377"/>
    </row>
    <row r="793" spans="1:6" x14ac:dyDescent="0.25">
      <c r="A793" s="373"/>
      <c r="B793" s="374"/>
      <c r="C793" s="374"/>
      <c r="D793" s="375"/>
      <c r="E793" s="375"/>
      <c r="F793" s="377"/>
    </row>
    <row r="794" spans="1:6" x14ac:dyDescent="0.25">
      <c r="A794" s="373"/>
      <c r="B794" s="374"/>
      <c r="C794" s="374"/>
      <c r="D794" s="375"/>
      <c r="E794" s="375"/>
      <c r="F794" s="377"/>
    </row>
    <row r="795" spans="1:6" x14ac:dyDescent="0.25">
      <c r="A795" s="373"/>
      <c r="B795" s="374"/>
      <c r="C795" s="374"/>
      <c r="D795" s="375"/>
      <c r="E795" s="375"/>
      <c r="F795" s="377"/>
    </row>
    <row r="796" spans="1:6" x14ac:dyDescent="0.25">
      <c r="A796" s="373"/>
      <c r="B796" s="374"/>
      <c r="C796" s="374"/>
      <c r="D796" s="375"/>
      <c r="E796" s="375"/>
      <c r="F796" s="377"/>
    </row>
    <row r="797" spans="1:6" x14ac:dyDescent="0.25">
      <c r="A797" s="373"/>
      <c r="B797" s="374"/>
      <c r="C797" s="374"/>
      <c r="D797" s="375"/>
      <c r="E797" s="375"/>
      <c r="F797" s="377"/>
    </row>
    <row r="798" spans="1:6" x14ac:dyDescent="0.25">
      <c r="A798" s="373"/>
      <c r="B798" s="374"/>
      <c r="C798" s="374"/>
      <c r="D798" s="375"/>
      <c r="E798" s="375"/>
      <c r="F798" s="377"/>
    </row>
    <row r="799" spans="1:6" x14ac:dyDescent="0.25">
      <c r="A799" s="373"/>
      <c r="B799" s="374"/>
      <c r="C799" s="374"/>
      <c r="D799" s="375"/>
      <c r="E799" s="375"/>
      <c r="F799" s="377"/>
    </row>
    <row r="800" spans="1:6" x14ac:dyDescent="0.25">
      <c r="A800" s="373"/>
      <c r="B800" s="374"/>
      <c r="C800" s="374"/>
      <c r="D800" s="375"/>
      <c r="E800" s="375"/>
      <c r="F800" s="377"/>
    </row>
    <row r="801" spans="1:6" x14ac:dyDescent="0.25">
      <c r="A801" s="373"/>
      <c r="B801" s="374"/>
      <c r="C801" s="374"/>
      <c r="D801" s="375"/>
      <c r="E801" s="375"/>
      <c r="F801" s="377"/>
    </row>
    <row r="802" spans="1:6" x14ac:dyDescent="0.25">
      <c r="A802" s="373"/>
      <c r="B802" s="374"/>
      <c r="C802" s="374"/>
      <c r="D802" s="375"/>
      <c r="E802" s="375"/>
      <c r="F802" s="377"/>
    </row>
    <row r="803" spans="1:6" x14ac:dyDescent="0.25">
      <c r="A803" s="373"/>
      <c r="B803" s="374"/>
      <c r="C803" s="374"/>
      <c r="D803" s="375"/>
      <c r="E803" s="375"/>
      <c r="F803" s="377"/>
    </row>
    <row r="804" spans="1:6" x14ac:dyDescent="0.25">
      <c r="A804" s="373"/>
      <c r="B804" s="374"/>
      <c r="C804" s="374"/>
      <c r="D804" s="375"/>
      <c r="E804" s="375"/>
      <c r="F804" s="377"/>
    </row>
    <row r="805" spans="1:6" x14ac:dyDescent="0.25">
      <c r="A805" s="373"/>
      <c r="B805" s="374"/>
      <c r="C805" s="374"/>
      <c r="D805" s="375"/>
      <c r="E805" s="375"/>
      <c r="F805" s="377"/>
    </row>
    <row r="806" spans="1:6" x14ac:dyDescent="0.25">
      <c r="A806" s="373"/>
      <c r="B806" s="374"/>
      <c r="C806" s="374"/>
      <c r="D806" s="375"/>
      <c r="E806" s="375"/>
      <c r="F806" s="377"/>
    </row>
    <row r="807" spans="1:6" x14ac:dyDescent="0.25">
      <c r="A807" s="373"/>
      <c r="B807" s="374"/>
      <c r="C807" s="374"/>
      <c r="D807" s="375"/>
      <c r="E807" s="375"/>
      <c r="F807" s="377"/>
    </row>
    <row r="808" spans="1:6" x14ac:dyDescent="0.25">
      <c r="A808" s="373"/>
      <c r="B808" s="374"/>
      <c r="C808" s="374"/>
      <c r="D808" s="375"/>
      <c r="E808" s="375"/>
      <c r="F808" s="377"/>
    </row>
    <row r="809" spans="1:6" x14ac:dyDescent="0.25">
      <c r="A809" s="373"/>
      <c r="B809" s="374"/>
      <c r="C809" s="374"/>
      <c r="D809" s="375"/>
      <c r="E809" s="375"/>
      <c r="F809" s="377"/>
    </row>
    <row r="810" spans="1:6" x14ac:dyDescent="0.25">
      <c r="A810" s="373"/>
      <c r="B810" s="374"/>
      <c r="C810" s="374"/>
      <c r="D810" s="375"/>
      <c r="E810" s="375"/>
      <c r="F810" s="377"/>
    </row>
    <row r="811" spans="1:6" x14ac:dyDescent="0.25">
      <c r="A811" s="373"/>
      <c r="B811" s="374"/>
      <c r="C811" s="374"/>
      <c r="D811" s="375"/>
      <c r="E811" s="375"/>
      <c r="F811" s="377"/>
    </row>
    <row r="812" spans="1:6" x14ac:dyDescent="0.25">
      <c r="A812" s="373"/>
      <c r="B812" s="374"/>
      <c r="C812" s="374"/>
      <c r="D812" s="375"/>
      <c r="E812" s="375"/>
      <c r="F812" s="377"/>
    </row>
    <row r="813" spans="1:6" x14ac:dyDescent="0.25">
      <c r="A813" s="373"/>
      <c r="B813" s="374"/>
      <c r="C813" s="374"/>
      <c r="D813" s="375"/>
      <c r="E813" s="375"/>
      <c r="F813" s="377"/>
    </row>
    <row r="814" spans="1:6" x14ac:dyDescent="0.25">
      <c r="A814" s="373"/>
      <c r="B814" s="374"/>
      <c r="C814" s="374"/>
      <c r="D814" s="375"/>
      <c r="E814" s="375"/>
      <c r="F814" s="377"/>
    </row>
    <row r="815" spans="1:6" x14ac:dyDescent="0.25">
      <c r="A815" s="373"/>
      <c r="B815" s="374"/>
      <c r="C815" s="374"/>
      <c r="D815" s="375"/>
      <c r="E815" s="375"/>
      <c r="F815" s="377"/>
    </row>
    <row r="816" spans="1:6" x14ac:dyDescent="0.25">
      <c r="A816" s="373"/>
      <c r="B816" s="374"/>
      <c r="C816" s="374"/>
      <c r="D816" s="375"/>
      <c r="E816" s="375"/>
      <c r="F816" s="377"/>
    </row>
    <row r="817" spans="1:6" x14ac:dyDescent="0.25">
      <c r="A817" s="373"/>
      <c r="B817" s="374"/>
      <c r="C817" s="374"/>
      <c r="D817" s="375"/>
      <c r="E817" s="375"/>
      <c r="F817" s="377"/>
    </row>
    <row r="818" spans="1:6" x14ac:dyDescent="0.25">
      <c r="A818" s="373"/>
      <c r="B818" s="374"/>
      <c r="C818" s="374"/>
      <c r="D818" s="375"/>
      <c r="E818" s="375"/>
      <c r="F818" s="377"/>
    </row>
    <row r="819" spans="1:6" x14ac:dyDescent="0.25">
      <c r="A819" s="373"/>
      <c r="B819" s="374"/>
      <c r="C819" s="374"/>
      <c r="D819" s="375"/>
      <c r="E819" s="375"/>
      <c r="F819" s="377"/>
    </row>
    <row r="820" spans="1:6" x14ac:dyDescent="0.25">
      <c r="A820" s="373"/>
      <c r="B820" s="374"/>
      <c r="C820" s="374"/>
      <c r="D820" s="375"/>
      <c r="E820" s="375"/>
      <c r="F820" s="377"/>
    </row>
    <row r="821" spans="1:6" x14ac:dyDescent="0.25">
      <c r="A821" s="373"/>
      <c r="B821" s="374"/>
      <c r="C821" s="374"/>
      <c r="D821" s="375"/>
      <c r="E821" s="375"/>
      <c r="F821" s="377"/>
    </row>
    <row r="822" spans="1:6" x14ac:dyDescent="0.25">
      <c r="A822" s="373"/>
      <c r="B822" s="374"/>
      <c r="C822" s="374"/>
      <c r="D822" s="375"/>
      <c r="E822" s="375"/>
      <c r="F822" s="377"/>
    </row>
    <row r="823" spans="1:6" x14ac:dyDescent="0.25">
      <c r="A823" s="373"/>
      <c r="B823" s="374"/>
      <c r="C823" s="374"/>
      <c r="D823" s="375"/>
      <c r="E823" s="375"/>
      <c r="F823" s="377"/>
    </row>
    <row r="824" spans="1:6" x14ac:dyDescent="0.25">
      <c r="A824" s="373"/>
      <c r="B824" s="374"/>
      <c r="C824" s="374"/>
      <c r="D824" s="375"/>
      <c r="E824" s="375"/>
      <c r="F824" s="377"/>
    </row>
    <row r="825" spans="1:6" x14ac:dyDescent="0.25">
      <c r="A825" s="373"/>
      <c r="B825" s="374"/>
      <c r="C825" s="374"/>
      <c r="D825" s="375"/>
      <c r="E825" s="375"/>
      <c r="F825" s="377"/>
    </row>
    <row r="826" spans="1:6" x14ac:dyDescent="0.25">
      <c r="A826" s="373"/>
      <c r="B826" s="374"/>
      <c r="C826" s="374"/>
      <c r="D826" s="375"/>
      <c r="E826" s="375"/>
      <c r="F826" s="377"/>
    </row>
    <row r="827" spans="1:6" x14ac:dyDescent="0.25">
      <c r="A827" s="373"/>
      <c r="B827" s="374"/>
      <c r="C827" s="374"/>
      <c r="D827" s="375"/>
      <c r="E827" s="375"/>
      <c r="F827" s="377"/>
    </row>
    <row r="828" spans="1:6" x14ac:dyDescent="0.25">
      <c r="A828" s="373"/>
      <c r="B828" s="374"/>
      <c r="C828" s="374"/>
      <c r="D828" s="375"/>
      <c r="E828" s="375"/>
      <c r="F828" s="377"/>
    </row>
    <row r="829" spans="1:6" x14ac:dyDescent="0.25">
      <c r="A829" s="373"/>
      <c r="B829" s="374"/>
      <c r="C829" s="374"/>
      <c r="D829" s="375"/>
      <c r="E829" s="375"/>
      <c r="F829" s="377"/>
    </row>
    <row r="830" spans="1:6" x14ac:dyDescent="0.25">
      <c r="A830" s="373"/>
      <c r="B830" s="374"/>
      <c r="C830" s="374"/>
      <c r="D830" s="375"/>
      <c r="E830" s="375"/>
      <c r="F830" s="377"/>
    </row>
    <row r="831" spans="1:6" x14ac:dyDescent="0.25">
      <c r="A831" s="373"/>
      <c r="B831" s="374"/>
      <c r="C831" s="374"/>
      <c r="D831" s="375"/>
      <c r="E831" s="375"/>
      <c r="F831" s="377"/>
    </row>
    <row r="832" spans="1:6" x14ac:dyDescent="0.25">
      <c r="A832" s="373"/>
      <c r="B832" s="374"/>
      <c r="C832" s="374"/>
      <c r="D832" s="375"/>
      <c r="E832" s="375"/>
      <c r="F832" s="377"/>
    </row>
    <row r="833" spans="1:6" x14ac:dyDescent="0.25">
      <c r="A833" s="373"/>
      <c r="B833" s="374"/>
      <c r="C833" s="374"/>
      <c r="D833" s="375"/>
      <c r="E833" s="375"/>
      <c r="F833" s="377"/>
    </row>
    <row r="834" spans="1:6" x14ac:dyDescent="0.25">
      <c r="A834" s="373"/>
      <c r="B834" s="374"/>
      <c r="C834" s="374"/>
      <c r="D834" s="375"/>
      <c r="E834" s="375"/>
      <c r="F834" s="377"/>
    </row>
    <row r="835" spans="1:6" x14ac:dyDescent="0.25">
      <c r="A835" s="373"/>
      <c r="B835" s="374"/>
      <c r="C835" s="374"/>
      <c r="D835" s="375"/>
      <c r="E835" s="375"/>
      <c r="F835" s="377"/>
    </row>
    <row r="836" spans="1:6" x14ac:dyDescent="0.25">
      <c r="A836" s="373"/>
      <c r="B836" s="374"/>
      <c r="C836" s="374"/>
      <c r="D836" s="375"/>
      <c r="E836" s="375"/>
      <c r="F836" s="377"/>
    </row>
    <row r="837" spans="1:6" x14ac:dyDescent="0.25">
      <c r="A837" s="373"/>
      <c r="B837" s="374"/>
      <c r="C837" s="374"/>
      <c r="D837" s="375"/>
      <c r="E837" s="375"/>
      <c r="F837" s="377"/>
    </row>
    <row r="838" spans="1:6" x14ac:dyDescent="0.25">
      <c r="A838" s="373"/>
      <c r="B838" s="374"/>
      <c r="C838" s="374"/>
      <c r="D838" s="375"/>
      <c r="E838" s="375"/>
      <c r="F838" s="377"/>
    </row>
    <row r="839" spans="1:6" x14ac:dyDescent="0.25">
      <c r="A839" s="373"/>
      <c r="B839" s="374"/>
      <c r="C839" s="374"/>
      <c r="D839" s="375"/>
      <c r="E839" s="375"/>
      <c r="F839" s="377"/>
    </row>
    <row r="840" spans="1:6" x14ac:dyDescent="0.25">
      <c r="A840" s="373"/>
      <c r="B840" s="374"/>
      <c r="C840" s="374"/>
      <c r="D840" s="375"/>
      <c r="E840" s="375"/>
      <c r="F840" s="377"/>
    </row>
    <row r="841" spans="1:6" x14ac:dyDescent="0.25">
      <c r="A841" s="373"/>
      <c r="B841" s="374"/>
      <c r="C841" s="374"/>
      <c r="D841" s="375"/>
      <c r="E841" s="375"/>
      <c r="F841" s="377"/>
    </row>
    <row r="842" spans="1:6" x14ac:dyDescent="0.25">
      <c r="A842" s="373"/>
      <c r="B842" s="374"/>
      <c r="C842" s="374"/>
      <c r="D842" s="375"/>
      <c r="E842" s="375"/>
      <c r="F842" s="377"/>
    </row>
    <row r="843" spans="1:6" x14ac:dyDescent="0.25">
      <c r="A843" s="373"/>
      <c r="B843" s="374"/>
      <c r="C843" s="374"/>
      <c r="D843" s="375"/>
      <c r="E843" s="375"/>
      <c r="F843" s="377"/>
    </row>
    <row r="844" spans="1:6" x14ac:dyDescent="0.25">
      <c r="A844" s="373"/>
      <c r="B844" s="374"/>
      <c r="C844" s="374"/>
      <c r="D844" s="375"/>
      <c r="E844" s="375"/>
      <c r="F844" s="377"/>
    </row>
    <row r="845" spans="1:6" x14ac:dyDescent="0.25">
      <c r="A845" s="373"/>
      <c r="B845" s="374"/>
      <c r="C845" s="374"/>
      <c r="D845" s="375"/>
      <c r="E845" s="375"/>
      <c r="F845" s="377"/>
    </row>
    <row r="846" spans="1:6" x14ac:dyDescent="0.25">
      <c r="A846" s="373"/>
      <c r="B846" s="374"/>
      <c r="C846" s="374"/>
      <c r="D846" s="375"/>
      <c r="E846" s="375"/>
      <c r="F846" s="377"/>
    </row>
    <row r="847" spans="1:6" x14ac:dyDescent="0.25">
      <c r="A847" s="373"/>
      <c r="B847" s="374"/>
      <c r="C847" s="374"/>
      <c r="D847" s="375"/>
      <c r="E847" s="375"/>
      <c r="F847" s="377"/>
    </row>
    <row r="848" spans="1:6" x14ac:dyDescent="0.25">
      <c r="A848" s="373"/>
      <c r="B848" s="374"/>
      <c r="C848" s="374"/>
      <c r="D848" s="375"/>
      <c r="E848" s="375"/>
      <c r="F848" s="377"/>
    </row>
    <row r="849" spans="1:6" x14ac:dyDescent="0.25">
      <c r="A849" s="373"/>
      <c r="B849" s="374"/>
      <c r="C849" s="374"/>
      <c r="D849" s="375"/>
      <c r="E849" s="375"/>
      <c r="F849" s="377"/>
    </row>
    <row r="850" spans="1:6" x14ac:dyDescent="0.25">
      <c r="A850" s="373"/>
      <c r="B850" s="374"/>
      <c r="C850" s="374"/>
      <c r="D850" s="375"/>
      <c r="E850" s="375"/>
      <c r="F850" s="377"/>
    </row>
    <row r="851" spans="1:6" x14ac:dyDescent="0.25">
      <c r="A851" s="373"/>
      <c r="B851" s="374"/>
      <c r="C851" s="374"/>
      <c r="D851" s="375"/>
      <c r="E851" s="375"/>
      <c r="F851" s="377"/>
    </row>
    <row r="852" spans="1:6" x14ac:dyDescent="0.25">
      <c r="A852" s="373"/>
      <c r="B852" s="374"/>
      <c r="C852" s="374"/>
      <c r="D852" s="375"/>
      <c r="E852" s="375"/>
      <c r="F852" s="377"/>
    </row>
    <row r="853" spans="1:6" x14ac:dyDescent="0.25">
      <c r="A853" s="373"/>
      <c r="B853" s="374"/>
      <c r="C853" s="374"/>
      <c r="D853" s="375"/>
      <c r="E853" s="375"/>
      <c r="F853" s="377"/>
    </row>
    <row r="854" spans="1:6" x14ac:dyDescent="0.25">
      <c r="A854" s="373"/>
      <c r="B854" s="374"/>
      <c r="C854" s="374"/>
      <c r="D854" s="375"/>
      <c r="E854" s="375"/>
      <c r="F854" s="377"/>
    </row>
    <row r="855" spans="1:6" x14ac:dyDescent="0.25">
      <c r="A855" s="373"/>
      <c r="B855" s="374"/>
      <c r="C855" s="374"/>
      <c r="D855" s="375"/>
      <c r="E855" s="375"/>
      <c r="F855" s="377"/>
    </row>
    <row r="856" spans="1:6" x14ac:dyDescent="0.25">
      <c r="A856" s="373"/>
      <c r="B856" s="374"/>
      <c r="C856" s="374"/>
      <c r="D856" s="375"/>
      <c r="E856" s="375"/>
      <c r="F856" s="377"/>
    </row>
    <row r="857" spans="1:6" x14ac:dyDescent="0.25">
      <c r="A857" s="373"/>
      <c r="B857" s="374"/>
      <c r="C857" s="374"/>
      <c r="D857" s="375"/>
      <c r="E857" s="375"/>
      <c r="F857" s="377"/>
    </row>
    <row r="858" spans="1:6" x14ac:dyDescent="0.25">
      <c r="A858" s="373"/>
      <c r="B858" s="374"/>
      <c r="C858" s="374"/>
      <c r="D858" s="375"/>
      <c r="E858" s="375"/>
      <c r="F858" s="377"/>
    </row>
    <row r="859" spans="1:6" x14ac:dyDescent="0.25">
      <c r="A859" s="373"/>
      <c r="B859" s="374"/>
      <c r="C859" s="374"/>
      <c r="D859" s="375"/>
      <c r="E859" s="375"/>
      <c r="F859" s="377"/>
    </row>
    <row r="860" spans="1:6" x14ac:dyDescent="0.25">
      <c r="A860" s="373"/>
      <c r="B860" s="374"/>
      <c r="C860" s="374"/>
      <c r="D860" s="375"/>
      <c r="E860" s="375"/>
      <c r="F860" s="377"/>
    </row>
    <row r="861" spans="1:6" x14ac:dyDescent="0.25">
      <c r="A861" s="373"/>
      <c r="B861" s="374"/>
      <c r="C861" s="374"/>
      <c r="D861" s="375"/>
      <c r="E861" s="375"/>
      <c r="F861" s="377"/>
    </row>
    <row r="862" spans="1:6" x14ac:dyDescent="0.25">
      <c r="A862" s="373"/>
      <c r="B862" s="374"/>
      <c r="C862" s="374"/>
      <c r="D862" s="375"/>
      <c r="E862" s="375"/>
      <c r="F862" s="377"/>
    </row>
    <row r="863" spans="1:6" x14ac:dyDescent="0.25">
      <c r="A863" s="373"/>
      <c r="B863" s="374"/>
      <c r="C863" s="374"/>
      <c r="D863" s="375"/>
      <c r="E863" s="375"/>
      <c r="F863" s="377"/>
    </row>
    <row r="864" spans="1:6" x14ac:dyDescent="0.25">
      <c r="A864" s="373"/>
      <c r="B864" s="374"/>
      <c r="C864" s="374"/>
      <c r="D864" s="375"/>
      <c r="E864" s="375"/>
      <c r="F864" s="377"/>
    </row>
    <row r="865" spans="1:6" x14ac:dyDescent="0.25">
      <c r="A865" s="373"/>
      <c r="B865" s="374"/>
      <c r="C865" s="374"/>
      <c r="D865" s="375"/>
      <c r="E865" s="375"/>
      <c r="F865" s="377"/>
    </row>
    <row r="866" spans="1:6" x14ac:dyDescent="0.25">
      <c r="A866" s="373"/>
      <c r="B866" s="374"/>
      <c r="C866" s="374"/>
      <c r="D866" s="375"/>
      <c r="E866" s="375"/>
      <c r="F866" s="377"/>
    </row>
    <row r="867" spans="1:6" x14ac:dyDescent="0.25">
      <c r="A867" s="373"/>
      <c r="B867" s="374"/>
      <c r="C867" s="374"/>
      <c r="D867" s="375"/>
      <c r="E867" s="375"/>
      <c r="F867" s="377"/>
    </row>
    <row r="868" spans="1:6" x14ac:dyDescent="0.25">
      <c r="A868" s="373"/>
      <c r="B868" s="374"/>
      <c r="C868" s="374"/>
      <c r="D868" s="375"/>
      <c r="E868" s="375"/>
      <c r="F868" s="377"/>
    </row>
    <row r="869" spans="1:6" x14ac:dyDescent="0.25">
      <c r="A869" s="373"/>
      <c r="B869" s="374"/>
      <c r="C869" s="374"/>
      <c r="D869" s="375"/>
      <c r="E869" s="375"/>
      <c r="F869" s="377"/>
    </row>
    <row r="870" spans="1:6" x14ac:dyDescent="0.25">
      <c r="A870" s="373"/>
      <c r="B870" s="374"/>
      <c r="C870" s="374"/>
      <c r="D870" s="375"/>
      <c r="E870" s="375"/>
      <c r="F870" s="377"/>
    </row>
    <row r="871" spans="1:6" x14ac:dyDescent="0.25">
      <c r="A871" s="373"/>
      <c r="B871" s="374"/>
      <c r="C871" s="374"/>
      <c r="D871" s="375"/>
      <c r="E871" s="375"/>
      <c r="F871" s="377"/>
    </row>
    <row r="872" spans="1:6" x14ac:dyDescent="0.25">
      <c r="A872" s="373"/>
      <c r="B872" s="374"/>
      <c r="C872" s="374"/>
      <c r="D872" s="375"/>
      <c r="E872" s="375"/>
      <c r="F872" s="377"/>
    </row>
    <row r="873" spans="1:6" x14ac:dyDescent="0.25">
      <c r="A873" s="373"/>
      <c r="B873" s="374"/>
      <c r="C873" s="374"/>
      <c r="D873" s="375"/>
      <c r="E873" s="375"/>
      <c r="F873" s="377"/>
    </row>
    <row r="874" spans="1:6" x14ac:dyDescent="0.25">
      <c r="A874" s="373"/>
      <c r="B874" s="374"/>
      <c r="C874" s="374"/>
      <c r="D874" s="375"/>
      <c r="E874" s="375"/>
      <c r="F874" s="377"/>
    </row>
    <row r="875" spans="1:6" x14ac:dyDescent="0.25">
      <c r="A875" s="373"/>
      <c r="B875" s="374"/>
      <c r="C875" s="374"/>
      <c r="D875" s="375"/>
      <c r="E875" s="375"/>
      <c r="F875" s="377"/>
    </row>
    <row r="876" spans="1:6" x14ac:dyDescent="0.25">
      <c r="A876" s="373"/>
      <c r="B876" s="374"/>
      <c r="C876" s="374"/>
      <c r="D876" s="375"/>
      <c r="E876" s="375"/>
      <c r="F876" s="377"/>
    </row>
    <row r="877" spans="1:6" x14ac:dyDescent="0.25">
      <c r="A877" s="373"/>
      <c r="B877" s="374"/>
      <c r="C877" s="374"/>
      <c r="D877" s="375"/>
      <c r="E877" s="375"/>
      <c r="F877" s="377"/>
    </row>
    <row r="878" spans="1:6" x14ac:dyDescent="0.25">
      <c r="A878" s="373"/>
      <c r="B878" s="374"/>
      <c r="C878" s="374"/>
      <c r="D878" s="375"/>
      <c r="E878" s="375"/>
      <c r="F878" s="377"/>
    </row>
    <row r="879" spans="1:6" x14ac:dyDescent="0.25">
      <c r="A879" s="373"/>
      <c r="B879" s="374"/>
      <c r="C879" s="374"/>
      <c r="D879" s="375"/>
      <c r="E879" s="375"/>
      <c r="F879" s="377"/>
    </row>
    <row r="880" spans="1:6" x14ac:dyDescent="0.25">
      <c r="A880" s="373"/>
      <c r="B880" s="374"/>
      <c r="C880" s="374"/>
      <c r="D880" s="375"/>
      <c r="E880" s="375"/>
      <c r="F880" s="377"/>
    </row>
    <row r="881" spans="1:6" x14ac:dyDescent="0.25">
      <c r="A881" s="373"/>
      <c r="B881" s="374"/>
      <c r="C881" s="374"/>
      <c r="D881" s="375"/>
      <c r="E881" s="375"/>
      <c r="F881" s="377"/>
    </row>
    <row r="882" spans="1:6" x14ac:dyDescent="0.25">
      <c r="A882" s="373"/>
      <c r="B882" s="374"/>
      <c r="C882" s="374"/>
      <c r="D882" s="375"/>
      <c r="E882" s="375"/>
      <c r="F882" s="377"/>
    </row>
    <row r="883" spans="1:6" x14ac:dyDescent="0.25">
      <c r="A883" s="373"/>
      <c r="B883" s="374"/>
      <c r="C883" s="374"/>
      <c r="D883" s="375"/>
      <c r="E883" s="375"/>
      <c r="F883" s="377"/>
    </row>
    <row r="884" spans="1:6" x14ac:dyDescent="0.25">
      <c r="A884" s="373"/>
      <c r="B884" s="374"/>
      <c r="C884" s="374"/>
      <c r="D884" s="375"/>
      <c r="E884" s="375"/>
      <c r="F884" s="377"/>
    </row>
    <row r="885" spans="1:6" x14ac:dyDescent="0.25">
      <c r="A885" s="373"/>
      <c r="B885" s="374"/>
      <c r="C885" s="374"/>
      <c r="D885" s="375"/>
      <c r="E885" s="375"/>
      <c r="F885" s="377"/>
    </row>
    <row r="886" spans="1:6" x14ac:dyDescent="0.25">
      <c r="A886" s="373"/>
      <c r="B886" s="374"/>
      <c r="C886" s="374"/>
      <c r="D886" s="375"/>
      <c r="E886" s="375"/>
      <c r="F886" s="377"/>
    </row>
    <row r="887" spans="1:6" x14ac:dyDescent="0.25">
      <c r="A887" s="373"/>
      <c r="B887" s="374"/>
      <c r="C887" s="374"/>
      <c r="D887" s="375"/>
      <c r="E887" s="375"/>
      <c r="F887" s="377"/>
    </row>
    <row r="888" spans="1:6" x14ac:dyDescent="0.25">
      <c r="A888" s="373"/>
      <c r="B888" s="374"/>
      <c r="C888" s="374"/>
      <c r="D888" s="375"/>
      <c r="E888" s="375"/>
      <c r="F888" s="377"/>
    </row>
    <row r="889" spans="1:6" x14ac:dyDescent="0.25">
      <c r="A889" s="373"/>
      <c r="B889" s="374"/>
      <c r="C889" s="374"/>
      <c r="D889" s="375"/>
      <c r="E889" s="375"/>
      <c r="F889" s="377"/>
    </row>
    <row r="890" spans="1:6" x14ac:dyDescent="0.25">
      <c r="A890" s="373"/>
      <c r="B890" s="374"/>
      <c r="C890" s="374"/>
      <c r="D890" s="375"/>
      <c r="E890" s="375"/>
      <c r="F890" s="377"/>
    </row>
    <row r="891" spans="1:6" x14ac:dyDescent="0.25">
      <c r="A891" s="373"/>
      <c r="B891" s="374"/>
      <c r="C891" s="374"/>
      <c r="D891" s="375"/>
      <c r="E891" s="375"/>
      <c r="F891" s="377"/>
    </row>
    <row r="892" spans="1:6" x14ac:dyDescent="0.25">
      <c r="A892" s="373"/>
      <c r="B892" s="374"/>
      <c r="C892" s="374"/>
      <c r="D892" s="375"/>
      <c r="E892" s="375"/>
      <c r="F892" s="377"/>
    </row>
    <row r="893" spans="1:6" x14ac:dyDescent="0.25">
      <c r="A893" s="373"/>
      <c r="B893" s="374"/>
      <c r="C893" s="374"/>
      <c r="D893" s="375"/>
      <c r="E893" s="375"/>
      <c r="F893" s="377"/>
    </row>
    <row r="894" spans="1:6" x14ac:dyDescent="0.25">
      <c r="A894" s="373"/>
      <c r="B894" s="374"/>
      <c r="C894" s="374"/>
      <c r="D894" s="375"/>
      <c r="E894" s="375"/>
      <c r="F894" s="377"/>
    </row>
    <row r="895" spans="1:6" x14ac:dyDescent="0.25">
      <c r="A895" s="373"/>
      <c r="B895" s="374"/>
      <c r="C895" s="374"/>
      <c r="D895" s="375"/>
      <c r="E895" s="375"/>
      <c r="F895" s="377"/>
    </row>
    <row r="896" spans="1:6" x14ac:dyDescent="0.25">
      <c r="A896" s="373"/>
      <c r="B896" s="374"/>
      <c r="C896" s="374"/>
      <c r="D896" s="375"/>
      <c r="E896" s="375"/>
      <c r="F896" s="377"/>
    </row>
    <row r="897" spans="1:6" x14ac:dyDescent="0.25">
      <c r="A897" s="373"/>
      <c r="B897" s="374"/>
      <c r="C897" s="374"/>
      <c r="D897" s="375"/>
      <c r="E897" s="375"/>
      <c r="F897" s="377"/>
    </row>
    <row r="898" spans="1:6" x14ac:dyDescent="0.25">
      <c r="A898" s="373"/>
      <c r="B898" s="374"/>
      <c r="C898" s="374"/>
      <c r="D898" s="375"/>
      <c r="E898" s="375"/>
      <c r="F898" s="377"/>
    </row>
    <row r="899" spans="1:6" x14ac:dyDescent="0.25">
      <c r="A899" s="373"/>
      <c r="B899" s="374"/>
      <c r="C899" s="374"/>
      <c r="D899" s="375"/>
      <c r="E899" s="375"/>
      <c r="F899" s="377"/>
    </row>
    <row r="900" spans="1:6" x14ac:dyDescent="0.25">
      <c r="A900" s="373"/>
      <c r="B900" s="374"/>
      <c r="C900" s="374"/>
      <c r="D900" s="375"/>
      <c r="E900" s="375"/>
      <c r="F900" s="377"/>
    </row>
    <row r="901" spans="1:6" x14ac:dyDescent="0.25">
      <c r="A901" s="373"/>
      <c r="B901" s="374"/>
      <c r="C901" s="374"/>
      <c r="D901" s="375"/>
      <c r="E901" s="375"/>
      <c r="F901" s="377"/>
    </row>
    <row r="902" spans="1:6" x14ac:dyDescent="0.25">
      <c r="A902" s="373"/>
      <c r="B902" s="374"/>
      <c r="C902" s="374"/>
      <c r="D902" s="375"/>
      <c r="E902" s="375"/>
      <c r="F902" s="377"/>
    </row>
    <row r="903" spans="1:6" x14ac:dyDescent="0.25">
      <c r="A903" s="373"/>
      <c r="B903" s="374"/>
      <c r="C903" s="374"/>
      <c r="D903" s="375"/>
      <c r="E903" s="375"/>
      <c r="F903" s="377"/>
    </row>
    <row r="904" spans="1:6" x14ac:dyDescent="0.25">
      <c r="A904" s="373"/>
      <c r="B904" s="374"/>
      <c r="C904" s="374"/>
      <c r="D904" s="375"/>
      <c r="E904" s="375"/>
      <c r="F904" s="377"/>
    </row>
    <row r="905" spans="1:6" x14ac:dyDescent="0.25">
      <c r="A905" s="373"/>
      <c r="B905" s="374"/>
      <c r="C905" s="374"/>
      <c r="D905" s="375"/>
      <c r="E905" s="375"/>
      <c r="F905" s="377"/>
    </row>
    <row r="906" spans="1:6" x14ac:dyDescent="0.25">
      <c r="A906" s="373"/>
      <c r="B906" s="374"/>
      <c r="C906" s="374"/>
      <c r="D906" s="375"/>
      <c r="E906" s="375"/>
      <c r="F906" s="377"/>
    </row>
    <row r="907" spans="1:6" x14ac:dyDescent="0.25">
      <c r="A907" s="373"/>
      <c r="B907" s="374"/>
      <c r="C907" s="374"/>
      <c r="D907" s="375"/>
      <c r="E907" s="375"/>
      <c r="F907" s="377"/>
    </row>
    <row r="908" spans="1:6" x14ac:dyDescent="0.25">
      <c r="A908" s="373"/>
      <c r="B908" s="374"/>
      <c r="C908" s="374"/>
      <c r="D908" s="375"/>
      <c r="E908" s="375"/>
      <c r="F908" s="377"/>
    </row>
    <row r="909" spans="1:6" x14ac:dyDescent="0.25">
      <c r="A909" s="373"/>
      <c r="B909" s="374"/>
      <c r="C909" s="374"/>
      <c r="D909" s="375"/>
      <c r="E909" s="375"/>
      <c r="F909" s="377"/>
    </row>
    <row r="910" spans="1:6" x14ac:dyDescent="0.25">
      <c r="A910" s="373"/>
      <c r="B910" s="374"/>
      <c r="C910" s="374"/>
      <c r="D910" s="375"/>
      <c r="E910" s="375"/>
      <c r="F910" s="377"/>
    </row>
    <row r="911" spans="1:6" x14ac:dyDescent="0.25">
      <c r="A911" s="373"/>
      <c r="B911" s="374"/>
      <c r="C911" s="374"/>
      <c r="D911" s="375"/>
      <c r="E911" s="375"/>
      <c r="F911" s="377"/>
    </row>
    <row r="912" spans="1:6" x14ac:dyDescent="0.25">
      <c r="A912" s="373"/>
      <c r="B912" s="374"/>
      <c r="C912" s="374"/>
      <c r="D912" s="375"/>
      <c r="E912" s="375"/>
      <c r="F912" s="377"/>
    </row>
    <row r="913" spans="1:6" x14ac:dyDescent="0.25">
      <c r="A913" s="373"/>
      <c r="B913" s="374"/>
      <c r="C913" s="374"/>
      <c r="D913" s="375"/>
      <c r="E913" s="375"/>
      <c r="F913" s="377"/>
    </row>
    <row r="914" spans="1:6" x14ac:dyDescent="0.25">
      <c r="A914" s="373"/>
      <c r="B914" s="374"/>
      <c r="C914" s="374"/>
      <c r="D914" s="375"/>
      <c r="E914" s="375"/>
      <c r="F914" s="377"/>
    </row>
    <row r="915" spans="1:6" x14ac:dyDescent="0.25">
      <c r="A915" s="373"/>
      <c r="B915" s="374"/>
      <c r="C915" s="374"/>
      <c r="D915" s="375"/>
      <c r="E915" s="375"/>
      <c r="F915" s="377"/>
    </row>
    <row r="916" spans="1:6" x14ac:dyDescent="0.25">
      <c r="A916" s="373"/>
      <c r="B916" s="374"/>
      <c r="C916" s="374"/>
      <c r="D916" s="375"/>
      <c r="E916" s="375"/>
      <c r="F916" s="377"/>
    </row>
    <row r="917" spans="1:6" x14ac:dyDescent="0.25">
      <c r="A917" s="373"/>
      <c r="B917" s="374"/>
      <c r="C917" s="374"/>
      <c r="D917" s="375"/>
      <c r="E917" s="375"/>
      <c r="F917" s="377"/>
    </row>
    <row r="918" spans="1:6" x14ac:dyDescent="0.25">
      <c r="A918" s="373"/>
      <c r="B918" s="374"/>
      <c r="C918" s="374"/>
      <c r="D918" s="375"/>
      <c r="E918" s="375"/>
      <c r="F918" s="377"/>
    </row>
    <row r="919" spans="1:6" x14ac:dyDescent="0.25">
      <c r="A919" s="373"/>
      <c r="B919" s="374"/>
      <c r="C919" s="374"/>
      <c r="D919" s="375"/>
      <c r="E919" s="375"/>
      <c r="F919" s="377"/>
    </row>
    <row r="920" spans="1:6" x14ac:dyDescent="0.25">
      <c r="A920" s="373"/>
      <c r="B920" s="374"/>
      <c r="C920" s="374"/>
      <c r="D920" s="375"/>
      <c r="E920" s="375"/>
      <c r="F920" s="377"/>
    </row>
    <row r="921" spans="1:6" x14ac:dyDescent="0.25">
      <c r="A921" s="373"/>
      <c r="B921" s="374"/>
      <c r="C921" s="374"/>
      <c r="D921" s="375"/>
      <c r="E921" s="375"/>
      <c r="F921" s="377"/>
    </row>
    <row r="922" spans="1:6" x14ac:dyDescent="0.25">
      <c r="A922" s="373"/>
      <c r="B922" s="374"/>
      <c r="C922" s="374"/>
      <c r="D922" s="375"/>
      <c r="E922" s="375"/>
      <c r="F922" s="377"/>
    </row>
    <row r="923" spans="1:6" x14ac:dyDescent="0.25">
      <c r="A923" s="373"/>
      <c r="B923" s="374"/>
      <c r="C923" s="374"/>
      <c r="D923" s="375"/>
      <c r="E923" s="375"/>
      <c r="F923" s="377"/>
    </row>
    <row r="924" spans="1:6" x14ac:dyDescent="0.25">
      <c r="A924" s="373"/>
      <c r="B924" s="374"/>
      <c r="C924" s="374"/>
      <c r="D924" s="375"/>
      <c r="E924" s="375"/>
      <c r="F924" s="377"/>
    </row>
    <row r="925" spans="1:6" x14ac:dyDescent="0.25">
      <c r="A925" s="373"/>
      <c r="B925" s="374"/>
      <c r="C925" s="374"/>
      <c r="D925" s="375"/>
      <c r="E925" s="375"/>
      <c r="F925" s="377"/>
    </row>
    <row r="926" spans="1:6" x14ac:dyDescent="0.25">
      <c r="A926" s="373"/>
      <c r="B926" s="374"/>
      <c r="C926" s="374"/>
      <c r="D926" s="375"/>
      <c r="E926" s="375"/>
      <c r="F926" s="377"/>
    </row>
    <row r="927" spans="1:6" x14ac:dyDescent="0.25">
      <c r="A927" s="373"/>
      <c r="B927" s="374"/>
      <c r="C927" s="374"/>
      <c r="D927" s="375"/>
      <c r="E927" s="375"/>
      <c r="F927" s="377"/>
    </row>
    <row r="928" spans="1:6" x14ac:dyDescent="0.25">
      <c r="A928" s="373"/>
      <c r="B928" s="374"/>
      <c r="C928" s="374"/>
      <c r="D928" s="375"/>
      <c r="E928" s="375"/>
      <c r="F928" s="377"/>
    </row>
    <row r="929" spans="1:6" x14ac:dyDescent="0.25">
      <c r="A929" s="373"/>
      <c r="B929" s="374"/>
      <c r="C929" s="374"/>
      <c r="D929" s="375"/>
      <c r="E929" s="375"/>
      <c r="F929" s="377"/>
    </row>
    <row r="930" spans="1:6" x14ac:dyDescent="0.25">
      <c r="A930" s="373"/>
      <c r="B930" s="374"/>
      <c r="C930" s="374"/>
      <c r="D930" s="375"/>
      <c r="E930" s="375"/>
      <c r="F930" s="377"/>
    </row>
    <row r="931" spans="1:6" x14ac:dyDescent="0.25">
      <c r="A931" s="373"/>
      <c r="B931" s="374"/>
      <c r="C931" s="374"/>
      <c r="D931" s="375"/>
      <c r="E931" s="375"/>
      <c r="F931" s="377"/>
    </row>
    <row r="932" spans="1:6" x14ac:dyDescent="0.25">
      <c r="A932" s="373"/>
      <c r="B932" s="374"/>
      <c r="C932" s="374"/>
      <c r="D932" s="375"/>
      <c r="E932" s="375"/>
      <c r="F932" s="377"/>
    </row>
    <row r="933" spans="1:6" x14ac:dyDescent="0.25">
      <c r="A933" s="373"/>
      <c r="B933" s="374"/>
      <c r="C933" s="374"/>
      <c r="D933" s="375"/>
      <c r="E933" s="375"/>
      <c r="F933" s="377"/>
    </row>
    <row r="934" spans="1:6" x14ac:dyDescent="0.25">
      <c r="A934" s="373"/>
      <c r="B934" s="374"/>
      <c r="C934" s="374"/>
      <c r="D934" s="375"/>
      <c r="E934" s="375"/>
      <c r="F934" s="377"/>
    </row>
    <row r="935" spans="1:6" x14ac:dyDescent="0.25">
      <c r="A935" s="373"/>
      <c r="B935" s="374"/>
      <c r="C935" s="374"/>
      <c r="D935" s="375"/>
      <c r="E935" s="375"/>
      <c r="F935" s="377"/>
    </row>
    <row r="936" spans="1:6" x14ac:dyDescent="0.25">
      <c r="A936" s="373"/>
      <c r="B936" s="374"/>
      <c r="C936" s="374"/>
      <c r="D936" s="375"/>
      <c r="E936" s="375"/>
      <c r="F936" s="377"/>
    </row>
    <row r="937" spans="1:6" x14ac:dyDescent="0.25">
      <c r="A937" s="373"/>
      <c r="B937" s="374"/>
      <c r="C937" s="374"/>
      <c r="D937" s="375"/>
      <c r="E937" s="375"/>
      <c r="F937" s="377"/>
    </row>
    <row r="938" spans="1:6" x14ac:dyDescent="0.25">
      <c r="A938" s="373"/>
      <c r="B938" s="374"/>
      <c r="C938" s="374"/>
      <c r="D938" s="375"/>
      <c r="E938" s="375"/>
      <c r="F938" s="377"/>
    </row>
    <row r="939" spans="1:6" x14ac:dyDescent="0.25">
      <c r="A939" s="373"/>
      <c r="B939" s="374"/>
      <c r="C939" s="374"/>
      <c r="D939" s="375"/>
      <c r="E939" s="375"/>
      <c r="F939" s="377"/>
    </row>
    <row r="940" spans="1:6" x14ac:dyDescent="0.25">
      <c r="A940" s="373"/>
      <c r="B940" s="374"/>
      <c r="C940" s="374"/>
      <c r="D940" s="375"/>
      <c r="E940" s="375"/>
      <c r="F940" s="377"/>
    </row>
    <row r="941" spans="1:6" x14ac:dyDescent="0.25">
      <c r="A941" s="373"/>
      <c r="B941" s="374"/>
      <c r="C941" s="374"/>
      <c r="D941" s="375"/>
      <c r="E941" s="375"/>
      <c r="F941" s="377"/>
    </row>
    <row r="942" spans="1:6" x14ac:dyDescent="0.25">
      <c r="A942" s="373"/>
      <c r="B942" s="374"/>
      <c r="C942" s="374"/>
      <c r="D942" s="375"/>
      <c r="E942" s="375"/>
      <c r="F942" s="377"/>
    </row>
    <row r="943" spans="1:6" x14ac:dyDescent="0.25">
      <c r="A943" s="373"/>
      <c r="B943" s="374"/>
      <c r="C943" s="374"/>
      <c r="D943" s="375"/>
      <c r="E943" s="375"/>
      <c r="F943" s="377"/>
    </row>
    <row r="944" spans="1:6" x14ac:dyDescent="0.25">
      <c r="A944" s="373"/>
      <c r="B944" s="374"/>
      <c r="C944" s="374"/>
      <c r="D944" s="375"/>
      <c r="E944" s="375"/>
      <c r="F944" s="377"/>
    </row>
    <row r="945" spans="1:6" x14ac:dyDescent="0.25">
      <c r="A945" s="373"/>
      <c r="B945" s="374"/>
      <c r="C945" s="374"/>
      <c r="D945" s="375"/>
      <c r="E945" s="375"/>
      <c r="F945" s="377"/>
    </row>
    <row r="946" spans="1:6" x14ac:dyDescent="0.25">
      <c r="A946" s="373"/>
      <c r="B946" s="374"/>
      <c r="C946" s="374"/>
      <c r="D946" s="375"/>
      <c r="E946" s="375"/>
      <c r="F946" s="377"/>
    </row>
    <row r="947" spans="1:6" x14ac:dyDescent="0.25">
      <c r="A947" s="373"/>
      <c r="B947" s="374"/>
      <c r="C947" s="374"/>
      <c r="D947" s="375"/>
      <c r="E947" s="375"/>
      <c r="F947" s="377"/>
    </row>
    <row r="948" spans="1:6" x14ac:dyDescent="0.25">
      <c r="A948" s="373"/>
      <c r="B948" s="374"/>
      <c r="C948" s="374"/>
      <c r="D948" s="375"/>
      <c r="E948" s="375"/>
      <c r="F948" s="377"/>
    </row>
    <row r="949" spans="1:6" x14ac:dyDescent="0.25">
      <c r="A949" s="373"/>
      <c r="B949" s="374"/>
      <c r="C949" s="374"/>
      <c r="D949" s="375"/>
      <c r="E949" s="375"/>
      <c r="F949" s="377"/>
    </row>
    <row r="950" spans="1:6" x14ac:dyDescent="0.25">
      <c r="A950" s="373"/>
      <c r="B950" s="374"/>
      <c r="C950" s="374"/>
      <c r="D950" s="375"/>
      <c r="E950" s="375"/>
      <c r="F950" s="377"/>
    </row>
    <row r="951" spans="1:6" x14ac:dyDescent="0.25">
      <c r="A951" s="373"/>
      <c r="B951" s="374"/>
      <c r="C951" s="374"/>
      <c r="D951" s="375"/>
      <c r="E951" s="375"/>
      <c r="F951" s="377"/>
    </row>
    <row r="952" spans="1:6" x14ac:dyDescent="0.25">
      <c r="A952" s="373"/>
      <c r="B952" s="374"/>
      <c r="C952" s="374"/>
      <c r="D952" s="375"/>
      <c r="E952" s="375"/>
      <c r="F952" s="377"/>
    </row>
    <row r="953" spans="1:6" x14ac:dyDescent="0.25">
      <c r="A953" s="373"/>
      <c r="B953" s="374"/>
      <c r="C953" s="374"/>
      <c r="D953" s="375"/>
      <c r="E953" s="375"/>
      <c r="F953" s="377"/>
    </row>
    <row r="954" spans="1:6" x14ac:dyDescent="0.25">
      <c r="A954" s="373"/>
      <c r="B954" s="374"/>
      <c r="C954" s="374"/>
      <c r="D954" s="375"/>
      <c r="E954" s="375"/>
      <c r="F954" s="377"/>
    </row>
    <row r="955" spans="1:6" x14ac:dyDescent="0.25">
      <c r="A955" s="373"/>
      <c r="B955" s="374"/>
      <c r="C955" s="374"/>
      <c r="D955" s="375"/>
      <c r="E955" s="375"/>
      <c r="F955" s="377"/>
    </row>
    <row r="956" spans="1:6" x14ac:dyDescent="0.25">
      <c r="A956" s="373"/>
      <c r="B956" s="374"/>
      <c r="C956" s="374"/>
      <c r="D956" s="375"/>
      <c r="E956" s="375"/>
      <c r="F956" s="377"/>
    </row>
    <row r="957" spans="1:6" x14ac:dyDescent="0.25">
      <c r="A957" s="373"/>
      <c r="B957" s="374"/>
      <c r="C957" s="374"/>
      <c r="D957" s="375"/>
      <c r="E957" s="375"/>
      <c r="F957" s="377"/>
    </row>
    <row r="958" spans="1:6" x14ac:dyDescent="0.25">
      <c r="A958" s="373"/>
      <c r="B958" s="374"/>
      <c r="C958" s="374"/>
      <c r="D958" s="375"/>
      <c r="E958" s="375"/>
      <c r="F958" s="377"/>
    </row>
    <row r="959" spans="1:6" x14ac:dyDescent="0.25">
      <c r="A959" s="373"/>
      <c r="B959" s="374"/>
      <c r="C959" s="374"/>
      <c r="D959" s="375"/>
      <c r="E959" s="375"/>
      <c r="F959" s="377"/>
    </row>
    <row r="960" spans="1:6" x14ac:dyDescent="0.25">
      <c r="A960" s="373"/>
      <c r="B960" s="374"/>
      <c r="C960" s="374"/>
      <c r="D960" s="375"/>
      <c r="E960" s="375"/>
      <c r="F960" s="377"/>
    </row>
    <row r="961" spans="1:6" x14ac:dyDescent="0.25">
      <c r="A961" s="373"/>
      <c r="B961" s="374"/>
      <c r="C961" s="374"/>
      <c r="D961" s="375"/>
      <c r="E961" s="375"/>
      <c r="F961" s="377"/>
    </row>
    <row r="962" spans="1:6" x14ac:dyDescent="0.25">
      <c r="A962" s="373"/>
      <c r="B962" s="374"/>
      <c r="C962" s="374"/>
      <c r="D962" s="375"/>
      <c r="E962" s="375"/>
      <c r="F962" s="377"/>
    </row>
    <row r="963" spans="1:6" x14ac:dyDescent="0.25">
      <c r="A963" s="373"/>
      <c r="B963" s="374"/>
      <c r="C963" s="374"/>
      <c r="D963" s="375"/>
      <c r="E963" s="375"/>
      <c r="F963" s="377"/>
    </row>
    <row r="964" spans="1:6" x14ac:dyDescent="0.25">
      <c r="A964" s="373"/>
      <c r="B964" s="374"/>
      <c r="C964" s="374"/>
      <c r="D964" s="375"/>
      <c r="E964" s="375"/>
      <c r="F964" s="377"/>
    </row>
    <row r="965" spans="1:6" x14ac:dyDescent="0.25">
      <c r="A965" s="373"/>
      <c r="B965" s="374"/>
      <c r="C965" s="374"/>
      <c r="D965" s="375"/>
      <c r="E965" s="375"/>
      <c r="F965" s="377"/>
    </row>
    <row r="966" spans="1:6" x14ac:dyDescent="0.25">
      <c r="A966" s="373"/>
      <c r="B966" s="374"/>
      <c r="C966" s="374"/>
      <c r="D966" s="375"/>
      <c r="E966" s="375"/>
      <c r="F966" s="377"/>
    </row>
    <row r="967" spans="1:6" x14ac:dyDescent="0.25">
      <c r="A967" s="373"/>
      <c r="B967" s="374"/>
      <c r="C967" s="374"/>
      <c r="D967" s="375"/>
      <c r="E967" s="375"/>
      <c r="F967" s="377"/>
    </row>
    <row r="968" spans="1:6" x14ac:dyDescent="0.25">
      <c r="A968" s="373"/>
      <c r="B968" s="374"/>
      <c r="C968" s="374"/>
      <c r="D968" s="375"/>
      <c r="E968" s="375"/>
      <c r="F968" s="377"/>
    </row>
    <row r="969" spans="1:6" x14ac:dyDescent="0.25">
      <c r="A969" s="373"/>
      <c r="B969" s="374"/>
      <c r="C969" s="374"/>
      <c r="D969" s="375"/>
      <c r="E969" s="375"/>
      <c r="F969" s="377"/>
    </row>
    <row r="970" spans="1:6" x14ac:dyDescent="0.25">
      <c r="A970" s="373"/>
      <c r="B970" s="374"/>
      <c r="C970" s="374"/>
      <c r="D970" s="375"/>
      <c r="E970" s="375"/>
      <c r="F970" s="377"/>
    </row>
    <row r="971" spans="1:6" x14ac:dyDescent="0.25">
      <c r="A971" s="373"/>
      <c r="B971" s="374"/>
      <c r="C971" s="374"/>
      <c r="D971" s="375"/>
      <c r="E971" s="375"/>
      <c r="F971" s="377"/>
    </row>
    <row r="972" spans="1:6" x14ac:dyDescent="0.25">
      <c r="A972" s="373"/>
      <c r="B972" s="374"/>
      <c r="C972" s="374"/>
      <c r="D972" s="375"/>
      <c r="E972" s="375"/>
      <c r="F972" s="377"/>
    </row>
    <row r="973" spans="1:6" x14ac:dyDescent="0.25">
      <c r="A973" s="373"/>
      <c r="B973" s="374"/>
      <c r="C973" s="374"/>
      <c r="D973" s="375"/>
      <c r="E973" s="375"/>
      <c r="F973" s="377"/>
    </row>
    <row r="974" spans="1:6" x14ac:dyDescent="0.25">
      <c r="A974" s="373"/>
      <c r="B974" s="374"/>
      <c r="C974" s="374"/>
      <c r="D974" s="375"/>
      <c r="E974" s="375"/>
      <c r="F974" s="377"/>
    </row>
    <row r="975" spans="1:6" x14ac:dyDescent="0.25">
      <c r="A975" s="373"/>
      <c r="B975" s="374"/>
      <c r="C975" s="374"/>
      <c r="D975" s="375"/>
      <c r="E975" s="375"/>
      <c r="F975" s="377"/>
    </row>
    <row r="976" spans="1:6" x14ac:dyDescent="0.25">
      <c r="A976" s="373"/>
      <c r="B976" s="374"/>
      <c r="C976" s="374"/>
      <c r="D976" s="375"/>
      <c r="E976" s="375"/>
      <c r="F976" s="377"/>
    </row>
    <row r="977" spans="1:6" x14ac:dyDescent="0.25">
      <c r="A977" s="373"/>
      <c r="B977" s="374"/>
      <c r="C977" s="374"/>
      <c r="D977" s="375"/>
      <c r="E977" s="375"/>
      <c r="F977" s="377"/>
    </row>
    <row r="978" spans="1:6" x14ac:dyDescent="0.25">
      <c r="A978" s="373"/>
      <c r="B978" s="374"/>
      <c r="C978" s="374"/>
      <c r="D978" s="375"/>
      <c r="E978" s="375"/>
      <c r="F978" s="377"/>
    </row>
    <row r="979" spans="1:6" x14ac:dyDescent="0.25">
      <c r="A979" s="373"/>
      <c r="B979" s="374"/>
      <c r="C979" s="374"/>
      <c r="D979" s="375"/>
      <c r="E979" s="375"/>
      <c r="F979" s="377"/>
    </row>
    <row r="980" spans="1:6" x14ac:dyDescent="0.25">
      <c r="A980" s="373"/>
      <c r="B980" s="374"/>
      <c r="C980" s="374"/>
      <c r="D980" s="375"/>
      <c r="E980" s="375"/>
      <c r="F980" s="377"/>
    </row>
    <row r="981" spans="1:6" x14ac:dyDescent="0.25">
      <c r="A981" s="373"/>
      <c r="B981" s="374"/>
      <c r="C981" s="374"/>
      <c r="D981" s="375"/>
      <c r="E981" s="375"/>
      <c r="F981" s="377"/>
    </row>
    <row r="982" spans="1:6" x14ac:dyDescent="0.25">
      <c r="A982" s="373"/>
      <c r="B982" s="374"/>
      <c r="C982" s="374"/>
      <c r="D982" s="375"/>
      <c r="E982" s="375"/>
      <c r="F982" s="377"/>
    </row>
    <row r="983" spans="1:6" x14ac:dyDescent="0.25">
      <c r="A983" s="373"/>
      <c r="B983" s="374"/>
      <c r="C983" s="374"/>
      <c r="D983" s="375"/>
      <c r="E983" s="375"/>
      <c r="F983" s="377"/>
    </row>
    <row r="984" spans="1:6" x14ac:dyDescent="0.25">
      <c r="A984" s="373"/>
      <c r="B984" s="374"/>
      <c r="C984" s="374"/>
      <c r="D984" s="375"/>
      <c r="E984" s="375"/>
      <c r="F984" s="377"/>
    </row>
    <row r="985" spans="1:6" x14ac:dyDescent="0.25">
      <c r="A985" s="373"/>
      <c r="B985" s="374"/>
      <c r="C985" s="374"/>
      <c r="D985" s="375"/>
      <c r="E985" s="375"/>
      <c r="F985" s="377"/>
    </row>
    <row r="986" spans="1:6" x14ac:dyDescent="0.25">
      <c r="A986" s="373"/>
      <c r="B986" s="374"/>
      <c r="C986" s="374"/>
      <c r="D986" s="375"/>
      <c r="E986" s="375"/>
      <c r="F986" s="377"/>
    </row>
    <row r="987" spans="1:6" x14ac:dyDescent="0.25">
      <c r="A987" s="373"/>
      <c r="B987" s="374"/>
      <c r="C987" s="374"/>
      <c r="D987" s="375"/>
      <c r="E987" s="375"/>
      <c r="F987" s="377"/>
    </row>
    <row r="988" spans="1:6" x14ac:dyDescent="0.25">
      <c r="A988" s="373"/>
      <c r="B988" s="374"/>
      <c r="C988" s="374"/>
      <c r="D988" s="375"/>
      <c r="E988" s="375"/>
      <c r="F988" s="377"/>
    </row>
    <row r="989" spans="1:6" x14ac:dyDescent="0.25">
      <c r="A989" s="373"/>
      <c r="B989" s="374"/>
      <c r="C989" s="374"/>
      <c r="D989" s="375"/>
      <c r="E989" s="375"/>
      <c r="F989" s="377"/>
    </row>
    <row r="990" spans="1:6" x14ac:dyDescent="0.25">
      <c r="A990" s="373"/>
      <c r="B990" s="374"/>
      <c r="C990" s="374"/>
      <c r="D990" s="375"/>
      <c r="E990" s="375"/>
      <c r="F990" s="377"/>
    </row>
    <row r="991" spans="1:6" x14ac:dyDescent="0.25">
      <c r="A991" s="373"/>
      <c r="B991" s="374"/>
      <c r="C991" s="374"/>
      <c r="D991" s="375"/>
      <c r="E991" s="375"/>
      <c r="F991" s="377"/>
    </row>
    <row r="992" spans="1:6" x14ac:dyDescent="0.25">
      <c r="A992" s="373"/>
      <c r="B992" s="374"/>
      <c r="C992" s="374"/>
      <c r="D992" s="375"/>
      <c r="E992" s="375"/>
      <c r="F992" s="377"/>
    </row>
    <row r="993" spans="1:6" x14ac:dyDescent="0.25">
      <c r="A993" s="373"/>
      <c r="B993" s="374"/>
      <c r="C993" s="374"/>
      <c r="D993" s="375"/>
      <c r="E993" s="375"/>
      <c r="F993" s="377"/>
    </row>
    <row r="994" spans="1:6" x14ac:dyDescent="0.25">
      <c r="A994" s="373"/>
      <c r="B994" s="374"/>
      <c r="C994" s="374"/>
      <c r="D994" s="375"/>
      <c r="E994" s="375"/>
      <c r="F994" s="377"/>
    </row>
    <row r="995" spans="1:6" x14ac:dyDescent="0.25">
      <c r="A995" s="373"/>
      <c r="B995" s="374"/>
      <c r="C995" s="374"/>
      <c r="D995" s="375"/>
      <c r="E995" s="375"/>
      <c r="F995" s="377"/>
    </row>
    <row r="996" spans="1:6" x14ac:dyDescent="0.25">
      <c r="A996" s="373"/>
      <c r="B996" s="374"/>
      <c r="C996" s="374"/>
      <c r="D996" s="375"/>
      <c r="E996" s="375"/>
      <c r="F996" s="377"/>
    </row>
    <row r="997" spans="1:6" x14ac:dyDescent="0.25">
      <c r="A997" s="373"/>
      <c r="B997" s="374"/>
      <c r="C997" s="374"/>
      <c r="D997" s="375"/>
      <c r="E997" s="375"/>
      <c r="F997" s="377"/>
    </row>
    <row r="998" spans="1:6" x14ac:dyDescent="0.25">
      <c r="A998" s="373"/>
      <c r="B998" s="374"/>
      <c r="C998" s="374"/>
      <c r="D998" s="375"/>
      <c r="E998" s="375"/>
      <c r="F998" s="377"/>
    </row>
    <row r="999" spans="1:6" x14ac:dyDescent="0.25">
      <c r="A999" s="373"/>
      <c r="B999" s="374"/>
      <c r="C999" s="374"/>
      <c r="D999" s="375"/>
      <c r="E999" s="375"/>
      <c r="F999" s="377"/>
    </row>
    <row r="1000" spans="1:6" x14ac:dyDescent="0.25">
      <c r="A1000" s="373"/>
      <c r="B1000" s="374"/>
      <c r="C1000" s="374"/>
      <c r="D1000" s="375"/>
      <c r="E1000" s="375"/>
      <c r="F1000" s="377"/>
    </row>
    <row r="1001" spans="1:6" x14ac:dyDescent="0.25">
      <c r="A1001" s="378"/>
      <c r="B1001" s="379"/>
      <c r="C1001" s="379"/>
      <c r="D1001" s="380"/>
      <c r="E1001" s="380"/>
      <c r="F1001" s="381"/>
    </row>
  </sheetData>
  <sheetProtection sheet="1"/>
  <dataValidations count="2">
    <dataValidation type="list" allowBlank="1" showInputMessage="1" showErrorMessage="1" promptTitle="Gender?" prompt="Please enter M=Male, F=Female_x000a_" sqref="D2:D1001">
      <formula1>"M,F,m,f"</formula1>
    </dataValidation>
    <dataValidation type="whole" allowBlank="1" showInputMessage="1" showErrorMessage="1" promptTitle="EA Disability Group" prompt="Please enter a valid EA Disability Group_x000a_0 = Non-disabled_x000a_1 = Power Chair User_x000a_2 = Manual Chair User_x000a_3 = Ambulant - Moderate_x000a_4 = Ambulant - Minimal" sqref="F2:F1001">
      <formula1>0</formula1>
      <formula2>4</formula2>
    </dataValidation>
  </dataValidations>
  <printOptions horizontalCentered="1"/>
  <pageMargins left="0.70866141732283472" right="0.70866141732283472" top="1.1417322834645669" bottom="0.94488188976377963" header="0" footer="0.11811023622047245"/>
  <pageSetup paperSize="9" orientation="portrait" r:id="rId1"/>
  <headerFooter>
    <oddHeader>&amp;R&amp;G</oddHeader>
    <oddFooter>&amp;C(c) 2013 QuadKids Limited
www.quadkids.org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R1002"/>
  <sheetViews>
    <sheetView workbookViewId="0">
      <pane ySplit="2" topLeftCell="A110" activePane="bottomLeft" state="frozen"/>
      <selection pane="bottomLeft" activeCell="B115" sqref="B115"/>
    </sheetView>
  </sheetViews>
  <sheetFormatPr defaultRowHeight="15" x14ac:dyDescent="0.25"/>
  <cols>
    <col min="1" max="1" width="10.7109375" bestFit="1" customWidth="1"/>
    <col min="2" max="2" width="12.42578125" customWidth="1"/>
    <col min="3" max="3" width="21.7109375" customWidth="1"/>
    <col min="4" max="4" width="13.85546875" style="1" customWidth="1"/>
    <col min="5" max="5" width="2.5703125" customWidth="1"/>
    <col min="6" max="6" width="10.42578125" style="1" bestFit="1" customWidth="1"/>
    <col min="8" max="9" width="9.140625" hidden="1" customWidth="1"/>
    <col min="10" max="10" width="9.140625" style="1" hidden="1" customWidth="1"/>
    <col min="11" max="18" width="9.140625" hidden="1" customWidth="1"/>
    <col min="19" max="19" width="9.140625" customWidth="1"/>
  </cols>
  <sheetData>
    <row r="1" spans="1:18" ht="28.5" x14ac:dyDescent="0.25">
      <c r="A1" s="446" t="str">
        <f>"Event:"</f>
        <v>Event:</v>
      </c>
      <c r="B1" s="446"/>
      <c r="C1" s="151" t="str">
        <f>+INDEX(EventNames,1,K1)</f>
        <v>75m</v>
      </c>
      <c r="F1" s="338">
        <f>IF(TotalAthletes,COUNTIF(D3:D1002,"&gt;0")/TotalAthletes,0)</f>
        <v>0.94656488549618323</v>
      </c>
      <c r="J1" s="18" t="s">
        <v>93</v>
      </c>
      <c r="K1" s="153">
        <v>1</v>
      </c>
      <c r="L1" s="18" t="s">
        <v>38</v>
      </c>
      <c r="M1" s="154">
        <f>+INDEX(ScoreValues,2,$K$1)</f>
        <v>16</v>
      </c>
      <c r="N1" s="18" t="s">
        <v>39</v>
      </c>
      <c r="O1" s="154">
        <f>+INDEX(ScoreValues,4,$K$1)</f>
        <v>0.1</v>
      </c>
      <c r="P1" s="18"/>
      <c r="Q1" s="18" t="s">
        <v>63</v>
      </c>
      <c r="R1" s="154">
        <f>+INDEX(ScoreValues,3,$K$1)</f>
        <v>7.000000000000032</v>
      </c>
    </row>
    <row r="2" spans="1:18" x14ac:dyDescent="0.25">
      <c r="A2" s="20" t="s">
        <v>11</v>
      </c>
      <c r="B2" s="21" t="s">
        <v>12</v>
      </c>
      <c r="C2" s="22" t="s">
        <v>1</v>
      </c>
      <c r="D2" s="25" t="s">
        <v>13</v>
      </c>
      <c r="F2" s="23" t="s">
        <v>15</v>
      </c>
      <c r="G2" s="24" t="s">
        <v>16</v>
      </c>
      <c r="H2" s="24" t="s">
        <v>17</v>
      </c>
      <c r="I2" s="162" t="s">
        <v>99</v>
      </c>
      <c r="J2" s="1" t="s">
        <v>29</v>
      </c>
      <c r="K2" s="1" t="s">
        <v>94</v>
      </c>
      <c r="L2" s="1" t="s">
        <v>81</v>
      </c>
      <c r="M2" s="1" t="s">
        <v>13</v>
      </c>
      <c r="N2" s="152" t="s">
        <v>63</v>
      </c>
      <c r="O2" s="152" t="s">
        <v>38</v>
      </c>
      <c r="P2" s="152" t="s">
        <v>39</v>
      </c>
    </row>
    <row r="3" spans="1:18" x14ac:dyDescent="0.25">
      <c r="A3" s="391" t="s">
        <v>232</v>
      </c>
      <c r="B3" s="397">
        <v>11.1</v>
      </c>
      <c r="C3" s="5" t="str">
        <f t="shared" ref="C3:C66" si="0">IF(I3&gt;0,INDEX(DB,I3,2),"")</f>
        <v>Haile</v>
      </c>
      <c r="D3" s="155">
        <f>IF(AND(H3,B3&gt;0,ISNUMBER(B3)),IF(ISERR(M3),0,M3),0)</f>
        <v>59</v>
      </c>
      <c r="F3" s="156">
        <f>COUNTIF(A$3:A$1002,A3)</f>
        <v>1</v>
      </c>
      <c r="G3" t="str">
        <f>IF(AND(H3,OR(D3&lt;=10,D3&gt;=90)),"CHECK","")</f>
        <v/>
      </c>
      <c r="H3" t="b">
        <f>IF(AND(LEN(A3)&gt;0,LEN(C3)&gt;0,B3&lt;&gt;0),TRUE,FALSE)</f>
        <v>1</v>
      </c>
      <c r="I3" s="283">
        <f t="shared" ref="I3:I66" si="1">IF(ISNA(MATCH(A3,AthleteNumbers,0)),0,MATCH(A3,AthleteNumbers,0))</f>
        <v>35</v>
      </c>
      <c r="J3" s="1">
        <f t="shared" ref="J3:J66" si="2">IF(I3&gt;0,INDEX(DB,$I3,6),0)</f>
        <v>0</v>
      </c>
      <c r="K3" s="63">
        <f>IF(ISNUMBER(B3),ROUND(+B3,1),0)</f>
        <v>11.1</v>
      </c>
      <c r="L3" s="149">
        <f>+K3</f>
        <v>11.1</v>
      </c>
      <c r="M3" s="150">
        <f>IF(AND(L3&gt;O3,O3&gt;0),MinPoints,IF(L3&lt;N3,100,+INT((O3-$L3)/P3)+MinPoints))</f>
        <v>59</v>
      </c>
      <c r="N3" s="149">
        <f>+O3-(P3*90)</f>
        <v>7</v>
      </c>
      <c r="O3" s="149">
        <f t="shared" ref="O3:O66" si="3">IF($J3=0,$M$1,INDEX(IncEventData,$J3,2))</f>
        <v>16</v>
      </c>
      <c r="P3" s="149">
        <f t="shared" ref="P3:P66" si="4">IF($J3=0,$O$1,INDEX(IncEventData,$J3,3))</f>
        <v>0.1</v>
      </c>
    </row>
    <row r="4" spans="1:18" x14ac:dyDescent="0.25">
      <c r="A4" s="391" t="s">
        <v>216</v>
      </c>
      <c r="B4" s="393">
        <v>11.1</v>
      </c>
      <c r="C4" s="5" t="str">
        <f t="shared" si="0"/>
        <v>Tom</v>
      </c>
      <c r="D4" s="155">
        <f t="shared" ref="D4:D67" si="5">IF(AND(H4,B4&gt;0,ISNUMBER(B4)),IF(ISERR(M4),0,M4),0)</f>
        <v>59</v>
      </c>
      <c r="F4" s="156">
        <f t="shared" ref="F4:F67" si="6">COUNTIF(A$3:A$1002,A4)</f>
        <v>1</v>
      </c>
      <c r="G4" t="str">
        <f t="shared" ref="G4:G67" si="7">IF(AND(H4,OR(D4&lt;=10,D4&gt;=90)),"CHECK","")</f>
        <v/>
      </c>
      <c r="H4" t="b">
        <f t="shared" ref="H4:H67" si="8">IF(AND(LEN(A4)&gt;0,LEN(C4)&gt;0,B4&lt;&gt;0),TRUE,FALSE)</f>
        <v>1</v>
      </c>
      <c r="I4" s="283">
        <f t="shared" si="1"/>
        <v>21</v>
      </c>
      <c r="J4" s="1">
        <f t="shared" si="2"/>
        <v>0</v>
      </c>
      <c r="K4" s="63">
        <f t="shared" ref="K4:K67" si="9">IF(ISNUMBER(B4),ROUND(+B4,1),0)</f>
        <v>11.1</v>
      </c>
      <c r="L4" s="149">
        <f t="shared" ref="L4:L67" si="10">+K4</f>
        <v>11.1</v>
      </c>
      <c r="M4" s="150">
        <f t="shared" ref="M4:M67" si="11">IF(AND(L4&gt;O4,O4&gt;0),MinPoints,IF(L4&lt;N4,100,+INT((O4-$L4)/P4)+MinPoints))</f>
        <v>59</v>
      </c>
      <c r="N4" s="149">
        <f t="shared" ref="N4:N67" si="12">+O4-(P4*90)</f>
        <v>7</v>
      </c>
      <c r="O4" s="149">
        <f t="shared" si="3"/>
        <v>16</v>
      </c>
      <c r="P4" s="149">
        <f t="shared" si="4"/>
        <v>0.1</v>
      </c>
    </row>
    <row r="5" spans="1:18" x14ac:dyDescent="0.25">
      <c r="A5" s="391" t="s">
        <v>227</v>
      </c>
      <c r="B5" s="393">
        <v>12.1</v>
      </c>
      <c r="C5" s="5" t="str">
        <f t="shared" si="0"/>
        <v>Alec</v>
      </c>
      <c r="D5" s="155">
        <f t="shared" si="5"/>
        <v>49</v>
      </c>
      <c r="F5" s="156">
        <f t="shared" si="6"/>
        <v>1</v>
      </c>
      <c r="G5" t="str">
        <f t="shared" si="7"/>
        <v/>
      </c>
      <c r="H5" t="b">
        <f t="shared" si="8"/>
        <v>1</v>
      </c>
      <c r="I5" s="283">
        <f t="shared" si="1"/>
        <v>31</v>
      </c>
      <c r="J5" s="1">
        <f t="shared" si="2"/>
        <v>0</v>
      </c>
      <c r="K5" s="63">
        <f t="shared" si="9"/>
        <v>12.1</v>
      </c>
      <c r="L5" s="149">
        <f t="shared" si="10"/>
        <v>12.1</v>
      </c>
      <c r="M5" s="150">
        <f t="shared" si="11"/>
        <v>49</v>
      </c>
      <c r="N5" s="149">
        <f t="shared" si="12"/>
        <v>7</v>
      </c>
      <c r="O5" s="149">
        <f t="shared" si="3"/>
        <v>16</v>
      </c>
      <c r="P5" s="149">
        <f t="shared" si="4"/>
        <v>0.1</v>
      </c>
    </row>
    <row r="6" spans="1:18" x14ac:dyDescent="0.25">
      <c r="A6" s="391" t="s">
        <v>238</v>
      </c>
      <c r="B6" s="393">
        <v>12.7</v>
      </c>
      <c r="C6" s="5" t="str">
        <f t="shared" si="0"/>
        <v>Hazqil</v>
      </c>
      <c r="D6" s="155">
        <f t="shared" si="5"/>
        <v>43</v>
      </c>
      <c r="F6" s="156">
        <f t="shared" si="6"/>
        <v>1</v>
      </c>
      <c r="G6" t="str">
        <f t="shared" si="7"/>
        <v/>
      </c>
      <c r="H6" t="b">
        <f t="shared" si="8"/>
        <v>1</v>
      </c>
      <c r="I6" s="283">
        <f t="shared" si="1"/>
        <v>41</v>
      </c>
      <c r="J6" s="1">
        <f t="shared" si="2"/>
        <v>0</v>
      </c>
      <c r="K6" s="63">
        <f t="shared" si="9"/>
        <v>12.7</v>
      </c>
      <c r="L6" s="149">
        <f t="shared" si="10"/>
        <v>12.7</v>
      </c>
      <c r="M6" s="150">
        <f t="shared" si="11"/>
        <v>43</v>
      </c>
      <c r="N6" s="149">
        <f t="shared" si="12"/>
        <v>7</v>
      </c>
      <c r="O6" s="149">
        <f t="shared" si="3"/>
        <v>16</v>
      </c>
      <c r="P6" s="149">
        <f t="shared" si="4"/>
        <v>0.1</v>
      </c>
    </row>
    <row r="7" spans="1:18" x14ac:dyDescent="0.25">
      <c r="A7" s="391" t="s">
        <v>305</v>
      </c>
      <c r="B7" s="393">
        <v>12.9</v>
      </c>
      <c r="C7" s="5" t="str">
        <f t="shared" si="0"/>
        <v>Michael Espinosa</v>
      </c>
      <c r="D7" s="155">
        <f t="shared" si="5"/>
        <v>41</v>
      </c>
      <c r="F7" s="156">
        <f t="shared" si="6"/>
        <v>1</v>
      </c>
      <c r="G7" t="str">
        <f t="shared" si="7"/>
        <v/>
      </c>
      <c r="H7" t="b">
        <f t="shared" si="8"/>
        <v>1</v>
      </c>
      <c r="I7" s="283">
        <f t="shared" si="1"/>
        <v>1</v>
      </c>
      <c r="J7" s="1">
        <f t="shared" si="2"/>
        <v>0</v>
      </c>
      <c r="K7" s="63">
        <f t="shared" si="9"/>
        <v>12.9</v>
      </c>
      <c r="L7" s="149">
        <f t="shared" si="10"/>
        <v>12.9</v>
      </c>
      <c r="M7" s="150">
        <f t="shared" si="11"/>
        <v>41</v>
      </c>
      <c r="N7" s="149">
        <f t="shared" si="12"/>
        <v>7</v>
      </c>
      <c r="O7" s="149">
        <f t="shared" si="3"/>
        <v>16</v>
      </c>
      <c r="P7" s="149">
        <f t="shared" si="4"/>
        <v>0.1</v>
      </c>
    </row>
    <row r="8" spans="1:18" x14ac:dyDescent="0.25">
      <c r="A8" s="391" t="s">
        <v>208</v>
      </c>
      <c r="B8" s="393">
        <v>12.8</v>
      </c>
      <c r="C8" s="5" t="str">
        <f t="shared" si="0"/>
        <v>Jermaine Sammy</v>
      </c>
      <c r="D8" s="155">
        <f t="shared" si="5"/>
        <v>42</v>
      </c>
      <c r="F8" s="156">
        <f t="shared" si="6"/>
        <v>1</v>
      </c>
      <c r="G8" t="str">
        <f t="shared" si="7"/>
        <v/>
      </c>
      <c r="H8" t="b">
        <f t="shared" si="8"/>
        <v>1</v>
      </c>
      <c r="I8" s="283">
        <f t="shared" si="1"/>
        <v>14</v>
      </c>
      <c r="J8" s="1">
        <f t="shared" si="2"/>
        <v>0</v>
      </c>
      <c r="K8" s="63">
        <f t="shared" si="9"/>
        <v>12.8</v>
      </c>
      <c r="L8" s="149">
        <f t="shared" si="10"/>
        <v>12.8</v>
      </c>
      <c r="M8" s="150">
        <f t="shared" si="11"/>
        <v>42</v>
      </c>
      <c r="N8" s="149">
        <f t="shared" si="12"/>
        <v>7</v>
      </c>
      <c r="O8" s="149">
        <f t="shared" si="3"/>
        <v>16</v>
      </c>
      <c r="P8" s="149">
        <f t="shared" si="4"/>
        <v>0.1</v>
      </c>
    </row>
    <row r="9" spans="1:18" x14ac:dyDescent="0.25">
      <c r="A9" s="391" t="s">
        <v>229</v>
      </c>
      <c r="B9" s="393">
        <v>11.3</v>
      </c>
      <c r="C9" s="5" t="str">
        <f t="shared" si="0"/>
        <v>Myles</v>
      </c>
      <c r="D9" s="155">
        <f t="shared" si="5"/>
        <v>57</v>
      </c>
      <c r="F9" s="156">
        <f t="shared" si="6"/>
        <v>1</v>
      </c>
      <c r="G9" t="str">
        <f t="shared" si="7"/>
        <v/>
      </c>
      <c r="H9" t="b">
        <f t="shared" si="8"/>
        <v>1</v>
      </c>
      <c r="I9" s="283">
        <f t="shared" si="1"/>
        <v>32</v>
      </c>
      <c r="J9" s="1">
        <f t="shared" si="2"/>
        <v>0</v>
      </c>
      <c r="K9" s="63">
        <f t="shared" si="9"/>
        <v>11.3</v>
      </c>
      <c r="L9" s="149">
        <f t="shared" si="10"/>
        <v>11.3</v>
      </c>
      <c r="M9" s="150">
        <f t="shared" si="11"/>
        <v>57</v>
      </c>
      <c r="N9" s="149">
        <f t="shared" si="12"/>
        <v>7</v>
      </c>
      <c r="O9" s="149">
        <f t="shared" si="3"/>
        <v>16</v>
      </c>
      <c r="P9" s="149">
        <f t="shared" si="4"/>
        <v>0.1</v>
      </c>
    </row>
    <row r="10" spans="1:18" x14ac:dyDescent="0.25">
      <c r="A10" s="391" t="s">
        <v>239</v>
      </c>
      <c r="B10" s="393">
        <v>11.5</v>
      </c>
      <c r="C10" s="5" t="str">
        <f t="shared" si="0"/>
        <v>Kassam</v>
      </c>
      <c r="D10" s="155">
        <f t="shared" si="5"/>
        <v>55</v>
      </c>
      <c r="F10" s="156">
        <f t="shared" si="6"/>
        <v>1</v>
      </c>
      <c r="G10" t="str">
        <f t="shared" si="7"/>
        <v/>
      </c>
      <c r="H10" t="b">
        <f t="shared" si="8"/>
        <v>1</v>
      </c>
      <c r="I10" s="283">
        <f t="shared" si="1"/>
        <v>42</v>
      </c>
      <c r="J10" s="1">
        <f t="shared" si="2"/>
        <v>0</v>
      </c>
      <c r="K10" s="63">
        <f t="shared" si="9"/>
        <v>11.5</v>
      </c>
      <c r="L10" s="149">
        <f t="shared" si="10"/>
        <v>11.5</v>
      </c>
      <c r="M10" s="150">
        <f t="shared" si="11"/>
        <v>55</v>
      </c>
      <c r="N10" s="149">
        <f t="shared" si="12"/>
        <v>7</v>
      </c>
      <c r="O10" s="149">
        <f t="shared" si="3"/>
        <v>16</v>
      </c>
      <c r="P10" s="149">
        <f t="shared" si="4"/>
        <v>0.1</v>
      </c>
    </row>
    <row r="11" spans="1:18" x14ac:dyDescent="0.25">
      <c r="A11" s="391" t="s">
        <v>307</v>
      </c>
      <c r="B11" s="393">
        <v>12.2</v>
      </c>
      <c r="C11" s="5" t="str">
        <f t="shared" si="0"/>
        <v>Kamaal Daniels</v>
      </c>
      <c r="D11" s="155">
        <f t="shared" si="5"/>
        <v>48</v>
      </c>
      <c r="F11" s="156">
        <f t="shared" si="6"/>
        <v>1</v>
      </c>
      <c r="G11" t="str">
        <f t="shared" si="7"/>
        <v/>
      </c>
      <c r="H11" t="b">
        <f t="shared" si="8"/>
        <v>1</v>
      </c>
      <c r="I11" s="283">
        <f t="shared" si="1"/>
        <v>2</v>
      </c>
      <c r="J11" s="1">
        <f t="shared" si="2"/>
        <v>0</v>
      </c>
      <c r="K11" s="63">
        <f t="shared" si="9"/>
        <v>12.2</v>
      </c>
      <c r="L11" s="149">
        <f t="shared" si="10"/>
        <v>12.2</v>
      </c>
      <c r="M11" s="150">
        <f t="shared" si="11"/>
        <v>48</v>
      </c>
      <c r="N11" s="149">
        <f t="shared" si="12"/>
        <v>7</v>
      </c>
      <c r="O11" s="149">
        <f t="shared" si="3"/>
        <v>16</v>
      </c>
      <c r="P11" s="149">
        <f t="shared" si="4"/>
        <v>0.1</v>
      </c>
    </row>
    <row r="12" spans="1:18" x14ac:dyDescent="0.25">
      <c r="A12" s="391" t="s">
        <v>206</v>
      </c>
      <c r="B12" s="393">
        <v>12.4</v>
      </c>
      <c r="C12" s="5" t="str">
        <f t="shared" si="0"/>
        <v>Evan Mathis</v>
      </c>
      <c r="D12" s="155">
        <f t="shared" si="5"/>
        <v>46</v>
      </c>
      <c r="F12" s="156">
        <f t="shared" si="6"/>
        <v>1</v>
      </c>
      <c r="G12" t="str">
        <f t="shared" si="7"/>
        <v/>
      </c>
      <c r="H12" t="b">
        <f t="shared" si="8"/>
        <v>1</v>
      </c>
      <c r="I12" s="283">
        <f t="shared" si="1"/>
        <v>12</v>
      </c>
      <c r="J12" s="1">
        <f t="shared" si="2"/>
        <v>0</v>
      </c>
      <c r="K12" s="63">
        <f t="shared" si="9"/>
        <v>12.4</v>
      </c>
      <c r="L12" s="149">
        <f t="shared" si="10"/>
        <v>12.4</v>
      </c>
      <c r="M12" s="150">
        <f t="shared" si="11"/>
        <v>46</v>
      </c>
      <c r="N12" s="149">
        <f t="shared" si="12"/>
        <v>7</v>
      </c>
      <c r="O12" s="149">
        <f t="shared" si="3"/>
        <v>16</v>
      </c>
      <c r="P12" s="149">
        <f t="shared" si="4"/>
        <v>0.1</v>
      </c>
    </row>
    <row r="13" spans="1:18" x14ac:dyDescent="0.25">
      <c r="A13" s="391" t="s">
        <v>217</v>
      </c>
      <c r="B13" s="393">
        <v>12.6</v>
      </c>
      <c r="C13" s="5" t="str">
        <f t="shared" si="0"/>
        <v>Matis</v>
      </c>
      <c r="D13" s="155">
        <f t="shared" si="5"/>
        <v>44</v>
      </c>
      <c r="F13" s="156">
        <f t="shared" si="6"/>
        <v>1</v>
      </c>
      <c r="G13" t="str">
        <f t="shared" si="7"/>
        <v/>
      </c>
      <c r="H13" t="b">
        <f t="shared" si="8"/>
        <v>1</v>
      </c>
      <c r="I13" s="283">
        <f t="shared" si="1"/>
        <v>22</v>
      </c>
      <c r="J13" s="1">
        <f t="shared" si="2"/>
        <v>0</v>
      </c>
      <c r="K13" s="63">
        <f t="shared" si="9"/>
        <v>12.6</v>
      </c>
      <c r="L13" s="149">
        <f t="shared" si="10"/>
        <v>12.6</v>
      </c>
      <c r="M13" s="150">
        <f t="shared" si="11"/>
        <v>44</v>
      </c>
      <c r="N13" s="149">
        <f t="shared" si="12"/>
        <v>7</v>
      </c>
      <c r="O13" s="149">
        <f t="shared" si="3"/>
        <v>16</v>
      </c>
      <c r="P13" s="149">
        <f t="shared" si="4"/>
        <v>0.1</v>
      </c>
    </row>
    <row r="14" spans="1:18" x14ac:dyDescent="0.25">
      <c r="A14" s="391" t="s">
        <v>220</v>
      </c>
      <c r="B14" s="393">
        <v>12.7</v>
      </c>
      <c r="C14" s="5" t="str">
        <f t="shared" si="0"/>
        <v>lucas</v>
      </c>
      <c r="D14" s="155">
        <f t="shared" si="5"/>
        <v>43</v>
      </c>
      <c r="F14" s="156">
        <f t="shared" si="6"/>
        <v>1</v>
      </c>
      <c r="G14" t="str">
        <f t="shared" si="7"/>
        <v/>
      </c>
      <c r="H14" t="b">
        <f t="shared" si="8"/>
        <v>1</v>
      </c>
      <c r="I14" s="283">
        <f t="shared" si="1"/>
        <v>25</v>
      </c>
      <c r="J14" s="1">
        <f t="shared" si="2"/>
        <v>0</v>
      </c>
      <c r="K14" s="63">
        <f t="shared" si="9"/>
        <v>12.7</v>
      </c>
      <c r="L14" s="149">
        <f t="shared" si="10"/>
        <v>12.7</v>
      </c>
      <c r="M14" s="150">
        <f t="shared" si="11"/>
        <v>43</v>
      </c>
      <c r="N14" s="149">
        <f t="shared" si="12"/>
        <v>7</v>
      </c>
      <c r="O14" s="149">
        <f t="shared" si="3"/>
        <v>16</v>
      </c>
      <c r="P14" s="149">
        <f t="shared" si="4"/>
        <v>0.1</v>
      </c>
    </row>
    <row r="15" spans="1:18" x14ac:dyDescent="0.25">
      <c r="A15" s="391" t="s">
        <v>240</v>
      </c>
      <c r="B15" s="393">
        <v>11.9</v>
      </c>
      <c r="C15" s="5" t="str">
        <f t="shared" si="0"/>
        <v>Joseph</v>
      </c>
      <c r="D15" s="155">
        <f t="shared" si="5"/>
        <v>51</v>
      </c>
      <c r="F15" s="156">
        <f t="shared" si="6"/>
        <v>1</v>
      </c>
      <c r="G15" t="str">
        <f t="shared" si="7"/>
        <v/>
      </c>
      <c r="H15" t="b">
        <f t="shared" si="8"/>
        <v>1</v>
      </c>
      <c r="I15" s="283">
        <f t="shared" si="1"/>
        <v>43</v>
      </c>
      <c r="J15" s="1">
        <f t="shared" si="2"/>
        <v>0</v>
      </c>
      <c r="K15" s="63">
        <f t="shared" si="9"/>
        <v>11.9</v>
      </c>
      <c r="L15" s="149">
        <f t="shared" si="10"/>
        <v>11.9</v>
      </c>
      <c r="M15" s="150">
        <f t="shared" si="11"/>
        <v>51</v>
      </c>
      <c r="N15" s="149">
        <f t="shared" si="12"/>
        <v>7</v>
      </c>
      <c r="O15" s="149">
        <f t="shared" si="3"/>
        <v>16</v>
      </c>
      <c r="P15" s="149">
        <f t="shared" si="4"/>
        <v>0.1</v>
      </c>
    </row>
    <row r="16" spans="1:18" x14ac:dyDescent="0.25">
      <c r="A16" s="391" t="s">
        <v>230</v>
      </c>
      <c r="B16" s="393">
        <v>12.1</v>
      </c>
      <c r="C16" s="5" t="str">
        <f t="shared" si="0"/>
        <v>Barnaby</v>
      </c>
      <c r="D16" s="155">
        <f t="shared" si="5"/>
        <v>49</v>
      </c>
      <c r="F16" s="156">
        <f t="shared" si="6"/>
        <v>1</v>
      </c>
      <c r="G16" t="str">
        <f t="shared" si="7"/>
        <v/>
      </c>
      <c r="H16" t="b">
        <f t="shared" si="8"/>
        <v>1</v>
      </c>
      <c r="I16" s="283">
        <f t="shared" si="1"/>
        <v>33</v>
      </c>
      <c r="J16" s="1">
        <f t="shared" si="2"/>
        <v>0</v>
      </c>
      <c r="K16" s="63">
        <f t="shared" si="9"/>
        <v>12.1</v>
      </c>
      <c r="L16" s="149">
        <f t="shared" si="10"/>
        <v>12.1</v>
      </c>
      <c r="M16" s="150">
        <f t="shared" si="11"/>
        <v>49</v>
      </c>
      <c r="N16" s="149">
        <f t="shared" si="12"/>
        <v>7</v>
      </c>
      <c r="O16" s="149">
        <f t="shared" si="3"/>
        <v>16</v>
      </c>
      <c r="P16" s="149">
        <f t="shared" si="4"/>
        <v>0.1</v>
      </c>
    </row>
    <row r="17" spans="1:16" x14ac:dyDescent="0.25">
      <c r="A17" s="391" t="s">
        <v>218</v>
      </c>
      <c r="B17" s="393">
        <v>12.3</v>
      </c>
      <c r="C17" s="5" t="str">
        <f t="shared" si="0"/>
        <v>Sam</v>
      </c>
      <c r="D17" s="155">
        <f t="shared" si="5"/>
        <v>47</v>
      </c>
      <c r="F17" s="156">
        <f t="shared" si="6"/>
        <v>1</v>
      </c>
      <c r="G17" t="str">
        <f t="shared" si="7"/>
        <v/>
      </c>
      <c r="H17" t="b">
        <f t="shared" si="8"/>
        <v>1</v>
      </c>
      <c r="I17" s="283">
        <f t="shared" si="1"/>
        <v>23</v>
      </c>
      <c r="J17" s="1">
        <f t="shared" si="2"/>
        <v>0</v>
      </c>
      <c r="K17" s="63">
        <f t="shared" si="9"/>
        <v>12.3</v>
      </c>
      <c r="L17" s="149">
        <f t="shared" si="10"/>
        <v>12.3</v>
      </c>
      <c r="M17" s="150">
        <f t="shared" si="11"/>
        <v>47</v>
      </c>
      <c r="N17" s="149">
        <f t="shared" si="12"/>
        <v>7</v>
      </c>
      <c r="O17" s="149">
        <f t="shared" si="3"/>
        <v>16</v>
      </c>
      <c r="P17" s="149">
        <f t="shared" si="4"/>
        <v>0.1</v>
      </c>
    </row>
    <row r="18" spans="1:16" x14ac:dyDescent="0.25">
      <c r="A18" s="391" t="s">
        <v>207</v>
      </c>
      <c r="B18" s="393">
        <v>12.4</v>
      </c>
      <c r="C18" s="5" t="str">
        <f t="shared" si="0"/>
        <v>Jamal Muguluma</v>
      </c>
      <c r="D18" s="155">
        <f t="shared" si="5"/>
        <v>46</v>
      </c>
      <c r="F18" s="156">
        <f t="shared" si="6"/>
        <v>1</v>
      </c>
      <c r="G18" t="str">
        <f t="shared" si="7"/>
        <v/>
      </c>
      <c r="H18" t="b">
        <f t="shared" si="8"/>
        <v>1</v>
      </c>
      <c r="I18" s="283">
        <f t="shared" si="1"/>
        <v>13</v>
      </c>
      <c r="J18" s="1">
        <f t="shared" si="2"/>
        <v>0</v>
      </c>
      <c r="K18" s="63">
        <f t="shared" si="9"/>
        <v>12.4</v>
      </c>
      <c r="L18" s="149">
        <f t="shared" si="10"/>
        <v>12.4</v>
      </c>
      <c r="M18" s="150">
        <f t="shared" si="11"/>
        <v>46</v>
      </c>
      <c r="N18" s="149">
        <f t="shared" si="12"/>
        <v>7</v>
      </c>
      <c r="O18" s="149">
        <f t="shared" si="3"/>
        <v>16</v>
      </c>
      <c r="P18" s="149">
        <f t="shared" si="4"/>
        <v>0.1</v>
      </c>
    </row>
    <row r="19" spans="1:16" x14ac:dyDescent="0.25">
      <c r="A19" s="391" t="s">
        <v>308</v>
      </c>
      <c r="B19" s="393">
        <v>13.9</v>
      </c>
      <c r="C19" s="5" t="str">
        <f t="shared" si="0"/>
        <v>Gideon Gyimah</v>
      </c>
      <c r="D19" s="155">
        <f t="shared" si="5"/>
        <v>31</v>
      </c>
      <c r="F19" s="156">
        <f t="shared" si="6"/>
        <v>1</v>
      </c>
      <c r="G19" t="str">
        <f t="shared" si="7"/>
        <v/>
      </c>
      <c r="H19" t="b">
        <f t="shared" si="8"/>
        <v>1</v>
      </c>
      <c r="I19" s="283">
        <f t="shared" si="1"/>
        <v>3</v>
      </c>
      <c r="J19" s="1">
        <f t="shared" si="2"/>
        <v>0</v>
      </c>
      <c r="K19" s="63">
        <f t="shared" si="9"/>
        <v>13.9</v>
      </c>
      <c r="L19" s="149">
        <f t="shared" si="10"/>
        <v>13.9</v>
      </c>
      <c r="M19" s="150">
        <f t="shared" si="11"/>
        <v>31</v>
      </c>
      <c r="N19" s="149">
        <f t="shared" si="12"/>
        <v>7</v>
      </c>
      <c r="O19" s="149">
        <f t="shared" si="3"/>
        <v>16</v>
      </c>
      <c r="P19" s="149">
        <f t="shared" si="4"/>
        <v>0.1</v>
      </c>
    </row>
    <row r="20" spans="1:16" x14ac:dyDescent="0.25">
      <c r="A20" s="391" t="s">
        <v>231</v>
      </c>
      <c r="B20" s="393">
        <v>11.1</v>
      </c>
      <c r="C20" s="5" t="str">
        <f t="shared" si="0"/>
        <v>Ruben</v>
      </c>
      <c r="D20" s="155">
        <f t="shared" si="5"/>
        <v>59</v>
      </c>
      <c r="F20" s="156">
        <f t="shared" si="6"/>
        <v>1</v>
      </c>
      <c r="G20" t="str">
        <f t="shared" si="7"/>
        <v/>
      </c>
      <c r="H20" t="b">
        <f t="shared" si="8"/>
        <v>1</v>
      </c>
      <c r="I20" s="283">
        <f t="shared" si="1"/>
        <v>34</v>
      </c>
      <c r="J20" s="1">
        <f t="shared" si="2"/>
        <v>0</v>
      </c>
      <c r="K20" s="63">
        <f t="shared" si="9"/>
        <v>11.1</v>
      </c>
      <c r="L20" s="149">
        <f t="shared" si="10"/>
        <v>11.1</v>
      </c>
      <c r="M20" s="150">
        <f t="shared" si="11"/>
        <v>59</v>
      </c>
      <c r="N20" s="149">
        <f t="shared" si="12"/>
        <v>7</v>
      </c>
      <c r="O20" s="149">
        <f t="shared" si="3"/>
        <v>16</v>
      </c>
      <c r="P20" s="149">
        <f t="shared" si="4"/>
        <v>0.1</v>
      </c>
    </row>
    <row r="21" spans="1:16" x14ac:dyDescent="0.25">
      <c r="A21" s="391" t="s">
        <v>309</v>
      </c>
      <c r="B21" s="393">
        <v>11.2</v>
      </c>
      <c r="C21" s="5" t="str">
        <f t="shared" si="0"/>
        <v>Shaeon Campbell</v>
      </c>
      <c r="D21" s="155">
        <f t="shared" si="5"/>
        <v>58</v>
      </c>
      <c r="F21" s="156">
        <f t="shared" si="6"/>
        <v>1</v>
      </c>
      <c r="G21" t="str">
        <f t="shared" si="7"/>
        <v/>
      </c>
      <c r="H21" t="b">
        <f t="shared" si="8"/>
        <v>1</v>
      </c>
      <c r="I21" s="283">
        <f t="shared" si="1"/>
        <v>4</v>
      </c>
      <c r="J21" s="1">
        <f t="shared" si="2"/>
        <v>0</v>
      </c>
      <c r="K21" s="63">
        <f t="shared" si="9"/>
        <v>11.2</v>
      </c>
      <c r="L21" s="149">
        <f t="shared" si="10"/>
        <v>11.2</v>
      </c>
      <c r="M21" s="150">
        <f t="shared" si="11"/>
        <v>58</v>
      </c>
      <c r="N21" s="149">
        <f t="shared" si="12"/>
        <v>7</v>
      </c>
      <c r="O21" s="149">
        <f t="shared" si="3"/>
        <v>16</v>
      </c>
      <c r="P21" s="149">
        <f t="shared" si="4"/>
        <v>0.1</v>
      </c>
    </row>
    <row r="22" spans="1:16" x14ac:dyDescent="0.25">
      <c r="A22" s="391" t="s">
        <v>241</v>
      </c>
      <c r="B22" s="393">
        <v>11.6</v>
      </c>
      <c r="C22" s="5" t="str">
        <f t="shared" si="0"/>
        <v>Luke</v>
      </c>
      <c r="D22" s="155">
        <f t="shared" si="5"/>
        <v>54</v>
      </c>
      <c r="F22" s="156">
        <f t="shared" si="6"/>
        <v>1</v>
      </c>
      <c r="G22" t="str">
        <f t="shared" si="7"/>
        <v/>
      </c>
      <c r="H22" t="b">
        <f t="shared" si="8"/>
        <v>1</v>
      </c>
      <c r="I22" s="283">
        <f t="shared" si="1"/>
        <v>44</v>
      </c>
      <c r="J22" s="1">
        <f t="shared" si="2"/>
        <v>0</v>
      </c>
      <c r="K22" s="63">
        <f t="shared" si="9"/>
        <v>11.6</v>
      </c>
      <c r="L22" s="149">
        <f t="shared" si="10"/>
        <v>11.6</v>
      </c>
      <c r="M22" s="150">
        <f t="shared" si="11"/>
        <v>54</v>
      </c>
      <c r="N22" s="149">
        <f t="shared" si="12"/>
        <v>7</v>
      </c>
      <c r="O22" s="149">
        <f t="shared" si="3"/>
        <v>16</v>
      </c>
      <c r="P22" s="149">
        <f t="shared" si="4"/>
        <v>0.1</v>
      </c>
    </row>
    <row r="23" spans="1:16" x14ac:dyDescent="0.25">
      <c r="A23" s="391" t="s">
        <v>219</v>
      </c>
      <c r="B23" s="393">
        <v>12.3</v>
      </c>
      <c r="C23" s="5" t="str">
        <f t="shared" si="0"/>
        <v>Theo</v>
      </c>
      <c r="D23" s="155">
        <f t="shared" si="5"/>
        <v>47</v>
      </c>
      <c r="F23" s="156">
        <f t="shared" si="6"/>
        <v>1</v>
      </c>
      <c r="G23" t="str">
        <f t="shared" si="7"/>
        <v/>
      </c>
      <c r="H23" t="b">
        <f t="shared" si="8"/>
        <v>1</v>
      </c>
      <c r="I23" s="283">
        <f t="shared" si="1"/>
        <v>24</v>
      </c>
      <c r="J23" s="1">
        <f t="shared" si="2"/>
        <v>0</v>
      </c>
      <c r="K23" s="63">
        <f t="shared" si="9"/>
        <v>12.3</v>
      </c>
      <c r="L23" s="149">
        <f t="shared" si="10"/>
        <v>12.3</v>
      </c>
      <c r="M23" s="150">
        <f t="shared" si="11"/>
        <v>47</v>
      </c>
      <c r="N23" s="149">
        <f t="shared" si="12"/>
        <v>7</v>
      </c>
      <c r="O23" s="149">
        <f t="shared" si="3"/>
        <v>16</v>
      </c>
      <c r="P23" s="149">
        <f t="shared" si="4"/>
        <v>0.1</v>
      </c>
    </row>
    <row r="24" spans="1:16" x14ac:dyDescent="0.25">
      <c r="A24" s="391" t="s">
        <v>205</v>
      </c>
      <c r="B24" s="393">
        <v>12.4</v>
      </c>
      <c r="C24" s="5" t="str">
        <f t="shared" si="0"/>
        <v>Frankie Reed</v>
      </c>
      <c r="D24" s="155">
        <f t="shared" si="5"/>
        <v>46</v>
      </c>
      <c r="F24" s="156">
        <f t="shared" si="6"/>
        <v>1</v>
      </c>
      <c r="G24" t="str">
        <f t="shared" si="7"/>
        <v/>
      </c>
      <c r="H24" t="b">
        <f t="shared" si="8"/>
        <v>1</v>
      </c>
      <c r="I24" s="283">
        <f t="shared" si="1"/>
        <v>11</v>
      </c>
      <c r="J24" s="1">
        <f t="shared" si="2"/>
        <v>0</v>
      </c>
      <c r="K24" s="63">
        <f t="shared" si="9"/>
        <v>12.4</v>
      </c>
      <c r="L24" s="149">
        <f t="shared" si="10"/>
        <v>12.4</v>
      </c>
      <c r="M24" s="150">
        <f t="shared" si="11"/>
        <v>46</v>
      </c>
      <c r="N24" s="149">
        <f t="shared" si="12"/>
        <v>7</v>
      </c>
      <c r="O24" s="149">
        <f t="shared" si="3"/>
        <v>16</v>
      </c>
      <c r="P24" s="149">
        <f t="shared" si="4"/>
        <v>0.1</v>
      </c>
    </row>
    <row r="25" spans="1:16" x14ac:dyDescent="0.25">
      <c r="A25" s="391" t="s">
        <v>233</v>
      </c>
      <c r="B25" s="393">
        <v>11.5</v>
      </c>
      <c r="C25" s="5" t="str">
        <f t="shared" si="0"/>
        <v>Sophia</v>
      </c>
      <c r="D25" s="155">
        <f t="shared" si="5"/>
        <v>55</v>
      </c>
      <c r="F25" s="156">
        <f t="shared" si="6"/>
        <v>1</v>
      </c>
      <c r="G25" t="str">
        <f t="shared" si="7"/>
        <v/>
      </c>
      <c r="H25" t="b">
        <f t="shared" si="8"/>
        <v>1</v>
      </c>
      <c r="I25" s="283">
        <f t="shared" si="1"/>
        <v>36</v>
      </c>
      <c r="J25" s="1">
        <f t="shared" si="2"/>
        <v>0</v>
      </c>
      <c r="K25" s="63">
        <f t="shared" si="9"/>
        <v>11.5</v>
      </c>
      <c r="L25" s="149">
        <f t="shared" si="10"/>
        <v>11.5</v>
      </c>
      <c r="M25" s="150">
        <f t="shared" si="11"/>
        <v>55</v>
      </c>
      <c r="N25" s="149">
        <f t="shared" si="12"/>
        <v>7</v>
      </c>
      <c r="O25" s="149">
        <f t="shared" si="3"/>
        <v>16</v>
      </c>
      <c r="P25" s="149">
        <f t="shared" si="4"/>
        <v>0.1</v>
      </c>
    </row>
    <row r="26" spans="1:16" x14ac:dyDescent="0.25">
      <c r="A26" s="391" t="s">
        <v>311</v>
      </c>
      <c r="B26" s="393">
        <v>12.6</v>
      </c>
      <c r="C26" s="5" t="str">
        <f t="shared" si="0"/>
        <v>Kamilah Oke</v>
      </c>
      <c r="D26" s="155">
        <f t="shared" si="5"/>
        <v>44</v>
      </c>
      <c r="F26" s="156">
        <f t="shared" si="6"/>
        <v>1</v>
      </c>
      <c r="G26" t="str">
        <f t="shared" si="7"/>
        <v/>
      </c>
      <c r="H26" t="b">
        <f t="shared" si="8"/>
        <v>1</v>
      </c>
      <c r="I26" s="283">
        <f t="shared" si="1"/>
        <v>6</v>
      </c>
      <c r="J26" s="1">
        <f t="shared" si="2"/>
        <v>0</v>
      </c>
      <c r="K26" s="63">
        <f t="shared" si="9"/>
        <v>12.6</v>
      </c>
      <c r="L26" s="149">
        <f t="shared" si="10"/>
        <v>12.6</v>
      </c>
      <c r="M26" s="150">
        <f t="shared" si="11"/>
        <v>44</v>
      </c>
      <c r="N26" s="149">
        <f t="shared" si="12"/>
        <v>7</v>
      </c>
      <c r="O26" s="149">
        <f t="shared" si="3"/>
        <v>16</v>
      </c>
      <c r="P26" s="149">
        <f t="shared" si="4"/>
        <v>0.1</v>
      </c>
    </row>
    <row r="27" spans="1:16" x14ac:dyDescent="0.25">
      <c r="A27" s="391" t="s">
        <v>237</v>
      </c>
      <c r="B27" s="393">
        <v>12.6</v>
      </c>
      <c r="C27" s="5" t="str">
        <f t="shared" si="0"/>
        <v>Shannon</v>
      </c>
      <c r="D27" s="155">
        <f t="shared" si="5"/>
        <v>44</v>
      </c>
      <c r="F27" s="156">
        <f t="shared" si="6"/>
        <v>1</v>
      </c>
      <c r="G27" t="str">
        <f t="shared" si="7"/>
        <v/>
      </c>
      <c r="H27" t="b">
        <f t="shared" si="8"/>
        <v>1</v>
      </c>
      <c r="I27" s="283">
        <f t="shared" si="1"/>
        <v>40</v>
      </c>
      <c r="J27" s="1">
        <f t="shared" si="2"/>
        <v>0</v>
      </c>
      <c r="K27" s="63">
        <f t="shared" si="9"/>
        <v>12.6</v>
      </c>
      <c r="L27" s="149">
        <f t="shared" si="10"/>
        <v>12.6</v>
      </c>
      <c r="M27" s="150">
        <f t="shared" si="11"/>
        <v>44</v>
      </c>
      <c r="N27" s="149">
        <f t="shared" si="12"/>
        <v>7</v>
      </c>
      <c r="O27" s="149">
        <f t="shared" si="3"/>
        <v>16</v>
      </c>
      <c r="P27" s="149">
        <f t="shared" si="4"/>
        <v>0.1</v>
      </c>
    </row>
    <row r="28" spans="1:16" x14ac:dyDescent="0.25">
      <c r="A28" s="391" t="s">
        <v>221</v>
      </c>
      <c r="B28" s="393">
        <v>12.9</v>
      </c>
      <c r="C28" s="5" t="str">
        <f t="shared" si="0"/>
        <v>Maddie</v>
      </c>
      <c r="D28" s="155">
        <f t="shared" si="5"/>
        <v>41</v>
      </c>
      <c r="F28" s="156">
        <f t="shared" si="6"/>
        <v>1</v>
      </c>
      <c r="G28" t="str">
        <f t="shared" si="7"/>
        <v/>
      </c>
      <c r="H28" t="b">
        <f t="shared" si="8"/>
        <v>1</v>
      </c>
      <c r="I28" s="283">
        <f t="shared" si="1"/>
        <v>26</v>
      </c>
      <c r="J28" s="1">
        <f t="shared" si="2"/>
        <v>0</v>
      </c>
      <c r="K28" s="63">
        <f t="shared" si="9"/>
        <v>12.9</v>
      </c>
      <c r="L28" s="149">
        <f t="shared" si="10"/>
        <v>12.9</v>
      </c>
      <c r="M28" s="150">
        <f t="shared" si="11"/>
        <v>41</v>
      </c>
      <c r="N28" s="149">
        <f t="shared" si="12"/>
        <v>7</v>
      </c>
      <c r="O28" s="149">
        <f t="shared" si="3"/>
        <v>16</v>
      </c>
      <c r="P28" s="149">
        <f t="shared" si="4"/>
        <v>0.1</v>
      </c>
    </row>
    <row r="29" spans="1:16" x14ac:dyDescent="0.25">
      <c r="A29" s="391" t="s">
        <v>243</v>
      </c>
      <c r="B29" s="393">
        <v>13</v>
      </c>
      <c r="C29" s="5" t="str">
        <f t="shared" si="0"/>
        <v>Zenia</v>
      </c>
      <c r="D29" s="155">
        <f t="shared" si="5"/>
        <v>40</v>
      </c>
      <c r="F29" s="156">
        <f t="shared" si="6"/>
        <v>1</v>
      </c>
      <c r="G29" t="str">
        <f t="shared" si="7"/>
        <v/>
      </c>
      <c r="H29" t="b">
        <f t="shared" si="8"/>
        <v>1</v>
      </c>
      <c r="I29" s="283">
        <f t="shared" si="1"/>
        <v>46</v>
      </c>
      <c r="J29" s="1">
        <f t="shared" si="2"/>
        <v>0</v>
      </c>
      <c r="K29" s="63">
        <f t="shared" si="9"/>
        <v>13</v>
      </c>
      <c r="L29" s="149">
        <f t="shared" si="10"/>
        <v>13</v>
      </c>
      <c r="M29" s="150">
        <f t="shared" si="11"/>
        <v>40</v>
      </c>
      <c r="N29" s="149">
        <f t="shared" si="12"/>
        <v>7</v>
      </c>
      <c r="O29" s="149">
        <f t="shared" si="3"/>
        <v>16</v>
      </c>
      <c r="P29" s="149">
        <f t="shared" si="4"/>
        <v>0.1</v>
      </c>
    </row>
    <row r="30" spans="1:16" x14ac:dyDescent="0.25">
      <c r="A30" s="391" t="s">
        <v>212</v>
      </c>
      <c r="B30" s="393">
        <v>13.8</v>
      </c>
      <c r="C30" s="5" t="str">
        <f t="shared" si="0"/>
        <v>Mia Jennings</v>
      </c>
      <c r="D30" s="155">
        <f t="shared" si="5"/>
        <v>32</v>
      </c>
      <c r="F30" s="156">
        <f t="shared" si="6"/>
        <v>1</v>
      </c>
      <c r="G30" t="str">
        <f t="shared" si="7"/>
        <v/>
      </c>
      <c r="H30" t="b">
        <f t="shared" si="8"/>
        <v>1</v>
      </c>
      <c r="I30" s="283">
        <f t="shared" si="1"/>
        <v>18</v>
      </c>
      <c r="J30" s="1">
        <f t="shared" si="2"/>
        <v>0</v>
      </c>
      <c r="K30" s="63">
        <f t="shared" si="9"/>
        <v>13.8</v>
      </c>
      <c r="L30" s="149">
        <f t="shared" si="10"/>
        <v>13.8</v>
      </c>
      <c r="M30" s="150">
        <f t="shared" si="11"/>
        <v>32</v>
      </c>
      <c r="N30" s="149">
        <f t="shared" si="12"/>
        <v>7</v>
      </c>
      <c r="O30" s="149">
        <f t="shared" si="3"/>
        <v>16</v>
      </c>
      <c r="P30" s="149">
        <f t="shared" si="4"/>
        <v>0.1</v>
      </c>
    </row>
    <row r="31" spans="1:16" x14ac:dyDescent="0.25">
      <c r="A31" s="391" t="s">
        <v>222</v>
      </c>
      <c r="B31" s="393">
        <v>12.2</v>
      </c>
      <c r="C31" s="5" t="str">
        <f t="shared" si="0"/>
        <v>Kaia</v>
      </c>
      <c r="D31" s="155">
        <f t="shared" si="5"/>
        <v>48</v>
      </c>
      <c r="F31" s="156">
        <f t="shared" si="6"/>
        <v>1</v>
      </c>
      <c r="G31" t="str">
        <f t="shared" si="7"/>
        <v/>
      </c>
      <c r="H31" t="b">
        <f t="shared" si="8"/>
        <v>1</v>
      </c>
      <c r="I31" s="283">
        <f t="shared" si="1"/>
        <v>27</v>
      </c>
      <c r="J31" s="1">
        <f t="shared" si="2"/>
        <v>0</v>
      </c>
      <c r="K31" s="63">
        <f t="shared" si="9"/>
        <v>12.2</v>
      </c>
      <c r="L31" s="149">
        <f t="shared" si="10"/>
        <v>12.2</v>
      </c>
      <c r="M31" s="150">
        <f t="shared" si="11"/>
        <v>48</v>
      </c>
      <c r="N31" s="149">
        <f t="shared" si="12"/>
        <v>7</v>
      </c>
      <c r="O31" s="149">
        <f t="shared" si="3"/>
        <v>16</v>
      </c>
      <c r="P31" s="149">
        <f t="shared" si="4"/>
        <v>0.1</v>
      </c>
    </row>
    <row r="32" spans="1:16" x14ac:dyDescent="0.25">
      <c r="A32" s="391" t="s">
        <v>234</v>
      </c>
      <c r="B32" s="393">
        <v>12.7</v>
      </c>
      <c r="C32" s="5" t="str">
        <f t="shared" si="0"/>
        <v>Lotte</v>
      </c>
      <c r="D32" s="155">
        <f t="shared" si="5"/>
        <v>43</v>
      </c>
      <c r="F32" s="156">
        <f t="shared" si="6"/>
        <v>1</v>
      </c>
      <c r="G32" t="str">
        <f t="shared" si="7"/>
        <v/>
      </c>
      <c r="H32" t="b">
        <f t="shared" si="8"/>
        <v>1</v>
      </c>
      <c r="I32" s="283">
        <f t="shared" si="1"/>
        <v>37</v>
      </c>
      <c r="J32" s="1">
        <f t="shared" si="2"/>
        <v>0</v>
      </c>
      <c r="K32" s="63">
        <f t="shared" si="9"/>
        <v>12.7</v>
      </c>
      <c r="L32" s="149">
        <f t="shared" si="10"/>
        <v>12.7</v>
      </c>
      <c r="M32" s="150">
        <f t="shared" si="11"/>
        <v>43</v>
      </c>
      <c r="N32" s="149">
        <f t="shared" si="12"/>
        <v>7</v>
      </c>
      <c r="O32" s="149">
        <f t="shared" si="3"/>
        <v>16</v>
      </c>
      <c r="P32" s="149">
        <f t="shared" si="4"/>
        <v>0.1</v>
      </c>
    </row>
    <row r="33" spans="1:16" x14ac:dyDescent="0.25">
      <c r="A33" s="391" t="s">
        <v>312</v>
      </c>
      <c r="B33" s="393">
        <v>13.2</v>
      </c>
      <c r="C33" s="5" t="str">
        <f t="shared" si="0"/>
        <v>Sairah Rahman</v>
      </c>
      <c r="D33" s="155">
        <f t="shared" si="5"/>
        <v>38</v>
      </c>
      <c r="F33" s="156">
        <f t="shared" si="6"/>
        <v>1</v>
      </c>
      <c r="G33" t="str">
        <f t="shared" si="7"/>
        <v/>
      </c>
      <c r="H33" t="b">
        <f t="shared" si="8"/>
        <v>1</v>
      </c>
      <c r="I33" s="283">
        <f t="shared" si="1"/>
        <v>7</v>
      </c>
      <c r="J33" s="1">
        <f t="shared" si="2"/>
        <v>0</v>
      </c>
      <c r="K33" s="63">
        <f t="shared" si="9"/>
        <v>13.2</v>
      </c>
      <c r="L33" s="149">
        <f t="shared" si="10"/>
        <v>13.2</v>
      </c>
      <c r="M33" s="150">
        <f t="shared" si="11"/>
        <v>38</v>
      </c>
      <c r="N33" s="149">
        <f t="shared" si="12"/>
        <v>7</v>
      </c>
      <c r="O33" s="149">
        <f t="shared" si="3"/>
        <v>16</v>
      </c>
      <c r="P33" s="149">
        <f t="shared" si="4"/>
        <v>0.1</v>
      </c>
    </row>
    <row r="34" spans="1:16" x14ac:dyDescent="0.25">
      <c r="A34" s="391" t="s">
        <v>225</v>
      </c>
      <c r="B34" s="393">
        <v>13.4</v>
      </c>
      <c r="C34" s="5" t="str">
        <f t="shared" si="0"/>
        <v>Isabel</v>
      </c>
      <c r="D34" s="155">
        <f t="shared" si="5"/>
        <v>36</v>
      </c>
      <c r="F34" s="156">
        <f t="shared" si="6"/>
        <v>1</v>
      </c>
      <c r="G34" t="str">
        <f t="shared" si="7"/>
        <v/>
      </c>
      <c r="H34" t="b">
        <f t="shared" si="8"/>
        <v>1</v>
      </c>
      <c r="I34" s="283">
        <f t="shared" si="1"/>
        <v>30</v>
      </c>
      <c r="J34" s="1">
        <f t="shared" si="2"/>
        <v>0</v>
      </c>
      <c r="K34" s="63">
        <f t="shared" si="9"/>
        <v>13.4</v>
      </c>
      <c r="L34" s="149">
        <f t="shared" si="10"/>
        <v>13.4</v>
      </c>
      <c r="M34" s="150">
        <f t="shared" si="11"/>
        <v>36</v>
      </c>
      <c r="N34" s="149">
        <f t="shared" si="12"/>
        <v>7</v>
      </c>
      <c r="O34" s="149">
        <f t="shared" si="3"/>
        <v>16</v>
      </c>
      <c r="P34" s="149">
        <f t="shared" si="4"/>
        <v>0.1</v>
      </c>
    </row>
    <row r="35" spans="1:16" x14ac:dyDescent="0.25">
      <c r="A35" s="391" t="s">
        <v>244</v>
      </c>
      <c r="B35" s="393">
        <v>13.4</v>
      </c>
      <c r="C35" s="5" t="str">
        <f t="shared" si="0"/>
        <v>Daisy</v>
      </c>
      <c r="D35" s="155">
        <f t="shared" si="5"/>
        <v>36</v>
      </c>
      <c r="F35" s="156">
        <f t="shared" si="6"/>
        <v>1</v>
      </c>
      <c r="G35" t="str">
        <f t="shared" si="7"/>
        <v/>
      </c>
      <c r="H35" t="b">
        <f t="shared" si="8"/>
        <v>1</v>
      </c>
      <c r="I35" s="283">
        <f t="shared" si="1"/>
        <v>47</v>
      </c>
      <c r="J35" s="1">
        <f t="shared" si="2"/>
        <v>0</v>
      </c>
      <c r="K35" s="63">
        <f t="shared" si="9"/>
        <v>13.4</v>
      </c>
      <c r="L35" s="149">
        <f t="shared" si="10"/>
        <v>13.4</v>
      </c>
      <c r="M35" s="150">
        <f t="shared" si="11"/>
        <v>36</v>
      </c>
      <c r="N35" s="149">
        <f t="shared" si="12"/>
        <v>7</v>
      </c>
      <c r="O35" s="149">
        <f t="shared" si="3"/>
        <v>16</v>
      </c>
      <c r="P35" s="149">
        <f t="shared" si="4"/>
        <v>0.1</v>
      </c>
    </row>
    <row r="36" spans="1:16" x14ac:dyDescent="0.25">
      <c r="A36" s="391" t="s">
        <v>210</v>
      </c>
      <c r="B36" s="393">
        <v>14.4</v>
      </c>
      <c r="C36" s="5" t="str">
        <f t="shared" si="0"/>
        <v>Salma Abdikadir</v>
      </c>
      <c r="D36" s="155">
        <f t="shared" si="5"/>
        <v>26</v>
      </c>
      <c r="F36" s="156">
        <f t="shared" si="6"/>
        <v>1</v>
      </c>
      <c r="G36" t="str">
        <f t="shared" si="7"/>
        <v/>
      </c>
      <c r="H36" t="b">
        <f t="shared" si="8"/>
        <v>1</v>
      </c>
      <c r="I36" s="283">
        <f t="shared" si="1"/>
        <v>16</v>
      </c>
      <c r="J36" s="1">
        <f t="shared" si="2"/>
        <v>0</v>
      </c>
      <c r="K36" s="63">
        <f t="shared" si="9"/>
        <v>14.4</v>
      </c>
      <c r="L36" s="149">
        <f t="shared" si="10"/>
        <v>14.4</v>
      </c>
      <c r="M36" s="150">
        <f t="shared" si="11"/>
        <v>26</v>
      </c>
      <c r="N36" s="149">
        <f t="shared" si="12"/>
        <v>7</v>
      </c>
      <c r="O36" s="149">
        <f t="shared" si="3"/>
        <v>16</v>
      </c>
      <c r="P36" s="149">
        <f t="shared" si="4"/>
        <v>0.1</v>
      </c>
    </row>
    <row r="37" spans="1:16" x14ac:dyDescent="0.25">
      <c r="A37" s="391" t="s">
        <v>223</v>
      </c>
      <c r="B37" s="393">
        <v>11</v>
      </c>
      <c r="C37" s="5" t="str">
        <f t="shared" si="0"/>
        <v>India</v>
      </c>
      <c r="D37" s="155">
        <f t="shared" si="5"/>
        <v>60</v>
      </c>
      <c r="F37" s="156">
        <f t="shared" si="6"/>
        <v>1</v>
      </c>
      <c r="G37" t="str">
        <f t="shared" si="7"/>
        <v/>
      </c>
      <c r="H37" t="b">
        <f t="shared" si="8"/>
        <v>1</v>
      </c>
      <c r="I37" s="283">
        <f t="shared" si="1"/>
        <v>28</v>
      </c>
      <c r="J37" s="1">
        <f t="shared" si="2"/>
        <v>0</v>
      </c>
      <c r="K37" s="63">
        <f t="shared" si="9"/>
        <v>11</v>
      </c>
      <c r="L37" s="149">
        <f t="shared" si="10"/>
        <v>11</v>
      </c>
      <c r="M37" s="150">
        <f t="shared" si="11"/>
        <v>60</v>
      </c>
      <c r="N37" s="149">
        <f t="shared" si="12"/>
        <v>7</v>
      </c>
      <c r="O37" s="149">
        <f t="shared" si="3"/>
        <v>16</v>
      </c>
      <c r="P37" s="149">
        <f t="shared" si="4"/>
        <v>0.1</v>
      </c>
    </row>
    <row r="38" spans="1:16" x14ac:dyDescent="0.25">
      <c r="A38" s="391" t="s">
        <v>314</v>
      </c>
      <c r="B38" s="393">
        <v>11.2</v>
      </c>
      <c r="C38" s="5" t="str">
        <f t="shared" si="0"/>
        <v>Destiny Williams</v>
      </c>
      <c r="D38" s="155">
        <f t="shared" si="5"/>
        <v>58</v>
      </c>
      <c r="F38" s="156">
        <f t="shared" si="6"/>
        <v>1</v>
      </c>
      <c r="G38" t="str">
        <f t="shared" si="7"/>
        <v/>
      </c>
      <c r="H38" t="b">
        <f t="shared" si="8"/>
        <v>1</v>
      </c>
      <c r="I38" s="283">
        <f t="shared" si="1"/>
        <v>9</v>
      </c>
      <c r="J38" s="1">
        <f t="shared" si="2"/>
        <v>0</v>
      </c>
      <c r="K38" s="63">
        <f t="shared" si="9"/>
        <v>11.2</v>
      </c>
      <c r="L38" s="149">
        <f t="shared" si="10"/>
        <v>11.2</v>
      </c>
      <c r="M38" s="150">
        <f t="shared" si="11"/>
        <v>58</v>
      </c>
      <c r="N38" s="149">
        <f t="shared" si="12"/>
        <v>7</v>
      </c>
      <c r="O38" s="149">
        <f t="shared" si="3"/>
        <v>16</v>
      </c>
      <c r="P38" s="149">
        <f t="shared" si="4"/>
        <v>0.1</v>
      </c>
    </row>
    <row r="39" spans="1:16" x14ac:dyDescent="0.25">
      <c r="A39" s="391" t="s">
        <v>235</v>
      </c>
      <c r="B39" s="393">
        <v>12.8</v>
      </c>
      <c r="C39" s="5" t="str">
        <f t="shared" si="0"/>
        <v>Sophie</v>
      </c>
      <c r="D39" s="155">
        <f t="shared" si="5"/>
        <v>42</v>
      </c>
      <c r="F39" s="156">
        <f t="shared" si="6"/>
        <v>1</v>
      </c>
      <c r="G39" t="str">
        <f t="shared" si="7"/>
        <v/>
      </c>
      <c r="H39" t="b">
        <f t="shared" si="8"/>
        <v>1</v>
      </c>
      <c r="I39" s="283">
        <f t="shared" si="1"/>
        <v>38</v>
      </c>
      <c r="J39" s="1">
        <f t="shared" si="2"/>
        <v>0</v>
      </c>
      <c r="K39" s="63">
        <f t="shared" si="9"/>
        <v>12.8</v>
      </c>
      <c r="L39" s="149">
        <f t="shared" si="10"/>
        <v>12.8</v>
      </c>
      <c r="M39" s="150">
        <f t="shared" si="11"/>
        <v>42</v>
      </c>
      <c r="N39" s="149">
        <f t="shared" si="12"/>
        <v>7</v>
      </c>
      <c r="O39" s="149">
        <f t="shared" si="3"/>
        <v>16</v>
      </c>
      <c r="P39" s="149">
        <f t="shared" si="4"/>
        <v>0.1</v>
      </c>
    </row>
    <row r="40" spans="1:16" x14ac:dyDescent="0.25">
      <c r="A40" s="391" t="s">
        <v>213</v>
      </c>
      <c r="B40" s="393">
        <v>13.5</v>
      </c>
      <c r="C40" s="5" t="str">
        <f t="shared" si="0"/>
        <v>Layla Clews</v>
      </c>
      <c r="D40" s="155">
        <f t="shared" si="5"/>
        <v>35</v>
      </c>
      <c r="F40" s="156">
        <f t="shared" si="6"/>
        <v>1</v>
      </c>
      <c r="G40" t="str">
        <f t="shared" si="7"/>
        <v/>
      </c>
      <c r="H40" t="b">
        <f t="shared" si="8"/>
        <v>1</v>
      </c>
      <c r="I40" s="283">
        <f t="shared" si="1"/>
        <v>19</v>
      </c>
      <c r="J40" s="1">
        <f t="shared" si="2"/>
        <v>0</v>
      </c>
      <c r="K40" s="63">
        <f t="shared" si="9"/>
        <v>13.5</v>
      </c>
      <c r="L40" s="149">
        <f t="shared" si="10"/>
        <v>13.5</v>
      </c>
      <c r="M40" s="150">
        <f t="shared" si="11"/>
        <v>35</v>
      </c>
      <c r="N40" s="149">
        <f t="shared" si="12"/>
        <v>7</v>
      </c>
      <c r="O40" s="149">
        <f t="shared" si="3"/>
        <v>16</v>
      </c>
      <c r="P40" s="149">
        <f t="shared" si="4"/>
        <v>0.1</v>
      </c>
    </row>
    <row r="41" spans="1:16" x14ac:dyDescent="0.25">
      <c r="A41" s="391" t="s">
        <v>245</v>
      </c>
      <c r="B41" s="393">
        <v>13.8</v>
      </c>
      <c r="C41" s="5" t="str">
        <f t="shared" si="0"/>
        <v>Beau</v>
      </c>
      <c r="D41" s="155">
        <f t="shared" si="5"/>
        <v>32</v>
      </c>
      <c r="F41" s="156">
        <f t="shared" si="6"/>
        <v>1</v>
      </c>
      <c r="G41" t="str">
        <f t="shared" si="7"/>
        <v/>
      </c>
      <c r="H41" t="b">
        <f t="shared" si="8"/>
        <v>1</v>
      </c>
      <c r="I41" s="283">
        <f t="shared" si="1"/>
        <v>48</v>
      </c>
      <c r="J41" s="1">
        <f t="shared" si="2"/>
        <v>0</v>
      </c>
      <c r="K41" s="63">
        <f t="shared" si="9"/>
        <v>13.8</v>
      </c>
      <c r="L41" s="149">
        <f t="shared" si="10"/>
        <v>13.8</v>
      </c>
      <c r="M41" s="150">
        <f t="shared" si="11"/>
        <v>32</v>
      </c>
      <c r="N41" s="149">
        <f t="shared" si="12"/>
        <v>7</v>
      </c>
      <c r="O41" s="149">
        <f t="shared" si="3"/>
        <v>16</v>
      </c>
      <c r="P41" s="149">
        <f t="shared" si="4"/>
        <v>0.1</v>
      </c>
    </row>
    <row r="42" spans="1:16" x14ac:dyDescent="0.25">
      <c r="A42" s="391" t="s">
        <v>313</v>
      </c>
      <c r="B42" s="393">
        <v>15</v>
      </c>
      <c r="C42" s="5" t="str">
        <f t="shared" si="0"/>
        <v>Eleece Humphreys</v>
      </c>
      <c r="D42" s="155">
        <f t="shared" si="5"/>
        <v>20</v>
      </c>
      <c r="F42" s="156">
        <f t="shared" si="6"/>
        <v>1</v>
      </c>
      <c r="G42" t="str">
        <f t="shared" si="7"/>
        <v/>
      </c>
      <c r="H42" t="b">
        <f t="shared" si="8"/>
        <v>1</v>
      </c>
      <c r="I42" s="283">
        <f t="shared" si="1"/>
        <v>8</v>
      </c>
      <c r="J42" s="1">
        <f t="shared" si="2"/>
        <v>0</v>
      </c>
      <c r="K42" s="63">
        <f t="shared" si="9"/>
        <v>15</v>
      </c>
      <c r="L42" s="149">
        <f t="shared" si="10"/>
        <v>15</v>
      </c>
      <c r="M42" s="150">
        <f t="shared" si="11"/>
        <v>20</v>
      </c>
      <c r="N42" s="149">
        <f t="shared" si="12"/>
        <v>7</v>
      </c>
      <c r="O42" s="149">
        <f t="shared" si="3"/>
        <v>16</v>
      </c>
      <c r="P42" s="149">
        <f t="shared" si="4"/>
        <v>0.1</v>
      </c>
    </row>
    <row r="43" spans="1:16" x14ac:dyDescent="0.25">
      <c r="A43" s="391" t="s">
        <v>315</v>
      </c>
      <c r="B43" s="393">
        <v>11.4</v>
      </c>
      <c r="C43" s="5" t="str">
        <f t="shared" si="0"/>
        <v>Chantae Williams</v>
      </c>
      <c r="D43" s="155">
        <f t="shared" si="5"/>
        <v>56</v>
      </c>
      <c r="F43" s="156">
        <f t="shared" si="6"/>
        <v>1</v>
      </c>
      <c r="G43" t="str">
        <f t="shared" si="7"/>
        <v/>
      </c>
      <c r="H43" t="b">
        <f t="shared" si="8"/>
        <v>1</v>
      </c>
      <c r="I43" s="283">
        <f t="shared" si="1"/>
        <v>10</v>
      </c>
      <c r="J43" s="1">
        <f t="shared" si="2"/>
        <v>0</v>
      </c>
      <c r="K43" s="63">
        <f t="shared" si="9"/>
        <v>11.4</v>
      </c>
      <c r="L43" s="149">
        <f t="shared" si="10"/>
        <v>11.4</v>
      </c>
      <c r="M43" s="150">
        <f t="shared" si="11"/>
        <v>56</v>
      </c>
      <c r="N43" s="149">
        <f t="shared" si="12"/>
        <v>7</v>
      </c>
      <c r="O43" s="149">
        <f t="shared" si="3"/>
        <v>16</v>
      </c>
      <c r="P43" s="149">
        <f t="shared" si="4"/>
        <v>0.1</v>
      </c>
    </row>
    <row r="44" spans="1:16" x14ac:dyDescent="0.25">
      <c r="A44" s="391" t="s">
        <v>246</v>
      </c>
      <c r="B44" s="393">
        <v>12</v>
      </c>
      <c r="C44" s="5" t="str">
        <f t="shared" si="0"/>
        <v>Jessica</v>
      </c>
      <c r="D44" s="155">
        <f t="shared" si="5"/>
        <v>50</v>
      </c>
      <c r="F44" s="156">
        <f t="shared" si="6"/>
        <v>1</v>
      </c>
      <c r="G44" t="str">
        <f t="shared" si="7"/>
        <v/>
      </c>
      <c r="H44" t="b">
        <f t="shared" si="8"/>
        <v>1</v>
      </c>
      <c r="I44" s="283">
        <f t="shared" si="1"/>
        <v>49</v>
      </c>
      <c r="J44" s="1">
        <f t="shared" si="2"/>
        <v>0</v>
      </c>
      <c r="K44" s="63">
        <f t="shared" si="9"/>
        <v>12</v>
      </c>
      <c r="L44" s="149">
        <f t="shared" si="10"/>
        <v>12</v>
      </c>
      <c r="M44" s="150">
        <f t="shared" si="11"/>
        <v>50</v>
      </c>
      <c r="N44" s="149">
        <f t="shared" si="12"/>
        <v>7</v>
      </c>
      <c r="O44" s="149">
        <f t="shared" si="3"/>
        <v>16</v>
      </c>
      <c r="P44" s="149">
        <f t="shared" si="4"/>
        <v>0.1</v>
      </c>
    </row>
    <row r="45" spans="1:16" x14ac:dyDescent="0.25">
      <c r="A45" s="391" t="s">
        <v>236</v>
      </c>
      <c r="B45" s="394">
        <v>12.2</v>
      </c>
      <c r="C45" s="5" t="str">
        <f t="shared" si="0"/>
        <v>Rhianna</v>
      </c>
      <c r="D45" s="155">
        <f t="shared" si="5"/>
        <v>48</v>
      </c>
      <c r="F45" s="156">
        <f t="shared" si="6"/>
        <v>1</v>
      </c>
      <c r="G45" t="str">
        <f t="shared" si="7"/>
        <v/>
      </c>
      <c r="H45" t="b">
        <f t="shared" si="8"/>
        <v>1</v>
      </c>
      <c r="I45" s="283">
        <f t="shared" si="1"/>
        <v>39</v>
      </c>
      <c r="J45" s="1">
        <f t="shared" si="2"/>
        <v>0</v>
      </c>
      <c r="K45" s="63">
        <f t="shared" si="9"/>
        <v>12.2</v>
      </c>
      <c r="L45" s="149">
        <f t="shared" si="10"/>
        <v>12.2</v>
      </c>
      <c r="M45" s="150">
        <f t="shared" si="11"/>
        <v>48</v>
      </c>
      <c r="N45" s="149">
        <f t="shared" si="12"/>
        <v>7</v>
      </c>
      <c r="O45" s="149">
        <f t="shared" si="3"/>
        <v>16</v>
      </c>
      <c r="P45" s="149">
        <f t="shared" si="4"/>
        <v>0.1</v>
      </c>
    </row>
    <row r="46" spans="1:16" x14ac:dyDescent="0.25">
      <c r="A46" s="391" t="s">
        <v>224</v>
      </c>
      <c r="B46" s="394">
        <v>13.6</v>
      </c>
      <c r="C46" s="5" t="str">
        <f t="shared" si="0"/>
        <v>Claudia</v>
      </c>
      <c r="D46" s="155">
        <f t="shared" si="5"/>
        <v>34</v>
      </c>
      <c r="F46" s="156">
        <f t="shared" si="6"/>
        <v>1</v>
      </c>
      <c r="G46" t="str">
        <f t="shared" si="7"/>
        <v/>
      </c>
      <c r="H46" t="b">
        <f t="shared" si="8"/>
        <v>1</v>
      </c>
      <c r="I46" s="283">
        <f t="shared" si="1"/>
        <v>29</v>
      </c>
      <c r="J46" s="1">
        <f t="shared" si="2"/>
        <v>0</v>
      </c>
      <c r="K46" s="63">
        <f t="shared" si="9"/>
        <v>13.6</v>
      </c>
      <c r="L46" s="149">
        <f t="shared" si="10"/>
        <v>13.6</v>
      </c>
      <c r="M46" s="150">
        <f t="shared" si="11"/>
        <v>34</v>
      </c>
      <c r="N46" s="149">
        <f t="shared" si="12"/>
        <v>7</v>
      </c>
      <c r="O46" s="149">
        <f t="shared" si="3"/>
        <v>16</v>
      </c>
      <c r="P46" s="149">
        <f t="shared" si="4"/>
        <v>0.1</v>
      </c>
    </row>
    <row r="47" spans="1:16" x14ac:dyDescent="0.25">
      <c r="A47" s="391" t="s">
        <v>211</v>
      </c>
      <c r="B47" s="394">
        <v>13.7</v>
      </c>
      <c r="C47" s="5" t="str">
        <f t="shared" si="0"/>
        <v>Dounia Bekkoucke</v>
      </c>
      <c r="D47" s="155">
        <f t="shared" si="5"/>
        <v>33</v>
      </c>
      <c r="F47" s="156">
        <f t="shared" si="6"/>
        <v>1</v>
      </c>
      <c r="G47" t="str">
        <f t="shared" si="7"/>
        <v/>
      </c>
      <c r="H47" t="b">
        <f t="shared" si="8"/>
        <v>1</v>
      </c>
      <c r="I47" s="283">
        <f t="shared" si="1"/>
        <v>17</v>
      </c>
      <c r="J47" s="1">
        <f t="shared" si="2"/>
        <v>0</v>
      </c>
      <c r="K47" s="63">
        <f t="shared" si="9"/>
        <v>13.7</v>
      </c>
      <c r="L47" s="149">
        <f t="shared" si="10"/>
        <v>13.7</v>
      </c>
      <c r="M47" s="150">
        <f t="shared" si="11"/>
        <v>33</v>
      </c>
      <c r="N47" s="149">
        <f t="shared" si="12"/>
        <v>7</v>
      </c>
      <c r="O47" s="149">
        <f t="shared" si="3"/>
        <v>16</v>
      </c>
      <c r="P47" s="149">
        <f t="shared" si="4"/>
        <v>0.1</v>
      </c>
    </row>
    <row r="48" spans="1:16" x14ac:dyDescent="0.25">
      <c r="A48" s="391" t="s">
        <v>262</v>
      </c>
      <c r="B48" s="394">
        <v>10.8</v>
      </c>
      <c r="C48" s="5" t="str">
        <f t="shared" si="0"/>
        <v>Nathan</v>
      </c>
      <c r="D48" s="155">
        <f t="shared" si="5"/>
        <v>62</v>
      </c>
      <c r="F48" s="156">
        <f t="shared" si="6"/>
        <v>1</v>
      </c>
      <c r="G48" t="str">
        <f t="shared" si="7"/>
        <v/>
      </c>
      <c r="H48" t="b">
        <f t="shared" si="8"/>
        <v>1</v>
      </c>
      <c r="I48" s="283">
        <f t="shared" si="1"/>
        <v>62</v>
      </c>
      <c r="J48" s="1">
        <f t="shared" si="2"/>
        <v>0</v>
      </c>
      <c r="K48" s="63">
        <f t="shared" si="9"/>
        <v>10.8</v>
      </c>
      <c r="L48" s="149">
        <f t="shared" si="10"/>
        <v>10.8</v>
      </c>
      <c r="M48" s="150">
        <f t="shared" si="11"/>
        <v>62</v>
      </c>
      <c r="N48" s="149">
        <f t="shared" si="12"/>
        <v>7</v>
      </c>
      <c r="O48" s="149">
        <f t="shared" si="3"/>
        <v>16</v>
      </c>
      <c r="P48" s="149">
        <f t="shared" si="4"/>
        <v>0.1</v>
      </c>
    </row>
    <row r="49" spans="1:16" x14ac:dyDescent="0.25">
      <c r="A49" s="391" t="s">
        <v>282</v>
      </c>
      <c r="B49" s="394">
        <v>11.1</v>
      </c>
      <c r="C49" s="5" t="str">
        <f t="shared" si="0"/>
        <v>Cameroon</v>
      </c>
      <c r="D49" s="155">
        <f t="shared" si="5"/>
        <v>59</v>
      </c>
      <c r="F49" s="156">
        <f t="shared" si="6"/>
        <v>1</v>
      </c>
      <c r="G49" t="str">
        <f t="shared" si="7"/>
        <v/>
      </c>
      <c r="H49" t="b">
        <f t="shared" si="8"/>
        <v>1</v>
      </c>
      <c r="I49" s="283">
        <f t="shared" si="1"/>
        <v>81</v>
      </c>
      <c r="J49" s="1">
        <f t="shared" si="2"/>
        <v>0</v>
      </c>
      <c r="K49" s="63">
        <f t="shared" si="9"/>
        <v>11.1</v>
      </c>
      <c r="L49" s="149">
        <f t="shared" si="10"/>
        <v>11.1</v>
      </c>
      <c r="M49" s="150">
        <f t="shared" si="11"/>
        <v>59</v>
      </c>
      <c r="N49" s="149">
        <f t="shared" si="12"/>
        <v>7</v>
      </c>
      <c r="O49" s="149">
        <f t="shared" si="3"/>
        <v>16</v>
      </c>
      <c r="P49" s="149">
        <f t="shared" si="4"/>
        <v>0.1</v>
      </c>
    </row>
    <row r="50" spans="1:16" x14ac:dyDescent="0.25">
      <c r="A50" s="391" t="s">
        <v>263</v>
      </c>
      <c r="B50" s="394">
        <v>11.3</v>
      </c>
      <c r="C50" s="5" t="str">
        <f t="shared" si="0"/>
        <v>George</v>
      </c>
      <c r="D50" s="155">
        <f t="shared" si="5"/>
        <v>57</v>
      </c>
      <c r="F50" s="156">
        <f t="shared" si="6"/>
        <v>1</v>
      </c>
      <c r="G50" t="str">
        <f t="shared" si="7"/>
        <v/>
      </c>
      <c r="H50" t="b">
        <f t="shared" si="8"/>
        <v>1</v>
      </c>
      <c r="I50" s="283">
        <f t="shared" si="1"/>
        <v>63</v>
      </c>
      <c r="J50" s="1">
        <f t="shared" si="2"/>
        <v>0</v>
      </c>
      <c r="K50" s="63">
        <f t="shared" si="9"/>
        <v>11.3</v>
      </c>
      <c r="L50" s="149">
        <f t="shared" si="10"/>
        <v>11.3</v>
      </c>
      <c r="M50" s="150">
        <f t="shared" si="11"/>
        <v>57</v>
      </c>
      <c r="N50" s="149">
        <f t="shared" si="12"/>
        <v>7</v>
      </c>
      <c r="O50" s="149">
        <f t="shared" si="3"/>
        <v>16</v>
      </c>
      <c r="P50" s="149">
        <f t="shared" si="4"/>
        <v>0.1</v>
      </c>
    </row>
    <row r="51" spans="1:16" x14ac:dyDescent="0.25">
      <c r="A51" s="391" t="s">
        <v>249</v>
      </c>
      <c r="B51" s="394">
        <v>11.5</v>
      </c>
      <c r="C51" s="5" t="str">
        <f t="shared" si="0"/>
        <v>Tomas</v>
      </c>
      <c r="D51" s="155">
        <f t="shared" si="5"/>
        <v>55</v>
      </c>
      <c r="F51" s="156">
        <f t="shared" si="6"/>
        <v>1</v>
      </c>
      <c r="G51" t="str">
        <f t="shared" si="7"/>
        <v/>
      </c>
      <c r="H51" t="b">
        <f t="shared" si="8"/>
        <v>1</v>
      </c>
      <c r="I51" s="283">
        <f t="shared" si="1"/>
        <v>51</v>
      </c>
      <c r="J51" s="1">
        <f t="shared" si="2"/>
        <v>0</v>
      </c>
      <c r="K51" s="63">
        <f t="shared" si="9"/>
        <v>11.5</v>
      </c>
      <c r="L51" s="149">
        <f t="shared" si="10"/>
        <v>11.5</v>
      </c>
      <c r="M51" s="150">
        <f t="shared" si="11"/>
        <v>55</v>
      </c>
      <c r="N51" s="149">
        <f t="shared" si="12"/>
        <v>7</v>
      </c>
      <c r="O51" s="149">
        <f t="shared" si="3"/>
        <v>16</v>
      </c>
      <c r="P51" s="149">
        <f t="shared" si="4"/>
        <v>0.1</v>
      </c>
    </row>
    <row r="52" spans="1:16" x14ac:dyDescent="0.25">
      <c r="A52" s="391" t="s">
        <v>271</v>
      </c>
      <c r="B52" s="394">
        <v>12.5</v>
      </c>
      <c r="C52" s="5" t="str">
        <f t="shared" si="0"/>
        <v>Soufiauc</v>
      </c>
      <c r="D52" s="155">
        <f t="shared" si="5"/>
        <v>45</v>
      </c>
      <c r="F52" s="156">
        <f t="shared" si="6"/>
        <v>1</v>
      </c>
      <c r="G52" t="str">
        <f t="shared" si="7"/>
        <v/>
      </c>
      <c r="H52" t="b">
        <f t="shared" si="8"/>
        <v>1</v>
      </c>
      <c r="I52" s="283">
        <f t="shared" si="1"/>
        <v>71</v>
      </c>
      <c r="J52" s="1">
        <f t="shared" si="2"/>
        <v>0</v>
      </c>
      <c r="K52" s="63">
        <f t="shared" si="9"/>
        <v>12.5</v>
      </c>
      <c r="L52" s="149">
        <f t="shared" si="10"/>
        <v>12.5</v>
      </c>
      <c r="M52" s="150">
        <f t="shared" si="11"/>
        <v>45</v>
      </c>
      <c r="N52" s="149">
        <f t="shared" si="12"/>
        <v>7</v>
      </c>
      <c r="O52" s="149">
        <f t="shared" si="3"/>
        <v>16</v>
      </c>
      <c r="P52" s="149">
        <f t="shared" si="4"/>
        <v>0.1</v>
      </c>
    </row>
    <row r="53" spans="1:16" x14ac:dyDescent="0.25">
      <c r="A53" s="391" t="s">
        <v>276</v>
      </c>
      <c r="B53" s="394">
        <v>14.6</v>
      </c>
      <c r="C53" s="5" t="str">
        <f t="shared" si="0"/>
        <v>Youcab</v>
      </c>
      <c r="D53" s="155">
        <f t="shared" si="5"/>
        <v>24</v>
      </c>
      <c r="F53" s="156">
        <f t="shared" si="6"/>
        <v>1</v>
      </c>
      <c r="G53" t="str">
        <f t="shared" si="7"/>
        <v/>
      </c>
      <c r="H53" t="b">
        <f t="shared" si="8"/>
        <v>1</v>
      </c>
      <c r="I53" s="283">
        <f t="shared" si="1"/>
        <v>75</v>
      </c>
      <c r="J53" s="1">
        <f t="shared" si="2"/>
        <v>0</v>
      </c>
      <c r="K53" s="63">
        <f t="shared" si="9"/>
        <v>14.6</v>
      </c>
      <c r="L53" s="149">
        <f t="shared" si="10"/>
        <v>14.6</v>
      </c>
      <c r="M53" s="150">
        <f t="shared" si="11"/>
        <v>24</v>
      </c>
      <c r="N53" s="149">
        <f t="shared" si="12"/>
        <v>7</v>
      </c>
      <c r="O53" s="149">
        <f t="shared" si="3"/>
        <v>16</v>
      </c>
      <c r="P53" s="149">
        <f t="shared" si="4"/>
        <v>0.1</v>
      </c>
    </row>
    <row r="54" spans="1:16" x14ac:dyDescent="0.25">
      <c r="A54" s="391" t="s">
        <v>264</v>
      </c>
      <c r="B54" s="394">
        <v>11.3</v>
      </c>
      <c r="C54" s="5" t="str">
        <f t="shared" si="0"/>
        <v>Reece</v>
      </c>
      <c r="D54" s="155">
        <f t="shared" si="5"/>
        <v>57</v>
      </c>
      <c r="F54" s="156">
        <f t="shared" si="6"/>
        <v>1</v>
      </c>
      <c r="G54" t="str">
        <f t="shared" si="7"/>
        <v/>
      </c>
      <c r="H54" t="b">
        <f t="shared" si="8"/>
        <v>1</v>
      </c>
      <c r="I54" s="283">
        <f t="shared" si="1"/>
        <v>64</v>
      </c>
      <c r="J54" s="1">
        <f t="shared" si="2"/>
        <v>0</v>
      </c>
      <c r="K54" s="63">
        <f t="shared" si="9"/>
        <v>11.3</v>
      </c>
      <c r="L54" s="149">
        <f t="shared" si="10"/>
        <v>11.3</v>
      </c>
      <c r="M54" s="150">
        <f t="shared" si="11"/>
        <v>57</v>
      </c>
      <c r="N54" s="149">
        <f t="shared" si="12"/>
        <v>7</v>
      </c>
      <c r="O54" s="149">
        <f t="shared" si="3"/>
        <v>16</v>
      </c>
      <c r="P54" s="149">
        <f t="shared" si="4"/>
        <v>0.1</v>
      </c>
    </row>
    <row r="55" spans="1:16" x14ac:dyDescent="0.25">
      <c r="A55" s="391" t="s">
        <v>285</v>
      </c>
      <c r="B55" s="394">
        <v>11.3</v>
      </c>
      <c r="C55" s="5" t="str">
        <f t="shared" si="0"/>
        <v>Sammy</v>
      </c>
      <c r="D55" s="155">
        <f t="shared" si="5"/>
        <v>57</v>
      </c>
      <c r="F55" s="156">
        <f t="shared" si="6"/>
        <v>1</v>
      </c>
      <c r="G55" t="str">
        <f t="shared" si="7"/>
        <v/>
      </c>
      <c r="H55" t="b">
        <f t="shared" si="8"/>
        <v>1</v>
      </c>
      <c r="I55" s="283">
        <f t="shared" si="1"/>
        <v>83</v>
      </c>
      <c r="J55" s="1">
        <f t="shared" si="2"/>
        <v>0</v>
      </c>
      <c r="K55" s="63">
        <f t="shared" si="9"/>
        <v>11.3</v>
      </c>
      <c r="L55" s="149">
        <f t="shared" si="10"/>
        <v>11.3</v>
      </c>
      <c r="M55" s="150">
        <f t="shared" si="11"/>
        <v>57</v>
      </c>
      <c r="N55" s="149">
        <f t="shared" si="12"/>
        <v>7</v>
      </c>
      <c r="O55" s="149">
        <f t="shared" si="3"/>
        <v>16</v>
      </c>
      <c r="P55" s="149">
        <f t="shared" si="4"/>
        <v>0.1</v>
      </c>
    </row>
    <row r="56" spans="1:16" x14ac:dyDescent="0.25">
      <c r="A56" s="391" t="s">
        <v>284</v>
      </c>
      <c r="B56" s="394">
        <v>11.3</v>
      </c>
      <c r="C56" s="5" t="str">
        <f t="shared" si="0"/>
        <v>Jack</v>
      </c>
      <c r="D56" s="155">
        <f t="shared" si="5"/>
        <v>57</v>
      </c>
      <c r="F56" s="156">
        <f t="shared" si="6"/>
        <v>1</v>
      </c>
      <c r="G56" t="str">
        <f t="shared" si="7"/>
        <v/>
      </c>
      <c r="H56" t="b">
        <f t="shared" si="8"/>
        <v>1</v>
      </c>
      <c r="I56" s="283">
        <f t="shared" si="1"/>
        <v>82</v>
      </c>
      <c r="J56" s="1">
        <f t="shared" si="2"/>
        <v>0</v>
      </c>
      <c r="K56" s="63">
        <f t="shared" si="9"/>
        <v>11.3</v>
      </c>
      <c r="L56" s="149">
        <f t="shared" si="10"/>
        <v>11.3</v>
      </c>
      <c r="M56" s="150">
        <f t="shared" si="11"/>
        <v>57</v>
      </c>
      <c r="N56" s="149">
        <f t="shared" si="12"/>
        <v>7</v>
      </c>
      <c r="O56" s="149">
        <f t="shared" si="3"/>
        <v>16</v>
      </c>
      <c r="P56" s="149">
        <f t="shared" si="4"/>
        <v>0.1</v>
      </c>
    </row>
    <row r="57" spans="1:16" x14ac:dyDescent="0.25">
      <c r="A57" s="391" t="s">
        <v>273</v>
      </c>
      <c r="B57" s="394">
        <v>11.8</v>
      </c>
      <c r="C57" s="5" t="str">
        <f t="shared" si="0"/>
        <v>Layth</v>
      </c>
      <c r="D57" s="155">
        <f t="shared" si="5"/>
        <v>52</v>
      </c>
      <c r="F57" s="156">
        <f t="shared" si="6"/>
        <v>1</v>
      </c>
      <c r="G57" t="str">
        <f t="shared" si="7"/>
        <v/>
      </c>
      <c r="H57" t="b">
        <f t="shared" si="8"/>
        <v>1</v>
      </c>
      <c r="I57" s="283">
        <f t="shared" si="1"/>
        <v>72</v>
      </c>
      <c r="J57" s="1">
        <f t="shared" si="2"/>
        <v>0</v>
      </c>
      <c r="K57" s="63">
        <f t="shared" si="9"/>
        <v>11.8</v>
      </c>
      <c r="L57" s="149">
        <f t="shared" si="10"/>
        <v>11.8</v>
      </c>
      <c r="M57" s="150">
        <f t="shared" si="11"/>
        <v>52</v>
      </c>
      <c r="N57" s="149">
        <f t="shared" si="12"/>
        <v>7</v>
      </c>
      <c r="O57" s="149">
        <f t="shared" si="3"/>
        <v>16</v>
      </c>
      <c r="P57" s="149">
        <f t="shared" si="4"/>
        <v>0.1</v>
      </c>
    </row>
    <row r="58" spans="1:16" x14ac:dyDescent="0.25">
      <c r="A58" s="391" t="s">
        <v>260</v>
      </c>
      <c r="B58" s="394">
        <v>12.2</v>
      </c>
      <c r="C58" s="5" t="str">
        <f t="shared" si="0"/>
        <v>Tom</v>
      </c>
      <c r="D58" s="155">
        <f t="shared" si="5"/>
        <v>48</v>
      </c>
      <c r="F58" s="156">
        <f t="shared" si="6"/>
        <v>1</v>
      </c>
      <c r="G58" t="str">
        <f t="shared" si="7"/>
        <v/>
      </c>
      <c r="H58" t="b">
        <f t="shared" si="8"/>
        <v>1</v>
      </c>
      <c r="I58" s="283">
        <f t="shared" si="1"/>
        <v>61</v>
      </c>
      <c r="J58" s="1">
        <f t="shared" si="2"/>
        <v>0</v>
      </c>
      <c r="K58" s="63">
        <f t="shared" si="9"/>
        <v>12.2</v>
      </c>
      <c r="L58" s="149">
        <f t="shared" si="10"/>
        <v>12.2</v>
      </c>
      <c r="M58" s="150">
        <f t="shared" si="11"/>
        <v>48</v>
      </c>
      <c r="N58" s="149">
        <f t="shared" si="12"/>
        <v>7</v>
      </c>
      <c r="O58" s="149">
        <f t="shared" si="3"/>
        <v>16</v>
      </c>
      <c r="P58" s="149">
        <f t="shared" si="4"/>
        <v>0.1</v>
      </c>
    </row>
    <row r="59" spans="1:16" x14ac:dyDescent="0.25">
      <c r="A59" s="391" t="s">
        <v>251</v>
      </c>
      <c r="B59" s="394">
        <v>13.2</v>
      </c>
      <c r="C59" s="5" t="str">
        <f t="shared" si="0"/>
        <v>Bradley</v>
      </c>
      <c r="D59" s="155">
        <f t="shared" si="5"/>
        <v>38</v>
      </c>
      <c r="F59" s="156">
        <f t="shared" si="6"/>
        <v>1</v>
      </c>
      <c r="G59" t="str">
        <f t="shared" si="7"/>
        <v/>
      </c>
      <c r="H59" t="b">
        <f t="shared" si="8"/>
        <v>1</v>
      </c>
      <c r="I59" s="283">
        <f t="shared" si="1"/>
        <v>52</v>
      </c>
      <c r="J59" s="1">
        <f t="shared" si="2"/>
        <v>0</v>
      </c>
      <c r="K59" s="63">
        <f t="shared" si="9"/>
        <v>13.2</v>
      </c>
      <c r="L59" s="149">
        <f t="shared" si="10"/>
        <v>13.2</v>
      </c>
      <c r="M59" s="150">
        <f t="shared" si="11"/>
        <v>38</v>
      </c>
      <c r="N59" s="149">
        <f t="shared" si="12"/>
        <v>7</v>
      </c>
      <c r="O59" s="149">
        <f t="shared" si="3"/>
        <v>16</v>
      </c>
      <c r="P59" s="149">
        <f t="shared" si="4"/>
        <v>0.1</v>
      </c>
    </row>
    <row r="60" spans="1:16" x14ac:dyDescent="0.25">
      <c r="A60" s="391" t="s">
        <v>252</v>
      </c>
      <c r="B60" s="394">
        <v>10.8</v>
      </c>
      <c r="C60" s="5" t="str">
        <f t="shared" si="0"/>
        <v>Tshin</v>
      </c>
      <c r="D60" s="155">
        <f t="shared" si="5"/>
        <v>62</v>
      </c>
      <c r="F60" s="156">
        <f t="shared" si="6"/>
        <v>1</v>
      </c>
      <c r="G60" t="str">
        <f t="shared" si="7"/>
        <v/>
      </c>
      <c r="H60" t="b">
        <f t="shared" si="8"/>
        <v>1</v>
      </c>
      <c r="I60" s="283">
        <f t="shared" si="1"/>
        <v>53</v>
      </c>
      <c r="J60" s="1">
        <f t="shared" si="2"/>
        <v>0</v>
      </c>
      <c r="K60" s="63">
        <f t="shared" si="9"/>
        <v>10.8</v>
      </c>
      <c r="L60" s="149">
        <f t="shared" si="10"/>
        <v>10.8</v>
      </c>
      <c r="M60" s="150">
        <f t="shared" si="11"/>
        <v>62</v>
      </c>
      <c r="N60" s="149">
        <f t="shared" si="12"/>
        <v>7</v>
      </c>
      <c r="O60" s="149">
        <f t="shared" si="3"/>
        <v>16</v>
      </c>
      <c r="P60" s="149">
        <f t="shared" si="4"/>
        <v>0.1</v>
      </c>
    </row>
    <row r="61" spans="1:16" x14ac:dyDescent="0.25">
      <c r="A61" s="391" t="s">
        <v>286</v>
      </c>
      <c r="B61" s="394">
        <v>11</v>
      </c>
      <c r="C61" s="5" t="str">
        <f t="shared" si="0"/>
        <v>Nicholas</v>
      </c>
      <c r="D61" s="155">
        <f t="shared" si="5"/>
        <v>60</v>
      </c>
      <c r="F61" s="156">
        <f t="shared" si="6"/>
        <v>1</v>
      </c>
      <c r="G61" t="str">
        <f t="shared" si="7"/>
        <v/>
      </c>
      <c r="H61" t="b">
        <f t="shared" si="8"/>
        <v>1</v>
      </c>
      <c r="I61" s="283">
        <f t="shared" si="1"/>
        <v>84</v>
      </c>
      <c r="J61" s="1">
        <f t="shared" si="2"/>
        <v>0</v>
      </c>
      <c r="K61" s="63">
        <f t="shared" si="9"/>
        <v>11</v>
      </c>
      <c r="L61" s="149">
        <f t="shared" si="10"/>
        <v>11</v>
      </c>
      <c r="M61" s="150">
        <f t="shared" si="11"/>
        <v>60</v>
      </c>
      <c r="N61" s="149">
        <f t="shared" si="12"/>
        <v>7</v>
      </c>
      <c r="O61" s="149">
        <f t="shared" si="3"/>
        <v>16</v>
      </c>
      <c r="P61" s="149">
        <f t="shared" si="4"/>
        <v>0.1</v>
      </c>
    </row>
    <row r="62" spans="1:16" x14ac:dyDescent="0.25">
      <c r="A62" s="391" t="s">
        <v>265</v>
      </c>
      <c r="B62" s="394">
        <v>11.2</v>
      </c>
      <c r="C62" s="5" t="str">
        <f t="shared" si="0"/>
        <v>Paul</v>
      </c>
      <c r="D62" s="155">
        <f t="shared" si="5"/>
        <v>58</v>
      </c>
      <c r="F62" s="156">
        <f t="shared" si="6"/>
        <v>1</v>
      </c>
      <c r="G62" t="str">
        <f t="shared" si="7"/>
        <v/>
      </c>
      <c r="H62" t="b">
        <f t="shared" si="8"/>
        <v>1</v>
      </c>
      <c r="I62" s="283">
        <f t="shared" si="1"/>
        <v>65</v>
      </c>
      <c r="J62" s="1">
        <f t="shared" si="2"/>
        <v>0</v>
      </c>
      <c r="K62" s="63">
        <f t="shared" si="9"/>
        <v>11.2</v>
      </c>
      <c r="L62" s="149">
        <f t="shared" si="10"/>
        <v>11.2</v>
      </c>
      <c r="M62" s="150">
        <f t="shared" si="11"/>
        <v>58</v>
      </c>
      <c r="N62" s="149">
        <f t="shared" si="12"/>
        <v>7</v>
      </c>
      <c r="O62" s="149">
        <f t="shared" si="3"/>
        <v>16</v>
      </c>
      <c r="P62" s="149">
        <f t="shared" si="4"/>
        <v>0.1</v>
      </c>
    </row>
    <row r="63" spans="1:16" x14ac:dyDescent="0.25">
      <c r="A63" s="391" t="s">
        <v>253</v>
      </c>
      <c r="B63" s="394">
        <v>11.4</v>
      </c>
      <c r="C63" s="5" t="str">
        <f t="shared" si="0"/>
        <v>Jaheim</v>
      </c>
      <c r="D63" s="155">
        <f t="shared" si="5"/>
        <v>56</v>
      </c>
      <c r="F63" s="156">
        <f t="shared" si="6"/>
        <v>1</v>
      </c>
      <c r="G63" t="str">
        <f t="shared" si="7"/>
        <v/>
      </c>
      <c r="H63" t="b">
        <f t="shared" si="8"/>
        <v>1</v>
      </c>
      <c r="I63" s="283">
        <f t="shared" si="1"/>
        <v>54</v>
      </c>
      <c r="J63" s="1">
        <f t="shared" si="2"/>
        <v>0</v>
      </c>
      <c r="K63" s="63">
        <f t="shared" si="9"/>
        <v>11.4</v>
      </c>
      <c r="L63" s="149">
        <f t="shared" si="10"/>
        <v>11.4</v>
      </c>
      <c r="M63" s="150">
        <f t="shared" si="11"/>
        <v>56</v>
      </c>
      <c r="N63" s="149">
        <f t="shared" si="12"/>
        <v>7</v>
      </c>
      <c r="O63" s="149">
        <f t="shared" si="3"/>
        <v>16</v>
      </c>
      <c r="P63" s="149">
        <f t="shared" si="4"/>
        <v>0.1</v>
      </c>
    </row>
    <row r="64" spans="1:16" x14ac:dyDescent="0.25">
      <c r="A64" s="391" t="s">
        <v>287</v>
      </c>
      <c r="B64" s="394">
        <v>11.8</v>
      </c>
      <c r="C64" s="5" t="str">
        <f t="shared" si="0"/>
        <v>Cael</v>
      </c>
      <c r="D64" s="155">
        <f t="shared" si="5"/>
        <v>52</v>
      </c>
      <c r="F64" s="156">
        <f t="shared" si="6"/>
        <v>1</v>
      </c>
      <c r="G64" t="str">
        <f t="shared" si="7"/>
        <v/>
      </c>
      <c r="H64" t="b">
        <f t="shared" si="8"/>
        <v>1</v>
      </c>
      <c r="I64" s="283">
        <f t="shared" si="1"/>
        <v>85</v>
      </c>
      <c r="J64" s="1">
        <f t="shared" si="2"/>
        <v>0</v>
      </c>
      <c r="K64" s="63">
        <f t="shared" si="9"/>
        <v>11.8</v>
      </c>
      <c r="L64" s="149">
        <f t="shared" si="10"/>
        <v>11.8</v>
      </c>
      <c r="M64" s="150">
        <f t="shared" si="11"/>
        <v>52</v>
      </c>
      <c r="N64" s="149">
        <f t="shared" si="12"/>
        <v>7</v>
      </c>
      <c r="O64" s="149">
        <f t="shared" si="3"/>
        <v>16</v>
      </c>
      <c r="P64" s="149">
        <f t="shared" si="4"/>
        <v>0.1</v>
      </c>
    </row>
    <row r="65" spans="1:16" x14ac:dyDescent="0.25">
      <c r="A65" s="391" t="s">
        <v>274</v>
      </c>
      <c r="B65" s="394">
        <v>12.4</v>
      </c>
      <c r="C65" s="5" t="str">
        <f t="shared" si="0"/>
        <v>Mohammed</v>
      </c>
      <c r="D65" s="155">
        <f t="shared" si="5"/>
        <v>46</v>
      </c>
      <c r="F65" s="156">
        <f t="shared" si="6"/>
        <v>1</v>
      </c>
      <c r="G65" t="str">
        <f t="shared" si="7"/>
        <v/>
      </c>
      <c r="H65" t="b">
        <f t="shared" si="8"/>
        <v>1</v>
      </c>
      <c r="I65" s="283">
        <f t="shared" si="1"/>
        <v>73</v>
      </c>
      <c r="J65" s="1">
        <f t="shared" si="2"/>
        <v>0</v>
      </c>
      <c r="K65" s="63">
        <f t="shared" si="9"/>
        <v>12.4</v>
      </c>
      <c r="L65" s="149">
        <f t="shared" si="10"/>
        <v>12.4</v>
      </c>
      <c r="M65" s="150">
        <f t="shared" si="11"/>
        <v>46</v>
      </c>
      <c r="N65" s="149">
        <f t="shared" si="12"/>
        <v>7</v>
      </c>
      <c r="O65" s="149">
        <f t="shared" si="3"/>
        <v>16</v>
      </c>
      <c r="P65" s="149">
        <f t="shared" si="4"/>
        <v>0.1</v>
      </c>
    </row>
    <row r="66" spans="1:16" x14ac:dyDescent="0.25">
      <c r="A66" s="391" t="s">
        <v>275</v>
      </c>
      <c r="B66" s="394">
        <v>12.6</v>
      </c>
      <c r="C66" s="5" t="str">
        <f t="shared" si="0"/>
        <v>Raja</v>
      </c>
      <c r="D66" s="155">
        <f t="shared" si="5"/>
        <v>44</v>
      </c>
      <c r="F66" s="156">
        <f t="shared" si="6"/>
        <v>1</v>
      </c>
      <c r="G66" t="str">
        <f t="shared" si="7"/>
        <v/>
      </c>
      <c r="H66" t="b">
        <f t="shared" si="8"/>
        <v>1</v>
      </c>
      <c r="I66" s="283">
        <f t="shared" si="1"/>
        <v>74</v>
      </c>
      <c r="J66" s="1">
        <f t="shared" si="2"/>
        <v>0</v>
      </c>
      <c r="K66" s="63">
        <f t="shared" si="9"/>
        <v>12.6</v>
      </c>
      <c r="L66" s="149">
        <f t="shared" si="10"/>
        <v>12.6</v>
      </c>
      <c r="M66" s="150">
        <f t="shared" si="11"/>
        <v>44</v>
      </c>
      <c r="N66" s="149">
        <f t="shared" si="12"/>
        <v>7</v>
      </c>
      <c r="O66" s="149">
        <f t="shared" si="3"/>
        <v>16</v>
      </c>
      <c r="P66" s="149">
        <f t="shared" si="4"/>
        <v>0.1</v>
      </c>
    </row>
    <row r="67" spans="1:16" x14ac:dyDescent="0.25">
      <c r="A67" s="391" t="s">
        <v>471</v>
      </c>
      <c r="B67" s="394">
        <v>12.3</v>
      </c>
      <c r="C67" s="5" t="str">
        <f t="shared" ref="C67:C130" si="13">IF(I67&gt;0,INDEX(DB,I67,2),"")</f>
        <v>Natalie</v>
      </c>
      <c r="D67" s="155">
        <f t="shared" si="5"/>
        <v>47</v>
      </c>
      <c r="F67" s="156">
        <f t="shared" si="6"/>
        <v>1</v>
      </c>
      <c r="G67" t="str">
        <f t="shared" si="7"/>
        <v/>
      </c>
      <c r="H67" t="b">
        <f t="shared" si="8"/>
        <v>1</v>
      </c>
      <c r="I67" s="283">
        <f t="shared" ref="I67:I130" si="14">IF(ISNA(MATCH(A67,AthleteNumbers,0)),0,MATCH(A67,AthleteNumbers,0))</f>
        <v>131</v>
      </c>
      <c r="J67" s="1">
        <f t="shared" ref="J67:J130" si="15">IF(I67&gt;0,INDEX(DB,$I67,6),0)</f>
        <v>0</v>
      </c>
      <c r="K67" s="63">
        <f t="shared" si="9"/>
        <v>12.3</v>
      </c>
      <c r="L67" s="149">
        <f t="shared" si="10"/>
        <v>12.3</v>
      </c>
      <c r="M67" s="150">
        <f t="shared" si="11"/>
        <v>47</v>
      </c>
      <c r="N67" s="149">
        <f t="shared" si="12"/>
        <v>7</v>
      </c>
      <c r="O67" s="149">
        <f t="shared" ref="O67:O130" si="16">IF($J67=0,$M$1,INDEX(IncEventData,$J67,2))</f>
        <v>16</v>
      </c>
      <c r="P67" s="149">
        <f t="shared" ref="P67:P130" si="17">IF($J67=0,$O$1,INDEX(IncEventData,$J67,3))</f>
        <v>0.1</v>
      </c>
    </row>
    <row r="68" spans="1:16" x14ac:dyDescent="0.25">
      <c r="A68" s="391" t="s">
        <v>255</v>
      </c>
      <c r="B68" s="394">
        <v>12.5</v>
      </c>
      <c r="C68" s="5" t="str">
        <f t="shared" si="13"/>
        <v>Jalaya</v>
      </c>
      <c r="D68" s="155">
        <f t="shared" ref="D68:D131" si="18">IF(AND(H68,B68&gt;0,ISNUMBER(B68)),IF(ISERR(M68),0,M68),0)</f>
        <v>45</v>
      </c>
      <c r="F68" s="156">
        <f t="shared" ref="F68:F131" si="19">COUNTIF(A$3:A$1002,A68)</f>
        <v>1</v>
      </c>
      <c r="G68" t="str">
        <f t="shared" ref="G68:G131" si="20">IF(AND(H68,OR(D68&lt;=10,D68&gt;=90)),"CHECK","")</f>
        <v/>
      </c>
      <c r="H68" t="b">
        <f t="shared" ref="H68:H131" si="21">IF(AND(LEN(A68)&gt;0,LEN(C68)&gt;0,B68&lt;&gt;0),TRUE,FALSE)</f>
        <v>1</v>
      </c>
      <c r="I68" s="283">
        <f t="shared" si="14"/>
        <v>56</v>
      </c>
      <c r="J68" s="1">
        <f t="shared" si="15"/>
        <v>0</v>
      </c>
      <c r="K68" s="63">
        <f t="shared" ref="K68:K131" si="22">IF(ISNUMBER(B68),ROUND(+B68,1),0)</f>
        <v>12.5</v>
      </c>
      <c r="L68" s="149">
        <f t="shared" ref="L68:L131" si="23">+K68</f>
        <v>12.5</v>
      </c>
      <c r="M68" s="150">
        <f t="shared" ref="M68:M131" si="24">IF(AND(L68&gt;O68,O68&gt;0),MinPoints,IF(L68&lt;N68,100,+INT((O68-$L68)/P68)+MinPoints))</f>
        <v>45</v>
      </c>
      <c r="N68" s="149">
        <f t="shared" ref="N68:N131" si="25">+O68-(P68*90)</f>
        <v>7</v>
      </c>
      <c r="O68" s="149">
        <f t="shared" si="16"/>
        <v>16</v>
      </c>
      <c r="P68" s="149">
        <f t="shared" si="17"/>
        <v>0.1</v>
      </c>
    </row>
    <row r="69" spans="1:16" x14ac:dyDescent="0.25">
      <c r="A69" s="391" t="s">
        <v>267</v>
      </c>
      <c r="B69" s="394">
        <v>12.6</v>
      </c>
      <c r="C69" s="5" t="str">
        <f t="shared" si="13"/>
        <v>Asia</v>
      </c>
      <c r="D69" s="155">
        <f t="shared" si="18"/>
        <v>44</v>
      </c>
      <c r="F69" s="156">
        <f t="shared" si="19"/>
        <v>1</v>
      </c>
      <c r="G69" t="str">
        <f t="shared" si="20"/>
        <v/>
      </c>
      <c r="H69" t="b">
        <f t="shared" si="21"/>
        <v>1</v>
      </c>
      <c r="I69" s="283">
        <f t="shared" si="14"/>
        <v>67</v>
      </c>
      <c r="J69" s="1">
        <f t="shared" si="15"/>
        <v>0</v>
      </c>
      <c r="K69" s="63">
        <f t="shared" si="22"/>
        <v>12.6</v>
      </c>
      <c r="L69" s="149">
        <f t="shared" si="23"/>
        <v>12.6</v>
      </c>
      <c r="M69" s="150">
        <f t="shared" si="24"/>
        <v>44</v>
      </c>
      <c r="N69" s="149">
        <f t="shared" si="25"/>
        <v>7</v>
      </c>
      <c r="O69" s="149">
        <f t="shared" si="16"/>
        <v>16</v>
      </c>
      <c r="P69" s="149">
        <f t="shared" si="17"/>
        <v>0.1</v>
      </c>
    </row>
    <row r="70" spans="1:16" x14ac:dyDescent="0.25">
      <c r="A70" s="391" t="s">
        <v>288</v>
      </c>
      <c r="B70" s="394">
        <v>12.6</v>
      </c>
      <c r="C70" s="5" t="str">
        <f t="shared" si="13"/>
        <v>Milli</v>
      </c>
      <c r="D70" s="155">
        <f t="shared" si="18"/>
        <v>44</v>
      </c>
      <c r="F70" s="156">
        <f t="shared" si="19"/>
        <v>1</v>
      </c>
      <c r="G70" t="str">
        <f t="shared" si="20"/>
        <v/>
      </c>
      <c r="H70" t="b">
        <f t="shared" si="21"/>
        <v>1</v>
      </c>
      <c r="I70" s="283">
        <f t="shared" si="14"/>
        <v>86</v>
      </c>
      <c r="J70" s="1">
        <f t="shared" si="15"/>
        <v>0</v>
      </c>
      <c r="K70" s="63">
        <f t="shared" si="22"/>
        <v>12.6</v>
      </c>
      <c r="L70" s="149">
        <f t="shared" si="23"/>
        <v>12.6</v>
      </c>
      <c r="M70" s="150">
        <f t="shared" si="24"/>
        <v>44</v>
      </c>
      <c r="N70" s="149">
        <f t="shared" si="25"/>
        <v>7</v>
      </c>
      <c r="O70" s="149">
        <f t="shared" si="16"/>
        <v>16</v>
      </c>
      <c r="P70" s="149">
        <f t="shared" si="17"/>
        <v>0.1</v>
      </c>
    </row>
    <row r="71" spans="1:16" x14ac:dyDescent="0.25">
      <c r="A71" s="391" t="s">
        <v>277</v>
      </c>
      <c r="B71" s="394">
        <v>12.7</v>
      </c>
      <c r="C71" s="5" t="str">
        <f t="shared" si="13"/>
        <v>Safa</v>
      </c>
      <c r="D71" s="155">
        <f t="shared" si="18"/>
        <v>43</v>
      </c>
      <c r="F71" s="156">
        <f t="shared" si="19"/>
        <v>1</v>
      </c>
      <c r="G71" t="str">
        <f t="shared" si="20"/>
        <v/>
      </c>
      <c r="H71" t="b">
        <f t="shared" si="21"/>
        <v>1</v>
      </c>
      <c r="I71" s="283">
        <f t="shared" si="14"/>
        <v>76</v>
      </c>
      <c r="J71" s="1">
        <f t="shared" si="15"/>
        <v>0</v>
      </c>
      <c r="K71" s="63">
        <f t="shared" si="22"/>
        <v>12.7</v>
      </c>
      <c r="L71" s="149">
        <f t="shared" si="23"/>
        <v>12.7</v>
      </c>
      <c r="M71" s="150">
        <f t="shared" si="24"/>
        <v>43</v>
      </c>
      <c r="N71" s="149">
        <f t="shared" si="25"/>
        <v>7</v>
      </c>
      <c r="O71" s="149">
        <f t="shared" si="16"/>
        <v>16</v>
      </c>
      <c r="P71" s="149">
        <f t="shared" si="17"/>
        <v>0.1</v>
      </c>
    </row>
    <row r="72" spans="1:16" x14ac:dyDescent="0.25">
      <c r="A72" s="391" t="s">
        <v>258</v>
      </c>
      <c r="B72" s="394">
        <v>13.2</v>
      </c>
      <c r="C72" s="5" t="str">
        <f t="shared" si="13"/>
        <v>Talita</v>
      </c>
      <c r="D72" s="155">
        <f t="shared" si="18"/>
        <v>38</v>
      </c>
      <c r="F72" s="156">
        <f t="shared" si="19"/>
        <v>1</v>
      </c>
      <c r="G72" t="str">
        <f t="shared" si="20"/>
        <v/>
      </c>
      <c r="H72" t="b">
        <f t="shared" si="21"/>
        <v>1</v>
      </c>
      <c r="I72" s="283">
        <f t="shared" si="14"/>
        <v>59</v>
      </c>
      <c r="J72" s="1">
        <f t="shared" si="15"/>
        <v>0</v>
      </c>
      <c r="K72" s="63">
        <f t="shared" si="22"/>
        <v>13.2</v>
      </c>
      <c r="L72" s="149">
        <f t="shared" si="23"/>
        <v>13.2</v>
      </c>
      <c r="M72" s="150">
        <f t="shared" si="24"/>
        <v>38</v>
      </c>
      <c r="N72" s="149">
        <f t="shared" si="25"/>
        <v>7</v>
      </c>
      <c r="O72" s="149">
        <f t="shared" si="16"/>
        <v>16</v>
      </c>
      <c r="P72" s="149">
        <f t="shared" si="17"/>
        <v>0.1</v>
      </c>
    </row>
    <row r="73" spans="1:16" x14ac:dyDescent="0.25">
      <c r="A73" s="391" t="s">
        <v>266</v>
      </c>
      <c r="B73" s="394">
        <v>13.6</v>
      </c>
      <c r="C73" s="5" t="str">
        <f t="shared" si="13"/>
        <v>Thalia</v>
      </c>
      <c r="D73" s="155">
        <f t="shared" si="18"/>
        <v>34</v>
      </c>
      <c r="F73" s="156">
        <f t="shared" si="19"/>
        <v>1</v>
      </c>
      <c r="G73" t="str">
        <f t="shared" si="20"/>
        <v/>
      </c>
      <c r="H73" t="b">
        <f t="shared" si="21"/>
        <v>1</v>
      </c>
      <c r="I73" s="283">
        <f t="shared" si="14"/>
        <v>66</v>
      </c>
      <c r="J73" s="1">
        <f t="shared" si="15"/>
        <v>0</v>
      </c>
      <c r="K73" s="63">
        <f t="shared" si="22"/>
        <v>13.6</v>
      </c>
      <c r="L73" s="149">
        <f t="shared" si="23"/>
        <v>13.6</v>
      </c>
      <c r="M73" s="150">
        <f t="shared" si="24"/>
        <v>34</v>
      </c>
      <c r="N73" s="149">
        <f t="shared" si="25"/>
        <v>7</v>
      </c>
      <c r="O73" s="149">
        <f t="shared" si="16"/>
        <v>16</v>
      </c>
      <c r="P73" s="149">
        <f t="shared" si="17"/>
        <v>0.1</v>
      </c>
    </row>
    <row r="74" spans="1:16" x14ac:dyDescent="0.25">
      <c r="A74" s="391" t="s">
        <v>289</v>
      </c>
      <c r="B74" s="394">
        <v>10.8</v>
      </c>
      <c r="C74" s="5" t="str">
        <f t="shared" si="13"/>
        <v>Mikala</v>
      </c>
      <c r="D74" s="155">
        <f t="shared" si="18"/>
        <v>62</v>
      </c>
      <c r="F74" s="156">
        <f t="shared" si="19"/>
        <v>1</v>
      </c>
      <c r="G74" t="str">
        <f t="shared" si="20"/>
        <v/>
      </c>
      <c r="H74" t="b">
        <f t="shared" si="21"/>
        <v>1</v>
      </c>
      <c r="I74" s="283">
        <f t="shared" si="14"/>
        <v>87</v>
      </c>
      <c r="J74" s="1">
        <f t="shared" si="15"/>
        <v>0</v>
      </c>
      <c r="K74" s="63">
        <f t="shared" si="22"/>
        <v>10.8</v>
      </c>
      <c r="L74" s="149">
        <f t="shared" si="23"/>
        <v>10.8</v>
      </c>
      <c r="M74" s="150">
        <f t="shared" si="24"/>
        <v>62</v>
      </c>
      <c r="N74" s="149">
        <f t="shared" si="25"/>
        <v>7</v>
      </c>
      <c r="O74" s="149">
        <f t="shared" si="16"/>
        <v>16</v>
      </c>
      <c r="P74" s="149">
        <f t="shared" si="17"/>
        <v>0.1</v>
      </c>
    </row>
    <row r="75" spans="1:16" x14ac:dyDescent="0.25">
      <c r="A75" s="391" t="s">
        <v>256</v>
      </c>
      <c r="B75" s="394">
        <v>11.5</v>
      </c>
      <c r="C75" s="5" t="str">
        <f t="shared" si="13"/>
        <v>Gloria</v>
      </c>
      <c r="D75" s="155">
        <f t="shared" si="18"/>
        <v>55</v>
      </c>
      <c r="F75" s="156">
        <f t="shared" si="19"/>
        <v>1</v>
      </c>
      <c r="G75" t="str">
        <f t="shared" si="20"/>
        <v/>
      </c>
      <c r="H75" t="b">
        <f t="shared" si="21"/>
        <v>1</v>
      </c>
      <c r="I75" s="283">
        <f t="shared" si="14"/>
        <v>57</v>
      </c>
      <c r="J75" s="1">
        <f t="shared" si="15"/>
        <v>0</v>
      </c>
      <c r="K75" s="63">
        <f t="shared" si="22"/>
        <v>11.5</v>
      </c>
      <c r="L75" s="149">
        <f t="shared" si="23"/>
        <v>11.5</v>
      </c>
      <c r="M75" s="150">
        <f t="shared" si="24"/>
        <v>55</v>
      </c>
      <c r="N75" s="149">
        <f t="shared" si="25"/>
        <v>7</v>
      </c>
      <c r="O75" s="149">
        <f t="shared" si="16"/>
        <v>16</v>
      </c>
      <c r="P75" s="149">
        <f t="shared" si="17"/>
        <v>0.1</v>
      </c>
    </row>
    <row r="76" spans="1:16" x14ac:dyDescent="0.25">
      <c r="A76" s="391" t="s">
        <v>257</v>
      </c>
      <c r="B76" s="394">
        <v>11.6</v>
      </c>
      <c r="C76" s="5" t="str">
        <f t="shared" si="13"/>
        <v>Nana</v>
      </c>
      <c r="D76" s="155">
        <f t="shared" si="18"/>
        <v>54</v>
      </c>
      <c r="F76" s="156">
        <f t="shared" si="19"/>
        <v>1</v>
      </c>
      <c r="G76" t="str">
        <f t="shared" si="20"/>
        <v/>
      </c>
      <c r="H76" t="b">
        <f t="shared" si="21"/>
        <v>1</v>
      </c>
      <c r="I76" s="283">
        <f t="shared" si="14"/>
        <v>58</v>
      </c>
      <c r="J76" s="1">
        <f t="shared" si="15"/>
        <v>0</v>
      </c>
      <c r="K76" s="63">
        <f t="shared" si="22"/>
        <v>11.6</v>
      </c>
      <c r="L76" s="149">
        <f t="shared" si="23"/>
        <v>11.6</v>
      </c>
      <c r="M76" s="150">
        <f t="shared" si="24"/>
        <v>54</v>
      </c>
      <c r="N76" s="149">
        <f t="shared" si="25"/>
        <v>7</v>
      </c>
      <c r="O76" s="149">
        <f t="shared" si="16"/>
        <v>16</v>
      </c>
      <c r="P76" s="149">
        <f t="shared" si="17"/>
        <v>0.1</v>
      </c>
    </row>
    <row r="77" spans="1:16" x14ac:dyDescent="0.25">
      <c r="A77" s="391" t="s">
        <v>270</v>
      </c>
      <c r="B77" s="394">
        <v>12.3</v>
      </c>
      <c r="C77" s="5" t="str">
        <f t="shared" si="13"/>
        <v>Renee</v>
      </c>
      <c r="D77" s="155">
        <f t="shared" si="18"/>
        <v>47</v>
      </c>
      <c r="F77" s="156">
        <f t="shared" si="19"/>
        <v>1</v>
      </c>
      <c r="G77" t="str">
        <f t="shared" si="20"/>
        <v/>
      </c>
      <c r="H77" t="b">
        <f t="shared" si="21"/>
        <v>1</v>
      </c>
      <c r="I77" s="283">
        <f t="shared" si="14"/>
        <v>70</v>
      </c>
      <c r="J77" s="1">
        <f t="shared" si="15"/>
        <v>0</v>
      </c>
      <c r="K77" s="63">
        <f t="shared" si="22"/>
        <v>12.3</v>
      </c>
      <c r="L77" s="149">
        <f t="shared" si="23"/>
        <v>12.3</v>
      </c>
      <c r="M77" s="150">
        <f t="shared" si="24"/>
        <v>47</v>
      </c>
      <c r="N77" s="149">
        <f t="shared" si="25"/>
        <v>7</v>
      </c>
      <c r="O77" s="149">
        <f t="shared" si="16"/>
        <v>16</v>
      </c>
      <c r="P77" s="149">
        <f t="shared" si="17"/>
        <v>0.1</v>
      </c>
    </row>
    <row r="78" spans="1:16" x14ac:dyDescent="0.25">
      <c r="A78" s="391" t="s">
        <v>268</v>
      </c>
      <c r="B78" s="394">
        <v>12.9</v>
      </c>
      <c r="C78" s="5" t="str">
        <f t="shared" si="13"/>
        <v>Amelia</v>
      </c>
      <c r="D78" s="155">
        <f t="shared" si="18"/>
        <v>41</v>
      </c>
      <c r="F78" s="156">
        <f t="shared" si="19"/>
        <v>1</v>
      </c>
      <c r="G78" t="str">
        <f t="shared" si="20"/>
        <v/>
      </c>
      <c r="H78" t="b">
        <f t="shared" si="21"/>
        <v>1</v>
      </c>
      <c r="I78" s="283">
        <f t="shared" si="14"/>
        <v>68</v>
      </c>
      <c r="J78" s="1">
        <f t="shared" si="15"/>
        <v>0</v>
      </c>
      <c r="K78" s="63">
        <f t="shared" si="22"/>
        <v>12.9</v>
      </c>
      <c r="L78" s="149">
        <f t="shared" si="23"/>
        <v>12.9</v>
      </c>
      <c r="M78" s="150">
        <f t="shared" si="24"/>
        <v>41</v>
      </c>
      <c r="N78" s="149">
        <f t="shared" si="25"/>
        <v>7</v>
      </c>
      <c r="O78" s="149">
        <f t="shared" si="16"/>
        <v>16</v>
      </c>
      <c r="P78" s="149">
        <f t="shared" si="17"/>
        <v>0.1</v>
      </c>
    </row>
    <row r="79" spans="1:16" x14ac:dyDescent="0.25">
      <c r="A79" s="391" t="s">
        <v>278</v>
      </c>
      <c r="B79" s="394">
        <v>13.1</v>
      </c>
      <c r="C79" s="5" t="str">
        <f t="shared" si="13"/>
        <v>Mishi</v>
      </c>
      <c r="D79" s="155">
        <f t="shared" si="18"/>
        <v>39</v>
      </c>
      <c r="F79" s="156">
        <f t="shared" si="19"/>
        <v>1</v>
      </c>
      <c r="G79" t="str">
        <f t="shared" si="20"/>
        <v/>
      </c>
      <c r="H79" t="b">
        <f t="shared" si="21"/>
        <v>1</v>
      </c>
      <c r="I79" s="283">
        <f t="shared" si="14"/>
        <v>77</v>
      </c>
      <c r="J79" s="1">
        <f t="shared" si="15"/>
        <v>0</v>
      </c>
      <c r="K79" s="63">
        <f t="shared" si="22"/>
        <v>13.1</v>
      </c>
      <c r="L79" s="149">
        <f t="shared" si="23"/>
        <v>13.1</v>
      </c>
      <c r="M79" s="150">
        <f t="shared" si="24"/>
        <v>39</v>
      </c>
      <c r="N79" s="149">
        <f t="shared" si="25"/>
        <v>7</v>
      </c>
      <c r="O79" s="149">
        <f t="shared" si="16"/>
        <v>16</v>
      </c>
      <c r="P79" s="149">
        <f t="shared" si="17"/>
        <v>0.1</v>
      </c>
    </row>
    <row r="80" spans="1:16" x14ac:dyDescent="0.25">
      <c r="A80" s="391" t="s">
        <v>280</v>
      </c>
      <c r="B80" s="394">
        <v>13.3</v>
      </c>
      <c r="C80" s="5" t="str">
        <f t="shared" si="13"/>
        <v>Sarah</v>
      </c>
      <c r="D80" s="155">
        <f t="shared" si="18"/>
        <v>37</v>
      </c>
      <c r="F80" s="156">
        <f t="shared" si="19"/>
        <v>1</v>
      </c>
      <c r="G80" t="str">
        <f t="shared" si="20"/>
        <v/>
      </c>
      <c r="H80" t="b">
        <f t="shared" si="21"/>
        <v>1</v>
      </c>
      <c r="I80" s="283">
        <f t="shared" si="14"/>
        <v>79</v>
      </c>
      <c r="J80" s="1">
        <f t="shared" si="15"/>
        <v>0</v>
      </c>
      <c r="K80" s="63">
        <f t="shared" si="22"/>
        <v>13.3</v>
      </c>
      <c r="L80" s="149">
        <f t="shared" si="23"/>
        <v>13.3</v>
      </c>
      <c r="M80" s="150">
        <f t="shared" si="24"/>
        <v>37</v>
      </c>
      <c r="N80" s="149">
        <f t="shared" si="25"/>
        <v>7</v>
      </c>
      <c r="O80" s="149">
        <f t="shared" si="16"/>
        <v>16</v>
      </c>
      <c r="P80" s="149">
        <f t="shared" si="17"/>
        <v>0.1</v>
      </c>
    </row>
    <row r="81" spans="1:16" x14ac:dyDescent="0.25">
      <c r="A81" s="391" t="s">
        <v>292</v>
      </c>
      <c r="B81" s="394">
        <v>11.9</v>
      </c>
      <c r="C81" s="5" t="str">
        <f t="shared" si="13"/>
        <v>Sanna</v>
      </c>
      <c r="D81" s="155">
        <f t="shared" si="18"/>
        <v>51</v>
      </c>
      <c r="F81" s="156">
        <f t="shared" si="19"/>
        <v>1</v>
      </c>
      <c r="G81" t="str">
        <f t="shared" si="20"/>
        <v/>
      </c>
      <c r="H81" t="b">
        <f t="shared" si="21"/>
        <v>1</v>
      </c>
      <c r="I81" s="283">
        <f t="shared" si="14"/>
        <v>90</v>
      </c>
      <c r="J81" s="1">
        <f t="shared" si="15"/>
        <v>0</v>
      </c>
      <c r="K81" s="63">
        <f t="shared" si="22"/>
        <v>11.9</v>
      </c>
      <c r="L81" s="149">
        <f t="shared" si="23"/>
        <v>11.9</v>
      </c>
      <c r="M81" s="150">
        <f t="shared" si="24"/>
        <v>51</v>
      </c>
      <c r="N81" s="149">
        <f t="shared" si="25"/>
        <v>7</v>
      </c>
      <c r="O81" s="149">
        <f t="shared" si="16"/>
        <v>16</v>
      </c>
      <c r="P81" s="149">
        <f t="shared" si="17"/>
        <v>0.1</v>
      </c>
    </row>
    <row r="82" spans="1:16" x14ac:dyDescent="0.25">
      <c r="A82" s="391" t="s">
        <v>269</v>
      </c>
      <c r="B82" s="394">
        <v>11.9</v>
      </c>
      <c r="C82" s="5" t="str">
        <f t="shared" si="13"/>
        <v>Anna</v>
      </c>
      <c r="D82" s="155">
        <f t="shared" si="18"/>
        <v>51</v>
      </c>
      <c r="F82" s="156">
        <f t="shared" si="19"/>
        <v>1</v>
      </c>
      <c r="G82" t="str">
        <f t="shared" si="20"/>
        <v/>
      </c>
      <c r="H82" t="b">
        <f t="shared" si="21"/>
        <v>1</v>
      </c>
      <c r="I82" s="283">
        <f t="shared" si="14"/>
        <v>69</v>
      </c>
      <c r="J82" s="1">
        <f t="shared" si="15"/>
        <v>0</v>
      </c>
      <c r="K82" s="63">
        <f t="shared" si="22"/>
        <v>11.9</v>
      </c>
      <c r="L82" s="149">
        <f t="shared" si="23"/>
        <v>11.9</v>
      </c>
      <c r="M82" s="150">
        <f t="shared" si="24"/>
        <v>51</v>
      </c>
      <c r="N82" s="149">
        <f t="shared" si="25"/>
        <v>7</v>
      </c>
      <c r="O82" s="149">
        <f t="shared" si="16"/>
        <v>16</v>
      </c>
      <c r="P82" s="149">
        <f t="shared" si="17"/>
        <v>0.1</v>
      </c>
    </row>
    <row r="83" spans="1:16" x14ac:dyDescent="0.25">
      <c r="A83" s="391" t="s">
        <v>290</v>
      </c>
      <c r="B83" s="394">
        <v>12.4</v>
      </c>
      <c r="C83" s="5" t="str">
        <f t="shared" si="13"/>
        <v>Saffa</v>
      </c>
      <c r="D83" s="155">
        <f t="shared" si="18"/>
        <v>46</v>
      </c>
      <c r="F83" s="156">
        <f t="shared" si="19"/>
        <v>1</v>
      </c>
      <c r="G83" t="str">
        <f t="shared" si="20"/>
        <v/>
      </c>
      <c r="H83" t="b">
        <f t="shared" si="21"/>
        <v>1</v>
      </c>
      <c r="I83" s="283">
        <f t="shared" si="14"/>
        <v>88</v>
      </c>
      <c r="J83" s="1">
        <f t="shared" si="15"/>
        <v>0</v>
      </c>
      <c r="K83" s="63">
        <f t="shared" si="22"/>
        <v>12.4</v>
      </c>
      <c r="L83" s="149">
        <f t="shared" si="23"/>
        <v>12.4</v>
      </c>
      <c r="M83" s="150">
        <f t="shared" si="24"/>
        <v>46</v>
      </c>
      <c r="N83" s="149">
        <f t="shared" si="25"/>
        <v>7</v>
      </c>
      <c r="O83" s="149">
        <f t="shared" si="16"/>
        <v>16</v>
      </c>
      <c r="P83" s="149">
        <f t="shared" si="17"/>
        <v>0.1</v>
      </c>
    </row>
    <row r="84" spans="1:16" x14ac:dyDescent="0.25">
      <c r="A84" s="391" t="s">
        <v>291</v>
      </c>
      <c r="B84" s="394">
        <v>12.6</v>
      </c>
      <c r="C84" s="5" t="str">
        <f t="shared" si="13"/>
        <v>Jemima</v>
      </c>
      <c r="D84" s="155">
        <f t="shared" si="18"/>
        <v>44</v>
      </c>
      <c r="F84" s="156">
        <f t="shared" si="19"/>
        <v>1</v>
      </c>
      <c r="G84" t="str">
        <f t="shared" si="20"/>
        <v/>
      </c>
      <c r="H84" t="b">
        <f t="shared" si="21"/>
        <v>1</v>
      </c>
      <c r="I84" s="283">
        <f t="shared" si="14"/>
        <v>89</v>
      </c>
      <c r="J84" s="1">
        <f t="shared" si="15"/>
        <v>0</v>
      </c>
      <c r="K84" s="63">
        <f t="shared" si="22"/>
        <v>12.6</v>
      </c>
      <c r="L84" s="149">
        <f t="shared" si="23"/>
        <v>12.6</v>
      </c>
      <c r="M84" s="150">
        <f t="shared" si="24"/>
        <v>44</v>
      </c>
      <c r="N84" s="149">
        <f t="shared" si="25"/>
        <v>7</v>
      </c>
      <c r="O84" s="149">
        <f t="shared" si="16"/>
        <v>16</v>
      </c>
      <c r="P84" s="149">
        <f t="shared" si="17"/>
        <v>0.1</v>
      </c>
    </row>
    <row r="85" spans="1:16" x14ac:dyDescent="0.25">
      <c r="A85" s="391" t="s">
        <v>279</v>
      </c>
      <c r="B85" s="394">
        <v>13</v>
      </c>
      <c r="C85" s="5" t="str">
        <f t="shared" si="13"/>
        <v>Laiba</v>
      </c>
      <c r="D85" s="155">
        <f t="shared" si="18"/>
        <v>40</v>
      </c>
      <c r="F85" s="156">
        <f t="shared" si="19"/>
        <v>1</v>
      </c>
      <c r="G85" t="str">
        <f t="shared" si="20"/>
        <v/>
      </c>
      <c r="H85" t="b">
        <f t="shared" si="21"/>
        <v>1</v>
      </c>
      <c r="I85" s="283">
        <f t="shared" si="14"/>
        <v>78</v>
      </c>
      <c r="J85" s="1">
        <f t="shared" si="15"/>
        <v>0</v>
      </c>
      <c r="K85" s="63">
        <f t="shared" si="22"/>
        <v>13</v>
      </c>
      <c r="L85" s="149">
        <f t="shared" si="23"/>
        <v>13</v>
      </c>
      <c r="M85" s="150">
        <f t="shared" si="24"/>
        <v>40</v>
      </c>
      <c r="N85" s="149">
        <f t="shared" si="25"/>
        <v>7</v>
      </c>
      <c r="O85" s="149">
        <f t="shared" si="16"/>
        <v>16</v>
      </c>
      <c r="P85" s="149">
        <f t="shared" si="17"/>
        <v>0.1</v>
      </c>
    </row>
    <row r="86" spans="1:16" x14ac:dyDescent="0.25">
      <c r="A86" s="391" t="s">
        <v>281</v>
      </c>
      <c r="B86" s="394">
        <v>13.2</v>
      </c>
      <c r="C86" s="5" t="str">
        <f t="shared" si="13"/>
        <v>Huda</v>
      </c>
      <c r="D86" s="155">
        <f t="shared" si="18"/>
        <v>38</v>
      </c>
      <c r="F86" s="156">
        <f t="shared" si="19"/>
        <v>1</v>
      </c>
      <c r="G86" t="str">
        <f t="shared" si="20"/>
        <v/>
      </c>
      <c r="H86" t="b">
        <f t="shared" si="21"/>
        <v>1</v>
      </c>
      <c r="I86" s="283">
        <f t="shared" si="14"/>
        <v>80</v>
      </c>
      <c r="J86" s="1">
        <f t="shared" si="15"/>
        <v>0</v>
      </c>
      <c r="K86" s="63">
        <f t="shared" si="22"/>
        <v>13.2</v>
      </c>
      <c r="L86" s="149">
        <f t="shared" si="23"/>
        <v>13.2</v>
      </c>
      <c r="M86" s="150">
        <f t="shared" si="24"/>
        <v>38</v>
      </c>
      <c r="N86" s="149">
        <f t="shared" si="25"/>
        <v>7</v>
      </c>
      <c r="O86" s="149">
        <f t="shared" si="16"/>
        <v>16</v>
      </c>
      <c r="P86" s="149">
        <f t="shared" si="17"/>
        <v>0.1</v>
      </c>
    </row>
    <row r="87" spans="1:16" x14ac:dyDescent="0.25">
      <c r="A87" s="391" t="s">
        <v>293</v>
      </c>
      <c r="B87" s="394">
        <v>11.3</v>
      </c>
      <c r="C87" s="5" t="str">
        <f t="shared" si="13"/>
        <v>Kemario</v>
      </c>
      <c r="D87" s="155">
        <f t="shared" si="18"/>
        <v>57</v>
      </c>
      <c r="F87" s="156">
        <f t="shared" si="19"/>
        <v>1</v>
      </c>
      <c r="G87" t="str">
        <f t="shared" si="20"/>
        <v/>
      </c>
      <c r="H87" t="b">
        <f t="shared" si="21"/>
        <v>1</v>
      </c>
      <c r="I87" s="283">
        <f t="shared" si="14"/>
        <v>91</v>
      </c>
      <c r="J87" s="1">
        <f t="shared" si="15"/>
        <v>0</v>
      </c>
      <c r="K87" s="63">
        <f t="shared" si="22"/>
        <v>11.3</v>
      </c>
      <c r="L87" s="149">
        <f t="shared" si="23"/>
        <v>11.3</v>
      </c>
      <c r="M87" s="150">
        <f t="shared" si="24"/>
        <v>57</v>
      </c>
      <c r="N87" s="149">
        <f t="shared" si="25"/>
        <v>7</v>
      </c>
      <c r="O87" s="149">
        <f t="shared" si="16"/>
        <v>16</v>
      </c>
      <c r="P87" s="149">
        <f t="shared" si="17"/>
        <v>0.1</v>
      </c>
    </row>
    <row r="88" spans="1:16" x14ac:dyDescent="0.25">
      <c r="A88" s="391" t="s">
        <v>318</v>
      </c>
      <c r="B88" s="394">
        <v>12.2</v>
      </c>
      <c r="C88" s="5" t="str">
        <f t="shared" si="13"/>
        <v>Harry</v>
      </c>
      <c r="D88" s="155">
        <f t="shared" si="18"/>
        <v>48</v>
      </c>
      <c r="F88" s="156">
        <f t="shared" si="19"/>
        <v>1</v>
      </c>
      <c r="G88" t="str">
        <f t="shared" si="20"/>
        <v/>
      </c>
      <c r="H88" t="b">
        <f t="shared" si="21"/>
        <v>1</v>
      </c>
      <c r="I88" s="283">
        <f t="shared" si="14"/>
        <v>103</v>
      </c>
      <c r="J88" s="1">
        <f t="shared" si="15"/>
        <v>0</v>
      </c>
      <c r="K88" s="63">
        <f t="shared" si="22"/>
        <v>12.2</v>
      </c>
      <c r="L88" s="149">
        <f t="shared" si="23"/>
        <v>12.2</v>
      </c>
      <c r="M88" s="150">
        <f t="shared" si="24"/>
        <v>48</v>
      </c>
      <c r="N88" s="149">
        <f t="shared" si="25"/>
        <v>7</v>
      </c>
      <c r="O88" s="149">
        <f t="shared" si="16"/>
        <v>16</v>
      </c>
      <c r="P88" s="149">
        <f t="shared" si="17"/>
        <v>0.1</v>
      </c>
    </row>
    <row r="89" spans="1:16" x14ac:dyDescent="0.25">
      <c r="A89" s="391" t="s">
        <v>330</v>
      </c>
      <c r="B89" s="394">
        <v>12.4</v>
      </c>
      <c r="C89" s="5" t="str">
        <f t="shared" si="13"/>
        <v>Dwayne</v>
      </c>
      <c r="D89" s="155">
        <f t="shared" si="18"/>
        <v>46</v>
      </c>
      <c r="F89" s="156">
        <f t="shared" si="19"/>
        <v>1</v>
      </c>
      <c r="G89" t="str">
        <f t="shared" si="20"/>
        <v/>
      </c>
      <c r="H89" t="b">
        <f t="shared" si="21"/>
        <v>1</v>
      </c>
      <c r="I89" s="283">
        <f t="shared" si="14"/>
        <v>114</v>
      </c>
      <c r="J89" s="1">
        <f t="shared" si="15"/>
        <v>0</v>
      </c>
      <c r="K89" s="63">
        <f t="shared" si="22"/>
        <v>12.4</v>
      </c>
      <c r="L89" s="149">
        <f t="shared" si="23"/>
        <v>12.4</v>
      </c>
      <c r="M89" s="150">
        <f t="shared" si="24"/>
        <v>46</v>
      </c>
      <c r="N89" s="149">
        <f t="shared" si="25"/>
        <v>7</v>
      </c>
      <c r="O89" s="149">
        <f t="shared" si="16"/>
        <v>16</v>
      </c>
      <c r="P89" s="149">
        <f t="shared" si="17"/>
        <v>0.1</v>
      </c>
    </row>
    <row r="90" spans="1:16" x14ac:dyDescent="0.25">
      <c r="A90" s="391" t="s">
        <v>304</v>
      </c>
      <c r="B90" s="394">
        <v>12.7</v>
      </c>
      <c r="C90" s="5" t="str">
        <f t="shared" si="13"/>
        <v>Reece Lewis</v>
      </c>
      <c r="D90" s="155">
        <f t="shared" si="18"/>
        <v>43</v>
      </c>
      <c r="F90" s="156">
        <f t="shared" si="19"/>
        <v>1</v>
      </c>
      <c r="G90" t="str">
        <f t="shared" si="20"/>
        <v/>
      </c>
      <c r="H90" t="b">
        <f t="shared" si="21"/>
        <v>1</v>
      </c>
      <c r="I90" s="283">
        <f t="shared" si="14"/>
        <v>101</v>
      </c>
      <c r="J90" s="1">
        <f t="shared" si="15"/>
        <v>0</v>
      </c>
      <c r="K90" s="63">
        <f t="shared" si="22"/>
        <v>12.7</v>
      </c>
      <c r="L90" s="149">
        <f t="shared" si="23"/>
        <v>12.7</v>
      </c>
      <c r="M90" s="150">
        <f t="shared" si="24"/>
        <v>43</v>
      </c>
      <c r="N90" s="149">
        <f t="shared" si="25"/>
        <v>7</v>
      </c>
      <c r="O90" s="149">
        <f t="shared" si="16"/>
        <v>16</v>
      </c>
      <c r="P90" s="149">
        <f t="shared" si="17"/>
        <v>0.1</v>
      </c>
    </row>
    <row r="91" spans="1:16" x14ac:dyDescent="0.25">
      <c r="A91" s="391" t="s">
        <v>326</v>
      </c>
      <c r="B91" s="394">
        <v>12.8</v>
      </c>
      <c r="C91" s="5" t="str">
        <f t="shared" si="13"/>
        <v>Othurd</v>
      </c>
      <c r="D91" s="155">
        <f t="shared" si="18"/>
        <v>42</v>
      </c>
      <c r="F91" s="156">
        <f t="shared" si="19"/>
        <v>1</v>
      </c>
      <c r="G91" t="str">
        <f t="shared" si="20"/>
        <v/>
      </c>
      <c r="H91" t="b">
        <f t="shared" si="21"/>
        <v>1</v>
      </c>
      <c r="I91" s="283">
        <f t="shared" si="14"/>
        <v>111</v>
      </c>
      <c r="J91" s="1">
        <f t="shared" si="15"/>
        <v>0</v>
      </c>
      <c r="K91" s="63">
        <f t="shared" si="22"/>
        <v>12.8</v>
      </c>
      <c r="L91" s="149">
        <f t="shared" si="23"/>
        <v>12.8</v>
      </c>
      <c r="M91" s="150">
        <f t="shared" si="24"/>
        <v>42</v>
      </c>
      <c r="N91" s="149">
        <f t="shared" si="25"/>
        <v>7</v>
      </c>
      <c r="O91" s="149">
        <f t="shared" si="16"/>
        <v>16</v>
      </c>
      <c r="P91" s="149">
        <f t="shared" si="17"/>
        <v>0.1</v>
      </c>
    </row>
    <row r="92" spans="1:16" x14ac:dyDescent="0.25">
      <c r="A92" s="391" t="s">
        <v>342</v>
      </c>
      <c r="B92" s="394">
        <v>13.1</v>
      </c>
      <c r="C92" s="5" t="str">
        <f t="shared" si="13"/>
        <v>Asher</v>
      </c>
      <c r="D92" s="155">
        <f t="shared" si="18"/>
        <v>39</v>
      </c>
      <c r="F92" s="156">
        <f t="shared" si="19"/>
        <v>1</v>
      </c>
      <c r="G92" t="str">
        <f t="shared" si="20"/>
        <v/>
      </c>
      <c r="H92" t="b">
        <f t="shared" si="21"/>
        <v>1</v>
      </c>
      <c r="I92" s="283">
        <f t="shared" si="14"/>
        <v>125</v>
      </c>
      <c r="J92" s="1">
        <f t="shared" si="15"/>
        <v>0</v>
      </c>
      <c r="K92" s="63">
        <f t="shared" si="22"/>
        <v>13.1</v>
      </c>
      <c r="L92" s="149">
        <f t="shared" si="23"/>
        <v>13.1</v>
      </c>
      <c r="M92" s="150">
        <f t="shared" si="24"/>
        <v>39</v>
      </c>
      <c r="N92" s="149">
        <f t="shared" si="25"/>
        <v>7</v>
      </c>
      <c r="O92" s="149">
        <f t="shared" si="16"/>
        <v>16</v>
      </c>
      <c r="P92" s="149">
        <f t="shared" si="17"/>
        <v>0.1</v>
      </c>
    </row>
    <row r="93" spans="1:16" x14ac:dyDescent="0.25">
      <c r="A93" s="391" t="s">
        <v>337</v>
      </c>
      <c r="B93" s="394">
        <v>13.3</v>
      </c>
      <c r="C93" s="5" t="str">
        <f t="shared" si="13"/>
        <v>Yusuf</v>
      </c>
      <c r="D93" s="155">
        <f t="shared" si="18"/>
        <v>37</v>
      </c>
      <c r="F93" s="156">
        <f t="shared" si="19"/>
        <v>1</v>
      </c>
      <c r="G93" t="str">
        <f t="shared" si="20"/>
        <v/>
      </c>
      <c r="H93" t="b">
        <f t="shared" si="21"/>
        <v>1</v>
      </c>
      <c r="I93" s="283">
        <f t="shared" si="14"/>
        <v>121</v>
      </c>
      <c r="J93" s="1">
        <f t="shared" si="15"/>
        <v>0</v>
      </c>
      <c r="K93" s="63">
        <f t="shared" si="22"/>
        <v>13.3</v>
      </c>
      <c r="L93" s="149">
        <f t="shared" si="23"/>
        <v>13.3</v>
      </c>
      <c r="M93" s="150">
        <f t="shared" si="24"/>
        <v>37</v>
      </c>
      <c r="N93" s="149">
        <f t="shared" si="25"/>
        <v>7</v>
      </c>
      <c r="O93" s="149">
        <f t="shared" si="16"/>
        <v>16</v>
      </c>
      <c r="P93" s="149">
        <f t="shared" si="17"/>
        <v>0.1</v>
      </c>
    </row>
    <row r="94" spans="1:16" x14ac:dyDescent="0.25">
      <c r="A94" s="391" t="s">
        <v>331</v>
      </c>
      <c r="B94" s="394">
        <v>11.6</v>
      </c>
      <c r="C94" s="5" t="str">
        <f t="shared" si="13"/>
        <v>John</v>
      </c>
      <c r="D94" s="155">
        <f t="shared" si="18"/>
        <v>54</v>
      </c>
      <c r="F94" s="156">
        <f t="shared" si="19"/>
        <v>1</v>
      </c>
      <c r="G94" t="str">
        <f t="shared" si="20"/>
        <v/>
      </c>
      <c r="H94" t="b">
        <f t="shared" si="21"/>
        <v>1</v>
      </c>
      <c r="I94" s="283">
        <f t="shared" si="14"/>
        <v>115</v>
      </c>
      <c r="J94" s="1">
        <f t="shared" si="15"/>
        <v>0</v>
      </c>
      <c r="K94" s="63">
        <f t="shared" si="22"/>
        <v>11.6</v>
      </c>
      <c r="L94" s="149">
        <f t="shared" si="23"/>
        <v>11.6</v>
      </c>
      <c r="M94" s="150">
        <f t="shared" si="24"/>
        <v>54</v>
      </c>
      <c r="N94" s="149">
        <f t="shared" si="25"/>
        <v>7</v>
      </c>
      <c r="O94" s="149">
        <f t="shared" si="16"/>
        <v>16</v>
      </c>
      <c r="P94" s="149">
        <f t="shared" si="17"/>
        <v>0.1</v>
      </c>
    </row>
    <row r="95" spans="1:16" x14ac:dyDescent="0.25">
      <c r="A95" s="391" t="s">
        <v>328</v>
      </c>
      <c r="B95" s="394">
        <v>11.9</v>
      </c>
      <c r="C95" s="5" t="str">
        <f t="shared" si="13"/>
        <v>Nicholas Hamilton</v>
      </c>
      <c r="D95" s="155">
        <f t="shared" si="18"/>
        <v>51</v>
      </c>
      <c r="F95" s="156">
        <f t="shared" si="19"/>
        <v>1</v>
      </c>
      <c r="G95" t="str">
        <f t="shared" si="20"/>
        <v/>
      </c>
      <c r="H95" t="b">
        <f t="shared" si="21"/>
        <v>1</v>
      </c>
      <c r="I95" s="283">
        <f t="shared" si="14"/>
        <v>112</v>
      </c>
      <c r="J95" s="1">
        <f t="shared" si="15"/>
        <v>0</v>
      </c>
      <c r="K95" s="63">
        <f t="shared" si="22"/>
        <v>11.9</v>
      </c>
      <c r="L95" s="149">
        <f t="shared" si="23"/>
        <v>11.9</v>
      </c>
      <c r="M95" s="150">
        <f t="shared" si="24"/>
        <v>51</v>
      </c>
      <c r="N95" s="149">
        <f t="shared" si="25"/>
        <v>7</v>
      </c>
      <c r="O95" s="149">
        <f t="shared" si="16"/>
        <v>16</v>
      </c>
      <c r="P95" s="149">
        <f t="shared" si="17"/>
        <v>0.1</v>
      </c>
    </row>
    <row r="96" spans="1:16" x14ac:dyDescent="0.25">
      <c r="A96" s="391" t="s">
        <v>295</v>
      </c>
      <c r="B96" s="394">
        <v>12.7</v>
      </c>
      <c r="C96" s="5" t="str">
        <f t="shared" si="13"/>
        <v>Jakub</v>
      </c>
      <c r="D96" s="155">
        <f t="shared" si="18"/>
        <v>43</v>
      </c>
      <c r="F96" s="156">
        <f t="shared" si="19"/>
        <v>1</v>
      </c>
      <c r="G96" t="str">
        <f t="shared" si="20"/>
        <v/>
      </c>
      <c r="H96" t="b">
        <f t="shared" si="21"/>
        <v>1</v>
      </c>
      <c r="I96" s="283">
        <f t="shared" si="14"/>
        <v>92</v>
      </c>
      <c r="J96" s="1">
        <f t="shared" si="15"/>
        <v>0</v>
      </c>
      <c r="K96" s="63">
        <f t="shared" si="22"/>
        <v>12.7</v>
      </c>
      <c r="L96" s="149">
        <f t="shared" si="23"/>
        <v>12.7</v>
      </c>
      <c r="M96" s="150">
        <f t="shared" si="24"/>
        <v>43</v>
      </c>
      <c r="N96" s="149">
        <f t="shared" si="25"/>
        <v>7</v>
      </c>
      <c r="O96" s="149">
        <f t="shared" si="16"/>
        <v>16</v>
      </c>
      <c r="P96" s="149">
        <f t="shared" si="17"/>
        <v>0.1</v>
      </c>
    </row>
    <row r="97" spans="1:16" x14ac:dyDescent="0.25">
      <c r="A97" s="391" t="s">
        <v>320</v>
      </c>
      <c r="B97" s="394">
        <v>12.8</v>
      </c>
      <c r="C97" s="5" t="str">
        <f t="shared" si="13"/>
        <v>Levi</v>
      </c>
      <c r="D97" s="155">
        <f t="shared" si="18"/>
        <v>42</v>
      </c>
      <c r="F97" s="156">
        <f t="shared" si="19"/>
        <v>1</v>
      </c>
      <c r="G97" t="str">
        <f t="shared" si="20"/>
        <v/>
      </c>
      <c r="H97" t="b">
        <f t="shared" si="21"/>
        <v>1</v>
      </c>
      <c r="I97" s="283">
        <f t="shared" si="14"/>
        <v>105</v>
      </c>
      <c r="J97" s="1">
        <f t="shared" si="15"/>
        <v>0</v>
      </c>
      <c r="K97" s="63">
        <f t="shared" si="22"/>
        <v>12.8</v>
      </c>
      <c r="L97" s="149">
        <f t="shared" si="23"/>
        <v>12.8</v>
      </c>
      <c r="M97" s="150">
        <f t="shared" si="24"/>
        <v>42</v>
      </c>
      <c r="N97" s="149">
        <f t="shared" si="25"/>
        <v>7</v>
      </c>
      <c r="O97" s="149">
        <f t="shared" si="16"/>
        <v>16</v>
      </c>
      <c r="P97" s="149">
        <f t="shared" si="17"/>
        <v>0.1</v>
      </c>
    </row>
    <row r="98" spans="1:16" x14ac:dyDescent="0.25">
      <c r="A98" s="391" t="s">
        <v>341</v>
      </c>
      <c r="B98" s="394">
        <v>13.5</v>
      </c>
      <c r="C98" s="5" t="str">
        <f t="shared" si="13"/>
        <v>William</v>
      </c>
      <c r="D98" s="155">
        <f t="shared" si="18"/>
        <v>35</v>
      </c>
      <c r="F98" s="156">
        <f t="shared" si="19"/>
        <v>1</v>
      </c>
      <c r="G98" t="str">
        <f t="shared" si="20"/>
        <v/>
      </c>
      <c r="H98" t="b">
        <f t="shared" si="21"/>
        <v>1</v>
      </c>
      <c r="I98" s="283">
        <f t="shared" si="14"/>
        <v>124</v>
      </c>
      <c r="J98" s="1">
        <f t="shared" si="15"/>
        <v>0</v>
      </c>
      <c r="K98" s="63">
        <f t="shared" si="22"/>
        <v>13.5</v>
      </c>
      <c r="L98" s="149">
        <f t="shared" si="23"/>
        <v>13.5</v>
      </c>
      <c r="M98" s="150">
        <f t="shared" si="24"/>
        <v>35</v>
      </c>
      <c r="N98" s="149">
        <f t="shared" si="25"/>
        <v>7</v>
      </c>
      <c r="O98" s="149">
        <f t="shared" si="16"/>
        <v>16</v>
      </c>
      <c r="P98" s="149">
        <f t="shared" si="17"/>
        <v>0.1</v>
      </c>
    </row>
    <row r="99" spans="1:16" x14ac:dyDescent="0.25">
      <c r="A99" s="391" t="s">
        <v>339</v>
      </c>
      <c r="B99" s="394">
        <v>13.8</v>
      </c>
      <c r="C99" s="5" t="str">
        <f t="shared" si="13"/>
        <v>Alec Jackson</v>
      </c>
      <c r="D99" s="155">
        <f t="shared" si="18"/>
        <v>32</v>
      </c>
      <c r="F99" s="156">
        <f t="shared" si="19"/>
        <v>1</v>
      </c>
      <c r="G99" t="str">
        <f t="shared" si="20"/>
        <v/>
      </c>
      <c r="H99" t="b">
        <f t="shared" si="21"/>
        <v>1</v>
      </c>
      <c r="I99" s="283">
        <f t="shared" si="14"/>
        <v>122</v>
      </c>
      <c r="J99" s="1">
        <f t="shared" si="15"/>
        <v>0</v>
      </c>
      <c r="K99" s="63">
        <f t="shared" si="22"/>
        <v>13.8</v>
      </c>
      <c r="L99" s="149">
        <f t="shared" si="23"/>
        <v>13.8</v>
      </c>
      <c r="M99" s="150">
        <f t="shared" si="24"/>
        <v>32</v>
      </c>
      <c r="N99" s="149">
        <f t="shared" si="25"/>
        <v>7</v>
      </c>
      <c r="O99" s="149">
        <f t="shared" si="16"/>
        <v>16</v>
      </c>
      <c r="P99" s="149">
        <f t="shared" si="17"/>
        <v>0.1</v>
      </c>
    </row>
    <row r="100" spans="1:16" x14ac:dyDescent="0.25">
      <c r="A100" s="391" t="s">
        <v>317</v>
      </c>
      <c r="B100" s="394">
        <v>14.1</v>
      </c>
      <c r="C100" s="5" t="str">
        <f t="shared" si="13"/>
        <v>Malik</v>
      </c>
      <c r="D100" s="155">
        <f t="shared" si="18"/>
        <v>29</v>
      </c>
      <c r="F100" s="156">
        <f t="shared" si="19"/>
        <v>1</v>
      </c>
      <c r="G100" t="str">
        <f t="shared" si="20"/>
        <v/>
      </c>
      <c r="H100" t="b">
        <f t="shared" si="21"/>
        <v>1</v>
      </c>
      <c r="I100" s="283">
        <f t="shared" si="14"/>
        <v>102</v>
      </c>
      <c r="J100" s="1">
        <f t="shared" si="15"/>
        <v>0</v>
      </c>
      <c r="K100" s="63">
        <f t="shared" si="22"/>
        <v>14.1</v>
      </c>
      <c r="L100" s="149">
        <f t="shared" si="23"/>
        <v>14.1</v>
      </c>
      <c r="M100" s="150">
        <f t="shared" si="24"/>
        <v>29</v>
      </c>
      <c r="N100" s="149">
        <f t="shared" si="25"/>
        <v>7</v>
      </c>
      <c r="O100" s="149">
        <f t="shared" si="16"/>
        <v>16</v>
      </c>
      <c r="P100" s="149">
        <f t="shared" si="17"/>
        <v>0.1</v>
      </c>
    </row>
    <row r="101" spans="1:16" x14ac:dyDescent="0.25">
      <c r="A101" s="391" t="s">
        <v>329</v>
      </c>
      <c r="B101" s="394">
        <v>11.6</v>
      </c>
      <c r="C101" s="5" t="str">
        <f t="shared" si="13"/>
        <v>Lamar</v>
      </c>
      <c r="D101" s="155">
        <f t="shared" si="18"/>
        <v>54</v>
      </c>
      <c r="F101" s="156">
        <f t="shared" si="19"/>
        <v>1</v>
      </c>
      <c r="G101" t="str">
        <f t="shared" si="20"/>
        <v/>
      </c>
      <c r="H101" t="b">
        <f t="shared" si="21"/>
        <v>1</v>
      </c>
      <c r="I101" s="283">
        <f t="shared" si="14"/>
        <v>113</v>
      </c>
      <c r="J101" s="1">
        <f t="shared" si="15"/>
        <v>0</v>
      </c>
      <c r="K101" s="63">
        <f t="shared" si="22"/>
        <v>11.6</v>
      </c>
      <c r="L101" s="149">
        <f t="shared" si="23"/>
        <v>11.6</v>
      </c>
      <c r="M101" s="150">
        <f t="shared" si="24"/>
        <v>54</v>
      </c>
      <c r="N101" s="149">
        <f t="shared" si="25"/>
        <v>7</v>
      </c>
      <c r="O101" s="149">
        <f t="shared" si="16"/>
        <v>16</v>
      </c>
      <c r="P101" s="149">
        <f t="shared" si="17"/>
        <v>0.1</v>
      </c>
    </row>
    <row r="102" spans="1:16" x14ac:dyDescent="0.25">
      <c r="A102" s="391" t="s">
        <v>296</v>
      </c>
      <c r="B102" s="394">
        <v>11.8</v>
      </c>
      <c r="C102" s="5" t="str">
        <f t="shared" si="13"/>
        <v>Timoth</v>
      </c>
      <c r="D102" s="155">
        <f t="shared" si="18"/>
        <v>52</v>
      </c>
      <c r="F102" s="156">
        <f t="shared" si="19"/>
        <v>1</v>
      </c>
      <c r="G102" t="str">
        <f t="shared" si="20"/>
        <v/>
      </c>
      <c r="H102" t="b">
        <f t="shared" si="21"/>
        <v>1</v>
      </c>
      <c r="I102" s="283">
        <f t="shared" si="14"/>
        <v>93</v>
      </c>
      <c r="J102" s="1">
        <f t="shared" si="15"/>
        <v>0</v>
      </c>
      <c r="K102" s="63">
        <f t="shared" si="22"/>
        <v>11.8</v>
      </c>
      <c r="L102" s="149">
        <f t="shared" si="23"/>
        <v>11.8</v>
      </c>
      <c r="M102" s="150">
        <f t="shared" si="24"/>
        <v>52</v>
      </c>
      <c r="N102" s="149">
        <f t="shared" si="25"/>
        <v>7</v>
      </c>
      <c r="O102" s="149">
        <f t="shared" si="16"/>
        <v>16</v>
      </c>
      <c r="P102" s="149">
        <f t="shared" si="17"/>
        <v>0.1</v>
      </c>
    </row>
    <row r="103" spans="1:16" x14ac:dyDescent="0.25">
      <c r="A103" s="391" t="s">
        <v>297</v>
      </c>
      <c r="B103" s="394">
        <v>12</v>
      </c>
      <c r="C103" s="5" t="str">
        <f t="shared" si="13"/>
        <v>Michael S</v>
      </c>
      <c r="D103" s="155">
        <f t="shared" si="18"/>
        <v>50</v>
      </c>
      <c r="F103" s="156">
        <f t="shared" si="19"/>
        <v>1</v>
      </c>
      <c r="G103" t="str">
        <f t="shared" si="20"/>
        <v/>
      </c>
      <c r="H103" t="b">
        <f t="shared" si="21"/>
        <v>1</v>
      </c>
      <c r="I103" s="283">
        <f t="shared" si="14"/>
        <v>94</v>
      </c>
      <c r="J103" s="1">
        <f t="shared" si="15"/>
        <v>0</v>
      </c>
      <c r="K103" s="63">
        <f t="shared" si="22"/>
        <v>12</v>
      </c>
      <c r="L103" s="149">
        <f t="shared" si="23"/>
        <v>12</v>
      </c>
      <c r="M103" s="150">
        <f t="shared" si="24"/>
        <v>50</v>
      </c>
      <c r="N103" s="149">
        <f t="shared" si="25"/>
        <v>7</v>
      </c>
      <c r="O103" s="149">
        <f t="shared" si="16"/>
        <v>16</v>
      </c>
      <c r="P103" s="149">
        <f t="shared" si="17"/>
        <v>0.1</v>
      </c>
    </row>
    <row r="104" spans="1:16" x14ac:dyDescent="0.25">
      <c r="A104" s="391" t="s">
        <v>298</v>
      </c>
      <c r="B104" s="394">
        <v>12.1</v>
      </c>
      <c r="C104" s="5" t="str">
        <f t="shared" si="13"/>
        <v>Denzel</v>
      </c>
      <c r="D104" s="155">
        <f t="shared" si="18"/>
        <v>49</v>
      </c>
      <c r="F104" s="156">
        <f t="shared" si="19"/>
        <v>1</v>
      </c>
      <c r="G104" t="str">
        <f t="shared" si="20"/>
        <v/>
      </c>
      <c r="H104" t="b">
        <f t="shared" si="21"/>
        <v>1</v>
      </c>
      <c r="I104" s="283">
        <f t="shared" si="14"/>
        <v>95</v>
      </c>
      <c r="J104" s="1">
        <f t="shared" si="15"/>
        <v>0</v>
      </c>
      <c r="K104" s="63">
        <f t="shared" si="22"/>
        <v>12.1</v>
      </c>
      <c r="L104" s="149">
        <f t="shared" si="23"/>
        <v>12.1</v>
      </c>
      <c r="M104" s="150">
        <f t="shared" si="24"/>
        <v>49</v>
      </c>
      <c r="N104" s="149">
        <f t="shared" si="25"/>
        <v>7</v>
      </c>
      <c r="O104" s="149">
        <f t="shared" si="16"/>
        <v>16</v>
      </c>
      <c r="P104" s="149">
        <f t="shared" si="17"/>
        <v>0.1</v>
      </c>
    </row>
    <row r="105" spans="1:16" x14ac:dyDescent="0.25">
      <c r="A105" s="391" t="s">
        <v>319</v>
      </c>
      <c r="B105" s="394">
        <v>12.9</v>
      </c>
      <c r="C105" s="5" t="str">
        <f t="shared" si="13"/>
        <v>Mason</v>
      </c>
      <c r="D105" s="155">
        <f t="shared" si="18"/>
        <v>41</v>
      </c>
      <c r="F105" s="156">
        <f t="shared" si="19"/>
        <v>1</v>
      </c>
      <c r="G105" t="str">
        <f t="shared" si="20"/>
        <v/>
      </c>
      <c r="H105" t="b">
        <f t="shared" si="21"/>
        <v>1</v>
      </c>
      <c r="I105" s="283">
        <f t="shared" si="14"/>
        <v>104</v>
      </c>
      <c r="J105" s="1">
        <f t="shared" si="15"/>
        <v>0</v>
      </c>
      <c r="K105" s="63">
        <f t="shared" si="22"/>
        <v>12.9</v>
      </c>
      <c r="L105" s="149">
        <f t="shared" si="23"/>
        <v>12.9</v>
      </c>
      <c r="M105" s="150">
        <f t="shared" si="24"/>
        <v>41</v>
      </c>
      <c r="N105" s="149">
        <f t="shared" si="25"/>
        <v>7</v>
      </c>
      <c r="O105" s="149">
        <f t="shared" si="16"/>
        <v>16</v>
      </c>
      <c r="P105" s="149">
        <f t="shared" si="17"/>
        <v>0.1</v>
      </c>
    </row>
    <row r="106" spans="1:16" x14ac:dyDescent="0.25">
      <c r="A106" s="391" t="s">
        <v>340</v>
      </c>
      <c r="B106" s="394">
        <v>13.4</v>
      </c>
      <c r="C106" s="5" t="str">
        <f t="shared" si="13"/>
        <v>Humza</v>
      </c>
      <c r="D106" s="155">
        <f t="shared" si="18"/>
        <v>36</v>
      </c>
      <c r="F106" s="156">
        <f t="shared" si="19"/>
        <v>1</v>
      </c>
      <c r="G106" t="str">
        <f t="shared" si="20"/>
        <v/>
      </c>
      <c r="H106" t="b">
        <f t="shared" si="21"/>
        <v>1</v>
      </c>
      <c r="I106" s="283">
        <f t="shared" si="14"/>
        <v>123</v>
      </c>
      <c r="J106" s="1">
        <f t="shared" si="15"/>
        <v>0</v>
      </c>
      <c r="K106" s="63">
        <f t="shared" si="22"/>
        <v>13.4</v>
      </c>
      <c r="L106" s="149">
        <f t="shared" si="23"/>
        <v>13.4</v>
      </c>
      <c r="M106" s="150">
        <f t="shared" si="24"/>
        <v>36</v>
      </c>
      <c r="N106" s="149">
        <f t="shared" si="25"/>
        <v>7</v>
      </c>
      <c r="O106" s="149">
        <f t="shared" si="16"/>
        <v>16</v>
      </c>
      <c r="P106" s="149">
        <f t="shared" si="17"/>
        <v>0.1</v>
      </c>
    </row>
    <row r="107" spans="1:16" x14ac:dyDescent="0.25">
      <c r="A107" s="391" t="s">
        <v>325</v>
      </c>
      <c r="B107" s="394">
        <v>12</v>
      </c>
      <c r="C107" s="5" t="str">
        <f t="shared" si="13"/>
        <v>Hannah</v>
      </c>
      <c r="D107" s="155">
        <f t="shared" si="18"/>
        <v>50</v>
      </c>
      <c r="F107" s="156">
        <f t="shared" si="19"/>
        <v>1</v>
      </c>
      <c r="G107" t="str">
        <f t="shared" si="20"/>
        <v/>
      </c>
      <c r="H107" t="b">
        <f t="shared" si="21"/>
        <v>1</v>
      </c>
      <c r="I107" s="283">
        <f t="shared" si="14"/>
        <v>110</v>
      </c>
      <c r="J107" s="1">
        <f t="shared" si="15"/>
        <v>0</v>
      </c>
      <c r="K107" s="63">
        <f t="shared" si="22"/>
        <v>12</v>
      </c>
      <c r="L107" s="149">
        <f t="shared" si="23"/>
        <v>12</v>
      </c>
      <c r="M107" s="150">
        <f t="shared" si="24"/>
        <v>50</v>
      </c>
      <c r="N107" s="149">
        <f t="shared" si="25"/>
        <v>7</v>
      </c>
      <c r="O107" s="149">
        <f t="shared" si="16"/>
        <v>16</v>
      </c>
      <c r="P107" s="149">
        <f t="shared" si="17"/>
        <v>0.1</v>
      </c>
    </row>
    <row r="108" spans="1:16" x14ac:dyDescent="0.25">
      <c r="A108" s="391" t="s">
        <v>332</v>
      </c>
      <c r="B108" s="394">
        <v>12.1</v>
      </c>
      <c r="C108" s="5" t="str">
        <f t="shared" si="13"/>
        <v>Keziah</v>
      </c>
      <c r="D108" s="155">
        <f t="shared" si="18"/>
        <v>49</v>
      </c>
      <c r="F108" s="156">
        <f t="shared" si="19"/>
        <v>1</v>
      </c>
      <c r="G108" t="str">
        <f t="shared" si="20"/>
        <v/>
      </c>
      <c r="H108" t="b">
        <f t="shared" si="21"/>
        <v>1</v>
      </c>
      <c r="I108" s="283">
        <f t="shared" si="14"/>
        <v>116</v>
      </c>
      <c r="J108" s="1">
        <f t="shared" si="15"/>
        <v>0</v>
      </c>
      <c r="K108" s="63">
        <f t="shared" si="22"/>
        <v>12.1</v>
      </c>
      <c r="L108" s="149">
        <f t="shared" si="23"/>
        <v>12.1</v>
      </c>
      <c r="M108" s="150">
        <f t="shared" si="24"/>
        <v>49</v>
      </c>
      <c r="N108" s="149">
        <f t="shared" si="25"/>
        <v>7</v>
      </c>
      <c r="O108" s="149">
        <f t="shared" si="16"/>
        <v>16</v>
      </c>
      <c r="P108" s="149">
        <f t="shared" si="17"/>
        <v>0.1</v>
      </c>
    </row>
    <row r="109" spans="1:16" x14ac:dyDescent="0.25">
      <c r="A109" s="391" t="s">
        <v>299</v>
      </c>
      <c r="B109" s="394">
        <v>12.4</v>
      </c>
      <c r="C109" s="5" t="str">
        <f t="shared" si="13"/>
        <v>Allanah</v>
      </c>
      <c r="D109" s="155">
        <f t="shared" si="18"/>
        <v>46</v>
      </c>
      <c r="F109" s="156">
        <f t="shared" si="19"/>
        <v>1</v>
      </c>
      <c r="G109" t="str">
        <f t="shared" si="20"/>
        <v/>
      </c>
      <c r="H109" t="b">
        <f t="shared" si="21"/>
        <v>1</v>
      </c>
      <c r="I109" s="283">
        <f t="shared" si="14"/>
        <v>96</v>
      </c>
      <c r="J109" s="1">
        <f t="shared" si="15"/>
        <v>0</v>
      </c>
      <c r="K109" s="63">
        <f t="shared" si="22"/>
        <v>12.4</v>
      </c>
      <c r="L109" s="149">
        <f t="shared" si="23"/>
        <v>12.4</v>
      </c>
      <c r="M109" s="150">
        <f t="shared" si="24"/>
        <v>46</v>
      </c>
      <c r="N109" s="149">
        <f t="shared" si="25"/>
        <v>7</v>
      </c>
      <c r="O109" s="149">
        <f t="shared" si="16"/>
        <v>16</v>
      </c>
      <c r="P109" s="149">
        <f t="shared" si="17"/>
        <v>0.1</v>
      </c>
    </row>
    <row r="110" spans="1:16" x14ac:dyDescent="0.25">
      <c r="A110" s="391" t="s">
        <v>343</v>
      </c>
      <c r="B110" s="394">
        <v>12.9</v>
      </c>
      <c r="C110" s="5" t="str">
        <f t="shared" si="13"/>
        <v>Shania</v>
      </c>
      <c r="D110" s="155">
        <f t="shared" si="18"/>
        <v>41</v>
      </c>
      <c r="F110" s="156">
        <f t="shared" si="19"/>
        <v>1</v>
      </c>
      <c r="G110" t="str">
        <f t="shared" si="20"/>
        <v/>
      </c>
      <c r="H110" t="b">
        <f t="shared" si="21"/>
        <v>1</v>
      </c>
      <c r="I110" s="283">
        <f t="shared" si="14"/>
        <v>126</v>
      </c>
      <c r="J110" s="1">
        <f t="shared" si="15"/>
        <v>0</v>
      </c>
      <c r="K110" s="63">
        <f t="shared" si="22"/>
        <v>12.9</v>
      </c>
      <c r="L110" s="149">
        <f t="shared" si="23"/>
        <v>12.9</v>
      </c>
      <c r="M110" s="150">
        <f t="shared" si="24"/>
        <v>41</v>
      </c>
      <c r="N110" s="149">
        <f t="shared" si="25"/>
        <v>7</v>
      </c>
      <c r="O110" s="149">
        <f t="shared" si="16"/>
        <v>16</v>
      </c>
      <c r="P110" s="149">
        <f t="shared" si="17"/>
        <v>0.1</v>
      </c>
    </row>
    <row r="111" spans="1:16" x14ac:dyDescent="0.25">
      <c r="A111" s="391" t="s">
        <v>300</v>
      </c>
      <c r="B111" s="394">
        <v>14.1</v>
      </c>
      <c r="C111" s="5" t="str">
        <f t="shared" si="13"/>
        <v>Monica</v>
      </c>
      <c r="D111" s="155">
        <f t="shared" si="18"/>
        <v>29</v>
      </c>
      <c r="F111" s="156">
        <f t="shared" si="19"/>
        <v>1</v>
      </c>
      <c r="G111" t="str">
        <f t="shared" si="20"/>
        <v/>
      </c>
      <c r="H111" t="b">
        <f t="shared" si="21"/>
        <v>1</v>
      </c>
      <c r="I111" s="283">
        <f t="shared" si="14"/>
        <v>97</v>
      </c>
      <c r="J111" s="1">
        <f t="shared" si="15"/>
        <v>0</v>
      </c>
      <c r="K111" s="63">
        <f t="shared" si="22"/>
        <v>14.1</v>
      </c>
      <c r="L111" s="149">
        <f t="shared" si="23"/>
        <v>14.1</v>
      </c>
      <c r="M111" s="150">
        <f t="shared" si="24"/>
        <v>29</v>
      </c>
      <c r="N111" s="149">
        <f t="shared" si="25"/>
        <v>7</v>
      </c>
      <c r="O111" s="149">
        <f t="shared" si="16"/>
        <v>16</v>
      </c>
      <c r="P111" s="149">
        <f t="shared" si="17"/>
        <v>0.1</v>
      </c>
    </row>
    <row r="112" spans="1:16" x14ac:dyDescent="0.25">
      <c r="A112" s="391" t="s">
        <v>321</v>
      </c>
      <c r="B112" s="394">
        <v>14.3</v>
      </c>
      <c r="C112" s="5" t="str">
        <f t="shared" si="13"/>
        <v>Emily</v>
      </c>
      <c r="D112" s="155">
        <f t="shared" si="18"/>
        <v>27</v>
      </c>
      <c r="F112" s="156">
        <f t="shared" si="19"/>
        <v>1</v>
      </c>
      <c r="G112" t="str">
        <f t="shared" si="20"/>
        <v/>
      </c>
      <c r="H112" t="b">
        <f t="shared" si="21"/>
        <v>1</v>
      </c>
      <c r="I112" s="283">
        <f t="shared" si="14"/>
        <v>106</v>
      </c>
      <c r="J112" s="1">
        <f t="shared" si="15"/>
        <v>0</v>
      </c>
      <c r="K112" s="63">
        <f t="shared" si="22"/>
        <v>14.3</v>
      </c>
      <c r="L112" s="149">
        <f t="shared" si="23"/>
        <v>14.3</v>
      </c>
      <c r="M112" s="150">
        <f t="shared" si="24"/>
        <v>27</v>
      </c>
      <c r="N112" s="149">
        <f t="shared" si="25"/>
        <v>7</v>
      </c>
      <c r="O112" s="149">
        <f t="shared" si="16"/>
        <v>16</v>
      </c>
      <c r="P112" s="149">
        <f t="shared" si="17"/>
        <v>0.1</v>
      </c>
    </row>
    <row r="113" spans="1:16" x14ac:dyDescent="0.25">
      <c r="A113" s="391" t="s">
        <v>347</v>
      </c>
      <c r="B113" s="394">
        <v>14.4</v>
      </c>
      <c r="C113" s="5" t="str">
        <f t="shared" si="13"/>
        <v>Amy</v>
      </c>
      <c r="D113" s="155">
        <f t="shared" si="18"/>
        <v>26</v>
      </c>
      <c r="F113" s="156">
        <f t="shared" si="19"/>
        <v>1</v>
      </c>
      <c r="G113" t="str">
        <f t="shared" si="20"/>
        <v/>
      </c>
      <c r="H113" t="b">
        <f t="shared" si="21"/>
        <v>1</v>
      </c>
      <c r="I113" s="283">
        <f t="shared" si="14"/>
        <v>130</v>
      </c>
      <c r="J113" s="1">
        <f t="shared" si="15"/>
        <v>0</v>
      </c>
      <c r="K113" s="63">
        <f t="shared" si="22"/>
        <v>14.4</v>
      </c>
      <c r="L113" s="149">
        <f t="shared" si="23"/>
        <v>14.4</v>
      </c>
      <c r="M113" s="150">
        <f t="shared" si="24"/>
        <v>26</v>
      </c>
      <c r="N113" s="149">
        <f t="shared" si="25"/>
        <v>7</v>
      </c>
      <c r="O113" s="149">
        <f t="shared" si="16"/>
        <v>16</v>
      </c>
      <c r="P113" s="149">
        <f t="shared" si="17"/>
        <v>0.1</v>
      </c>
    </row>
    <row r="114" spans="1:16" x14ac:dyDescent="0.25">
      <c r="A114" s="391" t="s">
        <v>322</v>
      </c>
      <c r="B114" s="394">
        <v>11.4</v>
      </c>
      <c r="C114" s="5" t="str">
        <f t="shared" si="13"/>
        <v>Rayelle</v>
      </c>
      <c r="D114" s="155">
        <f t="shared" si="18"/>
        <v>56</v>
      </c>
      <c r="F114" s="156">
        <f t="shared" si="19"/>
        <v>1</v>
      </c>
      <c r="G114" t="str">
        <f t="shared" si="20"/>
        <v/>
      </c>
      <c r="H114" t="b">
        <f t="shared" si="21"/>
        <v>1</v>
      </c>
      <c r="I114" s="283">
        <f t="shared" si="14"/>
        <v>107</v>
      </c>
      <c r="J114" s="1">
        <f t="shared" si="15"/>
        <v>0</v>
      </c>
      <c r="K114" s="63">
        <f t="shared" si="22"/>
        <v>11.4</v>
      </c>
      <c r="L114" s="149">
        <f t="shared" si="23"/>
        <v>11.4</v>
      </c>
      <c r="M114" s="150">
        <f t="shared" si="24"/>
        <v>56</v>
      </c>
      <c r="N114" s="149">
        <f t="shared" si="25"/>
        <v>7</v>
      </c>
      <c r="O114" s="149">
        <f t="shared" si="16"/>
        <v>16</v>
      </c>
      <c r="P114" s="149">
        <f t="shared" si="17"/>
        <v>0.1</v>
      </c>
    </row>
    <row r="115" spans="1:16" x14ac:dyDescent="0.25">
      <c r="A115" s="391" t="s">
        <v>333</v>
      </c>
      <c r="B115" s="394">
        <v>11.8</v>
      </c>
      <c r="C115" s="5" t="str">
        <f t="shared" si="13"/>
        <v>Onysha</v>
      </c>
      <c r="D115" s="155">
        <f t="shared" si="18"/>
        <v>52</v>
      </c>
      <c r="F115" s="156">
        <f t="shared" si="19"/>
        <v>1</v>
      </c>
      <c r="G115" t="str">
        <f t="shared" si="20"/>
        <v/>
      </c>
      <c r="H115" t="b">
        <f t="shared" si="21"/>
        <v>1</v>
      </c>
      <c r="I115" s="283">
        <f t="shared" si="14"/>
        <v>117</v>
      </c>
      <c r="J115" s="1">
        <f t="shared" si="15"/>
        <v>0</v>
      </c>
      <c r="K115" s="63">
        <f t="shared" si="22"/>
        <v>11.8</v>
      </c>
      <c r="L115" s="149">
        <f t="shared" si="23"/>
        <v>11.8</v>
      </c>
      <c r="M115" s="150">
        <f t="shared" si="24"/>
        <v>52</v>
      </c>
      <c r="N115" s="149">
        <f t="shared" si="25"/>
        <v>7</v>
      </c>
      <c r="O115" s="149">
        <f t="shared" si="16"/>
        <v>16</v>
      </c>
      <c r="P115" s="149">
        <f t="shared" si="17"/>
        <v>0.1</v>
      </c>
    </row>
    <row r="116" spans="1:16" x14ac:dyDescent="0.25">
      <c r="A116" s="391" t="s">
        <v>324</v>
      </c>
      <c r="B116" s="394">
        <v>12.7</v>
      </c>
      <c r="C116" s="5" t="str">
        <f t="shared" si="13"/>
        <v>Fakiha</v>
      </c>
      <c r="D116" s="155">
        <f t="shared" si="18"/>
        <v>43</v>
      </c>
      <c r="F116" s="156">
        <f t="shared" si="19"/>
        <v>1</v>
      </c>
      <c r="G116" t="str">
        <f t="shared" si="20"/>
        <v/>
      </c>
      <c r="H116" t="b">
        <f t="shared" si="21"/>
        <v>1</v>
      </c>
      <c r="I116" s="283">
        <f t="shared" si="14"/>
        <v>109</v>
      </c>
      <c r="J116" s="1">
        <f t="shared" si="15"/>
        <v>0</v>
      </c>
      <c r="K116" s="63">
        <f t="shared" si="22"/>
        <v>12.7</v>
      </c>
      <c r="L116" s="149">
        <f t="shared" si="23"/>
        <v>12.7</v>
      </c>
      <c r="M116" s="150">
        <f t="shared" si="24"/>
        <v>43</v>
      </c>
      <c r="N116" s="149">
        <f t="shared" si="25"/>
        <v>7</v>
      </c>
      <c r="O116" s="149">
        <f t="shared" si="16"/>
        <v>16</v>
      </c>
      <c r="P116" s="149">
        <f t="shared" si="17"/>
        <v>0.1</v>
      </c>
    </row>
    <row r="117" spans="1:16" x14ac:dyDescent="0.25">
      <c r="A117" s="391" t="s">
        <v>336</v>
      </c>
      <c r="B117" s="394">
        <v>13</v>
      </c>
      <c r="C117" s="5" t="str">
        <f t="shared" si="13"/>
        <v>Simone</v>
      </c>
      <c r="D117" s="155">
        <f t="shared" si="18"/>
        <v>40</v>
      </c>
      <c r="F117" s="156">
        <f t="shared" si="19"/>
        <v>1</v>
      </c>
      <c r="G117" t="str">
        <f t="shared" si="20"/>
        <v/>
      </c>
      <c r="H117" t="b">
        <f t="shared" si="21"/>
        <v>1</v>
      </c>
      <c r="I117" s="283">
        <f t="shared" si="14"/>
        <v>120</v>
      </c>
      <c r="J117" s="1">
        <f t="shared" si="15"/>
        <v>0</v>
      </c>
      <c r="K117" s="63">
        <f t="shared" si="22"/>
        <v>13</v>
      </c>
      <c r="L117" s="149">
        <f t="shared" si="23"/>
        <v>13</v>
      </c>
      <c r="M117" s="150">
        <f t="shared" si="24"/>
        <v>40</v>
      </c>
      <c r="N117" s="149">
        <f t="shared" si="25"/>
        <v>7</v>
      </c>
      <c r="O117" s="149">
        <f t="shared" si="16"/>
        <v>16</v>
      </c>
      <c r="P117" s="149">
        <f t="shared" si="17"/>
        <v>0.1</v>
      </c>
    </row>
    <row r="118" spans="1:16" x14ac:dyDescent="0.25">
      <c r="A118" s="391" t="s">
        <v>301</v>
      </c>
      <c r="B118" s="394">
        <v>13.4</v>
      </c>
      <c r="C118" s="5" t="str">
        <f t="shared" si="13"/>
        <v>Jenny</v>
      </c>
      <c r="D118" s="155">
        <f t="shared" si="18"/>
        <v>36</v>
      </c>
      <c r="F118" s="156">
        <f t="shared" si="19"/>
        <v>1</v>
      </c>
      <c r="G118" t="str">
        <f t="shared" si="20"/>
        <v/>
      </c>
      <c r="H118" t="b">
        <f t="shared" si="21"/>
        <v>1</v>
      </c>
      <c r="I118" s="283">
        <f t="shared" si="14"/>
        <v>98</v>
      </c>
      <c r="J118" s="1">
        <f t="shared" si="15"/>
        <v>0</v>
      </c>
      <c r="K118" s="63">
        <f t="shared" si="22"/>
        <v>13.4</v>
      </c>
      <c r="L118" s="149">
        <f t="shared" si="23"/>
        <v>13.4</v>
      </c>
      <c r="M118" s="150">
        <f t="shared" si="24"/>
        <v>36</v>
      </c>
      <c r="N118" s="149">
        <f t="shared" si="25"/>
        <v>7</v>
      </c>
      <c r="O118" s="149">
        <f t="shared" si="16"/>
        <v>16</v>
      </c>
      <c r="P118" s="149">
        <f t="shared" si="17"/>
        <v>0.1</v>
      </c>
    </row>
    <row r="119" spans="1:16" x14ac:dyDescent="0.25">
      <c r="A119" s="391" t="s">
        <v>346</v>
      </c>
      <c r="B119" s="394">
        <v>13.9</v>
      </c>
      <c r="C119" s="5" t="str">
        <f t="shared" si="13"/>
        <v>May</v>
      </c>
      <c r="D119" s="155">
        <f t="shared" si="18"/>
        <v>31</v>
      </c>
      <c r="F119" s="156">
        <f t="shared" si="19"/>
        <v>1</v>
      </c>
      <c r="G119" t="str">
        <f t="shared" si="20"/>
        <v/>
      </c>
      <c r="H119" t="b">
        <f t="shared" si="21"/>
        <v>1</v>
      </c>
      <c r="I119" s="283">
        <f t="shared" si="14"/>
        <v>129</v>
      </c>
      <c r="J119" s="1">
        <f t="shared" si="15"/>
        <v>0</v>
      </c>
      <c r="K119" s="63">
        <f t="shared" si="22"/>
        <v>13.9</v>
      </c>
      <c r="L119" s="149">
        <f t="shared" si="23"/>
        <v>13.9</v>
      </c>
      <c r="M119" s="150">
        <f t="shared" si="24"/>
        <v>31</v>
      </c>
      <c r="N119" s="149">
        <f t="shared" si="25"/>
        <v>7</v>
      </c>
      <c r="O119" s="149">
        <f t="shared" si="16"/>
        <v>16</v>
      </c>
      <c r="P119" s="149">
        <f t="shared" si="17"/>
        <v>0.1</v>
      </c>
    </row>
    <row r="120" spans="1:16" x14ac:dyDescent="0.25">
      <c r="A120" s="391" t="s">
        <v>344</v>
      </c>
      <c r="B120" s="394">
        <v>13.9</v>
      </c>
      <c r="C120" s="5" t="str">
        <f t="shared" si="13"/>
        <v>Hanna</v>
      </c>
      <c r="D120" s="155">
        <f t="shared" si="18"/>
        <v>31</v>
      </c>
      <c r="F120" s="156">
        <f t="shared" si="19"/>
        <v>1</v>
      </c>
      <c r="G120" t="str">
        <f t="shared" si="20"/>
        <v/>
      </c>
      <c r="H120" t="b">
        <f t="shared" si="21"/>
        <v>1</v>
      </c>
      <c r="I120" s="283">
        <f t="shared" si="14"/>
        <v>127</v>
      </c>
      <c r="J120" s="1">
        <f t="shared" si="15"/>
        <v>0</v>
      </c>
      <c r="K120" s="63">
        <f t="shared" si="22"/>
        <v>13.9</v>
      </c>
      <c r="L120" s="149">
        <f t="shared" si="23"/>
        <v>13.9</v>
      </c>
      <c r="M120" s="150">
        <f t="shared" si="24"/>
        <v>31</v>
      </c>
      <c r="N120" s="149">
        <f t="shared" si="25"/>
        <v>7</v>
      </c>
      <c r="O120" s="149">
        <f t="shared" si="16"/>
        <v>16</v>
      </c>
      <c r="P120" s="149">
        <f t="shared" si="17"/>
        <v>0.1</v>
      </c>
    </row>
    <row r="121" spans="1:16" x14ac:dyDescent="0.25">
      <c r="A121" s="391" t="s">
        <v>335</v>
      </c>
      <c r="B121" s="394">
        <v>11.6</v>
      </c>
      <c r="C121" s="5" t="str">
        <f t="shared" si="13"/>
        <v>Keshrine</v>
      </c>
      <c r="D121" s="155">
        <f t="shared" si="18"/>
        <v>54</v>
      </c>
      <c r="F121" s="156">
        <f t="shared" si="19"/>
        <v>1</v>
      </c>
      <c r="G121" t="str">
        <f t="shared" si="20"/>
        <v/>
      </c>
      <c r="H121" t="b">
        <f t="shared" si="21"/>
        <v>1</v>
      </c>
      <c r="I121" s="283">
        <f t="shared" si="14"/>
        <v>119</v>
      </c>
      <c r="J121" s="1">
        <f t="shared" si="15"/>
        <v>0</v>
      </c>
      <c r="K121" s="63">
        <f t="shared" si="22"/>
        <v>11.6</v>
      </c>
      <c r="L121" s="149">
        <f t="shared" si="23"/>
        <v>11.6</v>
      </c>
      <c r="M121" s="150">
        <f t="shared" si="24"/>
        <v>54</v>
      </c>
      <c r="N121" s="149">
        <f t="shared" si="25"/>
        <v>7</v>
      </c>
      <c r="O121" s="149">
        <f t="shared" si="16"/>
        <v>16</v>
      </c>
      <c r="P121" s="149">
        <f t="shared" si="17"/>
        <v>0.1</v>
      </c>
    </row>
    <row r="122" spans="1:16" x14ac:dyDescent="0.25">
      <c r="A122" s="391" t="s">
        <v>334</v>
      </c>
      <c r="B122" s="394">
        <v>11.9</v>
      </c>
      <c r="C122" s="5" t="str">
        <f t="shared" si="13"/>
        <v>Melisia</v>
      </c>
      <c r="D122" s="155">
        <f t="shared" si="18"/>
        <v>51</v>
      </c>
      <c r="F122" s="156">
        <f t="shared" si="19"/>
        <v>1</v>
      </c>
      <c r="G122" t="str">
        <f t="shared" si="20"/>
        <v/>
      </c>
      <c r="H122" t="b">
        <f t="shared" si="21"/>
        <v>1</v>
      </c>
      <c r="I122" s="283">
        <f t="shared" si="14"/>
        <v>118</v>
      </c>
      <c r="J122" s="1">
        <f t="shared" si="15"/>
        <v>0</v>
      </c>
      <c r="K122" s="63">
        <f t="shared" si="22"/>
        <v>11.9</v>
      </c>
      <c r="L122" s="149">
        <f t="shared" si="23"/>
        <v>11.9</v>
      </c>
      <c r="M122" s="150">
        <f t="shared" si="24"/>
        <v>51</v>
      </c>
      <c r="N122" s="149">
        <f t="shared" si="25"/>
        <v>7</v>
      </c>
      <c r="O122" s="149">
        <f t="shared" si="16"/>
        <v>16</v>
      </c>
      <c r="P122" s="149">
        <f t="shared" si="17"/>
        <v>0.1</v>
      </c>
    </row>
    <row r="123" spans="1:16" x14ac:dyDescent="0.25">
      <c r="A123" s="391" t="s">
        <v>323</v>
      </c>
      <c r="B123" s="394">
        <v>12.1</v>
      </c>
      <c r="C123" s="5" t="str">
        <f t="shared" si="13"/>
        <v>Safa</v>
      </c>
      <c r="D123" s="155">
        <f t="shared" si="18"/>
        <v>49</v>
      </c>
      <c r="F123" s="156">
        <f t="shared" si="19"/>
        <v>1</v>
      </c>
      <c r="G123" t="str">
        <f t="shared" si="20"/>
        <v/>
      </c>
      <c r="H123" t="b">
        <f t="shared" si="21"/>
        <v>1</v>
      </c>
      <c r="I123" s="283">
        <f t="shared" si="14"/>
        <v>108</v>
      </c>
      <c r="J123" s="1">
        <f t="shared" si="15"/>
        <v>0</v>
      </c>
      <c r="K123" s="63">
        <f t="shared" si="22"/>
        <v>12.1</v>
      </c>
      <c r="L123" s="149">
        <f t="shared" si="23"/>
        <v>12.1</v>
      </c>
      <c r="M123" s="150">
        <f t="shared" si="24"/>
        <v>49</v>
      </c>
      <c r="N123" s="149">
        <f t="shared" si="25"/>
        <v>7</v>
      </c>
      <c r="O123" s="149">
        <f t="shared" si="16"/>
        <v>16</v>
      </c>
      <c r="P123" s="149">
        <f t="shared" si="17"/>
        <v>0.1</v>
      </c>
    </row>
    <row r="124" spans="1:16" x14ac:dyDescent="0.25">
      <c r="A124" s="391" t="s">
        <v>345</v>
      </c>
      <c r="B124" s="394">
        <v>12.6</v>
      </c>
      <c r="C124" s="5" t="str">
        <f t="shared" si="13"/>
        <v>Chante Dumont</v>
      </c>
      <c r="D124" s="155">
        <f t="shared" si="18"/>
        <v>44</v>
      </c>
      <c r="F124" s="156">
        <f t="shared" si="19"/>
        <v>1</v>
      </c>
      <c r="G124" t="str">
        <f t="shared" si="20"/>
        <v/>
      </c>
      <c r="H124" t="b">
        <f t="shared" si="21"/>
        <v>1</v>
      </c>
      <c r="I124" s="283">
        <f t="shared" si="14"/>
        <v>128</v>
      </c>
      <c r="J124" s="1">
        <f t="shared" si="15"/>
        <v>0</v>
      </c>
      <c r="K124" s="63">
        <f t="shared" si="22"/>
        <v>12.6</v>
      </c>
      <c r="L124" s="149">
        <f t="shared" si="23"/>
        <v>12.6</v>
      </c>
      <c r="M124" s="150">
        <f t="shared" si="24"/>
        <v>44</v>
      </c>
      <c r="N124" s="149">
        <f t="shared" si="25"/>
        <v>7</v>
      </c>
      <c r="O124" s="149">
        <f t="shared" si="16"/>
        <v>16</v>
      </c>
      <c r="P124" s="149">
        <f t="shared" si="17"/>
        <v>0.1</v>
      </c>
    </row>
    <row r="125" spans="1:16" x14ac:dyDescent="0.25">
      <c r="A125" s="391" t="s">
        <v>303</v>
      </c>
      <c r="B125" s="394">
        <v>14.1</v>
      </c>
      <c r="C125" s="5" t="str">
        <f t="shared" si="13"/>
        <v>Chloe</v>
      </c>
      <c r="D125" s="155">
        <f t="shared" si="18"/>
        <v>29</v>
      </c>
      <c r="F125" s="156">
        <f t="shared" si="19"/>
        <v>1</v>
      </c>
      <c r="G125" t="str">
        <f t="shared" si="20"/>
        <v/>
      </c>
      <c r="H125" t="b">
        <f t="shared" si="21"/>
        <v>1</v>
      </c>
      <c r="I125" s="283">
        <f t="shared" si="14"/>
        <v>100</v>
      </c>
      <c r="J125" s="1">
        <f t="shared" si="15"/>
        <v>0</v>
      </c>
      <c r="K125" s="63">
        <f t="shared" si="22"/>
        <v>14.1</v>
      </c>
      <c r="L125" s="149">
        <f t="shared" si="23"/>
        <v>14.1</v>
      </c>
      <c r="M125" s="150">
        <f t="shared" si="24"/>
        <v>29</v>
      </c>
      <c r="N125" s="149">
        <f t="shared" si="25"/>
        <v>7</v>
      </c>
      <c r="O125" s="149">
        <f t="shared" si="16"/>
        <v>16</v>
      </c>
      <c r="P125" s="149">
        <f t="shared" si="17"/>
        <v>0.1</v>
      </c>
    </row>
    <row r="126" spans="1:16" x14ac:dyDescent="0.25">
      <c r="A126" s="391" t="s">
        <v>302</v>
      </c>
      <c r="B126" s="394">
        <v>15.7</v>
      </c>
      <c r="C126" s="5" t="str">
        <f t="shared" si="13"/>
        <v>Katherine</v>
      </c>
      <c r="D126" s="155">
        <f t="shared" si="18"/>
        <v>13</v>
      </c>
      <c r="F126" s="156">
        <f t="shared" si="19"/>
        <v>1</v>
      </c>
      <c r="G126" t="str">
        <f t="shared" si="20"/>
        <v/>
      </c>
      <c r="H126" t="b">
        <f t="shared" si="21"/>
        <v>1</v>
      </c>
      <c r="I126" s="283">
        <f t="shared" si="14"/>
        <v>99</v>
      </c>
      <c r="J126" s="1">
        <f t="shared" si="15"/>
        <v>0</v>
      </c>
      <c r="K126" s="63">
        <f t="shared" si="22"/>
        <v>15.7</v>
      </c>
      <c r="L126" s="149">
        <f t="shared" si="23"/>
        <v>15.7</v>
      </c>
      <c r="M126" s="150">
        <f t="shared" si="24"/>
        <v>13</v>
      </c>
      <c r="N126" s="149">
        <f t="shared" si="25"/>
        <v>7</v>
      </c>
      <c r="O126" s="149">
        <f t="shared" si="16"/>
        <v>16</v>
      </c>
      <c r="P126" s="149">
        <f t="shared" si="17"/>
        <v>0.1</v>
      </c>
    </row>
    <row r="127" spans="1:16" x14ac:dyDescent="0.25">
      <c r="A127" s="391"/>
      <c r="B127" s="394"/>
      <c r="C127" s="5" t="str">
        <f t="shared" si="13"/>
        <v/>
      </c>
      <c r="D127" s="155">
        <f t="shared" si="18"/>
        <v>0</v>
      </c>
      <c r="F127" s="156">
        <f t="shared" si="19"/>
        <v>0</v>
      </c>
      <c r="G127" t="str">
        <f t="shared" si="20"/>
        <v/>
      </c>
      <c r="H127" t="b">
        <f t="shared" si="21"/>
        <v>0</v>
      </c>
      <c r="I127" s="283">
        <f t="shared" si="14"/>
        <v>0</v>
      </c>
      <c r="J127" s="1">
        <f t="shared" si="15"/>
        <v>0</v>
      </c>
      <c r="K127" s="63">
        <f t="shared" si="22"/>
        <v>0</v>
      </c>
      <c r="L127" s="149">
        <f t="shared" si="23"/>
        <v>0</v>
      </c>
      <c r="M127" s="150">
        <f t="shared" si="24"/>
        <v>100</v>
      </c>
      <c r="N127" s="149">
        <f t="shared" si="25"/>
        <v>7</v>
      </c>
      <c r="O127" s="149">
        <f t="shared" si="16"/>
        <v>16</v>
      </c>
      <c r="P127" s="149">
        <f t="shared" si="17"/>
        <v>0.1</v>
      </c>
    </row>
    <row r="128" spans="1:16" x14ac:dyDescent="0.25">
      <c r="A128" s="391"/>
      <c r="B128" s="394"/>
      <c r="C128" s="5" t="str">
        <f t="shared" si="13"/>
        <v/>
      </c>
      <c r="D128" s="155">
        <f t="shared" si="18"/>
        <v>0</v>
      </c>
      <c r="F128" s="156">
        <f t="shared" si="19"/>
        <v>0</v>
      </c>
      <c r="G128" t="str">
        <f t="shared" si="20"/>
        <v/>
      </c>
      <c r="H128" t="b">
        <f t="shared" si="21"/>
        <v>0</v>
      </c>
      <c r="I128" s="283">
        <f t="shared" si="14"/>
        <v>0</v>
      </c>
      <c r="J128" s="1">
        <f t="shared" si="15"/>
        <v>0</v>
      </c>
      <c r="K128" s="63">
        <f t="shared" si="22"/>
        <v>0</v>
      </c>
      <c r="L128" s="149">
        <f t="shared" si="23"/>
        <v>0</v>
      </c>
      <c r="M128" s="150">
        <f t="shared" si="24"/>
        <v>100</v>
      </c>
      <c r="N128" s="149">
        <f t="shared" si="25"/>
        <v>7</v>
      </c>
      <c r="O128" s="149">
        <f t="shared" si="16"/>
        <v>16</v>
      </c>
      <c r="P128" s="149">
        <f t="shared" si="17"/>
        <v>0.1</v>
      </c>
    </row>
    <row r="129" spans="1:16" x14ac:dyDescent="0.25">
      <c r="A129" s="391"/>
      <c r="B129" s="394"/>
      <c r="C129" s="5" t="str">
        <f t="shared" si="13"/>
        <v/>
      </c>
      <c r="D129" s="155">
        <f t="shared" si="18"/>
        <v>0</v>
      </c>
      <c r="F129" s="156">
        <f t="shared" si="19"/>
        <v>0</v>
      </c>
      <c r="G129" t="str">
        <f t="shared" si="20"/>
        <v/>
      </c>
      <c r="H129" t="b">
        <f t="shared" si="21"/>
        <v>0</v>
      </c>
      <c r="I129" s="283">
        <f t="shared" si="14"/>
        <v>0</v>
      </c>
      <c r="J129" s="1">
        <f t="shared" si="15"/>
        <v>0</v>
      </c>
      <c r="K129" s="63">
        <f t="shared" si="22"/>
        <v>0</v>
      </c>
      <c r="L129" s="149">
        <f t="shared" si="23"/>
        <v>0</v>
      </c>
      <c r="M129" s="150">
        <f t="shared" si="24"/>
        <v>100</v>
      </c>
      <c r="N129" s="149">
        <f t="shared" si="25"/>
        <v>7</v>
      </c>
      <c r="O129" s="149">
        <f t="shared" si="16"/>
        <v>16</v>
      </c>
      <c r="P129" s="149">
        <f t="shared" si="17"/>
        <v>0.1</v>
      </c>
    </row>
    <row r="130" spans="1:16" x14ac:dyDescent="0.25">
      <c r="A130" s="391"/>
      <c r="B130" s="394"/>
      <c r="C130" s="5" t="str">
        <f t="shared" si="13"/>
        <v/>
      </c>
      <c r="D130" s="155">
        <f t="shared" si="18"/>
        <v>0</v>
      </c>
      <c r="F130" s="156">
        <f t="shared" si="19"/>
        <v>0</v>
      </c>
      <c r="G130" t="str">
        <f t="shared" si="20"/>
        <v/>
      </c>
      <c r="H130" t="b">
        <f t="shared" si="21"/>
        <v>0</v>
      </c>
      <c r="I130" s="283">
        <f t="shared" si="14"/>
        <v>0</v>
      </c>
      <c r="J130" s="1">
        <f t="shared" si="15"/>
        <v>0</v>
      </c>
      <c r="K130" s="63">
        <f t="shared" si="22"/>
        <v>0</v>
      </c>
      <c r="L130" s="149">
        <f t="shared" si="23"/>
        <v>0</v>
      </c>
      <c r="M130" s="150">
        <f t="shared" si="24"/>
        <v>100</v>
      </c>
      <c r="N130" s="149">
        <f t="shared" si="25"/>
        <v>7</v>
      </c>
      <c r="O130" s="149">
        <f t="shared" si="16"/>
        <v>16</v>
      </c>
      <c r="P130" s="149">
        <f t="shared" si="17"/>
        <v>0.1</v>
      </c>
    </row>
    <row r="131" spans="1:16" x14ac:dyDescent="0.25">
      <c r="A131" s="391"/>
      <c r="B131" s="394"/>
      <c r="C131" s="5" t="str">
        <f t="shared" ref="C131:C194" si="26">IF(I131&gt;0,INDEX(DB,I131,2),"")</f>
        <v/>
      </c>
      <c r="D131" s="155">
        <f t="shared" si="18"/>
        <v>0</v>
      </c>
      <c r="F131" s="156">
        <f t="shared" si="19"/>
        <v>0</v>
      </c>
      <c r="G131" t="str">
        <f t="shared" si="20"/>
        <v/>
      </c>
      <c r="H131" t="b">
        <f t="shared" si="21"/>
        <v>0</v>
      </c>
      <c r="I131" s="283">
        <f t="shared" ref="I131:I194" si="27">IF(ISNA(MATCH(A131,AthleteNumbers,0)),0,MATCH(A131,AthleteNumbers,0))</f>
        <v>0</v>
      </c>
      <c r="J131" s="1">
        <f t="shared" ref="J131:J194" si="28">IF(I131&gt;0,INDEX(DB,$I131,6),0)</f>
        <v>0</v>
      </c>
      <c r="K131" s="63">
        <f t="shared" si="22"/>
        <v>0</v>
      </c>
      <c r="L131" s="149">
        <f t="shared" si="23"/>
        <v>0</v>
      </c>
      <c r="M131" s="150">
        <f t="shared" si="24"/>
        <v>100</v>
      </c>
      <c r="N131" s="149">
        <f t="shared" si="25"/>
        <v>7</v>
      </c>
      <c r="O131" s="149">
        <f t="shared" ref="O131:O194" si="29">IF($J131=0,$M$1,INDEX(IncEventData,$J131,2))</f>
        <v>16</v>
      </c>
      <c r="P131" s="149">
        <f t="shared" ref="P131:P194" si="30">IF($J131=0,$O$1,INDEX(IncEventData,$J131,3))</f>
        <v>0.1</v>
      </c>
    </row>
    <row r="132" spans="1:16" x14ac:dyDescent="0.25">
      <c r="A132" s="391"/>
      <c r="B132" s="394"/>
      <c r="C132" s="5" t="str">
        <f t="shared" si="26"/>
        <v/>
      </c>
      <c r="D132" s="155">
        <f t="shared" ref="D132:D195" si="31">IF(AND(H132,B132&gt;0,ISNUMBER(B132)),IF(ISERR(M132),0,M132),0)</f>
        <v>0</v>
      </c>
      <c r="F132" s="156">
        <f t="shared" ref="F132:F195" si="32">COUNTIF(A$3:A$1002,A132)</f>
        <v>0</v>
      </c>
      <c r="G132" t="str">
        <f t="shared" ref="G132:G195" si="33">IF(AND(H132,OR(D132&lt;=10,D132&gt;=90)),"CHECK","")</f>
        <v/>
      </c>
      <c r="H132" t="b">
        <f t="shared" ref="H132:H195" si="34">IF(AND(LEN(A132)&gt;0,LEN(C132)&gt;0,B132&lt;&gt;0),TRUE,FALSE)</f>
        <v>0</v>
      </c>
      <c r="I132" s="283">
        <f t="shared" si="27"/>
        <v>0</v>
      </c>
      <c r="J132" s="1">
        <f t="shared" si="28"/>
        <v>0</v>
      </c>
      <c r="K132" s="63">
        <f t="shared" ref="K132:K195" si="35">IF(ISNUMBER(B132),ROUND(+B132,1),0)</f>
        <v>0</v>
      </c>
      <c r="L132" s="149">
        <f t="shared" ref="L132:L195" si="36">+K132</f>
        <v>0</v>
      </c>
      <c r="M132" s="150">
        <f t="shared" ref="M132:M195" si="37">IF(AND(L132&gt;O132,O132&gt;0),MinPoints,IF(L132&lt;N132,100,+INT((O132-$L132)/P132)+MinPoints))</f>
        <v>100</v>
      </c>
      <c r="N132" s="149">
        <f t="shared" ref="N132:N195" si="38">+O132-(P132*90)</f>
        <v>7</v>
      </c>
      <c r="O132" s="149">
        <f t="shared" si="29"/>
        <v>16</v>
      </c>
      <c r="P132" s="149">
        <f t="shared" si="30"/>
        <v>0.1</v>
      </c>
    </row>
    <row r="133" spans="1:16" x14ac:dyDescent="0.25">
      <c r="A133" s="391"/>
      <c r="B133" s="394"/>
      <c r="C133" s="5" t="str">
        <f t="shared" si="26"/>
        <v/>
      </c>
      <c r="D133" s="155">
        <f t="shared" si="31"/>
        <v>0</v>
      </c>
      <c r="F133" s="156">
        <f t="shared" si="32"/>
        <v>0</v>
      </c>
      <c r="G133" t="str">
        <f t="shared" si="33"/>
        <v/>
      </c>
      <c r="H133" t="b">
        <f t="shared" si="34"/>
        <v>0</v>
      </c>
      <c r="I133" s="283">
        <f t="shared" si="27"/>
        <v>0</v>
      </c>
      <c r="J133" s="1">
        <f t="shared" si="28"/>
        <v>0</v>
      </c>
      <c r="K133" s="63">
        <f t="shared" si="35"/>
        <v>0</v>
      </c>
      <c r="L133" s="149">
        <f t="shared" si="36"/>
        <v>0</v>
      </c>
      <c r="M133" s="150">
        <f t="shared" si="37"/>
        <v>100</v>
      </c>
      <c r="N133" s="149">
        <f t="shared" si="38"/>
        <v>7</v>
      </c>
      <c r="O133" s="149">
        <f t="shared" si="29"/>
        <v>16</v>
      </c>
      <c r="P133" s="149">
        <f t="shared" si="30"/>
        <v>0.1</v>
      </c>
    </row>
    <row r="134" spans="1:16" x14ac:dyDescent="0.25">
      <c r="A134" s="391"/>
      <c r="B134" s="394"/>
      <c r="C134" s="5" t="str">
        <f t="shared" si="26"/>
        <v/>
      </c>
      <c r="D134" s="155">
        <f t="shared" si="31"/>
        <v>0</v>
      </c>
      <c r="F134" s="156">
        <f t="shared" si="32"/>
        <v>0</v>
      </c>
      <c r="G134" t="str">
        <f t="shared" si="33"/>
        <v/>
      </c>
      <c r="H134" t="b">
        <f t="shared" si="34"/>
        <v>0</v>
      </c>
      <c r="I134" s="283">
        <f t="shared" si="27"/>
        <v>0</v>
      </c>
      <c r="J134" s="1">
        <f t="shared" si="28"/>
        <v>0</v>
      </c>
      <c r="K134" s="63">
        <f t="shared" si="35"/>
        <v>0</v>
      </c>
      <c r="L134" s="149">
        <f t="shared" si="36"/>
        <v>0</v>
      </c>
      <c r="M134" s="150">
        <f t="shared" si="37"/>
        <v>100</v>
      </c>
      <c r="N134" s="149">
        <f t="shared" si="38"/>
        <v>7</v>
      </c>
      <c r="O134" s="149">
        <f t="shared" si="29"/>
        <v>16</v>
      </c>
      <c r="P134" s="149">
        <f t="shared" si="30"/>
        <v>0.1</v>
      </c>
    </row>
    <row r="135" spans="1:16" x14ac:dyDescent="0.25">
      <c r="A135" s="391"/>
      <c r="B135" s="394"/>
      <c r="C135" s="5" t="str">
        <f t="shared" si="26"/>
        <v/>
      </c>
      <c r="D135" s="155">
        <f t="shared" si="31"/>
        <v>0</v>
      </c>
      <c r="F135" s="156">
        <f t="shared" si="32"/>
        <v>0</v>
      </c>
      <c r="G135" t="str">
        <f t="shared" si="33"/>
        <v/>
      </c>
      <c r="H135" t="b">
        <f t="shared" si="34"/>
        <v>0</v>
      </c>
      <c r="I135" s="283">
        <f t="shared" si="27"/>
        <v>0</v>
      </c>
      <c r="J135" s="1">
        <f t="shared" si="28"/>
        <v>0</v>
      </c>
      <c r="K135" s="63">
        <f t="shared" si="35"/>
        <v>0</v>
      </c>
      <c r="L135" s="149">
        <f t="shared" si="36"/>
        <v>0</v>
      </c>
      <c r="M135" s="150">
        <f t="shared" si="37"/>
        <v>100</v>
      </c>
      <c r="N135" s="149">
        <f t="shared" si="38"/>
        <v>7</v>
      </c>
      <c r="O135" s="149">
        <f t="shared" si="29"/>
        <v>16</v>
      </c>
      <c r="P135" s="149">
        <f t="shared" si="30"/>
        <v>0.1</v>
      </c>
    </row>
    <row r="136" spans="1:16" x14ac:dyDescent="0.25">
      <c r="A136" s="391"/>
      <c r="B136" s="394"/>
      <c r="C136" s="5" t="str">
        <f t="shared" si="26"/>
        <v/>
      </c>
      <c r="D136" s="155">
        <f t="shared" si="31"/>
        <v>0</v>
      </c>
      <c r="F136" s="156">
        <f t="shared" si="32"/>
        <v>0</v>
      </c>
      <c r="G136" t="str">
        <f t="shared" si="33"/>
        <v/>
      </c>
      <c r="H136" t="b">
        <f t="shared" si="34"/>
        <v>0</v>
      </c>
      <c r="I136" s="283">
        <f t="shared" si="27"/>
        <v>0</v>
      </c>
      <c r="J136" s="1">
        <f t="shared" si="28"/>
        <v>0</v>
      </c>
      <c r="K136" s="63">
        <f t="shared" si="35"/>
        <v>0</v>
      </c>
      <c r="L136" s="149">
        <f t="shared" si="36"/>
        <v>0</v>
      </c>
      <c r="M136" s="150">
        <f t="shared" si="37"/>
        <v>100</v>
      </c>
      <c r="N136" s="149">
        <f t="shared" si="38"/>
        <v>7</v>
      </c>
      <c r="O136" s="149">
        <f t="shared" si="29"/>
        <v>16</v>
      </c>
      <c r="P136" s="149">
        <f t="shared" si="30"/>
        <v>0.1</v>
      </c>
    </row>
    <row r="137" spans="1:16" x14ac:dyDescent="0.25">
      <c r="A137" s="391"/>
      <c r="B137" s="394"/>
      <c r="C137" s="5" t="str">
        <f t="shared" si="26"/>
        <v/>
      </c>
      <c r="D137" s="155">
        <f t="shared" si="31"/>
        <v>0</v>
      </c>
      <c r="F137" s="156">
        <f t="shared" si="32"/>
        <v>0</v>
      </c>
      <c r="G137" t="str">
        <f t="shared" si="33"/>
        <v/>
      </c>
      <c r="H137" t="b">
        <f t="shared" si="34"/>
        <v>0</v>
      </c>
      <c r="I137" s="283">
        <f t="shared" si="27"/>
        <v>0</v>
      </c>
      <c r="J137" s="1">
        <f t="shared" si="28"/>
        <v>0</v>
      </c>
      <c r="K137" s="63">
        <f t="shared" si="35"/>
        <v>0</v>
      </c>
      <c r="L137" s="149">
        <f t="shared" si="36"/>
        <v>0</v>
      </c>
      <c r="M137" s="150">
        <f t="shared" si="37"/>
        <v>100</v>
      </c>
      <c r="N137" s="149">
        <f t="shared" si="38"/>
        <v>7</v>
      </c>
      <c r="O137" s="149">
        <f t="shared" si="29"/>
        <v>16</v>
      </c>
      <c r="P137" s="149">
        <f t="shared" si="30"/>
        <v>0.1</v>
      </c>
    </row>
    <row r="138" spans="1:16" x14ac:dyDescent="0.25">
      <c r="A138" s="391"/>
      <c r="B138" s="394"/>
      <c r="C138" s="5" t="str">
        <f t="shared" si="26"/>
        <v/>
      </c>
      <c r="D138" s="155">
        <f t="shared" si="31"/>
        <v>0</v>
      </c>
      <c r="F138" s="156">
        <f t="shared" si="32"/>
        <v>0</v>
      </c>
      <c r="G138" t="str">
        <f t="shared" si="33"/>
        <v/>
      </c>
      <c r="H138" t="b">
        <f t="shared" si="34"/>
        <v>0</v>
      </c>
      <c r="I138" s="283">
        <f t="shared" si="27"/>
        <v>0</v>
      </c>
      <c r="J138" s="1">
        <f t="shared" si="28"/>
        <v>0</v>
      </c>
      <c r="K138" s="63">
        <f t="shared" si="35"/>
        <v>0</v>
      </c>
      <c r="L138" s="149">
        <f t="shared" si="36"/>
        <v>0</v>
      </c>
      <c r="M138" s="150">
        <f t="shared" si="37"/>
        <v>100</v>
      </c>
      <c r="N138" s="149">
        <f t="shared" si="38"/>
        <v>7</v>
      </c>
      <c r="O138" s="149">
        <f t="shared" si="29"/>
        <v>16</v>
      </c>
      <c r="P138" s="149">
        <f t="shared" si="30"/>
        <v>0.1</v>
      </c>
    </row>
    <row r="139" spans="1:16" x14ac:dyDescent="0.25">
      <c r="A139" s="391"/>
      <c r="B139" s="394"/>
      <c r="C139" s="5" t="str">
        <f t="shared" si="26"/>
        <v/>
      </c>
      <c r="D139" s="155">
        <f t="shared" si="31"/>
        <v>0</v>
      </c>
      <c r="F139" s="156">
        <f t="shared" si="32"/>
        <v>0</v>
      </c>
      <c r="G139" t="str">
        <f t="shared" si="33"/>
        <v/>
      </c>
      <c r="H139" t="b">
        <f t="shared" si="34"/>
        <v>0</v>
      </c>
      <c r="I139" s="283">
        <f t="shared" si="27"/>
        <v>0</v>
      </c>
      <c r="J139" s="1">
        <f t="shared" si="28"/>
        <v>0</v>
      </c>
      <c r="K139" s="63">
        <f t="shared" si="35"/>
        <v>0</v>
      </c>
      <c r="L139" s="149">
        <f t="shared" si="36"/>
        <v>0</v>
      </c>
      <c r="M139" s="150">
        <f t="shared" si="37"/>
        <v>100</v>
      </c>
      <c r="N139" s="149">
        <f t="shared" si="38"/>
        <v>7</v>
      </c>
      <c r="O139" s="149">
        <f t="shared" si="29"/>
        <v>16</v>
      </c>
      <c r="P139" s="149">
        <f t="shared" si="30"/>
        <v>0.1</v>
      </c>
    </row>
    <row r="140" spans="1:16" x14ac:dyDescent="0.25">
      <c r="A140" s="391"/>
      <c r="B140" s="394"/>
      <c r="C140" s="5" t="str">
        <f t="shared" si="26"/>
        <v/>
      </c>
      <c r="D140" s="155">
        <f t="shared" si="31"/>
        <v>0</v>
      </c>
      <c r="F140" s="156">
        <f t="shared" si="32"/>
        <v>0</v>
      </c>
      <c r="G140" t="str">
        <f t="shared" si="33"/>
        <v/>
      </c>
      <c r="H140" t="b">
        <f t="shared" si="34"/>
        <v>0</v>
      </c>
      <c r="I140" s="283">
        <f t="shared" si="27"/>
        <v>0</v>
      </c>
      <c r="J140" s="1">
        <f t="shared" si="28"/>
        <v>0</v>
      </c>
      <c r="K140" s="63">
        <f t="shared" si="35"/>
        <v>0</v>
      </c>
      <c r="L140" s="149">
        <f t="shared" si="36"/>
        <v>0</v>
      </c>
      <c r="M140" s="150">
        <f t="shared" si="37"/>
        <v>100</v>
      </c>
      <c r="N140" s="149">
        <f t="shared" si="38"/>
        <v>7</v>
      </c>
      <c r="O140" s="149">
        <f t="shared" si="29"/>
        <v>16</v>
      </c>
      <c r="P140" s="149">
        <f t="shared" si="30"/>
        <v>0.1</v>
      </c>
    </row>
    <row r="141" spans="1:16" x14ac:dyDescent="0.25">
      <c r="A141" s="391"/>
      <c r="B141" s="394"/>
      <c r="C141" s="5" t="str">
        <f t="shared" si="26"/>
        <v/>
      </c>
      <c r="D141" s="155">
        <f t="shared" si="31"/>
        <v>0</v>
      </c>
      <c r="F141" s="156">
        <f t="shared" si="32"/>
        <v>0</v>
      </c>
      <c r="G141" t="str">
        <f t="shared" si="33"/>
        <v/>
      </c>
      <c r="H141" t="b">
        <f t="shared" si="34"/>
        <v>0</v>
      </c>
      <c r="I141" s="283">
        <f t="shared" si="27"/>
        <v>0</v>
      </c>
      <c r="J141" s="1">
        <f t="shared" si="28"/>
        <v>0</v>
      </c>
      <c r="K141" s="63">
        <f t="shared" si="35"/>
        <v>0</v>
      </c>
      <c r="L141" s="149">
        <f t="shared" si="36"/>
        <v>0</v>
      </c>
      <c r="M141" s="150">
        <f t="shared" si="37"/>
        <v>100</v>
      </c>
      <c r="N141" s="149">
        <f t="shared" si="38"/>
        <v>7</v>
      </c>
      <c r="O141" s="149">
        <f t="shared" si="29"/>
        <v>16</v>
      </c>
      <c r="P141" s="149">
        <f t="shared" si="30"/>
        <v>0.1</v>
      </c>
    </row>
    <row r="142" spans="1:16" x14ac:dyDescent="0.25">
      <c r="A142" s="391"/>
      <c r="B142" s="394"/>
      <c r="C142" s="5" t="str">
        <f t="shared" si="26"/>
        <v/>
      </c>
      <c r="D142" s="155">
        <f t="shared" si="31"/>
        <v>0</v>
      </c>
      <c r="F142" s="156">
        <f t="shared" si="32"/>
        <v>0</v>
      </c>
      <c r="G142" t="str">
        <f t="shared" si="33"/>
        <v/>
      </c>
      <c r="H142" t="b">
        <f t="shared" si="34"/>
        <v>0</v>
      </c>
      <c r="I142" s="283">
        <f t="shared" si="27"/>
        <v>0</v>
      </c>
      <c r="J142" s="1">
        <f t="shared" si="28"/>
        <v>0</v>
      </c>
      <c r="K142" s="63">
        <f t="shared" si="35"/>
        <v>0</v>
      </c>
      <c r="L142" s="149">
        <f t="shared" si="36"/>
        <v>0</v>
      </c>
      <c r="M142" s="150">
        <f t="shared" si="37"/>
        <v>100</v>
      </c>
      <c r="N142" s="149">
        <f t="shared" si="38"/>
        <v>7</v>
      </c>
      <c r="O142" s="149">
        <f t="shared" si="29"/>
        <v>16</v>
      </c>
      <c r="P142" s="149">
        <f t="shared" si="30"/>
        <v>0.1</v>
      </c>
    </row>
    <row r="143" spans="1:16" x14ac:dyDescent="0.25">
      <c r="A143" s="391"/>
      <c r="B143" s="394"/>
      <c r="C143" s="5" t="str">
        <f t="shared" si="26"/>
        <v/>
      </c>
      <c r="D143" s="155">
        <f t="shared" si="31"/>
        <v>0</v>
      </c>
      <c r="F143" s="156">
        <f t="shared" si="32"/>
        <v>0</v>
      </c>
      <c r="G143" t="str">
        <f t="shared" si="33"/>
        <v/>
      </c>
      <c r="H143" t="b">
        <f t="shared" si="34"/>
        <v>0</v>
      </c>
      <c r="I143" s="283">
        <f t="shared" si="27"/>
        <v>0</v>
      </c>
      <c r="J143" s="1">
        <f t="shared" si="28"/>
        <v>0</v>
      </c>
      <c r="K143" s="63">
        <f t="shared" si="35"/>
        <v>0</v>
      </c>
      <c r="L143" s="149">
        <f t="shared" si="36"/>
        <v>0</v>
      </c>
      <c r="M143" s="150">
        <f t="shared" si="37"/>
        <v>100</v>
      </c>
      <c r="N143" s="149">
        <f t="shared" si="38"/>
        <v>7</v>
      </c>
      <c r="O143" s="149">
        <f t="shared" si="29"/>
        <v>16</v>
      </c>
      <c r="P143" s="149">
        <f t="shared" si="30"/>
        <v>0.1</v>
      </c>
    </row>
    <row r="144" spans="1:16" x14ac:dyDescent="0.25">
      <c r="A144" s="391"/>
      <c r="B144" s="394"/>
      <c r="C144" s="5" t="str">
        <f t="shared" si="26"/>
        <v/>
      </c>
      <c r="D144" s="155">
        <f t="shared" si="31"/>
        <v>0</v>
      </c>
      <c r="F144" s="156">
        <f t="shared" si="32"/>
        <v>0</v>
      </c>
      <c r="G144" t="str">
        <f t="shared" si="33"/>
        <v/>
      </c>
      <c r="H144" t="b">
        <f t="shared" si="34"/>
        <v>0</v>
      </c>
      <c r="I144" s="283">
        <f t="shared" si="27"/>
        <v>0</v>
      </c>
      <c r="J144" s="1">
        <f t="shared" si="28"/>
        <v>0</v>
      </c>
      <c r="K144" s="63">
        <f t="shared" si="35"/>
        <v>0</v>
      </c>
      <c r="L144" s="149">
        <f t="shared" si="36"/>
        <v>0</v>
      </c>
      <c r="M144" s="150">
        <f t="shared" si="37"/>
        <v>100</v>
      </c>
      <c r="N144" s="149">
        <f t="shared" si="38"/>
        <v>7</v>
      </c>
      <c r="O144" s="149">
        <f t="shared" si="29"/>
        <v>16</v>
      </c>
      <c r="P144" s="149">
        <f t="shared" si="30"/>
        <v>0.1</v>
      </c>
    </row>
    <row r="145" spans="1:16" x14ac:dyDescent="0.25">
      <c r="A145" s="391"/>
      <c r="B145" s="394"/>
      <c r="C145" s="5" t="str">
        <f t="shared" si="26"/>
        <v/>
      </c>
      <c r="D145" s="155">
        <f t="shared" si="31"/>
        <v>0</v>
      </c>
      <c r="F145" s="156">
        <f t="shared" si="32"/>
        <v>0</v>
      </c>
      <c r="G145" t="str">
        <f t="shared" si="33"/>
        <v/>
      </c>
      <c r="H145" t="b">
        <f t="shared" si="34"/>
        <v>0</v>
      </c>
      <c r="I145" s="283">
        <f t="shared" si="27"/>
        <v>0</v>
      </c>
      <c r="J145" s="1">
        <f t="shared" si="28"/>
        <v>0</v>
      </c>
      <c r="K145" s="63">
        <f t="shared" si="35"/>
        <v>0</v>
      </c>
      <c r="L145" s="149">
        <f t="shared" si="36"/>
        <v>0</v>
      </c>
      <c r="M145" s="150">
        <f t="shared" si="37"/>
        <v>100</v>
      </c>
      <c r="N145" s="149">
        <f t="shared" si="38"/>
        <v>7</v>
      </c>
      <c r="O145" s="149">
        <f t="shared" si="29"/>
        <v>16</v>
      </c>
      <c r="P145" s="149">
        <f t="shared" si="30"/>
        <v>0.1</v>
      </c>
    </row>
    <row r="146" spans="1:16" x14ac:dyDescent="0.25">
      <c r="A146" s="391"/>
      <c r="B146" s="394"/>
      <c r="C146" s="5" t="str">
        <f t="shared" si="26"/>
        <v/>
      </c>
      <c r="D146" s="155">
        <f t="shared" si="31"/>
        <v>0</v>
      </c>
      <c r="F146" s="156">
        <f t="shared" si="32"/>
        <v>0</v>
      </c>
      <c r="G146" t="str">
        <f t="shared" si="33"/>
        <v/>
      </c>
      <c r="H146" t="b">
        <f t="shared" si="34"/>
        <v>0</v>
      </c>
      <c r="I146" s="283">
        <f t="shared" si="27"/>
        <v>0</v>
      </c>
      <c r="J146" s="1">
        <f t="shared" si="28"/>
        <v>0</v>
      </c>
      <c r="K146" s="63">
        <f t="shared" si="35"/>
        <v>0</v>
      </c>
      <c r="L146" s="149">
        <f t="shared" si="36"/>
        <v>0</v>
      </c>
      <c r="M146" s="150">
        <f t="shared" si="37"/>
        <v>100</v>
      </c>
      <c r="N146" s="149">
        <f t="shared" si="38"/>
        <v>7</v>
      </c>
      <c r="O146" s="149">
        <f t="shared" si="29"/>
        <v>16</v>
      </c>
      <c r="P146" s="149">
        <f t="shared" si="30"/>
        <v>0.1</v>
      </c>
    </row>
    <row r="147" spans="1:16" x14ac:dyDescent="0.25">
      <c r="A147" s="391"/>
      <c r="B147" s="394"/>
      <c r="C147" s="5" t="str">
        <f t="shared" si="26"/>
        <v/>
      </c>
      <c r="D147" s="155">
        <f t="shared" si="31"/>
        <v>0</v>
      </c>
      <c r="F147" s="156">
        <f t="shared" si="32"/>
        <v>0</v>
      </c>
      <c r="G147" t="str">
        <f t="shared" si="33"/>
        <v/>
      </c>
      <c r="H147" t="b">
        <f t="shared" si="34"/>
        <v>0</v>
      </c>
      <c r="I147" s="283">
        <f t="shared" si="27"/>
        <v>0</v>
      </c>
      <c r="J147" s="1">
        <f t="shared" si="28"/>
        <v>0</v>
      </c>
      <c r="K147" s="63">
        <f t="shared" si="35"/>
        <v>0</v>
      </c>
      <c r="L147" s="149">
        <f t="shared" si="36"/>
        <v>0</v>
      </c>
      <c r="M147" s="150">
        <f t="shared" si="37"/>
        <v>100</v>
      </c>
      <c r="N147" s="149">
        <f t="shared" si="38"/>
        <v>7</v>
      </c>
      <c r="O147" s="149">
        <f t="shared" si="29"/>
        <v>16</v>
      </c>
      <c r="P147" s="149">
        <f t="shared" si="30"/>
        <v>0.1</v>
      </c>
    </row>
    <row r="148" spans="1:16" x14ac:dyDescent="0.25">
      <c r="A148" s="391"/>
      <c r="B148" s="394"/>
      <c r="C148" s="5" t="str">
        <f t="shared" si="26"/>
        <v/>
      </c>
      <c r="D148" s="155">
        <f t="shared" si="31"/>
        <v>0</v>
      </c>
      <c r="F148" s="156">
        <f t="shared" si="32"/>
        <v>0</v>
      </c>
      <c r="G148" t="str">
        <f t="shared" si="33"/>
        <v/>
      </c>
      <c r="H148" t="b">
        <f t="shared" si="34"/>
        <v>0</v>
      </c>
      <c r="I148" s="283">
        <f t="shared" si="27"/>
        <v>0</v>
      </c>
      <c r="J148" s="1">
        <f t="shared" si="28"/>
        <v>0</v>
      </c>
      <c r="K148" s="63">
        <f t="shared" si="35"/>
        <v>0</v>
      </c>
      <c r="L148" s="149">
        <f t="shared" si="36"/>
        <v>0</v>
      </c>
      <c r="M148" s="150">
        <f t="shared" si="37"/>
        <v>100</v>
      </c>
      <c r="N148" s="149">
        <f t="shared" si="38"/>
        <v>7</v>
      </c>
      <c r="O148" s="149">
        <f t="shared" si="29"/>
        <v>16</v>
      </c>
      <c r="P148" s="149">
        <f t="shared" si="30"/>
        <v>0.1</v>
      </c>
    </row>
    <row r="149" spans="1:16" x14ac:dyDescent="0.25">
      <c r="A149" s="391"/>
      <c r="B149" s="394"/>
      <c r="C149" s="5" t="str">
        <f t="shared" si="26"/>
        <v/>
      </c>
      <c r="D149" s="155">
        <f t="shared" si="31"/>
        <v>0</v>
      </c>
      <c r="F149" s="156">
        <f t="shared" si="32"/>
        <v>0</v>
      </c>
      <c r="G149" t="str">
        <f t="shared" si="33"/>
        <v/>
      </c>
      <c r="H149" t="b">
        <f t="shared" si="34"/>
        <v>0</v>
      </c>
      <c r="I149" s="283">
        <f t="shared" si="27"/>
        <v>0</v>
      </c>
      <c r="J149" s="1">
        <f t="shared" si="28"/>
        <v>0</v>
      </c>
      <c r="K149" s="63">
        <f t="shared" si="35"/>
        <v>0</v>
      </c>
      <c r="L149" s="149">
        <f t="shared" si="36"/>
        <v>0</v>
      </c>
      <c r="M149" s="150">
        <f t="shared" si="37"/>
        <v>100</v>
      </c>
      <c r="N149" s="149">
        <f t="shared" si="38"/>
        <v>7</v>
      </c>
      <c r="O149" s="149">
        <f t="shared" si="29"/>
        <v>16</v>
      </c>
      <c r="P149" s="149">
        <f t="shared" si="30"/>
        <v>0.1</v>
      </c>
    </row>
    <row r="150" spans="1:16" x14ac:dyDescent="0.25">
      <c r="A150" s="391"/>
      <c r="B150" s="394"/>
      <c r="C150" s="5" t="str">
        <f t="shared" si="26"/>
        <v/>
      </c>
      <c r="D150" s="155">
        <f t="shared" si="31"/>
        <v>0</v>
      </c>
      <c r="F150" s="156">
        <f t="shared" si="32"/>
        <v>0</v>
      </c>
      <c r="G150" t="str">
        <f t="shared" si="33"/>
        <v/>
      </c>
      <c r="H150" t="b">
        <f t="shared" si="34"/>
        <v>0</v>
      </c>
      <c r="I150" s="283">
        <f t="shared" si="27"/>
        <v>0</v>
      </c>
      <c r="J150" s="1">
        <f t="shared" si="28"/>
        <v>0</v>
      </c>
      <c r="K150" s="63">
        <f t="shared" si="35"/>
        <v>0</v>
      </c>
      <c r="L150" s="149">
        <f t="shared" si="36"/>
        <v>0</v>
      </c>
      <c r="M150" s="150">
        <f t="shared" si="37"/>
        <v>100</v>
      </c>
      <c r="N150" s="149">
        <f t="shared" si="38"/>
        <v>7</v>
      </c>
      <c r="O150" s="149">
        <f t="shared" si="29"/>
        <v>16</v>
      </c>
      <c r="P150" s="149">
        <f t="shared" si="30"/>
        <v>0.1</v>
      </c>
    </row>
    <row r="151" spans="1:16" x14ac:dyDescent="0.25">
      <c r="A151" s="391"/>
      <c r="B151" s="394"/>
      <c r="C151" s="5" t="str">
        <f t="shared" si="26"/>
        <v/>
      </c>
      <c r="D151" s="155">
        <f t="shared" si="31"/>
        <v>0</v>
      </c>
      <c r="F151" s="156">
        <f t="shared" si="32"/>
        <v>0</v>
      </c>
      <c r="G151" t="str">
        <f t="shared" si="33"/>
        <v/>
      </c>
      <c r="H151" t="b">
        <f t="shared" si="34"/>
        <v>0</v>
      </c>
      <c r="I151" s="283">
        <f t="shared" si="27"/>
        <v>0</v>
      </c>
      <c r="J151" s="1">
        <f t="shared" si="28"/>
        <v>0</v>
      </c>
      <c r="K151" s="63">
        <f t="shared" si="35"/>
        <v>0</v>
      </c>
      <c r="L151" s="149">
        <f t="shared" si="36"/>
        <v>0</v>
      </c>
      <c r="M151" s="150">
        <f t="shared" si="37"/>
        <v>100</v>
      </c>
      <c r="N151" s="149">
        <f t="shared" si="38"/>
        <v>7</v>
      </c>
      <c r="O151" s="149">
        <f t="shared" si="29"/>
        <v>16</v>
      </c>
      <c r="P151" s="149">
        <f t="shared" si="30"/>
        <v>0.1</v>
      </c>
    </row>
    <row r="152" spans="1:16" x14ac:dyDescent="0.25">
      <c r="A152" s="391"/>
      <c r="B152" s="394"/>
      <c r="C152" s="5" t="str">
        <f t="shared" si="26"/>
        <v/>
      </c>
      <c r="D152" s="155">
        <f t="shared" si="31"/>
        <v>0</v>
      </c>
      <c r="F152" s="156">
        <f t="shared" si="32"/>
        <v>0</v>
      </c>
      <c r="G152" t="str">
        <f t="shared" si="33"/>
        <v/>
      </c>
      <c r="H152" t="b">
        <f t="shared" si="34"/>
        <v>0</v>
      </c>
      <c r="I152" s="283">
        <f t="shared" si="27"/>
        <v>0</v>
      </c>
      <c r="J152" s="1">
        <f t="shared" si="28"/>
        <v>0</v>
      </c>
      <c r="K152" s="63">
        <f t="shared" si="35"/>
        <v>0</v>
      </c>
      <c r="L152" s="149">
        <f t="shared" si="36"/>
        <v>0</v>
      </c>
      <c r="M152" s="150">
        <f t="shared" si="37"/>
        <v>100</v>
      </c>
      <c r="N152" s="149">
        <f t="shared" si="38"/>
        <v>7</v>
      </c>
      <c r="O152" s="149">
        <f t="shared" si="29"/>
        <v>16</v>
      </c>
      <c r="P152" s="149">
        <f t="shared" si="30"/>
        <v>0.1</v>
      </c>
    </row>
    <row r="153" spans="1:16" x14ac:dyDescent="0.25">
      <c r="A153" s="391"/>
      <c r="B153" s="394"/>
      <c r="C153" s="5" t="str">
        <f t="shared" si="26"/>
        <v/>
      </c>
      <c r="D153" s="155">
        <f t="shared" si="31"/>
        <v>0</v>
      </c>
      <c r="F153" s="156">
        <f t="shared" si="32"/>
        <v>0</v>
      </c>
      <c r="G153" t="str">
        <f t="shared" si="33"/>
        <v/>
      </c>
      <c r="H153" t="b">
        <f t="shared" si="34"/>
        <v>0</v>
      </c>
      <c r="I153" s="283">
        <f t="shared" si="27"/>
        <v>0</v>
      </c>
      <c r="J153" s="1">
        <f t="shared" si="28"/>
        <v>0</v>
      </c>
      <c r="K153" s="63">
        <f t="shared" si="35"/>
        <v>0</v>
      </c>
      <c r="L153" s="149">
        <f t="shared" si="36"/>
        <v>0</v>
      </c>
      <c r="M153" s="150">
        <f t="shared" si="37"/>
        <v>100</v>
      </c>
      <c r="N153" s="149">
        <f t="shared" si="38"/>
        <v>7</v>
      </c>
      <c r="O153" s="149">
        <f t="shared" si="29"/>
        <v>16</v>
      </c>
      <c r="P153" s="149">
        <f t="shared" si="30"/>
        <v>0.1</v>
      </c>
    </row>
    <row r="154" spans="1:16" x14ac:dyDescent="0.25">
      <c r="A154" s="391"/>
      <c r="B154" s="394"/>
      <c r="C154" s="5" t="str">
        <f t="shared" si="26"/>
        <v/>
      </c>
      <c r="D154" s="155">
        <f t="shared" si="31"/>
        <v>0</v>
      </c>
      <c r="F154" s="156">
        <f t="shared" si="32"/>
        <v>0</v>
      </c>
      <c r="G154" t="str">
        <f t="shared" si="33"/>
        <v/>
      </c>
      <c r="H154" t="b">
        <f t="shared" si="34"/>
        <v>0</v>
      </c>
      <c r="I154" s="283">
        <f t="shared" si="27"/>
        <v>0</v>
      </c>
      <c r="J154" s="1">
        <f t="shared" si="28"/>
        <v>0</v>
      </c>
      <c r="K154" s="63">
        <f t="shared" si="35"/>
        <v>0</v>
      </c>
      <c r="L154" s="149">
        <f t="shared" si="36"/>
        <v>0</v>
      </c>
      <c r="M154" s="150">
        <f t="shared" si="37"/>
        <v>100</v>
      </c>
      <c r="N154" s="149">
        <f t="shared" si="38"/>
        <v>7</v>
      </c>
      <c r="O154" s="149">
        <f t="shared" si="29"/>
        <v>16</v>
      </c>
      <c r="P154" s="149">
        <f t="shared" si="30"/>
        <v>0.1</v>
      </c>
    </row>
    <row r="155" spans="1:16" x14ac:dyDescent="0.25">
      <c r="A155" s="391"/>
      <c r="B155" s="394"/>
      <c r="C155" s="5" t="str">
        <f t="shared" si="26"/>
        <v/>
      </c>
      <c r="D155" s="155">
        <f t="shared" si="31"/>
        <v>0</v>
      </c>
      <c r="F155" s="156">
        <f t="shared" si="32"/>
        <v>0</v>
      </c>
      <c r="G155" t="str">
        <f t="shared" si="33"/>
        <v/>
      </c>
      <c r="H155" t="b">
        <f t="shared" si="34"/>
        <v>0</v>
      </c>
      <c r="I155" s="283">
        <f t="shared" si="27"/>
        <v>0</v>
      </c>
      <c r="J155" s="1">
        <f t="shared" si="28"/>
        <v>0</v>
      </c>
      <c r="K155" s="63">
        <f t="shared" si="35"/>
        <v>0</v>
      </c>
      <c r="L155" s="149">
        <f t="shared" si="36"/>
        <v>0</v>
      </c>
      <c r="M155" s="150">
        <f t="shared" si="37"/>
        <v>100</v>
      </c>
      <c r="N155" s="149">
        <f t="shared" si="38"/>
        <v>7</v>
      </c>
      <c r="O155" s="149">
        <f t="shared" si="29"/>
        <v>16</v>
      </c>
      <c r="P155" s="149">
        <f t="shared" si="30"/>
        <v>0.1</v>
      </c>
    </row>
    <row r="156" spans="1:16" x14ac:dyDescent="0.25">
      <c r="A156" s="391"/>
      <c r="B156" s="394"/>
      <c r="C156" s="5" t="str">
        <f t="shared" si="26"/>
        <v/>
      </c>
      <c r="D156" s="155">
        <f t="shared" si="31"/>
        <v>0</v>
      </c>
      <c r="F156" s="156">
        <f t="shared" si="32"/>
        <v>0</v>
      </c>
      <c r="G156" t="str">
        <f t="shared" si="33"/>
        <v/>
      </c>
      <c r="H156" t="b">
        <f t="shared" si="34"/>
        <v>0</v>
      </c>
      <c r="I156" s="283">
        <f t="shared" si="27"/>
        <v>0</v>
      </c>
      <c r="J156" s="1">
        <f t="shared" si="28"/>
        <v>0</v>
      </c>
      <c r="K156" s="63">
        <f t="shared" si="35"/>
        <v>0</v>
      </c>
      <c r="L156" s="149">
        <f t="shared" si="36"/>
        <v>0</v>
      </c>
      <c r="M156" s="150">
        <f t="shared" si="37"/>
        <v>100</v>
      </c>
      <c r="N156" s="149">
        <f t="shared" si="38"/>
        <v>7</v>
      </c>
      <c r="O156" s="149">
        <f t="shared" si="29"/>
        <v>16</v>
      </c>
      <c r="P156" s="149">
        <f t="shared" si="30"/>
        <v>0.1</v>
      </c>
    </row>
    <row r="157" spans="1:16" x14ac:dyDescent="0.25">
      <c r="A157" s="391"/>
      <c r="B157" s="394"/>
      <c r="C157" s="5" t="str">
        <f t="shared" si="26"/>
        <v/>
      </c>
      <c r="D157" s="155">
        <f t="shared" si="31"/>
        <v>0</v>
      </c>
      <c r="F157" s="156">
        <f t="shared" si="32"/>
        <v>0</v>
      </c>
      <c r="G157" t="str">
        <f t="shared" si="33"/>
        <v/>
      </c>
      <c r="H157" t="b">
        <f t="shared" si="34"/>
        <v>0</v>
      </c>
      <c r="I157" s="283">
        <f t="shared" si="27"/>
        <v>0</v>
      </c>
      <c r="J157" s="1">
        <f t="shared" si="28"/>
        <v>0</v>
      </c>
      <c r="K157" s="63">
        <f t="shared" si="35"/>
        <v>0</v>
      </c>
      <c r="L157" s="149">
        <f t="shared" si="36"/>
        <v>0</v>
      </c>
      <c r="M157" s="150">
        <f t="shared" si="37"/>
        <v>100</v>
      </c>
      <c r="N157" s="149">
        <f t="shared" si="38"/>
        <v>7</v>
      </c>
      <c r="O157" s="149">
        <f t="shared" si="29"/>
        <v>16</v>
      </c>
      <c r="P157" s="149">
        <f t="shared" si="30"/>
        <v>0.1</v>
      </c>
    </row>
    <row r="158" spans="1:16" x14ac:dyDescent="0.25">
      <c r="A158" s="391"/>
      <c r="B158" s="394"/>
      <c r="C158" s="5" t="str">
        <f t="shared" si="26"/>
        <v/>
      </c>
      <c r="D158" s="155">
        <f t="shared" si="31"/>
        <v>0</v>
      </c>
      <c r="F158" s="156">
        <f t="shared" si="32"/>
        <v>0</v>
      </c>
      <c r="G158" t="str">
        <f t="shared" si="33"/>
        <v/>
      </c>
      <c r="H158" t="b">
        <f t="shared" si="34"/>
        <v>0</v>
      </c>
      <c r="I158" s="283">
        <f t="shared" si="27"/>
        <v>0</v>
      </c>
      <c r="J158" s="1">
        <f t="shared" si="28"/>
        <v>0</v>
      </c>
      <c r="K158" s="63">
        <f t="shared" si="35"/>
        <v>0</v>
      </c>
      <c r="L158" s="149">
        <f t="shared" si="36"/>
        <v>0</v>
      </c>
      <c r="M158" s="150">
        <f t="shared" si="37"/>
        <v>100</v>
      </c>
      <c r="N158" s="149">
        <f t="shared" si="38"/>
        <v>7</v>
      </c>
      <c r="O158" s="149">
        <f t="shared" si="29"/>
        <v>16</v>
      </c>
      <c r="P158" s="149">
        <f t="shared" si="30"/>
        <v>0.1</v>
      </c>
    </row>
    <row r="159" spans="1:16" x14ac:dyDescent="0.25">
      <c r="A159" s="391"/>
      <c r="B159" s="394"/>
      <c r="C159" s="5" t="str">
        <f t="shared" si="26"/>
        <v/>
      </c>
      <c r="D159" s="155">
        <f t="shared" si="31"/>
        <v>0</v>
      </c>
      <c r="F159" s="156">
        <f t="shared" si="32"/>
        <v>0</v>
      </c>
      <c r="G159" t="str">
        <f t="shared" si="33"/>
        <v/>
      </c>
      <c r="H159" t="b">
        <f t="shared" si="34"/>
        <v>0</v>
      </c>
      <c r="I159" s="283">
        <f t="shared" si="27"/>
        <v>0</v>
      </c>
      <c r="J159" s="1">
        <f t="shared" si="28"/>
        <v>0</v>
      </c>
      <c r="K159" s="63">
        <f t="shared" si="35"/>
        <v>0</v>
      </c>
      <c r="L159" s="149">
        <f t="shared" si="36"/>
        <v>0</v>
      </c>
      <c r="M159" s="150">
        <f t="shared" si="37"/>
        <v>100</v>
      </c>
      <c r="N159" s="149">
        <f t="shared" si="38"/>
        <v>7</v>
      </c>
      <c r="O159" s="149">
        <f t="shared" si="29"/>
        <v>16</v>
      </c>
      <c r="P159" s="149">
        <f t="shared" si="30"/>
        <v>0.1</v>
      </c>
    </row>
    <row r="160" spans="1:16" x14ac:dyDescent="0.25">
      <c r="A160" s="391"/>
      <c r="B160" s="394"/>
      <c r="C160" s="5" t="str">
        <f t="shared" si="26"/>
        <v/>
      </c>
      <c r="D160" s="155">
        <f t="shared" si="31"/>
        <v>0</v>
      </c>
      <c r="F160" s="156">
        <f t="shared" si="32"/>
        <v>0</v>
      </c>
      <c r="G160" t="str">
        <f t="shared" si="33"/>
        <v/>
      </c>
      <c r="H160" t="b">
        <f t="shared" si="34"/>
        <v>0</v>
      </c>
      <c r="I160" s="283">
        <f t="shared" si="27"/>
        <v>0</v>
      </c>
      <c r="J160" s="1">
        <f t="shared" si="28"/>
        <v>0</v>
      </c>
      <c r="K160" s="63">
        <f t="shared" si="35"/>
        <v>0</v>
      </c>
      <c r="L160" s="149">
        <f t="shared" si="36"/>
        <v>0</v>
      </c>
      <c r="M160" s="150">
        <f t="shared" si="37"/>
        <v>100</v>
      </c>
      <c r="N160" s="149">
        <f t="shared" si="38"/>
        <v>7</v>
      </c>
      <c r="O160" s="149">
        <f t="shared" si="29"/>
        <v>16</v>
      </c>
      <c r="P160" s="149">
        <f t="shared" si="30"/>
        <v>0.1</v>
      </c>
    </row>
    <row r="161" spans="1:16" x14ac:dyDescent="0.25">
      <c r="A161" s="391"/>
      <c r="B161" s="394"/>
      <c r="C161" s="5" t="str">
        <f t="shared" si="26"/>
        <v/>
      </c>
      <c r="D161" s="155">
        <f t="shared" si="31"/>
        <v>0</v>
      </c>
      <c r="F161" s="156">
        <f t="shared" si="32"/>
        <v>0</v>
      </c>
      <c r="G161" t="str">
        <f t="shared" si="33"/>
        <v/>
      </c>
      <c r="H161" t="b">
        <f t="shared" si="34"/>
        <v>0</v>
      </c>
      <c r="I161" s="283">
        <f t="shared" si="27"/>
        <v>0</v>
      </c>
      <c r="J161" s="1">
        <f t="shared" si="28"/>
        <v>0</v>
      </c>
      <c r="K161" s="63">
        <f t="shared" si="35"/>
        <v>0</v>
      </c>
      <c r="L161" s="149">
        <f t="shared" si="36"/>
        <v>0</v>
      </c>
      <c r="M161" s="150">
        <f t="shared" si="37"/>
        <v>100</v>
      </c>
      <c r="N161" s="149">
        <f t="shared" si="38"/>
        <v>7</v>
      </c>
      <c r="O161" s="149">
        <f t="shared" si="29"/>
        <v>16</v>
      </c>
      <c r="P161" s="149">
        <f t="shared" si="30"/>
        <v>0.1</v>
      </c>
    </row>
    <row r="162" spans="1:16" x14ac:dyDescent="0.25">
      <c r="A162" s="391"/>
      <c r="B162" s="394"/>
      <c r="C162" s="5" t="str">
        <f t="shared" si="26"/>
        <v/>
      </c>
      <c r="D162" s="155">
        <f t="shared" si="31"/>
        <v>0</v>
      </c>
      <c r="F162" s="156">
        <f t="shared" si="32"/>
        <v>0</v>
      </c>
      <c r="G162" t="str">
        <f t="shared" si="33"/>
        <v/>
      </c>
      <c r="H162" t="b">
        <f t="shared" si="34"/>
        <v>0</v>
      </c>
      <c r="I162" s="283">
        <f t="shared" si="27"/>
        <v>0</v>
      </c>
      <c r="J162" s="1">
        <f t="shared" si="28"/>
        <v>0</v>
      </c>
      <c r="K162" s="63">
        <f t="shared" si="35"/>
        <v>0</v>
      </c>
      <c r="L162" s="149">
        <f t="shared" si="36"/>
        <v>0</v>
      </c>
      <c r="M162" s="150">
        <f t="shared" si="37"/>
        <v>100</v>
      </c>
      <c r="N162" s="149">
        <f t="shared" si="38"/>
        <v>7</v>
      </c>
      <c r="O162" s="149">
        <f t="shared" si="29"/>
        <v>16</v>
      </c>
      <c r="P162" s="149">
        <f t="shared" si="30"/>
        <v>0.1</v>
      </c>
    </row>
    <row r="163" spans="1:16" x14ac:dyDescent="0.25">
      <c r="A163" s="391"/>
      <c r="B163" s="394"/>
      <c r="C163" s="5" t="str">
        <f t="shared" si="26"/>
        <v/>
      </c>
      <c r="D163" s="155">
        <f t="shared" si="31"/>
        <v>0</v>
      </c>
      <c r="F163" s="156">
        <f t="shared" si="32"/>
        <v>0</v>
      </c>
      <c r="G163" t="str">
        <f t="shared" si="33"/>
        <v/>
      </c>
      <c r="H163" t="b">
        <f t="shared" si="34"/>
        <v>0</v>
      </c>
      <c r="I163" s="283">
        <f t="shared" si="27"/>
        <v>0</v>
      </c>
      <c r="J163" s="1">
        <f t="shared" si="28"/>
        <v>0</v>
      </c>
      <c r="K163" s="63">
        <f t="shared" si="35"/>
        <v>0</v>
      </c>
      <c r="L163" s="149">
        <f t="shared" si="36"/>
        <v>0</v>
      </c>
      <c r="M163" s="150">
        <f t="shared" si="37"/>
        <v>100</v>
      </c>
      <c r="N163" s="149">
        <f t="shared" si="38"/>
        <v>7</v>
      </c>
      <c r="O163" s="149">
        <f t="shared" si="29"/>
        <v>16</v>
      </c>
      <c r="P163" s="149">
        <f t="shared" si="30"/>
        <v>0.1</v>
      </c>
    </row>
    <row r="164" spans="1:16" x14ac:dyDescent="0.25">
      <c r="A164" s="391"/>
      <c r="B164" s="394"/>
      <c r="C164" s="5" t="str">
        <f t="shared" si="26"/>
        <v/>
      </c>
      <c r="D164" s="155">
        <f t="shared" si="31"/>
        <v>0</v>
      </c>
      <c r="F164" s="156">
        <f t="shared" si="32"/>
        <v>0</v>
      </c>
      <c r="G164" t="str">
        <f t="shared" si="33"/>
        <v/>
      </c>
      <c r="H164" t="b">
        <f t="shared" si="34"/>
        <v>0</v>
      </c>
      <c r="I164" s="283">
        <f t="shared" si="27"/>
        <v>0</v>
      </c>
      <c r="J164" s="1">
        <f t="shared" si="28"/>
        <v>0</v>
      </c>
      <c r="K164" s="63">
        <f t="shared" si="35"/>
        <v>0</v>
      </c>
      <c r="L164" s="149">
        <f t="shared" si="36"/>
        <v>0</v>
      </c>
      <c r="M164" s="150">
        <f t="shared" si="37"/>
        <v>100</v>
      </c>
      <c r="N164" s="149">
        <f t="shared" si="38"/>
        <v>7</v>
      </c>
      <c r="O164" s="149">
        <f t="shared" si="29"/>
        <v>16</v>
      </c>
      <c r="P164" s="149">
        <f t="shared" si="30"/>
        <v>0.1</v>
      </c>
    </row>
    <row r="165" spans="1:16" x14ac:dyDescent="0.25">
      <c r="A165" s="391"/>
      <c r="B165" s="394"/>
      <c r="C165" s="5" t="str">
        <f t="shared" si="26"/>
        <v/>
      </c>
      <c r="D165" s="155">
        <f t="shared" si="31"/>
        <v>0</v>
      </c>
      <c r="F165" s="156">
        <f t="shared" si="32"/>
        <v>0</v>
      </c>
      <c r="G165" t="str">
        <f t="shared" si="33"/>
        <v/>
      </c>
      <c r="H165" t="b">
        <f t="shared" si="34"/>
        <v>0</v>
      </c>
      <c r="I165" s="283">
        <f t="shared" si="27"/>
        <v>0</v>
      </c>
      <c r="J165" s="1">
        <f t="shared" si="28"/>
        <v>0</v>
      </c>
      <c r="K165" s="63">
        <f t="shared" si="35"/>
        <v>0</v>
      </c>
      <c r="L165" s="149">
        <f t="shared" si="36"/>
        <v>0</v>
      </c>
      <c r="M165" s="150">
        <f t="shared" si="37"/>
        <v>100</v>
      </c>
      <c r="N165" s="149">
        <f t="shared" si="38"/>
        <v>7</v>
      </c>
      <c r="O165" s="149">
        <f t="shared" si="29"/>
        <v>16</v>
      </c>
      <c r="P165" s="149">
        <f t="shared" si="30"/>
        <v>0.1</v>
      </c>
    </row>
    <row r="166" spans="1:16" x14ac:dyDescent="0.25">
      <c r="A166" s="391"/>
      <c r="B166" s="394"/>
      <c r="C166" s="5" t="str">
        <f t="shared" si="26"/>
        <v/>
      </c>
      <c r="D166" s="155">
        <f t="shared" si="31"/>
        <v>0</v>
      </c>
      <c r="F166" s="156">
        <f t="shared" si="32"/>
        <v>0</v>
      </c>
      <c r="G166" t="str">
        <f t="shared" si="33"/>
        <v/>
      </c>
      <c r="H166" t="b">
        <f t="shared" si="34"/>
        <v>0</v>
      </c>
      <c r="I166" s="283">
        <f t="shared" si="27"/>
        <v>0</v>
      </c>
      <c r="J166" s="1">
        <f t="shared" si="28"/>
        <v>0</v>
      </c>
      <c r="K166" s="63">
        <f t="shared" si="35"/>
        <v>0</v>
      </c>
      <c r="L166" s="149">
        <f t="shared" si="36"/>
        <v>0</v>
      </c>
      <c r="M166" s="150">
        <f t="shared" si="37"/>
        <v>100</v>
      </c>
      <c r="N166" s="149">
        <f t="shared" si="38"/>
        <v>7</v>
      </c>
      <c r="O166" s="149">
        <f t="shared" si="29"/>
        <v>16</v>
      </c>
      <c r="P166" s="149">
        <f t="shared" si="30"/>
        <v>0.1</v>
      </c>
    </row>
    <row r="167" spans="1:16" x14ac:dyDescent="0.25">
      <c r="A167" s="391"/>
      <c r="B167" s="394"/>
      <c r="C167" s="5" t="str">
        <f t="shared" si="26"/>
        <v/>
      </c>
      <c r="D167" s="155">
        <f t="shared" si="31"/>
        <v>0</v>
      </c>
      <c r="F167" s="156">
        <f t="shared" si="32"/>
        <v>0</v>
      </c>
      <c r="G167" t="str">
        <f t="shared" si="33"/>
        <v/>
      </c>
      <c r="H167" t="b">
        <f t="shared" si="34"/>
        <v>0</v>
      </c>
      <c r="I167" s="283">
        <f t="shared" si="27"/>
        <v>0</v>
      </c>
      <c r="J167" s="1">
        <f t="shared" si="28"/>
        <v>0</v>
      </c>
      <c r="K167" s="63">
        <f t="shared" si="35"/>
        <v>0</v>
      </c>
      <c r="L167" s="149">
        <f t="shared" si="36"/>
        <v>0</v>
      </c>
      <c r="M167" s="150">
        <f t="shared" si="37"/>
        <v>100</v>
      </c>
      <c r="N167" s="149">
        <f t="shared" si="38"/>
        <v>7</v>
      </c>
      <c r="O167" s="149">
        <f t="shared" si="29"/>
        <v>16</v>
      </c>
      <c r="P167" s="149">
        <f t="shared" si="30"/>
        <v>0.1</v>
      </c>
    </row>
    <row r="168" spans="1:16" x14ac:dyDescent="0.25">
      <c r="A168" s="391"/>
      <c r="B168" s="394"/>
      <c r="C168" s="5" t="str">
        <f t="shared" si="26"/>
        <v/>
      </c>
      <c r="D168" s="155">
        <f t="shared" si="31"/>
        <v>0</v>
      </c>
      <c r="F168" s="156">
        <f t="shared" si="32"/>
        <v>0</v>
      </c>
      <c r="G168" t="str">
        <f t="shared" si="33"/>
        <v/>
      </c>
      <c r="H168" t="b">
        <f t="shared" si="34"/>
        <v>0</v>
      </c>
      <c r="I168" s="283">
        <f t="shared" si="27"/>
        <v>0</v>
      </c>
      <c r="J168" s="1">
        <f t="shared" si="28"/>
        <v>0</v>
      </c>
      <c r="K168" s="63">
        <f t="shared" si="35"/>
        <v>0</v>
      </c>
      <c r="L168" s="149">
        <f t="shared" si="36"/>
        <v>0</v>
      </c>
      <c r="M168" s="150">
        <f t="shared" si="37"/>
        <v>100</v>
      </c>
      <c r="N168" s="149">
        <f t="shared" si="38"/>
        <v>7</v>
      </c>
      <c r="O168" s="149">
        <f t="shared" si="29"/>
        <v>16</v>
      </c>
      <c r="P168" s="149">
        <f t="shared" si="30"/>
        <v>0.1</v>
      </c>
    </row>
    <row r="169" spans="1:16" x14ac:dyDescent="0.25">
      <c r="A169" s="391"/>
      <c r="B169" s="394"/>
      <c r="C169" s="5" t="str">
        <f t="shared" si="26"/>
        <v/>
      </c>
      <c r="D169" s="155">
        <f t="shared" si="31"/>
        <v>0</v>
      </c>
      <c r="F169" s="156">
        <f t="shared" si="32"/>
        <v>0</v>
      </c>
      <c r="G169" t="str">
        <f t="shared" si="33"/>
        <v/>
      </c>
      <c r="H169" t="b">
        <f t="shared" si="34"/>
        <v>0</v>
      </c>
      <c r="I169" s="283">
        <f t="shared" si="27"/>
        <v>0</v>
      </c>
      <c r="J169" s="1">
        <f t="shared" si="28"/>
        <v>0</v>
      </c>
      <c r="K169" s="63">
        <f t="shared" si="35"/>
        <v>0</v>
      </c>
      <c r="L169" s="149">
        <f t="shared" si="36"/>
        <v>0</v>
      </c>
      <c r="M169" s="150">
        <f t="shared" si="37"/>
        <v>100</v>
      </c>
      <c r="N169" s="149">
        <f t="shared" si="38"/>
        <v>7</v>
      </c>
      <c r="O169" s="149">
        <f t="shared" si="29"/>
        <v>16</v>
      </c>
      <c r="P169" s="149">
        <f t="shared" si="30"/>
        <v>0.1</v>
      </c>
    </row>
    <row r="170" spans="1:16" x14ac:dyDescent="0.25">
      <c r="A170" s="391"/>
      <c r="B170" s="394"/>
      <c r="C170" s="5" t="str">
        <f t="shared" si="26"/>
        <v/>
      </c>
      <c r="D170" s="155">
        <f t="shared" si="31"/>
        <v>0</v>
      </c>
      <c r="F170" s="156">
        <f t="shared" si="32"/>
        <v>0</v>
      </c>
      <c r="G170" t="str">
        <f t="shared" si="33"/>
        <v/>
      </c>
      <c r="H170" t="b">
        <f t="shared" si="34"/>
        <v>0</v>
      </c>
      <c r="I170" s="283">
        <f t="shared" si="27"/>
        <v>0</v>
      </c>
      <c r="J170" s="1">
        <f t="shared" si="28"/>
        <v>0</v>
      </c>
      <c r="K170" s="63">
        <f t="shared" si="35"/>
        <v>0</v>
      </c>
      <c r="L170" s="149">
        <f t="shared" si="36"/>
        <v>0</v>
      </c>
      <c r="M170" s="150">
        <f t="shared" si="37"/>
        <v>100</v>
      </c>
      <c r="N170" s="149">
        <f t="shared" si="38"/>
        <v>7</v>
      </c>
      <c r="O170" s="149">
        <f t="shared" si="29"/>
        <v>16</v>
      </c>
      <c r="P170" s="149">
        <f t="shared" si="30"/>
        <v>0.1</v>
      </c>
    </row>
    <row r="171" spans="1:16" x14ac:dyDescent="0.25">
      <c r="A171" s="391"/>
      <c r="B171" s="394"/>
      <c r="C171" s="5" t="str">
        <f t="shared" si="26"/>
        <v/>
      </c>
      <c r="D171" s="155">
        <f t="shared" si="31"/>
        <v>0</v>
      </c>
      <c r="F171" s="156">
        <f t="shared" si="32"/>
        <v>0</v>
      </c>
      <c r="G171" t="str">
        <f t="shared" si="33"/>
        <v/>
      </c>
      <c r="H171" t="b">
        <f t="shared" si="34"/>
        <v>0</v>
      </c>
      <c r="I171" s="283">
        <f t="shared" si="27"/>
        <v>0</v>
      </c>
      <c r="J171" s="1">
        <f t="shared" si="28"/>
        <v>0</v>
      </c>
      <c r="K171" s="63">
        <f t="shared" si="35"/>
        <v>0</v>
      </c>
      <c r="L171" s="149">
        <f t="shared" si="36"/>
        <v>0</v>
      </c>
      <c r="M171" s="150">
        <f t="shared" si="37"/>
        <v>100</v>
      </c>
      <c r="N171" s="149">
        <f t="shared" si="38"/>
        <v>7</v>
      </c>
      <c r="O171" s="149">
        <f t="shared" si="29"/>
        <v>16</v>
      </c>
      <c r="P171" s="149">
        <f t="shared" si="30"/>
        <v>0.1</v>
      </c>
    </row>
    <row r="172" spans="1:16" x14ac:dyDescent="0.25">
      <c r="A172" s="391"/>
      <c r="B172" s="394"/>
      <c r="C172" s="5" t="str">
        <f t="shared" si="26"/>
        <v/>
      </c>
      <c r="D172" s="155">
        <f t="shared" si="31"/>
        <v>0</v>
      </c>
      <c r="F172" s="156">
        <f t="shared" si="32"/>
        <v>0</v>
      </c>
      <c r="G172" t="str">
        <f t="shared" si="33"/>
        <v/>
      </c>
      <c r="H172" t="b">
        <f t="shared" si="34"/>
        <v>0</v>
      </c>
      <c r="I172" s="283">
        <f t="shared" si="27"/>
        <v>0</v>
      </c>
      <c r="J172" s="1">
        <f t="shared" si="28"/>
        <v>0</v>
      </c>
      <c r="K172" s="63">
        <f t="shared" si="35"/>
        <v>0</v>
      </c>
      <c r="L172" s="149">
        <f t="shared" si="36"/>
        <v>0</v>
      </c>
      <c r="M172" s="150">
        <f t="shared" si="37"/>
        <v>100</v>
      </c>
      <c r="N172" s="149">
        <f t="shared" si="38"/>
        <v>7</v>
      </c>
      <c r="O172" s="149">
        <f t="shared" si="29"/>
        <v>16</v>
      </c>
      <c r="P172" s="149">
        <f t="shared" si="30"/>
        <v>0.1</v>
      </c>
    </row>
    <row r="173" spans="1:16" x14ac:dyDescent="0.25">
      <c r="A173" s="391"/>
      <c r="B173" s="394"/>
      <c r="C173" s="5" t="str">
        <f t="shared" si="26"/>
        <v/>
      </c>
      <c r="D173" s="155">
        <f t="shared" si="31"/>
        <v>0</v>
      </c>
      <c r="F173" s="156">
        <f t="shared" si="32"/>
        <v>0</v>
      </c>
      <c r="G173" t="str">
        <f t="shared" si="33"/>
        <v/>
      </c>
      <c r="H173" t="b">
        <f t="shared" si="34"/>
        <v>0</v>
      </c>
      <c r="I173" s="283">
        <f t="shared" si="27"/>
        <v>0</v>
      </c>
      <c r="J173" s="1">
        <f t="shared" si="28"/>
        <v>0</v>
      </c>
      <c r="K173" s="63">
        <f t="shared" si="35"/>
        <v>0</v>
      </c>
      <c r="L173" s="149">
        <f t="shared" si="36"/>
        <v>0</v>
      </c>
      <c r="M173" s="150">
        <f t="shared" si="37"/>
        <v>100</v>
      </c>
      <c r="N173" s="149">
        <f t="shared" si="38"/>
        <v>7</v>
      </c>
      <c r="O173" s="149">
        <f t="shared" si="29"/>
        <v>16</v>
      </c>
      <c r="P173" s="149">
        <f t="shared" si="30"/>
        <v>0.1</v>
      </c>
    </row>
    <row r="174" spans="1:16" x14ac:dyDescent="0.25">
      <c r="A174" s="391"/>
      <c r="B174" s="394"/>
      <c r="C174" s="5" t="str">
        <f t="shared" si="26"/>
        <v/>
      </c>
      <c r="D174" s="155">
        <f t="shared" si="31"/>
        <v>0</v>
      </c>
      <c r="F174" s="156">
        <f t="shared" si="32"/>
        <v>0</v>
      </c>
      <c r="G174" t="str">
        <f t="shared" si="33"/>
        <v/>
      </c>
      <c r="H174" t="b">
        <f t="shared" si="34"/>
        <v>0</v>
      </c>
      <c r="I174" s="283">
        <f t="shared" si="27"/>
        <v>0</v>
      </c>
      <c r="J174" s="1">
        <f t="shared" si="28"/>
        <v>0</v>
      </c>
      <c r="K174" s="63">
        <f t="shared" si="35"/>
        <v>0</v>
      </c>
      <c r="L174" s="149">
        <f t="shared" si="36"/>
        <v>0</v>
      </c>
      <c r="M174" s="150">
        <f t="shared" si="37"/>
        <v>100</v>
      </c>
      <c r="N174" s="149">
        <f t="shared" si="38"/>
        <v>7</v>
      </c>
      <c r="O174" s="149">
        <f t="shared" si="29"/>
        <v>16</v>
      </c>
      <c r="P174" s="149">
        <f t="shared" si="30"/>
        <v>0.1</v>
      </c>
    </row>
    <row r="175" spans="1:16" x14ac:dyDescent="0.25">
      <c r="A175" s="391"/>
      <c r="B175" s="394"/>
      <c r="C175" s="5" t="str">
        <f t="shared" si="26"/>
        <v/>
      </c>
      <c r="D175" s="155">
        <f t="shared" si="31"/>
        <v>0</v>
      </c>
      <c r="F175" s="156">
        <f t="shared" si="32"/>
        <v>0</v>
      </c>
      <c r="G175" t="str">
        <f t="shared" si="33"/>
        <v/>
      </c>
      <c r="H175" t="b">
        <f t="shared" si="34"/>
        <v>0</v>
      </c>
      <c r="I175" s="283">
        <f t="shared" si="27"/>
        <v>0</v>
      </c>
      <c r="J175" s="1">
        <f t="shared" si="28"/>
        <v>0</v>
      </c>
      <c r="K175" s="63">
        <f t="shared" si="35"/>
        <v>0</v>
      </c>
      <c r="L175" s="149">
        <f t="shared" si="36"/>
        <v>0</v>
      </c>
      <c r="M175" s="150">
        <f t="shared" si="37"/>
        <v>100</v>
      </c>
      <c r="N175" s="149">
        <f t="shared" si="38"/>
        <v>7</v>
      </c>
      <c r="O175" s="149">
        <f t="shared" si="29"/>
        <v>16</v>
      </c>
      <c r="P175" s="149">
        <f t="shared" si="30"/>
        <v>0.1</v>
      </c>
    </row>
    <row r="176" spans="1:16" x14ac:dyDescent="0.25">
      <c r="A176" s="391"/>
      <c r="B176" s="394"/>
      <c r="C176" s="5" t="str">
        <f t="shared" si="26"/>
        <v/>
      </c>
      <c r="D176" s="155">
        <f t="shared" si="31"/>
        <v>0</v>
      </c>
      <c r="F176" s="156">
        <f t="shared" si="32"/>
        <v>0</v>
      </c>
      <c r="G176" t="str">
        <f t="shared" si="33"/>
        <v/>
      </c>
      <c r="H176" t="b">
        <f t="shared" si="34"/>
        <v>0</v>
      </c>
      <c r="I176" s="283">
        <f t="shared" si="27"/>
        <v>0</v>
      </c>
      <c r="J176" s="1">
        <f t="shared" si="28"/>
        <v>0</v>
      </c>
      <c r="K176" s="63">
        <f t="shared" si="35"/>
        <v>0</v>
      </c>
      <c r="L176" s="149">
        <f t="shared" si="36"/>
        <v>0</v>
      </c>
      <c r="M176" s="150">
        <f t="shared" si="37"/>
        <v>100</v>
      </c>
      <c r="N176" s="149">
        <f t="shared" si="38"/>
        <v>7</v>
      </c>
      <c r="O176" s="149">
        <f t="shared" si="29"/>
        <v>16</v>
      </c>
      <c r="P176" s="149">
        <f t="shared" si="30"/>
        <v>0.1</v>
      </c>
    </row>
    <row r="177" spans="1:16" x14ac:dyDescent="0.25">
      <c r="A177" s="391"/>
      <c r="B177" s="394"/>
      <c r="C177" s="5" t="str">
        <f t="shared" si="26"/>
        <v/>
      </c>
      <c r="D177" s="155">
        <f t="shared" si="31"/>
        <v>0</v>
      </c>
      <c r="F177" s="156">
        <f t="shared" si="32"/>
        <v>0</v>
      </c>
      <c r="G177" t="str">
        <f t="shared" si="33"/>
        <v/>
      </c>
      <c r="H177" t="b">
        <f t="shared" si="34"/>
        <v>0</v>
      </c>
      <c r="I177" s="283">
        <f t="shared" si="27"/>
        <v>0</v>
      </c>
      <c r="J177" s="1">
        <f t="shared" si="28"/>
        <v>0</v>
      </c>
      <c r="K177" s="63">
        <f t="shared" si="35"/>
        <v>0</v>
      </c>
      <c r="L177" s="149">
        <f t="shared" si="36"/>
        <v>0</v>
      </c>
      <c r="M177" s="150">
        <f t="shared" si="37"/>
        <v>100</v>
      </c>
      <c r="N177" s="149">
        <f t="shared" si="38"/>
        <v>7</v>
      </c>
      <c r="O177" s="149">
        <f t="shared" si="29"/>
        <v>16</v>
      </c>
      <c r="P177" s="149">
        <f t="shared" si="30"/>
        <v>0.1</v>
      </c>
    </row>
    <row r="178" spans="1:16" x14ac:dyDescent="0.25">
      <c r="A178" s="391"/>
      <c r="B178" s="394"/>
      <c r="C178" s="5" t="str">
        <f t="shared" si="26"/>
        <v/>
      </c>
      <c r="D178" s="155">
        <f t="shared" si="31"/>
        <v>0</v>
      </c>
      <c r="F178" s="156">
        <f t="shared" si="32"/>
        <v>0</v>
      </c>
      <c r="G178" t="str">
        <f t="shared" si="33"/>
        <v/>
      </c>
      <c r="H178" t="b">
        <f t="shared" si="34"/>
        <v>0</v>
      </c>
      <c r="I178" s="283">
        <f t="shared" si="27"/>
        <v>0</v>
      </c>
      <c r="J178" s="1">
        <f t="shared" si="28"/>
        <v>0</v>
      </c>
      <c r="K178" s="63">
        <f t="shared" si="35"/>
        <v>0</v>
      </c>
      <c r="L178" s="149">
        <f t="shared" si="36"/>
        <v>0</v>
      </c>
      <c r="M178" s="150">
        <f t="shared" si="37"/>
        <v>100</v>
      </c>
      <c r="N178" s="149">
        <f t="shared" si="38"/>
        <v>7</v>
      </c>
      <c r="O178" s="149">
        <f t="shared" si="29"/>
        <v>16</v>
      </c>
      <c r="P178" s="149">
        <f t="shared" si="30"/>
        <v>0.1</v>
      </c>
    </row>
    <row r="179" spans="1:16" x14ac:dyDescent="0.25">
      <c r="A179" s="391"/>
      <c r="B179" s="394"/>
      <c r="C179" s="5" t="str">
        <f t="shared" si="26"/>
        <v/>
      </c>
      <c r="D179" s="155">
        <f t="shared" si="31"/>
        <v>0</v>
      </c>
      <c r="F179" s="156">
        <f t="shared" si="32"/>
        <v>0</v>
      </c>
      <c r="G179" t="str">
        <f t="shared" si="33"/>
        <v/>
      </c>
      <c r="H179" t="b">
        <f t="shared" si="34"/>
        <v>0</v>
      </c>
      <c r="I179" s="283">
        <f t="shared" si="27"/>
        <v>0</v>
      </c>
      <c r="J179" s="1">
        <f t="shared" si="28"/>
        <v>0</v>
      </c>
      <c r="K179" s="63">
        <f t="shared" si="35"/>
        <v>0</v>
      </c>
      <c r="L179" s="149">
        <f t="shared" si="36"/>
        <v>0</v>
      </c>
      <c r="M179" s="150">
        <f t="shared" si="37"/>
        <v>100</v>
      </c>
      <c r="N179" s="149">
        <f t="shared" si="38"/>
        <v>7</v>
      </c>
      <c r="O179" s="149">
        <f t="shared" si="29"/>
        <v>16</v>
      </c>
      <c r="P179" s="149">
        <f t="shared" si="30"/>
        <v>0.1</v>
      </c>
    </row>
    <row r="180" spans="1:16" x14ac:dyDescent="0.25">
      <c r="A180" s="391"/>
      <c r="B180" s="394"/>
      <c r="C180" s="5" t="str">
        <f t="shared" si="26"/>
        <v/>
      </c>
      <c r="D180" s="155">
        <f t="shared" si="31"/>
        <v>0</v>
      </c>
      <c r="F180" s="156">
        <f t="shared" si="32"/>
        <v>0</v>
      </c>
      <c r="G180" t="str">
        <f t="shared" si="33"/>
        <v/>
      </c>
      <c r="H180" t="b">
        <f t="shared" si="34"/>
        <v>0</v>
      </c>
      <c r="I180" s="283">
        <f t="shared" si="27"/>
        <v>0</v>
      </c>
      <c r="J180" s="1">
        <f t="shared" si="28"/>
        <v>0</v>
      </c>
      <c r="K180" s="63">
        <f t="shared" si="35"/>
        <v>0</v>
      </c>
      <c r="L180" s="149">
        <f t="shared" si="36"/>
        <v>0</v>
      </c>
      <c r="M180" s="150">
        <f t="shared" si="37"/>
        <v>100</v>
      </c>
      <c r="N180" s="149">
        <f t="shared" si="38"/>
        <v>7</v>
      </c>
      <c r="O180" s="149">
        <f t="shared" si="29"/>
        <v>16</v>
      </c>
      <c r="P180" s="149">
        <f t="shared" si="30"/>
        <v>0.1</v>
      </c>
    </row>
    <row r="181" spans="1:16" x14ac:dyDescent="0.25">
      <c r="A181" s="391"/>
      <c r="B181" s="394"/>
      <c r="C181" s="5" t="str">
        <f t="shared" si="26"/>
        <v/>
      </c>
      <c r="D181" s="155">
        <f t="shared" si="31"/>
        <v>0</v>
      </c>
      <c r="F181" s="156">
        <f t="shared" si="32"/>
        <v>0</v>
      </c>
      <c r="G181" t="str">
        <f t="shared" si="33"/>
        <v/>
      </c>
      <c r="H181" t="b">
        <f t="shared" si="34"/>
        <v>0</v>
      </c>
      <c r="I181" s="283">
        <f t="shared" si="27"/>
        <v>0</v>
      </c>
      <c r="J181" s="1">
        <f t="shared" si="28"/>
        <v>0</v>
      </c>
      <c r="K181" s="63">
        <f t="shared" si="35"/>
        <v>0</v>
      </c>
      <c r="L181" s="149">
        <f t="shared" si="36"/>
        <v>0</v>
      </c>
      <c r="M181" s="150">
        <f t="shared" si="37"/>
        <v>100</v>
      </c>
      <c r="N181" s="149">
        <f t="shared" si="38"/>
        <v>7</v>
      </c>
      <c r="O181" s="149">
        <f t="shared" si="29"/>
        <v>16</v>
      </c>
      <c r="P181" s="149">
        <f t="shared" si="30"/>
        <v>0.1</v>
      </c>
    </row>
    <row r="182" spans="1:16" x14ac:dyDescent="0.25">
      <c r="A182" s="391"/>
      <c r="B182" s="394"/>
      <c r="C182" s="5" t="str">
        <f t="shared" si="26"/>
        <v/>
      </c>
      <c r="D182" s="155">
        <f t="shared" si="31"/>
        <v>0</v>
      </c>
      <c r="F182" s="156">
        <f t="shared" si="32"/>
        <v>0</v>
      </c>
      <c r="G182" t="str">
        <f t="shared" si="33"/>
        <v/>
      </c>
      <c r="H182" t="b">
        <f t="shared" si="34"/>
        <v>0</v>
      </c>
      <c r="I182" s="283">
        <f t="shared" si="27"/>
        <v>0</v>
      </c>
      <c r="J182" s="1">
        <f t="shared" si="28"/>
        <v>0</v>
      </c>
      <c r="K182" s="63">
        <f t="shared" si="35"/>
        <v>0</v>
      </c>
      <c r="L182" s="149">
        <f t="shared" si="36"/>
        <v>0</v>
      </c>
      <c r="M182" s="150">
        <f t="shared" si="37"/>
        <v>100</v>
      </c>
      <c r="N182" s="149">
        <f t="shared" si="38"/>
        <v>7</v>
      </c>
      <c r="O182" s="149">
        <f t="shared" si="29"/>
        <v>16</v>
      </c>
      <c r="P182" s="149">
        <f t="shared" si="30"/>
        <v>0.1</v>
      </c>
    </row>
    <row r="183" spans="1:16" x14ac:dyDescent="0.25">
      <c r="A183" s="391"/>
      <c r="B183" s="394"/>
      <c r="C183" s="5" t="str">
        <f t="shared" si="26"/>
        <v/>
      </c>
      <c r="D183" s="155">
        <f t="shared" si="31"/>
        <v>0</v>
      </c>
      <c r="F183" s="156">
        <f t="shared" si="32"/>
        <v>0</v>
      </c>
      <c r="G183" t="str">
        <f t="shared" si="33"/>
        <v/>
      </c>
      <c r="H183" t="b">
        <f t="shared" si="34"/>
        <v>0</v>
      </c>
      <c r="I183" s="283">
        <f t="shared" si="27"/>
        <v>0</v>
      </c>
      <c r="J183" s="1">
        <f t="shared" si="28"/>
        <v>0</v>
      </c>
      <c r="K183" s="63">
        <f t="shared" si="35"/>
        <v>0</v>
      </c>
      <c r="L183" s="149">
        <f t="shared" si="36"/>
        <v>0</v>
      </c>
      <c r="M183" s="150">
        <f t="shared" si="37"/>
        <v>100</v>
      </c>
      <c r="N183" s="149">
        <f t="shared" si="38"/>
        <v>7</v>
      </c>
      <c r="O183" s="149">
        <f t="shared" si="29"/>
        <v>16</v>
      </c>
      <c r="P183" s="149">
        <f t="shared" si="30"/>
        <v>0.1</v>
      </c>
    </row>
    <row r="184" spans="1:16" x14ac:dyDescent="0.25">
      <c r="A184" s="391"/>
      <c r="B184" s="394"/>
      <c r="C184" s="5" t="str">
        <f t="shared" si="26"/>
        <v/>
      </c>
      <c r="D184" s="155">
        <f t="shared" si="31"/>
        <v>0</v>
      </c>
      <c r="F184" s="156">
        <f t="shared" si="32"/>
        <v>0</v>
      </c>
      <c r="G184" t="str">
        <f t="shared" si="33"/>
        <v/>
      </c>
      <c r="H184" t="b">
        <f t="shared" si="34"/>
        <v>0</v>
      </c>
      <c r="I184" s="283">
        <f t="shared" si="27"/>
        <v>0</v>
      </c>
      <c r="J184" s="1">
        <f t="shared" si="28"/>
        <v>0</v>
      </c>
      <c r="K184" s="63">
        <f t="shared" si="35"/>
        <v>0</v>
      </c>
      <c r="L184" s="149">
        <f t="shared" si="36"/>
        <v>0</v>
      </c>
      <c r="M184" s="150">
        <f t="shared" si="37"/>
        <v>100</v>
      </c>
      <c r="N184" s="149">
        <f t="shared" si="38"/>
        <v>7</v>
      </c>
      <c r="O184" s="149">
        <f t="shared" si="29"/>
        <v>16</v>
      </c>
      <c r="P184" s="149">
        <f t="shared" si="30"/>
        <v>0.1</v>
      </c>
    </row>
    <row r="185" spans="1:16" x14ac:dyDescent="0.25">
      <c r="A185" s="391"/>
      <c r="B185" s="394"/>
      <c r="C185" s="5" t="str">
        <f t="shared" si="26"/>
        <v/>
      </c>
      <c r="D185" s="155">
        <f t="shared" si="31"/>
        <v>0</v>
      </c>
      <c r="F185" s="156">
        <f t="shared" si="32"/>
        <v>0</v>
      </c>
      <c r="G185" t="str">
        <f t="shared" si="33"/>
        <v/>
      </c>
      <c r="H185" t="b">
        <f t="shared" si="34"/>
        <v>0</v>
      </c>
      <c r="I185" s="283">
        <f t="shared" si="27"/>
        <v>0</v>
      </c>
      <c r="J185" s="1">
        <f t="shared" si="28"/>
        <v>0</v>
      </c>
      <c r="K185" s="63">
        <f t="shared" si="35"/>
        <v>0</v>
      </c>
      <c r="L185" s="149">
        <f t="shared" si="36"/>
        <v>0</v>
      </c>
      <c r="M185" s="150">
        <f t="shared" si="37"/>
        <v>100</v>
      </c>
      <c r="N185" s="149">
        <f t="shared" si="38"/>
        <v>7</v>
      </c>
      <c r="O185" s="149">
        <f t="shared" si="29"/>
        <v>16</v>
      </c>
      <c r="P185" s="149">
        <f t="shared" si="30"/>
        <v>0.1</v>
      </c>
    </row>
    <row r="186" spans="1:16" x14ac:dyDescent="0.25">
      <c r="A186" s="391"/>
      <c r="B186" s="394"/>
      <c r="C186" s="5" t="str">
        <f t="shared" si="26"/>
        <v/>
      </c>
      <c r="D186" s="155">
        <f t="shared" si="31"/>
        <v>0</v>
      </c>
      <c r="F186" s="156">
        <f t="shared" si="32"/>
        <v>0</v>
      </c>
      <c r="G186" t="str">
        <f t="shared" si="33"/>
        <v/>
      </c>
      <c r="H186" t="b">
        <f t="shared" si="34"/>
        <v>0</v>
      </c>
      <c r="I186" s="283">
        <f t="shared" si="27"/>
        <v>0</v>
      </c>
      <c r="J186" s="1">
        <f t="shared" si="28"/>
        <v>0</v>
      </c>
      <c r="K186" s="63">
        <f t="shared" si="35"/>
        <v>0</v>
      </c>
      <c r="L186" s="149">
        <f t="shared" si="36"/>
        <v>0</v>
      </c>
      <c r="M186" s="150">
        <f t="shared" si="37"/>
        <v>100</v>
      </c>
      <c r="N186" s="149">
        <f t="shared" si="38"/>
        <v>7</v>
      </c>
      <c r="O186" s="149">
        <f t="shared" si="29"/>
        <v>16</v>
      </c>
      <c r="P186" s="149">
        <f t="shared" si="30"/>
        <v>0.1</v>
      </c>
    </row>
    <row r="187" spans="1:16" x14ac:dyDescent="0.25">
      <c r="A187" s="391"/>
      <c r="B187" s="394"/>
      <c r="C187" s="5" t="str">
        <f t="shared" si="26"/>
        <v/>
      </c>
      <c r="D187" s="155">
        <f t="shared" si="31"/>
        <v>0</v>
      </c>
      <c r="F187" s="156">
        <f t="shared" si="32"/>
        <v>0</v>
      </c>
      <c r="G187" t="str">
        <f t="shared" si="33"/>
        <v/>
      </c>
      <c r="H187" t="b">
        <f t="shared" si="34"/>
        <v>0</v>
      </c>
      <c r="I187" s="283">
        <f t="shared" si="27"/>
        <v>0</v>
      </c>
      <c r="J187" s="1">
        <f t="shared" si="28"/>
        <v>0</v>
      </c>
      <c r="K187" s="63">
        <f t="shared" si="35"/>
        <v>0</v>
      </c>
      <c r="L187" s="149">
        <f t="shared" si="36"/>
        <v>0</v>
      </c>
      <c r="M187" s="150">
        <f t="shared" si="37"/>
        <v>100</v>
      </c>
      <c r="N187" s="149">
        <f t="shared" si="38"/>
        <v>7</v>
      </c>
      <c r="O187" s="149">
        <f t="shared" si="29"/>
        <v>16</v>
      </c>
      <c r="P187" s="149">
        <f t="shared" si="30"/>
        <v>0.1</v>
      </c>
    </row>
    <row r="188" spans="1:16" x14ac:dyDescent="0.25">
      <c r="A188" s="391"/>
      <c r="B188" s="394"/>
      <c r="C188" s="5" t="str">
        <f t="shared" si="26"/>
        <v/>
      </c>
      <c r="D188" s="155">
        <f t="shared" si="31"/>
        <v>0</v>
      </c>
      <c r="F188" s="156">
        <f t="shared" si="32"/>
        <v>0</v>
      </c>
      <c r="G188" t="str">
        <f t="shared" si="33"/>
        <v/>
      </c>
      <c r="H188" t="b">
        <f t="shared" si="34"/>
        <v>0</v>
      </c>
      <c r="I188" s="283">
        <f t="shared" si="27"/>
        <v>0</v>
      </c>
      <c r="J188" s="1">
        <f t="shared" si="28"/>
        <v>0</v>
      </c>
      <c r="K188" s="63">
        <f t="shared" si="35"/>
        <v>0</v>
      </c>
      <c r="L188" s="149">
        <f t="shared" si="36"/>
        <v>0</v>
      </c>
      <c r="M188" s="150">
        <f t="shared" si="37"/>
        <v>100</v>
      </c>
      <c r="N188" s="149">
        <f t="shared" si="38"/>
        <v>7</v>
      </c>
      <c r="O188" s="149">
        <f t="shared" si="29"/>
        <v>16</v>
      </c>
      <c r="P188" s="149">
        <f t="shared" si="30"/>
        <v>0.1</v>
      </c>
    </row>
    <row r="189" spans="1:16" x14ac:dyDescent="0.25">
      <c r="A189" s="391"/>
      <c r="B189" s="394"/>
      <c r="C189" s="5" t="str">
        <f t="shared" si="26"/>
        <v/>
      </c>
      <c r="D189" s="155">
        <f t="shared" si="31"/>
        <v>0</v>
      </c>
      <c r="F189" s="156">
        <f t="shared" si="32"/>
        <v>0</v>
      </c>
      <c r="G189" t="str">
        <f t="shared" si="33"/>
        <v/>
      </c>
      <c r="H189" t="b">
        <f t="shared" si="34"/>
        <v>0</v>
      </c>
      <c r="I189" s="283">
        <f t="shared" si="27"/>
        <v>0</v>
      </c>
      <c r="J189" s="1">
        <f t="shared" si="28"/>
        <v>0</v>
      </c>
      <c r="K189" s="63">
        <f t="shared" si="35"/>
        <v>0</v>
      </c>
      <c r="L189" s="149">
        <f t="shared" si="36"/>
        <v>0</v>
      </c>
      <c r="M189" s="150">
        <f t="shared" si="37"/>
        <v>100</v>
      </c>
      <c r="N189" s="149">
        <f t="shared" si="38"/>
        <v>7</v>
      </c>
      <c r="O189" s="149">
        <f t="shared" si="29"/>
        <v>16</v>
      </c>
      <c r="P189" s="149">
        <f t="shared" si="30"/>
        <v>0.1</v>
      </c>
    </row>
    <row r="190" spans="1:16" x14ac:dyDescent="0.25">
      <c r="A190" s="391"/>
      <c r="B190" s="394"/>
      <c r="C190" s="5" t="str">
        <f t="shared" si="26"/>
        <v/>
      </c>
      <c r="D190" s="155">
        <f t="shared" si="31"/>
        <v>0</v>
      </c>
      <c r="F190" s="156">
        <f t="shared" si="32"/>
        <v>0</v>
      </c>
      <c r="G190" t="str">
        <f t="shared" si="33"/>
        <v/>
      </c>
      <c r="H190" t="b">
        <f t="shared" si="34"/>
        <v>0</v>
      </c>
      <c r="I190" s="283">
        <f t="shared" si="27"/>
        <v>0</v>
      </c>
      <c r="J190" s="1">
        <f t="shared" si="28"/>
        <v>0</v>
      </c>
      <c r="K190" s="63">
        <f t="shared" si="35"/>
        <v>0</v>
      </c>
      <c r="L190" s="149">
        <f t="shared" si="36"/>
        <v>0</v>
      </c>
      <c r="M190" s="150">
        <f t="shared" si="37"/>
        <v>100</v>
      </c>
      <c r="N190" s="149">
        <f t="shared" si="38"/>
        <v>7</v>
      </c>
      <c r="O190" s="149">
        <f t="shared" si="29"/>
        <v>16</v>
      </c>
      <c r="P190" s="149">
        <f t="shared" si="30"/>
        <v>0.1</v>
      </c>
    </row>
    <row r="191" spans="1:16" x14ac:dyDescent="0.25">
      <c r="A191" s="391"/>
      <c r="B191" s="394"/>
      <c r="C191" s="5" t="str">
        <f t="shared" si="26"/>
        <v/>
      </c>
      <c r="D191" s="155">
        <f t="shared" si="31"/>
        <v>0</v>
      </c>
      <c r="F191" s="156">
        <f t="shared" si="32"/>
        <v>0</v>
      </c>
      <c r="G191" t="str">
        <f t="shared" si="33"/>
        <v/>
      </c>
      <c r="H191" t="b">
        <f t="shared" si="34"/>
        <v>0</v>
      </c>
      <c r="I191" s="283">
        <f t="shared" si="27"/>
        <v>0</v>
      </c>
      <c r="J191" s="1">
        <f t="shared" si="28"/>
        <v>0</v>
      </c>
      <c r="K191" s="63">
        <f t="shared" si="35"/>
        <v>0</v>
      </c>
      <c r="L191" s="149">
        <f t="shared" si="36"/>
        <v>0</v>
      </c>
      <c r="M191" s="150">
        <f t="shared" si="37"/>
        <v>100</v>
      </c>
      <c r="N191" s="149">
        <f t="shared" si="38"/>
        <v>7</v>
      </c>
      <c r="O191" s="149">
        <f t="shared" si="29"/>
        <v>16</v>
      </c>
      <c r="P191" s="149">
        <f t="shared" si="30"/>
        <v>0.1</v>
      </c>
    </row>
    <row r="192" spans="1:16" x14ac:dyDescent="0.25">
      <c r="A192" s="391"/>
      <c r="B192" s="394"/>
      <c r="C192" s="5" t="str">
        <f t="shared" si="26"/>
        <v/>
      </c>
      <c r="D192" s="155">
        <f t="shared" si="31"/>
        <v>0</v>
      </c>
      <c r="F192" s="156">
        <f t="shared" si="32"/>
        <v>0</v>
      </c>
      <c r="G192" t="str">
        <f t="shared" si="33"/>
        <v/>
      </c>
      <c r="H192" t="b">
        <f t="shared" si="34"/>
        <v>0</v>
      </c>
      <c r="I192" s="283">
        <f t="shared" si="27"/>
        <v>0</v>
      </c>
      <c r="J192" s="1">
        <f t="shared" si="28"/>
        <v>0</v>
      </c>
      <c r="K192" s="63">
        <f t="shared" si="35"/>
        <v>0</v>
      </c>
      <c r="L192" s="149">
        <f t="shared" si="36"/>
        <v>0</v>
      </c>
      <c r="M192" s="150">
        <f t="shared" si="37"/>
        <v>100</v>
      </c>
      <c r="N192" s="149">
        <f t="shared" si="38"/>
        <v>7</v>
      </c>
      <c r="O192" s="149">
        <f t="shared" si="29"/>
        <v>16</v>
      </c>
      <c r="P192" s="149">
        <f t="shared" si="30"/>
        <v>0.1</v>
      </c>
    </row>
    <row r="193" spans="1:16" x14ac:dyDescent="0.25">
      <c r="A193" s="391"/>
      <c r="B193" s="394"/>
      <c r="C193" s="5" t="str">
        <f t="shared" si="26"/>
        <v/>
      </c>
      <c r="D193" s="155">
        <f t="shared" si="31"/>
        <v>0</v>
      </c>
      <c r="F193" s="156">
        <f t="shared" si="32"/>
        <v>0</v>
      </c>
      <c r="G193" t="str">
        <f t="shared" si="33"/>
        <v/>
      </c>
      <c r="H193" t="b">
        <f t="shared" si="34"/>
        <v>0</v>
      </c>
      <c r="I193" s="283">
        <f t="shared" si="27"/>
        <v>0</v>
      </c>
      <c r="J193" s="1">
        <f t="shared" si="28"/>
        <v>0</v>
      </c>
      <c r="K193" s="63">
        <f t="shared" si="35"/>
        <v>0</v>
      </c>
      <c r="L193" s="149">
        <f t="shared" si="36"/>
        <v>0</v>
      </c>
      <c r="M193" s="150">
        <f t="shared" si="37"/>
        <v>100</v>
      </c>
      <c r="N193" s="149">
        <f t="shared" si="38"/>
        <v>7</v>
      </c>
      <c r="O193" s="149">
        <f t="shared" si="29"/>
        <v>16</v>
      </c>
      <c r="P193" s="149">
        <f t="shared" si="30"/>
        <v>0.1</v>
      </c>
    </row>
    <row r="194" spans="1:16" x14ac:dyDescent="0.25">
      <c r="A194" s="391"/>
      <c r="B194" s="394"/>
      <c r="C194" s="5" t="str">
        <f t="shared" si="26"/>
        <v/>
      </c>
      <c r="D194" s="155">
        <f t="shared" si="31"/>
        <v>0</v>
      </c>
      <c r="F194" s="156">
        <f t="shared" si="32"/>
        <v>0</v>
      </c>
      <c r="G194" t="str">
        <f t="shared" si="33"/>
        <v/>
      </c>
      <c r="H194" t="b">
        <f t="shared" si="34"/>
        <v>0</v>
      </c>
      <c r="I194" s="283">
        <f t="shared" si="27"/>
        <v>0</v>
      </c>
      <c r="J194" s="1">
        <f t="shared" si="28"/>
        <v>0</v>
      </c>
      <c r="K194" s="63">
        <f t="shared" si="35"/>
        <v>0</v>
      </c>
      <c r="L194" s="149">
        <f t="shared" si="36"/>
        <v>0</v>
      </c>
      <c r="M194" s="150">
        <f t="shared" si="37"/>
        <v>100</v>
      </c>
      <c r="N194" s="149">
        <f t="shared" si="38"/>
        <v>7</v>
      </c>
      <c r="O194" s="149">
        <f t="shared" si="29"/>
        <v>16</v>
      </c>
      <c r="P194" s="149">
        <f t="shared" si="30"/>
        <v>0.1</v>
      </c>
    </row>
    <row r="195" spans="1:16" x14ac:dyDescent="0.25">
      <c r="A195" s="391"/>
      <c r="B195" s="394"/>
      <c r="C195" s="5" t="str">
        <f t="shared" ref="C195:C258" si="39">IF(I195&gt;0,INDEX(DB,I195,2),"")</f>
        <v/>
      </c>
      <c r="D195" s="155">
        <f t="shared" si="31"/>
        <v>0</v>
      </c>
      <c r="F195" s="156">
        <f t="shared" si="32"/>
        <v>0</v>
      </c>
      <c r="G195" t="str">
        <f t="shared" si="33"/>
        <v/>
      </c>
      <c r="H195" t="b">
        <f t="shared" si="34"/>
        <v>0</v>
      </c>
      <c r="I195" s="283">
        <f t="shared" ref="I195:I258" si="40">IF(ISNA(MATCH(A195,AthleteNumbers,0)),0,MATCH(A195,AthleteNumbers,0))</f>
        <v>0</v>
      </c>
      <c r="J195" s="1">
        <f t="shared" ref="J195:J258" si="41">IF(I195&gt;0,INDEX(DB,$I195,6),0)</f>
        <v>0</v>
      </c>
      <c r="K195" s="63">
        <f t="shared" si="35"/>
        <v>0</v>
      </c>
      <c r="L195" s="149">
        <f t="shared" si="36"/>
        <v>0</v>
      </c>
      <c r="M195" s="150">
        <f t="shared" si="37"/>
        <v>100</v>
      </c>
      <c r="N195" s="149">
        <f t="shared" si="38"/>
        <v>7</v>
      </c>
      <c r="O195" s="149">
        <f t="shared" ref="O195:O258" si="42">IF($J195=0,$M$1,INDEX(IncEventData,$J195,2))</f>
        <v>16</v>
      </c>
      <c r="P195" s="149">
        <f t="shared" ref="P195:P258" si="43">IF($J195=0,$O$1,INDEX(IncEventData,$J195,3))</f>
        <v>0.1</v>
      </c>
    </row>
    <row r="196" spans="1:16" x14ac:dyDescent="0.25">
      <c r="A196" s="391"/>
      <c r="B196" s="394"/>
      <c r="C196" s="5" t="str">
        <f t="shared" si="39"/>
        <v/>
      </c>
      <c r="D196" s="155">
        <f t="shared" ref="D196:D259" si="44">IF(AND(H196,B196&gt;0,ISNUMBER(B196)),IF(ISERR(M196),0,M196),0)</f>
        <v>0</v>
      </c>
      <c r="F196" s="156">
        <f t="shared" ref="F196:F259" si="45">COUNTIF(A$3:A$1002,A196)</f>
        <v>0</v>
      </c>
      <c r="G196" t="str">
        <f t="shared" ref="G196:G259" si="46">IF(AND(H196,OR(D196&lt;=10,D196&gt;=90)),"CHECK","")</f>
        <v/>
      </c>
      <c r="H196" t="b">
        <f t="shared" ref="H196:H259" si="47">IF(AND(LEN(A196)&gt;0,LEN(C196)&gt;0,B196&lt;&gt;0),TRUE,FALSE)</f>
        <v>0</v>
      </c>
      <c r="I196" s="283">
        <f t="shared" si="40"/>
        <v>0</v>
      </c>
      <c r="J196" s="1">
        <f t="shared" si="41"/>
        <v>0</v>
      </c>
      <c r="K196" s="63">
        <f t="shared" ref="K196:K259" si="48">IF(ISNUMBER(B196),ROUND(+B196,1),0)</f>
        <v>0</v>
      </c>
      <c r="L196" s="149">
        <f t="shared" ref="L196:L259" si="49">+K196</f>
        <v>0</v>
      </c>
      <c r="M196" s="150">
        <f t="shared" ref="M196:M259" si="50">IF(AND(L196&gt;O196,O196&gt;0),MinPoints,IF(L196&lt;N196,100,+INT((O196-$L196)/P196)+MinPoints))</f>
        <v>100</v>
      </c>
      <c r="N196" s="149">
        <f t="shared" ref="N196:N259" si="51">+O196-(P196*90)</f>
        <v>7</v>
      </c>
      <c r="O196" s="149">
        <f t="shared" si="42"/>
        <v>16</v>
      </c>
      <c r="P196" s="149">
        <f t="shared" si="43"/>
        <v>0.1</v>
      </c>
    </row>
    <row r="197" spans="1:16" x14ac:dyDescent="0.25">
      <c r="A197" s="391"/>
      <c r="B197" s="394"/>
      <c r="C197" s="5" t="str">
        <f t="shared" si="39"/>
        <v/>
      </c>
      <c r="D197" s="155">
        <f t="shared" si="44"/>
        <v>0</v>
      </c>
      <c r="F197" s="156">
        <f t="shared" si="45"/>
        <v>0</v>
      </c>
      <c r="G197" t="str">
        <f t="shared" si="46"/>
        <v/>
      </c>
      <c r="H197" t="b">
        <f t="shared" si="47"/>
        <v>0</v>
      </c>
      <c r="I197" s="283">
        <f t="shared" si="40"/>
        <v>0</v>
      </c>
      <c r="J197" s="1">
        <f t="shared" si="41"/>
        <v>0</v>
      </c>
      <c r="K197" s="63">
        <f t="shared" si="48"/>
        <v>0</v>
      </c>
      <c r="L197" s="149">
        <f t="shared" si="49"/>
        <v>0</v>
      </c>
      <c r="M197" s="150">
        <f t="shared" si="50"/>
        <v>100</v>
      </c>
      <c r="N197" s="149">
        <f t="shared" si="51"/>
        <v>7</v>
      </c>
      <c r="O197" s="149">
        <f t="shared" si="42"/>
        <v>16</v>
      </c>
      <c r="P197" s="149">
        <f t="shared" si="43"/>
        <v>0.1</v>
      </c>
    </row>
    <row r="198" spans="1:16" x14ac:dyDescent="0.25">
      <c r="A198" s="391"/>
      <c r="B198" s="394"/>
      <c r="C198" s="5" t="str">
        <f t="shared" si="39"/>
        <v/>
      </c>
      <c r="D198" s="155">
        <f t="shared" si="44"/>
        <v>0</v>
      </c>
      <c r="F198" s="156">
        <f t="shared" si="45"/>
        <v>0</v>
      </c>
      <c r="G198" t="str">
        <f t="shared" si="46"/>
        <v/>
      </c>
      <c r="H198" t="b">
        <f t="shared" si="47"/>
        <v>0</v>
      </c>
      <c r="I198" s="283">
        <f t="shared" si="40"/>
        <v>0</v>
      </c>
      <c r="J198" s="1">
        <f t="shared" si="41"/>
        <v>0</v>
      </c>
      <c r="K198" s="63">
        <f t="shared" si="48"/>
        <v>0</v>
      </c>
      <c r="L198" s="149">
        <f t="shared" si="49"/>
        <v>0</v>
      </c>
      <c r="M198" s="150">
        <f t="shared" si="50"/>
        <v>100</v>
      </c>
      <c r="N198" s="149">
        <f t="shared" si="51"/>
        <v>7</v>
      </c>
      <c r="O198" s="149">
        <f t="shared" si="42"/>
        <v>16</v>
      </c>
      <c r="P198" s="149">
        <f t="shared" si="43"/>
        <v>0.1</v>
      </c>
    </row>
    <row r="199" spans="1:16" x14ac:dyDescent="0.25">
      <c r="A199" s="391"/>
      <c r="B199" s="394"/>
      <c r="C199" s="5" t="str">
        <f t="shared" si="39"/>
        <v/>
      </c>
      <c r="D199" s="155">
        <f t="shared" si="44"/>
        <v>0</v>
      </c>
      <c r="F199" s="156">
        <f t="shared" si="45"/>
        <v>0</v>
      </c>
      <c r="G199" t="str">
        <f t="shared" si="46"/>
        <v/>
      </c>
      <c r="H199" t="b">
        <f t="shared" si="47"/>
        <v>0</v>
      </c>
      <c r="I199" s="283">
        <f t="shared" si="40"/>
        <v>0</v>
      </c>
      <c r="J199" s="1">
        <f t="shared" si="41"/>
        <v>0</v>
      </c>
      <c r="K199" s="63">
        <f t="shared" si="48"/>
        <v>0</v>
      </c>
      <c r="L199" s="149">
        <f t="shared" si="49"/>
        <v>0</v>
      </c>
      <c r="M199" s="150">
        <f t="shared" si="50"/>
        <v>100</v>
      </c>
      <c r="N199" s="149">
        <f t="shared" si="51"/>
        <v>7</v>
      </c>
      <c r="O199" s="149">
        <f t="shared" si="42"/>
        <v>16</v>
      </c>
      <c r="P199" s="149">
        <f t="shared" si="43"/>
        <v>0.1</v>
      </c>
    </row>
    <row r="200" spans="1:16" x14ac:dyDescent="0.25">
      <c r="A200" s="391"/>
      <c r="B200" s="394"/>
      <c r="C200" s="5" t="str">
        <f t="shared" si="39"/>
        <v/>
      </c>
      <c r="D200" s="155">
        <f t="shared" si="44"/>
        <v>0</v>
      </c>
      <c r="F200" s="156">
        <f t="shared" si="45"/>
        <v>0</v>
      </c>
      <c r="G200" t="str">
        <f t="shared" si="46"/>
        <v/>
      </c>
      <c r="H200" t="b">
        <f t="shared" si="47"/>
        <v>0</v>
      </c>
      <c r="I200" s="283">
        <f t="shared" si="40"/>
        <v>0</v>
      </c>
      <c r="J200" s="1">
        <f t="shared" si="41"/>
        <v>0</v>
      </c>
      <c r="K200" s="63">
        <f t="shared" si="48"/>
        <v>0</v>
      </c>
      <c r="L200" s="149">
        <f t="shared" si="49"/>
        <v>0</v>
      </c>
      <c r="M200" s="150">
        <f t="shared" si="50"/>
        <v>100</v>
      </c>
      <c r="N200" s="149">
        <f t="shared" si="51"/>
        <v>7</v>
      </c>
      <c r="O200" s="149">
        <f t="shared" si="42"/>
        <v>16</v>
      </c>
      <c r="P200" s="149">
        <f t="shared" si="43"/>
        <v>0.1</v>
      </c>
    </row>
    <row r="201" spans="1:16" x14ac:dyDescent="0.25">
      <c r="A201" s="391"/>
      <c r="B201" s="394"/>
      <c r="C201" s="5" t="str">
        <f t="shared" si="39"/>
        <v/>
      </c>
      <c r="D201" s="155">
        <f t="shared" si="44"/>
        <v>0</v>
      </c>
      <c r="F201" s="156">
        <f t="shared" si="45"/>
        <v>0</v>
      </c>
      <c r="G201" t="str">
        <f t="shared" si="46"/>
        <v/>
      </c>
      <c r="H201" t="b">
        <f t="shared" si="47"/>
        <v>0</v>
      </c>
      <c r="I201" s="283">
        <f t="shared" si="40"/>
        <v>0</v>
      </c>
      <c r="J201" s="1">
        <f t="shared" si="41"/>
        <v>0</v>
      </c>
      <c r="K201" s="63">
        <f t="shared" si="48"/>
        <v>0</v>
      </c>
      <c r="L201" s="149">
        <f t="shared" si="49"/>
        <v>0</v>
      </c>
      <c r="M201" s="150">
        <f t="shared" si="50"/>
        <v>100</v>
      </c>
      <c r="N201" s="149">
        <f t="shared" si="51"/>
        <v>7</v>
      </c>
      <c r="O201" s="149">
        <f t="shared" si="42"/>
        <v>16</v>
      </c>
      <c r="P201" s="149">
        <f t="shared" si="43"/>
        <v>0.1</v>
      </c>
    </row>
    <row r="202" spans="1:16" x14ac:dyDescent="0.25">
      <c r="A202" s="391"/>
      <c r="B202" s="394"/>
      <c r="C202" s="5" t="str">
        <f t="shared" si="39"/>
        <v/>
      </c>
      <c r="D202" s="155">
        <f t="shared" si="44"/>
        <v>0</v>
      </c>
      <c r="F202" s="156">
        <f t="shared" si="45"/>
        <v>0</v>
      </c>
      <c r="G202" t="str">
        <f t="shared" si="46"/>
        <v/>
      </c>
      <c r="H202" t="b">
        <f t="shared" si="47"/>
        <v>0</v>
      </c>
      <c r="I202" s="283">
        <f t="shared" si="40"/>
        <v>0</v>
      </c>
      <c r="J202" s="1">
        <f t="shared" si="41"/>
        <v>0</v>
      </c>
      <c r="K202" s="63">
        <f t="shared" si="48"/>
        <v>0</v>
      </c>
      <c r="L202" s="149">
        <f t="shared" si="49"/>
        <v>0</v>
      </c>
      <c r="M202" s="150">
        <f t="shared" si="50"/>
        <v>100</v>
      </c>
      <c r="N202" s="149">
        <f t="shared" si="51"/>
        <v>7</v>
      </c>
      <c r="O202" s="149">
        <f t="shared" si="42"/>
        <v>16</v>
      </c>
      <c r="P202" s="149">
        <f t="shared" si="43"/>
        <v>0.1</v>
      </c>
    </row>
    <row r="203" spans="1:16" x14ac:dyDescent="0.25">
      <c r="A203" s="391"/>
      <c r="B203" s="394"/>
      <c r="C203" s="5" t="str">
        <f t="shared" si="39"/>
        <v/>
      </c>
      <c r="D203" s="155">
        <f t="shared" si="44"/>
        <v>0</v>
      </c>
      <c r="F203" s="156">
        <f t="shared" si="45"/>
        <v>0</v>
      </c>
      <c r="G203" t="str">
        <f t="shared" si="46"/>
        <v/>
      </c>
      <c r="H203" t="b">
        <f t="shared" si="47"/>
        <v>0</v>
      </c>
      <c r="I203" s="283">
        <f t="shared" si="40"/>
        <v>0</v>
      </c>
      <c r="J203" s="1">
        <f t="shared" si="41"/>
        <v>0</v>
      </c>
      <c r="K203" s="63">
        <f t="shared" si="48"/>
        <v>0</v>
      </c>
      <c r="L203" s="149">
        <f t="shared" si="49"/>
        <v>0</v>
      </c>
      <c r="M203" s="150">
        <f t="shared" si="50"/>
        <v>100</v>
      </c>
      <c r="N203" s="149">
        <f t="shared" si="51"/>
        <v>7</v>
      </c>
      <c r="O203" s="149">
        <f t="shared" si="42"/>
        <v>16</v>
      </c>
      <c r="P203" s="149">
        <f t="shared" si="43"/>
        <v>0.1</v>
      </c>
    </row>
    <row r="204" spans="1:16" x14ac:dyDescent="0.25">
      <c r="A204" s="391"/>
      <c r="B204" s="394"/>
      <c r="C204" s="5" t="str">
        <f t="shared" si="39"/>
        <v/>
      </c>
      <c r="D204" s="155">
        <f t="shared" si="44"/>
        <v>0</v>
      </c>
      <c r="F204" s="156">
        <f t="shared" si="45"/>
        <v>0</v>
      </c>
      <c r="G204" t="str">
        <f t="shared" si="46"/>
        <v/>
      </c>
      <c r="H204" t="b">
        <f t="shared" si="47"/>
        <v>0</v>
      </c>
      <c r="I204" s="283">
        <f t="shared" si="40"/>
        <v>0</v>
      </c>
      <c r="J204" s="1">
        <f t="shared" si="41"/>
        <v>0</v>
      </c>
      <c r="K204" s="63">
        <f t="shared" si="48"/>
        <v>0</v>
      </c>
      <c r="L204" s="149">
        <f t="shared" si="49"/>
        <v>0</v>
      </c>
      <c r="M204" s="150">
        <f t="shared" si="50"/>
        <v>100</v>
      </c>
      <c r="N204" s="149">
        <f t="shared" si="51"/>
        <v>7</v>
      </c>
      <c r="O204" s="149">
        <f t="shared" si="42"/>
        <v>16</v>
      </c>
      <c r="P204" s="149">
        <f t="shared" si="43"/>
        <v>0.1</v>
      </c>
    </row>
    <row r="205" spans="1:16" x14ac:dyDescent="0.25">
      <c r="A205" s="391"/>
      <c r="B205" s="394"/>
      <c r="C205" s="5" t="str">
        <f t="shared" si="39"/>
        <v/>
      </c>
      <c r="D205" s="155">
        <f t="shared" si="44"/>
        <v>0</v>
      </c>
      <c r="F205" s="156">
        <f t="shared" si="45"/>
        <v>0</v>
      </c>
      <c r="G205" t="str">
        <f t="shared" si="46"/>
        <v/>
      </c>
      <c r="H205" t="b">
        <f t="shared" si="47"/>
        <v>0</v>
      </c>
      <c r="I205" s="283">
        <f t="shared" si="40"/>
        <v>0</v>
      </c>
      <c r="J205" s="1">
        <f t="shared" si="41"/>
        <v>0</v>
      </c>
      <c r="K205" s="63">
        <f t="shared" si="48"/>
        <v>0</v>
      </c>
      <c r="L205" s="149">
        <f t="shared" si="49"/>
        <v>0</v>
      </c>
      <c r="M205" s="150">
        <f t="shared" si="50"/>
        <v>100</v>
      </c>
      <c r="N205" s="149">
        <f t="shared" si="51"/>
        <v>7</v>
      </c>
      <c r="O205" s="149">
        <f t="shared" si="42"/>
        <v>16</v>
      </c>
      <c r="P205" s="149">
        <f t="shared" si="43"/>
        <v>0.1</v>
      </c>
    </row>
    <row r="206" spans="1:16" x14ac:dyDescent="0.25">
      <c r="A206" s="391"/>
      <c r="B206" s="394"/>
      <c r="C206" s="5" t="str">
        <f t="shared" si="39"/>
        <v/>
      </c>
      <c r="D206" s="155">
        <f t="shared" si="44"/>
        <v>0</v>
      </c>
      <c r="F206" s="156">
        <f t="shared" si="45"/>
        <v>0</v>
      </c>
      <c r="G206" t="str">
        <f t="shared" si="46"/>
        <v/>
      </c>
      <c r="H206" t="b">
        <f t="shared" si="47"/>
        <v>0</v>
      </c>
      <c r="I206" s="283">
        <f t="shared" si="40"/>
        <v>0</v>
      </c>
      <c r="J206" s="1">
        <f t="shared" si="41"/>
        <v>0</v>
      </c>
      <c r="K206" s="63">
        <f t="shared" si="48"/>
        <v>0</v>
      </c>
      <c r="L206" s="149">
        <f t="shared" si="49"/>
        <v>0</v>
      </c>
      <c r="M206" s="150">
        <f t="shared" si="50"/>
        <v>100</v>
      </c>
      <c r="N206" s="149">
        <f t="shared" si="51"/>
        <v>7</v>
      </c>
      <c r="O206" s="149">
        <f t="shared" si="42"/>
        <v>16</v>
      </c>
      <c r="P206" s="149">
        <f t="shared" si="43"/>
        <v>0.1</v>
      </c>
    </row>
    <row r="207" spans="1:16" x14ac:dyDescent="0.25">
      <c r="A207" s="391"/>
      <c r="B207" s="394"/>
      <c r="C207" s="5" t="str">
        <f t="shared" si="39"/>
        <v/>
      </c>
      <c r="D207" s="155">
        <f t="shared" si="44"/>
        <v>0</v>
      </c>
      <c r="F207" s="156">
        <f t="shared" si="45"/>
        <v>0</v>
      </c>
      <c r="G207" t="str">
        <f t="shared" si="46"/>
        <v/>
      </c>
      <c r="H207" t="b">
        <f t="shared" si="47"/>
        <v>0</v>
      </c>
      <c r="I207" s="283">
        <f t="shared" si="40"/>
        <v>0</v>
      </c>
      <c r="J207" s="1">
        <f t="shared" si="41"/>
        <v>0</v>
      </c>
      <c r="K207" s="63">
        <f t="shared" si="48"/>
        <v>0</v>
      </c>
      <c r="L207" s="149">
        <f t="shared" si="49"/>
        <v>0</v>
      </c>
      <c r="M207" s="150">
        <f t="shared" si="50"/>
        <v>100</v>
      </c>
      <c r="N207" s="149">
        <f t="shared" si="51"/>
        <v>7</v>
      </c>
      <c r="O207" s="149">
        <f t="shared" si="42"/>
        <v>16</v>
      </c>
      <c r="P207" s="149">
        <f t="shared" si="43"/>
        <v>0.1</v>
      </c>
    </row>
    <row r="208" spans="1:16" x14ac:dyDescent="0.25">
      <c r="A208" s="391"/>
      <c r="B208" s="394"/>
      <c r="C208" s="5" t="str">
        <f t="shared" si="39"/>
        <v/>
      </c>
      <c r="D208" s="155">
        <f t="shared" si="44"/>
        <v>0</v>
      </c>
      <c r="F208" s="156">
        <f t="shared" si="45"/>
        <v>0</v>
      </c>
      <c r="G208" t="str">
        <f t="shared" si="46"/>
        <v/>
      </c>
      <c r="H208" t="b">
        <f t="shared" si="47"/>
        <v>0</v>
      </c>
      <c r="I208" s="283">
        <f t="shared" si="40"/>
        <v>0</v>
      </c>
      <c r="J208" s="1">
        <f t="shared" si="41"/>
        <v>0</v>
      </c>
      <c r="K208" s="63">
        <f t="shared" si="48"/>
        <v>0</v>
      </c>
      <c r="L208" s="149">
        <f t="shared" si="49"/>
        <v>0</v>
      </c>
      <c r="M208" s="150">
        <f t="shared" si="50"/>
        <v>100</v>
      </c>
      <c r="N208" s="149">
        <f t="shared" si="51"/>
        <v>7</v>
      </c>
      <c r="O208" s="149">
        <f t="shared" si="42"/>
        <v>16</v>
      </c>
      <c r="P208" s="149">
        <f t="shared" si="43"/>
        <v>0.1</v>
      </c>
    </row>
    <row r="209" spans="1:16" x14ac:dyDescent="0.25">
      <c r="A209" s="391"/>
      <c r="B209" s="394"/>
      <c r="C209" s="5" t="str">
        <f t="shared" si="39"/>
        <v/>
      </c>
      <c r="D209" s="155">
        <f t="shared" si="44"/>
        <v>0</v>
      </c>
      <c r="F209" s="156">
        <f t="shared" si="45"/>
        <v>0</v>
      </c>
      <c r="G209" t="str">
        <f t="shared" si="46"/>
        <v/>
      </c>
      <c r="H209" t="b">
        <f t="shared" si="47"/>
        <v>0</v>
      </c>
      <c r="I209" s="283">
        <f t="shared" si="40"/>
        <v>0</v>
      </c>
      <c r="J209" s="1">
        <f t="shared" si="41"/>
        <v>0</v>
      </c>
      <c r="K209" s="63">
        <f t="shared" si="48"/>
        <v>0</v>
      </c>
      <c r="L209" s="149">
        <f t="shared" si="49"/>
        <v>0</v>
      </c>
      <c r="M209" s="150">
        <f t="shared" si="50"/>
        <v>100</v>
      </c>
      <c r="N209" s="149">
        <f t="shared" si="51"/>
        <v>7</v>
      </c>
      <c r="O209" s="149">
        <f t="shared" si="42"/>
        <v>16</v>
      </c>
      <c r="P209" s="149">
        <f t="shared" si="43"/>
        <v>0.1</v>
      </c>
    </row>
    <row r="210" spans="1:16" x14ac:dyDescent="0.25">
      <c r="A210" s="391"/>
      <c r="B210" s="394"/>
      <c r="C210" s="5" t="str">
        <f t="shared" si="39"/>
        <v/>
      </c>
      <c r="D210" s="155">
        <f t="shared" si="44"/>
        <v>0</v>
      </c>
      <c r="F210" s="156">
        <f t="shared" si="45"/>
        <v>0</v>
      </c>
      <c r="G210" t="str">
        <f t="shared" si="46"/>
        <v/>
      </c>
      <c r="H210" t="b">
        <f t="shared" si="47"/>
        <v>0</v>
      </c>
      <c r="I210" s="283">
        <f t="shared" si="40"/>
        <v>0</v>
      </c>
      <c r="J210" s="1">
        <f t="shared" si="41"/>
        <v>0</v>
      </c>
      <c r="K210" s="63">
        <f t="shared" si="48"/>
        <v>0</v>
      </c>
      <c r="L210" s="149">
        <f t="shared" si="49"/>
        <v>0</v>
      </c>
      <c r="M210" s="150">
        <f t="shared" si="50"/>
        <v>100</v>
      </c>
      <c r="N210" s="149">
        <f t="shared" si="51"/>
        <v>7</v>
      </c>
      <c r="O210" s="149">
        <f t="shared" si="42"/>
        <v>16</v>
      </c>
      <c r="P210" s="149">
        <f t="shared" si="43"/>
        <v>0.1</v>
      </c>
    </row>
    <row r="211" spans="1:16" x14ac:dyDescent="0.25">
      <c r="A211" s="391"/>
      <c r="B211" s="394"/>
      <c r="C211" s="5" t="str">
        <f t="shared" si="39"/>
        <v/>
      </c>
      <c r="D211" s="155">
        <f t="shared" si="44"/>
        <v>0</v>
      </c>
      <c r="F211" s="156">
        <f t="shared" si="45"/>
        <v>0</v>
      </c>
      <c r="G211" t="str">
        <f t="shared" si="46"/>
        <v/>
      </c>
      <c r="H211" t="b">
        <f t="shared" si="47"/>
        <v>0</v>
      </c>
      <c r="I211" s="283">
        <f t="shared" si="40"/>
        <v>0</v>
      </c>
      <c r="J211" s="1">
        <f t="shared" si="41"/>
        <v>0</v>
      </c>
      <c r="K211" s="63">
        <f t="shared" si="48"/>
        <v>0</v>
      </c>
      <c r="L211" s="149">
        <f t="shared" si="49"/>
        <v>0</v>
      </c>
      <c r="M211" s="150">
        <f t="shared" si="50"/>
        <v>100</v>
      </c>
      <c r="N211" s="149">
        <f t="shared" si="51"/>
        <v>7</v>
      </c>
      <c r="O211" s="149">
        <f t="shared" si="42"/>
        <v>16</v>
      </c>
      <c r="P211" s="149">
        <f t="shared" si="43"/>
        <v>0.1</v>
      </c>
    </row>
    <row r="212" spans="1:16" x14ac:dyDescent="0.25">
      <c r="A212" s="391"/>
      <c r="B212" s="394"/>
      <c r="C212" s="5" t="str">
        <f t="shared" si="39"/>
        <v/>
      </c>
      <c r="D212" s="155">
        <f t="shared" si="44"/>
        <v>0</v>
      </c>
      <c r="F212" s="156">
        <f t="shared" si="45"/>
        <v>0</v>
      </c>
      <c r="G212" t="str">
        <f t="shared" si="46"/>
        <v/>
      </c>
      <c r="H212" t="b">
        <f t="shared" si="47"/>
        <v>0</v>
      </c>
      <c r="I212" s="283">
        <f t="shared" si="40"/>
        <v>0</v>
      </c>
      <c r="J212" s="1">
        <f t="shared" si="41"/>
        <v>0</v>
      </c>
      <c r="K212" s="63">
        <f t="shared" si="48"/>
        <v>0</v>
      </c>
      <c r="L212" s="149">
        <f t="shared" si="49"/>
        <v>0</v>
      </c>
      <c r="M212" s="150">
        <f t="shared" si="50"/>
        <v>100</v>
      </c>
      <c r="N212" s="149">
        <f t="shared" si="51"/>
        <v>7</v>
      </c>
      <c r="O212" s="149">
        <f t="shared" si="42"/>
        <v>16</v>
      </c>
      <c r="P212" s="149">
        <f t="shared" si="43"/>
        <v>0.1</v>
      </c>
    </row>
    <row r="213" spans="1:16" x14ac:dyDescent="0.25">
      <c r="A213" s="391"/>
      <c r="B213" s="394"/>
      <c r="C213" s="5" t="str">
        <f t="shared" si="39"/>
        <v/>
      </c>
      <c r="D213" s="155">
        <f t="shared" si="44"/>
        <v>0</v>
      </c>
      <c r="F213" s="156">
        <f t="shared" si="45"/>
        <v>0</v>
      </c>
      <c r="G213" t="str">
        <f t="shared" si="46"/>
        <v/>
      </c>
      <c r="H213" t="b">
        <f t="shared" si="47"/>
        <v>0</v>
      </c>
      <c r="I213" s="283">
        <f t="shared" si="40"/>
        <v>0</v>
      </c>
      <c r="J213" s="1">
        <f t="shared" si="41"/>
        <v>0</v>
      </c>
      <c r="K213" s="63">
        <f t="shared" si="48"/>
        <v>0</v>
      </c>
      <c r="L213" s="149">
        <f t="shared" si="49"/>
        <v>0</v>
      </c>
      <c r="M213" s="150">
        <f t="shared" si="50"/>
        <v>100</v>
      </c>
      <c r="N213" s="149">
        <f t="shared" si="51"/>
        <v>7</v>
      </c>
      <c r="O213" s="149">
        <f t="shared" si="42"/>
        <v>16</v>
      </c>
      <c r="P213" s="149">
        <f t="shared" si="43"/>
        <v>0.1</v>
      </c>
    </row>
    <row r="214" spans="1:16" x14ac:dyDescent="0.25">
      <c r="A214" s="391"/>
      <c r="B214" s="394"/>
      <c r="C214" s="5" t="str">
        <f t="shared" si="39"/>
        <v/>
      </c>
      <c r="D214" s="155">
        <f t="shared" si="44"/>
        <v>0</v>
      </c>
      <c r="F214" s="156">
        <f t="shared" si="45"/>
        <v>0</v>
      </c>
      <c r="G214" t="str">
        <f t="shared" si="46"/>
        <v/>
      </c>
      <c r="H214" t="b">
        <f t="shared" si="47"/>
        <v>0</v>
      </c>
      <c r="I214" s="283">
        <f t="shared" si="40"/>
        <v>0</v>
      </c>
      <c r="J214" s="1">
        <f t="shared" si="41"/>
        <v>0</v>
      </c>
      <c r="K214" s="63">
        <f t="shared" si="48"/>
        <v>0</v>
      </c>
      <c r="L214" s="149">
        <f t="shared" si="49"/>
        <v>0</v>
      </c>
      <c r="M214" s="150">
        <f t="shared" si="50"/>
        <v>100</v>
      </c>
      <c r="N214" s="149">
        <f t="shared" si="51"/>
        <v>7</v>
      </c>
      <c r="O214" s="149">
        <f t="shared" si="42"/>
        <v>16</v>
      </c>
      <c r="P214" s="149">
        <f t="shared" si="43"/>
        <v>0.1</v>
      </c>
    </row>
    <row r="215" spans="1:16" x14ac:dyDescent="0.25">
      <c r="A215" s="391"/>
      <c r="B215" s="394"/>
      <c r="C215" s="5" t="str">
        <f t="shared" si="39"/>
        <v/>
      </c>
      <c r="D215" s="155">
        <f t="shared" si="44"/>
        <v>0</v>
      </c>
      <c r="F215" s="156">
        <f t="shared" si="45"/>
        <v>0</v>
      </c>
      <c r="G215" t="str">
        <f t="shared" si="46"/>
        <v/>
      </c>
      <c r="H215" t="b">
        <f t="shared" si="47"/>
        <v>0</v>
      </c>
      <c r="I215" s="283">
        <f t="shared" si="40"/>
        <v>0</v>
      </c>
      <c r="J215" s="1">
        <f t="shared" si="41"/>
        <v>0</v>
      </c>
      <c r="K215" s="63">
        <f t="shared" si="48"/>
        <v>0</v>
      </c>
      <c r="L215" s="149">
        <f t="shared" si="49"/>
        <v>0</v>
      </c>
      <c r="M215" s="150">
        <f t="shared" si="50"/>
        <v>100</v>
      </c>
      <c r="N215" s="149">
        <f t="shared" si="51"/>
        <v>7</v>
      </c>
      <c r="O215" s="149">
        <f t="shared" si="42"/>
        <v>16</v>
      </c>
      <c r="P215" s="149">
        <f t="shared" si="43"/>
        <v>0.1</v>
      </c>
    </row>
    <row r="216" spans="1:16" x14ac:dyDescent="0.25">
      <c r="A216" s="391"/>
      <c r="B216" s="394"/>
      <c r="C216" s="5" t="str">
        <f t="shared" si="39"/>
        <v/>
      </c>
      <c r="D216" s="155">
        <f t="shared" si="44"/>
        <v>0</v>
      </c>
      <c r="F216" s="156">
        <f t="shared" si="45"/>
        <v>0</v>
      </c>
      <c r="G216" t="str">
        <f t="shared" si="46"/>
        <v/>
      </c>
      <c r="H216" t="b">
        <f t="shared" si="47"/>
        <v>0</v>
      </c>
      <c r="I216" s="283">
        <f t="shared" si="40"/>
        <v>0</v>
      </c>
      <c r="J216" s="1">
        <f t="shared" si="41"/>
        <v>0</v>
      </c>
      <c r="K216" s="63">
        <f t="shared" si="48"/>
        <v>0</v>
      </c>
      <c r="L216" s="149">
        <f t="shared" si="49"/>
        <v>0</v>
      </c>
      <c r="M216" s="150">
        <f t="shared" si="50"/>
        <v>100</v>
      </c>
      <c r="N216" s="149">
        <f t="shared" si="51"/>
        <v>7</v>
      </c>
      <c r="O216" s="149">
        <f t="shared" si="42"/>
        <v>16</v>
      </c>
      <c r="P216" s="149">
        <f t="shared" si="43"/>
        <v>0.1</v>
      </c>
    </row>
    <row r="217" spans="1:16" x14ac:dyDescent="0.25">
      <c r="A217" s="391"/>
      <c r="B217" s="394"/>
      <c r="C217" s="5" t="str">
        <f t="shared" si="39"/>
        <v/>
      </c>
      <c r="D217" s="155">
        <f t="shared" si="44"/>
        <v>0</v>
      </c>
      <c r="F217" s="156">
        <f t="shared" si="45"/>
        <v>0</v>
      </c>
      <c r="G217" t="str">
        <f t="shared" si="46"/>
        <v/>
      </c>
      <c r="H217" t="b">
        <f t="shared" si="47"/>
        <v>0</v>
      </c>
      <c r="I217" s="283">
        <f t="shared" si="40"/>
        <v>0</v>
      </c>
      <c r="J217" s="1">
        <f t="shared" si="41"/>
        <v>0</v>
      </c>
      <c r="K217" s="63">
        <f t="shared" si="48"/>
        <v>0</v>
      </c>
      <c r="L217" s="149">
        <f t="shared" si="49"/>
        <v>0</v>
      </c>
      <c r="M217" s="150">
        <f t="shared" si="50"/>
        <v>100</v>
      </c>
      <c r="N217" s="149">
        <f t="shared" si="51"/>
        <v>7</v>
      </c>
      <c r="O217" s="149">
        <f t="shared" si="42"/>
        <v>16</v>
      </c>
      <c r="P217" s="149">
        <f t="shared" si="43"/>
        <v>0.1</v>
      </c>
    </row>
    <row r="218" spans="1:16" x14ac:dyDescent="0.25">
      <c r="A218" s="391"/>
      <c r="B218" s="394"/>
      <c r="C218" s="5" t="str">
        <f t="shared" si="39"/>
        <v/>
      </c>
      <c r="D218" s="155">
        <f t="shared" si="44"/>
        <v>0</v>
      </c>
      <c r="F218" s="156">
        <f t="shared" si="45"/>
        <v>0</v>
      </c>
      <c r="G218" t="str">
        <f t="shared" si="46"/>
        <v/>
      </c>
      <c r="H218" t="b">
        <f t="shared" si="47"/>
        <v>0</v>
      </c>
      <c r="I218" s="283">
        <f t="shared" si="40"/>
        <v>0</v>
      </c>
      <c r="J218" s="1">
        <f t="shared" si="41"/>
        <v>0</v>
      </c>
      <c r="K218" s="63">
        <f t="shared" si="48"/>
        <v>0</v>
      </c>
      <c r="L218" s="149">
        <f t="shared" si="49"/>
        <v>0</v>
      </c>
      <c r="M218" s="150">
        <f t="shared" si="50"/>
        <v>100</v>
      </c>
      <c r="N218" s="149">
        <f t="shared" si="51"/>
        <v>7</v>
      </c>
      <c r="O218" s="149">
        <f t="shared" si="42"/>
        <v>16</v>
      </c>
      <c r="P218" s="149">
        <f t="shared" si="43"/>
        <v>0.1</v>
      </c>
    </row>
    <row r="219" spans="1:16" x14ac:dyDescent="0.25">
      <c r="A219" s="391"/>
      <c r="B219" s="394"/>
      <c r="C219" s="5" t="str">
        <f t="shared" si="39"/>
        <v/>
      </c>
      <c r="D219" s="155">
        <f t="shared" si="44"/>
        <v>0</v>
      </c>
      <c r="F219" s="156">
        <f t="shared" si="45"/>
        <v>0</v>
      </c>
      <c r="G219" t="str">
        <f t="shared" si="46"/>
        <v/>
      </c>
      <c r="H219" t="b">
        <f t="shared" si="47"/>
        <v>0</v>
      </c>
      <c r="I219" s="283">
        <f t="shared" si="40"/>
        <v>0</v>
      </c>
      <c r="J219" s="1">
        <f t="shared" si="41"/>
        <v>0</v>
      </c>
      <c r="K219" s="63">
        <f t="shared" si="48"/>
        <v>0</v>
      </c>
      <c r="L219" s="149">
        <f t="shared" si="49"/>
        <v>0</v>
      </c>
      <c r="M219" s="150">
        <f t="shared" si="50"/>
        <v>100</v>
      </c>
      <c r="N219" s="149">
        <f t="shared" si="51"/>
        <v>7</v>
      </c>
      <c r="O219" s="149">
        <f t="shared" si="42"/>
        <v>16</v>
      </c>
      <c r="P219" s="149">
        <f t="shared" si="43"/>
        <v>0.1</v>
      </c>
    </row>
    <row r="220" spans="1:16" x14ac:dyDescent="0.25">
      <c r="A220" s="391"/>
      <c r="B220" s="394"/>
      <c r="C220" s="5" t="str">
        <f t="shared" si="39"/>
        <v/>
      </c>
      <c r="D220" s="155">
        <f t="shared" si="44"/>
        <v>0</v>
      </c>
      <c r="F220" s="156">
        <f t="shared" si="45"/>
        <v>0</v>
      </c>
      <c r="G220" t="str">
        <f t="shared" si="46"/>
        <v/>
      </c>
      <c r="H220" t="b">
        <f t="shared" si="47"/>
        <v>0</v>
      </c>
      <c r="I220" s="283">
        <f t="shared" si="40"/>
        <v>0</v>
      </c>
      <c r="J220" s="1">
        <f t="shared" si="41"/>
        <v>0</v>
      </c>
      <c r="K220" s="63">
        <f t="shared" si="48"/>
        <v>0</v>
      </c>
      <c r="L220" s="149">
        <f t="shared" si="49"/>
        <v>0</v>
      </c>
      <c r="M220" s="150">
        <f t="shared" si="50"/>
        <v>100</v>
      </c>
      <c r="N220" s="149">
        <f t="shared" si="51"/>
        <v>7</v>
      </c>
      <c r="O220" s="149">
        <f t="shared" si="42"/>
        <v>16</v>
      </c>
      <c r="P220" s="149">
        <f t="shared" si="43"/>
        <v>0.1</v>
      </c>
    </row>
    <row r="221" spans="1:16" x14ac:dyDescent="0.25">
      <c r="A221" s="391"/>
      <c r="B221" s="394"/>
      <c r="C221" s="5" t="str">
        <f t="shared" si="39"/>
        <v/>
      </c>
      <c r="D221" s="155">
        <f t="shared" si="44"/>
        <v>0</v>
      </c>
      <c r="F221" s="156">
        <f t="shared" si="45"/>
        <v>0</v>
      </c>
      <c r="G221" t="str">
        <f t="shared" si="46"/>
        <v/>
      </c>
      <c r="H221" t="b">
        <f t="shared" si="47"/>
        <v>0</v>
      </c>
      <c r="I221" s="283">
        <f t="shared" si="40"/>
        <v>0</v>
      </c>
      <c r="J221" s="1">
        <f t="shared" si="41"/>
        <v>0</v>
      </c>
      <c r="K221" s="63">
        <f t="shared" si="48"/>
        <v>0</v>
      </c>
      <c r="L221" s="149">
        <f t="shared" si="49"/>
        <v>0</v>
      </c>
      <c r="M221" s="150">
        <f t="shared" si="50"/>
        <v>100</v>
      </c>
      <c r="N221" s="149">
        <f t="shared" si="51"/>
        <v>7</v>
      </c>
      <c r="O221" s="149">
        <f t="shared" si="42"/>
        <v>16</v>
      </c>
      <c r="P221" s="149">
        <f t="shared" si="43"/>
        <v>0.1</v>
      </c>
    </row>
    <row r="222" spans="1:16" x14ac:dyDescent="0.25">
      <c r="A222" s="391"/>
      <c r="B222" s="394"/>
      <c r="C222" s="5" t="str">
        <f t="shared" si="39"/>
        <v/>
      </c>
      <c r="D222" s="155">
        <f t="shared" si="44"/>
        <v>0</v>
      </c>
      <c r="F222" s="156">
        <f t="shared" si="45"/>
        <v>0</v>
      </c>
      <c r="G222" t="str">
        <f t="shared" si="46"/>
        <v/>
      </c>
      <c r="H222" t="b">
        <f t="shared" si="47"/>
        <v>0</v>
      </c>
      <c r="I222" s="283">
        <f t="shared" si="40"/>
        <v>0</v>
      </c>
      <c r="J222" s="1">
        <f t="shared" si="41"/>
        <v>0</v>
      </c>
      <c r="K222" s="63">
        <f t="shared" si="48"/>
        <v>0</v>
      </c>
      <c r="L222" s="149">
        <f t="shared" si="49"/>
        <v>0</v>
      </c>
      <c r="M222" s="150">
        <f t="shared" si="50"/>
        <v>100</v>
      </c>
      <c r="N222" s="149">
        <f t="shared" si="51"/>
        <v>7</v>
      </c>
      <c r="O222" s="149">
        <f t="shared" si="42"/>
        <v>16</v>
      </c>
      <c r="P222" s="149">
        <f t="shared" si="43"/>
        <v>0.1</v>
      </c>
    </row>
    <row r="223" spans="1:16" x14ac:dyDescent="0.25">
      <c r="A223" s="391"/>
      <c r="B223" s="394"/>
      <c r="C223" s="5" t="str">
        <f t="shared" si="39"/>
        <v/>
      </c>
      <c r="D223" s="155">
        <f t="shared" si="44"/>
        <v>0</v>
      </c>
      <c r="F223" s="156">
        <f t="shared" si="45"/>
        <v>0</v>
      </c>
      <c r="G223" t="str">
        <f t="shared" si="46"/>
        <v/>
      </c>
      <c r="H223" t="b">
        <f t="shared" si="47"/>
        <v>0</v>
      </c>
      <c r="I223" s="283">
        <f t="shared" si="40"/>
        <v>0</v>
      </c>
      <c r="J223" s="1">
        <f t="shared" si="41"/>
        <v>0</v>
      </c>
      <c r="K223" s="63">
        <f t="shared" si="48"/>
        <v>0</v>
      </c>
      <c r="L223" s="149">
        <f t="shared" si="49"/>
        <v>0</v>
      </c>
      <c r="M223" s="150">
        <f t="shared" si="50"/>
        <v>100</v>
      </c>
      <c r="N223" s="149">
        <f t="shared" si="51"/>
        <v>7</v>
      </c>
      <c r="O223" s="149">
        <f t="shared" si="42"/>
        <v>16</v>
      </c>
      <c r="P223" s="149">
        <f t="shared" si="43"/>
        <v>0.1</v>
      </c>
    </row>
    <row r="224" spans="1:16" x14ac:dyDescent="0.25">
      <c r="A224" s="391"/>
      <c r="B224" s="394"/>
      <c r="C224" s="5" t="str">
        <f t="shared" si="39"/>
        <v/>
      </c>
      <c r="D224" s="155">
        <f t="shared" si="44"/>
        <v>0</v>
      </c>
      <c r="F224" s="156">
        <f t="shared" si="45"/>
        <v>0</v>
      </c>
      <c r="G224" t="str">
        <f t="shared" si="46"/>
        <v/>
      </c>
      <c r="H224" t="b">
        <f t="shared" si="47"/>
        <v>0</v>
      </c>
      <c r="I224" s="283">
        <f t="shared" si="40"/>
        <v>0</v>
      </c>
      <c r="J224" s="1">
        <f t="shared" si="41"/>
        <v>0</v>
      </c>
      <c r="K224" s="63">
        <f t="shared" si="48"/>
        <v>0</v>
      </c>
      <c r="L224" s="149">
        <f t="shared" si="49"/>
        <v>0</v>
      </c>
      <c r="M224" s="150">
        <f t="shared" si="50"/>
        <v>100</v>
      </c>
      <c r="N224" s="149">
        <f t="shared" si="51"/>
        <v>7</v>
      </c>
      <c r="O224" s="149">
        <f t="shared" si="42"/>
        <v>16</v>
      </c>
      <c r="P224" s="149">
        <f t="shared" si="43"/>
        <v>0.1</v>
      </c>
    </row>
    <row r="225" spans="1:16" x14ac:dyDescent="0.25">
      <c r="A225" s="391"/>
      <c r="B225" s="394"/>
      <c r="C225" s="5" t="str">
        <f t="shared" si="39"/>
        <v/>
      </c>
      <c r="D225" s="155">
        <f t="shared" si="44"/>
        <v>0</v>
      </c>
      <c r="F225" s="156">
        <f t="shared" si="45"/>
        <v>0</v>
      </c>
      <c r="G225" t="str">
        <f t="shared" si="46"/>
        <v/>
      </c>
      <c r="H225" t="b">
        <f t="shared" si="47"/>
        <v>0</v>
      </c>
      <c r="I225" s="283">
        <f t="shared" si="40"/>
        <v>0</v>
      </c>
      <c r="J225" s="1">
        <f t="shared" si="41"/>
        <v>0</v>
      </c>
      <c r="K225" s="63">
        <f t="shared" si="48"/>
        <v>0</v>
      </c>
      <c r="L225" s="149">
        <f t="shared" si="49"/>
        <v>0</v>
      </c>
      <c r="M225" s="150">
        <f t="shared" si="50"/>
        <v>100</v>
      </c>
      <c r="N225" s="149">
        <f t="shared" si="51"/>
        <v>7</v>
      </c>
      <c r="O225" s="149">
        <f t="shared" si="42"/>
        <v>16</v>
      </c>
      <c r="P225" s="149">
        <f t="shared" si="43"/>
        <v>0.1</v>
      </c>
    </row>
    <row r="226" spans="1:16" x14ac:dyDescent="0.25">
      <c r="A226" s="391"/>
      <c r="B226" s="394"/>
      <c r="C226" s="5" t="str">
        <f t="shared" si="39"/>
        <v/>
      </c>
      <c r="D226" s="155">
        <f t="shared" si="44"/>
        <v>0</v>
      </c>
      <c r="F226" s="156">
        <f t="shared" si="45"/>
        <v>0</v>
      </c>
      <c r="G226" t="str">
        <f t="shared" si="46"/>
        <v/>
      </c>
      <c r="H226" t="b">
        <f t="shared" si="47"/>
        <v>0</v>
      </c>
      <c r="I226" s="283">
        <f t="shared" si="40"/>
        <v>0</v>
      </c>
      <c r="J226" s="1">
        <f t="shared" si="41"/>
        <v>0</v>
      </c>
      <c r="K226" s="63">
        <f t="shared" si="48"/>
        <v>0</v>
      </c>
      <c r="L226" s="149">
        <f t="shared" si="49"/>
        <v>0</v>
      </c>
      <c r="M226" s="150">
        <f t="shared" si="50"/>
        <v>100</v>
      </c>
      <c r="N226" s="149">
        <f t="shared" si="51"/>
        <v>7</v>
      </c>
      <c r="O226" s="149">
        <f t="shared" si="42"/>
        <v>16</v>
      </c>
      <c r="P226" s="149">
        <f t="shared" si="43"/>
        <v>0.1</v>
      </c>
    </row>
    <row r="227" spans="1:16" x14ac:dyDescent="0.25">
      <c r="A227" s="391"/>
      <c r="B227" s="394"/>
      <c r="C227" s="5" t="str">
        <f t="shared" si="39"/>
        <v/>
      </c>
      <c r="D227" s="155">
        <f t="shared" si="44"/>
        <v>0</v>
      </c>
      <c r="F227" s="156">
        <f t="shared" si="45"/>
        <v>0</v>
      </c>
      <c r="G227" t="str">
        <f t="shared" si="46"/>
        <v/>
      </c>
      <c r="H227" t="b">
        <f t="shared" si="47"/>
        <v>0</v>
      </c>
      <c r="I227" s="283">
        <f t="shared" si="40"/>
        <v>0</v>
      </c>
      <c r="J227" s="1">
        <f t="shared" si="41"/>
        <v>0</v>
      </c>
      <c r="K227" s="63">
        <f t="shared" si="48"/>
        <v>0</v>
      </c>
      <c r="L227" s="149">
        <f t="shared" si="49"/>
        <v>0</v>
      </c>
      <c r="M227" s="150">
        <f t="shared" si="50"/>
        <v>100</v>
      </c>
      <c r="N227" s="149">
        <f t="shared" si="51"/>
        <v>7</v>
      </c>
      <c r="O227" s="149">
        <f t="shared" si="42"/>
        <v>16</v>
      </c>
      <c r="P227" s="149">
        <f t="shared" si="43"/>
        <v>0.1</v>
      </c>
    </row>
    <row r="228" spans="1:16" x14ac:dyDescent="0.25">
      <c r="A228" s="391"/>
      <c r="B228" s="394"/>
      <c r="C228" s="5" t="str">
        <f t="shared" si="39"/>
        <v/>
      </c>
      <c r="D228" s="155">
        <f t="shared" si="44"/>
        <v>0</v>
      </c>
      <c r="F228" s="156">
        <f t="shared" si="45"/>
        <v>0</v>
      </c>
      <c r="G228" t="str">
        <f t="shared" si="46"/>
        <v/>
      </c>
      <c r="H228" t="b">
        <f t="shared" si="47"/>
        <v>0</v>
      </c>
      <c r="I228" s="283">
        <f t="shared" si="40"/>
        <v>0</v>
      </c>
      <c r="J228" s="1">
        <f t="shared" si="41"/>
        <v>0</v>
      </c>
      <c r="K228" s="63">
        <f t="shared" si="48"/>
        <v>0</v>
      </c>
      <c r="L228" s="149">
        <f t="shared" si="49"/>
        <v>0</v>
      </c>
      <c r="M228" s="150">
        <f t="shared" si="50"/>
        <v>100</v>
      </c>
      <c r="N228" s="149">
        <f t="shared" si="51"/>
        <v>7</v>
      </c>
      <c r="O228" s="149">
        <f t="shared" si="42"/>
        <v>16</v>
      </c>
      <c r="P228" s="149">
        <f t="shared" si="43"/>
        <v>0.1</v>
      </c>
    </row>
    <row r="229" spans="1:16" x14ac:dyDescent="0.25">
      <c r="A229" s="391"/>
      <c r="B229" s="394"/>
      <c r="C229" s="5" t="str">
        <f t="shared" si="39"/>
        <v/>
      </c>
      <c r="D229" s="155">
        <f t="shared" si="44"/>
        <v>0</v>
      </c>
      <c r="F229" s="156">
        <f t="shared" si="45"/>
        <v>0</v>
      </c>
      <c r="G229" t="str">
        <f t="shared" si="46"/>
        <v/>
      </c>
      <c r="H229" t="b">
        <f t="shared" si="47"/>
        <v>0</v>
      </c>
      <c r="I229" s="283">
        <f t="shared" si="40"/>
        <v>0</v>
      </c>
      <c r="J229" s="1">
        <f t="shared" si="41"/>
        <v>0</v>
      </c>
      <c r="K229" s="63">
        <f t="shared" si="48"/>
        <v>0</v>
      </c>
      <c r="L229" s="149">
        <f t="shared" si="49"/>
        <v>0</v>
      </c>
      <c r="M229" s="150">
        <f t="shared" si="50"/>
        <v>100</v>
      </c>
      <c r="N229" s="149">
        <f t="shared" si="51"/>
        <v>7</v>
      </c>
      <c r="O229" s="149">
        <f t="shared" si="42"/>
        <v>16</v>
      </c>
      <c r="P229" s="149">
        <f t="shared" si="43"/>
        <v>0.1</v>
      </c>
    </row>
    <row r="230" spans="1:16" x14ac:dyDescent="0.25">
      <c r="A230" s="391"/>
      <c r="B230" s="394"/>
      <c r="C230" s="5" t="str">
        <f t="shared" si="39"/>
        <v/>
      </c>
      <c r="D230" s="155">
        <f t="shared" si="44"/>
        <v>0</v>
      </c>
      <c r="F230" s="156">
        <f t="shared" si="45"/>
        <v>0</v>
      </c>
      <c r="G230" t="str">
        <f t="shared" si="46"/>
        <v/>
      </c>
      <c r="H230" t="b">
        <f t="shared" si="47"/>
        <v>0</v>
      </c>
      <c r="I230" s="283">
        <f t="shared" si="40"/>
        <v>0</v>
      </c>
      <c r="J230" s="1">
        <f t="shared" si="41"/>
        <v>0</v>
      </c>
      <c r="K230" s="63">
        <f t="shared" si="48"/>
        <v>0</v>
      </c>
      <c r="L230" s="149">
        <f t="shared" si="49"/>
        <v>0</v>
      </c>
      <c r="M230" s="150">
        <f t="shared" si="50"/>
        <v>100</v>
      </c>
      <c r="N230" s="149">
        <f t="shared" si="51"/>
        <v>7</v>
      </c>
      <c r="O230" s="149">
        <f t="shared" si="42"/>
        <v>16</v>
      </c>
      <c r="P230" s="149">
        <f t="shared" si="43"/>
        <v>0.1</v>
      </c>
    </row>
    <row r="231" spans="1:16" x14ac:dyDescent="0.25">
      <c r="A231" s="391"/>
      <c r="B231" s="394"/>
      <c r="C231" s="5" t="str">
        <f t="shared" si="39"/>
        <v/>
      </c>
      <c r="D231" s="155">
        <f t="shared" si="44"/>
        <v>0</v>
      </c>
      <c r="F231" s="156">
        <f t="shared" si="45"/>
        <v>0</v>
      </c>
      <c r="G231" t="str">
        <f t="shared" si="46"/>
        <v/>
      </c>
      <c r="H231" t="b">
        <f t="shared" si="47"/>
        <v>0</v>
      </c>
      <c r="I231" s="283">
        <f t="shared" si="40"/>
        <v>0</v>
      </c>
      <c r="J231" s="1">
        <f t="shared" si="41"/>
        <v>0</v>
      </c>
      <c r="K231" s="63">
        <f t="shared" si="48"/>
        <v>0</v>
      </c>
      <c r="L231" s="149">
        <f t="shared" si="49"/>
        <v>0</v>
      </c>
      <c r="M231" s="150">
        <f t="shared" si="50"/>
        <v>100</v>
      </c>
      <c r="N231" s="149">
        <f t="shared" si="51"/>
        <v>7</v>
      </c>
      <c r="O231" s="149">
        <f t="shared" si="42"/>
        <v>16</v>
      </c>
      <c r="P231" s="149">
        <f t="shared" si="43"/>
        <v>0.1</v>
      </c>
    </row>
    <row r="232" spans="1:16" x14ac:dyDescent="0.25">
      <c r="A232" s="391"/>
      <c r="B232" s="394"/>
      <c r="C232" s="5" t="str">
        <f t="shared" si="39"/>
        <v/>
      </c>
      <c r="D232" s="155">
        <f t="shared" si="44"/>
        <v>0</v>
      </c>
      <c r="F232" s="156">
        <f t="shared" si="45"/>
        <v>0</v>
      </c>
      <c r="G232" t="str">
        <f t="shared" si="46"/>
        <v/>
      </c>
      <c r="H232" t="b">
        <f t="shared" si="47"/>
        <v>0</v>
      </c>
      <c r="I232" s="283">
        <f t="shared" si="40"/>
        <v>0</v>
      </c>
      <c r="J232" s="1">
        <f t="shared" si="41"/>
        <v>0</v>
      </c>
      <c r="K232" s="63">
        <f t="shared" si="48"/>
        <v>0</v>
      </c>
      <c r="L232" s="149">
        <f t="shared" si="49"/>
        <v>0</v>
      </c>
      <c r="M232" s="150">
        <f t="shared" si="50"/>
        <v>100</v>
      </c>
      <c r="N232" s="149">
        <f t="shared" si="51"/>
        <v>7</v>
      </c>
      <c r="O232" s="149">
        <f t="shared" si="42"/>
        <v>16</v>
      </c>
      <c r="P232" s="149">
        <f t="shared" si="43"/>
        <v>0.1</v>
      </c>
    </row>
    <row r="233" spans="1:16" x14ac:dyDescent="0.25">
      <c r="A233" s="391"/>
      <c r="B233" s="394"/>
      <c r="C233" s="5" t="str">
        <f t="shared" si="39"/>
        <v/>
      </c>
      <c r="D233" s="155">
        <f t="shared" si="44"/>
        <v>0</v>
      </c>
      <c r="F233" s="156">
        <f t="shared" si="45"/>
        <v>0</v>
      </c>
      <c r="G233" t="str">
        <f t="shared" si="46"/>
        <v/>
      </c>
      <c r="H233" t="b">
        <f t="shared" si="47"/>
        <v>0</v>
      </c>
      <c r="I233" s="283">
        <f t="shared" si="40"/>
        <v>0</v>
      </c>
      <c r="J233" s="1">
        <f t="shared" si="41"/>
        <v>0</v>
      </c>
      <c r="K233" s="63">
        <f t="shared" si="48"/>
        <v>0</v>
      </c>
      <c r="L233" s="149">
        <f t="shared" si="49"/>
        <v>0</v>
      </c>
      <c r="M233" s="150">
        <f t="shared" si="50"/>
        <v>100</v>
      </c>
      <c r="N233" s="149">
        <f t="shared" si="51"/>
        <v>7</v>
      </c>
      <c r="O233" s="149">
        <f t="shared" si="42"/>
        <v>16</v>
      </c>
      <c r="P233" s="149">
        <f t="shared" si="43"/>
        <v>0.1</v>
      </c>
    </row>
    <row r="234" spans="1:16" x14ac:dyDescent="0.25">
      <c r="A234" s="391"/>
      <c r="B234" s="394"/>
      <c r="C234" s="5" t="str">
        <f t="shared" si="39"/>
        <v/>
      </c>
      <c r="D234" s="155">
        <f t="shared" si="44"/>
        <v>0</v>
      </c>
      <c r="F234" s="156">
        <f t="shared" si="45"/>
        <v>0</v>
      </c>
      <c r="G234" t="str">
        <f t="shared" si="46"/>
        <v/>
      </c>
      <c r="H234" t="b">
        <f t="shared" si="47"/>
        <v>0</v>
      </c>
      <c r="I234" s="283">
        <f t="shared" si="40"/>
        <v>0</v>
      </c>
      <c r="J234" s="1">
        <f t="shared" si="41"/>
        <v>0</v>
      </c>
      <c r="K234" s="63">
        <f t="shared" si="48"/>
        <v>0</v>
      </c>
      <c r="L234" s="149">
        <f t="shared" si="49"/>
        <v>0</v>
      </c>
      <c r="M234" s="150">
        <f t="shared" si="50"/>
        <v>100</v>
      </c>
      <c r="N234" s="149">
        <f t="shared" si="51"/>
        <v>7</v>
      </c>
      <c r="O234" s="149">
        <f t="shared" si="42"/>
        <v>16</v>
      </c>
      <c r="P234" s="149">
        <f t="shared" si="43"/>
        <v>0.1</v>
      </c>
    </row>
    <row r="235" spans="1:16" x14ac:dyDescent="0.25">
      <c r="A235" s="391"/>
      <c r="B235" s="394"/>
      <c r="C235" s="5" t="str">
        <f t="shared" si="39"/>
        <v/>
      </c>
      <c r="D235" s="155">
        <f t="shared" si="44"/>
        <v>0</v>
      </c>
      <c r="F235" s="156">
        <f t="shared" si="45"/>
        <v>0</v>
      </c>
      <c r="G235" t="str">
        <f t="shared" si="46"/>
        <v/>
      </c>
      <c r="H235" t="b">
        <f t="shared" si="47"/>
        <v>0</v>
      </c>
      <c r="I235" s="283">
        <f t="shared" si="40"/>
        <v>0</v>
      </c>
      <c r="J235" s="1">
        <f t="shared" si="41"/>
        <v>0</v>
      </c>
      <c r="K235" s="63">
        <f t="shared" si="48"/>
        <v>0</v>
      </c>
      <c r="L235" s="149">
        <f t="shared" si="49"/>
        <v>0</v>
      </c>
      <c r="M235" s="150">
        <f t="shared" si="50"/>
        <v>100</v>
      </c>
      <c r="N235" s="149">
        <f t="shared" si="51"/>
        <v>7</v>
      </c>
      <c r="O235" s="149">
        <f t="shared" si="42"/>
        <v>16</v>
      </c>
      <c r="P235" s="149">
        <f t="shared" si="43"/>
        <v>0.1</v>
      </c>
    </row>
    <row r="236" spans="1:16" x14ac:dyDescent="0.25">
      <c r="A236" s="391"/>
      <c r="B236" s="394"/>
      <c r="C236" s="5" t="str">
        <f t="shared" si="39"/>
        <v/>
      </c>
      <c r="D236" s="155">
        <f t="shared" si="44"/>
        <v>0</v>
      </c>
      <c r="F236" s="156">
        <f t="shared" si="45"/>
        <v>0</v>
      </c>
      <c r="G236" t="str">
        <f t="shared" si="46"/>
        <v/>
      </c>
      <c r="H236" t="b">
        <f t="shared" si="47"/>
        <v>0</v>
      </c>
      <c r="I236" s="283">
        <f t="shared" si="40"/>
        <v>0</v>
      </c>
      <c r="J236" s="1">
        <f t="shared" si="41"/>
        <v>0</v>
      </c>
      <c r="K236" s="63">
        <f t="shared" si="48"/>
        <v>0</v>
      </c>
      <c r="L236" s="149">
        <f t="shared" si="49"/>
        <v>0</v>
      </c>
      <c r="M236" s="150">
        <f t="shared" si="50"/>
        <v>100</v>
      </c>
      <c r="N236" s="149">
        <f t="shared" si="51"/>
        <v>7</v>
      </c>
      <c r="O236" s="149">
        <f t="shared" si="42"/>
        <v>16</v>
      </c>
      <c r="P236" s="149">
        <f t="shared" si="43"/>
        <v>0.1</v>
      </c>
    </row>
    <row r="237" spans="1:16" x14ac:dyDescent="0.25">
      <c r="A237" s="391"/>
      <c r="B237" s="394"/>
      <c r="C237" s="5" t="str">
        <f t="shared" si="39"/>
        <v/>
      </c>
      <c r="D237" s="155">
        <f t="shared" si="44"/>
        <v>0</v>
      </c>
      <c r="F237" s="156">
        <f t="shared" si="45"/>
        <v>0</v>
      </c>
      <c r="G237" t="str">
        <f t="shared" si="46"/>
        <v/>
      </c>
      <c r="H237" t="b">
        <f t="shared" si="47"/>
        <v>0</v>
      </c>
      <c r="I237" s="283">
        <f t="shared" si="40"/>
        <v>0</v>
      </c>
      <c r="J237" s="1">
        <f t="shared" si="41"/>
        <v>0</v>
      </c>
      <c r="K237" s="63">
        <f t="shared" si="48"/>
        <v>0</v>
      </c>
      <c r="L237" s="149">
        <f t="shared" si="49"/>
        <v>0</v>
      </c>
      <c r="M237" s="150">
        <f t="shared" si="50"/>
        <v>100</v>
      </c>
      <c r="N237" s="149">
        <f t="shared" si="51"/>
        <v>7</v>
      </c>
      <c r="O237" s="149">
        <f t="shared" si="42"/>
        <v>16</v>
      </c>
      <c r="P237" s="149">
        <f t="shared" si="43"/>
        <v>0.1</v>
      </c>
    </row>
    <row r="238" spans="1:16" x14ac:dyDescent="0.25">
      <c r="A238" s="391"/>
      <c r="B238" s="394"/>
      <c r="C238" s="5" t="str">
        <f t="shared" si="39"/>
        <v/>
      </c>
      <c r="D238" s="155">
        <f t="shared" si="44"/>
        <v>0</v>
      </c>
      <c r="F238" s="156">
        <f t="shared" si="45"/>
        <v>0</v>
      </c>
      <c r="G238" t="str">
        <f t="shared" si="46"/>
        <v/>
      </c>
      <c r="H238" t="b">
        <f t="shared" si="47"/>
        <v>0</v>
      </c>
      <c r="I238" s="283">
        <f t="shared" si="40"/>
        <v>0</v>
      </c>
      <c r="J238" s="1">
        <f t="shared" si="41"/>
        <v>0</v>
      </c>
      <c r="K238" s="63">
        <f t="shared" si="48"/>
        <v>0</v>
      </c>
      <c r="L238" s="149">
        <f t="shared" si="49"/>
        <v>0</v>
      </c>
      <c r="M238" s="150">
        <f t="shared" si="50"/>
        <v>100</v>
      </c>
      <c r="N238" s="149">
        <f t="shared" si="51"/>
        <v>7</v>
      </c>
      <c r="O238" s="149">
        <f t="shared" si="42"/>
        <v>16</v>
      </c>
      <c r="P238" s="149">
        <f t="shared" si="43"/>
        <v>0.1</v>
      </c>
    </row>
    <row r="239" spans="1:16" x14ac:dyDescent="0.25">
      <c r="A239" s="391"/>
      <c r="B239" s="394"/>
      <c r="C239" s="5" t="str">
        <f t="shared" si="39"/>
        <v/>
      </c>
      <c r="D239" s="155">
        <f t="shared" si="44"/>
        <v>0</v>
      </c>
      <c r="F239" s="156">
        <f t="shared" si="45"/>
        <v>0</v>
      </c>
      <c r="G239" t="str">
        <f t="shared" si="46"/>
        <v/>
      </c>
      <c r="H239" t="b">
        <f t="shared" si="47"/>
        <v>0</v>
      </c>
      <c r="I239" s="283">
        <f t="shared" si="40"/>
        <v>0</v>
      </c>
      <c r="J239" s="1">
        <f t="shared" si="41"/>
        <v>0</v>
      </c>
      <c r="K239" s="63">
        <f t="shared" si="48"/>
        <v>0</v>
      </c>
      <c r="L239" s="149">
        <f t="shared" si="49"/>
        <v>0</v>
      </c>
      <c r="M239" s="150">
        <f t="shared" si="50"/>
        <v>100</v>
      </c>
      <c r="N239" s="149">
        <f t="shared" si="51"/>
        <v>7</v>
      </c>
      <c r="O239" s="149">
        <f t="shared" si="42"/>
        <v>16</v>
      </c>
      <c r="P239" s="149">
        <f t="shared" si="43"/>
        <v>0.1</v>
      </c>
    </row>
    <row r="240" spans="1:16" x14ac:dyDescent="0.25">
      <c r="A240" s="391"/>
      <c r="B240" s="394"/>
      <c r="C240" s="5" t="str">
        <f t="shared" si="39"/>
        <v/>
      </c>
      <c r="D240" s="155">
        <f t="shared" si="44"/>
        <v>0</v>
      </c>
      <c r="F240" s="156">
        <f t="shared" si="45"/>
        <v>0</v>
      </c>
      <c r="G240" t="str">
        <f t="shared" si="46"/>
        <v/>
      </c>
      <c r="H240" t="b">
        <f t="shared" si="47"/>
        <v>0</v>
      </c>
      <c r="I240" s="283">
        <f t="shared" si="40"/>
        <v>0</v>
      </c>
      <c r="J240" s="1">
        <f t="shared" si="41"/>
        <v>0</v>
      </c>
      <c r="K240" s="63">
        <f t="shared" si="48"/>
        <v>0</v>
      </c>
      <c r="L240" s="149">
        <f t="shared" si="49"/>
        <v>0</v>
      </c>
      <c r="M240" s="150">
        <f t="shared" si="50"/>
        <v>100</v>
      </c>
      <c r="N240" s="149">
        <f t="shared" si="51"/>
        <v>7</v>
      </c>
      <c r="O240" s="149">
        <f t="shared" si="42"/>
        <v>16</v>
      </c>
      <c r="P240" s="149">
        <f t="shared" si="43"/>
        <v>0.1</v>
      </c>
    </row>
    <row r="241" spans="1:16" x14ac:dyDescent="0.25">
      <c r="A241" s="391"/>
      <c r="B241" s="394"/>
      <c r="C241" s="5" t="str">
        <f t="shared" si="39"/>
        <v/>
      </c>
      <c r="D241" s="155">
        <f t="shared" si="44"/>
        <v>0</v>
      </c>
      <c r="F241" s="156">
        <f t="shared" si="45"/>
        <v>0</v>
      </c>
      <c r="G241" t="str">
        <f t="shared" si="46"/>
        <v/>
      </c>
      <c r="H241" t="b">
        <f t="shared" si="47"/>
        <v>0</v>
      </c>
      <c r="I241" s="283">
        <f t="shared" si="40"/>
        <v>0</v>
      </c>
      <c r="J241" s="1">
        <f t="shared" si="41"/>
        <v>0</v>
      </c>
      <c r="K241" s="63">
        <f t="shared" si="48"/>
        <v>0</v>
      </c>
      <c r="L241" s="149">
        <f t="shared" si="49"/>
        <v>0</v>
      </c>
      <c r="M241" s="150">
        <f t="shared" si="50"/>
        <v>100</v>
      </c>
      <c r="N241" s="149">
        <f t="shared" si="51"/>
        <v>7</v>
      </c>
      <c r="O241" s="149">
        <f t="shared" si="42"/>
        <v>16</v>
      </c>
      <c r="P241" s="149">
        <f t="shared" si="43"/>
        <v>0.1</v>
      </c>
    </row>
    <row r="242" spans="1:16" x14ac:dyDescent="0.25">
      <c r="A242" s="391"/>
      <c r="B242" s="394"/>
      <c r="C242" s="5" t="str">
        <f t="shared" si="39"/>
        <v/>
      </c>
      <c r="D242" s="155">
        <f t="shared" si="44"/>
        <v>0</v>
      </c>
      <c r="F242" s="156">
        <f t="shared" si="45"/>
        <v>0</v>
      </c>
      <c r="G242" t="str">
        <f t="shared" si="46"/>
        <v/>
      </c>
      <c r="H242" t="b">
        <f t="shared" si="47"/>
        <v>0</v>
      </c>
      <c r="I242" s="283">
        <f t="shared" si="40"/>
        <v>0</v>
      </c>
      <c r="J242" s="1">
        <f t="shared" si="41"/>
        <v>0</v>
      </c>
      <c r="K242" s="63">
        <f t="shared" si="48"/>
        <v>0</v>
      </c>
      <c r="L242" s="149">
        <f t="shared" si="49"/>
        <v>0</v>
      </c>
      <c r="M242" s="150">
        <f t="shared" si="50"/>
        <v>100</v>
      </c>
      <c r="N242" s="149">
        <f t="shared" si="51"/>
        <v>7</v>
      </c>
      <c r="O242" s="149">
        <f t="shared" si="42"/>
        <v>16</v>
      </c>
      <c r="P242" s="149">
        <f t="shared" si="43"/>
        <v>0.1</v>
      </c>
    </row>
    <row r="243" spans="1:16" x14ac:dyDescent="0.25">
      <c r="A243" s="391"/>
      <c r="B243" s="394"/>
      <c r="C243" s="5" t="str">
        <f t="shared" si="39"/>
        <v/>
      </c>
      <c r="D243" s="155">
        <f t="shared" si="44"/>
        <v>0</v>
      </c>
      <c r="F243" s="156">
        <f t="shared" si="45"/>
        <v>0</v>
      </c>
      <c r="G243" t="str">
        <f t="shared" si="46"/>
        <v/>
      </c>
      <c r="H243" t="b">
        <f t="shared" si="47"/>
        <v>0</v>
      </c>
      <c r="I243" s="283">
        <f t="shared" si="40"/>
        <v>0</v>
      </c>
      <c r="J243" s="1">
        <f t="shared" si="41"/>
        <v>0</v>
      </c>
      <c r="K243" s="63">
        <f t="shared" si="48"/>
        <v>0</v>
      </c>
      <c r="L243" s="149">
        <f t="shared" si="49"/>
        <v>0</v>
      </c>
      <c r="M243" s="150">
        <f t="shared" si="50"/>
        <v>100</v>
      </c>
      <c r="N243" s="149">
        <f t="shared" si="51"/>
        <v>7</v>
      </c>
      <c r="O243" s="149">
        <f t="shared" si="42"/>
        <v>16</v>
      </c>
      <c r="P243" s="149">
        <f t="shared" si="43"/>
        <v>0.1</v>
      </c>
    </row>
    <row r="244" spans="1:16" x14ac:dyDescent="0.25">
      <c r="A244" s="391"/>
      <c r="B244" s="394"/>
      <c r="C244" s="5" t="str">
        <f t="shared" si="39"/>
        <v/>
      </c>
      <c r="D244" s="155">
        <f t="shared" si="44"/>
        <v>0</v>
      </c>
      <c r="F244" s="156">
        <f t="shared" si="45"/>
        <v>0</v>
      </c>
      <c r="G244" t="str">
        <f t="shared" si="46"/>
        <v/>
      </c>
      <c r="H244" t="b">
        <f t="shared" si="47"/>
        <v>0</v>
      </c>
      <c r="I244" s="283">
        <f t="shared" si="40"/>
        <v>0</v>
      </c>
      <c r="J244" s="1">
        <f t="shared" si="41"/>
        <v>0</v>
      </c>
      <c r="K244" s="63">
        <f t="shared" si="48"/>
        <v>0</v>
      </c>
      <c r="L244" s="149">
        <f t="shared" si="49"/>
        <v>0</v>
      </c>
      <c r="M244" s="150">
        <f t="shared" si="50"/>
        <v>100</v>
      </c>
      <c r="N244" s="149">
        <f t="shared" si="51"/>
        <v>7</v>
      </c>
      <c r="O244" s="149">
        <f t="shared" si="42"/>
        <v>16</v>
      </c>
      <c r="P244" s="149">
        <f t="shared" si="43"/>
        <v>0.1</v>
      </c>
    </row>
    <row r="245" spans="1:16" x14ac:dyDescent="0.25">
      <c r="A245" s="391"/>
      <c r="B245" s="394"/>
      <c r="C245" s="5" t="str">
        <f t="shared" si="39"/>
        <v/>
      </c>
      <c r="D245" s="155">
        <f t="shared" si="44"/>
        <v>0</v>
      </c>
      <c r="F245" s="156">
        <f t="shared" si="45"/>
        <v>0</v>
      </c>
      <c r="G245" t="str">
        <f t="shared" si="46"/>
        <v/>
      </c>
      <c r="H245" t="b">
        <f t="shared" si="47"/>
        <v>0</v>
      </c>
      <c r="I245" s="283">
        <f t="shared" si="40"/>
        <v>0</v>
      </c>
      <c r="J245" s="1">
        <f t="shared" si="41"/>
        <v>0</v>
      </c>
      <c r="K245" s="63">
        <f t="shared" si="48"/>
        <v>0</v>
      </c>
      <c r="L245" s="149">
        <f t="shared" si="49"/>
        <v>0</v>
      </c>
      <c r="M245" s="150">
        <f t="shared" si="50"/>
        <v>100</v>
      </c>
      <c r="N245" s="149">
        <f t="shared" si="51"/>
        <v>7</v>
      </c>
      <c r="O245" s="149">
        <f t="shared" si="42"/>
        <v>16</v>
      </c>
      <c r="P245" s="149">
        <f t="shared" si="43"/>
        <v>0.1</v>
      </c>
    </row>
    <row r="246" spans="1:16" x14ac:dyDescent="0.25">
      <c r="A246" s="391"/>
      <c r="B246" s="394"/>
      <c r="C246" s="5" t="str">
        <f t="shared" si="39"/>
        <v/>
      </c>
      <c r="D246" s="155">
        <f t="shared" si="44"/>
        <v>0</v>
      </c>
      <c r="F246" s="156">
        <f t="shared" si="45"/>
        <v>0</v>
      </c>
      <c r="G246" t="str">
        <f t="shared" si="46"/>
        <v/>
      </c>
      <c r="H246" t="b">
        <f t="shared" si="47"/>
        <v>0</v>
      </c>
      <c r="I246" s="283">
        <f t="shared" si="40"/>
        <v>0</v>
      </c>
      <c r="J246" s="1">
        <f t="shared" si="41"/>
        <v>0</v>
      </c>
      <c r="K246" s="63">
        <f t="shared" si="48"/>
        <v>0</v>
      </c>
      <c r="L246" s="149">
        <f t="shared" si="49"/>
        <v>0</v>
      </c>
      <c r="M246" s="150">
        <f t="shared" si="50"/>
        <v>100</v>
      </c>
      <c r="N246" s="149">
        <f t="shared" si="51"/>
        <v>7</v>
      </c>
      <c r="O246" s="149">
        <f t="shared" si="42"/>
        <v>16</v>
      </c>
      <c r="P246" s="149">
        <f t="shared" si="43"/>
        <v>0.1</v>
      </c>
    </row>
    <row r="247" spans="1:16" x14ac:dyDescent="0.25">
      <c r="A247" s="391"/>
      <c r="B247" s="394"/>
      <c r="C247" s="5" t="str">
        <f t="shared" si="39"/>
        <v/>
      </c>
      <c r="D247" s="155">
        <f t="shared" si="44"/>
        <v>0</v>
      </c>
      <c r="F247" s="156">
        <f t="shared" si="45"/>
        <v>0</v>
      </c>
      <c r="G247" t="str">
        <f t="shared" si="46"/>
        <v/>
      </c>
      <c r="H247" t="b">
        <f t="shared" si="47"/>
        <v>0</v>
      </c>
      <c r="I247" s="283">
        <f t="shared" si="40"/>
        <v>0</v>
      </c>
      <c r="J247" s="1">
        <f t="shared" si="41"/>
        <v>0</v>
      </c>
      <c r="K247" s="63">
        <f t="shared" si="48"/>
        <v>0</v>
      </c>
      <c r="L247" s="149">
        <f t="shared" si="49"/>
        <v>0</v>
      </c>
      <c r="M247" s="150">
        <f t="shared" si="50"/>
        <v>100</v>
      </c>
      <c r="N247" s="149">
        <f t="shared" si="51"/>
        <v>7</v>
      </c>
      <c r="O247" s="149">
        <f t="shared" si="42"/>
        <v>16</v>
      </c>
      <c r="P247" s="149">
        <f t="shared" si="43"/>
        <v>0.1</v>
      </c>
    </row>
    <row r="248" spans="1:16" x14ac:dyDescent="0.25">
      <c r="A248" s="391"/>
      <c r="B248" s="394"/>
      <c r="C248" s="5" t="str">
        <f t="shared" si="39"/>
        <v/>
      </c>
      <c r="D248" s="155">
        <f t="shared" si="44"/>
        <v>0</v>
      </c>
      <c r="F248" s="156">
        <f t="shared" si="45"/>
        <v>0</v>
      </c>
      <c r="G248" t="str">
        <f t="shared" si="46"/>
        <v/>
      </c>
      <c r="H248" t="b">
        <f t="shared" si="47"/>
        <v>0</v>
      </c>
      <c r="I248" s="283">
        <f t="shared" si="40"/>
        <v>0</v>
      </c>
      <c r="J248" s="1">
        <f t="shared" si="41"/>
        <v>0</v>
      </c>
      <c r="K248" s="63">
        <f t="shared" si="48"/>
        <v>0</v>
      </c>
      <c r="L248" s="149">
        <f t="shared" si="49"/>
        <v>0</v>
      </c>
      <c r="M248" s="150">
        <f t="shared" si="50"/>
        <v>100</v>
      </c>
      <c r="N248" s="149">
        <f t="shared" si="51"/>
        <v>7</v>
      </c>
      <c r="O248" s="149">
        <f t="shared" si="42"/>
        <v>16</v>
      </c>
      <c r="P248" s="149">
        <f t="shared" si="43"/>
        <v>0.1</v>
      </c>
    </row>
    <row r="249" spans="1:16" x14ac:dyDescent="0.25">
      <c r="A249" s="391"/>
      <c r="B249" s="394"/>
      <c r="C249" s="5" t="str">
        <f t="shared" si="39"/>
        <v/>
      </c>
      <c r="D249" s="155">
        <f t="shared" si="44"/>
        <v>0</v>
      </c>
      <c r="F249" s="156">
        <f t="shared" si="45"/>
        <v>0</v>
      </c>
      <c r="G249" t="str">
        <f t="shared" si="46"/>
        <v/>
      </c>
      <c r="H249" t="b">
        <f t="shared" si="47"/>
        <v>0</v>
      </c>
      <c r="I249" s="283">
        <f t="shared" si="40"/>
        <v>0</v>
      </c>
      <c r="J249" s="1">
        <f t="shared" si="41"/>
        <v>0</v>
      </c>
      <c r="K249" s="63">
        <f t="shared" si="48"/>
        <v>0</v>
      </c>
      <c r="L249" s="149">
        <f t="shared" si="49"/>
        <v>0</v>
      </c>
      <c r="M249" s="150">
        <f t="shared" si="50"/>
        <v>100</v>
      </c>
      <c r="N249" s="149">
        <f t="shared" si="51"/>
        <v>7</v>
      </c>
      <c r="O249" s="149">
        <f t="shared" si="42"/>
        <v>16</v>
      </c>
      <c r="P249" s="149">
        <f t="shared" si="43"/>
        <v>0.1</v>
      </c>
    </row>
    <row r="250" spans="1:16" x14ac:dyDescent="0.25">
      <c r="A250" s="391"/>
      <c r="B250" s="394"/>
      <c r="C250" s="5" t="str">
        <f t="shared" si="39"/>
        <v/>
      </c>
      <c r="D250" s="155">
        <f t="shared" si="44"/>
        <v>0</v>
      </c>
      <c r="F250" s="156">
        <f t="shared" si="45"/>
        <v>0</v>
      </c>
      <c r="G250" t="str">
        <f t="shared" si="46"/>
        <v/>
      </c>
      <c r="H250" t="b">
        <f t="shared" si="47"/>
        <v>0</v>
      </c>
      <c r="I250" s="283">
        <f t="shared" si="40"/>
        <v>0</v>
      </c>
      <c r="J250" s="1">
        <f t="shared" si="41"/>
        <v>0</v>
      </c>
      <c r="K250" s="63">
        <f t="shared" si="48"/>
        <v>0</v>
      </c>
      <c r="L250" s="149">
        <f t="shared" si="49"/>
        <v>0</v>
      </c>
      <c r="M250" s="150">
        <f t="shared" si="50"/>
        <v>100</v>
      </c>
      <c r="N250" s="149">
        <f t="shared" si="51"/>
        <v>7</v>
      </c>
      <c r="O250" s="149">
        <f t="shared" si="42"/>
        <v>16</v>
      </c>
      <c r="P250" s="149">
        <f t="shared" si="43"/>
        <v>0.1</v>
      </c>
    </row>
    <row r="251" spans="1:16" x14ac:dyDescent="0.25">
      <c r="A251" s="391"/>
      <c r="B251" s="394"/>
      <c r="C251" s="5" t="str">
        <f t="shared" si="39"/>
        <v/>
      </c>
      <c r="D251" s="155">
        <f t="shared" si="44"/>
        <v>0</v>
      </c>
      <c r="F251" s="156">
        <f t="shared" si="45"/>
        <v>0</v>
      </c>
      <c r="G251" t="str">
        <f t="shared" si="46"/>
        <v/>
      </c>
      <c r="H251" t="b">
        <f t="shared" si="47"/>
        <v>0</v>
      </c>
      <c r="I251" s="283">
        <f t="shared" si="40"/>
        <v>0</v>
      </c>
      <c r="J251" s="1">
        <f t="shared" si="41"/>
        <v>0</v>
      </c>
      <c r="K251" s="63">
        <f t="shared" si="48"/>
        <v>0</v>
      </c>
      <c r="L251" s="149">
        <f t="shared" si="49"/>
        <v>0</v>
      </c>
      <c r="M251" s="150">
        <f t="shared" si="50"/>
        <v>100</v>
      </c>
      <c r="N251" s="149">
        <f t="shared" si="51"/>
        <v>7</v>
      </c>
      <c r="O251" s="149">
        <f t="shared" si="42"/>
        <v>16</v>
      </c>
      <c r="P251" s="149">
        <f t="shared" si="43"/>
        <v>0.1</v>
      </c>
    </row>
    <row r="252" spans="1:16" x14ac:dyDescent="0.25">
      <c r="A252" s="391"/>
      <c r="B252" s="394"/>
      <c r="C252" s="5" t="str">
        <f t="shared" si="39"/>
        <v/>
      </c>
      <c r="D252" s="155">
        <f t="shared" si="44"/>
        <v>0</v>
      </c>
      <c r="F252" s="156">
        <f t="shared" si="45"/>
        <v>0</v>
      </c>
      <c r="G252" t="str">
        <f t="shared" si="46"/>
        <v/>
      </c>
      <c r="H252" t="b">
        <f t="shared" si="47"/>
        <v>0</v>
      </c>
      <c r="I252" s="283">
        <f t="shared" si="40"/>
        <v>0</v>
      </c>
      <c r="J252" s="1">
        <f t="shared" si="41"/>
        <v>0</v>
      </c>
      <c r="K252" s="63">
        <f t="shared" si="48"/>
        <v>0</v>
      </c>
      <c r="L252" s="149">
        <f t="shared" si="49"/>
        <v>0</v>
      </c>
      <c r="M252" s="150">
        <f t="shared" si="50"/>
        <v>100</v>
      </c>
      <c r="N252" s="149">
        <f t="shared" si="51"/>
        <v>7</v>
      </c>
      <c r="O252" s="149">
        <f t="shared" si="42"/>
        <v>16</v>
      </c>
      <c r="P252" s="149">
        <f t="shared" si="43"/>
        <v>0.1</v>
      </c>
    </row>
    <row r="253" spans="1:16" x14ac:dyDescent="0.25">
      <c r="A253" s="391"/>
      <c r="B253" s="394"/>
      <c r="C253" s="5" t="str">
        <f t="shared" si="39"/>
        <v/>
      </c>
      <c r="D253" s="155">
        <f t="shared" si="44"/>
        <v>0</v>
      </c>
      <c r="F253" s="156">
        <f t="shared" si="45"/>
        <v>0</v>
      </c>
      <c r="G253" t="str">
        <f t="shared" si="46"/>
        <v/>
      </c>
      <c r="H253" t="b">
        <f t="shared" si="47"/>
        <v>0</v>
      </c>
      <c r="I253" s="283">
        <f t="shared" si="40"/>
        <v>0</v>
      </c>
      <c r="J253" s="1">
        <f t="shared" si="41"/>
        <v>0</v>
      </c>
      <c r="K253" s="63">
        <f t="shared" si="48"/>
        <v>0</v>
      </c>
      <c r="L253" s="149">
        <f t="shared" si="49"/>
        <v>0</v>
      </c>
      <c r="M253" s="150">
        <f t="shared" si="50"/>
        <v>100</v>
      </c>
      <c r="N253" s="149">
        <f t="shared" si="51"/>
        <v>7</v>
      </c>
      <c r="O253" s="149">
        <f t="shared" si="42"/>
        <v>16</v>
      </c>
      <c r="P253" s="149">
        <f t="shared" si="43"/>
        <v>0.1</v>
      </c>
    </row>
    <row r="254" spans="1:16" x14ac:dyDescent="0.25">
      <c r="A254" s="391"/>
      <c r="B254" s="394"/>
      <c r="C254" s="5" t="str">
        <f t="shared" si="39"/>
        <v/>
      </c>
      <c r="D254" s="155">
        <f t="shared" si="44"/>
        <v>0</v>
      </c>
      <c r="F254" s="156">
        <f t="shared" si="45"/>
        <v>0</v>
      </c>
      <c r="G254" t="str">
        <f t="shared" si="46"/>
        <v/>
      </c>
      <c r="H254" t="b">
        <f t="shared" si="47"/>
        <v>0</v>
      </c>
      <c r="I254" s="283">
        <f t="shared" si="40"/>
        <v>0</v>
      </c>
      <c r="J254" s="1">
        <f t="shared" si="41"/>
        <v>0</v>
      </c>
      <c r="K254" s="63">
        <f t="shared" si="48"/>
        <v>0</v>
      </c>
      <c r="L254" s="149">
        <f t="shared" si="49"/>
        <v>0</v>
      </c>
      <c r="M254" s="150">
        <f t="shared" si="50"/>
        <v>100</v>
      </c>
      <c r="N254" s="149">
        <f t="shared" si="51"/>
        <v>7</v>
      </c>
      <c r="O254" s="149">
        <f t="shared" si="42"/>
        <v>16</v>
      </c>
      <c r="P254" s="149">
        <f t="shared" si="43"/>
        <v>0.1</v>
      </c>
    </row>
    <row r="255" spans="1:16" x14ac:dyDescent="0.25">
      <c r="A255" s="391"/>
      <c r="B255" s="394"/>
      <c r="C255" s="5" t="str">
        <f t="shared" si="39"/>
        <v/>
      </c>
      <c r="D255" s="155">
        <f t="shared" si="44"/>
        <v>0</v>
      </c>
      <c r="F255" s="156">
        <f t="shared" si="45"/>
        <v>0</v>
      </c>
      <c r="G255" t="str">
        <f t="shared" si="46"/>
        <v/>
      </c>
      <c r="H255" t="b">
        <f t="shared" si="47"/>
        <v>0</v>
      </c>
      <c r="I255" s="283">
        <f t="shared" si="40"/>
        <v>0</v>
      </c>
      <c r="J255" s="1">
        <f t="shared" si="41"/>
        <v>0</v>
      </c>
      <c r="K255" s="63">
        <f t="shared" si="48"/>
        <v>0</v>
      </c>
      <c r="L255" s="149">
        <f t="shared" si="49"/>
        <v>0</v>
      </c>
      <c r="M255" s="150">
        <f t="shared" si="50"/>
        <v>100</v>
      </c>
      <c r="N255" s="149">
        <f t="shared" si="51"/>
        <v>7</v>
      </c>
      <c r="O255" s="149">
        <f t="shared" si="42"/>
        <v>16</v>
      </c>
      <c r="P255" s="149">
        <f t="shared" si="43"/>
        <v>0.1</v>
      </c>
    </row>
    <row r="256" spans="1:16" x14ac:dyDescent="0.25">
      <c r="A256" s="391"/>
      <c r="B256" s="394"/>
      <c r="C256" s="5" t="str">
        <f t="shared" si="39"/>
        <v/>
      </c>
      <c r="D256" s="155">
        <f t="shared" si="44"/>
        <v>0</v>
      </c>
      <c r="F256" s="156">
        <f t="shared" si="45"/>
        <v>0</v>
      </c>
      <c r="G256" t="str">
        <f t="shared" si="46"/>
        <v/>
      </c>
      <c r="H256" t="b">
        <f t="shared" si="47"/>
        <v>0</v>
      </c>
      <c r="I256" s="283">
        <f t="shared" si="40"/>
        <v>0</v>
      </c>
      <c r="J256" s="1">
        <f t="shared" si="41"/>
        <v>0</v>
      </c>
      <c r="K256" s="63">
        <f t="shared" si="48"/>
        <v>0</v>
      </c>
      <c r="L256" s="149">
        <f t="shared" si="49"/>
        <v>0</v>
      </c>
      <c r="M256" s="150">
        <f t="shared" si="50"/>
        <v>100</v>
      </c>
      <c r="N256" s="149">
        <f t="shared" si="51"/>
        <v>7</v>
      </c>
      <c r="O256" s="149">
        <f t="shared" si="42"/>
        <v>16</v>
      </c>
      <c r="P256" s="149">
        <f t="shared" si="43"/>
        <v>0.1</v>
      </c>
    </row>
    <row r="257" spans="1:16" x14ac:dyDescent="0.25">
      <c r="A257" s="391"/>
      <c r="B257" s="394"/>
      <c r="C257" s="5" t="str">
        <f t="shared" si="39"/>
        <v/>
      </c>
      <c r="D257" s="155">
        <f t="shared" si="44"/>
        <v>0</v>
      </c>
      <c r="F257" s="156">
        <f t="shared" si="45"/>
        <v>0</v>
      </c>
      <c r="G257" t="str">
        <f t="shared" si="46"/>
        <v/>
      </c>
      <c r="H257" t="b">
        <f t="shared" si="47"/>
        <v>0</v>
      </c>
      <c r="I257" s="283">
        <f t="shared" si="40"/>
        <v>0</v>
      </c>
      <c r="J257" s="1">
        <f t="shared" si="41"/>
        <v>0</v>
      </c>
      <c r="K257" s="63">
        <f t="shared" si="48"/>
        <v>0</v>
      </c>
      <c r="L257" s="149">
        <f t="shared" si="49"/>
        <v>0</v>
      </c>
      <c r="M257" s="150">
        <f t="shared" si="50"/>
        <v>100</v>
      </c>
      <c r="N257" s="149">
        <f t="shared" si="51"/>
        <v>7</v>
      </c>
      <c r="O257" s="149">
        <f t="shared" si="42"/>
        <v>16</v>
      </c>
      <c r="P257" s="149">
        <f t="shared" si="43"/>
        <v>0.1</v>
      </c>
    </row>
    <row r="258" spans="1:16" x14ac:dyDescent="0.25">
      <c r="A258" s="391"/>
      <c r="B258" s="394"/>
      <c r="C258" s="5" t="str">
        <f t="shared" si="39"/>
        <v/>
      </c>
      <c r="D258" s="155">
        <f t="shared" si="44"/>
        <v>0</v>
      </c>
      <c r="F258" s="156">
        <f t="shared" si="45"/>
        <v>0</v>
      </c>
      <c r="G258" t="str">
        <f t="shared" si="46"/>
        <v/>
      </c>
      <c r="H258" t="b">
        <f t="shared" si="47"/>
        <v>0</v>
      </c>
      <c r="I258" s="283">
        <f t="shared" si="40"/>
        <v>0</v>
      </c>
      <c r="J258" s="1">
        <f t="shared" si="41"/>
        <v>0</v>
      </c>
      <c r="K258" s="63">
        <f t="shared" si="48"/>
        <v>0</v>
      </c>
      <c r="L258" s="149">
        <f t="shared" si="49"/>
        <v>0</v>
      </c>
      <c r="M258" s="150">
        <f t="shared" si="50"/>
        <v>100</v>
      </c>
      <c r="N258" s="149">
        <f t="shared" si="51"/>
        <v>7</v>
      </c>
      <c r="O258" s="149">
        <f t="shared" si="42"/>
        <v>16</v>
      </c>
      <c r="P258" s="149">
        <f t="shared" si="43"/>
        <v>0.1</v>
      </c>
    </row>
    <row r="259" spans="1:16" x14ac:dyDescent="0.25">
      <c r="A259" s="391"/>
      <c r="B259" s="394"/>
      <c r="C259" s="5" t="str">
        <f t="shared" ref="C259:C322" si="52">IF(I259&gt;0,INDEX(DB,I259,2),"")</f>
        <v/>
      </c>
      <c r="D259" s="155">
        <f t="shared" si="44"/>
        <v>0</v>
      </c>
      <c r="F259" s="156">
        <f t="shared" si="45"/>
        <v>0</v>
      </c>
      <c r="G259" t="str">
        <f t="shared" si="46"/>
        <v/>
      </c>
      <c r="H259" t="b">
        <f t="shared" si="47"/>
        <v>0</v>
      </c>
      <c r="I259" s="283">
        <f t="shared" ref="I259:I322" si="53">IF(ISNA(MATCH(A259,AthleteNumbers,0)),0,MATCH(A259,AthleteNumbers,0))</f>
        <v>0</v>
      </c>
      <c r="J259" s="1">
        <f t="shared" ref="J259:J322" si="54">IF(I259&gt;0,INDEX(DB,$I259,6),0)</f>
        <v>0</v>
      </c>
      <c r="K259" s="63">
        <f t="shared" si="48"/>
        <v>0</v>
      </c>
      <c r="L259" s="149">
        <f t="shared" si="49"/>
        <v>0</v>
      </c>
      <c r="M259" s="150">
        <f t="shared" si="50"/>
        <v>100</v>
      </c>
      <c r="N259" s="149">
        <f t="shared" si="51"/>
        <v>7</v>
      </c>
      <c r="O259" s="149">
        <f t="shared" ref="O259:O322" si="55">IF($J259=0,$M$1,INDEX(IncEventData,$J259,2))</f>
        <v>16</v>
      </c>
      <c r="P259" s="149">
        <f t="shared" ref="P259:P322" si="56">IF($J259=0,$O$1,INDEX(IncEventData,$J259,3))</f>
        <v>0.1</v>
      </c>
    </row>
    <row r="260" spans="1:16" x14ac:dyDescent="0.25">
      <c r="A260" s="391"/>
      <c r="B260" s="394"/>
      <c r="C260" s="5" t="str">
        <f t="shared" si="52"/>
        <v/>
      </c>
      <c r="D260" s="155">
        <f t="shared" ref="D260:D323" si="57">IF(AND(H260,B260&gt;0,ISNUMBER(B260)),IF(ISERR(M260),0,M260),0)</f>
        <v>0</v>
      </c>
      <c r="F260" s="156">
        <f t="shared" ref="F260:F323" si="58">COUNTIF(A$3:A$1002,A260)</f>
        <v>0</v>
      </c>
      <c r="G260" t="str">
        <f t="shared" ref="G260:G323" si="59">IF(AND(H260,OR(D260&lt;=10,D260&gt;=90)),"CHECK","")</f>
        <v/>
      </c>
      <c r="H260" t="b">
        <f t="shared" ref="H260:H323" si="60">IF(AND(LEN(A260)&gt;0,LEN(C260)&gt;0,B260&lt;&gt;0),TRUE,FALSE)</f>
        <v>0</v>
      </c>
      <c r="I260" s="283">
        <f t="shared" si="53"/>
        <v>0</v>
      </c>
      <c r="J260" s="1">
        <f t="shared" si="54"/>
        <v>0</v>
      </c>
      <c r="K260" s="63">
        <f t="shared" ref="K260:K323" si="61">IF(ISNUMBER(B260),ROUND(+B260,1),0)</f>
        <v>0</v>
      </c>
      <c r="L260" s="149">
        <f t="shared" ref="L260:L323" si="62">+K260</f>
        <v>0</v>
      </c>
      <c r="M260" s="150">
        <f t="shared" ref="M260:M323" si="63">IF(AND(L260&gt;O260,O260&gt;0),MinPoints,IF(L260&lt;N260,100,+INT((O260-$L260)/P260)+MinPoints))</f>
        <v>100</v>
      </c>
      <c r="N260" s="149">
        <f t="shared" ref="N260:N323" si="64">+O260-(P260*90)</f>
        <v>7</v>
      </c>
      <c r="O260" s="149">
        <f t="shared" si="55"/>
        <v>16</v>
      </c>
      <c r="P260" s="149">
        <f t="shared" si="56"/>
        <v>0.1</v>
      </c>
    </row>
    <row r="261" spans="1:16" x14ac:dyDescent="0.25">
      <c r="A261" s="391"/>
      <c r="B261" s="394"/>
      <c r="C261" s="5" t="str">
        <f t="shared" si="52"/>
        <v/>
      </c>
      <c r="D261" s="155">
        <f t="shared" si="57"/>
        <v>0</v>
      </c>
      <c r="F261" s="156">
        <f t="shared" si="58"/>
        <v>0</v>
      </c>
      <c r="G261" t="str">
        <f t="shared" si="59"/>
        <v/>
      </c>
      <c r="H261" t="b">
        <f t="shared" si="60"/>
        <v>0</v>
      </c>
      <c r="I261" s="283">
        <f t="shared" si="53"/>
        <v>0</v>
      </c>
      <c r="J261" s="1">
        <f t="shared" si="54"/>
        <v>0</v>
      </c>
      <c r="K261" s="63">
        <f t="shared" si="61"/>
        <v>0</v>
      </c>
      <c r="L261" s="149">
        <f t="shared" si="62"/>
        <v>0</v>
      </c>
      <c r="M261" s="150">
        <f t="shared" si="63"/>
        <v>100</v>
      </c>
      <c r="N261" s="149">
        <f t="shared" si="64"/>
        <v>7</v>
      </c>
      <c r="O261" s="149">
        <f t="shared" si="55"/>
        <v>16</v>
      </c>
      <c r="P261" s="149">
        <f t="shared" si="56"/>
        <v>0.1</v>
      </c>
    </row>
    <row r="262" spans="1:16" x14ac:dyDescent="0.25">
      <c r="A262" s="391"/>
      <c r="B262" s="394"/>
      <c r="C262" s="5" t="str">
        <f t="shared" si="52"/>
        <v/>
      </c>
      <c r="D262" s="155">
        <f t="shared" si="57"/>
        <v>0</v>
      </c>
      <c r="F262" s="156">
        <f t="shared" si="58"/>
        <v>0</v>
      </c>
      <c r="G262" t="str">
        <f t="shared" si="59"/>
        <v/>
      </c>
      <c r="H262" t="b">
        <f t="shared" si="60"/>
        <v>0</v>
      </c>
      <c r="I262" s="283">
        <f t="shared" si="53"/>
        <v>0</v>
      </c>
      <c r="J262" s="1">
        <f t="shared" si="54"/>
        <v>0</v>
      </c>
      <c r="K262" s="63">
        <f t="shared" si="61"/>
        <v>0</v>
      </c>
      <c r="L262" s="149">
        <f t="shared" si="62"/>
        <v>0</v>
      </c>
      <c r="M262" s="150">
        <f t="shared" si="63"/>
        <v>100</v>
      </c>
      <c r="N262" s="149">
        <f t="shared" si="64"/>
        <v>7</v>
      </c>
      <c r="O262" s="149">
        <f t="shared" si="55"/>
        <v>16</v>
      </c>
      <c r="P262" s="149">
        <f t="shared" si="56"/>
        <v>0.1</v>
      </c>
    </row>
    <row r="263" spans="1:16" x14ac:dyDescent="0.25">
      <c r="A263" s="391"/>
      <c r="B263" s="394"/>
      <c r="C263" s="5" t="str">
        <f t="shared" si="52"/>
        <v/>
      </c>
      <c r="D263" s="155">
        <f t="shared" si="57"/>
        <v>0</v>
      </c>
      <c r="F263" s="156">
        <f t="shared" si="58"/>
        <v>0</v>
      </c>
      <c r="G263" t="str">
        <f t="shared" si="59"/>
        <v/>
      </c>
      <c r="H263" t="b">
        <f t="shared" si="60"/>
        <v>0</v>
      </c>
      <c r="I263" s="283">
        <f t="shared" si="53"/>
        <v>0</v>
      </c>
      <c r="J263" s="1">
        <f t="shared" si="54"/>
        <v>0</v>
      </c>
      <c r="K263" s="63">
        <f t="shared" si="61"/>
        <v>0</v>
      </c>
      <c r="L263" s="149">
        <f t="shared" si="62"/>
        <v>0</v>
      </c>
      <c r="M263" s="150">
        <f t="shared" si="63"/>
        <v>100</v>
      </c>
      <c r="N263" s="149">
        <f t="shared" si="64"/>
        <v>7</v>
      </c>
      <c r="O263" s="149">
        <f t="shared" si="55"/>
        <v>16</v>
      </c>
      <c r="P263" s="149">
        <f t="shared" si="56"/>
        <v>0.1</v>
      </c>
    </row>
    <row r="264" spans="1:16" x14ac:dyDescent="0.25">
      <c r="A264" s="391"/>
      <c r="B264" s="394"/>
      <c r="C264" s="5" t="str">
        <f t="shared" si="52"/>
        <v/>
      </c>
      <c r="D264" s="155">
        <f t="shared" si="57"/>
        <v>0</v>
      </c>
      <c r="F264" s="156">
        <f t="shared" si="58"/>
        <v>0</v>
      </c>
      <c r="G264" t="str">
        <f t="shared" si="59"/>
        <v/>
      </c>
      <c r="H264" t="b">
        <f t="shared" si="60"/>
        <v>0</v>
      </c>
      <c r="I264" s="283">
        <f t="shared" si="53"/>
        <v>0</v>
      </c>
      <c r="J264" s="1">
        <f t="shared" si="54"/>
        <v>0</v>
      </c>
      <c r="K264" s="63">
        <f t="shared" si="61"/>
        <v>0</v>
      </c>
      <c r="L264" s="149">
        <f t="shared" si="62"/>
        <v>0</v>
      </c>
      <c r="M264" s="150">
        <f t="shared" si="63"/>
        <v>100</v>
      </c>
      <c r="N264" s="149">
        <f t="shared" si="64"/>
        <v>7</v>
      </c>
      <c r="O264" s="149">
        <f t="shared" si="55"/>
        <v>16</v>
      </c>
      <c r="P264" s="149">
        <f t="shared" si="56"/>
        <v>0.1</v>
      </c>
    </row>
    <row r="265" spans="1:16" x14ac:dyDescent="0.25">
      <c r="A265" s="391"/>
      <c r="B265" s="394"/>
      <c r="C265" s="5" t="str">
        <f t="shared" si="52"/>
        <v/>
      </c>
      <c r="D265" s="155">
        <f t="shared" si="57"/>
        <v>0</v>
      </c>
      <c r="F265" s="156">
        <f t="shared" si="58"/>
        <v>0</v>
      </c>
      <c r="G265" t="str">
        <f t="shared" si="59"/>
        <v/>
      </c>
      <c r="H265" t="b">
        <f t="shared" si="60"/>
        <v>0</v>
      </c>
      <c r="I265" s="283">
        <f t="shared" si="53"/>
        <v>0</v>
      </c>
      <c r="J265" s="1">
        <f t="shared" si="54"/>
        <v>0</v>
      </c>
      <c r="K265" s="63">
        <f t="shared" si="61"/>
        <v>0</v>
      </c>
      <c r="L265" s="149">
        <f t="shared" si="62"/>
        <v>0</v>
      </c>
      <c r="M265" s="150">
        <f t="shared" si="63"/>
        <v>100</v>
      </c>
      <c r="N265" s="149">
        <f t="shared" si="64"/>
        <v>7</v>
      </c>
      <c r="O265" s="149">
        <f t="shared" si="55"/>
        <v>16</v>
      </c>
      <c r="P265" s="149">
        <f t="shared" si="56"/>
        <v>0.1</v>
      </c>
    </row>
    <row r="266" spans="1:16" x14ac:dyDescent="0.25">
      <c r="A266" s="391"/>
      <c r="B266" s="394"/>
      <c r="C266" s="5" t="str">
        <f t="shared" si="52"/>
        <v/>
      </c>
      <c r="D266" s="155">
        <f t="shared" si="57"/>
        <v>0</v>
      </c>
      <c r="F266" s="156">
        <f t="shared" si="58"/>
        <v>0</v>
      </c>
      <c r="G266" t="str">
        <f t="shared" si="59"/>
        <v/>
      </c>
      <c r="H266" t="b">
        <f t="shared" si="60"/>
        <v>0</v>
      </c>
      <c r="I266" s="283">
        <f t="shared" si="53"/>
        <v>0</v>
      </c>
      <c r="J266" s="1">
        <f t="shared" si="54"/>
        <v>0</v>
      </c>
      <c r="K266" s="63">
        <f t="shared" si="61"/>
        <v>0</v>
      </c>
      <c r="L266" s="149">
        <f t="shared" si="62"/>
        <v>0</v>
      </c>
      <c r="M266" s="150">
        <f t="shared" si="63"/>
        <v>100</v>
      </c>
      <c r="N266" s="149">
        <f t="shared" si="64"/>
        <v>7</v>
      </c>
      <c r="O266" s="149">
        <f t="shared" si="55"/>
        <v>16</v>
      </c>
      <c r="P266" s="149">
        <f t="shared" si="56"/>
        <v>0.1</v>
      </c>
    </row>
    <row r="267" spans="1:16" x14ac:dyDescent="0.25">
      <c r="A267" s="391"/>
      <c r="B267" s="394"/>
      <c r="C267" s="5" t="str">
        <f t="shared" si="52"/>
        <v/>
      </c>
      <c r="D267" s="155">
        <f t="shared" si="57"/>
        <v>0</v>
      </c>
      <c r="F267" s="156">
        <f t="shared" si="58"/>
        <v>0</v>
      </c>
      <c r="G267" t="str">
        <f t="shared" si="59"/>
        <v/>
      </c>
      <c r="H267" t="b">
        <f t="shared" si="60"/>
        <v>0</v>
      </c>
      <c r="I267" s="283">
        <f t="shared" si="53"/>
        <v>0</v>
      </c>
      <c r="J267" s="1">
        <f t="shared" si="54"/>
        <v>0</v>
      </c>
      <c r="K267" s="63">
        <f t="shared" si="61"/>
        <v>0</v>
      </c>
      <c r="L267" s="149">
        <f t="shared" si="62"/>
        <v>0</v>
      </c>
      <c r="M267" s="150">
        <f t="shared" si="63"/>
        <v>100</v>
      </c>
      <c r="N267" s="149">
        <f t="shared" si="64"/>
        <v>7</v>
      </c>
      <c r="O267" s="149">
        <f t="shared" si="55"/>
        <v>16</v>
      </c>
      <c r="P267" s="149">
        <f t="shared" si="56"/>
        <v>0.1</v>
      </c>
    </row>
    <row r="268" spans="1:16" x14ac:dyDescent="0.25">
      <c r="A268" s="391"/>
      <c r="B268" s="394"/>
      <c r="C268" s="5" t="str">
        <f t="shared" si="52"/>
        <v/>
      </c>
      <c r="D268" s="155">
        <f t="shared" si="57"/>
        <v>0</v>
      </c>
      <c r="F268" s="156">
        <f t="shared" si="58"/>
        <v>0</v>
      </c>
      <c r="G268" t="str">
        <f t="shared" si="59"/>
        <v/>
      </c>
      <c r="H268" t="b">
        <f t="shared" si="60"/>
        <v>0</v>
      </c>
      <c r="I268" s="283">
        <f t="shared" si="53"/>
        <v>0</v>
      </c>
      <c r="J268" s="1">
        <f t="shared" si="54"/>
        <v>0</v>
      </c>
      <c r="K268" s="63">
        <f t="shared" si="61"/>
        <v>0</v>
      </c>
      <c r="L268" s="149">
        <f t="shared" si="62"/>
        <v>0</v>
      </c>
      <c r="M268" s="150">
        <f t="shared" si="63"/>
        <v>100</v>
      </c>
      <c r="N268" s="149">
        <f t="shared" si="64"/>
        <v>7</v>
      </c>
      <c r="O268" s="149">
        <f t="shared" si="55"/>
        <v>16</v>
      </c>
      <c r="P268" s="149">
        <f t="shared" si="56"/>
        <v>0.1</v>
      </c>
    </row>
    <row r="269" spans="1:16" x14ac:dyDescent="0.25">
      <c r="A269" s="391"/>
      <c r="B269" s="394"/>
      <c r="C269" s="5" t="str">
        <f t="shared" si="52"/>
        <v/>
      </c>
      <c r="D269" s="155">
        <f t="shared" si="57"/>
        <v>0</v>
      </c>
      <c r="F269" s="156">
        <f t="shared" si="58"/>
        <v>0</v>
      </c>
      <c r="G269" t="str">
        <f t="shared" si="59"/>
        <v/>
      </c>
      <c r="H269" t="b">
        <f t="shared" si="60"/>
        <v>0</v>
      </c>
      <c r="I269" s="283">
        <f t="shared" si="53"/>
        <v>0</v>
      </c>
      <c r="J269" s="1">
        <f t="shared" si="54"/>
        <v>0</v>
      </c>
      <c r="K269" s="63">
        <f t="shared" si="61"/>
        <v>0</v>
      </c>
      <c r="L269" s="149">
        <f t="shared" si="62"/>
        <v>0</v>
      </c>
      <c r="M269" s="150">
        <f t="shared" si="63"/>
        <v>100</v>
      </c>
      <c r="N269" s="149">
        <f t="shared" si="64"/>
        <v>7</v>
      </c>
      <c r="O269" s="149">
        <f t="shared" si="55"/>
        <v>16</v>
      </c>
      <c r="P269" s="149">
        <f t="shared" si="56"/>
        <v>0.1</v>
      </c>
    </row>
    <row r="270" spans="1:16" x14ac:dyDescent="0.25">
      <c r="A270" s="391"/>
      <c r="B270" s="394"/>
      <c r="C270" s="5" t="str">
        <f t="shared" si="52"/>
        <v/>
      </c>
      <c r="D270" s="155">
        <f t="shared" si="57"/>
        <v>0</v>
      </c>
      <c r="F270" s="156">
        <f t="shared" si="58"/>
        <v>0</v>
      </c>
      <c r="G270" t="str">
        <f t="shared" si="59"/>
        <v/>
      </c>
      <c r="H270" t="b">
        <f t="shared" si="60"/>
        <v>0</v>
      </c>
      <c r="I270" s="283">
        <f t="shared" si="53"/>
        <v>0</v>
      </c>
      <c r="J270" s="1">
        <f t="shared" si="54"/>
        <v>0</v>
      </c>
      <c r="K270" s="63">
        <f t="shared" si="61"/>
        <v>0</v>
      </c>
      <c r="L270" s="149">
        <f t="shared" si="62"/>
        <v>0</v>
      </c>
      <c r="M270" s="150">
        <f t="shared" si="63"/>
        <v>100</v>
      </c>
      <c r="N270" s="149">
        <f t="shared" si="64"/>
        <v>7</v>
      </c>
      <c r="O270" s="149">
        <f t="shared" si="55"/>
        <v>16</v>
      </c>
      <c r="P270" s="149">
        <f t="shared" si="56"/>
        <v>0.1</v>
      </c>
    </row>
    <row r="271" spans="1:16" x14ac:dyDescent="0.25">
      <c r="A271" s="391"/>
      <c r="B271" s="394"/>
      <c r="C271" s="5" t="str">
        <f t="shared" si="52"/>
        <v/>
      </c>
      <c r="D271" s="155">
        <f t="shared" si="57"/>
        <v>0</v>
      </c>
      <c r="F271" s="156">
        <f t="shared" si="58"/>
        <v>0</v>
      </c>
      <c r="G271" t="str">
        <f t="shared" si="59"/>
        <v/>
      </c>
      <c r="H271" t="b">
        <f t="shared" si="60"/>
        <v>0</v>
      </c>
      <c r="I271" s="283">
        <f t="shared" si="53"/>
        <v>0</v>
      </c>
      <c r="J271" s="1">
        <f t="shared" si="54"/>
        <v>0</v>
      </c>
      <c r="K271" s="63">
        <f t="shared" si="61"/>
        <v>0</v>
      </c>
      <c r="L271" s="149">
        <f t="shared" si="62"/>
        <v>0</v>
      </c>
      <c r="M271" s="150">
        <f t="shared" si="63"/>
        <v>100</v>
      </c>
      <c r="N271" s="149">
        <f t="shared" si="64"/>
        <v>7</v>
      </c>
      <c r="O271" s="149">
        <f t="shared" si="55"/>
        <v>16</v>
      </c>
      <c r="P271" s="149">
        <f t="shared" si="56"/>
        <v>0.1</v>
      </c>
    </row>
    <row r="272" spans="1:16" x14ac:dyDescent="0.25">
      <c r="A272" s="391"/>
      <c r="B272" s="394"/>
      <c r="C272" s="5" t="str">
        <f t="shared" si="52"/>
        <v/>
      </c>
      <c r="D272" s="155">
        <f t="shared" si="57"/>
        <v>0</v>
      </c>
      <c r="F272" s="156">
        <f t="shared" si="58"/>
        <v>0</v>
      </c>
      <c r="G272" t="str">
        <f t="shared" si="59"/>
        <v/>
      </c>
      <c r="H272" t="b">
        <f t="shared" si="60"/>
        <v>0</v>
      </c>
      <c r="I272" s="283">
        <f t="shared" si="53"/>
        <v>0</v>
      </c>
      <c r="J272" s="1">
        <f t="shared" si="54"/>
        <v>0</v>
      </c>
      <c r="K272" s="63">
        <f t="shared" si="61"/>
        <v>0</v>
      </c>
      <c r="L272" s="149">
        <f t="shared" si="62"/>
        <v>0</v>
      </c>
      <c r="M272" s="150">
        <f t="shared" si="63"/>
        <v>100</v>
      </c>
      <c r="N272" s="149">
        <f t="shared" si="64"/>
        <v>7</v>
      </c>
      <c r="O272" s="149">
        <f t="shared" si="55"/>
        <v>16</v>
      </c>
      <c r="P272" s="149">
        <f t="shared" si="56"/>
        <v>0.1</v>
      </c>
    </row>
    <row r="273" spans="1:16" x14ac:dyDescent="0.25">
      <c r="A273" s="391"/>
      <c r="B273" s="394"/>
      <c r="C273" s="5" t="str">
        <f t="shared" si="52"/>
        <v/>
      </c>
      <c r="D273" s="155">
        <f t="shared" si="57"/>
        <v>0</v>
      </c>
      <c r="F273" s="156">
        <f t="shared" si="58"/>
        <v>0</v>
      </c>
      <c r="G273" t="str">
        <f t="shared" si="59"/>
        <v/>
      </c>
      <c r="H273" t="b">
        <f t="shared" si="60"/>
        <v>0</v>
      </c>
      <c r="I273" s="283">
        <f t="shared" si="53"/>
        <v>0</v>
      </c>
      <c r="J273" s="1">
        <f t="shared" si="54"/>
        <v>0</v>
      </c>
      <c r="K273" s="63">
        <f t="shared" si="61"/>
        <v>0</v>
      </c>
      <c r="L273" s="149">
        <f t="shared" si="62"/>
        <v>0</v>
      </c>
      <c r="M273" s="150">
        <f t="shared" si="63"/>
        <v>100</v>
      </c>
      <c r="N273" s="149">
        <f t="shared" si="64"/>
        <v>7</v>
      </c>
      <c r="O273" s="149">
        <f t="shared" si="55"/>
        <v>16</v>
      </c>
      <c r="P273" s="149">
        <f t="shared" si="56"/>
        <v>0.1</v>
      </c>
    </row>
    <row r="274" spans="1:16" x14ac:dyDescent="0.25">
      <c r="A274" s="391"/>
      <c r="B274" s="394"/>
      <c r="C274" s="5" t="str">
        <f t="shared" si="52"/>
        <v/>
      </c>
      <c r="D274" s="155">
        <f t="shared" si="57"/>
        <v>0</v>
      </c>
      <c r="F274" s="156">
        <f t="shared" si="58"/>
        <v>0</v>
      </c>
      <c r="G274" t="str">
        <f t="shared" si="59"/>
        <v/>
      </c>
      <c r="H274" t="b">
        <f t="shared" si="60"/>
        <v>0</v>
      </c>
      <c r="I274" s="283">
        <f t="shared" si="53"/>
        <v>0</v>
      </c>
      <c r="J274" s="1">
        <f t="shared" si="54"/>
        <v>0</v>
      </c>
      <c r="K274" s="63">
        <f t="shared" si="61"/>
        <v>0</v>
      </c>
      <c r="L274" s="149">
        <f t="shared" si="62"/>
        <v>0</v>
      </c>
      <c r="M274" s="150">
        <f t="shared" si="63"/>
        <v>100</v>
      </c>
      <c r="N274" s="149">
        <f t="shared" si="64"/>
        <v>7</v>
      </c>
      <c r="O274" s="149">
        <f t="shared" si="55"/>
        <v>16</v>
      </c>
      <c r="P274" s="149">
        <f t="shared" si="56"/>
        <v>0.1</v>
      </c>
    </row>
    <row r="275" spans="1:16" x14ac:dyDescent="0.25">
      <c r="A275" s="391"/>
      <c r="B275" s="394"/>
      <c r="C275" s="5" t="str">
        <f t="shared" si="52"/>
        <v/>
      </c>
      <c r="D275" s="155">
        <f t="shared" si="57"/>
        <v>0</v>
      </c>
      <c r="F275" s="156">
        <f t="shared" si="58"/>
        <v>0</v>
      </c>
      <c r="G275" t="str">
        <f t="shared" si="59"/>
        <v/>
      </c>
      <c r="H275" t="b">
        <f t="shared" si="60"/>
        <v>0</v>
      </c>
      <c r="I275" s="283">
        <f t="shared" si="53"/>
        <v>0</v>
      </c>
      <c r="J275" s="1">
        <f t="shared" si="54"/>
        <v>0</v>
      </c>
      <c r="K275" s="63">
        <f t="shared" si="61"/>
        <v>0</v>
      </c>
      <c r="L275" s="149">
        <f t="shared" si="62"/>
        <v>0</v>
      </c>
      <c r="M275" s="150">
        <f t="shared" si="63"/>
        <v>100</v>
      </c>
      <c r="N275" s="149">
        <f t="shared" si="64"/>
        <v>7</v>
      </c>
      <c r="O275" s="149">
        <f t="shared" si="55"/>
        <v>16</v>
      </c>
      <c r="P275" s="149">
        <f t="shared" si="56"/>
        <v>0.1</v>
      </c>
    </row>
    <row r="276" spans="1:16" x14ac:dyDescent="0.25">
      <c r="A276" s="391"/>
      <c r="B276" s="394"/>
      <c r="C276" s="5" t="str">
        <f t="shared" si="52"/>
        <v/>
      </c>
      <c r="D276" s="155">
        <f t="shared" si="57"/>
        <v>0</v>
      </c>
      <c r="F276" s="156">
        <f t="shared" si="58"/>
        <v>0</v>
      </c>
      <c r="G276" t="str">
        <f t="shared" si="59"/>
        <v/>
      </c>
      <c r="H276" t="b">
        <f t="shared" si="60"/>
        <v>0</v>
      </c>
      <c r="I276" s="283">
        <f t="shared" si="53"/>
        <v>0</v>
      </c>
      <c r="J276" s="1">
        <f t="shared" si="54"/>
        <v>0</v>
      </c>
      <c r="K276" s="63">
        <f t="shared" si="61"/>
        <v>0</v>
      </c>
      <c r="L276" s="149">
        <f t="shared" si="62"/>
        <v>0</v>
      </c>
      <c r="M276" s="150">
        <f t="shared" si="63"/>
        <v>100</v>
      </c>
      <c r="N276" s="149">
        <f t="shared" si="64"/>
        <v>7</v>
      </c>
      <c r="O276" s="149">
        <f t="shared" si="55"/>
        <v>16</v>
      </c>
      <c r="P276" s="149">
        <f t="shared" si="56"/>
        <v>0.1</v>
      </c>
    </row>
    <row r="277" spans="1:16" x14ac:dyDescent="0.25">
      <c r="A277" s="391"/>
      <c r="B277" s="394"/>
      <c r="C277" s="5" t="str">
        <f t="shared" si="52"/>
        <v/>
      </c>
      <c r="D277" s="155">
        <f t="shared" si="57"/>
        <v>0</v>
      </c>
      <c r="F277" s="156">
        <f t="shared" si="58"/>
        <v>0</v>
      </c>
      <c r="G277" t="str">
        <f t="shared" si="59"/>
        <v/>
      </c>
      <c r="H277" t="b">
        <f t="shared" si="60"/>
        <v>0</v>
      </c>
      <c r="I277" s="283">
        <f t="shared" si="53"/>
        <v>0</v>
      </c>
      <c r="J277" s="1">
        <f t="shared" si="54"/>
        <v>0</v>
      </c>
      <c r="K277" s="63">
        <f t="shared" si="61"/>
        <v>0</v>
      </c>
      <c r="L277" s="149">
        <f t="shared" si="62"/>
        <v>0</v>
      </c>
      <c r="M277" s="150">
        <f t="shared" si="63"/>
        <v>100</v>
      </c>
      <c r="N277" s="149">
        <f t="shared" si="64"/>
        <v>7</v>
      </c>
      <c r="O277" s="149">
        <f t="shared" si="55"/>
        <v>16</v>
      </c>
      <c r="P277" s="149">
        <f t="shared" si="56"/>
        <v>0.1</v>
      </c>
    </row>
    <row r="278" spans="1:16" x14ac:dyDescent="0.25">
      <c r="A278" s="391"/>
      <c r="B278" s="394"/>
      <c r="C278" s="5" t="str">
        <f t="shared" si="52"/>
        <v/>
      </c>
      <c r="D278" s="155">
        <f t="shared" si="57"/>
        <v>0</v>
      </c>
      <c r="F278" s="156">
        <f t="shared" si="58"/>
        <v>0</v>
      </c>
      <c r="G278" t="str">
        <f t="shared" si="59"/>
        <v/>
      </c>
      <c r="H278" t="b">
        <f t="shared" si="60"/>
        <v>0</v>
      </c>
      <c r="I278" s="283">
        <f t="shared" si="53"/>
        <v>0</v>
      </c>
      <c r="J278" s="1">
        <f t="shared" si="54"/>
        <v>0</v>
      </c>
      <c r="K278" s="63">
        <f t="shared" si="61"/>
        <v>0</v>
      </c>
      <c r="L278" s="149">
        <f t="shared" si="62"/>
        <v>0</v>
      </c>
      <c r="M278" s="150">
        <f t="shared" si="63"/>
        <v>100</v>
      </c>
      <c r="N278" s="149">
        <f t="shared" si="64"/>
        <v>7</v>
      </c>
      <c r="O278" s="149">
        <f t="shared" si="55"/>
        <v>16</v>
      </c>
      <c r="P278" s="149">
        <f t="shared" si="56"/>
        <v>0.1</v>
      </c>
    </row>
    <row r="279" spans="1:16" x14ac:dyDescent="0.25">
      <c r="A279" s="391"/>
      <c r="B279" s="394"/>
      <c r="C279" s="5" t="str">
        <f t="shared" si="52"/>
        <v/>
      </c>
      <c r="D279" s="155">
        <f t="shared" si="57"/>
        <v>0</v>
      </c>
      <c r="F279" s="156">
        <f t="shared" si="58"/>
        <v>0</v>
      </c>
      <c r="G279" t="str">
        <f t="shared" si="59"/>
        <v/>
      </c>
      <c r="H279" t="b">
        <f t="shared" si="60"/>
        <v>0</v>
      </c>
      <c r="I279" s="283">
        <f t="shared" si="53"/>
        <v>0</v>
      </c>
      <c r="J279" s="1">
        <f t="shared" si="54"/>
        <v>0</v>
      </c>
      <c r="K279" s="63">
        <f t="shared" si="61"/>
        <v>0</v>
      </c>
      <c r="L279" s="149">
        <f t="shared" si="62"/>
        <v>0</v>
      </c>
      <c r="M279" s="150">
        <f t="shared" si="63"/>
        <v>100</v>
      </c>
      <c r="N279" s="149">
        <f t="shared" si="64"/>
        <v>7</v>
      </c>
      <c r="O279" s="149">
        <f t="shared" si="55"/>
        <v>16</v>
      </c>
      <c r="P279" s="149">
        <f t="shared" si="56"/>
        <v>0.1</v>
      </c>
    </row>
    <row r="280" spans="1:16" x14ac:dyDescent="0.25">
      <c r="A280" s="391"/>
      <c r="B280" s="394"/>
      <c r="C280" s="5" t="str">
        <f t="shared" si="52"/>
        <v/>
      </c>
      <c r="D280" s="155">
        <f t="shared" si="57"/>
        <v>0</v>
      </c>
      <c r="F280" s="156">
        <f t="shared" si="58"/>
        <v>0</v>
      </c>
      <c r="G280" t="str">
        <f t="shared" si="59"/>
        <v/>
      </c>
      <c r="H280" t="b">
        <f t="shared" si="60"/>
        <v>0</v>
      </c>
      <c r="I280" s="283">
        <f t="shared" si="53"/>
        <v>0</v>
      </c>
      <c r="J280" s="1">
        <f t="shared" si="54"/>
        <v>0</v>
      </c>
      <c r="K280" s="63">
        <f t="shared" si="61"/>
        <v>0</v>
      </c>
      <c r="L280" s="149">
        <f t="shared" si="62"/>
        <v>0</v>
      </c>
      <c r="M280" s="150">
        <f t="shared" si="63"/>
        <v>100</v>
      </c>
      <c r="N280" s="149">
        <f t="shared" si="64"/>
        <v>7</v>
      </c>
      <c r="O280" s="149">
        <f t="shared" si="55"/>
        <v>16</v>
      </c>
      <c r="P280" s="149">
        <f t="shared" si="56"/>
        <v>0.1</v>
      </c>
    </row>
    <row r="281" spans="1:16" x14ac:dyDescent="0.25">
      <c r="A281" s="391"/>
      <c r="B281" s="394"/>
      <c r="C281" s="5" t="str">
        <f t="shared" si="52"/>
        <v/>
      </c>
      <c r="D281" s="155">
        <f t="shared" si="57"/>
        <v>0</v>
      </c>
      <c r="F281" s="156">
        <f t="shared" si="58"/>
        <v>0</v>
      </c>
      <c r="G281" t="str">
        <f t="shared" si="59"/>
        <v/>
      </c>
      <c r="H281" t="b">
        <f t="shared" si="60"/>
        <v>0</v>
      </c>
      <c r="I281" s="283">
        <f t="shared" si="53"/>
        <v>0</v>
      </c>
      <c r="J281" s="1">
        <f t="shared" si="54"/>
        <v>0</v>
      </c>
      <c r="K281" s="63">
        <f t="shared" si="61"/>
        <v>0</v>
      </c>
      <c r="L281" s="149">
        <f t="shared" si="62"/>
        <v>0</v>
      </c>
      <c r="M281" s="150">
        <f t="shared" si="63"/>
        <v>100</v>
      </c>
      <c r="N281" s="149">
        <f t="shared" si="64"/>
        <v>7</v>
      </c>
      <c r="O281" s="149">
        <f t="shared" si="55"/>
        <v>16</v>
      </c>
      <c r="P281" s="149">
        <f t="shared" si="56"/>
        <v>0.1</v>
      </c>
    </row>
    <row r="282" spans="1:16" x14ac:dyDescent="0.25">
      <c r="A282" s="391"/>
      <c r="B282" s="394"/>
      <c r="C282" s="5" t="str">
        <f t="shared" si="52"/>
        <v/>
      </c>
      <c r="D282" s="155">
        <f t="shared" si="57"/>
        <v>0</v>
      </c>
      <c r="F282" s="156">
        <f t="shared" si="58"/>
        <v>0</v>
      </c>
      <c r="G282" t="str">
        <f t="shared" si="59"/>
        <v/>
      </c>
      <c r="H282" t="b">
        <f t="shared" si="60"/>
        <v>0</v>
      </c>
      <c r="I282" s="283">
        <f t="shared" si="53"/>
        <v>0</v>
      </c>
      <c r="J282" s="1">
        <f t="shared" si="54"/>
        <v>0</v>
      </c>
      <c r="K282" s="63">
        <f t="shared" si="61"/>
        <v>0</v>
      </c>
      <c r="L282" s="149">
        <f t="shared" si="62"/>
        <v>0</v>
      </c>
      <c r="M282" s="150">
        <f t="shared" si="63"/>
        <v>100</v>
      </c>
      <c r="N282" s="149">
        <f t="shared" si="64"/>
        <v>7</v>
      </c>
      <c r="O282" s="149">
        <f t="shared" si="55"/>
        <v>16</v>
      </c>
      <c r="P282" s="149">
        <f t="shared" si="56"/>
        <v>0.1</v>
      </c>
    </row>
    <row r="283" spans="1:16" x14ac:dyDescent="0.25">
      <c r="A283" s="391"/>
      <c r="B283" s="394"/>
      <c r="C283" s="5" t="str">
        <f t="shared" si="52"/>
        <v/>
      </c>
      <c r="D283" s="155">
        <f t="shared" si="57"/>
        <v>0</v>
      </c>
      <c r="F283" s="156">
        <f t="shared" si="58"/>
        <v>0</v>
      </c>
      <c r="G283" t="str">
        <f t="shared" si="59"/>
        <v/>
      </c>
      <c r="H283" t="b">
        <f t="shared" si="60"/>
        <v>0</v>
      </c>
      <c r="I283" s="283">
        <f t="shared" si="53"/>
        <v>0</v>
      </c>
      <c r="J283" s="1">
        <f t="shared" si="54"/>
        <v>0</v>
      </c>
      <c r="K283" s="63">
        <f t="shared" si="61"/>
        <v>0</v>
      </c>
      <c r="L283" s="149">
        <f t="shared" si="62"/>
        <v>0</v>
      </c>
      <c r="M283" s="150">
        <f t="shared" si="63"/>
        <v>100</v>
      </c>
      <c r="N283" s="149">
        <f t="shared" si="64"/>
        <v>7</v>
      </c>
      <c r="O283" s="149">
        <f t="shared" si="55"/>
        <v>16</v>
      </c>
      <c r="P283" s="149">
        <f t="shared" si="56"/>
        <v>0.1</v>
      </c>
    </row>
    <row r="284" spans="1:16" x14ac:dyDescent="0.25">
      <c r="A284" s="391"/>
      <c r="B284" s="394"/>
      <c r="C284" s="5" t="str">
        <f t="shared" si="52"/>
        <v/>
      </c>
      <c r="D284" s="155">
        <f t="shared" si="57"/>
        <v>0</v>
      </c>
      <c r="F284" s="156">
        <f t="shared" si="58"/>
        <v>0</v>
      </c>
      <c r="G284" t="str">
        <f t="shared" si="59"/>
        <v/>
      </c>
      <c r="H284" t="b">
        <f t="shared" si="60"/>
        <v>0</v>
      </c>
      <c r="I284" s="283">
        <f t="shared" si="53"/>
        <v>0</v>
      </c>
      <c r="J284" s="1">
        <f t="shared" si="54"/>
        <v>0</v>
      </c>
      <c r="K284" s="63">
        <f t="shared" si="61"/>
        <v>0</v>
      </c>
      <c r="L284" s="149">
        <f t="shared" si="62"/>
        <v>0</v>
      </c>
      <c r="M284" s="150">
        <f t="shared" si="63"/>
        <v>100</v>
      </c>
      <c r="N284" s="149">
        <f t="shared" si="64"/>
        <v>7</v>
      </c>
      <c r="O284" s="149">
        <f t="shared" si="55"/>
        <v>16</v>
      </c>
      <c r="P284" s="149">
        <f t="shared" si="56"/>
        <v>0.1</v>
      </c>
    </row>
    <row r="285" spans="1:16" x14ac:dyDescent="0.25">
      <c r="A285" s="391"/>
      <c r="B285" s="394"/>
      <c r="C285" s="5" t="str">
        <f t="shared" si="52"/>
        <v/>
      </c>
      <c r="D285" s="155">
        <f t="shared" si="57"/>
        <v>0</v>
      </c>
      <c r="F285" s="156">
        <f t="shared" si="58"/>
        <v>0</v>
      </c>
      <c r="G285" t="str">
        <f t="shared" si="59"/>
        <v/>
      </c>
      <c r="H285" t="b">
        <f t="shared" si="60"/>
        <v>0</v>
      </c>
      <c r="I285" s="283">
        <f t="shared" si="53"/>
        <v>0</v>
      </c>
      <c r="J285" s="1">
        <f t="shared" si="54"/>
        <v>0</v>
      </c>
      <c r="K285" s="63">
        <f t="shared" si="61"/>
        <v>0</v>
      </c>
      <c r="L285" s="149">
        <f t="shared" si="62"/>
        <v>0</v>
      </c>
      <c r="M285" s="150">
        <f t="shared" si="63"/>
        <v>100</v>
      </c>
      <c r="N285" s="149">
        <f t="shared" si="64"/>
        <v>7</v>
      </c>
      <c r="O285" s="149">
        <f t="shared" si="55"/>
        <v>16</v>
      </c>
      <c r="P285" s="149">
        <f t="shared" si="56"/>
        <v>0.1</v>
      </c>
    </row>
    <row r="286" spans="1:16" x14ac:dyDescent="0.25">
      <c r="A286" s="391"/>
      <c r="B286" s="394"/>
      <c r="C286" s="5" t="str">
        <f t="shared" si="52"/>
        <v/>
      </c>
      <c r="D286" s="155">
        <f t="shared" si="57"/>
        <v>0</v>
      </c>
      <c r="F286" s="156">
        <f t="shared" si="58"/>
        <v>0</v>
      </c>
      <c r="G286" t="str">
        <f t="shared" si="59"/>
        <v/>
      </c>
      <c r="H286" t="b">
        <f t="shared" si="60"/>
        <v>0</v>
      </c>
      <c r="I286" s="283">
        <f t="shared" si="53"/>
        <v>0</v>
      </c>
      <c r="J286" s="1">
        <f t="shared" si="54"/>
        <v>0</v>
      </c>
      <c r="K286" s="63">
        <f t="shared" si="61"/>
        <v>0</v>
      </c>
      <c r="L286" s="149">
        <f t="shared" si="62"/>
        <v>0</v>
      </c>
      <c r="M286" s="150">
        <f t="shared" si="63"/>
        <v>100</v>
      </c>
      <c r="N286" s="149">
        <f t="shared" si="64"/>
        <v>7</v>
      </c>
      <c r="O286" s="149">
        <f t="shared" si="55"/>
        <v>16</v>
      </c>
      <c r="P286" s="149">
        <f t="shared" si="56"/>
        <v>0.1</v>
      </c>
    </row>
    <row r="287" spans="1:16" x14ac:dyDescent="0.25">
      <c r="A287" s="391"/>
      <c r="B287" s="394"/>
      <c r="C287" s="5" t="str">
        <f t="shared" si="52"/>
        <v/>
      </c>
      <c r="D287" s="155">
        <f t="shared" si="57"/>
        <v>0</v>
      </c>
      <c r="F287" s="156">
        <f t="shared" si="58"/>
        <v>0</v>
      </c>
      <c r="G287" t="str">
        <f t="shared" si="59"/>
        <v/>
      </c>
      <c r="H287" t="b">
        <f t="shared" si="60"/>
        <v>0</v>
      </c>
      <c r="I287" s="283">
        <f t="shared" si="53"/>
        <v>0</v>
      </c>
      <c r="J287" s="1">
        <f t="shared" si="54"/>
        <v>0</v>
      </c>
      <c r="K287" s="63">
        <f t="shared" si="61"/>
        <v>0</v>
      </c>
      <c r="L287" s="149">
        <f t="shared" si="62"/>
        <v>0</v>
      </c>
      <c r="M287" s="150">
        <f t="shared" si="63"/>
        <v>100</v>
      </c>
      <c r="N287" s="149">
        <f t="shared" si="64"/>
        <v>7</v>
      </c>
      <c r="O287" s="149">
        <f t="shared" si="55"/>
        <v>16</v>
      </c>
      <c r="P287" s="149">
        <f t="shared" si="56"/>
        <v>0.1</v>
      </c>
    </row>
    <row r="288" spans="1:16" x14ac:dyDescent="0.25">
      <c r="A288" s="391"/>
      <c r="B288" s="394"/>
      <c r="C288" s="5" t="str">
        <f t="shared" si="52"/>
        <v/>
      </c>
      <c r="D288" s="155">
        <f t="shared" si="57"/>
        <v>0</v>
      </c>
      <c r="F288" s="156">
        <f t="shared" si="58"/>
        <v>0</v>
      </c>
      <c r="G288" t="str">
        <f t="shared" si="59"/>
        <v/>
      </c>
      <c r="H288" t="b">
        <f t="shared" si="60"/>
        <v>0</v>
      </c>
      <c r="I288" s="283">
        <f t="shared" si="53"/>
        <v>0</v>
      </c>
      <c r="J288" s="1">
        <f t="shared" si="54"/>
        <v>0</v>
      </c>
      <c r="K288" s="63">
        <f t="shared" si="61"/>
        <v>0</v>
      </c>
      <c r="L288" s="149">
        <f t="shared" si="62"/>
        <v>0</v>
      </c>
      <c r="M288" s="150">
        <f t="shared" si="63"/>
        <v>100</v>
      </c>
      <c r="N288" s="149">
        <f t="shared" si="64"/>
        <v>7</v>
      </c>
      <c r="O288" s="149">
        <f t="shared" si="55"/>
        <v>16</v>
      </c>
      <c r="P288" s="149">
        <f t="shared" si="56"/>
        <v>0.1</v>
      </c>
    </row>
    <row r="289" spans="1:16" x14ac:dyDescent="0.25">
      <c r="A289" s="391"/>
      <c r="B289" s="394"/>
      <c r="C289" s="5" t="str">
        <f t="shared" si="52"/>
        <v/>
      </c>
      <c r="D289" s="155">
        <f t="shared" si="57"/>
        <v>0</v>
      </c>
      <c r="F289" s="156">
        <f t="shared" si="58"/>
        <v>0</v>
      </c>
      <c r="G289" t="str">
        <f t="shared" si="59"/>
        <v/>
      </c>
      <c r="H289" t="b">
        <f t="shared" si="60"/>
        <v>0</v>
      </c>
      <c r="I289" s="283">
        <f t="shared" si="53"/>
        <v>0</v>
      </c>
      <c r="J289" s="1">
        <f t="shared" si="54"/>
        <v>0</v>
      </c>
      <c r="K289" s="63">
        <f t="shared" si="61"/>
        <v>0</v>
      </c>
      <c r="L289" s="149">
        <f t="shared" si="62"/>
        <v>0</v>
      </c>
      <c r="M289" s="150">
        <f t="shared" si="63"/>
        <v>100</v>
      </c>
      <c r="N289" s="149">
        <f t="shared" si="64"/>
        <v>7</v>
      </c>
      <c r="O289" s="149">
        <f t="shared" si="55"/>
        <v>16</v>
      </c>
      <c r="P289" s="149">
        <f t="shared" si="56"/>
        <v>0.1</v>
      </c>
    </row>
    <row r="290" spans="1:16" x14ac:dyDescent="0.25">
      <c r="A290" s="391"/>
      <c r="B290" s="394"/>
      <c r="C290" s="5" t="str">
        <f t="shared" si="52"/>
        <v/>
      </c>
      <c r="D290" s="155">
        <f t="shared" si="57"/>
        <v>0</v>
      </c>
      <c r="F290" s="156">
        <f t="shared" si="58"/>
        <v>0</v>
      </c>
      <c r="G290" t="str">
        <f t="shared" si="59"/>
        <v/>
      </c>
      <c r="H290" t="b">
        <f t="shared" si="60"/>
        <v>0</v>
      </c>
      <c r="I290" s="283">
        <f t="shared" si="53"/>
        <v>0</v>
      </c>
      <c r="J290" s="1">
        <f t="shared" si="54"/>
        <v>0</v>
      </c>
      <c r="K290" s="63">
        <f t="shared" si="61"/>
        <v>0</v>
      </c>
      <c r="L290" s="149">
        <f t="shared" si="62"/>
        <v>0</v>
      </c>
      <c r="M290" s="150">
        <f t="shared" si="63"/>
        <v>100</v>
      </c>
      <c r="N290" s="149">
        <f t="shared" si="64"/>
        <v>7</v>
      </c>
      <c r="O290" s="149">
        <f t="shared" si="55"/>
        <v>16</v>
      </c>
      <c r="P290" s="149">
        <f t="shared" si="56"/>
        <v>0.1</v>
      </c>
    </row>
    <row r="291" spans="1:16" x14ac:dyDescent="0.25">
      <c r="A291" s="391"/>
      <c r="B291" s="394"/>
      <c r="C291" s="5" t="str">
        <f t="shared" si="52"/>
        <v/>
      </c>
      <c r="D291" s="155">
        <f t="shared" si="57"/>
        <v>0</v>
      </c>
      <c r="F291" s="156">
        <f t="shared" si="58"/>
        <v>0</v>
      </c>
      <c r="G291" t="str">
        <f t="shared" si="59"/>
        <v/>
      </c>
      <c r="H291" t="b">
        <f t="shared" si="60"/>
        <v>0</v>
      </c>
      <c r="I291" s="283">
        <f t="shared" si="53"/>
        <v>0</v>
      </c>
      <c r="J291" s="1">
        <f t="shared" si="54"/>
        <v>0</v>
      </c>
      <c r="K291" s="63">
        <f t="shared" si="61"/>
        <v>0</v>
      </c>
      <c r="L291" s="149">
        <f t="shared" si="62"/>
        <v>0</v>
      </c>
      <c r="M291" s="150">
        <f t="shared" si="63"/>
        <v>100</v>
      </c>
      <c r="N291" s="149">
        <f t="shared" si="64"/>
        <v>7</v>
      </c>
      <c r="O291" s="149">
        <f t="shared" si="55"/>
        <v>16</v>
      </c>
      <c r="P291" s="149">
        <f t="shared" si="56"/>
        <v>0.1</v>
      </c>
    </row>
    <row r="292" spans="1:16" x14ac:dyDescent="0.25">
      <c r="A292" s="391"/>
      <c r="B292" s="394"/>
      <c r="C292" s="5" t="str">
        <f t="shared" si="52"/>
        <v/>
      </c>
      <c r="D292" s="155">
        <f t="shared" si="57"/>
        <v>0</v>
      </c>
      <c r="F292" s="156">
        <f t="shared" si="58"/>
        <v>0</v>
      </c>
      <c r="G292" t="str">
        <f t="shared" si="59"/>
        <v/>
      </c>
      <c r="H292" t="b">
        <f t="shared" si="60"/>
        <v>0</v>
      </c>
      <c r="I292" s="283">
        <f t="shared" si="53"/>
        <v>0</v>
      </c>
      <c r="J292" s="1">
        <f t="shared" si="54"/>
        <v>0</v>
      </c>
      <c r="K292" s="63">
        <f t="shared" si="61"/>
        <v>0</v>
      </c>
      <c r="L292" s="149">
        <f t="shared" si="62"/>
        <v>0</v>
      </c>
      <c r="M292" s="150">
        <f t="shared" si="63"/>
        <v>100</v>
      </c>
      <c r="N292" s="149">
        <f t="shared" si="64"/>
        <v>7</v>
      </c>
      <c r="O292" s="149">
        <f t="shared" si="55"/>
        <v>16</v>
      </c>
      <c r="P292" s="149">
        <f t="shared" si="56"/>
        <v>0.1</v>
      </c>
    </row>
    <row r="293" spans="1:16" x14ac:dyDescent="0.25">
      <c r="A293" s="391"/>
      <c r="B293" s="394"/>
      <c r="C293" s="5" t="str">
        <f t="shared" si="52"/>
        <v/>
      </c>
      <c r="D293" s="155">
        <f t="shared" si="57"/>
        <v>0</v>
      </c>
      <c r="F293" s="156">
        <f t="shared" si="58"/>
        <v>0</v>
      </c>
      <c r="G293" t="str">
        <f t="shared" si="59"/>
        <v/>
      </c>
      <c r="H293" t="b">
        <f t="shared" si="60"/>
        <v>0</v>
      </c>
      <c r="I293" s="283">
        <f t="shared" si="53"/>
        <v>0</v>
      </c>
      <c r="J293" s="1">
        <f t="shared" si="54"/>
        <v>0</v>
      </c>
      <c r="K293" s="63">
        <f t="shared" si="61"/>
        <v>0</v>
      </c>
      <c r="L293" s="149">
        <f t="shared" si="62"/>
        <v>0</v>
      </c>
      <c r="M293" s="150">
        <f t="shared" si="63"/>
        <v>100</v>
      </c>
      <c r="N293" s="149">
        <f t="shared" si="64"/>
        <v>7</v>
      </c>
      <c r="O293" s="149">
        <f t="shared" si="55"/>
        <v>16</v>
      </c>
      <c r="P293" s="149">
        <f t="shared" si="56"/>
        <v>0.1</v>
      </c>
    </row>
    <row r="294" spans="1:16" x14ac:dyDescent="0.25">
      <c r="A294" s="391"/>
      <c r="B294" s="394"/>
      <c r="C294" s="5" t="str">
        <f t="shared" si="52"/>
        <v/>
      </c>
      <c r="D294" s="155">
        <f t="shared" si="57"/>
        <v>0</v>
      </c>
      <c r="F294" s="156">
        <f t="shared" si="58"/>
        <v>0</v>
      </c>
      <c r="G294" t="str">
        <f t="shared" si="59"/>
        <v/>
      </c>
      <c r="H294" t="b">
        <f t="shared" si="60"/>
        <v>0</v>
      </c>
      <c r="I294" s="283">
        <f t="shared" si="53"/>
        <v>0</v>
      </c>
      <c r="J294" s="1">
        <f t="shared" si="54"/>
        <v>0</v>
      </c>
      <c r="K294" s="63">
        <f t="shared" si="61"/>
        <v>0</v>
      </c>
      <c r="L294" s="149">
        <f t="shared" si="62"/>
        <v>0</v>
      </c>
      <c r="M294" s="150">
        <f t="shared" si="63"/>
        <v>100</v>
      </c>
      <c r="N294" s="149">
        <f t="shared" si="64"/>
        <v>7</v>
      </c>
      <c r="O294" s="149">
        <f t="shared" si="55"/>
        <v>16</v>
      </c>
      <c r="P294" s="149">
        <f t="shared" si="56"/>
        <v>0.1</v>
      </c>
    </row>
    <row r="295" spans="1:16" x14ac:dyDescent="0.25">
      <c r="A295" s="391"/>
      <c r="B295" s="394"/>
      <c r="C295" s="5" t="str">
        <f t="shared" si="52"/>
        <v/>
      </c>
      <c r="D295" s="155">
        <f t="shared" si="57"/>
        <v>0</v>
      </c>
      <c r="F295" s="156">
        <f t="shared" si="58"/>
        <v>0</v>
      </c>
      <c r="G295" t="str">
        <f t="shared" si="59"/>
        <v/>
      </c>
      <c r="H295" t="b">
        <f t="shared" si="60"/>
        <v>0</v>
      </c>
      <c r="I295" s="283">
        <f t="shared" si="53"/>
        <v>0</v>
      </c>
      <c r="J295" s="1">
        <f t="shared" si="54"/>
        <v>0</v>
      </c>
      <c r="K295" s="63">
        <f t="shared" si="61"/>
        <v>0</v>
      </c>
      <c r="L295" s="149">
        <f t="shared" si="62"/>
        <v>0</v>
      </c>
      <c r="M295" s="150">
        <f t="shared" si="63"/>
        <v>100</v>
      </c>
      <c r="N295" s="149">
        <f t="shared" si="64"/>
        <v>7</v>
      </c>
      <c r="O295" s="149">
        <f t="shared" si="55"/>
        <v>16</v>
      </c>
      <c r="P295" s="149">
        <f t="shared" si="56"/>
        <v>0.1</v>
      </c>
    </row>
    <row r="296" spans="1:16" x14ac:dyDescent="0.25">
      <c r="A296" s="391"/>
      <c r="B296" s="394"/>
      <c r="C296" s="5" t="str">
        <f t="shared" si="52"/>
        <v/>
      </c>
      <c r="D296" s="155">
        <f t="shared" si="57"/>
        <v>0</v>
      </c>
      <c r="F296" s="156">
        <f t="shared" si="58"/>
        <v>0</v>
      </c>
      <c r="G296" t="str">
        <f t="shared" si="59"/>
        <v/>
      </c>
      <c r="H296" t="b">
        <f t="shared" si="60"/>
        <v>0</v>
      </c>
      <c r="I296" s="283">
        <f t="shared" si="53"/>
        <v>0</v>
      </c>
      <c r="J296" s="1">
        <f t="shared" si="54"/>
        <v>0</v>
      </c>
      <c r="K296" s="63">
        <f t="shared" si="61"/>
        <v>0</v>
      </c>
      <c r="L296" s="149">
        <f t="shared" si="62"/>
        <v>0</v>
      </c>
      <c r="M296" s="150">
        <f t="shared" si="63"/>
        <v>100</v>
      </c>
      <c r="N296" s="149">
        <f t="shared" si="64"/>
        <v>7</v>
      </c>
      <c r="O296" s="149">
        <f t="shared" si="55"/>
        <v>16</v>
      </c>
      <c r="P296" s="149">
        <f t="shared" si="56"/>
        <v>0.1</v>
      </c>
    </row>
    <row r="297" spans="1:16" x14ac:dyDescent="0.25">
      <c r="A297" s="391"/>
      <c r="B297" s="394"/>
      <c r="C297" s="5" t="str">
        <f t="shared" si="52"/>
        <v/>
      </c>
      <c r="D297" s="155">
        <f t="shared" si="57"/>
        <v>0</v>
      </c>
      <c r="F297" s="156">
        <f t="shared" si="58"/>
        <v>0</v>
      </c>
      <c r="G297" t="str">
        <f t="shared" si="59"/>
        <v/>
      </c>
      <c r="H297" t="b">
        <f t="shared" si="60"/>
        <v>0</v>
      </c>
      <c r="I297" s="283">
        <f t="shared" si="53"/>
        <v>0</v>
      </c>
      <c r="J297" s="1">
        <f t="shared" si="54"/>
        <v>0</v>
      </c>
      <c r="K297" s="63">
        <f t="shared" si="61"/>
        <v>0</v>
      </c>
      <c r="L297" s="149">
        <f t="shared" si="62"/>
        <v>0</v>
      </c>
      <c r="M297" s="150">
        <f t="shared" si="63"/>
        <v>100</v>
      </c>
      <c r="N297" s="149">
        <f t="shared" si="64"/>
        <v>7</v>
      </c>
      <c r="O297" s="149">
        <f t="shared" si="55"/>
        <v>16</v>
      </c>
      <c r="P297" s="149">
        <f t="shared" si="56"/>
        <v>0.1</v>
      </c>
    </row>
    <row r="298" spans="1:16" x14ac:dyDescent="0.25">
      <c r="A298" s="391"/>
      <c r="B298" s="394"/>
      <c r="C298" s="5" t="str">
        <f t="shared" si="52"/>
        <v/>
      </c>
      <c r="D298" s="155">
        <f t="shared" si="57"/>
        <v>0</v>
      </c>
      <c r="F298" s="156">
        <f t="shared" si="58"/>
        <v>0</v>
      </c>
      <c r="G298" t="str">
        <f t="shared" si="59"/>
        <v/>
      </c>
      <c r="H298" t="b">
        <f t="shared" si="60"/>
        <v>0</v>
      </c>
      <c r="I298" s="283">
        <f t="shared" si="53"/>
        <v>0</v>
      </c>
      <c r="J298" s="1">
        <f t="shared" si="54"/>
        <v>0</v>
      </c>
      <c r="K298" s="63">
        <f t="shared" si="61"/>
        <v>0</v>
      </c>
      <c r="L298" s="149">
        <f t="shared" si="62"/>
        <v>0</v>
      </c>
      <c r="M298" s="150">
        <f t="shared" si="63"/>
        <v>100</v>
      </c>
      <c r="N298" s="149">
        <f t="shared" si="64"/>
        <v>7</v>
      </c>
      <c r="O298" s="149">
        <f t="shared" si="55"/>
        <v>16</v>
      </c>
      <c r="P298" s="149">
        <f t="shared" si="56"/>
        <v>0.1</v>
      </c>
    </row>
    <row r="299" spans="1:16" x14ac:dyDescent="0.25">
      <c r="A299" s="391"/>
      <c r="B299" s="394"/>
      <c r="C299" s="5" t="str">
        <f t="shared" si="52"/>
        <v/>
      </c>
      <c r="D299" s="155">
        <f t="shared" si="57"/>
        <v>0</v>
      </c>
      <c r="F299" s="156">
        <f t="shared" si="58"/>
        <v>0</v>
      </c>
      <c r="G299" t="str">
        <f t="shared" si="59"/>
        <v/>
      </c>
      <c r="H299" t="b">
        <f t="shared" si="60"/>
        <v>0</v>
      </c>
      <c r="I299" s="283">
        <f t="shared" si="53"/>
        <v>0</v>
      </c>
      <c r="J299" s="1">
        <f t="shared" si="54"/>
        <v>0</v>
      </c>
      <c r="K299" s="63">
        <f t="shared" si="61"/>
        <v>0</v>
      </c>
      <c r="L299" s="149">
        <f t="shared" si="62"/>
        <v>0</v>
      </c>
      <c r="M299" s="150">
        <f t="shared" si="63"/>
        <v>100</v>
      </c>
      <c r="N299" s="149">
        <f t="shared" si="64"/>
        <v>7</v>
      </c>
      <c r="O299" s="149">
        <f t="shared" si="55"/>
        <v>16</v>
      </c>
      <c r="P299" s="149">
        <f t="shared" si="56"/>
        <v>0.1</v>
      </c>
    </row>
    <row r="300" spans="1:16" x14ac:dyDescent="0.25">
      <c r="A300" s="391"/>
      <c r="B300" s="394"/>
      <c r="C300" s="5" t="str">
        <f t="shared" si="52"/>
        <v/>
      </c>
      <c r="D300" s="155">
        <f t="shared" si="57"/>
        <v>0</v>
      </c>
      <c r="F300" s="156">
        <f t="shared" si="58"/>
        <v>0</v>
      </c>
      <c r="G300" t="str">
        <f t="shared" si="59"/>
        <v/>
      </c>
      <c r="H300" t="b">
        <f t="shared" si="60"/>
        <v>0</v>
      </c>
      <c r="I300" s="283">
        <f t="shared" si="53"/>
        <v>0</v>
      </c>
      <c r="J300" s="1">
        <f t="shared" si="54"/>
        <v>0</v>
      </c>
      <c r="K300" s="63">
        <f t="shared" si="61"/>
        <v>0</v>
      </c>
      <c r="L300" s="149">
        <f t="shared" si="62"/>
        <v>0</v>
      </c>
      <c r="M300" s="150">
        <f t="shared" si="63"/>
        <v>100</v>
      </c>
      <c r="N300" s="149">
        <f t="shared" si="64"/>
        <v>7</v>
      </c>
      <c r="O300" s="149">
        <f t="shared" si="55"/>
        <v>16</v>
      </c>
      <c r="P300" s="149">
        <f t="shared" si="56"/>
        <v>0.1</v>
      </c>
    </row>
    <row r="301" spans="1:16" x14ac:dyDescent="0.25">
      <c r="A301" s="391"/>
      <c r="B301" s="394"/>
      <c r="C301" s="5" t="str">
        <f t="shared" si="52"/>
        <v/>
      </c>
      <c r="D301" s="155">
        <f t="shared" si="57"/>
        <v>0</v>
      </c>
      <c r="F301" s="156">
        <f t="shared" si="58"/>
        <v>0</v>
      </c>
      <c r="G301" t="str">
        <f t="shared" si="59"/>
        <v/>
      </c>
      <c r="H301" t="b">
        <f t="shared" si="60"/>
        <v>0</v>
      </c>
      <c r="I301" s="283">
        <f t="shared" si="53"/>
        <v>0</v>
      </c>
      <c r="J301" s="1">
        <f t="shared" si="54"/>
        <v>0</v>
      </c>
      <c r="K301" s="63">
        <f t="shared" si="61"/>
        <v>0</v>
      </c>
      <c r="L301" s="149">
        <f t="shared" si="62"/>
        <v>0</v>
      </c>
      <c r="M301" s="150">
        <f t="shared" si="63"/>
        <v>100</v>
      </c>
      <c r="N301" s="149">
        <f t="shared" si="64"/>
        <v>7</v>
      </c>
      <c r="O301" s="149">
        <f t="shared" si="55"/>
        <v>16</v>
      </c>
      <c r="P301" s="149">
        <f t="shared" si="56"/>
        <v>0.1</v>
      </c>
    </row>
    <row r="302" spans="1:16" x14ac:dyDescent="0.25">
      <c r="A302" s="391"/>
      <c r="B302" s="394"/>
      <c r="C302" s="5" t="str">
        <f t="shared" si="52"/>
        <v/>
      </c>
      <c r="D302" s="155">
        <f t="shared" si="57"/>
        <v>0</v>
      </c>
      <c r="F302" s="156">
        <f t="shared" si="58"/>
        <v>0</v>
      </c>
      <c r="G302" t="str">
        <f t="shared" si="59"/>
        <v/>
      </c>
      <c r="H302" t="b">
        <f t="shared" si="60"/>
        <v>0</v>
      </c>
      <c r="I302" s="283">
        <f t="shared" si="53"/>
        <v>0</v>
      </c>
      <c r="J302" s="1">
        <f t="shared" si="54"/>
        <v>0</v>
      </c>
      <c r="K302" s="63">
        <f t="shared" si="61"/>
        <v>0</v>
      </c>
      <c r="L302" s="149">
        <f t="shared" si="62"/>
        <v>0</v>
      </c>
      <c r="M302" s="150">
        <f t="shared" si="63"/>
        <v>100</v>
      </c>
      <c r="N302" s="149">
        <f t="shared" si="64"/>
        <v>7</v>
      </c>
      <c r="O302" s="149">
        <f t="shared" si="55"/>
        <v>16</v>
      </c>
      <c r="P302" s="149">
        <f t="shared" si="56"/>
        <v>0.1</v>
      </c>
    </row>
    <row r="303" spans="1:16" x14ac:dyDescent="0.25">
      <c r="A303" s="391"/>
      <c r="B303" s="394"/>
      <c r="C303" s="5" t="str">
        <f t="shared" si="52"/>
        <v/>
      </c>
      <c r="D303" s="155">
        <f t="shared" si="57"/>
        <v>0</v>
      </c>
      <c r="F303" s="156">
        <f t="shared" si="58"/>
        <v>0</v>
      </c>
      <c r="G303" t="str">
        <f t="shared" si="59"/>
        <v/>
      </c>
      <c r="H303" t="b">
        <f t="shared" si="60"/>
        <v>0</v>
      </c>
      <c r="I303" s="283">
        <f t="shared" si="53"/>
        <v>0</v>
      </c>
      <c r="J303" s="1">
        <f t="shared" si="54"/>
        <v>0</v>
      </c>
      <c r="K303" s="63">
        <f t="shared" si="61"/>
        <v>0</v>
      </c>
      <c r="L303" s="149">
        <f t="shared" si="62"/>
        <v>0</v>
      </c>
      <c r="M303" s="150">
        <f t="shared" si="63"/>
        <v>100</v>
      </c>
      <c r="N303" s="149">
        <f t="shared" si="64"/>
        <v>7</v>
      </c>
      <c r="O303" s="149">
        <f t="shared" si="55"/>
        <v>16</v>
      </c>
      <c r="P303" s="149">
        <f t="shared" si="56"/>
        <v>0.1</v>
      </c>
    </row>
    <row r="304" spans="1:16" x14ac:dyDescent="0.25">
      <c r="A304" s="391"/>
      <c r="B304" s="394"/>
      <c r="C304" s="5" t="str">
        <f t="shared" si="52"/>
        <v/>
      </c>
      <c r="D304" s="155">
        <f t="shared" si="57"/>
        <v>0</v>
      </c>
      <c r="F304" s="156">
        <f t="shared" si="58"/>
        <v>0</v>
      </c>
      <c r="G304" t="str">
        <f t="shared" si="59"/>
        <v/>
      </c>
      <c r="H304" t="b">
        <f t="shared" si="60"/>
        <v>0</v>
      </c>
      <c r="I304" s="283">
        <f t="shared" si="53"/>
        <v>0</v>
      </c>
      <c r="J304" s="1">
        <f t="shared" si="54"/>
        <v>0</v>
      </c>
      <c r="K304" s="63">
        <f t="shared" si="61"/>
        <v>0</v>
      </c>
      <c r="L304" s="149">
        <f t="shared" si="62"/>
        <v>0</v>
      </c>
      <c r="M304" s="150">
        <f t="shared" si="63"/>
        <v>100</v>
      </c>
      <c r="N304" s="149">
        <f t="shared" si="64"/>
        <v>7</v>
      </c>
      <c r="O304" s="149">
        <f t="shared" si="55"/>
        <v>16</v>
      </c>
      <c r="P304" s="149">
        <f t="shared" si="56"/>
        <v>0.1</v>
      </c>
    </row>
    <row r="305" spans="1:16" x14ac:dyDescent="0.25">
      <c r="A305" s="391"/>
      <c r="B305" s="394"/>
      <c r="C305" s="5" t="str">
        <f t="shared" si="52"/>
        <v/>
      </c>
      <c r="D305" s="155">
        <f t="shared" si="57"/>
        <v>0</v>
      </c>
      <c r="F305" s="156">
        <f t="shared" si="58"/>
        <v>0</v>
      </c>
      <c r="G305" t="str">
        <f t="shared" si="59"/>
        <v/>
      </c>
      <c r="H305" t="b">
        <f t="shared" si="60"/>
        <v>0</v>
      </c>
      <c r="I305" s="283">
        <f t="shared" si="53"/>
        <v>0</v>
      </c>
      <c r="J305" s="1">
        <f t="shared" si="54"/>
        <v>0</v>
      </c>
      <c r="K305" s="63">
        <f t="shared" si="61"/>
        <v>0</v>
      </c>
      <c r="L305" s="149">
        <f t="shared" si="62"/>
        <v>0</v>
      </c>
      <c r="M305" s="150">
        <f t="shared" si="63"/>
        <v>100</v>
      </c>
      <c r="N305" s="149">
        <f t="shared" si="64"/>
        <v>7</v>
      </c>
      <c r="O305" s="149">
        <f t="shared" si="55"/>
        <v>16</v>
      </c>
      <c r="P305" s="149">
        <f t="shared" si="56"/>
        <v>0.1</v>
      </c>
    </row>
    <row r="306" spans="1:16" x14ac:dyDescent="0.25">
      <c r="A306" s="391"/>
      <c r="B306" s="394"/>
      <c r="C306" s="5" t="str">
        <f t="shared" si="52"/>
        <v/>
      </c>
      <c r="D306" s="155">
        <f t="shared" si="57"/>
        <v>0</v>
      </c>
      <c r="F306" s="156">
        <f t="shared" si="58"/>
        <v>0</v>
      </c>
      <c r="G306" t="str">
        <f t="shared" si="59"/>
        <v/>
      </c>
      <c r="H306" t="b">
        <f t="shared" si="60"/>
        <v>0</v>
      </c>
      <c r="I306" s="283">
        <f t="shared" si="53"/>
        <v>0</v>
      </c>
      <c r="J306" s="1">
        <f t="shared" si="54"/>
        <v>0</v>
      </c>
      <c r="K306" s="63">
        <f t="shared" si="61"/>
        <v>0</v>
      </c>
      <c r="L306" s="149">
        <f t="shared" si="62"/>
        <v>0</v>
      </c>
      <c r="M306" s="150">
        <f t="shared" si="63"/>
        <v>100</v>
      </c>
      <c r="N306" s="149">
        <f t="shared" si="64"/>
        <v>7</v>
      </c>
      <c r="O306" s="149">
        <f t="shared" si="55"/>
        <v>16</v>
      </c>
      <c r="P306" s="149">
        <f t="shared" si="56"/>
        <v>0.1</v>
      </c>
    </row>
    <row r="307" spans="1:16" x14ac:dyDescent="0.25">
      <c r="A307" s="391"/>
      <c r="B307" s="394"/>
      <c r="C307" s="5" t="str">
        <f t="shared" si="52"/>
        <v/>
      </c>
      <c r="D307" s="155">
        <f t="shared" si="57"/>
        <v>0</v>
      </c>
      <c r="F307" s="156">
        <f t="shared" si="58"/>
        <v>0</v>
      </c>
      <c r="G307" t="str">
        <f t="shared" si="59"/>
        <v/>
      </c>
      <c r="H307" t="b">
        <f t="shared" si="60"/>
        <v>0</v>
      </c>
      <c r="I307" s="283">
        <f t="shared" si="53"/>
        <v>0</v>
      </c>
      <c r="J307" s="1">
        <f t="shared" si="54"/>
        <v>0</v>
      </c>
      <c r="K307" s="63">
        <f t="shared" si="61"/>
        <v>0</v>
      </c>
      <c r="L307" s="149">
        <f t="shared" si="62"/>
        <v>0</v>
      </c>
      <c r="M307" s="150">
        <f t="shared" si="63"/>
        <v>100</v>
      </c>
      <c r="N307" s="149">
        <f t="shared" si="64"/>
        <v>7</v>
      </c>
      <c r="O307" s="149">
        <f t="shared" si="55"/>
        <v>16</v>
      </c>
      <c r="P307" s="149">
        <f t="shared" si="56"/>
        <v>0.1</v>
      </c>
    </row>
    <row r="308" spans="1:16" x14ac:dyDescent="0.25">
      <c r="A308" s="391"/>
      <c r="B308" s="394"/>
      <c r="C308" s="5" t="str">
        <f t="shared" si="52"/>
        <v/>
      </c>
      <c r="D308" s="155">
        <f t="shared" si="57"/>
        <v>0</v>
      </c>
      <c r="F308" s="156">
        <f t="shared" si="58"/>
        <v>0</v>
      </c>
      <c r="G308" t="str">
        <f t="shared" si="59"/>
        <v/>
      </c>
      <c r="H308" t="b">
        <f t="shared" si="60"/>
        <v>0</v>
      </c>
      <c r="I308" s="283">
        <f t="shared" si="53"/>
        <v>0</v>
      </c>
      <c r="J308" s="1">
        <f t="shared" si="54"/>
        <v>0</v>
      </c>
      <c r="K308" s="63">
        <f t="shared" si="61"/>
        <v>0</v>
      </c>
      <c r="L308" s="149">
        <f t="shared" si="62"/>
        <v>0</v>
      </c>
      <c r="M308" s="150">
        <f t="shared" si="63"/>
        <v>100</v>
      </c>
      <c r="N308" s="149">
        <f t="shared" si="64"/>
        <v>7</v>
      </c>
      <c r="O308" s="149">
        <f t="shared" si="55"/>
        <v>16</v>
      </c>
      <c r="P308" s="149">
        <f t="shared" si="56"/>
        <v>0.1</v>
      </c>
    </row>
    <row r="309" spans="1:16" x14ac:dyDescent="0.25">
      <c r="A309" s="391"/>
      <c r="B309" s="394"/>
      <c r="C309" s="5" t="str">
        <f t="shared" si="52"/>
        <v/>
      </c>
      <c r="D309" s="155">
        <f t="shared" si="57"/>
        <v>0</v>
      </c>
      <c r="F309" s="156">
        <f t="shared" si="58"/>
        <v>0</v>
      </c>
      <c r="G309" t="str">
        <f t="shared" si="59"/>
        <v/>
      </c>
      <c r="H309" t="b">
        <f t="shared" si="60"/>
        <v>0</v>
      </c>
      <c r="I309" s="283">
        <f t="shared" si="53"/>
        <v>0</v>
      </c>
      <c r="J309" s="1">
        <f t="shared" si="54"/>
        <v>0</v>
      </c>
      <c r="K309" s="63">
        <f t="shared" si="61"/>
        <v>0</v>
      </c>
      <c r="L309" s="149">
        <f t="shared" si="62"/>
        <v>0</v>
      </c>
      <c r="M309" s="150">
        <f t="shared" si="63"/>
        <v>100</v>
      </c>
      <c r="N309" s="149">
        <f t="shared" si="64"/>
        <v>7</v>
      </c>
      <c r="O309" s="149">
        <f t="shared" si="55"/>
        <v>16</v>
      </c>
      <c r="P309" s="149">
        <f t="shared" si="56"/>
        <v>0.1</v>
      </c>
    </row>
    <row r="310" spans="1:16" x14ac:dyDescent="0.25">
      <c r="A310" s="391"/>
      <c r="B310" s="394"/>
      <c r="C310" s="5" t="str">
        <f t="shared" si="52"/>
        <v/>
      </c>
      <c r="D310" s="155">
        <f t="shared" si="57"/>
        <v>0</v>
      </c>
      <c r="F310" s="156">
        <f t="shared" si="58"/>
        <v>0</v>
      </c>
      <c r="G310" t="str">
        <f t="shared" si="59"/>
        <v/>
      </c>
      <c r="H310" t="b">
        <f t="shared" si="60"/>
        <v>0</v>
      </c>
      <c r="I310" s="283">
        <f t="shared" si="53"/>
        <v>0</v>
      </c>
      <c r="J310" s="1">
        <f t="shared" si="54"/>
        <v>0</v>
      </c>
      <c r="K310" s="63">
        <f t="shared" si="61"/>
        <v>0</v>
      </c>
      <c r="L310" s="149">
        <f t="shared" si="62"/>
        <v>0</v>
      </c>
      <c r="M310" s="150">
        <f t="shared" si="63"/>
        <v>100</v>
      </c>
      <c r="N310" s="149">
        <f t="shared" si="64"/>
        <v>7</v>
      </c>
      <c r="O310" s="149">
        <f t="shared" si="55"/>
        <v>16</v>
      </c>
      <c r="P310" s="149">
        <f t="shared" si="56"/>
        <v>0.1</v>
      </c>
    </row>
    <row r="311" spans="1:16" x14ac:dyDescent="0.25">
      <c r="A311" s="391"/>
      <c r="B311" s="394"/>
      <c r="C311" s="5" t="str">
        <f t="shared" si="52"/>
        <v/>
      </c>
      <c r="D311" s="155">
        <f t="shared" si="57"/>
        <v>0</v>
      </c>
      <c r="F311" s="156">
        <f t="shared" si="58"/>
        <v>0</v>
      </c>
      <c r="G311" t="str">
        <f t="shared" si="59"/>
        <v/>
      </c>
      <c r="H311" t="b">
        <f t="shared" si="60"/>
        <v>0</v>
      </c>
      <c r="I311" s="283">
        <f t="shared" si="53"/>
        <v>0</v>
      </c>
      <c r="J311" s="1">
        <f t="shared" si="54"/>
        <v>0</v>
      </c>
      <c r="K311" s="63">
        <f t="shared" si="61"/>
        <v>0</v>
      </c>
      <c r="L311" s="149">
        <f t="shared" si="62"/>
        <v>0</v>
      </c>
      <c r="M311" s="150">
        <f t="shared" si="63"/>
        <v>100</v>
      </c>
      <c r="N311" s="149">
        <f t="shared" si="64"/>
        <v>7</v>
      </c>
      <c r="O311" s="149">
        <f t="shared" si="55"/>
        <v>16</v>
      </c>
      <c r="P311" s="149">
        <f t="shared" si="56"/>
        <v>0.1</v>
      </c>
    </row>
    <row r="312" spans="1:16" x14ac:dyDescent="0.25">
      <c r="A312" s="391"/>
      <c r="B312" s="394"/>
      <c r="C312" s="5" t="str">
        <f t="shared" si="52"/>
        <v/>
      </c>
      <c r="D312" s="155">
        <f t="shared" si="57"/>
        <v>0</v>
      </c>
      <c r="F312" s="156">
        <f t="shared" si="58"/>
        <v>0</v>
      </c>
      <c r="G312" t="str">
        <f t="shared" si="59"/>
        <v/>
      </c>
      <c r="H312" t="b">
        <f t="shared" si="60"/>
        <v>0</v>
      </c>
      <c r="I312" s="283">
        <f t="shared" si="53"/>
        <v>0</v>
      </c>
      <c r="J312" s="1">
        <f t="shared" si="54"/>
        <v>0</v>
      </c>
      <c r="K312" s="63">
        <f t="shared" si="61"/>
        <v>0</v>
      </c>
      <c r="L312" s="149">
        <f t="shared" si="62"/>
        <v>0</v>
      </c>
      <c r="M312" s="150">
        <f t="shared" si="63"/>
        <v>100</v>
      </c>
      <c r="N312" s="149">
        <f t="shared" si="64"/>
        <v>7</v>
      </c>
      <c r="O312" s="149">
        <f t="shared" si="55"/>
        <v>16</v>
      </c>
      <c r="P312" s="149">
        <f t="shared" si="56"/>
        <v>0.1</v>
      </c>
    </row>
    <row r="313" spans="1:16" x14ac:dyDescent="0.25">
      <c r="A313" s="391"/>
      <c r="B313" s="394"/>
      <c r="C313" s="5" t="str">
        <f t="shared" si="52"/>
        <v/>
      </c>
      <c r="D313" s="155">
        <f t="shared" si="57"/>
        <v>0</v>
      </c>
      <c r="F313" s="156">
        <f t="shared" si="58"/>
        <v>0</v>
      </c>
      <c r="G313" t="str">
        <f t="shared" si="59"/>
        <v/>
      </c>
      <c r="H313" t="b">
        <f t="shared" si="60"/>
        <v>0</v>
      </c>
      <c r="I313" s="283">
        <f t="shared" si="53"/>
        <v>0</v>
      </c>
      <c r="J313" s="1">
        <f t="shared" si="54"/>
        <v>0</v>
      </c>
      <c r="K313" s="63">
        <f t="shared" si="61"/>
        <v>0</v>
      </c>
      <c r="L313" s="149">
        <f t="shared" si="62"/>
        <v>0</v>
      </c>
      <c r="M313" s="150">
        <f t="shared" si="63"/>
        <v>100</v>
      </c>
      <c r="N313" s="149">
        <f t="shared" si="64"/>
        <v>7</v>
      </c>
      <c r="O313" s="149">
        <f t="shared" si="55"/>
        <v>16</v>
      </c>
      <c r="P313" s="149">
        <f t="shared" si="56"/>
        <v>0.1</v>
      </c>
    </row>
    <row r="314" spans="1:16" x14ac:dyDescent="0.25">
      <c r="A314" s="391"/>
      <c r="B314" s="394"/>
      <c r="C314" s="5" t="str">
        <f t="shared" si="52"/>
        <v/>
      </c>
      <c r="D314" s="155">
        <f t="shared" si="57"/>
        <v>0</v>
      </c>
      <c r="F314" s="156">
        <f t="shared" si="58"/>
        <v>0</v>
      </c>
      <c r="G314" t="str">
        <f t="shared" si="59"/>
        <v/>
      </c>
      <c r="H314" t="b">
        <f t="shared" si="60"/>
        <v>0</v>
      </c>
      <c r="I314" s="283">
        <f t="shared" si="53"/>
        <v>0</v>
      </c>
      <c r="J314" s="1">
        <f t="shared" si="54"/>
        <v>0</v>
      </c>
      <c r="K314" s="63">
        <f t="shared" si="61"/>
        <v>0</v>
      </c>
      <c r="L314" s="149">
        <f t="shared" si="62"/>
        <v>0</v>
      </c>
      <c r="M314" s="150">
        <f t="shared" si="63"/>
        <v>100</v>
      </c>
      <c r="N314" s="149">
        <f t="shared" si="64"/>
        <v>7</v>
      </c>
      <c r="O314" s="149">
        <f t="shared" si="55"/>
        <v>16</v>
      </c>
      <c r="P314" s="149">
        <f t="shared" si="56"/>
        <v>0.1</v>
      </c>
    </row>
    <row r="315" spans="1:16" x14ac:dyDescent="0.25">
      <c r="A315" s="391"/>
      <c r="B315" s="394"/>
      <c r="C315" s="5" t="str">
        <f t="shared" si="52"/>
        <v/>
      </c>
      <c r="D315" s="155">
        <f t="shared" si="57"/>
        <v>0</v>
      </c>
      <c r="F315" s="156">
        <f t="shared" si="58"/>
        <v>0</v>
      </c>
      <c r="G315" t="str">
        <f t="shared" si="59"/>
        <v/>
      </c>
      <c r="H315" t="b">
        <f t="shared" si="60"/>
        <v>0</v>
      </c>
      <c r="I315" s="283">
        <f t="shared" si="53"/>
        <v>0</v>
      </c>
      <c r="J315" s="1">
        <f t="shared" si="54"/>
        <v>0</v>
      </c>
      <c r="K315" s="63">
        <f t="shared" si="61"/>
        <v>0</v>
      </c>
      <c r="L315" s="149">
        <f t="shared" si="62"/>
        <v>0</v>
      </c>
      <c r="M315" s="150">
        <f t="shared" si="63"/>
        <v>100</v>
      </c>
      <c r="N315" s="149">
        <f t="shared" si="64"/>
        <v>7</v>
      </c>
      <c r="O315" s="149">
        <f t="shared" si="55"/>
        <v>16</v>
      </c>
      <c r="P315" s="149">
        <f t="shared" si="56"/>
        <v>0.1</v>
      </c>
    </row>
    <row r="316" spans="1:16" x14ac:dyDescent="0.25">
      <c r="A316" s="391"/>
      <c r="B316" s="394"/>
      <c r="C316" s="5" t="str">
        <f t="shared" si="52"/>
        <v/>
      </c>
      <c r="D316" s="155">
        <f t="shared" si="57"/>
        <v>0</v>
      </c>
      <c r="F316" s="156">
        <f t="shared" si="58"/>
        <v>0</v>
      </c>
      <c r="G316" t="str">
        <f t="shared" si="59"/>
        <v/>
      </c>
      <c r="H316" t="b">
        <f t="shared" si="60"/>
        <v>0</v>
      </c>
      <c r="I316" s="283">
        <f t="shared" si="53"/>
        <v>0</v>
      </c>
      <c r="J316" s="1">
        <f t="shared" si="54"/>
        <v>0</v>
      </c>
      <c r="K316" s="63">
        <f t="shared" si="61"/>
        <v>0</v>
      </c>
      <c r="L316" s="149">
        <f t="shared" si="62"/>
        <v>0</v>
      </c>
      <c r="M316" s="150">
        <f t="shared" si="63"/>
        <v>100</v>
      </c>
      <c r="N316" s="149">
        <f t="shared" si="64"/>
        <v>7</v>
      </c>
      <c r="O316" s="149">
        <f t="shared" si="55"/>
        <v>16</v>
      </c>
      <c r="P316" s="149">
        <f t="shared" si="56"/>
        <v>0.1</v>
      </c>
    </row>
    <row r="317" spans="1:16" x14ac:dyDescent="0.25">
      <c r="A317" s="391"/>
      <c r="B317" s="394"/>
      <c r="C317" s="5" t="str">
        <f t="shared" si="52"/>
        <v/>
      </c>
      <c r="D317" s="155">
        <f t="shared" si="57"/>
        <v>0</v>
      </c>
      <c r="F317" s="156">
        <f t="shared" si="58"/>
        <v>0</v>
      </c>
      <c r="G317" t="str">
        <f t="shared" si="59"/>
        <v/>
      </c>
      <c r="H317" t="b">
        <f t="shared" si="60"/>
        <v>0</v>
      </c>
      <c r="I317" s="283">
        <f t="shared" si="53"/>
        <v>0</v>
      </c>
      <c r="J317" s="1">
        <f t="shared" si="54"/>
        <v>0</v>
      </c>
      <c r="K317" s="63">
        <f t="shared" si="61"/>
        <v>0</v>
      </c>
      <c r="L317" s="149">
        <f t="shared" si="62"/>
        <v>0</v>
      </c>
      <c r="M317" s="150">
        <f t="shared" si="63"/>
        <v>100</v>
      </c>
      <c r="N317" s="149">
        <f t="shared" si="64"/>
        <v>7</v>
      </c>
      <c r="O317" s="149">
        <f t="shared" si="55"/>
        <v>16</v>
      </c>
      <c r="P317" s="149">
        <f t="shared" si="56"/>
        <v>0.1</v>
      </c>
    </row>
    <row r="318" spans="1:16" x14ac:dyDescent="0.25">
      <c r="A318" s="391"/>
      <c r="B318" s="394"/>
      <c r="C318" s="5" t="str">
        <f t="shared" si="52"/>
        <v/>
      </c>
      <c r="D318" s="155">
        <f t="shared" si="57"/>
        <v>0</v>
      </c>
      <c r="F318" s="156">
        <f t="shared" si="58"/>
        <v>0</v>
      </c>
      <c r="G318" t="str">
        <f t="shared" si="59"/>
        <v/>
      </c>
      <c r="H318" t="b">
        <f t="shared" si="60"/>
        <v>0</v>
      </c>
      <c r="I318" s="283">
        <f t="shared" si="53"/>
        <v>0</v>
      </c>
      <c r="J318" s="1">
        <f t="shared" si="54"/>
        <v>0</v>
      </c>
      <c r="K318" s="63">
        <f t="shared" si="61"/>
        <v>0</v>
      </c>
      <c r="L318" s="149">
        <f t="shared" si="62"/>
        <v>0</v>
      </c>
      <c r="M318" s="150">
        <f t="shared" si="63"/>
        <v>100</v>
      </c>
      <c r="N318" s="149">
        <f t="shared" si="64"/>
        <v>7</v>
      </c>
      <c r="O318" s="149">
        <f t="shared" si="55"/>
        <v>16</v>
      </c>
      <c r="P318" s="149">
        <f t="shared" si="56"/>
        <v>0.1</v>
      </c>
    </row>
    <row r="319" spans="1:16" x14ac:dyDescent="0.25">
      <c r="A319" s="391"/>
      <c r="B319" s="394"/>
      <c r="C319" s="5" t="str">
        <f t="shared" si="52"/>
        <v/>
      </c>
      <c r="D319" s="155">
        <f t="shared" si="57"/>
        <v>0</v>
      </c>
      <c r="F319" s="156">
        <f t="shared" si="58"/>
        <v>0</v>
      </c>
      <c r="G319" t="str">
        <f t="shared" si="59"/>
        <v/>
      </c>
      <c r="H319" t="b">
        <f t="shared" si="60"/>
        <v>0</v>
      </c>
      <c r="I319" s="283">
        <f t="shared" si="53"/>
        <v>0</v>
      </c>
      <c r="J319" s="1">
        <f t="shared" si="54"/>
        <v>0</v>
      </c>
      <c r="K319" s="63">
        <f t="shared" si="61"/>
        <v>0</v>
      </c>
      <c r="L319" s="149">
        <f t="shared" si="62"/>
        <v>0</v>
      </c>
      <c r="M319" s="150">
        <f t="shared" si="63"/>
        <v>100</v>
      </c>
      <c r="N319" s="149">
        <f t="shared" si="64"/>
        <v>7</v>
      </c>
      <c r="O319" s="149">
        <f t="shared" si="55"/>
        <v>16</v>
      </c>
      <c r="P319" s="149">
        <f t="shared" si="56"/>
        <v>0.1</v>
      </c>
    </row>
    <row r="320" spans="1:16" x14ac:dyDescent="0.25">
      <c r="A320" s="391"/>
      <c r="B320" s="394"/>
      <c r="C320" s="5" t="str">
        <f t="shared" si="52"/>
        <v/>
      </c>
      <c r="D320" s="155">
        <f t="shared" si="57"/>
        <v>0</v>
      </c>
      <c r="F320" s="156">
        <f t="shared" si="58"/>
        <v>0</v>
      </c>
      <c r="G320" t="str">
        <f t="shared" si="59"/>
        <v/>
      </c>
      <c r="H320" t="b">
        <f t="shared" si="60"/>
        <v>0</v>
      </c>
      <c r="I320" s="283">
        <f t="shared" si="53"/>
        <v>0</v>
      </c>
      <c r="J320" s="1">
        <f t="shared" si="54"/>
        <v>0</v>
      </c>
      <c r="K320" s="63">
        <f t="shared" si="61"/>
        <v>0</v>
      </c>
      <c r="L320" s="149">
        <f t="shared" si="62"/>
        <v>0</v>
      </c>
      <c r="M320" s="150">
        <f t="shared" si="63"/>
        <v>100</v>
      </c>
      <c r="N320" s="149">
        <f t="shared" si="64"/>
        <v>7</v>
      </c>
      <c r="O320" s="149">
        <f t="shared" si="55"/>
        <v>16</v>
      </c>
      <c r="P320" s="149">
        <f t="shared" si="56"/>
        <v>0.1</v>
      </c>
    </row>
    <row r="321" spans="1:16" x14ac:dyDescent="0.25">
      <c r="A321" s="391"/>
      <c r="B321" s="394"/>
      <c r="C321" s="5" t="str">
        <f t="shared" si="52"/>
        <v/>
      </c>
      <c r="D321" s="155">
        <f t="shared" si="57"/>
        <v>0</v>
      </c>
      <c r="F321" s="156">
        <f t="shared" si="58"/>
        <v>0</v>
      </c>
      <c r="G321" t="str">
        <f t="shared" si="59"/>
        <v/>
      </c>
      <c r="H321" t="b">
        <f t="shared" si="60"/>
        <v>0</v>
      </c>
      <c r="I321" s="283">
        <f t="shared" si="53"/>
        <v>0</v>
      </c>
      <c r="J321" s="1">
        <f t="shared" si="54"/>
        <v>0</v>
      </c>
      <c r="K321" s="63">
        <f t="shared" si="61"/>
        <v>0</v>
      </c>
      <c r="L321" s="149">
        <f t="shared" si="62"/>
        <v>0</v>
      </c>
      <c r="M321" s="150">
        <f t="shared" si="63"/>
        <v>100</v>
      </c>
      <c r="N321" s="149">
        <f t="shared" si="64"/>
        <v>7</v>
      </c>
      <c r="O321" s="149">
        <f t="shared" si="55"/>
        <v>16</v>
      </c>
      <c r="P321" s="149">
        <f t="shared" si="56"/>
        <v>0.1</v>
      </c>
    </row>
    <row r="322" spans="1:16" x14ac:dyDescent="0.25">
      <c r="A322" s="391"/>
      <c r="B322" s="394"/>
      <c r="C322" s="5" t="str">
        <f t="shared" si="52"/>
        <v/>
      </c>
      <c r="D322" s="155">
        <f t="shared" si="57"/>
        <v>0</v>
      </c>
      <c r="F322" s="156">
        <f t="shared" si="58"/>
        <v>0</v>
      </c>
      <c r="G322" t="str">
        <f t="shared" si="59"/>
        <v/>
      </c>
      <c r="H322" t="b">
        <f t="shared" si="60"/>
        <v>0</v>
      </c>
      <c r="I322" s="283">
        <f t="shared" si="53"/>
        <v>0</v>
      </c>
      <c r="J322" s="1">
        <f t="shared" si="54"/>
        <v>0</v>
      </c>
      <c r="K322" s="63">
        <f t="shared" si="61"/>
        <v>0</v>
      </c>
      <c r="L322" s="149">
        <f t="shared" si="62"/>
        <v>0</v>
      </c>
      <c r="M322" s="150">
        <f t="shared" si="63"/>
        <v>100</v>
      </c>
      <c r="N322" s="149">
        <f t="shared" si="64"/>
        <v>7</v>
      </c>
      <c r="O322" s="149">
        <f t="shared" si="55"/>
        <v>16</v>
      </c>
      <c r="P322" s="149">
        <f t="shared" si="56"/>
        <v>0.1</v>
      </c>
    </row>
    <row r="323" spans="1:16" x14ac:dyDescent="0.25">
      <c r="A323" s="391"/>
      <c r="B323" s="394"/>
      <c r="C323" s="5" t="str">
        <f t="shared" ref="C323:C386" si="65">IF(I323&gt;0,INDEX(DB,I323,2),"")</f>
        <v/>
      </c>
      <c r="D323" s="155">
        <f t="shared" si="57"/>
        <v>0</v>
      </c>
      <c r="F323" s="156">
        <f t="shared" si="58"/>
        <v>0</v>
      </c>
      <c r="G323" t="str">
        <f t="shared" si="59"/>
        <v/>
      </c>
      <c r="H323" t="b">
        <f t="shared" si="60"/>
        <v>0</v>
      </c>
      <c r="I323" s="283">
        <f t="shared" ref="I323:I386" si="66">IF(ISNA(MATCH(A323,AthleteNumbers,0)),0,MATCH(A323,AthleteNumbers,0))</f>
        <v>0</v>
      </c>
      <c r="J323" s="1">
        <f t="shared" ref="J323:J386" si="67">IF(I323&gt;0,INDEX(DB,$I323,6),0)</f>
        <v>0</v>
      </c>
      <c r="K323" s="63">
        <f t="shared" si="61"/>
        <v>0</v>
      </c>
      <c r="L323" s="149">
        <f t="shared" si="62"/>
        <v>0</v>
      </c>
      <c r="M323" s="150">
        <f t="shared" si="63"/>
        <v>100</v>
      </c>
      <c r="N323" s="149">
        <f t="shared" si="64"/>
        <v>7</v>
      </c>
      <c r="O323" s="149">
        <f t="shared" ref="O323:O386" si="68">IF($J323=0,$M$1,INDEX(IncEventData,$J323,2))</f>
        <v>16</v>
      </c>
      <c r="P323" s="149">
        <f t="shared" ref="P323:P386" si="69">IF($J323=0,$O$1,INDEX(IncEventData,$J323,3))</f>
        <v>0.1</v>
      </c>
    </row>
    <row r="324" spans="1:16" x14ac:dyDescent="0.25">
      <c r="A324" s="391"/>
      <c r="B324" s="394"/>
      <c r="C324" s="5" t="str">
        <f t="shared" si="65"/>
        <v/>
      </c>
      <c r="D324" s="155">
        <f t="shared" ref="D324:D387" si="70">IF(AND(H324,B324&gt;0,ISNUMBER(B324)),IF(ISERR(M324),0,M324),0)</f>
        <v>0</v>
      </c>
      <c r="F324" s="156">
        <f t="shared" ref="F324:F387" si="71">COUNTIF(A$3:A$1002,A324)</f>
        <v>0</v>
      </c>
      <c r="G324" t="str">
        <f t="shared" ref="G324:G387" si="72">IF(AND(H324,OR(D324&lt;=10,D324&gt;=90)),"CHECK","")</f>
        <v/>
      </c>
      <c r="H324" t="b">
        <f t="shared" ref="H324:H387" si="73">IF(AND(LEN(A324)&gt;0,LEN(C324)&gt;0,B324&lt;&gt;0),TRUE,FALSE)</f>
        <v>0</v>
      </c>
      <c r="I324" s="283">
        <f t="shared" si="66"/>
        <v>0</v>
      </c>
      <c r="J324" s="1">
        <f t="shared" si="67"/>
        <v>0</v>
      </c>
      <c r="K324" s="63">
        <f t="shared" ref="K324:K387" si="74">IF(ISNUMBER(B324),ROUND(+B324,1),0)</f>
        <v>0</v>
      </c>
      <c r="L324" s="149">
        <f t="shared" ref="L324:L387" si="75">+K324</f>
        <v>0</v>
      </c>
      <c r="M324" s="150">
        <f t="shared" ref="M324:M387" si="76">IF(AND(L324&gt;O324,O324&gt;0),MinPoints,IF(L324&lt;N324,100,+INT((O324-$L324)/P324)+MinPoints))</f>
        <v>100</v>
      </c>
      <c r="N324" s="149">
        <f t="shared" ref="N324:N387" si="77">+O324-(P324*90)</f>
        <v>7</v>
      </c>
      <c r="O324" s="149">
        <f t="shared" si="68"/>
        <v>16</v>
      </c>
      <c r="P324" s="149">
        <f t="shared" si="69"/>
        <v>0.1</v>
      </c>
    </row>
    <row r="325" spans="1:16" x14ac:dyDescent="0.25">
      <c r="A325" s="391"/>
      <c r="B325" s="394"/>
      <c r="C325" s="5" t="str">
        <f t="shared" si="65"/>
        <v/>
      </c>
      <c r="D325" s="155">
        <f t="shared" si="70"/>
        <v>0</v>
      </c>
      <c r="F325" s="156">
        <f t="shared" si="71"/>
        <v>0</v>
      </c>
      <c r="G325" t="str">
        <f t="shared" si="72"/>
        <v/>
      </c>
      <c r="H325" t="b">
        <f t="shared" si="73"/>
        <v>0</v>
      </c>
      <c r="I325" s="283">
        <f t="shared" si="66"/>
        <v>0</v>
      </c>
      <c r="J325" s="1">
        <f t="shared" si="67"/>
        <v>0</v>
      </c>
      <c r="K325" s="63">
        <f t="shared" si="74"/>
        <v>0</v>
      </c>
      <c r="L325" s="149">
        <f t="shared" si="75"/>
        <v>0</v>
      </c>
      <c r="M325" s="150">
        <f t="shared" si="76"/>
        <v>100</v>
      </c>
      <c r="N325" s="149">
        <f t="shared" si="77"/>
        <v>7</v>
      </c>
      <c r="O325" s="149">
        <f t="shared" si="68"/>
        <v>16</v>
      </c>
      <c r="P325" s="149">
        <f t="shared" si="69"/>
        <v>0.1</v>
      </c>
    </row>
    <row r="326" spans="1:16" x14ac:dyDescent="0.25">
      <c r="A326" s="391"/>
      <c r="B326" s="394"/>
      <c r="C326" s="5" t="str">
        <f t="shared" si="65"/>
        <v/>
      </c>
      <c r="D326" s="155">
        <f t="shared" si="70"/>
        <v>0</v>
      </c>
      <c r="F326" s="156">
        <f t="shared" si="71"/>
        <v>0</v>
      </c>
      <c r="G326" t="str">
        <f t="shared" si="72"/>
        <v/>
      </c>
      <c r="H326" t="b">
        <f t="shared" si="73"/>
        <v>0</v>
      </c>
      <c r="I326" s="283">
        <f t="shared" si="66"/>
        <v>0</v>
      </c>
      <c r="J326" s="1">
        <f t="shared" si="67"/>
        <v>0</v>
      </c>
      <c r="K326" s="63">
        <f t="shared" si="74"/>
        <v>0</v>
      </c>
      <c r="L326" s="149">
        <f t="shared" si="75"/>
        <v>0</v>
      </c>
      <c r="M326" s="150">
        <f t="shared" si="76"/>
        <v>100</v>
      </c>
      <c r="N326" s="149">
        <f t="shared" si="77"/>
        <v>7</v>
      </c>
      <c r="O326" s="149">
        <f t="shared" si="68"/>
        <v>16</v>
      </c>
      <c r="P326" s="149">
        <f t="shared" si="69"/>
        <v>0.1</v>
      </c>
    </row>
    <row r="327" spans="1:16" x14ac:dyDescent="0.25">
      <c r="A327" s="391"/>
      <c r="B327" s="394"/>
      <c r="C327" s="5" t="str">
        <f t="shared" si="65"/>
        <v/>
      </c>
      <c r="D327" s="155">
        <f t="shared" si="70"/>
        <v>0</v>
      </c>
      <c r="F327" s="156">
        <f t="shared" si="71"/>
        <v>0</v>
      </c>
      <c r="G327" t="str">
        <f t="shared" si="72"/>
        <v/>
      </c>
      <c r="H327" t="b">
        <f t="shared" si="73"/>
        <v>0</v>
      </c>
      <c r="I327" s="283">
        <f t="shared" si="66"/>
        <v>0</v>
      </c>
      <c r="J327" s="1">
        <f t="shared" si="67"/>
        <v>0</v>
      </c>
      <c r="K327" s="63">
        <f t="shared" si="74"/>
        <v>0</v>
      </c>
      <c r="L327" s="149">
        <f t="shared" si="75"/>
        <v>0</v>
      </c>
      <c r="M327" s="150">
        <f t="shared" si="76"/>
        <v>100</v>
      </c>
      <c r="N327" s="149">
        <f t="shared" si="77"/>
        <v>7</v>
      </c>
      <c r="O327" s="149">
        <f t="shared" si="68"/>
        <v>16</v>
      </c>
      <c r="P327" s="149">
        <f t="shared" si="69"/>
        <v>0.1</v>
      </c>
    </row>
    <row r="328" spans="1:16" x14ac:dyDescent="0.25">
      <c r="A328" s="391"/>
      <c r="B328" s="394"/>
      <c r="C328" s="5" t="str">
        <f t="shared" si="65"/>
        <v/>
      </c>
      <c r="D328" s="155">
        <f t="shared" si="70"/>
        <v>0</v>
      </c>
      <c r="F328" s="156">
        <f t="shared" si="71"/>
        <v>0</v>
      </c>
      <c r="G328" t="str">
        <f t="shared" si="72"/>
        <v/>
      </c>
      <c r="H328" t="b">
        <f t="shared" si="73"/>
        <v>0</v>
      </c>
      <c r="I328" s="283">
        <f t="shared" si="66"/>
        <v>0</v>
      </c>
      <c r="J328" s="1">
        <f t="shared" si="67"/>
        <v>0</v>
      </c>
      <c r="K328" s="63">
        <f t="shared" si="74"/>
        <v>0</v>
      </c>
      <c r="L328" s="149">
        <f t="shared" si="75"/>
        <v>0</v>
      </c>
      <c r="M328" s="150">
        <f t="shared" si="76"/>
        <v>100</v>
      </c>
      <c r="N328" s="149">
        <f t="shared" si="77"/>
        <v>7</v>
      </c>
      <c r="O328" s="149">
        <f t="shared" si="68"/>
        <v>16</v>
      </c>
      <c r="P328" s="149">
        <f t="shared" si="69"/>
        <v>0.1</v>
      </c>
    </row>
    <row r="329" spans="1:16" x14ac:dyDescent="0.25">
      <c r="A329" s="391"/>
      <c r="B329" s="394"/>
      <c r="C329" s="5" t="str">
        <f t="shared" si="65"/>
        <v/>
      </c>
      <c r="D329" s="155">
        <f t="shared" si="70"/>
        <v>0</v>
      </c>
      <c r="F329" s="156">
        <f t="shared" si="71"/>
        <v>0</v>
      </c>
      <c r="G329" t="str">
        <f t="shared" si="72"/>
        <v/>
      </c>
      <c r="H329" t="b">
        <f t="shared" si="73"/>
        <v>0</v>
      </c>
      <c r="I329" s="283">
        <f t="shared" si="66"/>
        <v>0</v>
      </c>
      <c r="J329" s="1">
        <f t="shared" si="67"/>
        <v>0</v>
      </c>
      <c r="K329" s="63">
        <f t="shared" si="74"/>
        <v>0</v>
      </c>
      <c r="L329" s="149">
        <f t="shared" si="75"/>
        <v>0</v>
      </c>
      <c r="M329" s="150">
        <f t="shared" si="76"/>
        <v>100</v>
      </c>
      <c r="N329" s="149">
        <f t="shared" si="77"/>
        <v>7</v>
      </c>
      <c r="O329" s="149">
        <f t="shared" si="68"/>
        <v>16</v>
      </c>
      <c r="P329" s="149">
        <f t="shared" si="69"/>
        <v>0.1</v>
      </c>
    </row>
    <row r="330" spans="1:16" x14ac:dyDescent="0.25">
      <c r="A330" s="391"/>
      <c r="B330" s="394"/>
      <c r="C330" s="5" t="str">
        <f t="shared" si="65"/>
        <v/>
      </c>
      <c r="D330" s="155">
        <f t="shared" si="70"/>
        <v>0</v>
      </c>
      <c r="F330" s="156">
        <f t="shared" si="71"/>
        <v>0</v>
      </c>
      <c r="G330" t="str">
        <f t="shared" si="72"/>
        <v/>
      </c>
      <c r="H330" t="b">
        <f t="shared" si="73"/>
        <v>0</v>
      </c>
      <c r="I330" s="283">
        <f t="shared" si="66"/>
        <v>0</v>
      </c>
      <c r="J330" s="1">
        <f t="shared" si="67"/>
        <v>0</v>
      </c>
      <c r="K330" s="63">
        <f t="shared" si="74"/>
        <v>0</v>
      </c>
      <c r="L330" s="149">
        <f t="shared" si="75"/>
        <v>0</v>
      </c>
      <c r="M330" s="150">
        <f t="shared" si="76"/>
        <v>100</v>
      </c>
      <c r="N330" s="149">
        <f t="shared" si="77"/>
        <v>7</v>
      </c>
      <c r="O330" s="149">
        <f t="shared" si="68"/>
        <v>16</v>
      </c>
      <c r="P330" s="149">
        <f t="shared" si="69"/>
        <v>0.1</v>
      </c>
    </row>
    <row r="331" spans="1:16" x14ac:dyDescent="0.25">
      <c r="A331" s="391"/>
      <c r="B331" s="394"/>
      <c r="C331" s="5" t="str">
        <f t="shared" si="65"/>
        <v/>
      </c>
      <c r="D331" s="155">
        <f t="shared" si="70"/>
        <v>0</v>
      </c>
      <c r="F331" s="156">
        <f t="shared" si="71"/>
        <v>0</v>
      </c>
      <c r="G331" t="str">
        <f t="shared" si="72"/>
        <v/>
      </c>
      <c r="H331" t="b">
        <f t="shared" si="73"/>
        <v>0</v>
      </c>
      <c r="I331" s="283">
        <f t="shared" si="66"/>
        <v>0</v>
      </c>
      <c r="J331" s="1">
        <f t="shared" si="67"/>
        <v>0</v>
      </c>
      <c r="K331" s="63">
        <f t="shared" si="74"/>
        <v>0</v>
      </c>
      <c r="L331" s="149">
        <f t="shared" si="75"/>
        <v>0</v>
      </c>
      <c r="M331" s="150">
        <f t="shared" si="76"/>
        <v>100</v>
      </c>
      <c r="N331" s="149">
        <f t="shared" si="77"/>
        <v>7</v>
      </c>
      <c r="O331" s="149">
        <f t="shared" si="68"/>
        <v>16</v>
      </c>
      <c r="P331" s="149">
        <f t="shared" si="69"/>
        <v>0.1</v>
      </c>
    </row>
    <row r="332" spans="1:16" x14ac:dyDescent="0.25">
      <c r="A332" s="391"/>
      <c r="B332" s="394"/>
      <c r="C332" s="5" t="str">
        <f t="shared" si="65"/>
        <v/>
      </c>
      <c r="D332" s="155">
        <f t="shared" si="70"/>
        <v>0</v>
      </c>
      <c r="F332" s="156">
        <f t="shared" si="71"/>
        <v>0</v>
      </c>
      <c r="G332" t="str">
        <f t="shared" si="72"/>
        <v/>
      </c>
      <c r="H332" t="b">
        <f t="shared" si="73"/>
        <v>0</v>
      </c>
      <c r="I332" s="283">
        <f t="shared" si="66"/>
        <v>0</v>
      </c>
      <c r="J332" s="1">
        <f t="shared" si="67"/>
        <v>0</v>
      </c>
      <c r="K332" s="63">
        <f t="shared" si="74"/>
        <v>0</v>
      </c>
      <c r="L332" s="149">
        <f t="shared" si="75"/>
        <v>0</v>
      </c>
      <c r="M332" s="150">
        <f t="shared" si="76"/>
        <v>100</v>
      </c>
      <c r="N332" s="149">
        <f t="shared" si="77"/>
        <v>7</v>
      </c>
      <c r="O332" s="149">
        <f t="shared" si="68"/>
        <v>16</v>
      </c>
      <c r="P332" s="149">
        <f t="shared" si="69"/>
        <v>0.1</v>
      </c>
    </row>
    <row r="333" spans="1:16" x14ac:dyDescent="0.25">
      <c r="A333" s="391"/>
      <c r="B333" s="394"/>
      <c r="C333" s="5" t="str">
        <f t="shared" si="65"/>
        <v/>
      </c>
      <c r="D333" s="155">
        <f t="shared" si="70"/>
        <v>0</v>
      </c>
      <c r="F333" s="156">
        <f t="shared" si="71"/>
        <v>0</v>
      </c>
      <c r="G333" t="str">
        <f t="shared" si="72"/>
        <v/>
      </c>
      <c r="H333" t="b">
        <f t="shared" si="73"/>
        <v>0</v>
      </c>
      <c r="I333" s="283">
        <f t="shared" si="66"/>
        <v>0</v>
      </c>
      <c r="J333" s="1">
        <f t="shared" si="67"/>
        <v>0</v>
      </c>
      <c r="K333" s="63">
        <f t="shared" si="74"/>
        <v>0</v>
      </c>
      <c r="L333" s="149">
        <f t="shared" si="75"/>
        <v>0</v>
      </c>
      <c r="M333" s="150">
        <f t="shared" si="76"/>
        <v>100</v>
      </c>
      <c r="N333" s="149">
        <f t="shared" si="77"/>
        <v>7</v>
      </c>
      <c r="O333" s="149">
        <f t="shared" si="68"/>
        <v>16</v>
      </c>
      <c r="P333" s="149">
        <f t="shared" si="69"/>
        <v>0.1</v>
      </c>
    </row>
    <row r="334" spans="1:16" x14ac:dyDescent="0.25">
      <c r="A334" s="391"/>
      <c r="B334" s="394"/>
      <c r="C334" s="5" t="str">
        <f t="shared" si="65"/>
        <v/>
      </c>
      <c r="D334" s="155">
        <f t="shared" si="70"/>
        <v>0</v>
      </c>
      <c r="F334" s="156">
        <f t="shared" si="71"/>
        <v>0</v>
      </c>
      <c r="G334" t="str">
        <f t="shared" si="72"/>
        <v/>
      </c>
      <c r="H334" t="b">
        <f t="shared" si="73"/>
        <v>0</v>
      </c>
      <c r="I334" s="283">
        <f t="shared" si="66"/>
        <v>0</v>
      </c>
      <c r="J334" s="1">
        <f t="shared" si="67"/>
        <v>0</v>
      </c>
      <c r="K334" s="63">
        <f t="shared" si="74"/>
        <v>0</v>
      </c>
      <c r="L334" s="149">
        <f t="shared" si="75"/>
        <v>0</v>
      </c>
      <c r="M334" s="150">
        <f t="shared" si="76"/>
        <v>100</v>
      </c>
      <c r="N334" s="149">
        <f t="shared" si="77"/>
        <v>7</v>
      </c>
      <c r="O334" s="149">
        <f t="shared" si="68"/>
        <v>16</v>
      </c>
      <c r="P334" s="149">
        <f t="shared" si="69"/>
        <v>0.1</v>
      </c>
    </row>
    <row r="335" spans="1:16" x14ac:dyDescent="0.25">
      <c r="A335" s="391"/>
      <c r="B335" s="394"/>
      <c r="C335" s="5" t="str">
        <f t="shared" si="65"/>
        <v/>
      </c>
      <c r="D335" s="155">
        <f t="shared" si="70"/>
        <v>0</v>
      </c>
      <c r="F335" s="156">
        <f t="shared" si="71"/>
        <v>0</v>
      </c>
      <c r="G335" t="str">
        <f t="shared" si="72"/>
        <v/>
      </c>
      <c r="H335" t="b">
        <f t="shared" si="73"/>
        <v>0</v>
      </c>
      <c r="I335" s="283">
        <f t="shared" si="66"/>
        <v>0</v>
      </c>
      <c r="J335" s="1">
        <f t="shared" si="67"/>
        <v>0</v>
      </c>
      <c r="K335" s="63">
        <f t="shared" si="74"/>
        <v>0</v>
      </c>
      <c r="L335" s="149">
        <f t="shared" si="75"/>
        <v>0</v>
      </c>
      <c r="M335" s="150">
        <f t="shared" si="76"/>
        <v>100</v>
      </c>
      <c r="N335" s="149">
        <f t="shared" si="77"/>
        <v>7</v>
      </c>
      <c r="O335" s="149">
        <f t="shared" si="68"/>
        <v>16</v>
      </c>
      <c r="P335" s="149">
        <f t="shared" si="69"/>
        <v>0.1</v>
      </c>
    </row>
    <row r="336" spans="1:16" x14ac:dyDescent="0.25">
      <c r="A336" s="391"/>
      <c r="B336" s="394"/>
      <c r="C336" s="5" t="str">
        <f t="shared" si="65"/>
        <v/>
      </c>
      <c r="D336" s="155">
        <f t="shared" si="70"/>
        <v>0</v>
      </c>
      <c r="F336" s="156">
        <f t="shared" si="71"/>
        <v>0</v>
      </c>
      <c r="G336" t="str">
        <f t="shared" si="72"/>
        <v/>
      </c>
      <c r="H336" t="b">
        <f t="shared" si="73"/>
        <v>0</v>
      </c>
      <c r="I336" s="283">
        <f t="shared" si="66"/>
        <v>0</v>
      </c>
      <c r="J336" s="1">
        <f t="shared" si="67"/>
        <v>0</v>
      </c>
      <c r="K336" s="63">
        <f t="shared" si="74"/>
        <v>0</v>
      </c>
      <c r="L336" s="149">
        <f t="shared" si="75"/>
        <v>0</v>
      </c>
      <c r="M336" s="150">
        <f t="shared" si="76"/>
        <v>100</v>
      </c>
      <c r="N336" s="149">
        <f t="shared" si="77"/>
        <v>7</v>
      </c>
      <c r="O336" s="149">
        <f t="shared" si="68"/>
        <v>16</v>
      </c>
      <c r="P336" s="149">
        <f t="shared" si="69"/>
        <v>0.1</v>
      </c>
    </row>
    <row r="337" spans="1:16" x14ac:dyDescent="0.25">
      <c r="A337" s="391"/>
      <c r="B337" s="394"/>
      <c r="C337" s="5" t="str">
        <f t="shared" si="65"/>
        <v/>
      </c>
      <c r="D337" s="155">
        <f t="shared" si="70"/>
        <v>0</v>
      </c>
      <c r="F337" s="156">
        <f t="shared" si="71"/>
        <v>0</v>
      </c>
      <c r="G337" t="str">
        <f t="shared" si="72"/>
        <v/>
      </c>
      <c r="H337" t="b">
        <f t="shared" si="73"/>
        <v>0</v>
      </c>
      <c r="I337" s="283">
        <f t="shared" si="66"/>
        <v>0</v>
      </c>
      <c r="J337" s="1">
        <f t="shared" si="67"/>
        <v>0</v>
      </c>
      <c r="K337" s="63">
        <f t="shared" si="74"/>
        <v>0</v>
      </c>
      <c r="L337" s="149">
        <f t="shared" si="75"/>
        <v>0</v>
      </c>
      <c r="M337" s="150">
        <f t="shared" si="76"/>
        <v>100</v>
      </c>
      <c r="N337" s="149">
        <f t="shared" si="77"/>
        <v>7</v>
      </c>
      <c r="O337" s="149">
        <f t="shared" si="68"/>
        <v>16</v>
      </c>
      <c r="P337" s="149">
        <f t="shared" si="69"/>
        <v>0.1</v>
      </c>
    </row>
    <row r="338" spans="1:16" x14ac:dyDescent="0.25">
      <c r="A338" s="391"/>
      <c r="B338" s="394"/>
      <c r="C338" s="5" t="str">
        <f t="shared" si="65"/>
        <v/>
      </c>
      <c r="D338" s="155">
        <f t="shared" si="70"/>
        <v>0</v>
      </c>
      <c r="F338" s="156">
        <f t="shared" si="71"/>
        <v>0</v>
      </c>
      <c r="G338" t="str">
        <f t="shared" si="72"/>
        <v/>
      </c>
      <c r="H338" t="b">
        <f t="shared" si="73"/>
        <v>0</v>
      </c>
      <c r="I338" s="283">
        <f t="shared" si="66"/>
        <v>0</v>
      </c>
      <c r="J338" s="1">
        <f t="shared" si="67"/>
        <v>0</v>
      </c>
      <c r="K338" s="63">
        <f t="shared" si="74"/>
        <v>0</v>
      </c>
      <c r="L338" s="149">
        <f t="shared" si="75"/>
        <v>0</v>
      </c>
      <c r="M338" s="150">
        <f t="shared" si="76"/>
        <v>100</v>
      </c>
      <c r="N338" s="149">
        <f t="shared" si="77"/>
        <v>7</v>
      </c>
      <c r="O338" s="149">
        <f t="shared" si="68"/>
        <v>16</v>
      </c>
      <c r="P338" s="149">
        <f t="shared" si="69"/>
        <v>0.1</v>
      </c>
    </row>
    <row r="339" spans="1:16" x14ac:dyDescent="0.25">
      <c r="A339" s="391"/>
      <c r="B339" s="394"/>
      <c r="C339" s="5" t="str">
        <f t="shared" si="65"/>
        <v/>
      </c>
      <c r="D339" s="155">
        <f t="shared" si="70"/>
        <v>0</v>
      </c>
      <c r="F339" s="156">
        <f t="shared" si="71"/>
        <v>0</v>
      </c>
      <c r="G339" t="str">
        <f t="shared" si="72"/>
        <v/>
      </c>
      <c r="H339" t="b">
        <f t="shared" si="73"/>
        <v>0</v>
      </c>
      <c r="I339" s="283">
        <f t="shared" si="66"/>
        <v>0</v>
      </c>
      <c r="J339" s="1">
        <f t="shared" si="67"/>
        <v>0</v>
      </c>
      <c r="K339" s="63">
        <f t="shared" si="74"/>
        <v>0</v>
      </c>
      <c r="L339" s="149">
        <f t="shared" si="75"/>
        <v>0</v>
      </c>
      <c r="M339" s="150">
        <f t="shared" si="76"/>
        <v>100</v>
      </c>
      <c r="N339" s="149">
        <f t="shared" si="77"/>
        <v>7</v>
      </c>
      <c r="O339" s="149">
        <f t="shared" si="68"/>
        <v>16</v>
      </c>
      <c r="P339" s="149">
        <f t="shared" si="69"/>
        <v>0.1</v>
      </c>
    </row>
    <row r="340" spans="1:16" x14ac:dyDescent="0.25">
      <c r="A340" s="391"/>
      <c r="B340" s="394"/>
      <c r="C340" s="5" t="str">
        <f t="shared" si="65"/>
        <v/>
      </c>
      <c r="D340" s="155">
        <f t="shared" si="70"/>
        <v>0</v>
      </c>
      <c r="F340" s="156">
        <f t="shared" si="71"/>
        <v>0</v>
      </c>
      <c r="G340" t="str">
        <f t="shared" si="72"/>
        <v/>
      </c>
      <c r="H340" t="b">
        <f t="shared" si="73"/>
        <v>0</v>
      </c>
      <c r="I340" s="283">
        <f t="shared" si="66"/>
        <v>0</v>
      </c>
      <c r="J340" s="1">
        <f t="shared" si="67"/>
        <v>0</v>
      </c>
      <c r="K340" s="63">
        <f t="shared" si="74"/>
        <v>0</v>
      </c>
      <c r="L340" s="149">
        <f t="shared" si="75"/>
        <v>0</v>
      </c>
      <c r="M340" s="150">
        <f t="shared" si="76"/>
        <v>100</v>
      </c>
      <c r="N340" s="149">
        <f t="shared" si="77"/>
        <v>7</v>
      </c>
      <c r="O340" s="149">
        <f t="shared" si="68"/>
        <v>16</v>
      </c>
      <c r="P340" s="149">
        <f t="shared" si="69"/>
        <v>0.1</v>
      </c>
    </row>
    <row r="341" spans="1:16" x14ac:dyDescent="0.25">
      <c r="A341" s="391"/>
      <c r="B341" s="394"/>
      <c r="C341" s="5" t="str">
        <f t="shared" si="65"/>
        <v/>
      </c>
      <c r="D341" s="155">
        <f t="shared" si="70"/>
        <v>0</v>
      </c>
      <c r="F341" s="156">
        <f t="shared" si="71"/>
        <v>0</v>
      </c>
      <c r="G341" t="str">
        <f t="shared" si="72"/>
        <v/>
      </c>
      <c r="H341" t="b">
        <f t="shared" si="73"/>
        <v>0</v>
      </c>
      <c r="I341" s="283">
        <f t="shared" si="66"/>
        <v>0</v>
      </c>
      <c r="J341" s="1">
        <f t="shared" si="67"/>
        <v>0</v>
      </c>
      <c r="K341" s="63">
        <f t="shared" si="74"/>
        <v>0</v>
      </c>
      <c r="L341" s="149">
        <f t="shared" si="75"/>
        <v>0</v>
      </c>
      <c r="M341" s="150">
        <f t="shared" si="76"/>
        <v>100</v>
      </c>
      <c r="N341" s="149">
        <f t="shared" si="77"/>
        <v>7</v>
      </c>
      <c r="O341" s="149">
        <f t="shared" si="68"/>
        <v>16</v>
      </c>
      <c r="P341" s="149">
        <f t="shared" si="69"/>
        <v>0.1</v>
      </c>
    </row>
    <row r="342" spans="1:16" x14ac:dyDescent="0.25">
      <c r="A342" s="391"/>
      <c r="B342" s="394"/>
      <c r="C342" s="5" t="str">
        <f t="shared" si="65"/>
        <v/>
      </c>
      <c r="D342" s="155">
        <f t="shared" si="70"/>
        <v>0</v>
      </c>
      <c r="F342" s="156">
        <f t="shared" si="71"/>
        <v>0</v>
      </c>
      <c r="G342" t="str">
        <f t="shared" si="72"/>
        <v/>
      </c>
      <c r="H342" t="b">
        <f t="shared" si="73"/>
        <v>0</v>
      </c>
      <c r="I342" s="283">
        <f t="shared" si="66"/>
        <v>0</v>
      </c>
      <c r="J342" s="1">
        <f t="shared" si="67"/>
        <v>0</v>
      </c>
      <c r="K342" s="63">
        <f t="shared" si="74"/>
        <v>0</v>
      </c>
      <c r="L342" s="149">
        <f t="shared" si="75"/>
        <v>0</v>
      </c>
      <c r="M342" s="150">
        <f t="shared" si="76"/>
        <v>100</v>
      </c>
      <c r="N342" s="149">
        <f t="shared" si="77"/>
        <v>7</v>
      </c>
      <c r="O342" s="149">
        <f t="shared" si="68"/>
        <v>16</v>
      </c>
      <c r="P342" s="149">
        <f t="shared" si="69"/>
        <v>0.1</v>
      </c>
    </row>
    <row r="343" spans="1:16" x14ac:dyDescent="0.25">
      <c r="A343" s="391"/>
      <c r="B343" s="394"/>
      <c r="C343" s="5" t="str">
        <f t="shared" si="65"/>
        <v/>
      </c>
      <c r="D343" s="155">
        <f t="shared" si="70"/>
        <v>0</v>
      </c>
      <c r="F343" s="156">
        <f t="shared" si="71"/>
        <v>0</v>
      </c>
      <c r="G343" t="str">
        <f t="shared" si="72"/>
        <v/>
      </c>
      <c r="H343" t="b">
        <f t="shared" si="73"/>
        <v>0</v>
      </c>
      <c r="I343" s="283">
        <f t="shared" si="66"/>
        <v>0</v>
      </c>
      <c r="J343" s="1">
        <f t="shared" si="67"/>
        <v>0</v>
      </c>
      <c r="K343" s="63">
        <f t="shared" si="74"/>
        <v>0</v>
      </c>
      <c r="L343" s="149">
        <f t="shared" si="75"/>
        <v>0</v>
      </c>
      <c r="M343" s="150">
        <f t="shared" si="76"/>
        <v>100</v>
      </c>
      <c r="N343" s="149">
        <f t="shared" si="77"/>
        <v>7</v>
      </c>
      <c r="O343" s="149">
        <f t="shared" si="68"/>
        <v>16</v>
      </c>
      <c r="P343" s="149">
        <f t="shared" si="69"/>
        <v>0.1</v>
      </c>
    </row>
    <row r="344" spans="1:16" x14ac:dyDescent="0.25">
      <c r="A344" s="391"/>
      <c r="B344" s="394"/>
      <c r="C344" s="5" t="str">
        <f t="shared" si="65"/>
        <v/>
      </c>
      <c r="D344" s="155">
        <f t="shared" si="70"/>
        <v>0</v>
      </c>
      <c r="F344" s="156">
        <f t="shared" si="71"/>
        <v>0</v>
      </c>
      <c r="G344" t="str">
        <f t="shared" si="72"/>
        <v/>
      </c>
      <c r="H344" t="b">
        <f t="shared" si="73"/>
        <v>0</v>
      </c>
      <c r="I344" s="283">
        <f t="shared" si="66"/>
        <v>0</v>
      </c>
      <c r="J344" s="1">
        <f t="shared" si="67"/>
        <v>0</v>
      </c>
      <c r="K344" s="63">
        <f t="shared" si="74"/>
        <v>0</v>
      </c>
      <c r="L344" s="149">
        <f t="shared" si="75"/>
        <v>0</v>
      </c>
      <c r="M344" s="150">
        <f t="shared" si="76"/>
        <v>100</v>
      </c>
      <c r="N344" s="149">
        <f t="shared" si="77"/>
        <v>7</v>
      </c>
      <c r="O344" s="149">
        <f t="shared" si="68"/>
        <v>16</v>
      </c>
      <c r="P344" s="149">
        <f t="shared" si="69"/>
        <v>0.1</v>
      </c>
    </row>
    <row r="345" spans="1:16" x14ac:dyDescent="0.25">
      <c r="A345" s="391"/>
      <c r="B345" s="394"/>
      <c r="C345" s="5" t="str">
        <f t="shared" si="65"/>
        <v/>
      </c>
      <c r="D345" s="155">
        <f t="shared" si="70"/>
        <v>0</v>
      </c>
      <c r="F345" s="156">
        <f t="shared" si="71"/>
        <v>0</v>
      </c>
      <c r="G345" t="str">
        <f t="shared" si="72"/>
        <v/>
      </c>
      <c r="H345" t="b">
        <f t="shared" si="73"/>
        <v>0</v>
      </c>
      <c r="I345" s="283">
        <f t="shared" si="66"/>
        <v>0</v>
      </c>
      <c r="J345" s="1">
        <f t="shared" si="67"/>
        <v>0</v>
      </c>
      <c r="K345" s="63">
        <f t="shared" si="74"/>
        <v>0</v>
      </c>
      <c r="L345" s="149">
        <f t="shared" si="75"/>
        <v>0</v>
      </c>
      <c r="M345" s="150">
        <f t="shared" si="76"/>
        <v>100</v>
      </c>
      <c r="N345" s="149">
        <f t="shared" si="77"/>
        <v>7</v>
      </c>
      <c r="O345" s="149">
        <f t="shared" si="68"/>
        <v>16</v>
      </c>
      <c r="P345" s="149">
        <f t="shared" si="69"/>
        <v>0.1</v>
      </c>
    </row>
    <row r="346" spans="1:16" x14ac:dyDescent="0.25">
      <c r="A346" s="391"/>
      <c r="B346" s="394"/>
      <c r="C346" s="5" t="str">
        <f t="shared" si="65"/>
        <v/>
      </c>
      <c r="D346" s="155">
        <f t="shared" si="70"/>
        <v>0</v>
      </c>
      <c r="F346" s="156">
        <f t="shared" si="71"/>
        <v>0</v>
      </c>
      <c r="G346" t="str">
        <f t="shared" si="72"/>
        <v/>
      </c>
      <c r="H346" t="b">
        <f t="shared" si="73"/>
        <v>0</v>
      </c>
      <c r="I346" s="283">
        <f t="shared" si="66"/>
        <v>0</v>
      </c>
      <c r="J346" s="1">
        <f t="shared" si="67"/>
        <v>0</v>
      </c>
      <c r="K346" s="63">
        <f t="shared" si="74"/>
        <v>0</v>
      </c>
      <c r="L346" s="149">
        <f t="shared" si="75"/>
        <v>0</v>
      </c>
      <c r="M346" s="150">
        <f t="shared" si="76"/>
        <v>100</v>
      </c>
      <c r="N346" s="149">
        <f t="shared" si="77"/>
        <v>7</v>
      </c>
      <c r="O346" s="149">
        <f t="shared" si="68"/>
        <v>16</v>
      </c>
      <c r="P346" s="149">
        <f t="shared" si="69"/>
        <v>0.1</v>
      </c>
    </row>
    <row r="347" spans="1:16" x14ac:dyDescent="0.25">
      <c r="A347" s="391"/>
      <c r="B347" s="394"/>
      <c r="C347" s="5" t="str">
        <f t="shared" si="65"/>
        <v/>
      </c>
      <c r="D347" s="155">
        <f t="shared" si="70"/>
        <v>0</v>
      </c>
      <c r="F347" s="156">
        <f t="shared" si="71"/>
        <v>0</v>
      </c>
      <c r="G347" t="str">
        <f t="shared" si="72"/>
        <v/>
      </c>
      <c r="H347" t="b">
        <f t="shared" si="73"/>
        <v>0</v>
      </c>
      <c r="I347" s="283">
        <f t="shared" si="66"/>
        <v>0</v>
      </c>
      <c r="J347" s="1">
        <f t="shared" si="67"/>
        <v>0</v>
      </c>
      <c r="K347" s="63">
        <f t="shared" si="74"/>
        <v>0</v>
      </c>
      <c r="L347" s="149">
        <f t="shared" si="75"/>
        <v>0</v>
      </c>
      <c r="M347" s="150">
        <f t="shared" si="76"/>
        <v>100</v>
      </c>
      <c r="N347" s="149">
        <f t="shared" si="77"/>
        <v>7</v>
      </c>
      <c r="O347" s="149">
        <f t="shared" si="68"/>
        <v>16</v>
      </c>
      <c r="P347" s="149">
        <f t="shared" si="69"/>
        <v>0.1</v>
      </c>
    </row>
    <row r="348" spans="1:16" x14ac:dyDescent="0.25">
      <c r="A348" s="391"/>
      <c r="B348" s="394"/>
      <c r="C348" s="5" t="str">
        <f t="shared" si="65"/>
        <v/>
      </c>
      <c r="D348" s="155">
        <f t="shared" si="70"/>
        <v>0</v>
      </c>
      <c r="F348" s="156">
        <f t="shared" si="71"/>
        <v>0</v>
      </c>
      <c r="G348" t="str">
        <f t="shared" si="72"/>
        <v/>
      </c>
      <c r="H348" t="b">
        <f t="shared" si="73"/>
        <v>0</v>
      </c>
      <c r="I348" s="283">
        <f t="shared" si="66"/>
        <v>0</v>
      </c>
      <c r="J348" s="1">
        <f t="shared" si="67"/>
        <v>0</v>
      </c>
      <c r="K348" s="63">
        <f t="shared" si="74"/>
        <v>0</v>
      </c>
      <c r="L348" s="149">
        <f t="shared" si="75"/>
        <v>0</v>
      </c>
      <c r="M348" s="150">
        <f t="shared" si="76"/>
        <v>100</v>
      </c>
      <c r="N348" s="149">
        <f t="shared" si="77"/>
        <v>7</v>
      </c>
      <c r="O348" s="149">
        <f t="shared" si="68"/>
        <v>16</v>
      </c>
      <c r="P348" s="149">
        <f t="shared" si="69"/>
        <v>0.1</v>
      </c>
    </row>
    <row r="349" spans="1:16" x14ac:dyDescent="0.25">
      <c r="A349" s="391"/>
      <c r="B349" s="394"/>
      <c r="C349" s="5" t="str">
        <f t="shared" si="65"/>
        <v/>
      </c>
      <c r="D349" s="155">
        <f t="shared" si="70"/>
        <v>0</v>
      </c>
      <c r="F349" s="156">
        <f t="shared" si="71"/>
        <v>0</v>
      </c>
      <c r="G349" t="str">
        <f t="shared" si="72"/>
        <v/>
      </c>
      <c r="H349" t="b">
        <f t="shared" si="73"/>
        <v>0</v>
      </c>
      <c r="I349" s="283">
        <f t="shared" si="66"/>
        <v>0</v>
      </c>
      <c r="J349" s="1">
        <f t="shared" si="67"/>
        <v>0</v>
      </c>
      <c r="K349" s="63">
        <f t="shared" si="74"/>
        <v>0</v>
      </c>
      <c r="L349" s="149">
        <f t="shared" si="75"/>
        <v>0</v>
      </c>
      <c r="M349" s="150">
        <f t="shared" si="76"/>
        <v>100</v>
      </c>
      <c r="N349" s="149">
        <f t="shared" si="77"/>
        <v>7</v>
      </c>
      <c r="O349" s="149">
        <f t="shared" si="68"/>
        <v>16</v>
      </c>
      <c r="P349" s="149">
        <f t="shared" si="69"/>
        <v>0.1</v>
      </c>
    </row>
    <row r="350" spans="1:16" x14ac:dyDescent="0.25">
      <c r="A350" s="391"/>
      <c r="B350" s="394"/>
      <c r="C350" s="5" t="str">
        <f t="shared" si="65"/>
        <v/>
      </c>
      <c r="D350" s="155">
        <f t="shared" si="70"/>
        <v>0</v>
      </c>
      <c r="F350" s="156">
        <f t="shared" si="71"/>
        <v>0</v>
      </c>
      <c r="G350" t="str">
        <f t="shared" si="72"/>
        <v/>
      </c>
      <c r="H350" t="b">
        <f t="shared" si="73"/>
        <v>0</v>
      </c>
      <c r="I350" s="283">
        <f t="shared" si="66"/>
        <v>0</v>
      </c>
      <c r="J350" s="1">
        <f t="shared" si="67"/>
        <v>0</v>
      </c>
      <c r="K350" s="63">
        <f t="shared" si="74"/>
        <v>0</v>
      </c>
      <c r="L350" s="149">
        <f t="shared" si="75"/>
        <v>0</v>
      </c>
      <c r="M350" s="150">
        <f t="shared" si="76"/>
        <v>100</v>
      </c>
      <c r="N350" s="149">
        <f t="shared" si="77"/>
        <v>7</v>
      </c>
      <c r="O350" s="149">
        <f t="shared" si="68"/>
        <v>16</v>
      </c>
      <c r="P350" s="149">
        <f t="shared" si="69"/>
        <v>0.1</v>
      </c>
    </row>
    <row r="351" spans="1:16" x14ac:dyDescent="0.25">
      <c r="A351" s="391"/>
      <c r="B351" s="394"/>
      <c r="C351" s="5" t="str">
        <f t="shared" si="65"/>
        <v/>
      </c>
      <c r="D351" s="155">
        <f t="shared" si="70"/>
        <v>0</v>
      </c>
      <c r="F351" s="156">
        <f t="shared" si="71"/>
        <v>0</v>
      </c>
      <c r="G351" t="str">
        <f t="shared" si="72"/>
        <v/>
      </c>
      <c r="H351" t="b">
        <f t="shared" si="73"/>
        <v>0</v>
      </c>
      <c r="I351" s="283">
        <f t="shared" si="66"/>
        <v>0</v>
      </c>
      <c r="J351" s="1">
        <f t="shared" si="67"/>
        <v>0</v>
      </c>
      <c r="K351" s="63">
        <f t="shared" si="74"/>
        <v>0</v>
      </c>
      <c r="L351" s="149">
        <f t="shared" si="75"/>
        <v>0</v>
      </c>
      <c r="M351" s="150">
        <f t="shared" si="76"/>
        <v>100</v>
      </c>
      <c r="N351" s="149">
        <f t="shared" si="77"/>
        <v>7</v>
      </c>
      <c r="O351" s="149">
        <f t="shared" si="68"/>
        <v>16</v>
      </c>
      <c r="P351" s="149">
        <f t="shared" si="69"/>
        <v>0.1</v>
      </c>
    </row>
    <row r="352" spans="1:16" x14ac:dyDescent="0.25">
      <c r="A352" s="391"/>
      <c r="B352" s="394"/>
      <c r="C352" s="5" t="str">
        <f t="shared" si="65"/>
        <v/>
      </c>
      <c r="D352" s="155">
        <f t="shared" si="70"/>
        <v>0</v>
      </c>
      <c r="F352" s="156">
        <f t="shared" si="71"/>
        <v>0</v>
      </c>
      <c r="G352" t="str">
        <f t="shared" si="72"/>
        <v/>
      </c>
      <c r="H352" t="b">
        <f t="shared" si="73"/>
        <v>0</v>
      </c>
      <c r="I352" s="283">
        <f t="shared" si="66"/>
        <v>0</v>
      </c>
      <c r="J352" s="1">
        <f t="shared" si="67"/>
        <v>0</v>
      </c>
      <c r="K352" s="63">
        <f t="shared" si="74"/>
        <v>0</v>
      </c>
      <c r="L352" s="149">
        <f t="shared" si="75"/>
        <v>0</v>
      </c>
      <c r="M352" s="150">
        <f t="shared" si="76"/>
        <v>100</v>
      </c>
      <c r="N352" s="149">
        <f t="shared" si="77"/>
        <v>7</v>
      </c>
      <c r="O352" s="149">
        <f t="shared" si="68"/>
        <v>16</v>
      </c>
      <c r="P352" s="149">
        <f t="shared" si="69"/>
        <v>0.1</v>
      </c>
    </row>
    <row r="353" spans="1:16" x14ac:dyDescent="0.25">
      <c r="A353" s="391"/>
      <c r="B353" s="394"/>
      <c r="C353" s="5" t="str">
        <f t="shared" si="65"/>
        <v/>
      </c>
      <c r="D353" s="155">
        <f t="shared" si="70"/>
        <v>0</v>
      </c>
      <c r="F353" s="156">
        <f t="shared" si="71"/>
        <v>0</v>
      </c>
      <c r="G353" t="str">
        <f t="shared" si="72"/>
        <v/>
      </c>
      <c r="H353" t="b">
        <f t="shared" si="73"/>
        <v>0</v>
      </c>
      <c r="I353" s="283">
        <f t="shared" si="66"/>
        <v>0</v>
      </c>
      <c r="J353" s="1">
        <f t="shared" si="67"/>
        <v>0</v>
      </c>
      <c r="K353" s="63">
        <f t="shared" si="74"/>
        <v>0</v>
      </c>
      <c r="L353" s="149">
        <f t="shared" si="75"/>
        <v>0</v>
      </c>
      <c r="M353" s="150">
        <f t="shared" si="76"/>
        <v>100</v>
      </c>
      <c r="N353" s="149">
        <f t="shared" si="77"/>
        <v>7</v>
      </c>
      <c r="O353" s="149">
        <f t="shared" si="68"/>
        <v>16</v>
      </c>
      <c r="P353" s="149">
        <f t="shared" si="69"/>
        <v>0.1</v>
      </c>
    </row>
    <row r="354" spans="1:16" x14ac:dyDescent="0.25">
      <c r="A354" s="391"/>
      <c r="B354" s="394"/>
      <c r="C354" s="5" t="str">
        <f t="shared" si="65"/>
        <v/>
      </c>
      <c r="D354" s="155">
        <f t="shared" si="70"/>
        <v>0</v>
      </c>
      <c r="F354" s="156">
        <f t="shared" si="71"/>
        <v>0</v>
      </c>
      <c r="G354" t="str">
        <f t="shared" si="72"/>
        <v/>
      </c>
      <c r="H354" t="b">
        <f t="shared" si="73"/>
        <v>0</v>
      </c>
      <c r="I354" s="283">
        <f t="shared" si="66"/>
        <v>0</v>
      </c>
      <c r="J354" s="1">
        <f t="shared" si="67"/>
        <v>0</v>
      </c>
      <c r="K354" s="63">
        <f t="shared" si="74"/>
        <v>0</v>
      </c>
      <c r="L354" s="149">
        <f t="shared" si="75"/>
        <v>0</v>
      </c>
      <c r="M354" s="150">
        <f t="shared" si="76"/>
        <v>100</v>
      </c>
      <c r="N354" s="149">
        <f t="shared" si="77"/>
        <v>7</v>
      </c>
      <c r="O354" s="149">
        <f t="shared" si="68"/>
        <v>16</v>
      </c>
      <c r="P354" s="149">
        <f t="shared" si="69"/>
        <v>0.1</v>
      </c>
    </row>
    <row r="355" spans="1:16" x14ac:dyDescent="0.25">
      <c r="A355" s="391"/>
      <c r="B355" s="394"/>
      <c r="C355" s="5" t="str">
        <f t="shared" si="65"/>
        <v/>
      </c>
      <c r="D355" s="155">
        <f t="shared" si="70"/>
        <v>0</v>
      </c>
      <c r="F355" s="156">
        <f t="shared" si="71"/>
        <v>0</v>
      </c>
      <c r="G355" t="str">
        <f t="shared" si="72"/>
        <v/>
      </c>
      <c r="H355" t="b">
        <f t="shared" si="73"/>
        <v>0</v>
      </c>
      <c r="I355" s="283">
        <f t="shared" si="66"/>
        <v>0</v>
      </c>
      <c r="J355" s="1">
        <f t="shared" si="67"/>
        <v>0</v>
      </c>
      <c r="K355" s="63">
        <f t="shared" si="74"/>
        <v>0</v>
      </c>
      <c r="L355" s="149">
        <f t="shared" si="75"/>
        <v>0</v>
      </c>
      <c r="M355" s="150">
        <f t="shared" si="76"/>
        <v>100</v>
      </c>
      <c r="N355" s="149">
        <f t="shared" si="77"/>
        <v>7</v>
      </c>
      <c r="O355" s="149">
        <f t="shared" si="68"/>
        <v>16</v>
      </c>
      <c r="P355" s="149">
        <f t="shared" si="69"/>
        <v>0.1</v>
      </c>
    </row>
    <row r="356" spans="1:16" x14ac:dyDescent="0.25">
      <c r="A356" s="391"/>
      <c r="B356" s="394"/>
      <c r="C356" s="5" t="str">
        <f t="shared" si="65"/>
        <v/>
      </c>
      <c r="D356" s="155">
        <f t="shared" si="70"/>
        <v>0</v>
      </c>
      <c r="F356" s="156">
        <f t="shared" si="71"/>
        <v>0</v>
      </c>
      <c r="G356" t="str">
        <f t="shared" si="72"/>
        <v/>
      </c>
      <c r="H356" t="b">
        <f t="shared" si="73"/>
        <v>0</v>
      </c>
      <c r="I356" s="283">
        <f t="shared" si="66"/>
        <v>0</v>
      </c>
      <c r="J356" s="1">
        <f t="shared" si="67"/>
        <v>0</v>
      </c>
      <c r="K356" s="63">
        <f t="shared" si="74"/>
        <v>0</v>
      </c>
      <c r="L356" s="149">
        <f t="shared" si="75"/>
        <v>0</v>
      </c>
      <c r="M356" s="150">
        <f t="shared" si="76"/>
        <v>100</v>
      </c>
      <c r="N356" s="149">
        <f t="shared" si="77"/>
        <v>7</v>
      </c>
      <c r="O356" s="149">
        <f t="shared" si="68"/>
        <v>16</v>
      </c>
      <c r="P356" s="149">
        <f t="shared" si="69"/>
        <v>0.1</v>
      </c>
    </row>
    <row r="357" spans="1:16" x14ac:dyDescent="0.25">
      <c r="A357" s="391"/>
      <c r="B357" s="394"/>
      <c r="C357" s="5" t="str">
        <f t="shared" si="65"/>
        <v/>
      </c>
      <c r="D357" s="155">
        <f t="shared" si="70"/>
        <v>0</v>
      </c>
      <c r="F357" s="156">
        <f t="shared" si="71"/>
        <v>0</v>
      </c>
      <c r="G357" t="str">
        <f t="shared" si="72"/>
        <v/>
      </c>
      <c r="H357" t="b">
        <f t="shared" si="73"/>
        <v>0</v>
      </c>
      <c r="I357" s="283">
        <f t="shared" si="66"/>
        <v>0</v>
      </c>
      <c r="J357" s="1">
        <f t="shared" si="67"/>
        <v>0</v>
      </c>
      <c r="K357" s="63">
        <f t="shared" si="74"/>
        <v>0</v>
      </c>
      <c r="L357" s="149">
        <f t="shared" si="75"/>
        <v>0</v>
      </c>
      <c r="M357" s="150">
        <f t="shared" si="76"/>
        <v>100</v>
      </c>
      <c r="N357" s="149">
        <f t="shared" si="77"/>
        <v>7</v>
      </c>
      <c r="O357" s="149">
        <f t="shared" si="68"/>
        <v>16</v>
      </c>
      <c r="P357" s="149">
        <f t="shared" si="69"/>
        <v>0.1</v>
      </c>
    </row>
    <row r="358" spans="1:16" x14ac:dyDescent="0.25">
      <c r="A358" s="391"/>
      <c r="B358" s="394"/>
      <c r="C358" s="5" t="str">
        <f t="shared" si="65"/>
        <v/>
      </c>
      <c r="D358" s="155">
        <f t="shared" si="70"/>
        <v>0</v>
      </c>
      <c r="F358" s="156">
        <f t="shared" si="71"/>
        <v>0</v>
      </c>
      <c r="G358" t="str">
        <f t="shared" si="72"/>
        <v/>
      </c>
      <c r="H358" t="b">
        <f t="shared" si="73"/>
        <v>0</v>
      </c>
      <c r="I358" s="283">
        <f t="shared" si="66"/>
        <v>0</v>
      </c>
      <c r="J358" s="1">
        <f t="shared" si="67"/>
        <v>0</v>
      </c>
      <c r="K358" s="63">
        <f t="shared" si="74"/>
        <v>0</v>
      </c>
      <c r="L358" s="149">
        <f t="shared" si="75"/>
        <v>0</v>
      </c>
      <c r="M358" s="150">
        <f t="shared" si="76"/>
        <v>100</v>
      </c>
      <c r="N358" s="149">
        <f t="shared" si="77"/>
        <v>7</v>
      </c>
      <c r="O358" s="149">
        <f t="shared" si="68"/>
        <v>16</v>
      </c>
      <c r="P358" s="149">
        <f t="shared" si="69"/>
        <v>0.1</v>
      </c>
    </row>
    <row r="359" spans="1:16" x14ac:dyDescent="0.25">
      <c r="A359" s="391"/>
      <c r="B359" s="394"/>
      <c r="C359" s="5" t="str">
        <f t="shared" si="65"/>
        <v/>
      </c>
      <c r="D359" s="155">
        <f t="shared" si="70"/>
        <v>0</v>
      </c>
      <c r="F359" s="156">
        <f t="shared" si="71"/>
        <v>0</v>
      </c>
      <c r="G359" t="str">
        <f t="shared" si="72"/>
        <v/>
      </c>
      <c r="H359" t="b">
        <f t="shared" si="73"/>
        <v>0</v>
      </c>
      <c r="I359" s="283">
        <f t="shared" si="66"/>
        <v>0</v>
      </c>
      <c r="J359" s="1">
        <f t="shared" si="67"/>
        <v>0</v>
      </c>
      <c r="K359" s="63">
        <f t="shared" si="74"/>
        <v>0</v>
      </c>
      <c r="L359" s="149">
        <f t="shared" si="75"/>
        <v>0</v>
      </c>
      <c r="M359" s="150">
        <f t="shared" si="76"/>
        <v>100</v>
      </c>
      <c r="N359" s="149">
        <f t="shared" si="77"/>
        <v>7</v>
      </c>
      <c r="O359" s="149">
        <f t="shared" si="68"/>
        <v>16</v>
      </c>
      <c r="P359" s="149">
        <f t="shared" si="69"/>
        <v>0.1</v>
      </c>
    </row>
    <row r="360" spans="1:16" x14ac:dyDescent="0.25">
      <c r="A360" s="391"/>
      <c r="B360" s="394"/>
      <c r="C360" s="5" t="str">
        <f t="shared" si="65"/>
        <v/>
      </c>
      <c r="D360" s="155">
        <f t="shared" si="70"/>
        <v>0</v>
      </c>
      <c r="F360" s="156">
        <f t="shared" si="71"/>
        <v>0</v>
      </c>
      <c r="G360" t="str">
        <f t="shared" si="72"/>
        <v/>
      </c>
      <c r="H360" t="b">
        <f t="shared" si="73"/>
        <v>0</v>
      </c>
      <c r="I360" s="283">
        <f t="shared" si="66"/>
        <v>0</v>
      </c>
      <c r="J360" s="1">
        <f t="shared" si="67"/>
        <v>0</v>
      </c>
      <c r="K360" s="63">
        <f t="shared" si="74"/>
        <v>0</v>
      </c>
      <c r="L360" s="149">
        <f t="shared" si="75"/>
        <v>0</v>
      </c>
      <c r="M360" s="150">
        <f t="shared" si="76"/>
        <v>100</v>
      </c>
      <c r="N360" s="149">
        <f t="shared" si="77"/>
        <v>7</v>
      </c>
      <c r="O360" s="149">
        <f t="shared" si="68"/>
        <v>16</v>
      </c>
      <c r="P360" s="149">
        <f t="shared" si="69"/>
        <v>0.1</v>
      </c>
    </row>
    <row r="361" spans="1:16" x14ac:dyDescent="0.25">
      <c r="A361" s="391"/>
      <c r="B361" s="394"/>
      <c r="C361" s="5" t="str">
        <f t="shared" si="65"/>
        <v/>
      </c>
      <c r="D361" s="155">
        <f t="shared" si="70"/>
        <v>0</v>
      </c>
      <c r="F361" s="156">
        <f t="shared" si="71"/>
        <v>0</v>
      </c>
      <c r="G361" t="str">
        <f t="shared" si="72"/>
        <v/>
      </c>
      <c r="H361" t="b">
        <f t="shared" si="73"/>
        <v>0</v>
      </c>
      <c r="I361" s="283">
        <f t="shared" si="66"/>
        <v>0</v>
      </c>
      <c r="J361" s="1">
        <f t="shared" si="67"/>
        <v>0</v>
      </c>
      <c r="K361" s="63">
        <f t="shared" si="74"/>
        <v>0</v>
      </c>
      <c r="L361" s="149">
        <f t="shared" si="75"/>
        <v>0</v>
      </c>
      <c r="M361" s="150">
        <f t="shared" si="76"/>
        <v>100</v>
      </c>
      <c r="N361" s="149">
        <f t="shared" si="77"/>
        <v>7</v>
      </c>
      <c r="O361" s="149">
        <f t="shared" si="68"/>
        <v>16</v>
      </c>
      <c r="P361" s="149">
        <f t="shared" si="69"/>
        <v>0.1</v>
      </c>
    </row>
    <row r="362" spans="1:16" x14ac:dyDescent="0.25">
      <c r="A362" s="391"/>
      <c r="B362" s="394"/>
      <c r="C362" s="5" t="str">
        <f t="shared" si="65"/>
        <v/>
      </c>
      <c r="D362" s="155">
        <f t="shared" si="70"/>
        <v>0</v>
      </c>
      <c r="F362" s="156">
        <f t="shared" si="71"/>
        <v>0</v>
      </c>
      <c r="G362" t="str">
        <f t="shared" si="72"/>
        <v/>
      </c>
      <c r="H362" t="b">
        <f t="shared" si="73"/>
        <v>0</v>
      </c>
      <c r="I362" s="283">
        <f t="shared" si="66"/>
        <v>0</v>
      </c>
      <c r="J362" s="1">
        <f t="shared" si="67"/>
        <v>0</v>
      </c>
      <c r="K362" s="63">
        <f t="shared" si="74"/>
        <v>0</v>
      </c>
      <c r="L362" s="149">
        <f t="shared" si="75"/>
        <v>0</v>
      </c>
      <c r="M362" s="150">
        <f t="shared" si="76"/>
        <v>100</v>
      </c>
      <c r="N362" s="149">
        <f t="shared" si="77"/>
        <v>7</v>
      </c>
      <c r="O362" s="149">
        <f t="shared" si="68"/>
        <v>16</v>
      </c>
      <c r="P362" s="149">
        <f t="shared" si="69"/>
        <v>0.1</v>
      </c>
    </row>
    <row r="363" spans="1:16" x14ac:dyDescent="0.25">
      <c r="A363" s="391"/>
      <c r="B363" s="394"/>
      <c r="C363" s="5" t="str">
        <f t="shared" si="65"/>
        <v/>
      </c>
      <c r="D363" s="155">
        <f t="shared" si="70"/>
        <v>0</v>
      </c>
      <c r="F363" s="156">
        <f t="shared" si="71"/>
        <v>0</v>
      </c>
      <c r="G363" t="str">
        <f t="shared" si="72"/>
        <v/>
      </c>
      <c r="H363" t="b">
        <f t="shared" si="73"/>
        <v>0</v>
      </c>
      <c r="I363" s="283">
        <f t="shared" si="66"/>
        <v>0</v>
      </c>
      <c r="J363" s="1">
        <f t="shared" si="67"/>
        <v>0</v>
      </c>
      <c r="K363" s="63">
        <f t="shared" si="74"/>
        <v>0</v>
      </c>
      <c r="L363" s="149">
        <f t="shared" si="75"/>
        <v>0</v>
      </c>
      <c r="M363" s="150">
        <f t="shared" si="76"/>
        <v>100</v>
      </c>
      <c r="N363" s="149">
        <f t="shared" si="77"/>
        <v>7</v>
      </c>
      <c r="O363" s="149">
        <f t="shared" si="68"/>
        <v>16</v>
      </c>
      <c r="P363" s="149">
        <f t="shared" si="69"/>
        <v>0.1</v>
      </c>
    </row>
    <row r="364" spans="1:16" x14ac:dyDescent="0.25">
      <c r="A364" s="391"/>
      <c r="B364" s="394"/>
      <c r="C364" s="5" t="str">
        <f t="shared" si="65"/>
        <v/>
      </c>
      <c r="D364" s="155">
        <f t="shared" si="70"/>
        <v>0</v>
      </c>
      <c r="F364" s="156">
        <f t="shared" si="71"/>
        <v>0</v>
      </c>
      <c r="G364" t="str">
        <f t="shared" si="72"/>
        <v/>
      </c>
      <c r="H364" t="b">
        <f t="shared" si="73"/>
        <v>0</v>
      </c>
      <c r="I364" s="283">
        <f t="shared" si="66"/>
        <v>0</v>
      </c>
      <c r="J364" s="1">
        <f t="shared" si="67"/>
        <v>0</v>
      </c>
      <c r="K364" s="63">
        <f t="shared" si="74"/>
        <v>0</v>
      </c>
      <c r="L364" s="149">
        <f t="shared" si="75"/>
        <v>0</v>
      </c>
      <c r="M364" s="150">
        <f t="shared" si="76"/>
        <v>100</v>
      </c>
      <c r="N364" s="149">
        <f t="shared" si="77"/>
        <v>7</v>
      </c>
      <c r="O364" s="149">
        <f t="shared" si="68"/>
        <v>16</v>
      </c>
      <c r="P364" s="149">
        <f t="shared" si="69"/>
        <v>0.1</v>
      </c>
    </row>
    <row r="365" spans="1:16" x14ac:dyDescent="0.25">
      <c r="A365" s="391"/>
      <c r="B365" s="394"/>
      <c r="C365" s="5" t="str">
        <f t="shared" si="65"/>
        <v/>
      </c>
      <c r="D365" s="155">
        <f t="shared" si="70"/>
        <v>0</v>
      </c>
      <c r="F365" s="156">
        <f t="shared" si="71"/>
        <v>0</v>
      </c>
      <c r="G365" t="str">
        <f t="shared" si="72"/>
        <v/>
      </c>
      <c r="H365" t="b">
        <f t="shared" si="73"/>
        <v>0</v>
      </c>
      <c r="I365" s="283">
        <f t="shared" si="66"/>
        <v>0</v>
      </c>
      <c r="J365" s="1">
        <f t="shared" si="67"/>
        <v>0</v>
      </c>
      <c r="K365" s="63">
        <f t="shared" si="74"/>
        <v>0</v>
      </c>
      <c r="L365" s="149">
        <f t="shared" si="75"/>
        <v>0</v>
      </c>
      <c r="M365" s="150">
        <f t="shared" si="76"/>
        <v>100</v>
      </c>
      <c r="N365" s="149">
        <f t="shared" si="77"/>
        <v>7</v>
      </c>
      <c r="O365" s="149">
        <f t="shared" si="68"/>
        <v>16</v>
      </c>
      <c r="P365" s="149">
        <f t="shared" si="69"/>
        <v>0.1</v>
      </c>
    </row>
    <row r="366" spans="1:16" x14ac:dyDescent="0.25">
      <c r="A366" s="391"/>
      <c r="B366" s="394"/>
      <c r="C366" s="5" t="str">
        <f t="shared" si="65"/>
        <v/>
      </c>
      <c r="D366" s="155">
        <f t="shared" si="70"/>
        <v>0</v>
      </c>
      <c r="F366" s="156">
        <f t="shared" si="71"/>
        <v>0</v>
      </c>
      <c r="G366" t="str">
        <f t="shared" si="72"/>
        <v/>
      </c>
      <c r="H366" t="b">
        <f t="shared" si="73"/>
        <v>0</v>
      </c>
      <c r="I366" s="283">
        <f t="shared" si="66"/>
        <v>0</v>
      </c>
      <c r="J366" s="1">
        <f t="shared" si="67"/>
        <v>0</v>
      </c>
      <c r="K366" s="63">
        <f t="shared" si="74"/>
        <v>0</v>
      </c>
      <c r="L366" s="149">
        <f t="shared" si="75"/>
        <v>0</v>
      </c>
      <c r="M366" s="150">
        <f t="shared" si="76"/>
        <v>100</v>
      </c>
      <c r="N366" s="149">
        <f t="shared" si="77"/>
        <v>7</v>
      </c>
      <c r="O366" s="149">
        <f t="shared" si="68"/>
        <v>16</v>
      </c>
      <c r="P366" s="149">
        <f t="shared" si="69"/>
        <v>0.1</v>
      </c>
    </row>
    <row r="367" spans="1:16" x14ac:dyDescent="0.25">
      <c r="A367" s="391"/>
      <c r="B367" s="394"/>
      <c r="C367" s="5" t="str">
        <f t="shared" si="65"/>
        <v/>
      </c>
      <c r="D367" s="155">
        <f t="shared" si="70"/>
        <v>0</v>
      </c>
      <c r="F367" s="156">
        <f t="shared" si="71"/>
        <v>0</v>
      </c>
      <c r="G367" t="str">
        <f t="shared" si="72"/>
        <v/>
      </c>
      <c r="H367" t="b">
        <f t="shared" si="73"/>
        <v>0</v>
      </c>
      <c r="I367" s="283">
        <f t="shared" si="66"/>
        <v>0</v>
      </c>
      <c r="J367" s="1">
        <f t="shared" si="67"/>
        <v>0</v>
      </c>
      <c r="K367" s="63">
        <f t="shared" si="74"/>
        <v>0</v>
      </c>
      <c r="L367" s="149">
        <f t="shared" si="75"/>
        <v>0</v>
      </c>
      <c r="M367" s="150">
        <f t="shared" si="76"/>
        <v>100</v>
      </c>
      <c r="N367" s="149">
        <f t="shared" si="77"/>
        <v>7</v>
      </c>
      <c r="O367" s="149">
        <f t="shared" si="68"/>
        <v>16</v>
      </c>
      <c r="P367" s="149">
        <f t="shared" si="69"/>
        <v>0.1</v>
      </c>
    </row>
    <row r="368" spans="1:16" x14ac:dyDescent="0.25">
      <c r="A368" s="391"/>
      <c r="B368" s="394"/>
      <c r="C368" s="5" t="str">
        <f t="shared" si="65"/>
        <v/>
      </c>
      <c r="D368" s="155">
        <f t="shared" si="70"/>
        <v>0</v>
      </c>
      <c r="F368" s="156">
        <f t="shared" si="71"/>
        <v>0</v>
      </c>
      <c r="G368" t="str">
        <f t="shared" si="72"/>
        <v/>
      </c>
      <c r="H368" t="b">
        <f t="shared" si="73"/>
        <v>0</v>
      </c>
      <c r="I368" s="283">
        <f t="shared" si="66"/>
        <v>0</v>
      </c>
      <c r="J368" s="1">
        <f t="shared" si="67"/>
        <v>0</v>
      </c>
      <c r="K368" s="63">
        <f t="shared" si="74"/>
        <v>0</v>
      </c>
      <c r="L368" s="149">
        <f t="shared" si="75"/>
        <v>0</v>
      </c>
      <c r="M368" s="150">
        <f t="shared" si="76"/>
        <v>100</v>
      </c>
      <c r="N368" s="149">
        <f t="shared" si="77"/>
        <v>7</v>
      </c>
      <c r="O368" s="149">
        <f t="shared" si="68"/>
        <v>16</v>
      </c>
      <c r="P368" s="149">
        <f t="shared" si="69"/>
        <v>0.1</v>
      </c>
    </row>
    <row r="369" spans="1:16" x14ac:dyDescent="0.25">
      <c r="A369" s="391"/>
      <c r="B369" s="394"/>
      <c r="C369" s="5" t="str">
        <f t="shared" si="65"/>
        <v/>
      </c>
      <c r="D369" s="155">
        <f t="shared" si="70"/>
        <v>0</v>
      </c>
      <c r="F369" s="156">
        <f t="shared" si="71"/>
        <v>0</v>
      </c>
      <c r="G369" t="str">
        <f t="shared" si="72"/>
        <v/>
      </c>
      <c r="H369" t="b">
        <f t="shared" si="73"/>
        <v>0</v>
      </c>
      <c r="I369" s="283">
        <f t="shared" si="66"/>
        <v>0</v>
      </c>
      <c r="J369" s="1">
        <f t="shared" si="67"/>
        <v>0</v>
      </c>
      <c r="K369" s="63">
        <f t="shared" si="74"/>
        <v>0</v>
      </c>
      <c r="L369" s="149">
        <f t="shared" si="75"/>
        <v>0</v>
      </c>
      <c r="M369" s="150">
        <f t="shared" si="76"/>
        <v>100</v>
      </c>
      <c r="N369" s="149">
        <f t="shared" si="77"/>
        <v>7</v>
      </c>
      <c r="O369" s="149">
        <f t="shared" si="68"/>
        <v>16</v>
      </c>
      <c r="P369" s="149">
        <f t="shared" si="69"/>
        <v>0.1</v>
      </c>
    </row>
    <row r="370" spans="1:16" x14ac:dyDescent="0.25">
      <c r="A370" s="391"/>
      <c r="B370" s="394"/>
      <c r="C370" s="5" t="str">
        <f t="shared" si="65"/>
        <v/>
      </c>
      <c r="D370" s="155">
        <f t="shared" si="70"/>
        <v>0</v>
      </c>
      <c r="F370" s="156">
        <f t="shared" si="71"/>
        <v>0</v>
      </c>
      <c r="G370" t="str">
        <f t="shared" si="72"/>
        <v/>
      </c>
      <c r="H370" t="b">
        <f t="shared" si="73"/>
        <v>0</v>
      </c>
      <c r="I370" s="283">
        <f t="shared" si="66"/>
        <v>0</v>
      </c>
      <c r="J370" s="1">
        <f t="shared" si="67"/>
        <v>0</v>
      </c>
      <c r="K370" s="63">
        <f t="shared" si="74"/>
        <v>0</v>
      </c>
      <c r="L370" s="149">
        <f t="shared" si="75"/>
        <v>0</v>
      </c>
      <c r="M370" s="150">
        <f t="shared" si="76"/>
        <v>100</v>
      </c>
      <c r="N370" s="149">
        <f t="shared" si="77"/>
        <v>7</v>
      </c>
      <c r="O370" s="149">
        <f t="shared" si="68"/>
        <v>16</v>
      </c>
      <c r="P370" s="149">
        <f t="shared" si="69"/>
        <v>0.1</v>
      </c>
    </row>
    <row r="371" spans="1:16" x14ac:dyDescent="0.25">
      <c r="A371" s="391"/>
      <c r="B371" s="394"/>
      <c r="C371" s="5" t="str">
        <f t="shared" si="65"/>
        <v/>
      </c>
      <c r="D371" s="155">
        <f t="shared" si="70"/>
        <v>0</v>
      </c>
      <c r="F371" s="156">
        <f t="shared" si="71"/>
        <v>0</v>
      </c>
      <c r="G371" t="str">
        <f t="shared" si="72"/>
        <v/>
      </c>
      <c r="H371" t="b">
        <f t="shared" si="73"/>
        <v>0</v>
      </c>
      <c r="I371" s="283">
        <f t="shared" si="66"/>
        <v>0</v>
      </c>
      <c r="J371" s="1">
        <f t="shared" si="67"/>
        <v>0</v>
      </c>
      <c r="K371" s="63">
        <f t="shared" si="74"/>
        <v>0</v>
      </c>
      <c r="L371" s="149">
        <f t="shared" si="75"/>
        <v>0</v>
      </c>
      <c r="M371" s="150">
        <f t="shared" si="76"/>
        <v>100</v>
      </c>
      <c r="N371" s="149">
        <f t="shared" si="77"/>
        <v>7</v>
      </c>
      <c r="O371" s="149">
        <f t="shared" si="68"/>
        <v>16</v>
      </c>
      <c r="P371" s="149">
        <f t="shared" si="69"/>
        <v>0.1</v>
      </c>
    </row>
    <row r="372" spans="1:16" x14ac:dyDescent="0.25">
      <c r="A372" s="391"/>
      <c r="B372" s="394"/>
      <c r="C372" s="5" t="str">
        <f t="shared" si="65"/>
        <v/>
      </c>
      <c r="D372" s="155">
        <f t="shared" si="70"/>
        <v>0</v>
      </c>
      <c r="F372" s="156">
        <f t="shared" si="71"/>
        <v>0</v>
      </c>
      <c r="G372" t="str">
        <f t="shared" si="72"/>
        <v/>
      </c>
      <c r="H372" t="b">
        <f t="shared" si="73"/>
        <v>0</v>
      </c>
      <c r="I372" s="283">
        <f t="shared" si="66"/>
        <v>0</v>
      </c>
      <c r="J372" s="1">
        <f t="shared" si="67"/>
        <v>0</v>
      </c>
      <c r="K372" s="63">
        <f t="shared" si="74"/>
        <v>0</v>
      </c>
      <c r="L372" s="149">
        <f t="shared" si="75"/>
        <v>0</v>
      </c>
      <c r="M372" s="150">
        <f t="shared" si="76"/>
        <v>100</v>
      </c>
      <c r="N372" s="149">
        <f t="shared" si="77"/>
        <v>7</v>
      </c>
      <c r="O372" s="149">
        <f t="shared" si="68"/>
        <v>16</v>
      </c>
      <c r="P372" s="149">
        <f t="shared" si="69"/>
        <v>0.1</v>
      </c>
    </row>
    <row r="373" spans="1:16" x14ac:dyDescent="0.25">
      <c r="A373" s="391"/>
      <c r="B373" s="394"/>
      <c r="C373" s="5" t="str">
        <f t="shared" si="65"/>
        <v/>
      </c>
      <c r="D373" s="155">
        <f t="shared" si="70"/>
        <v>0</v>
      </c>
      <c r="F373" s="156">
        <f t="shared" si="71"/>
        <v>0</v>
      </c>
      <c r="G373" t="str">
        <f t="shared" si="72"/>
        <v/>
      </c>
      <c r="H373" t="b">
        <f t="shared" si="73"/>
        <v>0</v>
      </c>
      <c r="I373" s="283">
        <f t="shared" si="66"/>
        <v>0</v>
      </c>
      <c r="J373" s="1">
        <f t="shared" si="67"/>
        <v>0</v>
      </c>
      <c r="K373" s="63">
        <f t="shared" si="74"/>
        <v>0</v>
      </c>
      <c r="L373" s="149">
        <f t="shared" si="75"/>
        <v>0</v>
      </c>
      <c r="M373" s="150">
        <f t="shared" si="76"/>
        <v>100</v>
      </c>
      <c r="N373" s="149">
        <f t="shared" si="77"/>
        <v>7</v>
      </c>
      <c r="O373" s="149">
        <f t="shared" si="68"/>
        <v>16</v>
      </c>
      <c r="P373" s="149">
        <f t="shared" si="69"/>
        <v>0.1</v>
      </c>
    </row>
    <row r="374" spans="1:16" x14ac:dyDescent="0.25">
      <c r="A374" s="391"/>
      <c r="B374" s="394"/>
      <c r="C374" s="5" t="str">
        <f t="shared" si="65"/>
        <v/>
      </c>
      <c r="D374" s="155">
        <f t="shared" si="70"/>
        <v>0</v>
      </c>
      <c r="F374" s="156">
        <f t="shared" si="71"/>
        <v>0</v>
      </c>
      <c r="G374" t="str">
        <f t="shared" si="72"/>
        <v/>
      </c>
      <c r="H374" t="b">
        <f t="shared" si="73"/>
        <v>0</v>
      </c>
      <c r="I374" s="283">
        <f t="shared" si="66"/>
        <v>0</v>
      </c>
      <c r="J374" s="1">
        <f t="shared" si="67"/>
        <v>0</v>
      </c>
      <c r="K374" s="63">
        <f t="shared" si="74"/>
        <v>0</v>
      </c>
      <c r="L374" s="149">
        <f t="shared" si="75"/>
        <v>0</v>
      </c>
      <c r="M374" s="150">
        <f t="shared" si="76"/>
        <v>100</v>
      </c>
      <c r="N374" s="149">
        <f t="shared" si="77"/>
        <v>7</v>
      </c>
      <c r="O374" s="149">
        <f t="shared" si="68"/>
        <v>16</v>
      </c>
      <c r="P374" s="149">
        <f t="shared" si="69"/>
        <v>0.1</v>
      </c>
    </row>
    <row r="375" spans="1:16" x14ac:dyDescent="0.25">
      <c r="A375" s="391"/>
      <c r="B375" s="394"/>
      <c r="C375" s="5" t="str">
        <f t="shared" si="65"/>
        <v/>
      </c>
      <c r="D375" s="155">
        <f t="shared" si="70"/>
        <v>0</v>
      </c>
      <c r="F375" s="156">
        <f t="shared" si="71"/>
        <v>0</v>
      </c>
      <c r="G375" t="str">
        <f t="shared" si="72"/>
        <v/>
      </c>
      <c r="H375" t="b">
        <f t="shared" si="73"/>
        <v>0</v>
      </c>
      <c r="I375" s="283">
        <f t="shared" si="66"/>
        <v>0</v>
      </c>
      <c r="J375" s="1">
        <f t="shared" si="67"/>
        <v>0</v>
      </c>
      <c r="K375" s="63">
        <f t="shared" si="74"/>
        <v>0</v>
      </c>
      <c r="L375" s="149">
        <f t="shared" si="75"/>
        <v>0</v>
      </c>
      <c r="M375" s="150">
        <f t="shared" si="76"/>
        <v>100</v>
      </c>
      <c r="N375" s="149">
        <f t="shared" si="77"/>
        <v>7</v>
      </c>
      <c r="O375" s="149">
        <f t="shared" si="68"/>
        <v>16</v>
      </c>
      <c r="P375" s="149">
        <f t="shared" si="69"/>
        <v>0.1</v>
      </c>
    </row>
    <row r="376" spans="1:16" x14ac:dyDescent="0.25">
      <c r="A376" s="391"/>
      <c r="B376" s="394"/>
      <c r="C376" s="5" t="str">
        <f t="shared" si="65"/>
        <v/>
      </c>
      <c r="D376" s="155">
        <f t="shared" si="70"/>
        <v>0</v>
      </c>
      <c r="F376" s="156">
        <f t="shared" si="71"/>
        <v>0</v>
      </c>
      <c r="G376" t="str">
        <f t="shared" si="72"/>
        <v/>
      </c>
      <c r="H376" t="b">
        <f t="shared" si="73"/>
        <v>0</v>
      </c>
      <c r="I376" s="283">
        <f t="shared" si="66"/>
        <v>0</v>
      </c>
      <c r="J376" s="1">
        <f t="shared" si="67"/>
        <v>0</v>
      </c>
      <c r="K376" s="63">
        <f t="shared" si="74"/>
        <v>0</v>
      </c>
      <c r="L376" s="149">
        <f t="shared" si="75"/>
        <v>0</v>
      </c>
      <c r="M376" s="150">
        <f t="shared" si="76"/>
        <v>100</v>
      </c>
      <c r="N376" s="149">
        <f t="shared" si="77"/>
        <v>7</v>
      </c>
      <c r="O376" s="149">
        <f t="shared" si="68"/>
        <v>16</v>
      </c>
      <c r="P376" s="149">
        <f t="shared" si="69"/>
        <v>0.1</v>
      </c>
    </row>
    <row r="377" spans="1:16" x14ac:dyDescent="0.25">
      <c r="A377" s="391"/>
      <c r="B377" s="394"/>
      <c r="C377" s="5" t="str">
        <f t="shared" si="65"/>
        <v/>
      </c>
      <c r="D377" s="155">
        <f t="shared" si="70"/>
        <v>0</v>
      </c>
      <c r="F377" s="156">
        <f t="shared" si="71"/>
        <v>0</v>
      </c>
      <c r="G377" t="str">
        <f t="shared" si="72"/>
        <v/>
      </c>
      <c r="H377" t="b">
        <f t="shared" si="73"/>
        <v>0</v>
      </c>
      <c r="I377" s="283">
        <f t="shared" si="66"/>
        <v>0</v>
      </c>
      <c r="J377" s="1">
        <f t="shared" si="67"/>
        <v>0</v>
      </c>
      <c r="K377" s="63">
        <f t="shared" si="74"/>
        <v>0</v>
      </c>
      <c r="L377" s="149">
        <f t="shared" si="75"/>
        <v>0</v>
      </c>
      <c r="M377" s="150">
        <f t="shared" si="76"/>
        <v>100</v>
      </c>
      <c r="N377" s="149">
        <f t="shared" si="77"/>
        <v>7</v>
      </c>
      <c r="O377" s="149">
        <f t="shared" si="68"/>
        <v>16</v>
      </c>
      <c r="P377" s="149">
        <f t="shared" si="69"/>
        <v>0.1</v>
      </c>
    </row>
    <row r="378" spans="1:16" x14ac:dyDescent="0.25">
      <c r="A378" s="391"/>
      <c r="B378" s="394"/>
      <c r="C378" s="5" t="str">
        <f t="shared" si="65"/>
        <v/>
      </c>
      <c r="D378" s="155">
        <f t="shared" si="70"/>
        <v>0</v>
      </c>
      <c r="F378" s="156">
        <f t="shared" si="71"/>
        <v>0</v>
      </c>
      <c r="G378" t="str">
        <f t="shared" si="72"/>
        <v/>
      </c>
      <c r="H378" t="b">
        <f t="shared" si="73"/>
        <v>0</v>
      </c>
      <c r="I378" s="283">
        <f t="shared" si="66"/>
        <v>0</v>
      </c>
      <c r="J378" s="1">
        <f t="shared" si="67"/>
        <v>0</v>
      </c>
      <c r="K378" s="63">
        <f t="shared" si="74"/>
        <v>0</v>
      </c>
      <c r="L378" s="149">
        <f t="shared" si="75"/>
        <v>0</v>
      </c>
      <c r="M378" s="150">
        <f t="shared" si="76"/>
        <v>100</v>
      </c>
      <c r="N378" s="149">
        <f t="shared" si="77"/>
        <v>7</v>
      </c>
      <c r="O378" s="149">
        <f t="shared" si="68"/>
        <v>16</v>
      </c>
      <c r="P378" s="149">
        <f t="shared" si="69"/>
        <v>0.1</v>
      </c>
    </row>
    <row r="379" spans="1:16" x14ac:dyDescent="0.25">
      <c r="A379" s="391"/>
      <c r="B379" s="394"/>
      <c r="C379" s="5" t="str">
        <f t="shared" si="65"/>
        <v/>
      </c>
      <c r="D379" s="155">
        <f t="shared" si="70"/>
        <v>0</v>
      </c>
      <c r="F379" s="156">
        <f t="shared" si="71"/>
        <v>0</v>
      </c>
      <c r="G379" t="str">
        <f t="shared" si="72"/>
        <v/>
      </c>
      <c r="H379" t="b">
        <f t="shared" si="73"/>
        <v>0</v>
      </c>
      <c r="I379" s="283">
        <f t="shared" si="66"/>
        <v>0</v>
      </c>
      <c r="J379" s="1">
        <f t="shared" si="67"/>
        <v>0</v>
      </c>
      <c r="K379" s="63">
        <f t="shared" si="74"/>
        <v>0</v>
      </c>
      <c r="L379" s="149">
        <f t="shared" si="75"/>
        <v>0</v>
      </c>
      <c r="M379" s="150">
        <f t="shared" si="76"/>
        <v>100</v>
      </c>
      <c r="N379" s="149">
        <f t="shared" si="77"/>
        <v>7</v>
      </c>
      <c r="O379" s="149">
        <f t="shared" si="68"/>
        <v>16</v>
      </c>
      <c r="P379" s="149">
        <f t="shared" si="69"/>
        <v>0.1</v>
      </c>
    </row>
    <row r="380" spans="1:16" x14ac:dyDescent="0.25">
      <c r="A380" s="391"/>
      <c r="B380" s="394"/>
      <c r="C380" s="5" t="str">
        <f t="shared" si="65"/>
        <v/>
      </c>
      <c r="D380" s="155">
        <f t="shared" si="70"/>
        <v>0</v>
      </c>
      <c r="F380" s="156">
        <f t="shared" si="71"/>
        <v>0</v>
      </c>
      <c r="G380" t="str">
        <f t="shared" si="72"/>
        <v/>
      </c>
      <c r="H380" t="b">
        <f t="shared" si="73"/>
        <v>0</v>
      </c>
      <c r="I380" s="283">
        <f t="shared" si="66"/>
        <v>0</v>
      </c>
      <c r="J380" s="1">
        <f t="shared" si="67"/>
        <v>0</v>
      </c>
      <c r="K380" s="63">
        <f t="shared" si="74"/>
        <v>0</v>
      </c>
      <c r="L380" s="149">
        <f t="shared" si="75"/>
        <v>0</v>
      </c>
      <c r="M380" s="150">
        <f t="shared" si="76"/>
        <v>100</v>
      </c>
      <c r="N380" s="149">
        <f t="shared" si="77"/>
        <v>7</v>
      </c>
      <c r="O380" s="149">
        <f t="shared" si="68"/>
        <v>16</v>
      </c>
      <c r="P380" s="149">
        <f t="shared" si="69"/>
        <v>0.1</v>
      </c>
    </row>
    <row r="381" spans="1:16" x14ac:dyDescent="0.25">
      <c r="A381" s="391"/>
      <c r="B381" s="394"/>
      <c r="C381" s="5" t="str">
        <f t="shared" si="65"/>
        <v/>
      </c>
      <c r="D381" s="155">
        <f t="shared" si="70"/>
        <v>0</v>
      </c>
      <c r="F381" s="156">
        <f t="shared" si="71"/>
        <v>0</v>
      </c>
      <c r="G381" t="str">
        <f t="shared" si="72"/>
        <v/>
      </c>
      <c r="H381" t="b">
        <f t="shared" si="73"/>
        <v>0</v>
      </c>
      <c r="I381" s="283">
        <f t="shared" si="66"/>
        <v>0</v>
      </c>
      <c r="J381" s="1">
        <f t="shared" si="67"/>
        <v>0</v>
      </c>
      <c r="K381" s="63">
        <f t="shared" si="74"/>
        <v>0</v>
      </c>
      <c r="L381" s="149">
        <f t="shared" si="75"/>
        <v>0</v>
      </c>
      <c r="M381" s="150">
        <f t="shared" si="76"/>
        <v>100</v>
      </c>
      <c r="N381" s="149">
        <f t="shared" si="77"/>
        <v>7</v>
      </c>
      <c r="O381" s="149">
        <f t="shared" si="68"/>
        <v>16</v>
      </c>
      <c r="P381" s="149">
        <f t="shared" si="69"/>
        <v>0.1</v>
      </c>
    </row>
    <row r="382" spans="1:16" x14ac:dyDescent="0.25">
      <c r="A382" s="391"/>
      <c r="B382" s="394"/>
      <c r="C382" s="5" t="str">
        <f t="shared" si="65"/>
        <v/>
      </c>
      <c r="D382" s="155">
        <f t="shared" si="70"/>
        <v>0</v>
      </c>
      <c r="F382" s="156">
        <f t="shared" si="71"/>
        <v>0</v>
      </c>
      <c r="G382" t="str">
        <f t="shared" si="72"/>
        <v/>
      </c>
      <c r="H382" t="b">
        <f t="shared" si="73"/>
        <v>0</v>
      </c>
      <c r="I382" s="283">
        <f t="shared" si="66"/>
        <v>0</v>
      </c>
      <c r="J382" s="1">
        <f t="shared" si="67"/>
        <v>0</v>
      </c>
      <c r="K382" s="63">
        <f t="shared" si="74"/>
        <v>0</v>
      </c>
      <c r="L382" s="149">
        <f t="shared" si="75"/>
        <v>0</v>
      </c>
      <c r="M382" s="150">
        <f t="shared" si="76"/>
        <v>100</v>
      </c>
      <c r="N382" s="149">
        <f t="shared" si="77"/>
        <v>7</v>
      </c>
      <c r="O382" s="149">
        <f t="shared" si="68"/>
        <v>16</v>
      </c>
      <c r="P382" s="149">
        <f t="shared" si="69"/>
        <v>0.1</v>
      </c>
    </row>
    <row r="383" spans="1:16" x14ac:dyDescent="0.25">
      <c r="A383" s="391"/>
      <c r="B383" s="394"/>
      <c r="C383" s="5" t="str">
        <f t="shared" si="65"/>
        <v/>
      </c>
      <c r="D383" s="155">
        <f t="shared" si="70"/>
        <v>0</v>
      </c>
      <c r="F383" s="156">
        <f t="shared" si="71"/>
        <v>0</v>
      </c>
      <c r="G383" t="str">
        <f t="shared" si="72"/>
        <v/>
      </c>
      <c r="H383" t="b">
        <f t="shared" si="73"/>
        <v>0</v>
      </c>
      <c r="I383" s="283">
        <f t="shared" si="66"/>
        <v>0</v>
      </c>
      <c r="J383" s="1">
        <f t="shared" si="67"/>
        <v>0</v>
      </c>
      <c r="K383" s="63">
        <f t="shared" si="74"/>
        <v>0</v>
      </c>
      <c r="L383" s="149">
        <f t="shared" si="75"/>
        <v>0</v>
      </c>
      <c r="M383" s="150">
        <f t="shared" si="76"/>
        <v>100</v>
      </c>
      <c r="N383" s="149">
        <f t="shared" si="77"/>
        <v>7</v>
      </c>
      <c r="O383" s="149">
        <f t="shared" si="68"/>
        <v>16</v>
      </c>
      <c r="P383" s="149">
        <f t="shared" si="69"/>
        <v>0.1</v>
      </c>
    </row>
    <row r="384" spans="1:16" x14ac:dyDescent="0.25">
      <c r="A384" s="391"/>
      <c r="B384" s="394"/>
      <c r="C384" s="5" t="str">
        <f t="shared" si="65"/>
        <v/>
      </c>
      <c r="D384" s="155">
        <f t="shared" si="70"/>
        <v>0</v>
      </c>
      <c r="F384" s="156">
        <f t="shared" si="71"/>
        <v>0</v>
      </c>
      <c r="G384" t="str">
        <f t="shared" si="72"/>
        <v/>
      </c>
      <c r="H384" t="b">
        <f t="shared" si="73"/>
        <v>0</v>
      </c>
      <c r="I384" s="283">
        <f t="shared" si="66"/>
        <v>0</v>
      </c>
      <c r="J384" s="1">
        <f t="shared" si="67"/>
        <v>0</v>
      </c>
      <c r="K384" s="63">
        <f t="shared" si="74"/>
        <v>0</v>
      </c>
      <c r="L384" s="149">
        <f t="shared" si="75"/>
        <v>0</v>
      </c>
      <c r="M384" s="150">
        <f t="shared" si="76"/>
        <v>100</v>
      </c>
      <c r="N384" s="149">
        <f t="shared" si="77"/>
        <v>7</v>
      </c>
      <c r="O384" s="149">
        <f t="shared" si="68"/>
        <v>16</v>
      </c>
      <c r="P384" s="149">
        <f t="shared" si="69"/>
        <v>0.1</v>
      </c>
    </row>
    <row r="385" spans="1:16" x14ac:dyDescent="0.25">
      <c r="A385" s="391"/>
      <c r="B385" s="394"/>
      <c r="C385" s="5" t="str">
        <f t="shared" si="65"/>
        <v/>
      </c>
      <c r="D385" s="155">
        <f t="shared" si="70"/>
        <v>0</v>
      </c>
      <c r="F385" s="156">
        <f t="shared" si="71"/>
        <v>0</v>
      </c>
      <c r="G385" t="str">
        <f t="shared" si="72"/>
        <v/>
      </c>
      <c r="H385" t="b">
        <f t="shared" si="73"/>
        <v>0</v>
      </c>
      <c r="I385" s="283">
        <f t="shared" si="66"/>
        <v>0</v>
      </c>
      <c r="J385" s="1">
        <f t="shared" si="67"/>
        <v>0</v>
      </c>
      <c r="K385" s="63">
        <f t="shared" si="74"/>
        <v>0</v>
      </c>
      <c r="L385" s="149">
        <f t="shared" si="75"/>
        <v>0</v>
      </c>
      <c r="M385" s="150">
        <f t="shared" si="76"/>
        <v>100</v>
      </c>
      <c r="N385" s="149">
        <f t="shared" si="77"/>
        <v>7</v>
      </c>
      <c r="O385" s="149">
        <f t="shared" si="68"/>
        <v>16</v>
      </c>
      <c r="P385" s="149">
        <f t="shared" si="69"/>
        <v>0.1</v>
      </c>
    </row>
    <row r="386" spans="1:16" x14ac:dyDescent="0.25">
      <c r="A386" s="391"/>
      <c r="B386" s="394"/>
      <c r="C386" s="5" t="str">
        <f t="shared" si="65"/>
        <v/>
      </c>
      <c r="D386" s="155">
        <f t="shared" si="70"/>
        <v>0</v>
      </c>
      <c r="F386" s="156">
        <f t="shared" si="71"/>
        <v>0</v>
      </c>
      <c r="G386" t="str">
        <f t="shared" si="72"/>
        <v/>
      </c>
      <c r="H386" t="b">
        <f t="shared" si="73"/>
        <v>0</v>
      </c>
      <c r="I386" s="283">
        <f t="shared" si="66"/>
        <v>0</v>
      </c>
      <c r="J386" s="1">
        <f t="shared" si="67"/>
        <v>0</v>
      </c>
      <c r="K386" s="63">
        <f t="shared" si="74"/>
        <v>0</v>
      </c>
      <c r="L386" s="149">
        <f t="shared" si="75"/>
        <v>0</v>
      </c>
      <c r="M386" s="150">
        <f t="shared" si="76"/>
        <v>100</v>
      </c>
      <c r="N386" s="149">
        <f t="shared" si="77"/>
        <v>7</v>
      </c>
      <c r="O386" s="149">
        <f t="shared" si="68"/>
        <v>16</v>
      </c>
      <c r="P386" s="149">
        <f t="shared" si="69"/>
        <v>0.1</v>
      </c>
    </row>
    <row r="387" spans="1:16" x14ac:dyDescent="0.25">
      <c r="A387" s="391"/>
      <c r="B387" s="394"/>
      <c r="C387" s="5" t="str">
        <f t="shared" ref="C387:C450" si="78">IF(I387&gt;0,INDEX(DB,I387,2),"")</f>
        <v/>
      </c>
      <c r="D387" s="155">
        <f t="shared" si="70"/>
        <v>0</v>
      </c>
      <c r="F387" s="156">
        <f t="shared" si="71"/>
        <v>0</v>
      </c>
      <c r="G387" t="str">
        <f t="shared" si="72"/>
        <v/>
      </c>
      <c r="H387" t="b">
        <f t="shared" si="73"/>
        <v>0</v>
      </c>
      <c r="I387" s="283">
        <f t="shared" ref="I387:I450" si="79">IF(ISNA(MATCH(A387,AthleteNumbers,0)),0,MATCH(A387,AthleteNumbers,0))</f>
        <v>0</v>
      </c>
      <c r="J387" s="1">
        <f t="shared" ref="J387:J450" si="80">IF(I387&gt;0,INDEX(DB,$I387,6),0)</f>
        <v>0</v>
      </c>
      <c r="K387" s="63">
        <f t="shared" si="74"/>
        <v>0</v>
      </c>
      <c r="L387" s="149">
        <f t="shared" si="75"/>
        <v>0</v>
      </c>
      <c r="M387" s="150">
        <f t="shared" si="76"/>
        <v>100</v>
      </c>
      <c r="N387" s="149">
        <f t="shared" si="77"/>
        <v>7</v>
      </c>
      <c r="O387" s="149">
        <f t="shared" ref="O387:O450" si="81">IF($J387=0,$M$1,INDEX(IncEventData,$J387,2))</f>
        <v>16</v>
      </c>
      <c r="P387" s="149">
        <f t="shared" ref="P387:P450" si="82">IF($J387=0,$O$1,INDEX(IncEventData,$J387,3))</f>
        <v>0.1</v>
      </c>
    </row>
    <row r="388" spans="1:16" x14ac:dyDescent="0.25">
      <c r="A388" s="391"/>
      <c r="B388" s="394"/>
      <c r="C388" s="5" t="str">
        <f t="shared" si="78"/>
        <v/>
      </c>
      <c r="D388" s="155">
        <f t="shared" ref="D388:D451" si="83">IF(AND(H388,B388&gt;0,ISNUMBER(B388)),IF(ISERR(M388),0,M388),0)</f>
        <v>0</v>
      </c>
      <c r="F388" s="156">
        <f t="shared" ref="F388:F451" si="84">COUNTIF(A$3:A$1002,A388)</f>
        <v>0</v>
      </c>
      <c r="G388" t="str">
        <f t="shared" ref="G388:G451" si="85">IF(AND(H388,OR(D388&lt;=10,D388&gt;=90)),"CHECK","")</f>
        <v/>
      </c>
      <c r="H388" t="b">
        <f t="shared" ref="H388:H451" si="86">IF(AND(LEN(A388)&gt;0,LEN(C388)&gt;0,B388&lt;&gt;0),TRUE,FALSE)</f>
        <v>0</v>
      </c>
      <c r="I388" s="283">
        <f t="shared" si="79"/>
        <v>0</v>
      </c>
      <c r="J388" s="1">
        <f t="shared" si="80"/>
        <v>0</v>
      </c>
      <c r="K388" s="63">
        <f t="shared" ref="K388:K451" si="87">IF(ISNUMBER(B388),ROUND(+B388,1),0)</f>
        <v>0</v>
      </c>
      <c r="L388" s="149">
        <f t="shared" ref="L388:L451" si="88">+K388</f>
        <v>0</v>
      </c>
      <c r="M388" s="150">
        <f t="shared" ref="M388:M451" si="89">IF(AND(L388&gt;O388,O388&gt;0),MinPoints,IF(L388&lt;N388,100,+INT((O388-$L388)/P388)+MinPoints))</f>
        <v>100</v>
      </c>
      <c r="N388" s="149">
        <f t="shared" ref="N388:N451" si="90">+O388-(P388*90)</f>
        <v>7</v>
      </c>
      <c r="O388" s="149">
        <f t="shared" si="81"/>
        <v>16</v>
      </c>
      <c r="P388" s="149">
        <f t="shared" si="82"/>
        <v>0.1</v>
      </c>
    </row>
    <row r="389" spans="1:16" x14ac:dyDescent="0.25">
      <c r="A389" s="391"/>
      <c r="B389" s="394"/>
      <c r="C389" s="5" t="str">
        <f t="shared" si="78"/>
        <v/>
      </c>
      <c r="D389" s="155">
        <f t="shared" si="83"/>
        <v>0</v>
      </c>
      <c r="F389" s="156">
        <f t="shared" si="84"/>
        <v>0</v>
      </c>
      <c r="G389" t="str">
        <f t="shared" si="85"/>
        <v/>
      </c>
      <c r="H389" t="b">
        <f t="shared" si="86"/>
        <v>0</v>
      </c>
      <c r="I389" s="283">
        <f t="shared" si="79"/>
        <v>0</v>
      </c>
      <c r="J389" s="1">
        <f t="shared" si="80"/>
        <v>0</v>
      </c>
      <c r="K389" s="63">
        <f t="shared" si="87"/>
        <v>0</v>
      </c>
      <c r="L389" s="149">
        <f t="shared" si="88"/>
        <v>0</v>
      </c>
      <c r="M389" s="150">
        <f t="shared" si="89"/>
        <v>100</v>
      </c>
      <c r="N389" s="149">
        <f t="shared" si="90"/>
        <v>7</v>
      </c>
      <c r="O389" s="149">
        <f t="shared" si="81"/>
        <v>16</v>
      </c>
      <c r="P389" s="149">
        <f t="shared" si="82"/>
        <v>0.1</v>
      </c>
    </row>
    <row r="390" spans="1:16" x14ac:dyDescent="0.25">
      <c r="A390" s="391"/>
      <c r="B390" s="394"/>
      <c r="C390" s="5" t="str">
        <f t="shared" si="78"/>
        <v/>
      </c>
      <c r="D390" s="155">
        <f t="shared" si="83"/>
        <v>0</v>
      </c>
      <c r="F390" s="156">
        <f t="shared" si="84"/>
        <v>0</v>
      </c>
      <c r="G390" t="str">
        <f t="shared" si="85"/>
        <v/>
      </c>
      <c r="H390" t="b">
        <f t="shared" si="86"/>
        <v>0</v>
      </c>
      <c r="I390" s="283">
        <f t="shared" si="79"/>
        <v>0</v>
      </c>
      <c r="J390" s="1">
        <f t="shared" si="80"/>
        <v>0</v>
      </c>
      <c r="K390" s="63">
        <f t="shared" si="87"/>
        <v>0</v>
      </c>
      <c r="L390" s="149">
        <f t="shared" si="88"/>
        <v>0</v>
      </c>
      <c r="M390" s="150">
        <f t="shared" si="89"/>
        <v>100</v>
      </c>
      <c r="N390" s="149">
        <f t="shared" si="90"/>
        <v>7</v>
      </c>
      <c r="O390" s="149">
        <f t="shared" si="81"/>
        <v>16</v>
      </c>
      <c r="P390" s="149">
        <f t="shared" si="82"/>
        <v>0.1</v>
      </c>
    </row>
    <row r="391" spans="1:16" x14ac:dyDescent="0.25">
      <c r="A391" s="391"/>
      <c r="B391" s="394"/>
      <c r="C391" s="5" t="str">
        <f t="shared" si="78"/>
        <v/>
      </c>
      <c r="D391" s="155">
        <f t="shared" si="83"/>
        <v>0</v>
      </c>
      <c r="F391" s="156">
        <f t="shared" si="84"/>
        <v>0</v>
      </c>
      <c r="G391" t="str">
        <f t="shared" si="85"/>
        <v/>
      </c>
      <c r="H391" t="b">
        <f t="shared" si="86"/>
        <v>0</v>
      </c>
      <c r="I391" s="283">
        <f t="shared" si="79"/>
        <v>0</v>
      </c>
      <c r="J391" s="1">
        <f t="shared" si="80"/>
        <v>0</v>
      </c>
      <c r="K391" s="63">
        <f t="shared" si="87"/>
        <v>0</v>
      </c>
      <c r="L391" s="149">
        <f t="shared" si="88"/>
        <v>0</v>
      </c>
      <c r="M391" s="150">
        <f t="shared" si="89"/>
        <v>100</v>
      </c>
      <c r="N391" s="149">
        <f t="shared" si="90"/>
        <v>7</v>
      </c>
      <c r="O391" s="149">
        <f t="shared" si="81"/>
        <v>16</v>
      </c>
      <c r="P391" s="149">
        <f t="shared" si="82"/>
        <v>0.1</v>
      </c>
    </row>
    <row r="392" spans="1:16" x14ac:dyDescent="0.25">
      <c r="A392" s="391"/>
      <c r="B392" s="394"/>
      <c r="C392" s="5" t="str">
        <f t="shared" si="78"/>
        <v/>
      </c>
      <c r="D392" s="155">
        <f t="shared" si="83"/>
        <v>0</v>
      </c>
      <c r="F392" s="156">
        <f t="shared" si="84"/>
        <v>0</v>
      </c>
      <c r="G392" t="str">
        <f t="shared" si="85"/>
        <v/>
      </c>
      <c r="H392" t="b">
        <f t="shared" si="86"/>
        <v>0</v>
      </c>
      <c r="I392" s="283">
        <f t="shared" si="79"/>
        <v>0</v>
      </c>
      <c r="J392" s="1">
        <f t="shared" si="80"/>
        <v>0</v>
      </c>
      <c r="K392" s="63">
        <f t="shared" si="87"/>
        <v>0</v>
      </c>
      <c r="L392" s="149">
        <f t="shared" si="88"/>
        <v>0</v>
      </c>
      <c r="M392" s="150">
        <f t="shared" si="89"/>
        <v>100</v>
      </c>
      <c r="N392" s="149">
        <f t="shared" si="90"/>
        <v>7</v>
      </c>
      <c r="O392" s="149">
        <f t="shared" si="81"/>
        <v>16</v>
      </c>
      <c r="P392" s="149">
        <f t="shared" si="82"/>
        <v>0.1</v>
      </c>
    </row>
    <row r="393" spans="1:16" x14ac:dyDescent="0.25">
      <c r="A393" s="391"/>
      <c r="B393" s="394"/>
      <c r="C393" s="5" t="str">
        <f t="shared" si="78"/>
        <v/>
      </c>
      <c r="D393" s="155">
        <f t="shared" si="83"/>
        <v>0</v>
      </c>
      <c r="F393" s="156">
        <f t="shared" si="84"/>
        <v>0</v>
      </c>
      <c r="G393" t="str">
        <f t="shared" si="85"/>
        <v/>
      </c>
      <c r="H393" t="b">
        <f t="shared" si="86"/>
        <v>0</v>
      </c>
      <c r="I393" s="283">
        <f t="shared" si="79"/>
        <v>0</v>
      </c>
      <c r="J393" s="1">
        <f t="shared" si="80"/>
        <v>0</v>
      </c>
      <c r="K393" s="63">
        <f t="shared" si="87"/>
        <v>0</v>
      </c>
      <c r="L393" s="149">
        <f t="shared" si="88"/>
        <v>0</v>
      </c>
      <c r="M393" s="150">
        <f t="shared" si="89"/>
        <v>100</v>
      </c>
      <c r="N393" s="149">
        <f t="shared" si="90"/>
        <v>7</v>
      </c>
      <c r="O393" s="149">
        <f t="shared" si="81"/>
        <v>16</v>
      </c>
      <c r="P393" s="149">
        <f t="shared" si="82"/>
        <v>0.1</v>
      </c>
    </row>
    <row r="394" spans="1:16" x14ac:dyDescent="0.25">
      <c r="A394" s="391"/>
      <c r="B394" s="394"/>
      <c r="C394" s="5" t="str">
        <f t="shared" si="78"/>
        <v/>
      </c>
      <c r="D394" s="155">
        <f t="shared" si="83"/>
        <v>0</v>
      </c>
      <c r="F394" s="156">
        <f t="shared" si="84"/>
        <v>0</v>
      </c>
      <c r="G394" t="str">
        <f t="shared" si="85"/>
        <v/>
      </c>
      <c r="H394" t="b">
        <f t="shared" si="86"/>
        <v>0</v>
      </c>
      <c r="I394" s="283">
        <f t="shared" si="79"/>
        <v>0</v>
      </c>
      <c r="J394" s="1">
        <f t="shared" si="80"/>
        <v>0</v>
      </c>
      <c r="K394" s="63">
        <f t="shared" si="87"/>
        <v>0</v>
      </c>
      <c r="L394" s="149">
        <f t="shared" si="88"/>
        <v>0</v>
      </c>
      <c r="M394" s="150">
        <f t="shared" si="89"/>
        <v>100</v>
      </c>
      <c r="N394" s="149">
        <f t="shared" si="90"/>
        <v>7</v>
      </c>
      <c r="O394" s="149">
        <f t="shared" si="81"/>
        <v>16</v>
      </c>
      <c r="P394" s="149">
        <f t="shared" si="82"/>
        <v>0.1</v>
      </c>
    </row>
    <row r="395" spans="1:16" x14ac:dyDescent="0.25">
      <c r="A395" s="391"/>
      <c r="B395" s="394"/>
      <c r="C395" s="5" t="str">
        <f t="shared" si="78"/>
        <v/>
      </c>
      <c r="D395" s="155">
        <f t="shared" si="83"/>
        <v>0</v>
      </c>
      <c r="F395" s="156">
        <f t="shared" si="84"/>
        <v>0</v>
      </c>
      <c r="G395" t="str">
        <f t="shared" si="85"/>
        <v/>
      </c>
      <c r="H395" t="b">
        <f t="shared" si="86"/>
        <v>0</v>
      </c>
      <c r="I395" s="283">
        <f t="shared" si="79"/>
        <v>0</v>
      </c>
      <c r="J395" s="1">
        <f t="shared" si="80"/>
        <v>0</v>
      </c>
      <c r="K395" s="63">
        <f t="shared" si="87"/>
        <v>0</v>
      </c>
      <c r="L395" s="149">
        <f t="shared" si="88"/>
        <v>0</v>
      </c>
      <c r="M395" s="150">
        <f t="shared" si="89"/>
        <v>100</v>
      </c>
      <c r="N395" s="149">
        <f t="shared" si="90"/>
        <v>7</v>
      </c>
      <c r="O395" s="149">
        <f t="shared" si="81"/>
        <v>16</v>
      </c>
      <c r="P395" s="149">
        <f t="shared" si="82"/>
        <v>0.1</v>
      </c>
    </row>
    <row r="396" spans="1:16" x14ac:dyDescent="0.25">
      <c r="A396" s="391"/>
      <c r="B396" s="394"/>
      <c r="C396" s="5" t="str">
        <f t="shared" si="78"/>
        <v/>
      </c>
      <c r="D396" s="155">
        <f t="shared" si="83"/>
        <v>0</v>
      </c>
      <c r="F396" s="156">
        <f t="shared" si="84"/>
        <v>0</v>
      </c>
      <c r="G396" t="str">
        <f t="shared" si="85"/>
        <v/>
      </c>
      <c r="H396" t="b">
        <f t="shared" si="86"/>
        <v>0</v>
      </c>
      <c r="I396" s="283">
        <f t="shared" si="79"/>
        <v>0</v>
      </c>
      <c r="J396" s="1">
        <f t="shared" si="80"/>
        <v>0</v>
      </c>
      <c r="K396" s="63">
        <f t="shared" si="87"/>
        <v>0</v>
      </c>
      <c r="L396" s="149">
        <f t="shared" si="88"/>
        <v>0</v>
      </c>
      <c r="M396" s="150">
        <f t="shared" si="89"/>
        <v>100</v>
      </c>
      <c r="N396" s="149">
        <f t="shared" si="90"/>
        <v>7</v>
      </c>
      <c r="O396" s="149">
        <f t="shared" si="81"/>
        <v>16</v>
      </c>
      <c r="P396" s="149">
        <f t="shared" si="82"/>
        <v>0.1</v>
      </c>
    </row>
    <row r="397" spans="1:16" x14ac:dyDescent="0.25">
      <c r="A397" s="391"/>
      <c r="B397" s="394"/>
      <c r="C397" s="5" t="str">
        <f t="shared" si="78"/>
        <v/>
      </c>
      <c r="D397" s="155">
        <f t="shared" si="83"/>
        <v>0</v>
      </c>
      <c r="F397" s="156">
        <f t="shared" si="84"/>
        <v>0</v>
      </c>
      <c r="G397" t="str">
        <f t="shared" si="85"/>
        <v/>
      </c>
      <c r="H397" t="b">
        <f t="shared" si="86"/>
        <v>0</v>
      </c>
      <c r="I397" s="283">
        <f t="shared" si="79"/>
        <v>0</v>
      </c>
      <c r="J397" s="1">
        <f t="shared" si="80"/>
        <v>0</v>
      </c>
      <c r="K397" s="63">
        <f t="shared" si="87"/>
        <v>0</v>
      </c>
      <c r="L397" s="149">
        <f t="shared" si="88"/>
        <v>0</v>
      </c>
      <c r="M397" s="150">
        <f t="shared" si="89"/>
        <v>100</v>
      </c>
      <c r="N397" s="149">
        <f t="shared" si="90"/>
        <v>7</v>
      </c>
      <c r="O397" s="149">
        <f t="shared" si="81"/>
        <v>16</v>
      </c>
      <c r="P397" s="149">
        <f t="shared" si="82"/>
        <v>0.1</v>
      </c>
    </row>
    <row r="398" spans="1:16" x14ac:dyDescent="0.25">
      <c r="A398" s="391"/>
      <c r="B398" s="394"/>
      <c r="C398" s="5" t="str">
        <f t="shared" si="78"/>
        <v/>
      </c>
      <c r="D398" s="155">
        <f t="shared" si="83"/>
        <v>0</v>
      </c>
      <c r="F398" s="156">
        <f t="shared" si="84"/>
        <v>0</v>
      </c>
      <c r="G398" t="str">
        <f t="shared" si="85"/>
        <v/>
      </c>
      <c r="H398" t="b">
        <f t="shared" si="86"/>
        <v>0</v>
      </c>
      <c r="I398" s="283">
        <f t="shared" si="79"/>
        <v>0</v>
      </c>
      <c r="J398" s="1">
        <f t="shared" si="80"/>
        <v>0</v>
      </c>
      <c r="K398" s="63">
        <f t="shared" si="87"/>
        <v>0</v>
      </c>
      <c r="L398" s="149">
        <f t="shared" si="88"/>
        <v>0</v>
      </c>
      <c r="M398" s="150">
        <f t="shared" si="89"/>
        <v>100</v>
      </c>
      <c r="N398" s="149">
        <f t="shared" si="90"/>
        <v>7</v>
      </c>
      <c r="O398" s="149">
        <f t="shared" si="81"/>
        <v>16</v>
      </c>
      <c r="P398" s="149">
        <f t="shared" si="82"/>
        <v>0.1</v>
      </c>
    </row>
    <row r="399" spans="1:16" x14ac:dyDescent="0.25">
      <c r="A399" s="391"/>
      <c r="B399" s="394"/>
      <c r="C399" s="5" t="str">
        <f t="shared" si="78"/>
        <v/>
      </c>
      <c r="D399" s="155">
        <f t="shared" si="83"/>
        <v>0</v>
      </c>
      <c r="F399" s="156">
        <f t="shared" si="84"/>
        <v>0</v>
      </c>
      <c r="G399" t="str">
        <f t="shared" si="85"/>
        <v/>
      </c>
      <c r="H399" t="b">
        <f t="shared" si="86"/>
        <v>0</v>
      </c>
      <c r="I399" s="283">
        <f t="shared" si="79"/>
        <v>0</v>
      </c>
      <c r="J399" s="1">
        <f t="shared" si="80"/>
        <v>0</v>
      </c>
      <c r="K399" s="63">
        <f t="shared" si="87"/>
        <v>0</v>
      </c>
      <c r="L399" s="149">
        <f t="shared" si="88"/>
        <v>0</v>
      </c>
      <c r="M399" s="150">
        <f t="shared" si="89"/>
        <v>100</v>
      </c>
      <c r="N399" s="149">
        <f t="shared" si="90"/>
        <v>7</v>
      </c>
      <c r="O399" s="149">
        <f t="shared" si="81"/>
        <v>16</v>
      </c>
      <c r="P399" s="149">
        <f t="shared" si="82"/>
        <v>0.1</v>
      </c>
    </row>
    <row r="400" spans="1:16" x14ac:dyDescent="0.25">
      <c r="A400" s="391"/>
      <c r="B400" s="394"/>
      <c r="C400" s="5" t="str">
        <f t="shared" si="78"/>
        <v/>
      </c>
      <c r="D400" s="155">
        <f t="shared" si="83"/>
        <v>0</v>
      </c>
      <c r="F400" s="156">
        <f t="shared" si="84"/>
        <v>0</v>
      </c>
      <c r="G400" t="str">
        <f t="shared" si="85"/>
        <v/>
      </c>
      <c r="H400" t="b">
        <f t="shared" si="86"/>
        <v>0</v>
      </c>
      <c r="I400" s="283">
        <f t="shared" si="79"/>
        <v>0</v>
      </c>
      <c r="J400" s="1">
        <f t="shared" si="80"/>
        <v>0</v>
      </c>
      <c r="K400" s="63">
        <f t="shared" si="87"/>
        <v>0</v>
      </c>
      <c r="L400" s="149">
        <f t="shared" si="88"/>
        <v>0</v>
      </c>
      <c r="M400" s="150">
        <f t="shared" si="89"/>
        <v>100</v>
      </c>
      <c r="N400" s="149">
        <f t="shared" si="90"/>
        <v>7</v>
      </c>
      <c r="O400" s="149">
        <f t="shared" si="81"/>
        <v>16</v>
      </c>
      <c r="P400" s="149">
        <f t="shared" si="82"/>
        <v>0.1</v>
      </c>
    </row>
    <row r="401" spans="1:16" x14ac:dyDescent="0.25">
      <c r="A401" s="391"/>
      <c r="B401" s="394"/>
      <c r="C401" s="5" t="str">
        <f t="shared" si="78"/>
        <v/>
      </c>
      <c r="D401" s="155">
        <f t="shared" si="83"/>
        <v>0</v>
      </c>
      <c r="F401" s="156">
        <f t="shared" si="84"/>
        <v>0</v>
      </c>
      <c r="G401" t="str">
        <f t="shared" si="85"/>
        <v/>
      </c>
      <c r="H401" t="b">
        <f t="shared" si="86"/>
        <v>0</v>
      </c>
      <c r="I401" s="283">
        <f t="shared" si="79"/>
        <v>0</v>
      </c>
      <c r="J401" s="1">
        <f t="shared" si="80"/>
        <v>0</v>
      </c>
      <c r="K401" s="63">
        <f t="shared" si="87"/>
        <v>0</v>
      </c>
      <c r="L401" s="149">
        <f t="shared" si="88"/>
        <v>0</v>
      </c>
      <c r="M401" s="150">
        <f t="shared" si="89"/>
        <v>100</v>
      </c>
      <c r="N401" s="149">
        <f t="shared" si="90"/>
        <v>7</v>
      </c>
      <c r="O401" s="149">
        <f t="shared" si="81"/>
        <v>16</v>
      </c>
      <c r="P401" s="149">
        <f t="shared" si="82"/>
        <v>0.1</v>
      </c>
    </row>
    <row r="402" spans="1:16" x14ac:dyDescent="0.25">
      <c r="A402" s="391"/>
      <c r="B402" s="394"/>
      <c r="C402" s="5" t="str">
        <f t="shared" si="78"/>
        <v/>
      </c>
      <c r="D402" s="155">
        <f t="shared" si="83"/>
        <v>0</v>
      </c>
      <c r="F402" s="156">
        <f t="shared" si="84"/>
        <v>0</v>
      </c>
      <c r="G402" t="str">
        <f t="shared" si="85"/>
        <v/>
      </c>
      <c r="H402" t="b">
        <f t="shared" si="86"/>
        <v>0</v>
      </c>
      <c r="I402" s="283">
        <f t="shared" si="79"/>
        <v>0</v>
      </c>
      <c r="J402" s="1">
        <f t="shared" si="80"/>
        <v>0</v>
      </c>
      <c r="K402" s="63">
        <f t="shared" si="87"/>
        <v>0</v>
      </c>
      <c r="L402" s="149">
        <f t="shared" si="88"/>
        <v>0</v>
      </c>
      <c r="M402" s="150">
        <f t="shared" si="89"/>
        <v>100</v>
      </c>
      <c r="N402" s="149">
        <f t="shared" si="90"/>
        <v>7</v>
      </c>
      <c r="O402" s="149">
        <f t="shared" si="81"/>
        <v>16</v>
      </c>
      <c r="P402" s="149">
        <f t="shared" si="82"/>
        <v>0.1</v>
      </c>
    </row>
    <row r="403" spans="1:16" x14ac:dyDescent="0.25">
      <c r="A403" s="391"/>
      <c r="B403" s="394"/>
      <c r="C403" s="5" t="str">
        <f t="shared" si="78"/>
        <v/>
      </c>
      <c r="D403" s="155">
        <f t="shared" si="83"/>
        <v>0</v>
      </c>
      <c r="F403" s="156">
        <f t="shared" si="84"/>
        <v>0</v>
      </c>
      <c r="G403" t="str">
        <f t="shared" si="85"/>
        <v/>
      </c>
      <c r="H403" t="b">
        <f t="shared" si="86"/>
        <v>0</v>
      </c>
      <c r="I403" s="283">
        <f t="shared" si="79"/>
        <v>0</v>
      </c>
      <c r="J403" s="1">
        <f t="shared" si="80"/>
        <v>0</v>
      </c>
      <c r="K403" s="63">
        <f t="shared" si="87"/>
        <v>0</v>
      </c>
      <c r="L403" s="149">
        <f t="shared" si="88"/>
        <v>0</v>
      </c>
      <c r="M403" s="150">
        <f t="shared" si="89"/>
        <v>100</v>
      </c>
      <c r="N403" s="149">
        <f t="shared" si="90"/>
        <v>7</v>
      </c>
      <c r="O403" s="149">
        <f t="shared" si="81"/>
        <v>16</v>
      </c>
      <c r="P403" s="149">
        <f t="shared" si="82"/>
        <v>0.1</v>
      </c>
    </row>
    <row r="404" spans="1:16" x14ac:dyDescent="0.25">
      <c r="A404" s="391"/>
      <c r="B404" s="394"/>
      <c r="C404" s="5" t="str">
        <f t="shared" si="78"/>
        <v/>
      </c>
      <c r="D404" s="155">
        <f t="shared" si="83"/>
        <v>0</v>
      </c>
      <c r="F404" s="156">
        <f t="shared" si="84"/>
        <v>0</v>
      </c>
      <c r="G404" t="str">
        <f t="shared" si="85"/>
        <v/>
      </c>
      <c r="H404" t="b">
        <f t="shared" si="86"/>
        <v>0</v>
      </c>
      <c r="I404" s="283">
        <f t="shared" si="79"/>
        <v>0</v>
      </c>
      <c r="J404" s="1">
        <f t="shared" si="80"/>
        <v>0</v>
      </c>
      <c r="K404" s="63">
        <f t="shared" si="87"/>
        <v>0</v>
      </c>
      <c r="L404" s="149">
        <f t="shared" si="88"/>
        <v>0</v>
      </c>
      <c r="M404" s="150">
        <f t="shared" si="89"/>
        <v>100</v>
      </c>
      <c r="N404" s="149">
        <f t="shared" si="90"/>
        <v>7</v>
      </c>
      <c r="O404" s="149">
        <f t="shared" si="81"/>
        <v>16</v>
      </c>
      <c r="P404" s="149">
        <f t="shared" si="82"/>
        <v>0.1</v>
      </c>
    </row>
    <row r="405" spans="1:16" x14ac:dyDescent="0.25">
      <c r="A405" s="391"/>
      <c r="B405" s="394"/>
      <c r="C405" s="5" t="str">
        <f t="shared" si="78"/>
        <v/>
      </c>
      <c r="D405" s="155">
        <f t="shared" si="83"/>
        <v>0</v>
      </c>
      <c r="F405" s="156">
        <f t="shared" si="84"/>
        <v>0</v>
      </c>
      <c r="G405" t="str">
        <f t="shared" si="85"/>
        <v/>
      </c>
      <c r="H405" t="b">
        <f t="shared" si="86"/>
        <v>0</v>
      </c>
      <c r="I405" s="283">
        <f t="shared" si="79"/>
        <v>0</v>
      </c>
      <c r="J405" s="1">
        <f t="shared" si="80"/>
        <v>0</v>
      </c>
      <c r="K405" s="63">
        <f t="shared" si="87"/>
        <v>0</v>
      </c>
      <c r="L405" s="149">
        <f t="shared" si="88"/>
        <v>0</v>
      </c>
      <c r="M405" s="150">
        <f t="shared" si="89"/>
        <v>100</v>
      </c>
      <c r="N405" s="149">
        <f t="shared" si="90"/>
        <v>7</v>
      </c>
      <c r="O405" s="149">
        <f t="shared" si="81"/>
        <v>16</v>
      </c>
      <c r="P405" s="149">
        <f t="shared" si="82"/>
        <v>0.1</v>
      </c>
    </row>
    <row r="406" spans="1:16" x14ac:dyDescent="0.25">
      <c r="A406" s="391"/>
      <c r="B406" s="394"/>
      <c r="C406" s="5" t="str">
        <f t="shared" si="78"/>
        <v/>
      </c>
      <c r="D406" s="155">
        <f t="shared" si="83"/>
        <v>0</v>
      </c>
      <c r="F406" s="156">
        <f t="shared" si="84"/>
        <v>0</v>
      </c>
      <c r="G406" t="str">
        <f t="shared" si="85"/>
        <v/>
      </c>
      <c r="H406" t="b">
        <f t="shared" si="86"/>
        <v>0</v>
      </c>
      <c r="I406" s="283">
        <f t="shared" si="79"/>
        <v>0</v>
      </c>
      <c r="J406" s="1">
        <f t="shared" si="80"/>
        <v>0</v>
      </c>
      <c r="K406" s="63">
        <f t="shared" si="87"/>
        <v>0</v>
      </c>
      <c r="L406" s="149">
        <f t="shared" si="88"/>
        <v>0</v>
      </c>
      <c r="M406" s="150">
        <f t="shared" si="89"/>
        <v>100</v>
      </c>
      <c r="N406" s="149">
        <f t="shared" si="90"/>
        <v>7</v>
      </c>
      <c r="O406" s="149">
        <f t="shared" si="81"/>
        <v>16</v>
      </c>
      <c r="P406" s="149">
        <f t="shared" si="82"/>
        <v>0.1</v>
      </c>
    </row>
    <row r="407" spans="1:16" x14ac:dyDescent="0.25">
      <c r="A407" s="391"/>
      <c r="B407" s="394"/>
      <c r="C407" s="5" t="str">
        <f t="shared" si="78"/>
        <v/>
      </c>
      <c r="D407" s="155">
        <f t="shared" si="83"/>
        <v>0</v>
      </c>
      <c r="F407" s="156">
        <f t="shared" si="84"/>
        <v>0</v>
      </c>
      <c r="G407" t="str">
        <f t="shared" si="85"/>
        <v/>
      </c>
      <c r="H407" t="b">
        <f t="shared" si="86"/>
        <v>0</v>
      </c>
      <c r="I407" s="283">
        <f t="shared" si="79"/>
        <v>0</v>
      </c>
      <c r="J407" s="1">
        <f t="shared" si="80"/>
        <v>0</v>
      </c>
      <c r="K407" s="63">
        <f t="shared" si="87"/>
        <v>0</v>
      </c>
      <c r="L407" s="149">
        <f t="shared" si="88"/>
        <v>0</v>
      </c>
      <c r="M407" s="150">
        <f t="shared" si="89"/>
        <v>100</v>
      </c>
      <c r="N407" s="149">
        <f t="shared" si="90"/>
        <v>7</v>
      </c>
      <c r="O407" s="149">
        <f t="shared" si="81"/>
        <v>16</v>
      </c>
      <c r="P407" s="149">
        <f t="shared" si="82"/>
        <v>0.1</v>
      </c>
    </row>
    <row r="408" spans="1:16" x14ac:dyDescent="0.25">
      <c r="A408" s="391"/>
      <c r="B408" s="394"/>
      <c r="C408" s="5" t="str">
        <f t="shared" si="78"/>
        <v/>
      </c>
      <c r="D408" s="155">
        <f t="shared" si="83"/>
        <v>0</v>
      </c>
      <c r="F408" s="156">
        <f t="shared" si="84"/>
        <v>0</v>
      </c>
      <c r="G408" t="str">
        <f t="shared" si="85"/>
        <v/>
      </c>
      <c r="H408" t="b">
        <f t="shared" si="86"/>
        <v>0</v>
      </c>
      <c r="I408" s="283">
        <f t="shared" si="79"/>
        <v>0</v>
      </c>
      <c r="J408" s="1">
        <f t="shared" si="80"/>
        <v>0</v>
      </c>
      <c r="K408" s="63">
        <f t="shared" si="87"/>
        <v>0</v>
      </c>
      <c r="L408" s="149">
        <f t="shared" si="88"/>
        <v>0</v>
      </c>
      <c r="M408" s="150">
        <f t="shared" si="89"/>
        <v>100</v>
      </c>
      <c r="N408" s="149">
        <f t="shared" si="90"/>
        <v>7</v>
      </c>
      <c r="O408" s="149">
        <f t="shared" si="81"/>
        <v>16</v>
      </c>
      <c r="P408" s="149">
        <f t="shared" si="82"/>
        <v>0.1</v>
      </c>
    </row>
    <row r="409" spans="1:16" x14ac:dyDescent="0.25">
      <c r="A409" s="391"/>
      <c r="B409" s="394"/>
      <c r="C409" s="5" t="str">
        <f t="shared" si="78"/>
        <v/>
      </c>
      <c r="D409" s="155">
        <f t="shared" si="83"/>
        <v>0</v>
      </c>
      <c r="F409" s="156">
        <f t="shared" si="84"/>
        <v>0</v>
      </c>
      <c r="G409" t="str">
        <f t="shared" si="85"/>
        <v/>
      </c>
      <c r="H409" t="b">
        <f t="shared" si="86"/>
        <v>0</v>
      </c>
      <c r="I409" s="283">
        <f t="shared" si="79"/>
        <v>0</v>
      </c>
      <c r="J409" s="1">
        <f t="shared" si="80"/>
        <v>0</v>
      </c>
      <c r="K409" s="63">
        <f t="shared" si="87"/>
        <v>0</v>
      </c>
      <c r="L409" s="149">
        <f t="shared" si="88"/>
        <v>0</v>
      </c>
      <c r="M409" s="150">
        <f t="shared" si="89"/>
        <v>100</v>
      </c>
      <c r="N409" s="149">
        <f t="shared" si="90"/>
        <v>7</v>
      </c>
      <c r="O409" s="149">
        <f t="shared" si="81"/>
        <v>16</v>
      </c>
      <c r="P409" s="149">
        <f t="shared" si="82"/>
        <v>0.1</v>
      </c>
    </row>
    <row r="410" spans="1:16" x14ac:dyDescent="0.25">
      <c r="A410" s="391"/>
      <c r="B410" s="394"/>
      <c r="C410" s="5" t="str">
        <f t="shared" si="78"/>
        <v/>
      </c>
      <c r="D410" s="155">
        <f t="shared" si="83"/>
        <v>0</v>
      </c>
      <c r="F410" s="156">
        <f t="shared" si="84"/>
        <v>0</v>
      </c>
      <c r="G410" t="str">
        <f t="shared" si="85"/>
        <v/>
      </c>
      <c r="H410" t="b">
        <f t="shared" si="86"/>
        <v>0</v>
      </c>
      <c r="I410" s="283">
        <f t="shared" si="79"/>
        <v>0</v>
      </c>
      <c r="J410" s="1">
        <f t="shared" si="80"/>
        <v>0</v>
      </c>
      <c r="K410" s="63">
        <f t="shared" si="87"/>
        <v>0</v>
      </c>
      <c r="L410" s="149">
        <f t="shared" si="88"/>
        <v>0</v>
      </c>
      <c r="M410" s="150">
        <f t="shared" si="89"/>
        <v>100</v>
      </c>
      <c r="N410" s="149">
        <f t="shared" si="90"/>
        <v>7</v>
      </c>
      <c r="O410" s="149">
        <f t="shared" si="81"/>
        <v>16</v>
      </c>
      <c r="P410" s="149">
        <f t="shared" si="82"/>
        <v>0.1</v>
      </c>
    </row>
    <row r="411" spans="1:16" x14ac:dyDescent="0.25">
      <c r="A411" s="391"/>
      <c r="B411" s="394"/>
      <c r="C411" s="5" t="str">
        <f t="shared" si="78"/>
        <v/>
      </c>
      <c r="D411" s="155">
        <f t="shared" si="83"/>
        <v>0</v>
      </c>
      <c r="F411" s="156">
        <f t="shared" si="84"/>
        <v>0</v>
      </c>
      <c r="G411" t="str">
        <f t="shared" si="85"/>
        <v/>
      </c>
      <c r="H411" t="b">
        <f t="shared" si="86"/>
        <v>0</v>
      </c>
      <c r="I411" s="283">
        <f t="shared" si="79"/>
        <v>0</v>
      </c>
      <c r="J411" s="1">
        <f t="shared" si="80"/>
        <v>0</v>
      </c>
      <c r="K411" s="63">
        <f t="shared" si="87"/>
        <v>0</v>
      </c>
      <c r="L411" s="149">
        <f t="shared" si="88"/>
        <v>0</v>
      </c>
      <c r="M411" s="150">
        <f t="shared" si="89"/>
        <v>100</v>
      </c>
      <c r="N411" s="149">
        <f t="shared" si="90"/>
        <v>7</v>
      </c>
      <c r="O411" s="149">
        <f t="shared" si="81"/>
        <v>16</v>
      </c>
      <c r="P411" s="149">
        <f t="shared" si="82"/>
        <v>0.1</v>
      </c>
    </row>
    <row r="412" spans="1:16" x14ac:dyDescent="0.25">
      <c r="A412" s="391"/>
      <c r="B412" s="394"/>
      <c r="C412" s="5" t="str">
        <f t="shared" si="78"/>
        <v/>
      </c>
      <c r="D412" s="155">
        <f t="shared" si="83"/>
        <v>0</v>
      </c>
      <c r="F412" s="156">
        <f t="shared" si="84"/>
        <v>0</v>
      </c>
      <c r="G412" t="str">
        <f t="shared" si="85"/>
        <v/>
      </c>
      <c r="H412" t="b">
        <f t="shared" si="86"/>
        <v>0</v>
      </c>
      <c r="I412" s="283">
        <f t="shared" si="79"/>
        <v>0</v>
      </c>
      <c r="J412" s="1">
        <f t="shared" si="80"/>
        <v>0</v>
      </c>
      <c r="K412" s="63">
        <f t="shared" si="87"/>
        <v>0</v>
      </c>
      <c r="L412" s="149">
        <f t="shared" si="88"/>
        <v>0</v>
      </c>
      <c r="M412" s="150">
        <f t="shared" si="89"/>
        <v>100</v>
      </c>
      <c r="N412" s="149">
        <f t="shared" si="90"/>
        <v>7</v>
      </c>
      <c r="O412" s="149">
        <f t="shared" si="81"/>
        <v>16</v>
      </c>
      <c r="P412" s="149">
        <f t="shared" si="82"/>
        <v>0.1</v>
      </c>
    </row>
    <row r="413" spans="1:16" x14ac:dyDescent="0.25">
      <c r="A413" s="391"/>
      <c r="B413" s="394"/>
      <c r="C413" s="5" t="str">
        <f t="shared" si="78"/>
        <v/>
      </c>
      <c r="D413" s="155">
        <f t="shared" si="83"/>
        <v>0</v>
      </c>
      <c r="F413" s="156">
        <f t="shared" si="84"/>
        <v>0</v>
      </c>
      <c r="G413" t="str">
        <f t="shared" si="85"/>
        <v/>
      </c>
      <c r="H413" t="b">
        <f t="shared" si="86"/>
        <v>0</v>
      </c>
      <c r="I413" s="283">
        <f t="shared" si="79"/>
        <v>0</v>
      </c>
      <c r="J413" s="1">
        <f t="shared" si="80"/>
        <v>0</v>
      </c>
      <c r="K413" s="63">
        <f t="shared" si="87"/>
        <v>0</v>
      </c>
      <c r="L413" s="149">
        <f t="shared" si="88"/>
        <v>0</v>
      </c>
      <c r="M413" s="150">
        <f t="shared" si="89"/>
        <v>100</v>
      </c>
      <c r="N413" s="149">
        <f t="shared" si="90"/>
        <v>7</v>
      </c>
      <c r="O413" s="149">
        <f t="shared" si="81"/>
        <v>16</v>
      </c>
      <c r="P413" s="149">
        <f t="shared" si="82"/>
        <v>0.1</v>
      </c>
    </row>
    <row r="414" spans="1:16" x14ac:dyDescent="0.25">
      <c r="A414" s="391"/>
      <c r="B414" s="394"/>
      <c r="C414" s="5" t="str">
        <f t="shared" si="78"/>
        <v/>
      </c>
      <c r="D414" s="155">
        <f t="shared" si="83"/>
        <v>0</v>
      </c>
      <c r="F414" s="156">
        <f t="shared" si="84"/>
        <v>0</v>
      </c>
      <c r="G414" t="str">
        <f t="shared" si="85"/>
        <v/>
      </c>
      <c r="H414" t="b">
        <f t="shared" si="86"/>
        <v>0</v>
      </c>
      <c r="I414" s="283">
        <f t="shared" si="79"/>
        <v>0</v>
      </c>
      <c r="J414" s="1">
        <f t="shared" si="80"/>
        <v>0</v>
      </c>
      <c r="K414" s="63">
        <f t="shared" si="87"/>
        <v>0</v>
      </c>
      <c r="L414" s="149">
        <f t="shared" si="88"/>
        <v>0</v>
      </c>
      <c r="M414" s="150">
        <f t="shared" si="89"/>
        <v>100</v>
      </c>
      <c r="N414" s="149">
        <f t="shared" si="90"/>
        <v>7</v>
      </c>
      <c r="O414" s="149">
        <f t="shared" si="81"/>
        <v>16</v>
      </c>
      <c r="P414" s="149">
        <f t="shared" si="82"/>
        <v>0.1</v>
      </c>
    </row>
    <row r="415" spans="1:16" x14ac:dyDescent="0.25">
      <c r="A415" s="391"/>
      <c r="B415" s="394"/>
      <c r="C415" s="5" t="str">
        <f t="shared" si="78"/>
        <v/>
      </c>
      <c r="D415" s="155">
        <f t="shared" si="83"/>
        <v>0</v>
      </c>
      <c r="F415" s="156">
        <f t="shared" si="84"/>
        <v>0</v>
      </c>
      <c r="G415" t="str">
        <f t="shared" si="85"/>
        <v/>
      </c>
      <c r="H415" t="b">
        <f t="shared" si="86"/>
        <v>0</v>
      </c>
      <c r="I415" s="283">
        <f t="shared" si="79"/>
        <v>0</v>
      </c>
      <c r="J415" s="1">
        <f t="shared" si="80"/>
        <v>0</v>
      </c>
      <c r="K415" s="63">
        <f t="shared" si="87"/>
        <v>0</v>
      </c>
      <c r="L415" s="149">
        <f t="shared" si="88"/>
        <v>0</v>
      </c>
      <c r="M415" s="150">
        <f t="shared" si="89"/>
        <v>100</v>
      </c>
      <c r="N415" s="149">
        <f t="shared" si="90"/>
        <v>7</v>
      </c>
      <c r="O415" s="149">
        <f t="shared" si="81"/>
        <v>16</v>
      </c>
      <c r="P415" s="149">
        <f t="shared" si="82"/>
        <v>0.1</v>
      </c>
    </row>
    <row r="416" spans="1:16" x14ac:dyDescent="0.25">
      <c r="A416" s="391"/>
      <c r="B416" s="394"/>
      <c r="C416" s="5" t="str">
        <f t="shared" si="78"/>
        <v/>
      </c>
      <c r="D416" s="155">
        <f t="shared" si="83"/>
        <v>0</v>
      </c>
      <c r="F416" s="156">
        <f t="shared" si="84"/>
        <v>0</v>
      </c>
      <c r="G416" t="str">
        <f t="shared" si="85"/>
        <v/>
      </c>
      <c r="H416" t="b">
        <f t="shared" si="86"/>
        <v>0</v>
      </c>
      <c r="I416" s="283">
        <f t="shared" si="79"/>
        <v>0</v>
      </c>
      <c r="J416" s="1">
        <f t="shared" si="80"/>
        <v>0</v>
      </c>
      <c r="K416" s="63">
        <f t="shared" si="87"/>
        <v>0</v>
      </c>
      <c r="L416" s="149">
        <f t="shared" si="88"/>
        <v>0</v>
      </c>
      <c r="M416" s="150">
        <f t="shared" si="89"/>
        <v>100</v>
      </c>
      <c r="N416" s="149">
        <f t="shared" si="90"/>
        <v>7</v>
      </c>
      <c r="O416" s="149">
        <f t="shared" si="81"/>
        <v>16</v>
      </c>
      <c r="P416" s="149">
        <f t="shared" si="82"/>
        <v>0.1</v>
      </c>
    </row>
    <row r="417" spans="1:16" x14ac:dyDescent="0.25">
      <c r="A417" s="391"/>
      <c r="B417" s="394"/>
      <c r="C417" s="5" t="str">
        <f t="shared" si="78"/>
        <v/>
      </c>
      <c r="D417" s="155">
        <f t="shared" si="83"/>
        <v>0</v>
      </c>
      <c r="F417" s="156">
        <f t="shared" si="84"/>
        <v>0</v>
      </c>
      <c r="G417" t="str">
        <f t="shared" si="85"/>
        <v/>
      </c>
      <c r="H417" t="b">
        <f t="shared" si="86"/>
        <v>0</v>
      </c>
      <c r="I417" s="283">
        <f t="shared" si="79"/>
        <v>0</v>
      </c>
      <c r="J417" s="1">
        <f t="shared" si="80"/>
        <v>0</v>
      </c>
      <c r="K417" s="63">
        <f t="shared" si="87"/>
        <v>0</v>
      </c>
      <c r="L417" s="149">
        <f t="shared" si="88"/>
        <v>0</v>
      </c>
      <c r="M417" s="150">
        <f t="shared" si="89"/>
        <v>100</v>
      </c>
      <c r="N417" s="149">
        <f t="shared" si="90"/>
        <v>7</v>
      </c>
      <c r="O417" s="149">
        <f t="shared" si="81"/>
        <v>16</v>
      </c>
      <c r="P417" s="149">
        <f t="shared" si="82"/>
        <v>0.1</v>
      </c>
    </row>
    <row r="418" spans="1:16" x14ac:dyDescent="0.25">
      <c r="A418" s="391"/>
      <c r="B418" s="394"/>
      <c r="C418" s="5" t="str">
        <f t="shared" si="78"/>
        <v/>
      </c>
      <c r="D418" s="155">
        <f t="shared" si="83"/>
        <v>0</v>
      </c>
      <c r="F418" s="156">
        <f t="shared" si="84"/>
        <v>0</v>
      </c>
      <c r="G418" t="str">
        <f t="shared" si="85"/>
        <v/>
      </c>
      <c r="H418" t="b">
        <f t="shared" si="86"/>
        <v>0</v>
      </c>
      <c r="I418" s="283">
        <f t="shared" si="79"/>
        <v>0</v>
      </c>
      <c r="J418" s="1">
        <f t="shared" si="80"/>
        <v>0</v>
      </c>
      <c r="K418" s="63">
        <f t="shared" si="87"/>
        <v>0</v>
      </c>
      <c r="L418" s="149">
        <f t="shared" si="88"/>
        <v>0</v>
      </c>
      <c r="M418" s="150">
        <f t="shared" si="89"/>
        <v>100</v>
      </c>
      <c r="N418" s="149">
        <f t="shared" si="90"/>
        <v>7</v>
      </c>
      <c r="O418" s="149">
        <f t="shared" si="81"/>
        <v>16</v>
      </c>
      <c r="P418" s="149">
        <f t="shared" si="82"/>
        <v>0.1</v>
      </c>
    </row>
    <row r="419" spans="1:16" x14ac:dyDescent="0.25">
      <c r="A419" s="391"/>
      <c r="B419" s="394"/>
      <c r="C419" s="5" t="str">
        <f t="shared" si="78"/>
        <v/>
      </c>
      <c r="D419" s="155">
        <f t="shared" si="83"/>
        <v>0</v>
      </c>
      <c r="F419" s="156">
        <f t="shared" si="84"/>
        <v>0</v>
      </c>
      <c r="G419" t="str">
        <f t="shared" si="85"/>
        <v/>
      </c>
      <c r="H419" t="b">
        <f t="shared" si="86"/>
        <v>0</v>
      </c>
      <c r="I419" s="283">
        <f t="shared" si="79"/>
        <v>0</v>
      </c>
      <c r="J419" s="1">
        <f t="shared" si="80"/>
        <v>0</v>
      </c>
      <c r="K419" s="63">
        <f t="shared" si="87"/>
        <v>0</v>
      </c>
      <c r="L419" s="149">
        <f t="shared" si="88"/>
        <v>0</v>
      </c>
      <c r="M419" s="150">
        <f t="shared" si="89"/>
        <v>100</v>
      </c>
      <c r="N419" s="149">
        <f t="shared" si="90"/>
        <v>7</v>
      </c>
      <c r="O419" s="149">
        <f t="shared" si="81"/>
        <v>16</v>
      </c>
      <c r="P419" s="149">
        <f t="shared" si="82"/>
        <v>0.1</v>
      </c>
    </row>
    <row r="420" spans="1:16" x14ac:dyDescent="0.25">
      <c r="A420" s="391"/>
      <c r="B420" s="394"/>
      <c r="C420" s="5" t="str">
        <f t="shared" si="78"/>
        <v/>
      </c>
      <c r="D420" s="155">
        <f t="shared" si="83"/>
        <v>0</v>
      </c>
      <c r="F420" s="156">
        <f t="shared" si="84"/>
        <v>0</v>
      </c>
      <c r="G420" t="str">
        <f t="shared" si="85"/>
        <v/>
      </c>
      <c r="H420" t="b">
        <f t="shared" si="86"/>
        <v>0</v>
      </c>
      <c r="I420" s="283">
        <f t="shared" si="79"/>
        <v>0</v>
      </c>
      <c r="J420" s="1">
        <f t="shared" si="80"/>
        <v>0</v>
      </c>
      <c r="K420" s="63">
        <f t="shared" si="87"/>
        <v>0</v>
      </c>
      <c r="L420" s="149">
        <f t="shared" si="88"/>
        <v>0</v>
      </c>
      <c r="M420" s="150">
        <f t="shared" si="89"/>
        <v>100</v>
      </c>
      <c r="N420" s="149">
        <f t="shared" si="90"/>
        <v>7</v>
      </c>
      <c r="O420" s="149">
        <f t="shared" si="81"/>
        <v>16</v>
      </c>
      <c r="P420" s="149">
        <f t="shared" si="82"/>
        <v>0.1</v>
      </c>
    </row>
    <row r="421" spans="1:16" x14ac:dyDescent="0.25">
      <c r="A421" s="391"/>
      <c r="B421" s="394"/>
      <c r="C421" s="5" t="str">
        <f t="shared" si="78"/>
        <v/>
      </c>
      <c r="D421" s="155">
        <f t="shared" si="83"/>
        <v>0</v>
      </c>
      <c r="F421" s="156">
        <f t="shared" si="84"/>
        <v>0</v>
      </c>
      <c r="G421" t="str">
        <f t="shared" si="85"/>
        <v/>
      </c>
      <c r="H421" t="b">
        <f t="shared" si="86"/>
        <v>0</v>
      </c>
      <c r="I421" s="283">
        <f t="shared" si="79"/>
        <v>0</v>
      </c>
      <c r="J421" s="1">
        <f t="shared" si="80"/>
        <v>0</v>
      </c>
      <c r="K421" s="63">
        <f t="shared" si="87"/>
        <v>0</v>
      </c>
      <c r="L421" s="149">
        <f t="shared" si="88"/>
        <v>0</v>
      </c>
      <c r="M421" s="150">
        <f t="shared" si="89"/>
        <v>100</v>
      </c>
      <c r="N421" s="149">
        <f t="shared" si="90"/>
        <v>7</v>
      </c>
      <c r="O421" s="149">
        <f t="shared" si="81"/>
        <v>16</v>
      </c>
      <c r="P421" s="149">
        <f t="shared" si="82"/>
        <v>0.1</v>
      </c>
    </row>
    <row r="422" spans="1:16" x14ac:dyDescent="0.25">
      <c r="A422" s="391"/>
      <c r="B422" s="394"/>
      <c r="C422" s="5" t="str">
        <f t="shared" si="78"/>
        <v/>
      </c>
      <c r="D422" s="155">
        <f t="shared" si="83"/>
        <v>0</v>
      </c>
      <c r="F422" s="156">
        <f t="shared" si="84"/>
        <v>0</v>
      </c>
      <c r="G422" t="str">
        <f t="shared" si="85"/>
        <v/>
      </c>
      <c r="H422" t="b">
        <f t="shared" si="86"/>
        <v>0</v>
      </c>
      <c r="I422" s="283">
        <f t="shared" si="79"/>
        <v>0</v>
      </c>
      <c r="J422" s="1">
        <f t="shared" si="80"/>
        <v>0</v>
      </c>
      <c r="K422" s="63">
        <f t="shared" si="87"/>
        <v>0</v>
      </c>
      <c r="L422" s="149">
        <f t="shared" si="88"/>
        <v>0</v>
      </c>
      <c r="M422" s="150">
        <f t="shared" si="89"/>
        <v>100</v>
      </c>
      <c r="N422" s="149">
        <f t="shared" si="90"/>
        <v>7</v>
      </c>
      <c r="O422" s="149">
        <f t="shared" si="81"/>
        <v>16</v>
      </c>
      <c r="P422" s="149">
        <f t="shared" si="82"/>
        <v>0.1</v>
      </c>
    </row>
    <row r="423" spans="1:16" x14ac:dyDescent="0.25">
      <c r="A423" s="391"/>
      <c r="B423" s="394"/>
      <c r="C423" s="5" t="str">
        <f t="shared" si="78"/>
        <v/>
      </c>
      <c r="D423" s="155">
        <f t="shared" si="83"/>
        <v>0</v>
      </c>
      <c r="F423" s="156">
        <f t="shared" si="84"/>
        <v>0</v>
      </c>
      <c r="G423" t="str">
        <f t="shared" si="85"/>
        <v/>
      </c>
      <c r="H423" t="b">
        <f t="shared" si="86"/>
        <v>0</v>
      </c>
      <c r="I423" s="283">
        <f t="shared" si="79"/>
        <v>0</v>
      </c>
      <c r="J423" s="1">
        <f t="shared" si="80"/>
        <v>0</v>
      </c>
      <c r="K423" s="63">
        <f t="shared" si="87"/>
        <v>0</v>
      </c>
      <c r="L423" s="149">
        <f t="shared" si="88"/>
        <v>0</v>
      </c>
      <c r="M423" s="150">
        <f t="shared" si="89"/>
        <v>100</v>
      </c>
      <c r="N423" s="149">
        <f t="shared" si="90"/>
        <v>7</v>
      </c>
      <c r="O423" s="149">
        <f t="shared" si="81"/>
        <v>16</v>
      </c>
      <c r="P423" s="149">
        <f t="shared" si="82"/>
        <v>0.1</v>
      </c>
    </row>
    <row r="424" spans="1:16" x14ac:dyDescent="0.25">
      <c r="A424" s="391"/>
      <c r="B424" s="394"/>
      <c r="C424" s="5" t="str">
        <f t="shared" si="78"/>
        <v/>
      </c>
      <c r="D424" s="155">
        <f t="shared" si="83"/>
        <v>0</v>
      </c>
      <c r="F424" s="156">
        <f t="shared" si="84"/>
        <v>0</v>
      </c>
      <c r="G424" t="str">
        <f t="shared" si="85"/>
        <v/>
      </c>
      <c r="H424" t="b">
        <f t="shared" si="86"/>
        <v>0</v>
      </c>
      <c r="I424" s="283">
        <f t="shared" si="79"/>
        <v>0</v>
      </c>
      <c r="J424" s="1">
        <f t="shared" si="80"/>
        <v>0</v>
      </c>
      <c r="K424" s="63">
        <f t="shared" si="87"/>
        <v>0</v>
      </c>
      <c r="L424" s="149">
        <f t="shared" si="88"/>
        <v>0</v>
      </c>
      <c r="M424" s="150">
        <f t="shared" si="89"/>
        <v>100</v>
      </c>
      <c r="N424" s="149">
        <f t="shared" si="90"/>
        <v>7</v>
      </c>
      <c r="O424" s="149">
        <f t="shared" si="81"/>
        <v>16</v>
      </c>
      <c r="P424" s="149">
        <f t="shared" si="82"/>
        <v>0.1</v>
      </c>
    </row>
    <row r="425" spans="1:16" x14ac:dyDescent="0.25">
      <c r="A425" s="391"/>
      <c r="B425" s="394"/>
      <c r="C425" s="5" t="str">
        <f t="shared" si="78"/>
        <v/>
      </c>
      <c r="D425" s="155">
        <f t="shared" si="83"/>
        <v>0</v>
      </c>
      <c r="F425" s="156">
        <f t="shared" si="84"/>
        <v>0</v>
      </c>
      <c r="G425" t="str">
        <f t="shared" si="85"/>
        <v/>
      </c>
      <c r="H425" t="b">
        <f t="shared" si="86"/>
        <v>0</v>
      </c>
      <c r="I425" s="283">
        <f t="shared" si="79"/>
        <v>0</v>
      </c>
      <c r="J425" s="1">
        <f t="shared" si="80"/>
        <v>0</v>
      </c>
      <c r="K425" s="63">
        <f t="shared" si="87"/>
        <v>0</v>
      </c>
      <c r="L425" s="149">
        <f t="shared" si="88"/>
        <v>0</v>
      </c>
      <c r="M425" s="150">
        <f t="shared" si="89"/>
        <v>100</v>
      </c>
      <c r="N425" s="149">
        <f t="shared" si="90"/>
        <v>7</v>
      </c>
      <c r="O425" s="149">
        <f t="shared" si="81"/>
        <v>16</v>
      </c>
      <c r="P425" s="149">
        <f t="shared" si="82"/>
        <v>0.1</v>
      </c>
    </row>
    <row r="426" spans="1:16" x14ac:dyDescent="0.25">
      <c r="A426" s="391"/>
      <c r="B426" s="394"/>
      <c r="C426" s="5" t="str">
        <f t="shared" si="78"/>
        <v/>
      </c>
      <c r="D426" s="155">
        <f t="shared" si="83"/>
        <v>0</v>
      </c>
      <c r="F426" s="156">
        <f t="shared" si="84"/>
        <v>0</v>
      </c>
      <c r="G426" t="str">
        <f t="shared" si="85"/>
        <v/>
      </c>
      <c r="H426" t="b">
        <f t="shared" si="86"/>
        <v>0</v>
      </c>
      <c r="I426" s="283">
        <f t="shared" si="79"/>
        <v>0</v>
      </c>
      <c r="J426" s="1">
        <f t="shared" si="80"/>
        <v>0</v>
      </c>
      <c r="K426" s="63">
        <f t="shared" si="87"/>
        <v>0</v>
      </c>
      <c r="L426" s="149">
        <f t="shared" si="88"/>
        <v>0</v>
      </c>
      <c r="M426" s="150">
        <f t="shared" si="89"/>
        <v>100</v>
      </c>
      <c r="N426" s="149">
        <f t="shared" si="90"/>
        <v>7</v>
      </c>
      <c r="O426" s="149">
        <f t="shared" si="81"/>
        <v>16</v>
      </c>
      <c r="P426" s="149">
        <f t="shared" si="82"/>
        <v>0.1</v>
      </c>
    </row>
    <row r="427" spans="1:16" x14ac:dyDescent="0.25">
      <c r="A427" s="391"/>
      <c r="B427" s="394"/>
      <c r="C427" s="5" t="str">
        <f t="shared" si="78"/>
        <v/>
      </c>
      <c r="D427" s="155">
        <f t="shared" si="83"/>
        <v>0</v>
      </c>
      <c r="F427" s="156">
        <f t="shared" si="84"/>
        <v>0</v>
      </c>
      <c r="G427" t="str">
        <f t="shared" si="85"/>
        <v/>
      </c>
      <c r="H427" t="b">
        <f t="shared" si="86"/>
        <v>0</v>
      </c>
      <c r="I427" s="283">
        <f t="shared" si="79"/>
        <v>0</v>
      </c>
      <c r="J427" s="1">
        <f t="shared" si="80"/>
        <v>0</v>
      </c>
      <c r="K427" s="63">
        <f t="shared" si="87"/>
        <v>0</v>
      </c>
      <c r="L427" s="149">
        <f t="shared" si="88"/>
        <v>0</v>
      </c>
      <c r="M427" s="150">
        <f t="shared" si="89"/>
        <v>100</v>
      </c>
      <c r="N427" s="149">
        <f t="shared" si="90"/>
        <v>7</v>
      </c>
      <c r="O427" s="149">
        <f t="shared" si="81"/>
        <v>16</v>
      </c>
      <c r="P427" s="149">
        <f t="shared" si="82"/>
        <v>0.1</v>
      </c>
    </row>
    <row r="428" spans="1:16" x14ac:dyDescent="0.25">
      <c r="A428" s="391"/>
      <c r="B428" s="394"/>
      <c r="C428" s="5" t="str">
        <f t="shared" si="78"/>
        <v/>
      </c>
      <c r="D428" s="155">
        <f t="shared" si="83"/>
        <v>0</v>
      </c>
      <c r="F428" s="156">
        <f t="shared" si="84"/>
        <v>0</v>
      </c>
      <c r="G428" t="str">
        <f t="shared" si="85"/>
        <v/>
      </c>
      <c r="H428" t="b">
        <f t="shared" si="86"/>
        <v>0</v>
      </c>
      <c r="I428" s="283">
        <f t="shared" si="79"/>
        <v>0</v>
      </c>
      <c r="J428" s="1">
        <f t="shared" si="80"/>
        <v>0</v>
      </c>
      <c r="K428" s="63">
        <f t="shared" si="87"/>
        <v>0</v>
      </c>
      <c r="L428" s="149">
        <f t="shared" si="88"/>
        <v>0</v>
      </c>
      <c r="M428" s="150">
        <f t="shared" si="89"/>
        <v>100</v>
      </c>
      <c r="N428" s="149">
        <f t="shared" si="90"/>
        <v>7</v>
      </c>
      <c r="O428" s="149">
        <f t="shared" si="81"/>
        <v>16</v>
      </c>
      <c r="P428" s="149">
        <f t="shared" si="82"/>
        <v>0.1</v>
      </c>
    </row>
    <row r="429" spans="1:16" x14ac:dyDescent="0.25">
      <c r="A429" s="391"/>
      <c r="B429" s="394"/>
      <c r="C429" s="5" t="str">
        <f t="shared" si="78"/>
        <v/>
      </c>
      <c r="D429" s="155">
        <f t="shared" si="83"/>
        <v>0</v>
      </c>
      <c r="F429" s="156">
        <f t="shared" si="84"/>
        <v>0</v>
      </c>
      <c r="G429" t="str">
        <f t="shared" si="85"/>
        <v/>
      </c>
      <c r="H429" t="b">
        <f t="shared" si="86"/>
        <v>0</v>
      </c>
      <c r="I429" s="283">
        <f t="shared" si="79"/>
        <v>0</v>
      </c>
      <c r="J429" s="1">
        <f t="shared" si="80"/>
        <v>0</v>
      </c>
      <c r="K429" s="63">
        <f t="shared" si="87"/>
        <v>0</v>
      </c>
      <c r="L429" s="149">
        <f t="shared" si="88"/>
        <v>0</v>
      </c>
      <c r="M429" s="150">
        <f t="shared" si="89"/>
        <v>100</v>
      </c>
      <c r="N429" s="149">
        <f t="shared" si="90"/>
        <v>7</v>
      </c>
      <c r="O429" s="149">
        <f t="shared" si="81"/>
        <v>16</v>
      </c>
      <c r="P429" s="149">
        <f t="shared" si="82"/>
        <v>0.1</v>
      </c>
    </row>
    <row r="430" spans="1:16" x14ac:dyDescent="0.25">
      <c r="A430" s="391"/>
      <c r="B430" s="394"/>
      <c r="C430" s="5" t="str">
        <f t="shared" si="78"/>
        <v/>
      </c>
      <c r="D430" s="155">
        <f t="shared" si="83"/>
        <v>0</v>
      </c>
      <c r="F430" s="156">
        <f t="shared" si="84"/>
        <v>0</v>
      </c>
      <c r="G430" t="str">
        <f t="shared" si="85"/>
        <v/>
      </c>
      <c r="H430" t="b">
        <f t="shared" si="86"/>
        <v>0</v>
      </c>
      <c r="I430" s="283">
        <f t="shared" si="79"/>
        <v>0</v>
      </c>
      <c r="J430" s="1">
        <f t="shared" si="80"/>
        <v>0</v>
      </c>
      <c r="K430" s="63">
        <f t="shared" si="87"/>
        <v>0</v>
      </c>
      <c r="L430" s="149">
        <f t="shared" si="88"/>
        <v>0</v>
      </c>
      <c r="M430" s="150">
        <f t="shared" si="89"/>
        <v>100</v>
      </c>
      <c r="N430" s="149">
        <f t="shared" si="90"/>
        <v>7</v>
      </c>
      <c r="O430" s="149">
        <f t="shared" si="81"/>
        <v>16</v>
      </c>
      <c r="P430" s="149">
        <f t="shared" si="82"/>
        <v>0.1</v>
      </c>
    </row>
    <row r="431" spans="1:16" x14ac:dyDescent="0.25">
      <c r="A431" s="391"/>
      <c r="B431" s="394"/>
      <c r="C431" s="5" t="str">
        <f t="shared" si="78"/>
        <v/>
      </c>
      <c r="D431" s="155">
        <f t="shared" si="83"/>
        <v>0</v>
      </c>
      <c r="F431" s="156">
        <f t="shared" si="84"/>
        <v>0</v>
      </c>
      <c r="G431" t="str">
        <f t="shared" si="85"/>
        <v/>
      </c>
      <c r="H431" t="b">
        <f t="shared" si="86"/>
        <v>0</v>
      </c>
      <c r="I431" s="283">
        <f t="shared" si="79"/>
        <v>0</v>
      </c>
      <c r="J431" s="1">
        <f t="shared" si="80"/>
        <v>0</v>
      </c>
      <c r="K431" s="63">
        <f t="shared" si="87"/>
        <v>0</v>
      </c>
      <c r="L431" s="149">
        <f t="shared" si="88"/>
        <v>0</v>
      </c>
      <c r="M431" s="150">
        <f t="shared" si="89"/>
        <v>100</v>
      </c>
      <c r="N431" s="149">
        <f t="shared" si="90"/>
        <v>7</v>
      </c>
      <c r="O431" s="149">
        <f t="shared" si="81"/>
        <v>16</v>
      </c>
      <c r="P431" s="149">
        <f t="shared" si="82"/>
        <v>0.1</v>
      </c>
    </row>
    <row r="432" spans="1:16" x14ac:dyDescent="0.25">
      <c r="A432" s="391"/>
      <c r="B432" s="394"/>
      <c r="C432" s="5" t="str">
        <f t="shared" si="78"/>
        <v/>
      </c>
      <c r="D432" s="155">
        <f t="shared" si="83"/>
        <v>0</v>
      </c>
      <c r="F432" s="156">
        <f t="shared" si="84"/>
        <v>0</v>
      </c>
      <c r="G432" t="str">
        <f t="shared" si="85"/>
        <v/>
      </c>
      <c r="H432" t="b">
        <f t="shared" si="86"/>
        <v>0</v>
      </c>
      <c r="I432" s="283">
        <f t="shared" si="79"/>
        <v>0</v>
      </c>
      <c r="J432" s="1">
        <f t="shared" si="80"/>
        <v>0</v>
      </c>
      <c r="K432" s="63">
        <f t="shared" si="87"/>
        <v>0</v>
      </c>
      <c r="L432" s="149">
        <f t="shared" si="88"/>
        <v>0</v>
      </c>
      <c r="M432" s="150">
        <f t="shared" si="89"/>
        <v>100</v>
      </c>
      <c r="N432" s="149">
        <f t="shared" si="90"/>
        <v>7</v>
      </c>
      <c r="O432" s="149">
        <f t="shared" si="81"/>
        <v>16</v>
      </c>
      <c r="P432" s="149">
        <f t="shared" si="82"/>
        <v>0.1</v>
      </c>
    </row>
    <row r="433" spans="1:16" x14ac:dyDescent="0.25">
      <c r="A433" s="391"/>
      <c r="B433" s="394"/>
      <c r="C433" s="5" t="str">
        <f t="shared" si="78"/>
        <v/>
      </c>
      <c r="D433" s="155">
        <f t="shared" si="83"/>
        <v>0</v>
      </c>
      <c r="F433" s="156">
        <f t="shared" si="84"/>
        <v>0</v>
      </c>
      <c r="G433" t="str">
        <f t="shared" si="85"/>
        <v/>
      </c>
      <c r="H433" t="b">
        <f t="shared" si="86"/>
        <v>0</v>
      </c>
      <c r="I433" s="283">
        <f t="shared" si="79"/>
        <v>0</v>
      </c>
      <c r="J433" s="1">
        <f t="shared" si="80"/>
        <v>0</v>
      </c>
      <c r="K433" s="63">
        <f t="shared" si="87"/>
        <v>0</v>
      </c>
      <c r="L433" s="149">
        <f t="shared" si="88"/>
        <v>0</v>
      </c>
      <c r="M433" s="150">
        <f t="shared" si="89"/>
        <v>100</v>
      </c>
      <c r="N433" s="149">
        <f t="shared" si="90"/>
        <v>7</v>
      </c>
      <c r="O433" s="149">
        <f t="shared" si="81"/>
        <v>16</v>
      </c>
      <c r="P433" s="149">
        <f t="shared" si="82"/>
        <v>0.1</v>
      </c>
    </row>
    <row r="434" spans="1:16" x14ac:dyDescent="0.25">
      <c r="A434" s="391"/>
      <c r="B434" s="394"/>
      <c r="C434" s="5" t="str">
        <f t="shared" si="78"/>
        <v/>
      </c>
      <c r="D434" s="155">
        <f t="shared" si="83"/>
        <v>0</v>
      </c>
      <c r="F434" s="156">
        <f t="shared" si="84"/>
        <v>0</v>
      </c>
      <c r="G434" t="str">
        <f t="shared" si="85"/>
        <v/>
      </c>
      <c r="H434" t="b">
        <f t="shared" si="86"/>
        <v>0</v>
      </c>
      <c r="I434" s="283">
        <f t="shared" si="79"/>
        <v>0</v>
      </c>
      <c r="J434" s="1">
        <f t="shared" si="80"/>
        <v>0</v>
      </c>
      <c r="K434" s="63">
        <f t="shared" si="87"/>
        <v>0</v>
      </c>
      <c r="L434" s="149">
        <f t="shared" si="88"/>
        <v>0</v>
      </c>
      <c r="M434" s="150">
        <f t="shared" si="89"/>
        <v>100</v>
      </c>
      <c r="N434" s="149">
        <f t="shared" si="90"/>
        <v>7</v>
      </c>
      <c r="O434" s="149">
        <f t="shared" si="81"/>
        <v>16</v>
      </c>
      <c r="P434" s="149">
        <f t="shared" si="82"/>
        <v>0.1</v>
      </c>
    </row>
    <row r="435" spans="1:16" x14ac:dyDescent="0.25">
      <c r="A435" s="391"/>
      <c r="B435" s="394"/>
      <c r="C435" s="5" t="str">
        <f t="shared" si="78"/>
        <v/>
      </c>
      <c r="D435" s="155">
        <f t="shared" si="83"/>
        <v>0</v>
      </c>
      <c r="F435" s="156">
        <f t="shared" si="84"/>
        <v>0</v>
      </c>
      <c r="G435" t="str">
        <f t="shared" si="85"/>
        <v/>
      </c>
      <c r="H435" t="b">
        <f t="shared" si="86"/>
        <v>0</v>
      </c>
      <c r="I435" s="283">
        <f t="shared" si="79"/>
        <v>0</v>
      </c>
      <c r="J435" s="1">
        <f t="shared" si="80"/>
        <v>0</v>
      </c>
      <c r="K435" s="63">
        <f t="shared" si="87"/>
        <v>0</v>
      </c>
      <c r="L435" s="149">
        <f t="shared" si="88"/>
        <v>0</v>
      </c>
      <c r="M435" s="150">
        <f t="shared" si="89"/>
        <v>100</v>
      </c>
      <c r="N435" s="149">
        <f t="shared" si="90"/>
        <v>7</v>
      </c>
      <c r="O435" s="149">
        <f t="shared" si="81"/>
        <v>16</v>
      </c>
      <c r="P435" s="149">
        <f t="shared" si="82"/>
        <v>0.1</v>
      </c>
    </row>
    <row r="436" spans="1:16" x14ac:dyDescent="0.25">
      <c r="A436" s="391"/>
      <c r="B436" s="394"/>
      <c r="C436" s="5" t="str">
        <f t="shared" si="78"/>
        <v/>
      </c>
      <c r="D436" s="155">
        <f t="shared" si="83"/>
        <v>0</v>
      </c>
      <c r="F436" s="156">
        <f t="shared" si="84"/>
        <v>0</v>
      </c>
      <c r="G436" t="str">
        <f t="shared" si="85"/>
        <v/>
      </c>
      <c r="H436" t="b">
        <f t="shared" si="86"/>
        <v>0</v>
      </c>
      <c r="I436" s="283">
        <f t="shared" si="79"/>
        <v>0</v>
      </c>
      <c r="J436" s="1">
        <f t="shared" si="80"/>
        <v>0</v>
      </c>
      <c r="K436" s="63">
        <f t="shared" si="87"/>
        <v>0</v>
      </c>
      <c r="L436" s="149">
        <f t="shared" si="88"/>
        <v>0</v>
      </c>
      <c r="M436" s="150">
        <f t="shared" si="89"/>
        <v>100</v>
      </c>
      <c r="N436" s="149">
        <f t="shared" si="90"/>
        <v>7</v>
      </c>
      <c r="O436" s="149">
        <f t="shared" si="81"/>
        <v>16</v>
      </c>
      <c r="P436" s="149">
        <f t="shared" si="82"/>
        <v>0.1</v>
      </c>
    </row>
    <row r="437" spans="1:16" x14ac:dyDescent="0.25">
      <c r="A437" s="391"/>
      <c r="B437" s="394"/>
      <c r="C437" s="5" t="str">
        <f t="shared" si="78"/>
        <v/>
      </c>
      <c r="D437" s="155">
        <f t="shared" si="83"/>
        <v>0</v>
      </c>
      <c r="F437" s="156">
        <f t="shared" si="84"/>
        <v>0</v>
      </c>
      <c r="G437" t="str">
        <f t="shared" si="85"/>
        <v/>
      </c>
      <c r="H437" t="b">
        <f t="shared" si="86"/>
        <v>0</v>
      </c>
      <c r="I437" s="283">
        <f t="shared" si="79"/>
        <v>0</v>
      </c>
      <c r="J437" s="1">
        <f t="shared" si="80"/>
        <v>0</v>
      </c>
      <c r="K437" s="63">
        <f t="shared" si="87"/>
        <v>0</v>
      </c>
      <c r="L437" s="149">
        <f t="shared" si="88"/>
        <v>0</v>
      </c>
      <c r="M437" s="150">
        <f t="shared" si="89"/>
        <v>100</v>
      </c>
      <c r="N437" s="149">
        <f t="shared" si="90"/>
        <v>7</v>
      </c>
      <c r="O437" s="149">
        <f t="shared" si="81"/>
        <v>16</v>
      </c>
      <c r="P437" s="149">
        <f t="shared" si="82"/>
        <v>0.1</v>
      </c>
    </row>
    <row r="438" spans="1:16" x14ac:dyDescent="0.25">
      <c r="A438" s="391"/>
      <c r="B438" s="394"/>
      <c r="C438" s="5" t="str">
        <f t="shared" si="78"/>
        <v/>
      </c>
      <c r="D438" s="155">
        <f t="shared" si="83"/>
        <v>0</v>
      </c>
      <c r="F438" s="156">
        <f t="shared" si="84"/>
        <v>0</v>
      </c>
      <c r="G438" t="str">
        <f t="shared" si="85"/>
        <v/>
      </c>
      <c r="H438" t="b">
        <f t="shared" si="86"/>
        <v>0</v>
      </c>
      <c r="I438" s="283">
        <f t="shared" si="79"/>
        <v>0</v>
      </c>
      <c r="J438" s="1">
        <f t="shared" si="80"/>
        <v>0</v>
      </c>
      <c r="K438" s="63">
        <f t="shared" si="87"/>
        <v>0</v>
      </c>
      <c r="L438" s="149">
        <f t="shared" si="88"/>
        <v>0</v>
      </c>
      <c r="M438" s="150">
        <f t="shared" si="89"/>
        <v>100</v>
      </c>
      <c r="N438" s="149">
        <f t="shared" si="90"/>
        <v>7</v>
      </c>
      <c r="O438" s="149">
        <f t="shared" si="81"/>
        <v>16</v>
      </c>
      <c r="P438" s="149">
        <f t="shared" si="82"/>
        <v>0.1</v>
      </c>
    </row>
    <row r="439" spans="1:16" x14ac:dyDescent="0.25">
      <c r="A439" s="391"/>
      <c r="B439" s="394"/>
      <c r="C439" s="5" t="str">
        <f t="shared" si="78"/>
        <v/>
      </c>
      <c r="D439" s="155">
        <f t="shared" si="83"/>
        <v>0</v>
      </c>
      <c r="F439" s="156">
        <f t="shared" si="84"/>
        <v>0</v>
      </c>
      <c r="G439" t="str">
        <f t="shared" si="85"/>
        <v/>
      </c>
      <c r="H439" t="b">
        <f t="shared" si="86"/>
        <v>0</v>
      </c>
      <c r="I439" s="283">
        <f t="shared" si="79"/>
        <v>0</v>
      </c>
      <c r="J439" s="1">
        <f t="shared" si="80"/>
        <v>0</v>
      </c>
      <c r="K439" s="63">
        <f t="shared" si="87"/>
        <v>0</v>
      </c>
      <c r="L439" s="149">
        <f t="shared" si="88"/>
        <v>0</v>
      </c>
      <c r="M439" s="150">
        <f t="shared" si="89"/>
        <v>100</v>
      </c>
      <c r="N439" s="149">
        <f t="shared" si="90"/>
        <v>7</v>
      </c>
      <c r="O439" s="149">
        <f t="shared" si="81"/>
        <v>16</v>
      </c>
      <c r="P439" s="149">
        <f t="shared" si="82"/>
        <v>0.1</v>
      </c>
    </row>
    <row r="440" spans="1:16" x14ac:dyDescent="0.25">
      <c r="A440" s="391"/>
      <c r="B440" s="394"/>
      <c r="C440" s="5" t="str">
        <f t="shared" si="78"/>
        <v/>
      </c>
      <c r="D440" s="155">
        <f t="shared" si="83"/>
        <v>0</v>
      </c>
      <c r="F440" s="156">
        <f t="shared" si="84"/>
        <v>0</v>
      </c>
      <c r="G440" t="str">
        <f t="shared" si="85"/>
        <v/>
      </c>
      <c r="H440" t="b">
        <f t="shared" si="86"/>
        <v>0</v>
      </c>
      <c r="I440" s="283">
        <f t="shared" si="79"/>
        <v>0</v>
      </c>
      <c r="J440" s="1">
        <f t="shared" si="80"/>
        <v>0</v>
      </c>
      <c r="K440" s="63">
        <f t="shared" si="87"/>
        <v>0</v>
      </c>
      <c r="L440" s="149">
        <f t="shared" si="88"/>
        <v>0</v>
      </c>
      <c r="M440" s="150">
        <f t="shared" si="89"/>
        <v>100</v>
      </c>
      <c r="N440" s="149">
        <f t="shared" si="90"/>
        <v>7</v>
      </c>
      <c r="O440" s="149">
        <f t="shared" si="81"/>
        <v>16</v>
      </c>
      <c r="P440" s="149">
        <f t="shared" si="82"/>
        <v>0.1</v>
      </c>
    </row>
    <row r="441" spans="1:16" x14ac:dyDescent="0.25">
      <c r="A441" s="391"/>
      <c r="B441" s="394"/>
      <c r="C441" s="5" t="str">
        <f t="shared" si="78"/>
        <v/>
      </c>
      <c r="D441" s="155">
        <f t="shared" si="83"/>
        <v>0</v>
      </c>
      <c r="F441" s="156">
        <f t="shared" si="84"/>
        <v>0</v>
      </c>
      <c r="G441" t="str">
        <f t="shared" si="85"/>
        <v/>
      </c>
      <c r="H441" t="b">
        <f t="shared" si="86"/>
        <v>0</v>
      </c>
      <c r="I441" s="283">
        <f t="shared" si="79"/>
        <v>0</v>
      </c>
      <c r="J441" s="1">
        <f t="shared" si="80"/>
        <v>0</v>
      </c>
      <c r="K441" s="63">
        <f t="shared" si="87"/>
        <v>0</v>
      </c>
      <c r="L441" s="149">
        <f t="shared" si="88"/>
        <v>0</v>
      </c>
      <c r="M441" s="150">
        <f t="shared" si="89"/>
        <v>100</v>
      </c>
      <c r="N441" s="149">
        <f t="shared" si="90"/>
        <v>7</v>
      </c>
      <c r="O441" s="149">
        <f t="shared" si="81"/>
        <v>16</v>
      </c>
      <c r="P441" s="149">
        <f t="shared" si="82"/>
        <v>0.1</v>
      </c>
    </row>
    <row r="442" spans="1:16" x14ac:dyDescent="0.25">
      <c r="A442" s="391"/>
      <c r="B442" s="394"/>
      <c r="C442" s="5" t="str">
        <f t="shared" si="78"/>
        <v/>
      </c>
      <c r="D442" s="155">
        <f t="shared" si="83"/>
        <v>0</v>
      </c>
      <c r="F442" s="156">
        <f t="shared" si="84"/>
        <v>0</v>
      </c>
      <c r="G442" t="str">
        <f t="shared" si="85"/>
        <v/>
      </c>
      <c r="H442" t="b">
        <f t="shared" si="86"/>
        <v>0</v>
      </c>
      <c r="I442" s="283">
        <f t="shared" si="79"/>
        <v>0</v>
      </c>
      <c r="J442" s="1">
        <f t="shared" si="80"/>
        <v>0</v>
      </c>
      <c r="K442" s="63">
        <f t="shared" si="87"/>
        <v>0</v>
      </c>
      <c r="L442" s="149">
        <f t="shared" si="88"/>
        <v>0</v>
      </c>
      <c r="M442" s="150">
        <f t="shared" si="89"/>
        <v>100</v>
      </c>
      <c r="N442" s="149">
        <f t="shared" si="90"/>
        <v>7</v>
      </c>
      <c r="O442" s="149">
        <f t="shared" si="81"/>
        <v>16</v>
      </c>
      <c r="P442" s="149">
        <f t="shared" si="82"/>
        <v>0.1</v>
      </c>
    </row>
    <row r="443" spans="1:16" x14ac:dyDescent="0.25">
      <c r="A443" s="391"/>
      <c r="B443" s="394"/>
      <c r="C443" s="5" t="str">
        <f t="shared" si="78"/>
        <v/>
      </c>
      <c r="D443" s="155">
        <f t="shared" si="83"/>
        <v>0</v>
      </c>
      <c r="F443" s="156">
        <f t="shared" si="84"/>
        <v>0</v>
      </c>
      <c r="G443" t="str">
        <f t="shared" si="85"/>
        <v/>
      </c>
      <c r="H443" t="b">
        <f t="shared" si="86"/>
        <v>0</v>
      </c>
      <c r="I443" s="283">
        <f t="shared" si="79"/>
        <v>0</v>
      </c>
      <c r="J443" s="1">
        <f t="shared" si="80"/>
        <v>0</v>
      </c>
      <c r="K443" s="63">
        <f t="shared" si="87"/>
        <v>0</v>
      </c>
      <c r="L443" s="149">
        <f t="shared" si="88"/>
        <v>0</v>
      </c>
      <c r="M443" s="150">
        <f t="shared" si="89"/>
        <v>100</v>
      </c>
      <c r="N443" s="149">
        <f t="shared" si="90"/>
        <v>7</v>
      </c>
      <c r="O443" s="149">
        <f t="shared" si="81"/>
        <v>16</v>
      </c>
      <c r="P443" s="149">
        <f t="shared" si="82"/>
        <v>0.1</v>
      </c>
    </row>
    <row r="444" spans="1:16" x14ac:dyDescent="0.25">
      <c r="A444" s="391"/>
      <c r="B444" s="394"/>
      <c r="C444" s="5" t="str">
        <f t="shared" si="78"/>
        <v/>
      </c>
      <c r="D444" s="155">
        <f t="shared" si="83"/>
        <v>0</v>
      </c>
      <c r="F444" s="156">
        <f t="shared" si="84"/>
        <v>0</v>
      </c>
      <c r="G444" t="str">
        <f t="shared" si="85"/>
        <v/>
      </c>
      <c r="H444" t="b">
        <f t="shared" si="86"/>
        <v>0</v>
      </c>
      <c r="I444" s="283">
        <f t="shared" si="79"/>
        <v>0</v>
      </c>
      <c r="J444" s="1">
        <f t="shared" si="80"/>
        <v>0</v>
      </c>
      <c r="K444" s="63">
        <f t="shared" si="87"/>
        <v>0</v>
      </c>
      <c r="L444" s="149">
        <f t="shared" si="88"/>
        <v>0</v>
      </c>
      <c r="M444" s="150">
        <f t="shared" si="89"/>
        <v>100</v>
      </c>
      <c r="N444" s="149">
        <f t="shared" si="90"/>
        <v>7</v>
      </c>
      <c r="O444" s="149">
        <f t="shared" si="81"/>
        <v>16</v>
      </c>
      <c r="P444" s="149">
        <f t="shared" si="82"/>
        <v>0.1</v>
      </c>
    </row>
    <row r="445" spans="1:16" x14ac:dyDescent="0.25">
      <c r="A445" s="391"/>
      <c r="B445" s="394"/>
      <c r="C445" s="5" t="str">
        <f t="shared" si="78"/>
        <v/>
      </c>
      <c r="D445" s="155">
        <f t="shared" si="83"/>
        <v>0</v>
      </c>
      <c r="F445" s="156">
        <f t="shared" si="84"/>
        <v>0</v>
      </c>
      <c r="G445" t="str">
        <f t="shared" si="85"/>
        <v/>
      </c>
      <c r="H445" t="b">
        <f t="shared" si="86"/>
        <v>0</v>
      </c>
      <c r="I445" s="283">
        <f t="shared" si="79"/>
        <v>0</v>
      </c>
      <c r="J445" s="1">
        <f t="shared" si="80"/>
        <v>0</v>
      </c>
      <c r="K445" s="63">
        <f t="shared" si="87"/>
        <v>0</v>
      </c>
      <c r="L445" s="149">
        <f t="shared" si="88"/>
        <v>0</v>
      </c>
      <c r="M445" s="150">
        <f t="shared" si="89"/>
        <v>100</v>
      </c>
      <c r="N445" s="149">
        <f t="shared" si="90"/>
        <v>7</v>
      </c>
      <c r="O445" s="149">
        <f t="shared" si="81"/>
        <v>16</v>
      </c>
      <c r="P445" s="149">
        <f t="shared" si="82"/>
        <v>0.1</v>
      </c>
    </row>
    <row r="446" spans="1:16" x14ac:dyDescent="0.25">
      <c r="A446" s="391"/>
      <c r="B446" s="394"/>
      <c r="C446" s="5" t="str">
        <f t="shared" si="78"/>
        <v/>
      </c>
      <c r="D446" s="155">
        <f t="shared" si="83"/>
        <v>0</v>
      </c>
      <c r="F446" s="156">
        <f t="shared" si="84"/>
        <v>0</v>
      </c>
      <c r="G446" t="str">
        <f t="shared" si="85"/>
        <v/>
      </c>
      <c r="H446" t="b">
        <f t="shared" si="86"/>
        <v>0</v>
      </c>
      <c r="I446" s="283">
        <f t="shared" si="79"/>
        <v>0</v>
      </c>
      <c r="J446" s="1">
        <f t="shared" si="80"/>
        <v>0</v>
      </c>
      <c r="K446" s="63">
        <f t="shared" si="87"/>
        <v>0</v>
      </c>
      <c r="L446" s="149">
        <f t="shared" si="88"/>
        <v>0</v>
      </c>
      <c r="M446" s="150">
        <f t="shared" si="89"/>
        <v>100</v>
      </c>
      <c r="N446" s="149">
        <f t="shared" si="90"/>
        <v>7</v>
      </c>
      <c r="O446" s="149">
        <f t="shared" si="81"/>
        <v>16</v>
      </c>
      <c r="P446" s="149">
        <f t="shared" si="82"/>
        <v>0.1</v>
      </c>
    </row>
    <row r="447" spans="1:16" x14ac:dyDescent="0.25">
      <c r="A447" s="391"/>
      <c r="B447" s="394"/>
      <c r="C447" s="5" t="str">
        <f t="shared" si="78"/>
        <v/>
      </c>
      <c r="D447" s="155">
        <f t="shared" si="83"/>
        <v>0</v>
      </c>
      <c r="F447" s="156">
        <f t="shared" si="84"/>
        <v>0</v>
      </c>
      <c r="G447" t="str">
        <f t="shared" si="85"/>
        <v/>
      </c>
      <c r="H447" t="b">
        <f t="shared" si="86"/>
        <v>0</v>
      </c>
      <c r="I447" s="283">
        <f t="shared" si="79"/>
        <v>0</v>
      </c>
      <c r="J447" s="1">
        <f t="shared" si="80"/>
        <v>0</v>
      </c>
      <c r="K447" s="63">
        <f t="shared" si="87"/>
        <v>0</v>
      </c>
      <c r="L447" s="149">
        <f t="shared" si="88"/>
        <v>0</v>
      </c>
      <c r="M447" s="150">
        <f t="shared" si="89"/>
        <v>100</v>
      </c>
      <c r="N447" s="149">
        <f t="shared" si="90"/>
        <v>7</v>
      </c>
      <c r="O447" s="149">
        <f t="shared" si="81"/>
        <v>16</v>
      </c>
      <c r="P447" s="149">
        <f t="shared" si="82"/>
        <v>0.1</v>
      </c>
    </row>
    <row r="448" spans="1:16" x14ac:dyDescent="0.25">
      <c r="A448" s="391"/>
      <c r="B448" s="394"/>
      <c r="C448" s="5" t="str">
        <f t="shared" si="78"/>
        <v/>
      </c>
      <c r="D448" s="155">
        <f t="shared" si="83"/>
        <v>0</v>
      </c>
      <c r="F448" s="156">
        <f t="shared" si="84"/>
        <v>0</v>
      </c>
      <c r="G448" t="str">
        <f t="shared" si="85"/>
        <v/>
      </c>
      <c r="H448" t="b">
        <f t="shared" si="86"/>
        <v>0</v>
      </c>
      <c r="I448" s="283">
        <f t="shared" si="79"/>
        <v>0</v>
      </c>
      <c r="J448" s="1">
        <f t="shared" si="80"/>
        <v>0</v>
      </c>
      <c r="K448" s="63">
        <f t="shared" si="87"/>
        <v>0</v>
      </c>
      <c r="L448" s="149">
        <f t="shared" si="88"/>
        <v>0</v>
      </c>
      <c r="M448" s="150">
        <f t="shared" si="89"/>
        <v>100</v>
      </c>
      <c r="N448" s="149">
        <f t="shared" si="90"/>
        <v>7</v>
      </c>
      <c r="O448" s="149">
        <f t="shared" si="81"/>
        <v>16</v>
      </c>
      <c r="P448" s="149">
        <f t="shared" si="82"/>
        <v>0.1</v>
      </c>
    </row>
    <row r="449" spans="1:16" x14ac:dyDescent="0.25">
      <c r="A449" s="391"/>
      <c r="B449" s="394"/>
      <c r="C449" s="5" t="str">
        <f t="shared" si="78"/>
        <v/>
      </c>
      <c r="D449" s="155">
        <f t="shared" si="83"/>
        <v>0</v>
      </c>
      <c r="F449" s="156">
        <f t="shared" si="84"/>
        <v>0</v>
      </c>
      <c r="G449" t="str">
        <f t="shared" si="85"/>
        <v/>
      </c>
      <c r="H449" t="b">
        <f t="shared" si="86"/>
        <v>0</v>
      </c>
      <c r="I449" s="283">
        <f t="shared" si="79"/>
        <v>0</v>
      </c>
      <c r="J449" s="1">
        <f t="shared" si="80"/>
        <v>0</v>
      </c>
      <c r="K449" s="63">
        <f t="shared" si="87"/>
        <v>0</v>
      </c>
      <c r="L449" s="149">
        <f t="shared" si="88"/>
        <v>0</v>
      </c>
      <c r="M449" s="150">
        <f t="shared" si="89"/>
        <v>100</v>
      </c>
      <c r="N449" s="149">
        <f t="shared" si="90"/>
        <v>7</v>
      </c>
      <c r="O449" s="149">
        <f t="shared" si="81"/>
        <v>16</v>
      </c>
      <c r="P449" s="149">
        <f t="shared" si="82"/>
        <v>0.1</v>
      </c>
    </row>
    <row r="450" spans="1:16" x14ac:dyDescent="0.25">
      <c r="A450" s="391"/>
      <c r="B450" s="394"/>
      <c r="C450" s="5" t="str">
        <f t="shared" si="78"/>
        <v/>
      </c>
      <c r="D450" s="155">
        <f t="shared" si="83"/>
        <v>0</v>
      </c>
      <c r="F450" s="156">
        <f t="shared" si="84"/>
        <v>0</v>
      </c>
      <c r="G450" t="str">
        <f t="shared" si="85"/>
        <v/>
      </c>
      <c r="H450" t="b">
        <f t="shared" si="86"/>
        <v>0</v>
      </c>
      <c r="I450" s="283">
        <f t="shared" si="79"/>
        <v>0</v>
      </c>
      <c r="J450" s="1">
        <f t="shared" si="80"/>
        <v>0</v>
      </c>
      <c r="K450" s="63">
        <f t="shared" si="87"/>
        <v>0</v>
      </c>
      <c r="L450" s="149">
        <f t="shared" si="88"/>
        <v>0</v>
      </c>
      <c r="M450" s="150">
        <f t="shared" si="89"/>
        <v>100</v>
      </c>
      <c r="N450" s="149">
        <f t="shared" si="90"/>
        <v>7</v>
      </c>
      <c r="O450" s="149">
        <f t="shared" si="81"/>
        <v>16</v>
      </c>
      <c r="P450" s="149">
        <f t="shared" si="82"/>
        <v>0.1</v>
      </c>
    </row>
    <row r="451" spans="1:16" x14ac:dyDescent="0.25">
      <c r="A451" s="391"/>
      <c r="B451" s="394"/>
      <c r="C451" s="5" t="str">
        <f t="shared" ref="C451:C514" si="91">IF(I451&gt;0,INDEX(DB,I451,2),"")</f>
        <v/>
      </c>
      <c r="D451" s="155">
        <f t="shared" si="83"/>
        <v>0</v>
      </c>
      <c r="F451" s="156">
        <f t="shared" si="84"/>
        <v>0</v>
      </c>
      <c r="G451" t="str">
        <f t="shared" si="85"/>
        <v/>
      </c>
      <c r="H451" t="b">
        <f t="shared" si="86"/>
        <v>0</v>
      </c>
      <c r="I451" s="283">
        <f t="shared" ref="I451:I514" si="92">IF(ISNA(MATCH(A451,AthleteNumbers,0)),0,MATCH(A451,AthleteNumbers,0))</f>
        <v>0</v>
      </c>
      <c r="J451" s="1">
        <f t="shared" ref="J451:J514" si="93">IF(I451&gt;0,INDEX(DB,$I451,6),0)</f>
        <v>0</v>
      </c>
      <c r="K451" s="63">
        <f t="shared" si="87"/>
        <v>0</v>
      </c>
      <c r="L451" s="149">
        <f t="shared" si="88"/>
        <v>0</v>
      </c>
      <c r="M451" s="150">
        <f t="shared" si="89"/>
        <v>100</v>
      </c>
      <c r="N451" s="149">
        <f t="shared" si="90"/>
        <v>7</v>
      </c>
      <c r="O451" s="149">
        <f t="shared" ref="O451:O514" si="94">IF($J451=0,$M$1,INDEX(IncEventData,$J451,2))</f>
        <v>16</v>
      </c>
      <c r="P451" s="149">
        <f t="shared" ref="P451:P514" si="95">IF($J451=0,$O$1,INDEX(IncEventData,$J451,3))</f>
        <v>0.1</v>
      </c>
    </row>
    <row r="452" spans="1:16" x14ac:dyDescent="0.25">
      <c r="A452" s="391"/>
      <c r="B452" s="394"/>
      <c r="C452" s="5" t="str">
        <f t="shared" si="91"/>
        <v/>
      </c>
      <c r="D452" s="155">
        <f t="shared" ref="D452:D515" si="96">IF(AND(H452,B452&gt;0,ISNUMBER(B452)),IF(ISERR(M452),0,M452),0)</f>
        <v>0</v>
      </c>
      <c r="F452" s="156">
        <f t="shared" ref="F452:F515" si="97">COUNTIF(A$3:A$1002,A452)</f>
        <v>0</v>
      </c>
      <c r="G452" t="str">
        <f t="shared" ref="G452:G515" si="98">IF(AND(H452,OR(D452&lt;=10,D452&gt;=90)),"CHECK","")</f>
        <v/>
      </c>
      <c r="H452" t="b">
        <f t="shared" ref="H452:H515" si="99">IF(AND(LEN(A452)&gt;0,LEN(C452)&gt;0,B452&lt;&gt;0),TRUE,FALSE)</f>
        <v>0</v>
      </c>
      <c r="I452" s="283">
        <f t="shared" si="92"/>
        <v>0</v>
      </c>
      <c r="J452" s="1">
        <f t="shared" si="93"/>
        <v>0</v>
      </c>
      <c r="K452" s="63">
        <f t="shared" ref="K452:K515" si="100">IF(ISNUMBER(B452),ROUND(+B452,1),0)</f>
        <v>0</v>
      </c>
      <c r="L452" s="149">
        <f t="shared" ref="L452:L515" si="101">+K452</f>
        <v>0</v>
      </c>
      <c r="M452" s="150">
        <f t="shared" ref="M452:M515" si="102">IF(AND(L452&gt;O452,O452&gt;0),MinPoints,IF(L452&lt;N452,100,+INT((O452-$L452)/P452)+MinPoints))</f>
        <v>100</v>
      </c>
      <c r="N452" s="149">
        <f t="shared" ref="N452:N515" si="103">+O452-(P452*90)</f>
        <v>7</v>
      </c>
      <c r="O452" s="149">
        <f t="shared" si="94"/>
        <v>16</v>
      </c>
      <c r="P452" s="149">
        <f t="shared" si="95"/>
        <v>0.1</v>
      </c>
    </row>
    <row r="453" spans="1:16" x14ac:dyDescent="0.25">
      <c r="A453" s="391"/>
      <c r="B453" s="394"/>
      <c r="C453" s="5" t="str">
        <f t="shared" si="91"/>
        <v/>
      </c>
      <c r="D453" s="155">
        <f t="shared" si="96"/>
        <v>0</v>
      </c>
      <c r="F453" s="156">
        <f t="shared" si="97"/>
        <v>0</v>
      </c>
      <c r="G453" t="str">
        <f t="shared" si="98"/>
        <v/>
      </c>
      <c r="H453" t="b">
        <f t="shared" si="99"/>
        <v>0</v>
      </c>
      <c r="I453" s="283">
        <f t="shared" si="92"/>
        <v>0</v>
      </c>
      <c r="J453" s="1">
        <f t="shared" si="93"/>
        <v>0</v>
      </c>
      <c r="K453" s="63">
        <f t="shared" si="100"/>
        <v>0</v>
      </c>
      <c r="L453" s="149">
        <f t="shared" si="101"/>
        <v>0</v>
      </c>
      <c r="M453" s="150">
        <f t="shared" si="102"/>
        <v>100</v>
      </c>
      <c r="N453" s="149">
        <f t="shared" si="103"/>
        <v>7</v>
      </c>
      <c r="O453" s="149">
        <f t="shared" si="94"/>
        <v>16</v>
      </c>
      <c r="P453" s="149">
        <f t="shared" si="95"/>
        <v>0.1</v>
      </c>
    </row>
    <row r="454" spans="1:16" x14ac:dyDescent="0.25">
      <c r="A454" s="391"/>
      <c r="B454" s="394"/>
      <c r="C454" s="5" t="str">
        <f t="shared" si="91"/>
        <v/>
      </c>
      <c r="D454" s="155">
        <f t="shared" si="96"/>
        <v>0</v>
      </c>
      <c r="F454" s="156">
        <f t="shared" si="97"/>
        <v>0</v>
      </c>
      <c r="G454" t="str">
        <f t="shared" si="98"/>
        <v/>
      </c>
      <c r="H454" t="b">
        <f t="shared" si="99"/>
        <v>0</v>
      </c>
      <c r="I454" s="283">
        <f t="shared" si="92"/>
        <v>0</v>
      </c>
      <c r="J454" s="1">
        <f t="shared" si="93"/>
        <v>0</v>
      </c>
      <c r="K454" s="63">
        <f t="shared" si="100"/>
        <v>0</v>
      </c>
      <c r="L454" s="149">
        <f t="shared" si="101"/>
        <v>0</v>
      </c>
      <c r="M454" s="150">
        <f t="shared" si="102"/>
        <v>100</v>
      </c>
      <c r="N454" s="149">
        <f t="shared" si="103"/>
        <v>7</v>
      </c>
      <c r="O454" s="149">
        <f t="shared" si="94"/>
        <v>16</v>
      </c>
      <c r="P454" s="149">
        <f t="shared" si="95"/>
        <v>0.1</v>
      </c>
    </row>
    <row r="455" spans="1:16" x14ac:dyDescent="0.25">
      <c r="A455" s="391"/>
      <c r="B455" s="394"/>
      <c r="C455" s="5" t="str">
        <f t="shared" si="91"/>
        <v/>
      </c>
      <c r="D455" s="155">
        <f t="shared" si="96"/>
        <v>0</v>
      </c>
      <c r="F455" s="156">
        <f t="shared" si="97"/>
        <v>0</v>
      </c>
      <c r="G455" t="str">
        <f t="shared" si="98"/>
        <v/>
      </c>
      <c r="H455" t="b">
        <f t="shared" si="99"/>
        <v>0</v>
      </c>
      <c r="I455" s="283">
        <f t="shared" si="92"/>
        <v>0</v>
      </c>
      <c r="J455" s="1">
        <f t="shared" si="93"/>
        <v>0</v>
      </c>
      <c r="K455" s="63">
        <f t="shared" si="100"/>
        <v>0</v>
      </c>
      <c r="L455" s="149">
        <f t="shared" si="101"/>
        <v>0</v>
      </c>
      <c r="M455" s="150">
        <f t="shared" si="102"/>
        <v>100</v>
      </c>
      <c r="N455" s="149">
        <f t="shared" si="103"/>
        <v>7</v>
      </c>
      <c r="O455" s="149">
        <f t="shared" si="94"/>
        <v>16</v>
      </c>
      <c r="P455" s="149">
        <f t="shared" si="95"/>
        <v>0.1</v>
      </c>
    </row>
    <row r="456" spans="1:16" x14ac:dyDescent="0.25">
      <c r="A456" s="391"/>
      <c r="B456" s="394"/>
      <c r="C456" s="5" t="str">
        <f t="shared" si="91"/>
        <v/>
      </c>
      <c r="D456" s="155">
        <f t="shared" si="96"/>
        <v>0</v>
      </c>
      <c r="F456" s="156">
        <f t="shared" si="97"/>
        <v>0</v>
      </c>
      <c r="G456" t="str">
        <f t="shared" si="98"/>
        <v/>
      </c>
      <c r="H456" t="b">
        <f t="shared" si="99"/>
        <v>0</v>
      </c>
      <c r="I456" s="283">
        <f t="shared" si="92"/>
        <v>0</v>
      </c>
      <c r="J456" s="1">
        <f t="shared" si="93"/>
        <v>0</v>
      </c>
      <c r="K456" s="63">
        <f t="shared" si="100"/>
        <v>0</v>
      </c>
      <c r="L456" s="149">
        <f t="shared" si="101"/>
        <v>0</v>
      </c>
      <c r="M456" s="150">
        <f t="shared" si="102"/>
        <v>100</v>
      </c>
      <c r="N456" s="149">
        <f t="shared" si="103"/>
        <v>7</v>
      </c>
      <c r="O456" s="149">
        <f t="shared" si="94"/>
        <v>16</v>
      </c>
      <c r="P456" s="149">
        <f t="shared" si="95"/>
        <v>0.1</v>
      </c>
    </row>
    <row r="457" spans="1:16" x14ac:dyDescent="0.25">
      <c r="A457" s="391"/>
      <c r="B457" s="394"/>
      <c r="C457" s="5" t="str">
        <f t="shared" si="91"/>
        <v/>
      </c>
      <c r="D457" s="155">
        <f t="shared" si="96"/>
        <v>0</v>
      </c>
      <c r="F457" s="156">
        <f t="shared" si="97"/>
        <v>0</v>
      </c>
      <c r="G457" t="str">
        <f t="shared" si="98"/>
        <v/>
      </c>
      <c r="H457" t="b">
        <f t="shared" si="99"/>
        <v>0</v>
      </c>
      <c r="I457" s="283">
        <f t="shared" si="92"/>
        <v>0</v>
      </c>
      <c r="J457" s="1">
        <f t="shared" si="93"/>
        <v>0</v>
      </c>
      <c r="K457" s="63">
        <f t="shared" si="100"/>
        <v>0</v>
      </c>
      <c r="L457" s="149">
        <f t="shared" si="101"/>
        <v>0</v>
      </c>
      <c r="M457" s="150">
        <f t="shared" si="102"/>
        <v>100</v>
      </c>
      <c r="N457" s="149">
        <f t="shared" si="103"/>
        <v>7</v>
      </c>
      <c r="O457" s="149">
        <f t="shared" si="94"/>
        <v>16</v>
      </c>
      <c r="P457" s="149">
        <f t="shared" si="95"/>
        <v>0.1</v>
      </c>
    </row>
    <row r="458" spans="1:16" x14ac:dyDescent="0.25">
      <c r="A458" s="391"/>
      <c r="B458" s="394"/>
      <c r="C458" s="5" t="str">
        <f t="shared" si="91"/>
        <v/>
      </c>
      <c r="D458" s="155">
        <f t="shared" si="96"/>
        <v>0</v>
      </c>
      <c r="F458" s="156">
        <f t="shared" si="97"/>
        <v>0</v>
      </c>
      <c r="G458" t="str">
        <f t="shared" si="98"/>
        <v/>
      </c>
      <c r="H458" t="b">
        <f t="shared" si="99"/>
        <v>0</v>
      </c>
      <c r="I458" s="283">
        <f t="shared" si="92"/>
        <v>0</v>
      </c>
      <c r="J458" s="1">
        <f t="shared" si="93"/>
        <v>0</v>
      </c>
      <c r="K458" s="63">
        <f t="shared" si="100"/>
        <v>0</v>
      </c>
      <c r="L458" s="149">
        <f t="shared" si="101"/>
        <v>0</v>
      </c>
      <c r="M458" s="150">
        <f t="shared" si="102"/>
        <v>100</v>
      </c>
      <c r="N458" s="149">
        <f t="shared" si="103"/>
        <v>7</v>
      </c>
      <c r="O458" s="149">
        <f t="shared" si="94"/>
        <v>16</v>
      </c>
      <c r="P458" s="149">
        <f t="shared" si="95"/>
        <v>0.1</v>
      </c>
    </row>
    <row r="459" spans="1:16" x14ac:dyDescent="0.25">
      <c r="A459" s="391"/>
      <c r="B459" s="394"/>
      <c r="C459" s="5" t="str">
        <f t="shared" si="91"/>
        <v/>
      </c>
      <c r="D459" s="155">
        <f t="shared" si="96"/>
        <v>0</v>
      </c>
      <c r="F459" s="156">
        <f t="shared" si="97"/>
        <v>0</v>
      </c>
      <c r="G459" t="str">
        <f t="shared" si="98"/>
        <v/>
      </c>
      <c r="H459" t="b">
        <f t="shared" si="99"/>
        <v>0</v>
      </c>
      <c r="I459" s="283">
        <f t="shared" si="92"/>
        <v>0</v>
      </c>
      <c r="J459" s="1">
        <f t="shared" si="93"/>
        <v>0</v>
      </c>
      <c r="K459" s="63">
        <f t="shared" si="100"/>
        <v>0</v>
      </c>
      <c r="L459" s="149">
        <f t="shared" si="101"/>
        <v>0</v>
      </c>
      <c r="M459" s="150">
        <f t="shared" si="102"/>
        <v>100</v>
      </c>
      <c r="N459" s="149">
        <f t="shared" si="103"/>
        <v>7</v>
      </c>
      <c r="O459" s="149">
        <f t="shared" si="94"/>
        <v>16</v>
      </c>
      <c r="P459" s="149">
        <f t="shared" si="95"/>
        <v>0.1</v>
      </c>
    </row>
    <row r="460" spans="1:16" x14ac:dyDescent="0.25">
      <c r="A460" s="391"/>
      <c r="B460" s="394"/>
      <c r="C460" s="5" t="str">
        <f t="shared" si="91"/>
        <v/>
      </c>
      <c r="D460" s="155">
        <f t="shared" si="96"/>
        <v>0</v>
      </c>
      <c r="F460" s="156">
        <f t="shared" si="97"/>
        <v>0</v>
      </c>
      <c r="G460" t="str">
        <f t="shared" si="98"/>
        <v/>
      </c>
      <c r="H460" t="b">
        <f t="shared" si="99"/>
        <v>0</v>
      </c>
      <c r="I460" s="283">
        <f t="shared" si="92"/>
        <v>0</v>
      </c>
      <c r="J460" s="1">
        <f t="shared" si="93"/>
        <v>0</v>
      </c>
      <c r="K460" s="63">
        <f t="shared" si="100"/>
        <v>0</v>
      </c>
      <c r="L460" s="149">
        <f t="shared" si="101"/>
        <v>0</v>
      </c>
      <c r="M460" s="150">
        <f t="shared" si="102"/>
        <v>100</v>
      </c>
      <c r="N460" s="149">
        <f t="shared" si="103"/>
        <v>7</v>
      </c>
      <c r="O460" s="149">
        <f t="shared" si="94"/>
        <v>16</v>
      </c>
      <c r="P460" s="149">
        <f t="shared" si="95"/>
        <v>0.1</v>
      </c>
    </row>
    <row r="461" spans="1:16" x14ac:dyDescent="0.25">
      <c r="A461" s="391"/>
      <c r="B461" s="394"/>
      <c r="C461" s="5" t="str">
        <f t="shared" si="91"/>
        <v/>
      </c>
      <c r="D461" s="155">
        <f t="shared" si="96"/>
        <v>0</v>
      </c>
      <c r="F461" s="156">
        <f t="shared" si="97"/>
        <v>0</v>
      </c>
      <c r="G461" t="str">
        <f t="shared" si="98"/>
        <v/>
      </c>
      <c r="H461" t="b">
        <f t="shared" si="99"/>
        <v>0</v>
      </c>
      <c r="I461" s="283">
        <f t="shared" si="92"/>
        <v>0</v>
      </c>
      <c r="J461" s="1">
        <f t="shared" si="93"/>
        <v>0</v>
      </c>
      <c r="K461" s="63">
        <f t="shared" si="100"/>
        <v>0</v>
      </c>
      <c r="L461" s="149">
        <f t="shared" si="101"/>
        <v>0</v>
      </c>
      <c r="M461" s="150">
        <f t="shared" si="102"/>
        <v>100</v>
      </c>
      <c r="N461" s="149">
        <f t="shared" si="103"/>
        <v>7</v>
      </c>
      <c r="O461" s="149">
        <f t="shared" si="94"/>
        <v>16</v>
      </c>
      <c r="P461" s="149">
        <f t="shared" si="95"/>
        <v>0.1</v>
      </c>
    </row>
    <row r="462" spans="1:16" x14ac:dyDescent="0.25">
      <c r="A462" s="391"/>
      <c r="B462" s="394"/>
      <c r="C462" s="5" t="str">
        <f t="shared" si="91"/>
        <v/>
      </c>
      <c r="D462" s="155">
        <f t="shared" si="96"/>
        <v>0</v>
      </c>
      <c r="F462" s="156">
        <f t="shared" si="97"/>
        <v>0</v>
      </c>
      <c r="G462" t="str">
        <f t="shared" si="98"/>
        <v/>
      </c>
      <c r="H462" t="b">
        <f t="shared" si="99"/>
        <v>0</v>
      </c>
      <c r="I462" s="283">
        <f t="shared" si="92"/>
        <v>0</v>
      </c>
      <c r="J462" s="1">
        <f t="shared" si="93"/>
        <v>0</v>
      </c>
      <c r="K462" s="63">
        <f t="shared" si="100"/>
        <v>0</v>
      </c>
      <c r="L462" s="149">
        <f t="shared" si="101"/>
        <v>0</v>
      </c>
      <c r="M462" s="150">
        <f t="shared" si="102"/>
        <v>100</v>
      </c>
      <c r="N462" s="149">
        <f t="shared" si="103"/>
        <v>7</v>
      </c>
      <c r="O462" s="149">
        <f t="shared" si="94"/>
        <v>16</v>
      </c>
      <c r="P462" s="149">
        <f t="shared" si="95"/>
        <v>0.1</v>
      </c>
    </row>
    <row r="463" spans="1:16" x14ac:dyDescent="0.25">
      <c r="A463" s="391"/>
      <c r="B463" s="394"/>
      <c r="C463" s="5" t="str">
        <f t="shared" si="91"/>
        <v/>
      </c>
      <c r="D463" s="155">
        <f t="shared" si="96"/>
        <v>0</v>
      </c>
      <c r="F463" s="156">
        <f t="shared" si="97"/>
        <v>0</v>
      </c>
      <c r="G463" t="str">
        <f t="shared" si="98"/>
        <v/>
      </c>
      <c r="H463" t="b">
        <f t="shared" si="99"/>
        <v>0</v>
      </c>
      <c r="I463" s="283">
        <f t="shared" si="92"/>
        <v>0</v>
      </c>
      <c r="J463" s="1">
        <f t="shared" si="93"/>
        <v>0</v>
      </c>
      <c r="K463" s="63">
        <f t="shared" si="100"/>
        <v>0</v>
      </c>
      <c r="L463" s="149">
        <f t="shared" si="101"/>
        <v>0</v>
      </c>
      <c r="M463" s="150">
        <f t="shared" si="102"/>
        <v>100</v>
      </c>
      <c r="N463" s="149">
        <f t="shared" si="103"/>
        <v>7</v>
      </c>
      <c r="O463" s="149">
        <f t="shared" si="94"/>
        <v>16</v>
      </c>
      <c r="P463" s="149">
        <f t="shared" si="95"/>
        <v>0.1</v>
      </c>
    </row>
    <row r="464" spans="1:16" x14ac:dyDescent="0.25">
      <c r="A464" s="391"/>
      <c r="B464" s="394"/>
      <c r="C464" s="5" t="str">
        <f t="shared" si="91"/>
        <v/>
      </c>
      <c r="D464" s="155">
        <f t="shared" si="96"/>
        <v>0</v>
      </c>
      <c r="F464" s="156">
        <f t="shared" si="97"/>
        <v>0</v>
      </c>
      <c r="G464" t="str">
        <f t="shared" si="98"/>
        <v/>
      </c>
      <c r="H464" t="b">
        <f t="shared" si="99"/>
        <v>0</v>
      </c>
      <c r="I464" s="283">
        <f t="shared" si="92"/>
        <v>0</v>
      </c>
      <c r="J464" s="1">
        <f t="shared" si="93"/>
        <v>0</v>
      </c>
      <c r="K464" s="63">
        <f t="shared" si="100"/>
        <v>0</v>
      </c>
      <c r="L464" s="149">
        <f t="shared" si="101"/>
        <v>0</v>
      </c>
      <c r="M464" s="150">
        <f t="shared" si="102"/>
        <v>100</v>
      </c>
      <c r="N464" s="149">
        <f t="shared" si="103"/>
        <v>7</v>
      </c>
      <c r="O464" s="149">
        <f t="shared" si="94"/>
        <v>16</v>
      </c>
      <c r="P464" s="149">
        <f t="shared" si="95"/>
        <v>0.1</v>
      </c>
    </row>
    <row r="465" spans="1:16" x14ac:dyDescent="0.25">
      <c r="A465" s="391"/>
      <c r="B465" s="394"/>
      <c r="C465" s="5" t="str">
        <f t="shared" si="91"/>
        <v/>
      </c>
      <c r="D465" s="155">
        <f t="shared" si="96"/>
        <v>0</v>
      </c>
      <c r="F465" s="156">
        <f t="shared" si="97"/>
        <v>0</v>
      </c>
      <c r="G465" t="str">
        <f t="shared" si="98"/>
        <v/>
      </c>
      <c r="H465" t="b">
        <f t="shared" si="99"/>
        <v>0</v>
      </c>
      <c r="I465" s="283">
        <f t="shared" si="92"/>
        <v>0</v>
      </c>
      <c r="J465" s="1">
        <f t="shared" si="93"/>
        <v>0</v>
      </c>
      <c r="K465" s="63">
        <f t="shared" si="100"/>
        <v>0</v>
      </c>
      <c r="L465" s="149">
        <f t="shared" si="101"/>
        <v>0</v>
      </c>
      <c r="M465" s="150">
        <f t="shared" si="102"/>
        <v>100</v>
      </c>
      <c r="N465" s="149">
        <f t="shared" si="103"/>
        <v>7</v>
      </c>
      <c r="O465" s="149">
        <f t="shared" si="94"/>
        <v>16</v>
      </c>
      <c r="P465" s="149">
        <f t="shared" si="95"/>
        <v>0.1</v>
      </c>
    </row>
    <row r="466" spans="1:16" x14ac:dyDescent="0.25">
      <c r="A466" s="391"/>
      <c r="B466" s="394"/>
      <c r="C466" s="5" t="str">
        <f t="shared" si="91"/>
        <v/>
      </c>
      <c r="D466" s="155">
        <f t="shared" si="96"/>
        <v>0</v>
      </c>
      <c r="F466" s="156">
        <f t="shared" si="97"/>
        <v>0</v>
      </c>
      <c r="G466" t="str">
        <f t="shared" si="98"/>
        <v/>
      </c>
      <c r="H466" t="b">
        <f t="shared" si="99"/>
        <v>0</v>
      </c>
      <c r="I466" s="283">
        <f t="shared" si="92"/>
        <v>0</v>
      </c>
      <c r="J466" s="1">
        <f t="shared" si="93"/>
        <v>0</v>
      </c>
      <c r="K466" s="63">
        <f t="shared" si="100"/>
        <v>0</v>
      </c>
      <c r="L466" s="149">
        <f t="shared" si="101"/>
        <v>0</v>
      </c>
      <c r="M466" s="150">
        <f t="shared" si="102"/>
        <v>100</v>
      </c>
      <c r="N466" s="149">
        <f t="shared" si="103"/>
        <v>7</v>
      </c>
      <c r="O466" s="149">
        <f t="shared" si="94"/>
        <v>16</v>
      </c>
      <c r="P466" s="149">
        <f t="shared" si="95"/>
        <v>0.1</v>
      </c>
    </row>
    <row r="467" spans="1:16" x14ac:dyDescent="0.25">
      <c r="A467" s="391"/>
      <c r="B467" s="394"/>
      <c r="C467" s="5" t="str">
        <f t="shared" si="91"/>
        <v/>
      </c>
      <c r="D467" s="155">
        <f t="shared" si="96"/>
        <v>0</v>
      </c>
      <c r="F467" s="156">
        <f t="shared" si="97"/>
        <v>0</v>
      </c>
      <c r="G467" t="str">
        <f t="shared" si="98"/>
        <v/>
      </c>
      <c r="H467" t="b">
        <f t="shared" si="99"/>
        <v>0</v>
      </c>
      <c r="I467" s="283">
        <f t="shared" si="92"/>
        <v>0</v>
      </c>
      <c r="J467" s="1">
        <f t="shared" si="93"/>
        <v>0</v>
      </c>
      <c r="K467" s="63">
        <f t="shared" si="100"/>
        <v>0</v>
      </c>
      <c r="L467" s="149">
        <f t="shared" si="101"/>
        <v>0</v>
      </c>
      <c r="M467" s="150">
        <f t="shared" si="102"/>
        <v>100</v>
      </c>
      <c r="N467" s="149">
        <f t="shared" si="103"/>
        <v>7</v>
      </c>
      <c r="O467" s="149">
        <f t="shared" si="94"/>
        <v>16</v>
      </c>
      <c r="P467" s="149">
        <f t="shared" si="95"/>
        <v>0.1</v>
      </c>
    </row>
    <row r="468" spans="1:16" x14ac:dyDescent="0.25">
      <c r="A468" s="391"/>
      <c r="B468" s="394"/>
      <c r="C468" s="5" t="str">
        <f t="shared" si="91"/>
        <v/>
      </c>
      <c r="D468" s="155">
        <f t="shared" si="96"/>
        <v>0</v>
      </c>
      <c r="F468" s="156">
        <f t="shared" si="97"/>
        <v>0</v>
      </c>
      <c r="G468" t="str">
        <f t="shared" si="98"/>
        <v/>
      </c>
      <c r="H468" t="b">
        <f t="shared" si="99"/>
        <v>0</v>
      </c>
      <c r="I468" s="283">
        <f t="shared" si="92"/>
        <v>0</v>
      </c>
      <c r="J468" s="1">
        <f t="shared" si="93"/>
        <v>0</v>
      </c>
      <c r="K468" s="63">
        <f t="shared" si="100"/>
        <v>0</v>
      </c>
      <c r="L468" s="149">
        <f t="shared" si="101"/>
        <v>0</v>
      </c>
      <c r="M468" s="150">
        <f t="shared" si="102"/>
        <v>100</v>
      </c>
      <c r="N468" s="149">
        <f t="shared" si="103"/>
        <v>7</v>
      </c>
      <c r="O468" s="149">
        <f t="shared" si="94"/>
        <v>16</v>
      </c>
      <c r="P468" s="149">
        <f t="shared" si="95"/>
        <v>0.1</v>
      </c>
    </row>
    <row r="469" spans="1:16" x14ac:dyDescent="0.25">
      <c r="A469" s="391"/>
      <c r="B469" s="394"/>
      <c r="C469" s="5" t="str">
        <f t="shared" si="91"/>
        <v/>
      </c>
      <c r="D469" s="155">
        <f t="shared" si="96"/>
        <v>0</v>
      </c>
      <c r="F469" s="156">
        <f t="shared" si="97"/>
        <v>0</v>
      </c>
      <c r="G469" t="str">
        <f t="shared" si="98"/>
        <v/>
      </c>
      <c r="H469" t="b">
        <f t="shared" si="99"/>
        <v>0</v>
      </c>
      <c r="I469" s="283">
        <f t="shared" si="92"/>
        <v>0</v>
      </c>
      <c r="J469" s="1">
        <f t="shared" si="93"/>
        <v>0</v>
      </c>
      <c r="K469" s="63">
        <f t="shared" si="100"/>
        <v>0</v>
      </c>
      <c r="L469" s="149">
        <f t="shared" si="101"/>
        <v>0</v>
      </c>
      <c r="M469" s="150">
        <f t="shared" si="102"/>
        <v>100</v>
      </c>
      <c r="N469" s="149">
        <f t="shared" si="103"/>
        <v>7</v>
      </c>
      <c r="O469" s="149">
        <f t="shared" si="94"/>
        <v>16</v>
      </c>
      <c r="P469" s="149">
        <f t="shared" si="95"/>
        <v>0.1</v>
      </c>
    </row>
    <row r="470" spans="1:16" x14ac:dyDescent="0.25">
      <c r="A470" s="391"/>
      <c r="B470" s="394"/>
      <c r="C470" s="5" t="str">
        <f t="shared" si="91"/>
        <v/>
      </c>
      <c r="D470" s="155">
        <f t="shared" si="96"/>
        <v>0</v>
      </c>
      <c r="F470" s="156">
        <f t="shared" si="97"/>
        <v>0</v>
      </c>
      <c r="G470" t="str">
        <f t="shared" si="98"/>
        <v/>
      </c>
      <c r="H470" t="b">
        <f t="shared" si="99"/>
        <v>0</v>
      </c>
      <c r="I470" s="283">
        <f t="shared" si="92"/>
        <v>0</v>
      </c>
      <c r="J470" s="1">
        <f t="shared" si="93"/>
        <v>0</v>
      </c>
      <c r="K470" s="63">
        <f t="shared" si="100"/>
        <v>0</v>
      </c>
      <c r="L470" s="149">
        <f t="shared" si="101"/>
        <v>0</v>
      </c>
      <c r="M470" s="150">
        <f t="shared" si="102"/>
        <v>100</v>
      </c>
      <c r="N470" s="149">
        <f t="shared" si="103"/>
        <v>7</v>
      </c>
      <c r="O470" s="149">
        <f t="shared" si="94"/>
        <v>16</v>
      </c>
      <c r="P470" s="149">
        <f t="shared" si="95"/>
        <v>0.1</v>
      </c>
    </row>
    <row r="471" spans="1:16" x14ac:dyDescent="0.25">
      <c r="A471" s="391"/>
      <c r="B471" s="394"/>
      <c r="C471" s="5" t="str">
        <f t="shared" si="91"/>
        <v/>
      </c>
      <c r="D471" s="155">
        <f t="shared" si="96"/>
        <v>0</v>
      </c>
      <c r="F471" s="156">
        <f t="shared" si="97"/>
        <v>0</v>
      </c>
      <c r="G471" t="str">
        <f t="shared" si="98"/>
        <v/>
      </c>
      <c r="H471" t="b">
        <f t="shared" si="99"/>
        <v>0</v>
      </c>
      <c r="I471" s="283">
        <f t="shared" si="92"/>
        <v>0</v>
      </c>
      <c r="J471" s="1">
        <f t="shared" si="93"/>
        <v>0</v>
      </c>
      <c r="K471" s="63">
        <f t="shared" si="100"/>
        <v>0</v>
      </c>
      <c r="L471" s="149">
        <f t="shared" si="101"/>
        <v>0</v>
      </c>
      <c r="M471" s="150">
        <f t="shared" si="102"/>
        <v>100</v>
      </c>
      <c r="N471" s="149">
        <f t="shared" si="103"/>
        <v>7</v>
      </c>
      <c r="O471" s="149">
        <f t="shared" si="94"/>
        <v>16</v>
      </c>
      <c r="P471" s="149">
        <f t="shared" si="95"/>
        <v>0.1</v>
      </c>
    </row>
    <row r="472" spans="1:16" x14ac:dyDescent="0.25">
      <c r="A472" s="391"/>
      <c r="B472" s="394"/>
      <c r="C472" s="5" t="str">
        <f t="shared" si="91"/>
        <v/>
      </c>
      <c r="D472" s="155">
        <f t="shared" si="96"/>
        <v>0</v>
      </c>
      <c r="F472" s="156">
        <f t="shared" si="97"/>
        <v>0</v>
      </c>
      <c r="G472" t="str">
        <f t="shared" si="98"/>
        <v/>
      </c>
      <c r="H472" t="b">
        <f t="shared" si="99"/>
        <v>0</v>
      </c>
      <c r="I472" s="283">
        <f t="shared" si="92"/>
        <v>0</v>
      </c>
      <c r="J472" s="1">
        <f t="shared" si="93"/>
        <v>0</v>
      </c>
      <c r="K472" s="63">
        <f t="shared" si="100"/>
        <v>0</v>
      </c>
      <c r="L472" s="149">
        <f t="shared" si="101"/>
        <v>0</v>
      </c>
      <c r="M472" s="150">
        <f t="shared" si="102"/>
        <v>100</v>
      </c>
      <c r="N472" s="149">
        <f t="shared" si="103"/>
        <v>7</v>
      </c>
      <c r="O472" s="149">
        <f t="shared" si="94"/>
        <v>16</v>
      </c>
      <c r="P472" s="149">
        <f t="shared" si="95"/>
        <v>0.1</v>
      </c>
    </row>
    <row r="473" spans="1:16" x14ac:dyDescent="0.25">
      <c r="A473" s="391"/>
      <c r="B473" s="394"/>
      <c r="C473" s="5" t="str">
        <f t="shared" si="91"/>
        <v/>
      </c>
      <c r="D473" s="155">
        <f t="shared" si="96"/>
        <v>0</v>
      </c>
      <c r="F473" s="156">
        <f t="shared" si="97"/>
        <v>0</v>
      </c>
      <c r="G473" t="str">
        <f t="shared" si="98"/>
        <v/>
      </c>
      <c r="H473" t="b">
        <f t="shared" si="99"/>
        <v>0</v>
      </c>
      <c r="I473" s="283">
        <f t="shared" si="92"/>
        <v>0</v>
      </c>
      <c r="J473" s="1">
        <f t="shared" si="93"/>
        <v>0</v>
      </c>
      <c r="K473" s="63">
        <f t="shared" si="100"/>
        <v>0</v>
      </c>
      <c r="L473" s="149">
        <f t="shared" si="101"/>
        <v>0</v>
      </c>
      <c r="M473" s="150">
        <f t="shared" si="102"/>
        <v>100</v>
      </c>
      <c r="N473" s="149">
        <f t="shared" si="103"/>
        <v>7</v>
      </c>
      <c r="O473" s="149">
        <f t="shared" si="94"/>
        <v>16</v>
      </c>
      <c r="P473" s="149">
        <f t="shared" si="95"/>
        <v>0.1</v>
      </c>
    </row>
    <row r="474" spans="1:16" x14ac:dyDescent="0.25">
      <c r="A474" s="391"/>
      <c r="B474" s="394"/>
      <c r="C474" s="5" t="str">
        <f t="shared" si="91"/>
        <v/>
      </c>
      <c r="D474" s="155">
        <f t="shared" si="96"/>
        <v>0</v>
      </c>
      <c r="F474" s="156">
        <f t="shared" si="97"/>
        <v>0</v>
      </c>
      <c r="G474" t="str">
        <f t="shared" si="98"/>
        <v/>
      </c>
      <c r="H474" t="b">
        <f t="shared" si="99"/>
        <v>0</v>
      </c>
      <c r="I474" s="283">
        <f t="shared" si="92"/>
        <v>0</v>
      </c>
      <c r="J474" s="1">
        <f t="shared" si="93"/>
        <v>0</v>
      </c>
      <c r="K474" s="63">
        <f t="shared" si="100"/>
        <v>0</v>
      </c>
      <c r="L474" s="149">
        <f t="shared" si="101"/>
        <v>0</v>
      </c>
      <c r="M474" s="150">
        <f t="shared" si="102"/>
        <v>100</v>
      </c>
      <c r="N474" s="149">
        <f t="shared" si="103"/>
        <v>7</v>
      </c>
      <c r="O474" s="149">
        <f t="shared" si="94"/>
        <v>16</v>
      </c>
      <c r="P474" s="149">
        <f t="shared" si="95"/>
        <v>0.1</v>
      </c>
    </row>
    <row r="475" spans="1:16" x14ac:dyDescent="0.25">
      <c r="A475" s="391"/>
      <c r="B475" s="394"/>
      <c r="C475" s="5" t="str">
        <f t="shared" si="91"/>
        <v/>
      </c>
      <c r="D475" s="155">
        <f t="shared" si="96"/>
        <v>0</v>
      </c>
      <c r="F475" s="156">
        <f t="shared" si="97"/>
        <v>0</v>
      </c>
      <c r="G475" t="str">
        <f t="shared" si="98"/>
        <v/>
      </c>
      <c r="H475" t="b">
        <f t="shared" si="99"/>
        <v>0</v>
      </c>
      <c r="I475" s="283">
        <f t="shared" si="92"/>
        <v>0</v>
      </c>
      <c r="J475" s="1">
        <f t="shared" si="93"/>
        <v>0</v>
      </c>
      <c r="K475" s="63">
        <f t="shared" si="100"/>
        <v>0</v>
      </c>
      <c r="L475" s="149">
        <f t="shared" si="101"/>
        <v>0</v>
      </c>
      <c r="M475" s="150">
        <f t="shared" si="102"/>
        <v>100</v>
      </c>
      <c r="N475" s="149">
        <f t="shared" si="103"/>
        <v>7</v>
      </c>
      <c r="O475" s="149">
        <f t="shared" si="94"/>
        <v>16</v>
      </c>
      <c r="P475" s="149">
        <f t="shared" si="95"/>
        <v>0.1</v>
      </c>
    </row>
    <row r="476" spans="1:16" x14ac:dyDescent="0.25">
      <c r="A476" s="391"/>
      <c r="B476" s="394"/>
      <c r="C476" s="5" t="str">
        <f t="shared" si="91"/>
        <v/>
      </c>
      <c r="D476" s="155">
        <f t="shared" si="96"/>
        <v>0</v>
      </c>
      <c r="F476" s="156">
        <f t="shared" si="97"/>
        <v>0</v>
      </c>
      <c r="G476" t="str">
        <f t="shared" si="98"/>
        <v/>
      </c>
      <c r="H476" t="b">
        <f t="shared" si="99"/>
        <v>0</v>
      </c>
      <c r="I476" s="283">
        <f t="shared" si="92"/>
        <v>0</v>
      </c>
      <c r="J476" s="1">
        <f t="shared" si="93"/>
        <v>0</v>
      </c>
      <c r="K476" s="63">
        <f t="shared" si="100"/>
        <v>0</v>
      </c>
      <c r="L476" s="149">
        <f t="shared" si="101"/>
        <v>0</v>
      </c>
      <c r="M476" s="150">
        <f t="shared" si="102"/>
        <v>100</v>
      </c>
      <c r="N476" s="149">
        <f t="shared" si="103"/>
        <v>7</v>
      </c>
      <c r="O476" s="149">
        <f t="shared" si="94"/>
        <v>16</v>
      </c>
      <c r="P476" s="149">
        <f t="shared" si="95"/>
        <v>0.1</v>
      </c>
    </row>
    <row r="477" spans="1:16" x14ac:dyDescent="0.25">
      <c r="A477" s="391"/>
      <c r="B477" s="394"/>
      <c r="C477" s="5" t="str">
        <f t="shared" si="91"/>
        <v/>
      </c>
      <c r="D477" s="155">
        <f t="shared" si="96"/>
        <v>0</v>
      </c>
      <c r="F477" s="156">
        <f t="shared" si="97"/>
        <v>0</v>
      </c>
      <c r="G477" t="str">
        <f t="shared" si="98"/>
        <v/>
      </c>
      <c r="H477" t="b">
        <f t="shared" si="99"/>
        <v>0</v>
      </c>
      <c r="I477" s="283">
        <f t="shared" si="92"/>
        <v>0</v>
      </c>
      <c r="J477" s="1">
        <f t="shared" si="93"/>
        <v>0</v>
      </c>
      <c r="K477" s="63">
        <f t="shared" si="100"/>
        <v>0</v>
      </c>
      <c r="L477" s="149">
        <f t="shared" si="101"/>
        <v>0</v>
      </c>
      <c r="M477" s="150">
        <f t="shared" si="102"/>
        <v>100</v>
      </c>
      <c r="N477" s="149">
        <f t="shared" si="103"/>
        <v>7</v>
      </c>
      <c r="O477" s="149">
        <f t="shared" si="94"/>
        <v>16</v>
      </c>
      <c r="P477" s="149">
        <f t="shared" si="95"/>
        <v>0.1</v>
      </c>
    </row>
    <row r="478" spans="1:16" x14ac:dyDescent="0.25">
      <c r="A478" s="391"/>
      <c r="B478" s="394"/>
      <c r="C478" s="5" t="str">
        <f t="shared" si="91"/>
        <v/>
      </c>
      <c r="D478" s="155">
        <f t="shared" si="96"/>
        <v>0</v>
      </c>
      <c r="F478" s="156">
        <f t="shared" si="97"/>
        <v>0</v>
      </c>
      <c r="G478" t="str">
        <f t="shared" si="98"/>
        <v/>
      </c>
      <c r="H478" t="b">
        <f t="shared" si="99"/>
        <v>0</v>
      </c>
      <c r="I478" s="283">
        <f t="shared" si="92"/>
        <v>0</v>
      </c>
      <c r="J478" s="1">
        <f t="shared" si="93"/>
        <v>0</v>
      </c>
      <c r="K478" s="63">
        <f t="shared" si="100"/>
        <v>0</v>
      </c>
      <c r="L478" s="149">
        <f t="shared" si="101"/>
        <v>0</v>
      </c>
      <c r="M478" s="150">
        <f t="shared" si="102"/>
        <v>100</v>
      </c>
      <c r="N478" s="149">
        <f t="shared" si="103"/>
        <v>7</v>
      </c>
      <c r="O478" s="149">
        <f t="shared" si="94"/>
        <v>16</v>
      </c>
      <c r="P478" s="149">
        <f t="shared" si="95"/>
        <v>0.1</v>
      </c>
    </row>
    <row r="479" spans="1:16" x14ac:dyDescent="0.25">
      <c r="A479" s="391"/>
      <c r="B479" s="394"/>
      <c r="C479" s="5" t="str">
        <f t="shared" si="91"/>
        <v/>
      </c>
      <c r="D479" s="155">
        <f t="shared" si="96"/>
        <v>0</v>
      </c>
      <c r="F479" s="156">
        <f t="shared" si="97"/>
        <v>0</v>
      </c>
      <c r="G479" t="str">
        <f t="shared" si="98"/>
        <v/>
      </c>
      <c r="H479" t="b">
        <f t="shared" si="99"/>
        <v>0</v>
      </c>
      <c r="I479" s="283">
        <f t="shared" si="92"/>
        <v>0</v>
      </c>
      <c r="J479" s="1">
        <f t="shared" si="93"/>
        <v>0</v>
      </c>
      <c r="K479" s="63">
        <f t="shared" si="100"/>
        <v>0</v>
      </c>
      <c r="L479" s="149">
        <f t="shared" si="101"/>
        <v>0</v>
      </c>
      <c r="M479" s="150">
        <f t="shared" si="102"/>
        <v>100</v>
      </c>
      <c r="N479" s="149">
        <f t="shared" si="103"/>
        <v>7</v>
      </c>
      <c r="O479" s="149">
        <f t="shared" si="94"/>
        <v>16</v>
      </c>
      <c r="P479" s="149">
        <f t="shared" si="95"/>
        <v>0.1</v>
      </c>
    </row>
    <row r="480" spans="1:16" x14ac:dyDescent="0.25">
      <c r="A480" s="391"/>
      <c r="B480" s="394"/>
      <c r="C480" s="5" t="str">
        <f t="shared" si="91"/>
        <v/>
      </c>
      <c r="D480" s="155">
        <f t="shared" si="96"/>
        <v>0</v>
      </c>
      <c r="F480" s="156">
        <f t="shared" si="97"/>
        <v>0</v>
      </c>
      <c r="G480" t="str">
        <f t="shared" si="98"/>
        <v/>
      </c>
      <c r="H480" t="b">
        <f t="shared" si="99"/>
        <v>0</v>
      </c>
      <c r="I480" s="283">
        <f t="shared" si="92"/>
        <v>0</v>
      </c>
      <c r="J480" s="1">
        <f t="shared" si="93"/>
        <v>0</v>
      </c>
      <c r="K480" s="63">
        <f t="shared" si="100"/>
        <v>0</v>
      </c>
      <c r="L480" s="149">
        <f t="shared" si="101"/>
        <v>0</v>
      </c>
      <c r="M480" s="150">
        <f t="shared" si="102"/>
        <v>100</v>
      </c>
      <c r="N480" s="149">
        <f t="shared" si="103"/>
        <v>7</v>
      </c>
      <c r="O480" s="149">
        <f t="shared" si="94"/>
        <v>16</v>
      </c>
      <c r="P480" s="149">
        <f t="shared" si="95"/>
        <v>0.1</v>
      </c>
    </row>
    <row r="481" spans="1:16" x14ac:dyDescent="0.25">
      <c r="A481" s="391"/>
      <c r="B481" s="394"/>
      <c r="C481" s="5" t="str">
        <f t="shared" si="91"/>
        <v/>
      </c>
      <c r="D481" s="155">
        <f t="shared" si="96"/>
        <v>0</v>
      </c>
      <c r="F481" s="156">
        <f t="shared" si="97"/>
        <v>0</v>
      </c>
      <c r="G481" t="str">
        <f t="shared" si="98"/>
        <v/>
      </c>
      <c r="H481" t="b">
        <f t="shared" si="99"/>
        <v>0</v>
      </c>
      <c r="I481" s="283">
        <f t="shared" si="92"/>
        <v>0</v>
      </c>
      <c r="J481" s="1">
        <f t="shared" si="93"/>
        <v>0</v>
      </c>
      <c r="K481" s="63">
        <f t="shared" si="100"/>
        <v>0</v>
      </c>
      <c r="L481" s="149">
        <f t="shared" si="101"/>
        <v>0</v>
      </c>
      <c r="M481" s="150">
        <f t="shared" si="102"/>
        <v>100</v>
      </c>
      <c r="N481" s="149">
        <f t="shared" si="103"/>
        <v>7</v>
      </c>
      <c r="O481" s="149">
        <f t="shared" si="94"/>
        <v>16</v>
      </c>
      <c r="P481" s="149">
        <f t="shared" si="95"/>
        <v>0.1</v>
      </c>
    </row>
    <row r="482" spans="1:16" x14ac:dyDescent="0.25">
      <c r="A482" s="391"/>
      <c r="B482" s="394"/>
      <c r="C482" s="5" t="str">
        <f t="shared" si="91"/>
        <v/>
      </c>
      <c r="D482" s="155">
        <f t="shared" si="96"/>
        <v>0</v>
      </c>
      <c r="F482" s="156">
        <f t="shared" si="97"/>
        <v>0</v>
      </c>
      <c r="G482" t="str">
        <f t="shared" si="98"/>
        <v/>
      </c>
      <c r="H482" t="b">
        <f t="shared" si="99"/>
        <v>0</v>
      </c>
      <c r="I482" s="283">
        <f t="shared" si="92"/>
        <v>0</v>
      </c>
      <c r="J482" s="1">
        <f t="shared" si="93"/>
        <v>0</v>
      </c>
      <c r="K482" s="63">
        <f t="shared" si="100"/>
        <v>0</v>
      </c>
      <c r="L482" s="149">
        <f t="shared" si="101"/>
        <v>0</v>
      </c>
      <c r="M482" s="150">
        <f t="shared" si="102"/>
        <v>100</v>
      </c>
      <c r="N482" s="149">
        <f t="shared" si="103"/>
        <v>7</v>
      </c>
      <c r="O482" s="149">
        <f t="shared" si="94"/>
        <v>16</v>
      </c>
      <c r="P482" s="149">
        <f t="shared" si="95"/>
        <v>0.1</v>
      </c>
    </row>
    <row r="483" spans="1:16" x14ac:dyDescent="0.25">
      <c r="A483" s="391"/>
      <c r="B483" s="394"/>
      <c r="C483" s="5" t="str">
        <f t="shared" si="91"/>
        <v/>
      </c>
      <c r="D483" s="155">
        <f t="shared" si="96"/>
        <v>0</v>
      </c>
      <c r="F483" s="156">
        <f t="shared" si="97"/>
        <v>0</v>
      </c>
      <c r="G483" t="str">
        <f t="shared" si="98"/>
        <v/>
      </c>
      <c r="H483" t="b">
        <f t="shared" si="99"/>
        <v>0</v>
      </c>
      <c r="I483" s="283">
        <f t="shared" si="92"/>
        <v>0</v>
      </c>
      <c r="J483" s="1">
        <f t="shared" si="93"/>
        <v>0</v>
      </c>
      <c r="K483" s="63">
        <f t="shared" si="100"/>
        <v>0</v>
      </c>
      <c r="L483" s="149">
        <f t="shared" si="101"/>
        <v>0</v>
      </c>
      <c r="M483" s="150">
        <f t="shared" si="102"/>
        <v>100</v>
      </c>
      <c r="N483" s="149">
        <f t="shared" si="103"/>
        <v>7</v>
      </c>
      <c r="O483" s="149">
        <f t="shared" si="94"/>
        <v>16</v>
      </c>
      <c r="P483" s="149">
        <f t="shared" si="95"/>
        <v>0.1</v>
      </c>
    </row>
    <row r="484" spans="1:16" x14ac:dyDescent="0.25">
      <c r="A484" s="391"/>
      <c r="B484" s="394"/>
      <c r="C484" s="5" t="str">
        <f t="shared" si="91"/>
        <v/>
      </c>
      <c r="D484" s="155">
        <f t="shared" si="96"/>
        <v>0</v>
      </c>
      <c r="F484" s="156">
        <f t="shared" si="97"/>
        <v>0</v>
      </c>
      <c r="G484" t="str">
        <f t="shared" si="98"/>
        <v/>
      </c>
      <c r="H484" t="b">
        <f t="shared" si="99"/>
        <v>0</v>
      </c>
      <c r="I484" s="283">
        <f t="shared" si="92"/>
        <v>0</v>
      </c>
      <c r="J484" s="1">
        <f t="shared" si="93"/>
        <v>0</v>
      </c>
      <c r="K484" s="63">
        <f t="shared" si="100"/>
        <v>0</v>
      </c>
      <c r="L484" s="149">
        <f t="shared" si="101"/>
        <v>0</v>
      </c>
      <c r="M484" s="150">
        <f t="shared" si="102"/>
        <v>100</v>
      </c>
      <c r="N484" s="149">
        <f t="shared" si="103"/>
        <v>7</v>
      </c>
      <c r="O484" s="149">
        <f t="shared" si="94"/>
        <v>16</v>
      </c>
      <c r="P484" s="149">
        <f t="shared" si="95"/>
        <v>0.1</v>
      </c>
    </row>
    <row r="485" spans="1:16" x14ac:dyDescent="0.25">
      <c r="A485" s="391"/>
      <c r="B485" s="394"/>
      <c r="C485" s="5" t="str">
        <f t="shared" si="91"/>
        <v/>
      </c>
      <c r="D485" s="155">
        <f t="shared" si="96"/>
        <v>0</v>
      </c>
      <c r="F485" s="156">
        <f t="shared" si="97"/>
        <v>0</v>
      </c>
      <c r="G485" t="str">
        <f t="shared" si="98"/>
        <v/>
      </c>
      <c r="H485" t="b">
        <f t="shared" si="99"/>
        <v>0</v>
      </c>
      <c r="I485" s="283">
        <f t="shared" si="92"/>
        <v>0</v>
      </c>
      <c r="J485" s="1">
        <f t="shared" si="93"/>
        <v>0</v>
      </c>
      <c r="K485" s="63">
        <f t="shared" si="100"/>
        <v>0</v>
      </c>
      <c r="L485" s="149">
        <f t="shared" si="101"/>
        <v>0</v>
      </c>
      <c r="M485" s="150">
        <f t="shared" si="102"/>
        <v>100</v>
      </c>
      <c r="N485" s="149">
        <f t="shared" si="103"/>
        <v>7</v>
      </c>
      <c r="O485" s="149">
        <f t="shared" si="94"/>
        <v>16</v>
      </c>
      <c r="P485" s="149">
        <f t="shared" si="95"/>
        <v>0.1</v>
      </c>
    </row>
    <row r="486" spans="1:16" x14ac:dyDescent="0.25">
      <c r="A486" s="391"/>
      <c r="B486" s="394"/>
      <c r="C486" s="5" t="str">
        <f t="shared" si="91"/>
        <v/>
      </c>
      <c r="D486" s="155">
        <f t="shared" si="96"/>
        <v>0</v>
      </c>
      <c r="F486" s="156">
        <f t="shared" si="97"/>
        <v>0</v>
      </c>
      <c r="G486" t="str">
        <f t="shared" si="98"/>
        <v/>
      </c>
      <c r="H486" t="b">
        <f t="shared" si="99"/>
        <v>0</v>
      </c>
      <c r="I486" s="283">
        <f t="shared" si="92"/>
        <v>0</v>
      </c>
      <c r="J486" s="1">
        <f t="shared" si="93"/>
        <v>0</v>
      </c>
      <c r="K486" s="63">
        <f t="shared" si="100"/>
        <v>0</v>
      </c>
      <c r="L486" s="149">
        <f t="shared" si="101"/>
        <v>0</v>
      </c>
      <c r="M486" s="150">
        <f t="shared" si="102"/>
        <v>100</v>
      </c>
      <c r="N486" s="149">
        <f t="shared" si="103"/>
        <v>7</v>
      </c>
      <c r="O486" s="149">
        <f t="shared" si="94"/>
        <v>16</v>
      </c>
      <c r="P486" s="149">
        <f t="shared" si="95"/>
        <v>0.1</v>
      </c>
    </row>
    <row r="487" spans="1:16" x14ac:dyDescent="0.25">
      <c r="A487" s="391"/>
      <c r="B487" s="394"/>
      <c r="C487" s="5" t="str">
        <f t="shared" si="91"/>
        <v/>
      </c>
      <c r="D487" s="155">
        <f t="shared" si="96"/>
        <v>0</v>
      </c>
      <c r="F487" s="156">
        <f t="shared" si="97"/>
        <v>0</v>
      </c>
      <c r="G487" t="str">
        <f t="shared" si="98"/>
        <v/>
      </c>
      <c r="H487" t="b">
        <f t="shared" si="99"/>
        <v>0</v>
      </c>
      <c r="I487" s="283">
        <f t="shared" si="92"/>
        <v>0</v>
      </c>
      <c r="J487" s="1">
        <f t="shared" si="93"/>
        <v>0</v>
      </c>
      <c r="K487" s="63">
        <f t="shared" si="100"/>
        <v>0</v>
      </c>
      <c r="L487" s="149">
        <f t="shared" si="101"/>
        <v>0</v>
      </c>
      <c r="M487" s="150">
        <f t="shared" si="102"/>
        <v>100</v>
      </c>
      <c r="N487" s="149">
        <f t="shared" si="103"/>
        <v>7</v>
      </c>
      <c r="O487" s="149">
        <f t="shared" si="94"/>
        <v>16</v>
      </c>
      <c r="P487" s="149">
        <f t="shared" si="95"/>
        <v>0.1</v>
      </c>
    </row>
    <row r="488" spans="1:16" x14ac:dyDescent="0.25">
      <c r="A488" s="391"/>
      <c r="B488" s="394"/>
      <c r="C488" s="5" t="str">
        <f t="shared" si="91"/>
        <v/>
      </c>
      <c r="D488" s="155">
        <f t="shared" si="96"/>
        <v>0</v>
      </c>
      <c r="F488" s="156">
        <f t="shared" si="97"/>
        <v>0</v>
      </c>
      <c r="G488" t="str">
        <f t="shared" si="98"/>
        <v/>
      </c>
      <c r="H488" t="b">
        <f t="shared" si="99"/>
        <v>0</v>
      </c>
      <c r="I488" s="283">
        <f t="shared" si="92"/>
        <v>0</v>
      </c>
      <c r="J488" s="1">
        <f t="shared" si="93"/>
        <v>0</v>
      </c>
      <c r="K488" s="63">
        <f t="shared" si="100"/>
        <v>0</v>
      </c>
      <c r="L488" s="149">
        <f t="shared" si="101"/>
        <v>0</v>
      </c>
      <c r="M488" s="150">
        <f t="shared" si="102"/>
        <v>100</v>
      </c>
      <c r="N488" s="149">
        <f t="shared" si="103"/>
        <v>7</v>
      </c>
      <c r="O488" s="149">
        <f t="shared" si="94"/>
        <v>16</v>
      </c>
      <c r="P488" s="149">
        <f t="shared" si="95"/>
        <v>0.1</v>
      </c>
    </row>
    <row r="489" spans="1:16" x14ac:dyDescent="0.25">
      <c r="A489" s="391"/>
      <c r="B489" s="394"/>
      <c r="C489" s="5" t="str">
        <f t="shared" si="91"/>
        <v/>
      </c>
      <c r="D489" s="155">
        <f t="shared" si="96"/>
        <v>0</v>
      </c>
      <c r="F489" s="156">
        <f t="shared" si="97"/>
        <v>0</v>
      </c>
      <c r="G489" t="str">
        <f t="shared" si="98"/>
        <v/>
      </c>
      <c r="H489" t="b">
        <f t="shared" si="99"/>
        <v>0</v>
      </c>
      <c r="I489" s="283">
        <f t="shared" si="92"/>
        <v>0</v>
      </c>
      <c r="J489" s="1">
        <f t="shared" si="93"/>
        <v>0</v>
      </c>
      <c r="K489" s="63">
        <f t="shared" si="100"/>
        <v>0</v>
      </c>
      <c r="L489" s="149">
        <f t="shared" si="101"/>
        <v>0</v>
      </c>
      <c r="M489" s="150">
        <f t="shared" si="102"/>
        <v>100</v>
      </c>
      <c r="N489" s="149">
        <f t="shared" si="103"/>
        <v>7</v>
      </c>
      <c r="O489" s="149">
        <f t="shared" si="94"/>
        <v>16</v>
      </c>
      <c r="P489" s="149">
        <f t="shared" si="95"/>
        <v>0.1</v>
      </c>
    </row>
    <row r="490" spans="1:16" x14ac:dyDescent="0.25">
      <c r="A490" s="391"/>
      <c r="B490" s="394"/>
      <c r="C490" s="5" t="str">
        <f t="shared" si="91"/>
        <v/>
      </c>
      <c r="D490" s="155">
        <f t="shared" si="96"/>
        <v>0</v>
      </c>
      <c r="F490" s="156">
        <f t="shared" si="97"/>
        <v>0</v>
      </c>
      <c r="G490" t="str">
        <f t="shared" si="98"/>
        <v/>
      </c>
      <c r="H490" t="b">
        <f t="shared" si="99"/>
        <v>0</v>
      </c>
      <c r="I490" s="283">
        <f t="shared" si="92"/>
        <v>0</v>
      </c>
      <c r="J490" s="1">
        <f t="shared" si="93"/>
        <v>0</v>
      </c>
      <c r="K490" s="63">
        <f t="shared" si="100"/>
        <v>0</v>
      </c>
      <c r="L490" s="149">
        <f t="shared" si="101"/>
        <v>0</v>
      </c>
      <c r="M490" s="150">
        <f t="shared" si="102"/>
        <v>100</v>
      </c>
      <c r="N490" s="149">
        <f t="shared" si="103"/>
        <v>7</v>
      </c>
      <c r="O490" s="149">
        <f t="shared" si="94"/>
        <v>16</v>
      </c>
      <c r="P490" s="149">
        <f t="shared" si="95"/>
        <v>0.1</v>
      </c>
    </row>
    <row r="491" spans="1:16" x14ac:dyDescent="0.25">
      <c r="A491" s="391"/>
      <c r="B491" s="394"/>
      <c r="C491" s="5" t="str">
        <f t="shared" si="91"/>
        <v/>
      </c>
      <c r="D491" s="155">
        <f t="shared" si="96"/>
        <v>0</v>
      </c>
      <c r="F491" s="156">
        <f t="shared" si="97"/>
        <v>0</v>
      </c>
      <c r="G491" t="str">
        <f t="shared" si="98"/>
        <v/>
      </c>
      <c r="H491" t="b">
        <f t="shared" si="99"/>
        <v>0</v>
      </c>
      <c r="I491" s="283">
        <f t="shared" si="92"/>
        <v>0</v>
      </c>
      <c r="J491" s="1">
        <f t="shared" si="93"/>
        <v>0</v>
      </c>
      <c r="K491" s="63">
        <f t="shared" si="100"/>
        <v>0</v>
      </c>
      <c r="L491" s="149">
        <f t="shared" si="101"/>
        <v>0</v>
      </c>
      <c r="M491" s="150">
        <f t="shared" si="102"/>
        <v>100</v>
      </c>
      <c r="N491" s="149">
        <f t="shared" si="103"/>
        <v>7</v>
      </c>
      <c r="O491" s="149">
        <f t="shared" si="94"/>
        <v>16</v>
      </c>
      <c r="P491" s="149">
        <f t="shared" si="95"/>
        <v>0.1</v>
      </c>
    </row>
    <row r="492" spans="1:16" x14ac:dyDescent="0.25">
      <c r="A492" s="391"/>
      <c r="B492" s="394"/>
      <c r="C492" s="5" t="str">
        <f t="shared" si="91"/>
        <v/>
      </c>
      <c r="D492" s="155">
        <f t="shared" si="96"/>
        <v>0</v>
      </c>
      <c r="F492" s="156">
        <f t="shared" si="97"/>
        <v>0</v>
      </c>
      <c r="G492" t="str">
        <f t="shared" si="98"/>
        <v/>
      </c>
      <c r="H492" t="b">
        <f t="shared" si="99"/>
        <v>0</v>
      </c>
      <c r="I492" s="283">
        <f t="shared" si="92"/>
        <v>0</v>
      </c>
      <c r="J492" s="1">
        <f t="shared" si="93"/>
        <v>0</v>
      </c>
      <c r="K492" s="63">
        <f t="shared" si="100"/>
        <v>0</v>
      </c>
      <c r="L492" s="149">
        <f t="shared" si="101"/>
        <v>0</v>
      </c>
      <c r="M492" s="150">
        <f t="shared" si="102"/>
        <v>100</v>
      </c>
      <c r="N492" s="149">
        <f t="shared" si="103"/>
        <v>7</v>
      </c>
      <c r="O492" s="149">
        <f t="shared" si="94"/>
        <v>16</v>
      </c>
      <c r="P492" s="149">
        <f t="shared" si="95"/>
        <v>0.1</v>
      </c>
    </row>
    <row r="493" spans="1:16" x14ac:dyDescent="0.25">
      <c r="A493" s="391"/>
      <c r="B493" s="394"/>
      <c r="C493" s="5" t="str">
        <f t="shared" si="91"/>
        <v/>
      </c>
      <c r="D493" s="155">
        <f t="shared" si="96"/>
        <v>0</v>
      </c>
      <c r="F493" s="156">
        <f t="shared" si="97"/>
        <v>0</v>
      </c>
      <c r="G493" t="str">
        <f t="shared" si="98"/>
        <v/>
      </c>
      <c r="H493" t="b">
        <f t="shared" si="99"/>
        <v>0</v>
      </c>
      <c r="I493" s="283">
        <f t="shared" si="92"/>
        <v>0</v>
      </c>
      <c r="J493" s="1">
        <f t="shared" si="93"/>
        <v>0</v>
      </c>
      <c r="K493" s="63">
        <f t="shared" si="100"/>
        <v>0</v>
      </c>
      <c r="L493" s="149">
        <f t="shared" si="101"/>
        <v>0</v>
      </c>
      <c r="M493" s="150">
        <f t="shared" si="102"/>
        <v>100</v>
      </c>
      <c r="N493" s="149">
        <f t="shared" si="103"/>
        <v>7</v>
      </c>
      <c r="O493" s="149">
        <f t="shared" si="94"/>
        <v>16</v>
      </c>
      <c r="P493" s="149">
        <f t="shared" si="95"/>
        <v>0.1</v>
      </c>
    </row>
    <row r="494" spans="1:16" x14ac:dyDescent="0.25">
      <c r="A494" s="391"/>
      <c r="B494" s="394"/>
      <c r="C494" s="5" t="str">
        <f t="shared" si="91"/>
        <v/>
      </c>
      <c r="D494" s="155">
        <f t="shared" si="96"/>
        <v>0</v>
      </c>
      <c r="F494" s="156">
        <f t="shared" si="97"/>
        <v>0</v>
      </c>
      <c r="G494" t="str">
        <f t="shared" si="98"/>
        <v/>
      </c>
      <c r="H494" t="b">
        <f t="shared" si="99"/>
        <v>0</v>
      </c>
      <c r="I494" s="283">
        <f t="shared" si="92"/>
        <v>0</v>
      </c>
      <c r="J494" s="1">
        <f t="shared" si="93"/>
        <v>0</v>
      </c>
      <c r="K494" s="63">
        <f t="shared" si="100"/>
        <v>0</v>
      </c>
      <c r="L494" s="149">
        <f t="shared" si="101"/>
        <v>0</v>
      </c>
      <c r="M494" s="150">
        <f t="shared" si="102"/>
        <v>100</v>
      </c>
      <c r="N494" s="149">
        <f t="shared" si="103"/>
        <v>7</v>
      </c>
      <c r="O494" s="149">
        <f t="shared" si="94"/>
        <v>16</v>
      </c>
      <c r="P494" s="149">
        <f t="shared" si="95"/>
        <v>0.1</v>
      </c>
    </row>
    <row r="495" spans="1:16" x14ac:dyDescent="0.25">
      <c r="A495" s="391"/>
      <c r="B495" s="394"/>
      <c r="C495" s="5" t="str">
        <f t="shared" si="91"/>
        <v/>
      </c>
      <c r="D495" s="155">
        <f t="shared" si="96"/>
        <v>0</v>
      </c>
      <c r="F495" s="156">
        <f t="shared" si="97"/>
        <v>0</v>
      </c>
      <c r="G495" t="str">
        <f t="shared" si="98"/>
        <v/>
      </c>
      <c r="H495" t="b">
        <f t="shared" si="99"/>
        <v>0</v>
      </c>
      <c r="I495" s="283">
        <f t="shared" si="92"/>
        <v>0</v>
      </c>
      <c r="J495" s="1">
        <f t="shared" si="93"/>
        <v>0</v>
      </c>
      <c r="K495" s="63">
        <f t="shared" si="100"/>
        <v>0</v>
      </c>
      <c r="L495" s="149">
        <f t="shared" si="101"/>
        <v>0</v>
      </c>
      <c r="M495" s="150">
        <f t="shared" si="102"/>
        <v>100</v>
      </c>
      <c r="N495" s="149">
        <f t="shared" si="103"/>
        <v>7</v>
      </c>
      <c r="O495" s="149">
        <f t="shared" si="94"/>
        <v>16</v>
      </c>
      <c r="P495" s="149">
        <f t="shared" si="95"/>
        <v>0.1</v>
      </c>
    </row>
    <row r="496" spans="1:16" x14ac:dyDescent="0.25">
      <c r="A496" s="391"/>
      <c r="B496" s="394"/>
      <c r="C496" s="5" t="str">
        <f t="shared" si="91"/>
        <v/>
      </c>
      <c r="D496" s="155">
        <f t="shared" si="96"/>
        <v>0</v>
      </c>
      <c r="F496" s="156">
        <f t="shared" si="97"/>
        <v>0</v>
      </c>
      <c r="G496" t="str">
        <f t="shared" si="98"/>
        <v/>
      </c>
      <c r="H496" t="b">
        <f t="shared" si="99"/>
        <v>0</v>
      </c>
      <c r="I496" s="283">
        <f t="shared" si="92"/>
        <v>0</v>
      </c>
      <c r="J496" s="1">
        <f t="shared" si="93"/>
        <v>0</v>
      </c>
      <c r="K496" s="63">
        <f t="shared" si="100"/>
        <v>0</v>
      </c>
      <c r="L496" s="149">
        <f t="shared" si="101"/>
        <v>0</v>
      </c>
      <c r="M496" s="150">
        <f t="shared" si="102"/>
        <v>100</v>
      </c>
      <c r="N496" s="149">
        <f t="shared" si="103"/>
        <v>7</v>
      </c>
      <c r="O496" s="149">
        <f t="shared" si="94"/>
        <v>16</v>
      </c>
      <c r="P496" s="149">
        <f t="shared" si="95"/>
        <v>0.1</v>
      </c>
    </row>
    <row r="497" spans="1:16" x14ac:dyDescent="0.25">
      <c r="A497" s="391"/>
      <c r="B497" s="394"/>
      <c r="C497" s="5" t="str">
        <f t="shared" si="91"/>
        <v/>
      </c>
      <c r="D497" s="155">
        <f t="shared" si="96"/>
        <v>0</v>
      </c>
      <c r="F497" s="156">
        <f t="shared" si="97"/>
        <v>0</v>
      </c>
      <c r="G497" t="str">
        <f t="shared" si="98"/>
        <v/>
      </c>
      <c r="H497" t="b">
        <f t="shared" si="99"/>
        <v>0</v>
      </c>
      <c r="I497" s="283">
        <f t="shared" si="92"/>
        <v>0</v>
      </c>
      <c r="J497" s="1">
        <f t="shared" si="93"/>
        <v>0</v>
      </c>
      <c r="K497" s="63">
        <f t="shared" si="100"/>
        <v>0</v>
      </c>
      <c r="L497" s="149">
        <f t="shared" si="101"/>
        <v>0</v>
      </c>
      <c r="M497" s="150">
        <f t="shared" si="102"/>
        <v>100</v>
      </c>
      <c r="N497" s="149">
        <f t="shared" si="103"/>
        <v>7</v>
      </c>
      <c r="O497" s="149">
        <f t="shared" si="94"/>
        <v>16</v>
      </c>
      <c r="P497" s="149">
        <f t="shared" si="95"/>
        <v>0.1</v>
      </c>
    </row>
    <row r="498" spans="1:16" x14ac:dyDescent="0.25">
      <c r="A498" s="391"/>
      <c r="B498" s="394"/>
      <c r="C498" s="5" t="str">
        <f t="shared" si="91"/>
        <v/>
      </c>
      <c r="D498" s="155">
        <f t="shared" si="96"/>
        <v>0</v>
      </c>
      <c r="F498" s="156">
        <f t="shared" si="97"/>
        <v>0</v>
      </c>
      <c r="G498" t="str">
        <f t="shared" si="98"/>
        <v/>
      </c>
      <c r="H498" t="b">
        <f t="shared" si="99"/>
        <v>0</v>
      </c>
      <c r="I498" s="283">
        <f t="shared" si="92"/>
        <v>0</v>
      </c>
      <c r="J498" s="1">
        <f t="shared" si="93"/>
        <v>0</v>
      </c>
      <c r="K498" s="63">
        <f t="shared" si="100"/>
        <v>0</v>
      </c>
      <c r="L498" s="149">
        <f t="shared" si="101"/>
        <v>0</v>
      </c>
      <c r="M498" s="150">
        <f t="shared" si="102"/>
        <v>100</v>
      </c>
      <c r="N498" s="149">
        <f t="shared" si="103"/>
        <v>7</v>
      </c>
      <c r="O498" s="149">
        <f t="shared" si="94"/>
        <v>16</v>
      </c>
      <c r="P498" s="149">
        <f t="shared" si="95"/>
        <v>0.1</v>
      </c>
    </row>
    <row r="499" spans="1:16" x14ac:dyDescent="0.25">
      <c r="A499" s="391"/>
      <c r="B499" s="394"/>
      <c r="C499" s="5" t="str">
        <f t="shared" si="91"/>
        <v/>
      </c>
      <c r="D499" s="155">
        <f t="shared" si="96"/>
        <v>0</v>
      </c>
      <c r="F499" s="156">
        <f t="shared" si="97"/>
        <v>0</v>
      </c>
      <c r="G499" t="str">
        <f t="shared" si="98"/>
        <v/>
      </c>
      <c r="H499" t="b">
        <f t="shared" si="99"/>
        <v>0</v>
      </c>
      <c r="I499" s="283">
        <f t="shared" si="92"/>
        <v>0</v>
      </c>
      <c r="J499" s="1">
        <f t="shared" si="93"/>
        <v>0</v>
      </c>
      <c r="K499" s="63">
        <f t="shared" si="100"/>
        <v>0</v>
      </c>
      <c r="L499" s="149">
        <f t="shared" si="101"/>
        <v>0</v>
      </c>
      <c r="M499" s="150">
        <f t="shared" si="102"/>
        <v>100</v>
      </c>
      <c r="N499" s="149">
        <f t="shared" si="103"/>
        <v>7</v>
      </c>
      <c r="O499" s="149">
        <f t="shared" si="94"/>
        <v>16</v>
      </c>
      <c r="P499" s="149">
        <f t="shared" si="95"/>
        <v>0.1</v>
      </c>
    </row>
    <row r="500" spans="1:16" x14ac:dyDescent="0.25">
      <c r="A500" s="391"/>
      <c r="B500" s="394"/>
      <c r="C500" s="5" t="str">
        <f t="shared" si="91"/>
        <v/>
      </c>
      <c r="D500" s="155">
        <f t="shared" si="96"/>
        <v>0</v>
      </c>
      <c r="F500" s="156">
        <f t="shared" si="97"/>
        <v>0</v>
      </c>
      <c r="G500" t="str">
        <f t="shared" si="98"/>
        <v/>
      </c>
      <c r="H500" t="b">
        <f t="shared" si="99"/>
        <v>0</v>
      </c>
      <c r="I500" s="283">
        <f t="shared" si="92"/>
        <v>0</v>
      </c>
      <c r="J500" s="1">
        <f t="shared" si="93"/>
        <v>0</v>
      </c>
      <c r="K500" s="63">
        <f t="shared" si="100"/>
        <v>0</v>
      </c>
      <c r="L500" s="149">
        <f t="shared" si="101"/>
        <v>0</v>
      </c>
      <c r="M500" s="150">
        <f t="shared" si="102"/>
        <v>100</v>
      </c>
      <c r="N500" s="149">
        <f t="shared" si="103"/>
        <v>7</v>
      </c>
      <c r="O500" s="149">
        <f t="shared" si="94"/>
        <v>16</v>
      </c>
      <c r="P500" s="149">
        <f t="shared" si="95"/>
        <v>0.1</v>
      </c>
    </row>
    <row r="501" spans="1:16" x14ac:dyDescent="0.25">
      <c r="A501" s="391"/>
      <c r="B501" s="394"/>
      <c r="C501" s="5" t="str">
        <f t="shared" si="91"/>
        <v/>
      </c>
      <c r="D501" s="155">
        <f t="shared" si="96"/>
        <v>0</v>
      </c>
      <c r="F501" s="156">
        <f t="shared" si="97"/>
        <v>0</v>
      </c>
      <c r="G501" t="str">
        <f t="shared" si="98"/>
        <v/>
      </c>
      <c r="H501" t="b">
        <f t="shared" si="99"/>
        <v>0</v>
      </c>
      <c r="I501" s="283">
        <f t="shared" si="92"/>
        <v>0</v>
      </c>
      <c r="J501" s="1">
        <f t="shared" si="93"/>
        <v>0</v>
      </c>
      <c r="K501" s="63">
        <f t="shared" si="100"/>
        <v>0</v>
      </c>
      <c r="L501" s="149">
        <f t="shared" si="101"/>
        <v>0</v>
      </c>
      <c r="M501" s="150">
        <f t="shared" si="102"/>
        <v>100</v>
      </c>
      <c r="N501" s="149">
        <f t="shared" si="103"/>
        <v>7</v>
      </c>
      <c r="O501" s="149">
        <f t="shared" si="94"/>
        <v>16</v>
      </c>
      <c r="P501" s="149">
        <f t="shared" si="95"/>
        <v>0.1</v>
      </c>
    </row>
    <row r="502" spans="1:16" x14ac:dyDescent="0.25">
      <c r="A502" s="391"/>
      <c r="B502" s="394"/>
      <c r="C502" s="5" t="str">
        <f t="shared" si="91"/>
        <v/>
      </c>
      <c r="D502" s="155">
        <f t="shared" si="96"/>
        <v>0</v>
      </c>
      <c r="F502" s="156">
        <f t="shared" si="97"/>
        <v>0</v>
      </c>
      <c r="G502" t="str">
        <f t="shared" si="98"/>
        <v/>
      </c>
      <c r="H502" t="b">
        <f t="shared" si="99"/>
        <v>0</v>
      </c>
      <c r="I502" s="283">
        <f t="shared" si="92"/>
        <v>0</v>
      </c>
      <c r="J502" s="1">
        <f t="shared" si="93"/>
        <v>0</v>
      </c>
      <c r="K502" s="63">
        <f t="shared" si="100"/>
        <v>0</v>
      </c>
      <c r="L502" s="149">
        <f t="shared" si="101"/>
        <v>0</v>
      </c>
      <c r="M502" s="150">
        <f t="shared" si="102"/>
        <v>100</v>
      </c>
      <c r="N502" s="149">
        <f t="shared" si="103"/>
        <v>7</v>
      </c>
      <c r="O502" s="149">
        <f t="shared" si="94"/>
        <v>16</v>
      </c>
      <c r="P502" s="149">
        <f t="shared" si="95"/>
        <v>0.1</v>
      </c>
    </row>
    <row r="503" spans="1:16" x14ac:dyDescent="0.25">
      <c r="A503" s="391"/>
      <c r="B503" s="394"/>
      <c r="C503" s="5" t="str">
        <f t="shared" si="91"/>
        <v/>
      </c>
      <c r="D503" s="155">
        <f t="shared" si="96"/>
        <v>0</v>
      </c>
      <c r="F503" s="156">
        <f t="shared" si="97"/>
        <v>0</v>
      </c>
      <c r="G503" t="str">
        <f t="shared" si="98"/>
        <v/>
      </c>
      <c r="H503" t="b">
        <f t="shared" si="99"/>
        <v>0</v>
      </c>
      <c r="I503" s="283">
        <f t="shared" si="92"/>
        <v>0</v>
      </c>
      <c r="J503" s="1">
        <f t="shared" si="93"/>
        <v>0</v>
      </c>
      <c r="K503" s="63">
        <f t="shared" si="100"/>
        <v>0</v>
      </c>
      <c r="L503" s="149">
        <f t="shared" si="101"/>
        <v>0</v>
      </c>
      <c r="M503" s="150">
        <f t="shared" si="102"/>
        <v>100</v>
      </c>
      <c r="N503" s="149">
        <f t="shared" si="103"/>
        <v>7</v>
      </c>
      <c r="O503" s="149">
        <f t="shared" si="94"/>
        <v>16</v>
      </c>
      <c r="P503" s="149">
        <f t="shared" si="95"/>
        <v>0.1</v>
      </c>
    </row>
    <row r="504" spans="1:16" x14ac:dyDescent="0.25">
      <c r="A504" s="391"/>
      <c r="B504" s="394"/>
      <c r="C504" s="5" t="str">
        <f t="shared" si="91"/>
        <v/>
      </c>
      <c r="D504" s="155">
        <f t="shared" si="96"/>
        <v>0</v>
      </c>
      <c r="F504" s="156">
        <f t="shared" si="97"/>
        <v>0</v>
      </c>
      <c r="G504" t="str">
        <f t="shared" si="98"/>
        <v/>
      </c>
      <c r="H504" t="b">
        <f t="shared" si="99"/>
        <v>0</v>
      </c>
      <c r="I504" s="283">
        <f t="shared" si="92"/>
        <v>0</v>
      </c>
      <c r="J504" s="1">
        <f t="shared" si="93"/>
        <v>0</v>
      </c>
      <c r="K504" s="63">
        <f t="shared" si="100"/>
        <v>0</v>
      </c>
      <c r="L504" s="149">
        <f t="shared" si="101"/>
        <v>0</v>
      </c>
      <c r="M504" s="150">
        <f t="shared" si="102"/>
        <v>100</v>
      </c>
      <c r="N504" s="149">
        <f t="shared" si="103"/>
        <v>7</v>
      </c>
      <c r="O504" s="149">
        <f t="shared" si="94"/>
        <v>16</v>
      </c>
      <c r="P504" s="149">
        <f t="shared" si="95"/>
        <v>0.1</v>
      </c>
    </row>
    <row r="505" spans="1:16" x14ac:dyDescent="0.25">
      <c r="A505" s="391"/>
      <c r="B505" s="394"/>
      <c r="C505" s="5" t="str">
        <f t="shared" si="91"/>
        <v/>
      </c>
      <c r="D505" s="155">
        <f t="shared" si="96"/>
        <v>0</v>
      </c>
      <c r="F505" s="156">
        <f t="shared" si="97"/>
        <v>0</v>
      </c>
      <c r="G505" t="str">
        <f t="shared" si="98"/>
        <v/>
      </c>
      <c r="H505" t="b">
        <f t="shared" si="99"/>
        <v>0</v>
      </c>
      <c r="I505" s="283">
        <f t="shared" si="92"/>
        <v>0</v>
      </c>
      <c r="J505" s="1">
        <f t="shared" si="93"/>
        <v>0</v>
      </c>
      <c r="K505" s="63">
        <f t="shared" si="100"/>
        <v>0</v>
      </c>
      <c r="L505" s="149">
        <f t="shared" si="101"/>
        <v>0</v>
      </c>
      <c r="M505" s="150">
        <f t="shared" si="102"/>
        <v>100</v>
      </c>
      <c r="N505" s="149">
        <f t="shared" si="103"/>
        <v>7</v>
      </c>
      <c r="O505" s="149">
        <f t="shared" si="94"/>
        <v>16</v>
      </c>
      <c r="P505" s="149">
        <f t="shared" si="95"/>
        <v>0.1</v>
      </c>
    </row>
    <row r="506" spans="1:16" x14ac:dyDescent="0.25">
      <c r="A506" s="391"/>
      <c r="B506" s="394"/>
      <c r="C506" s="5" t="str">
        <f t="shared" si="91"/>
        <v/>
      </c>
      <c r="D506" s="155">
        <f t="shared" si="96"/>
        <v>0</v>
      </c>
      <c r="F506" s="156">
        <f t="shared" si="97"/>
        <v>0</v>
      </c>
      <c r="G506" t="str">
        <f t="shared" si="98"/>
        <v/>
      </c>
      <c r="H506" t="b">
        <f t="shared" si="99"/>
        <v>0</v>
      </c>
      <c r="I506" s="283">
        <f t="shared" si="92"/>
        <v>0</v>
      </c>
      <c r="J506" s="1">
        <f t="shared" si="93"/>
        <v>0</v>
      </c>
      <c r="K506" s="63">
        <f t="shared" si="100"/>
        <v>0</v>
      </c>
      <c r="L506" s="149">
        <f t="shared" si="101"/>
        <v>0</v>
      </c>
      <c r="M506" s="150">
        <f t="shared" si="102"/>
        <v>100</v>
      </c>
      <c r="N506" s="149">
        <f t="shared" si="103"/>
        <v>7</v>
      </c>
      <c r="O506" s="149">
        <f t="shared" si="94"/>
        <v>16</v>
      </c>
      <c r="P506" s="149">
        <f t="shared" si="95"/>
        <v>0.1</v>
      </c>
    </row>
    <row r="507" spans="1:16" x14ac:dyDescent="0.25">
      <c r="A507" s="391"/>
      <c r="B507" s="394"/>
      <c r="C507" s="5" t="str">
        <f t="shared" si="91"/>
        <v/>
      </c>
      <c r="D507" s="155">
        <f t="shared" si="96"/>
        <v>0</v>
      </c>
      <c r="F507" s="156">
        <f t="shared" si="97"/>
        <v>0</v>
      </c>
      <c r="G507" t="str">
        <f t="shared" si="98"/>
        <v/>
      </c>
      <c r="H507" t="b">
        <f t="shared" si="99"/>
        <v>0</v>
      </c>
      <c r="I507" s="283">
        <f t="shared" si="92"/>
        <v>0</v>
      </c>
      <c r="J507" s="1">
        <f t="shared" si="93"/>
        <v>0</v>
      </c>
      <c r="K507" s="63">
        <f t="shared" si="100"/>
        <v>0</v>
      </c>
      <c r="L507" s="149">
        <f t="shared" si="101"/>
        <v>0</v>
      </c>
      <c r="M507" s="150">
        <f t="shared" si="102"/>
        <v>100</v>
      </c>
      <c r="N507" s="149">
        <f t="shared" si="103"/>
        <v>7</v>
      </c>
      <c r="O507" s="149">
        <f t="shared" si="94"/>
        <v>16</v>
      </c>
      <c r="P507" s="149">
        <f t="shared" si="95"/>
        <v>0.1</v>
      </c>
    </row>
    <row r="508" spans="1:16" x14ac:dyDescent="0.25">
      <c r="A508" s="391"/>
      <c r="B508" s="394"/>
      <c r="C508" s="5" t="str">
        <f t="shared" si="91"/>
        <v/>
      </c>
      <c r="D508" s="155">
        <f t="shared" si="96"/>
        <v>0</v>
      </c>
      <c r="F508" s="156">
        <f t="shared" si="97"/>
        <v>0</v>
      </c>
      <c r="G508" t="str">
        <f t="shared" si="98"/>
        <v/>
      </c>
      <c r="H508" t="b">
        <f t="shared" si="99"/>
        <v>0</v>
      </c>
      <c r="I508" s="283">
        <f t="shared" si="92"/>
        <v>0</v>
      </c>
      <c r="J508" s="1">
        <f t="shared" si="93"/>
        <v>0</v>
      </c>
      <c r="K508" s="63">
        <f t="shared" si="100"/>
        <v>0</v>
      </c>
      <c r="L508" s="149">
        <f t="shared" si="101"/>
        <v>0</v>
      </c>
      <c r="M508" s="150">
        <f t="shared" si="102"/>
        <v>100</v>
      </c>
      <c r="N508" s="149">
        <f t="shared" si="103"/>
        <v>7</v>
      </c>
      <c r="O508" s="149">
        <f t="shared" si="94"/>
        <v>16</v>
      </c>
      <c r="P508" s="149">
        <f t="shared" si="95"/>
        <v>0.1</v>
      </c>
    </row>
    <row r="509" spans="1:16" x14ac:dyDescent="0.25">
      <c r="A509" s="391"/>
      <c r="B509" s="394"/>
      <c r="C509" s="5" t="str">
        <f t="shared" si="91"/>
        <v/>
      </c>
      <c r="D509" s="155">
        <f t="shared" si="96"/>
        <v>0</v>
      </c>
      <c r="F509" s="156">
        <f t="shared" si="97"/>
        <v>0</v>
      </c>
      <c r="G509" t="str">
        <f t="shared" si="98"/>
        <v/>
      </c>
      <c r="H509" t="b">
        <f t="shared" si="99"/>
        <v>0</v>
      </c>
      <c r="I509" s="283">
        <f t="shared" si="92"/>
        <v>0</v>
      </c>
      <c r="J509" s="1">
        <f t="shared" si="93"/>
        <v>0</v>
      </c>
      <c r="K509" s="63">
        <f t="shared" si="100"/>
        <v>0</v>
      </c>
      <c r="L509" s="149">
        <f t="shared" si="101"/>
        <v>0</v>
      </c>
      <c r="M509" s="150">
        <f t="shared" si="102"/>
        <v>100</v>
      </c>
      <c r="N509" s="149">
        <f t="shared" si="103"/>
        <v>7</v>
      </c>
      <c r="O509" s="149">
        <f t="shared" si="94"/>
        <v>16</v>
      </c>
      <c r="P509" s="149">
        <f t="shared" si="95"/>
        <v>0.1</v>
      </c>
    </row>
    <row r="510" spans="1:16" x14ac:dyDescent="0.25">
      <c r="A510" s="391"/>
      <c r="B510" s="394"/>
      <c r="C510" s="5" t="str">
        <f t="shared" si="91"/>
        <v/>
      </c>
      <c r="D510" s="155">
        <f t="shared" si="96"/>
        <v>0</v>
      </c>
      <c r="F510" s="156">
        <f t="shared" si="97"/>
        <v>0</v>
      </c>
      <c r="G510" t="str">
        <f t="shared" si="98"/>
        <v/>
      </c>
      <c r="H510" t="b">
        <f t="shared" si="99"/>
        <v>0</v>
      </c>
      <c r="I510" s="283">
        <f t="shared" si="92"/>
        <v>0</v>
      </c>
      <c r="J510" s="1">
        <f t="shared" si="93"/>
        <v>0</v>
      </c>
      <c r="K510" s="63">
        <f t="shared" si="100"/>
        <v>0</v>
      </c>
      <c r="L510" s="149">
        <f t="shared" si="101"/>
        <v>0</v>
      </c>
      <c r="M510" s="150">
        <f t="shared" si="102"/>
        <v>100</v>
      </c>
      <c r="N510" s="149">
        <f t="shared" si="103"/>
        <v>7</v>
      </c>
      <c r="O510" s="149">
        <f t="shared" si="94"/>
        <v>16</v>
      </c>
      <c r="P510" s="149">
        <f t="shared" si="95"/>
        <v>0.1</v>
      </c>
    </row>
    <row r="511" spans="1:16" x14ac:dyDescent="0.25">
      <c r="A511" s="391"/>
      <c r="B511" s="394"/>
      <c r="C511" s="5" t="str">
        <f t="shared" si="91"/>
        <v/>
      </c>
      <c r="D511" s="155">
        <f t="shared" si="96"/>
        <v>0</v>
      </c>
      <c r="F511" s="156">
        <f t="shared" si="97"/>
        <v>0</v>
      </c>
      <c r="G511" t="str">
        <f t="shared" si="98"/>
        <v/>
      </c>
      <c r="H511" t="b">
        <f t="shared" si="99"/>
        <v>0</v>
      </c>
      <c r="I511" s="283">
        <f t="shared" si="92"/>
        <v>0</v>
      </c>
      <c r="J511" s="1">
        <f t="shared" si="93"/>
        <v>0</v>
      </c>
      <c r="K511" s="63">
        <f t="shared" si="100"/>
        <v>0</v>
      </c>
      <c r="L511" s="149">
        <f t="shared" si="101"/>
        <v>0</v>
      </c>
      <c r="M511" s="150">
        <f t="shared" si="102"/>
        <v>100</v>
      </c>
      <c r="N511" s="149">
        <f t="shared" si="103"/>
        <v>7</v>
      </c>
      <c r="O511" s="149">
        <f t="shared" si="94"/>
        <v>16</v>
      </c>
      <c r="P511" s="149">
        <f t="shared" si="95"/>
        <v>0.1</v>
      </c>
    </row>
    <row r="512" spans="1:16" x14ac:dyDescent="0.25">
      <c r="A512" s="391"/>
      <c r="B512" s="394"/>
      <c r="C512" s="5" t="str">
        <f t="shared" si="91"/>
        <v/>
      </c>
      <c r="D512" s="155">
        <f t="shared" si="96"/>
        <v>0</v>
      </c>
      <c r="F512" s="156">
        <f t="shared" si="97"/>
        <v>0</v>
      </c>
      <c r="G512" t="str">
        <f t="shared" si="98"/>
        <v/>
      </c>
      <c r="H512" t="b">
        <f t="shared" si="99"/>
        <v>0</v>
      </c>
      <c r="I512" s="283">
        <f t="shared" si="92"/>
        <v>0</v>
      </c>
      <c r="J512" s="1">
        <f t="shared" si="93"/>
        <v>0</v>
      </c>
      <c r="K512" s="63">
        <f t="shared" si="100"/>
        <v>0</v>
      </c>
      <c r="L512" s="149">
        <f t="shared" si="101"/>
        <v>0</v>
      </c>
      <c r="M512" s="150">
        <f t="shared" si="102"/>
        <v>100</v>
      </c>
      <c r="N512" s="149">
        <f t="shared" si="103"/>
        <v>7</v>
      </c>
      <c r="O512" s="149">
        <f t="shared" si="94"/>
        <v>16</v>
      </c>
      <c r="P512" s="149">
        <f t="shared" si="95"/>
        <v>0.1</v>
      </c>
    </row>
    <row r="513" spans="1:16" x14ac:dyDescent="0.25">
      <c r="A513" s="391"/>
      <c r="B513" s="394"/>
      <c r="C513" s="5" t="str">
        <f t="shared" si="91"/>
        <v/>
      </c>
      <c r="D513" s="155">
        <f t="shared" si="96"/>
        <v>0</v>
      </c>
      <c r="F513" s="156">
        <f t="shared" si="97"/>
        <v>0</v>
      </c>
      <c r="G513" t="str">
        <f t="shared" si="98"/>
        <v/>
      </c>
      <c r="H513" t="b">
        <f t="shared" si="99"/>
        <v>0</v>
      </c>
      <c r="I513" s="283">
        <f t="shared" si="92"/>
        <v>0</v>
      </c>
      <c r="J513" s="1">
        <f t="shared" si="93"/>
        <v>0</v>
      </c>
      <c r="K513" s="63">
        <f t="shared" si="100"/>
        <v>0</v>
      </c>
      <c r="L513" s="149">
        <f t="shared" si="101"/>
        <v>0</v>
      </c>
      <c r="M513" s="150">
        <f t="shared" si="102"/>
        <v>100</v>
      </c>
      <c r="N513" s="149">
        <f t="shared" si="103"/>
        <v>7</v>
      </c>
      <c r="O513" s="149">
        <f t="shared" si="94"/>
        <v>16</v>
      </c>
      <c r="P513" s="149">
        <f t="shared" si="95"/>
        <v>0.1</v>
      </c>
    </row>
    <row r="514" spans="1:16" x14ac:dyDescent="0.25">
      <c r="A514" s="391"/>
      <c r="B514" s="394"/>
      <c r="C514" s="5" t="str">
        <f t="shared" si="91"/>
        <v/>
      </c>
      <c r="D514" s="155">
        <f t="shared" si="96"/>
        <v>0</v>
      </c>
      <c r="F514" s="156">
        <f t="shared" si="97"/>
        <v>0</v>
      </c>
      <c r="G514" t="str">
        <f t="shared" si="98"/>
        <v/>
      </c>
      <c r="H514" t="b">
        <f t="shared" si="99"/>
        <v>0</v>
      </c>
      <c r="I514" s="283">
        <f t="shared" si="92"/>
        <v>0</v>
      </c>
      <c r="J514" s="1">
        <f t="shared" si="93"/>
        <v>0</v>
      </c>
      <c r="K514" s="63">
        <f t="shared" si="100"/>
        <v>0</v>
      </c>
      <c r="L514" s="149">
        <f t="shared" si="101"/>
        <v>0</v>
      </c>
      <c r="M514" s="150">
        <f t="shared" si="102"/>
        <v>100</v>
      </c>
      <c r="N514" s="149">
        <f t="shared" si="103"/>
        <v>7</v>
      </c>
      <c r="O514" s="149">
        <f t="shared" si="94"/>
        <v>16</v>
      </c>
      <c r="P514" s="149">
        <f t="shared" si="95"/>
        <v>0.1</v>
      </c>
    </row>
    <row r="515" spans="1:16" x14ac:dyDescent="0.25">
      <c r="A515" s="391"/>
      <c r="B515" s="394"/>
      <c r="C515" s="5" t="str">
        <f t="shared" ref="C515:C578" si="104">IF(I515&gt;0,INDEX(DB,I515,2),"")</f>
        <v/>
      </c>
      <c r="D515" s="155">
        <f t="shared" si="96"/>
        <v>0</v>
      </c>
      <c r="F515" s="156">
        <f t="shared" si="97"/>
        <v>0</v>
      </c>
      <c r="G515" t="str">
        <f t="shared" si="98"/>
        <v/>
      </c>
      <c r="H515" t="b">
        <f t="shared" si="99"/>
        <v>0</v>
      </c>
      <c r="I515" s="283">
        <f t="shared" ref="I515:I578" si="105">IF(ISNA(MATCH(A515,AthleteNumbers,0)),0,MATCH(A515,AthleteNumbers,0))</f>
        <v>0</v>
      </c>
      <c r="J515" s="1">
        <f t="shared" ref="J515:J578" si="106">IF(I515&gt;0,INDEX(DB,$I515,6),0)</f>
        <v>0</v>
      </c>
      <c r="K515" s="63">
        <f t="shared" si="100"/>
        <v>0</v>
      </c>
      <c r="L515" s="149">
        <f t="shared" si="101"/>
        <v>0</v>
      </c>
      <c r="M515" s="150">
        <f t="shared" si="102"/>
        <v>100</v>
      </c>
      <c r="N515" s="149">
        <f t="shared" si="103"/>
        <v>7</v>
      </c>
      <c r="O515" s="149">
        <f t="shared" ref="O515:O578" si="107">IF($J515=0,$M$1,INDEX(IncEventData,$J515,2))</f>
        <v>16</v>
      </c>
      <c r="P515" s="149">
        <f t="shared" ref="P515:P578" si="108">IF($J515=0,$O$1,INDEX(IncEventData,$J515,3))</f>
        <v>0.1</v>
      </c>
    </row>
    <row r="516" spans="1:16" x14ac:dyDescent="0.25">
      <c r="A516" s="391"/>
      <c r="B516" s="394"/>
      <c r="C516" s="5" t="str">
        <f t="shared" si="104"/>
        <v/>
      </c>
      <c r="D516" s="155">
        <f t="shared" ref="D516:D579" si="109">IF(AND(H516,B516&gt;0,ISNUMBER(B516)),IF(ISERR(M516),0,M516),0)</f>
        <v>0</v>
      </c>
      <c r="F516" s="156">
        <f t="shared" ref="F516:F579" si="110">COUNTIF(A$3:A$1002,A516)</f>
        <v>0</v>
      </c>
      <c r="G516" t="str">
        <f t="shared" ref="G516:G579" si="111">IF(AND(H516,OR(D516&lt;=10,D516&gt;=90)),"CHECK","")</f>
        <v/>
      </c>
      <c r="H516" t="b">
        <f t="shared" ref="H516:H579" si="112">IF(AND(LEN(A516)&gt;0,LEN(C516)&gt;0,B516&lt;&gt;0),TRUE,FALSE)</f>
        <v>0</v>
      </c>
      <c r="I516" s="283">
        <f t="shared" si="105"/>
        <v>0</v>
      </c>
      <c r="J516" s="1">
        <f t="shared" si="106"/>
        <v>0</v>
      </c>
      <c r="K516" s="63">
        <f t="shared" ref="K516:K579" si="113">IF(ISNUMBER(B516),ROUND(+B516,1),0)</f>
        <v>0</v>
      </c>
      <c r="L516" s="149">
        <f t="shared" ref="L516:L579" si="114">+K516</f>
        <v>0</v>
      </c>
      <c r="M516" s="150">
        <f t="shared" ref="M516:M579" si="115">IF(AND(L516&gt;O516,O516&gt;0),MinPoints,IF(L516&lt;N516,100,+INT((O516-$L516)/P516)+MinPoints))</f>
        <v>100</v>
      </c>
      <c r="N516" s="149">
        <f t="shared" ref="N516:N579" si="116">+O516-(P516*90)</f>
        <v>7</v>
      </c>
      <c r="O516" s="149">
        <f t="shared" si="107"/>
        <v>16</v>
      </c>
      <c r="P516" s="149">
        <f t="shared" si="108"/>
        <v>0.1</v>
      </c>
    </row>
    <row r="517" spans="1:16" x14ac:dyDescent="0.25">
      <c r="A517" s="391"/>
      <c r="B517" s="394"/>
      <c r="C517" s="5" t="str">
        <f t="shared" si="104"/>
        <v/>
      </c>
      <c r="D517" s="155">
        <f t="shared" si="109"/>
        <v>0</v>
      </c>
      <c r="F517" s="156">
        <f t="shared" si="110"/>
        <v>0</v>
      </c>
      <c r="G517" t="str">
        <f t="shared" si="111"/>
        <v/>
      </c>
      <c r="H517" t="b">
        <f t="shared" si="112"/>
        <v>0</v>
      </c>
      <c r="I517" s="283">
        <f t="shared" si="105"/>
        <v>0</v>
      </c>
      <c r="J517" s="1">
        <f t="shared" si="106"/>
        <v>0</v>
      </c>
      <c r="K517" s="63">
        <f t="shared" si="113"/>
        <v>0</v>
      </c>
      <c r="L517" s="149">
        <f t="shared" si="114"/>
        <v>0</v>
      </c>
      <c r="M517" s="150">
        <f t="shared" si="115"/>
        <v>100</v>
      </c>
      <c r="N517" s="149">
        <f t="shared" si="116"/>
        <v>7</v>
      </c>
      <c r="O517" s="149">
        <f t="shared" si="107"/>
        <v>16</v>
      </c>
      <c r="P517" s="149">
        <f t="shared" si="108"/>
        <v>0.1</v>
      </c>
    </row>
    <row r="518" spans="1:16" x14ac:dyDescent="0.25">
      <c r="A518" s="391"/>
      <c r="B518" s="394"/>
      <c r="C518" s="5" t="str">
        <f t="shared" si="104"/>
        <v/>
      </c>
      <c r="D518" s="155">
        <f t="shared" si="109"/>
        <v>0</v>
      </c>
      <c r="F518" s="156">
        <f t="shared" si="110"/>
        <v>0</v>
      </c>
      <c r="G518" t="str">
        <f t="shared" si="111"/>
        <v/>
      </c>
      <c r="H518" t="b">
        <f t="shared" si="112"/>
        <v>0</v>
      </c>
      <c r="I518" s="283">
        <f t="shared" si="105"/>
        <v>0</v>
      </c>
      <c r="J518" s="1">
        <f t="shared" si="106"/>
        <v>0</v>
      </c>
      <c r="K518" s="63">
        <f t="shared" si="113"/>
        <v>0</v>
      </c>
      <c r="L518" s="149">
        <f t="shared" si="114"/>
        <v>0</v>
      </c>
      <c r="M518" s="150">
        <f t="shared" si="115"/>
        <v>100</v>
      </c>
      <c r="N518" s="149">
        <f t="shared" si="116"/>
        <v>7</v>
      </c>
      <c r="O518" s="149">
        <f t="shared" si="107"/>
        <v>16</v>
      </c>
      <c r="P518" s="149">
        <f t="shared" si="108"/>
        <v>0.1</v>
      </c>
    </row>
    <row r="519" spans="1:16" x14ac:dyDescent="0.25">
      <c r="A519" s="391"/>
      <c r="B519" s="394"/>
      <c r="C519" s="5" t="str">
        <f t="shared" si="104"/>
        <v/>
      </c>
      <c r="D519" s="155">
        <f t="shared" si="109"/>
        <v>0</v>
      </c>
      <c r="F519" s="156">
        <f t="shared" si="110"/>
        <v>0</v>
      </c>
      <c r="G519" t="str">
        <f t="shared" si="111"/>
        <v/>
      </c>
      <c r="H519" t="b">
        <f t="shared" si="112"/>
        <v>0</v>
      </c>
      <c r="I519" s="283">
        <f t="shared" si="105"/>
        <v>0</v>
      </c>
      <c r="J519" s="1">
        <f t="shared" si="106"/>
        <v>0</v>
      </c>
      <c r="K519" s="63">
        <f t="shared" si="113"/>
        <v>0</v>
      </c>
      <c r="L519" s="149">
        <f t="shared" si="114"/>
        <v>0</v>
      </c>
      <c r="M519" s="150">
        <f t="shared" si="115"/>
        <v>100</v>
      </c>
      <c r="N519" s="149">
        <f t="shared" si="116"/>
        <v>7</v>
      </c>
      <c r="O519" s="149">
        <f t="shared" si="107"/>
        <v>16</v>
      </c>
      <c r="P519" s="149">
        <f t="shared" si="108"/>
        <v>0.1</v>
      </c>
    </row>
    <row r="520" spans="1:16" x14ac:dyDescent="0.25">
      <c r="A520" s="391"/>
      <c r="B520" s="394"/>
      <c r="C520" s="5" t="str">
        <f t="shared" si="104"/>
        <v/>
      </c>
      <c r="D520" s="155">
        <f t="shared" si="109"/>
        <v>0</v>
      </c>
      <c r="F520" s="156">
        <f t="shared" si="110"/>
        <v>0</v>
      </c>
      <c r="G520" t="str">
        <f t="shared" si="111"/>
        <v/>
      </c>
      <c r="H520" t="b">
        <f t="shared" si="112"/>
        <v>0</v>
      </c>
      <c r="I520" s="283">
        <f t="shared" si="105"/>
        <v>0</v>
      </c>
      <c r="J520" s="1">
        <f t="shared" si="106"/>
        <v>0</v>
      </c>
      <c r="K520" s="63">
        <f t="shared" si="113"/>
        <v>0</v>
      </c>
      <c r="L520" s="149">
        <f t="shared" si="114"/>
        <v>0</v>
      </c>
      <c r="M520" s="150">
        <f t="shared" si="115"/>
        <v>100</v>
      </c>
      <c r="N520" s="149">
        <f t="shared" si="116"/>
        <v>7</v>
      </c>
      <c r="O520" s="149">
        <f t="shared" si="107"/>
        <v>16</v>
      </c>
      <c r="P520" s="149">
        <f t="shared" si="108"/>
        <v>0.1</v>
      </c>
    </row>
    <row r="521" spans="1:16" x14ac:dyDescent="0.25">
      <c r="A521" s="391"/>
      <c r="B521" s="394"/>
      <c r="C521" s="5" t="str">
        <f t="shared" si="104"/>
        <v/>
      </c>
      <c r="D521" s="155">
        <f t="shared" si="109"/>
        <v>0</v>
      </c>
      <c r="F521" s="156">
        <f t="shared" si="110"/>
        <v>0</v>
      </c>
      <c r="G521" t="str">
        <f t="shared" si="111"/>
        <v/>
      </c>
      <c r="H521" t="b">
        <f t="shared" si="112"/>
        <v>0</v>
      </c>
      <c r="I521" s="283">
        <f t="shared" si="105"/>
        <v>0</v>
      </c>
      <c r="J521" s="1">
        <f t="shared" si="106"/>
        <v>0</v>
      </c>
      <c r="K521" s="63">
        <f t="shared" si="113"/>
        <v>0</v>
      </c>
      <c r="L521" s="149">
        <f t="shared" si="114"/>
        <v>0</v>
      </c>
      <c r="M521" s="150">
        <f t="shared" si="115"/>
        <v>100</v>
      </c>
      <c r="N521" s="149">
        <f t="shared" si="116"/>
        <v>7</v>
      </c>
      <c r="O521" s="149">
        <f t="shared" si="107"/>
        <v>16</v>
      </c>
      <c r="P521" s="149">
        <f t="shared" si="108"/>
        <v>0.1</v>
      </c>
    </row>
    <row r="522" spans="1:16" x14ac:dyDescent="0.25">
      <c r="A522" s="391"/>
      <c r="B522" s="394"/>
      <c r="C522" s="5" t="str">
        <f t="shared" si="104"/>
        <v/>
      </c>
      <c r="D522" s="155">
        <f t="shared" si="109"/>
        <v>0</v>
      </c>
      <c r="F522" s="156">
        <f t="shared" si="110"/>
        <v>0</v>
      </c>
      <c r="G522" t="str">
        <f t="shared" si="111"/>
        <v/>
      </c>
      <c r="H522" t="b">
        <f t="shared" si="112"/>
        <v>0</v>
      </c>
      <c r="I522" s="283">
        <f t="shared" si="105"/>
        <v>0</v>
      </c>
      <c r="J522" s="1">
        <f t="shared" si="106"/>
        <v>0</v>
      </c>
      <c r="K522" s="63">
        <f t="shared" si="113"/>
        <v>0</v>
      </c>
      <c r="L522" s="149">
        <f t="shared" si="114"/>
        <v>0</v>
      </c>
      <c r="M522" s="150">
        <f t="shared" si="115"/>
        <v>100</v>
      </c>
      <c r="N522" s="149">
        <f t="shared" si="116"/>
        <v>7</v>
      </c>
      <c r="O522" s="149">
        <f t="shared" si="107"/>
        <v>16</v>
      </c>
      <c r="P522" s="149">
        <f t="shared" si="108"/>
        <v>0.1</v>
      </c>
    </row>
    <row r="523" spans="1:16" x14ac:dyDescent="0.25">
      <c r="A523" s="391"/>
      <c r="B523" s="394"/>
      <c r="C523" s="5" t="str">
        <f t="shared" si="104"/>
        <v/>
      </c>
      <c r="D523" s="155">
        <f t="shared" si="109"/>
        <v>0</v>
      </c>
      <c r="F523" s="156">
        <f t="shared" si="110"/>
        <v>0</v>
      </c>
      <c r="G523" t="str">
        <f t="shared" si="111"/>
        <v/>
      </c>
      <c r="H523" t="b">
        <f t="shared" si="112"/>
        <v>0</v>
      </c>
      <c r="I523" s="283">
        <f t="shared" si="105"/>
        <v>0</v>
      </c>
      <c r="J523" s="1">
        <f t="shared" si="106"/>
        <v>0</v>
      </c>
      <c r="K523" s="63">
        <f t="shared" si="113"/>
        <v>0</v>
      </c>
      <c r="L523" s="149">
        <f t="shared" si="114"/>
        <v>0</v>
      </c>
      <c r="M523" s="150">
        <f t="shared" si="115"/>
        <v>100</v>
      </c>
      <c r="N523" s="149">
        <f t="shared" si="116"/>
        <v>7</v>
      </c>
      <c r="O523" s="149">
        <f t="shared" si="107"/>
        <v>16</v>
      </c>
      <c r="P523" s="149">
        <f t="shared" si="108"/>
        <v>0.1</v>
      </c>
    </row>
    <row r="524" spans="1:16" x14ac:dyDescent="0.25">
      <c r="A524" s="391"/>
      <c r="B524" s="394"/>
      <c r="C524" s="5" t="str">
        <f t="shared" si="104"/>
        <v/>
      </c>
      <c r="D524" s="155">
        <f t="shared" si="109"/>
        <v>0</v>
      </c>
      <c r="F524" s="156">
        <f t="shared" si="110"/>
        <v>0</v>
      </c>
      <c r="G524" t="str">
        <f t="shared" si="111"/>
        <v/>
      </c>
      <c r="H524" t="b">
        <f t="shared" si="112"/>
        <v>0</v>
      </c>
      <c r="I524" s="283">
        <f t="shared" si="105"/>
        <v>0</v>
      </c>
      <c r="J524" s="1">
        <f t="shared" si="106"/>
        <v>0</v>
      </c>
      <c r="K524" s="63">
        <f t="shared" si="113"/>
        <v>0</v>
      </c>
      <c r="L524" s="149">
        <f t="shared" si="114"/>
        <v>0</v>
      </c>
      <c r="M524" s="150">
        <f t="shared" si="115"/>
        <v>100</v>
      </c>
      <c r="N524" s="149">
        <f t="shared" si="116"/>
        <v>7</v>
      </c>
      <c r="O524" s="149">
        <f t="shared" si="107"/>
        <v>16</v>
      </c>
      <c r="P524" s="149">
        <f t="shared" si="108"/>
        <v>0.1</v>
      </c>
    </row>
    <row r="525" spans="1:16" x14ac:dyDescent="0.25">
      <c r="A525" s="391"/>
      <c r="B525" s="394"/>
      <c r="C525" s="5" t="str">
        <f t="shared" si="104"/>
        <v/>
      </c>
      <c r="D525" s="155">
        <f t="shared" si="109"/>
        <v>0</v>
      </c>
      <c r="F525" s="156">
        <f t="shared" si="110"/>
        <v>0</v>
      </c>
      <c r="G525" t="str">
        <f t="shared" si="111"/>
        <v/>
      </c>
      <c r="H525" t="b">
        <f t="shared" si="112"/>
        <v>0</v>
      </c>
      <c r="I525" s="283">
        <f t="shared" si="105"/>
        <v>0</v>
      </c>
      <c r="J525" s="1">
        <f t="shared" si="106"/>
        <v>0</v>
      </c>
      <c r="K525" s="63">
        <f t="shared" si="113"/>
        <v>0</v>
      </c>
      <c r="L525" s="149">
        <f t="shared" si="114"/>
        <v>0</v>
      </c>
      <c r="M525" s="150">
        <f t="shared" si="115"/>
        <v>100</v>
      </c>
      <c r="N525" s="149">
        <f t="shared" si="116"/>
        <v>7</v>
      </c>
      <c r="O525" s="149">
        <f t="shared" si="107"/>
        <v>16</v>
      </c>
      <c r="P525" s="149">
        <f t="shared" si="108"/>
        <v>0.1</v>
      </c>
    </row>
    <row r="526" spans="1:16" x14ac:dyDescent="0.25">
      <c r="A526" s="391"/>
      <c r="B526" s="394"/>
      <c r="C526" s="5" t="str">
        <f t="shared" si="104"/>
        <v/>
      </c>
      <c r="D526" s="155">
        <f t="shared" si="109"/>
        <v>0</v>
      </c>
      <c r="F526" s="156">
        <f t="shared" si="110"/>
        <v>0</v>
      </c>
      <c r="G526" t="str">
        <f t="shared" si="111"/>
        <v/>
      </c>
      <c r="H526" t="b">
        <f t="shared" si="112"/>
        <v>0</v>
      </c>
      <c r="I526" s="283">
        <f t="shared" si="105"/>
        <v>0</v>
      </c>
      <c r="J526" s="1">
        <f t="shared" si="106"/>
        <v>0</v>
      </c>
      <c r="K526" s="63">
        <f t="shared" si="113"/>
        <v>0</v>
      </c>
      <c r="L526" s="149">
        <f t="shared" si="114"/>
        <v>0</v>
      </c>
      <c r="M526" s="150">
        <f t="shared" si="115"/>
        <v>100</v>
      </c>
      <c r="N526" s="149">
        <f t="shared" si="116"/>
        <v>7</v>
      </c>
      <c r="O526" s="149">
        <f t="shared" si="107"/>
        <v>16</v>
      </c>
      <c r="P526" s="149">
        <f t="shared" si="108"/>
        <v>0.1</v>
      </c>
    </row>
    <row r="527" spans="1:16" x14ac:dyDescent="0.25">
      <c r="A527" s="391"/>
      <c r="B527" s="394"/>
      <c r="C527" s="5" t="str">
        <f t="shared" si="104"/>
        <v/>
      </c>
      <c r="D527" s="155">
        <f t="shared" si="109"/>
        <v>0</v>
      </c>
      <c r="F527" s="156">
        <f t="shared" si="110"/>
        <v>0</v>
      </c>
      <c r="G527" t="str">
        <f t="shared" si="111"/>
        <v/>
      </c>
      <c r="H527" t="b">
        <f t="shared" si="112"/>
        <v>0</v>
      </c>
      <c r="I527" s="283">
        <f t="shared" si="105"/>
        <v>0</v>
      </c>
      <c r="J527" s="1">
        <f t="shared" si="106"/>
        <v>0</v>
      </c>
      <c r="K527" s="63">
        <f t="shared" si="113"/>
        <v>0</v>
      </c>
      <c r="L527" s="149">
        <f t="shared" si="114"/>
        <v>0</v>
      </c>
      <c r="M527" s="150">
        <f t="shared" si="115"/>
        <v>100</v>
      </c>
      <c r="N527" s="149">
        <f t="shared" si="116"/>
        <v>7</v>
      </c>
      <c r="O527" s="149">
        <f t="shared" si="107"/>
        <v>16</v>
      </c>
      <c r="P527" s="149">
        <f t="shared" si="108"/>
        <v>0.1</v>
      </c>
    </row>
    <row r="528" spans="1:16" x14ac:dyDescent="0.25">
      <c r="A528" s="391"/>
      <c r="B528" s="394"/>
      <c r="C528" s="5" t="str">
        <f t="shared" si="104"/>
        <v/>
      </c>
      <c r="D528" s="155">
        <f t="shared" si="109"/>
        <v>0</v>
      </c>
      <c r="F528" s="156">
        <f t="shared" si="110"/>
        <v>0</v>
      </c>
      <c r="G528" t="str">
        <f t="shared" si="111"/>
        <v/>
      </c>
      <c r="H528" t="b">
        <f t="shared" si="112"/>
        <v>0</v>
      </c>
      <c r="I528" s="283">
        <f t="shared" si="105"/>
        <v>0</v>
      </c>
      <c r="J528" s="1">
        <f t="shared" si="106"/>
        <v>0</v>
      </c>
      <c r="K528" s="63">
        <f t="shared" si="113"/>
        <v>0</v>
      </c>
      <c r="L528" s="149">
        <f t="shared" si="114"/>
        <v>0</v>
      </c>
      <c r="M528" s="150">
        <f t="shared" si="115"/>
        <v>100</v>
      </c>
      <c r="N528" s="149">
        <f t="shared" si="116"/>
        <v>7</v>
      </c>
      <c r="O528" s="149">
        <f t="shared" si="107"/>
        <v>16</v>
      </c>
      <c r="P528" s="149">
        <f t="shared" si="108"/>
        <v>0.1</v>
      </c>
    </row>
    <row r="529" spans="1:16" x14ac:dyDescent="0.25">
      <c r="A529" s="391"/>
      <c r="B529" s="394"/>
      <c r="C529" s="5" t="str">
        <f t="shared" si="104"/>
        <v/>
      </c>
      <c r="D529" s="155">
        <f t="shared" si="109"/>
        <v>0</v>
      </c>
      <c r="F529" s="156">
        <f t="shared" si="110"/>
        <v>0</v>
      </c>
      <c r="G529" t="str">
        <f t="shared" si="111"/>
        <v/>
      </c>
      <c r="H529" t="b">
        <f t="shared" si="112"/>
        <v>0</v>
      </c>
      <c r="I529" s="283">
        <f t="shared" si="105"/>
        <v>0</v>
      </c>
      <c r="J529" s="1">
        <f t="shared" si="106"/>
        <v>0</v>
      </c>
      <c r="K529" s="63">
        <f t="shared" si="113"/>
        <v>0</v>
      </c>
      <c r="L529" s="149">
        <f t="shared" si="114"/>
        <v>0</v>
      </c>
      <c r="M529" s="150">
        <f t="shared" si="115"/>
        <v>100</v>
      </c>
      <c r="N529" s="149">
        <f t="shared" si="116"/>
        <v>7</v>
      </c>
      <c r="O529" s="149">
        <f t="shared" si="107"/>
        <v>16</v>
      </c>
      <c r="P529" s="149">
        <f t="shared" si="108"/>
        <v>0.1</v>
      </c>
    </row>
    <row r="530" spans="1:16" x14ac:dyDescent="0.25">
      <c r="A530" s="391"/>
      <c r="B530" s="394"/>
      <c r="C530" s="5" t="str">
        <f t="shared" si="104"/>
        <v/>
      </c>
      <c r="D530" s="155">
        <f t="shared" si="109"/>
        <v>0</v>
      </c>
      <c r="F530" s="156">
        <f t="shared" si="110"/>
        <v>0</v>
      </c>
      <c r="G530" t="str">
        <f t="shared" si="111"/>
        <v/>
      </c>
      <c r="H530" t="b">
        <f t="shared" si="112"/>
        <v>0</v>
      </c>
      <c r="I530" s="283">
        <f t="shared" si="105"/>
        <v>0</v>
      </c>
      <c r="J530" s="1">
        <f t="shared" si="106"/>
        <v>0</v>
      </c>
      <c r="K530" s="63">
        <f t="shared" si="113"/>
        <v>0</v>
      </c>
      <c r="L530" s="149">
        <f t="shared" si="114"/>
        <v>0</v>
      </c>
      <c r="M530" s="150">
        <f t="shared" si="115"/>
        <v>100</v>
      </c>
      <c r="N530" s="149">
        <f t="shared" si="116"/>
        <v>7</v>
      </c>
      <c r="O530" s="149">
        <f t="shared" si="107"/>
        <v>16</v>
      </c>
      <c r="P530" s="149">
        <f t="shared" si="108"/>
        <v>0.1</v>
      </c>
    </row>
    <row r="531" spans="1:16" x14ac:dyDescent="0.25">
      <c r="A531" s="391"/>
      <c r="B531" s="394"/>
      <c r="C531" s="5" t="str">
        <f t="shared" si="104"/>
        <v/>
      </c>
      <c r="D531" s="155">
        <f t="shared" si="109"/>
        <v>0</v>
      </c>
      <c r="F531" s="156">
        <f t="shared" si="110"/>
        <v>0</v>
      </c>
      <c r="G531" t="str">
        <f t="shared" si="111"/>
        <v/>
      </c>
      <c r="H531" t="b">
        <f t="shared" si="112"/>
        <v>0</v>
      </c>
      <c r="I531" s="283">
        <f t="shared" si="105"/>
        <v>0</v>
      </c>
      <c r="J531" s="1">
        <f t="shared" si="106"/>
        <v>0</v>
      </c>
      <c r="K531" s="63">
        <f t="shared" si="113"/>
        <v>0</v>
      </c>
      <c r="L531" s="149">
        <f t="shared" si="114"/>
        <v>0</v>
      </c>
      <c r="M531" s="150">
        <f t="shared" si="115"/>
        <v>100</v>
      </c>
      <c r="N531" s="149">
        <f t="shared" si="116"/>
        <v>7</v>
      </c>
      <c r="O531" s="149">
        <f t="shared" si="107"/>
        <v>16</v>
      </c>
      <c r="P531" s="149">
        <f t="shared" si="108"/>
        <v>0.1</v>
      </c>
    </row>
    <row r="532" spans="1:16" x14ac:dyDescent="0.25">
      <c r="A532" s="391"/>
      <c r="B532" s="394"/>
      <c r="C532" s="5" t="str">
        <f t="shared" si="104"/>
        <v/>
      </c>
      <c r="D532" s="155">
        <f t="shared" si="109"/>
        <v>0</v>
      </c>
      <c r="F532" s="156">
        <f t="shared" si="110"/>
        <v>0</v>
      </c>
      <c r="G532" t="str">
        <f t="shared" si="111"/>
        <v/>
      </c>
      <c r="H532" t="b">
        <f t="shared" si="112"/>
        <v>0</v>
      </c>
      <c r="I532" s="283">
        <f t="shared" si="105"/>
        <v>0</v>
      </c>
      <c r="J532" s="1">
        <f t="shared" si="106"/>
        <v>0</v>
      </c>
      <c r="K532" s="63">
        <f t="shared" si="113"/>
        <v>0</v>
      </c>
      <c r="L532" s="149">
        <f t="shared" si="114"/>
        <v>0</v>
      </c>
      <c r="M532" s="150">
        <f t="shared" si="115"/>
        <v>100</v>
      </c>
      <c r="N532" s="149">
        <f t="shared" si="116"/>
        <v>7</v>
      </c>
      <c r="O532" s="149">
        <f t="shared" si="107"/>
        <v>16</v>
      </c>
      <c r="P532" s="149">
        <f t="shared" si="108"/>
        <v>0.1</v>
      </c>
    </row>
    <row r="533" spans="1:16" x14ac:dyDescent="0.25">
      <c r="A533" s="391"/>
      <c r="B533" s="394"/>
      <c r="C533" s="5" t="str">
        <f t="shared" si="104"/>
        <v/>
      </c>
      <c r="D533" s="155">
        <f t="shared" si="109"/>
        <v>0</v>
      </c>
      <c r="F533" s="156">
        <f t="shared" si="110"/>
        <v>0</v>
      </c>
      <c r="G533" t="str">
        <f t="shared" si="111"/>
        <v/>
      </c>
      <c r="H533" t="b">
        <f t="shared" si="112"/>
        <v>0</v>
      </c>
      <c r="I533" s="283">
        <f t="shared" si="105"/>
        <v>0</v>
      </c>
      <c r="J533" s="1">
        <f t="shared" si="106"/>
        <v>0</v>
      </c>
      <c r="K533" s="63">
        <f t="shared" si="113"/>
        <v>0</v>
      </c>
      <c r="L533" s="149">
        <f t="shared" si="114"/>
        <v>0</v>
      </c>
      <c r="M533" s="150">
        <f t="shared" si="115"/>
        <v>100</v>
      </c>
      <c r="N533" s="149">
        <f t="shared" si="116"/>
        <v>7</v>
      </c>
      <c r="O533" s="149">
        <f t="shared" si="107"/>
        <v>16</v>
      </c>
      <c r="P533" s="149">
        <f t="shared" si="108"/>
        <v>0.1</v>
      </c>
    </row>
    <row r="534" spans="1:16" x14ac:dyDescent="0.25">
      <c r="A534" s="391"/>
      <c r="B534" s="394"/>
      <c r="C534" s="5" t="str">
        <f t="shared" si="104"/>
        <v/>
      </c>
      <c r="D534" s="155">
        <f t="shared" si="109"/>
        <v>0</v>
      </c>
      <c r="F534" s="156">
        <f t="shared" si="110"/>
        <v>0</v>
      </c>
      <c r="G534" t="str">
        <f t="shared" si="111"/>
        <v/>
      </c>
      <c r="H534" t="b">
        <f t="shared" si="112"/>
        <v>0</v>
      </c>
      <c r="I534" s="283">
        <f t="shared" si="105"/>
        <v>0</v>
      </c>
      <c r="J534" s="1">
        <f t="shared" si="106"/>
        <v>0</v>
      </c>
      <c r="K534" s="63">
        <f t="shared" si="113"/>
        <v>0</v>
      </c>
      <c r="L534" s="149">
        <f t="shared" si="114"/>
        <v>0</v>
      </c>
      <c r="M534" s="150">
        <f t="shared" si="115"/>
        <v>100</v>
      </c>
      <c r="N534" s="149">
        <f t="shared" si="116"/>
        <v>7</v>
      </c>
      <c r="O534" s="149">
        <f t="shared" si="107"/>
        <v>16</v>
      </c>
      <c r="P534" s="149">
        <f t="shared" si="108"/>
        <v>0.1</v>
      </c>
    </row>
    <row r="535" spans="1:16" x14ac:dyDescent="0.25">
      <c r="A535" s="391"/>
      <c r="B535" s="394"/>
      <c r="C535" s="5" t="str">
        <f t="shared" si="104"/>
        <v/>
      </c>
      <c r="D535" s="155">
        <f t="shared" si="109"/>
        <v>0</v>
      </c>
      <c r="F535" s="156">
        <f t="shared" si="110"/>
        <v>0</v>
      </c>
      <c r="G535" t="str">
        <f t="shared" si="111"/>
        <v/>
      </c>
      <c r="H535" t="b">
        <f t="shared" si="112"/>
        <v>0</v>
      </c>
      <c r="I535" s="283">
        <f t="shared" si="105"/>
        <v>0</v>
      </c>
      <c r="J535" s="1">
        <f t="shared" si="106"/>
        <v>0</v>
      </c>
      <c r="K535" s="63">
        <f t="shared" si="113"/>
        <v>0</v>
      </c>
      <c r="L535" s="149">
        <f t="shared" si="114"/>
        <v>0</v>
      </c>
      <c r="M535" s="150">
        <f t="shared" si="115"/>
        <v>100</v>
      </c>
      <c r="N535" s="149">
        <f t="shared" si="116"/>
        <v>7</v>
      </c>
      <c r="O535" s="149">
        <f t="shared" si="107"/>
        <v>16</v>
      </c>
      <c r="P535" s="149">
        <f t="shared" si="108"/>
        <v>0.1</v>
      </c>
    </row>
    <row r="536" spans="1:16" x14ac:dyDescent="0.25">
      <c r="A536" s="391"/>
      <c r="B536" s="394"/>
      <c r="C536" s="5" t="str">
        <f t="shared" si="104"/>
        <v/>
      </c>
      <c r="D536" s="155">
        <f t="shared" si="109"/>
        <v>0</v>
      </c>
      <c r="F536" s="156">
        <f t="shared" si="110"/>
        <v>0</v>
      </c>
      <c r="G536" t="str">
        <f t="shared" si="111"/>
        <v/>
      </c>
      <c r="H536" t="b">
        <f t="shared" si="112"/>
        <v>0</v>
      </c>
      <c r="I536" s="283">
        <f t="shared" si="105"/>
        <v>0</v>
      </c>
      <c r="J536" s="1">
        <f t="shared" si="106"/>
        <v>0</v>
      </c>
      <c r="K536" s="63">
        <f t="shared" si="113"/>
        <v>0</v>
      </c>
      <c r="L536" s="149">
        <f t="shared" si="114"/>
        <v>0</v>
      </c>
      <c r="M536" s="150">
        <f t="shared" si="115"/>
        <v>100</v>
      </c>
      <c r="N536" s="149">
        <f t="shared" si="116"/>
        <v>7</v>
      </c>
      <c r="O536" s="149">
        <f t="shared" si="107"/>
        <v>16</v>
      </c>
      <c r="P536" s="149">
        <f t="shared" si="108"/>
        <v>0.1</v>
      </c>
    </row>
    <row r="537" spans="1:16" x14ac:dyDescent="0.25">
      <c r="A537" s="391"/>
      <c r="B537" s="394"/>
      <c r="C537" s="5" t="str">
        <f t="shared" si="104"/>
        <v/>
      </c>
      <c r="D537" s="155">
        <f t="shared" si="109"/>
        <v>0</v>
      </c>
      <c r="F537" s="156">
        <f t="shared" si="110"/>
        <v>0</v>
      </c>
      <c r="G537" t="str">
        <f t="shared" si="111"/>
        <v/>
      </c>
      <c r="H537" t="b">
        <f t="shared" si="112"/>
        <v>0</v>
      </c>
      <c r="I537" s="283">
        <f t="shared" si="105"/>
        <v>0</v>
      </c>
      <c r="J537" s="1">
        <f t="shared" si="106"/>
        <v>0</v>
      </c>
      <c r="K537" s="63">
        <f t="shared" si="113"/>
        <v>0</v>
      </c>
      <c r="L537" s="149">
        <f t="shared" si="114"/>
        <v>0</v>
      </c>
      <c r="M537" s="150">
        <f t="shared" si="115"/>
        <v>100</v>
      </c>
      <c r="N537" s="149">
        <f t="shared" si="116"/>
        <v>7</v>
      </c>
      <c r="O537" s="149">
        <f t="shared" si="107"/>
        <v>16</v>
      </c>
      <c r="P537" s="149">
        <f t="shared" si="108"/>
        <v>0.1</v>
      </c>
    </row>
    <row r="538" spans="1:16" x14ac:dyDescent="0.25">
      <c r="A538" s="391"/>
      <c r="B538" s="394"/>
      <c r="C538" s="5" t="str">
        <f t="shared" si="104"/>
        <v/>
      </c>
      <c r="D538" s="155">
        <f t="shared" si="109"/>
        <v>0</v>
      </c>
      <c r="F538" s="156">
        <f t="shared" si="110"/>
        <v>0</v>
      </c>
      <c r="G538" t="str">
        <f t="shared" si="111"/>
        <v/>
      </c>
      <c r="H538" t="b">
        <f t="shared" si="112"/>
        <v>0</v>
      </c>
      <c r="I538" s="283">
        <f t="shared" si="105"/>
        <v>0</v>
      </c>
      <c r="J538" s="1">
        <f t="shared" si="106"/>
        <v>0</v>
      </c>
      <c r="K538" s="63">
        <f t="shared" si="113"/>
        <v>0</v>
      </c>
      <c r="L538" s="149">
        <f t="shared" si="114"/>
        <v>0</v>
      </c>
      <c r="M538" s="150">
        <f t="shared" si="115"/>
        <v>100</v>
      </c>
      <c r="N538" s="149">
        <f t="shared" si="116"/>
        <v>7</v>
      </c>
      <c r="O538" s="149">
        <f t="shared" si="107"/>
        <v>16</v>
      </c>
      <c r="P538" s="149">
        <f t="shared" si="108"/>
        <v>0.1</v>
      </c>
    </row>
    <row r="539" spans="1:16" x14ac:dyDescent="0.25">
      <c r="A539" s="391"/>
      <c r="B539" s="394"/>
      <c r="C539" s="5" t="str">
        <f t="shared" si="104"/>
        <v/>
      </c>
      <c r="D539" s="155">
        <f t="shared" si="109"/>
        <v>0</v>
      </c>
      <c r="F539" s="156">
        <f t="shared" si="110"/>
        <v>0</v>
      </c>
      <c r="G539" t="str">
        <f t="shared" si="111"/>
        <v/>
      </c>
      <c r="H539" t="b">
        <f t="shared" si="112"/>
        <v>0</v>
      </c>
      <c r="I539" s="283">
        <f t="shared" si="105"/>
        <v>0</v>
      </c>
      <c r="J539" s="1">
        <f t="shared" si="106"/>
        <v>0</v>
      </c>
      <c r="K539" s="63">
        <f t="shared" si="113"/>
        <v>0</v>
      </c>
      <c r="L539" s="149">
        <f t="shared" si="114"/>
        <v>0</v>
      </c>
      <c r="M539" s="150">
        <f t="shared" si="115"/>
        <v>100</v>
      </c>
      <c r="N539" s="149">
        <f t="shared" si="116"/>
        <v>7</v>
      </c>
      <c r="O539" s="149">
        <f t="shared" si="107"/>
        <v>16</v>
      </c>
      <c r="P539" s="149">
        <f t="shared" si="108"/>
        <v>0.1</v>
      </c>
    </row>
    <row r="540" spans="1:16" x14ac:dyDescent="0.25">
      <c r="A540" s="391"/>
      <c r="B540" s="394"/>
      <c r="C540" s="5" t="str">
        <f t="shared" si="104"/>
        <v/>
      </c>
      <c r="D540" s="155">
        <f t="shared" si="109"/>
        <v>0</v>
      </c>
      <c r="F540" s="156">
        <f t="shared" si="110"/>
        <v>0</v>
      </c>
      <c r="G540" t="str">
        <f t="shared" si="111"/>
        <v/>
      </c>
      <c r="H540" t="b">
        <f t="shared" si="112"/>
        <v>0</v>
      </c>
      <c r="I540" s="283">
        <f t="shared" si="105"/>
        <v>0</v>
      </c>
      <c r="J540" s="1">
        <f t="shared" si="106"/>
        <v>0</v>
      </c>
      <c r="K540" s="63">
        <f t="shared" si="113"/>
        <v>0</v>
      </c>
      <c r="L540" s="149">
        <f t="shared" si="114"/>
        <v>0</v>
      </c>
      <c r="M540" s="150">
        <f t="shared" si="115"/>
        <v>100</v>
      </c>
      <c r="N540" s="149">
        <f t="shared" si="116"/>
        <v>7</v>
      </c>
      <c r="O540" s="149">
        <f t="shared" si="107"/>
        <v>16</v>
      </c>
      <c r="P540" s="149">
        <f t="shared" si="108"/>
        <v>0.1</v>
      </c>
    </row>
    <row r="541" spans="1:16" x14ac:dyDescent="0.25">
      <c r="A541" s="391"/>
      <c r="B541" s="394"/>
      <c r="C541" s="5" t="str">
        <f t="shared" si="104"/>
        <v/>
      </c>
      <c r="D541" s="155">
        <f t="shared" si="109"/>
        <v>0</v>
      </c>
      <c r="F541" s="156">
        <f t="shared" si="110"/>
        <v>0</v>
      </c>
      <c r="G541" t="str">
        <f t="shared" si="111"/>
        <v/>
      </c>
      <c r="H541" t="b">
        <f t="shared" si="112"/>
        <v>0</v>
      </c>
      <c r="I541" s="283">
        <f t="shared" si="105"/>
        <v>0</v>
      </c>
      <c r="J541" s="1">
        <f t="shared" si="106"/>
        <v>0</v>
      </c>
      <c r="K541" s="63">
        <f t="shared" si="113"/>
        <v>0</v>
      </c>
      <c r="L541" s="149">
        <f t="shared" si="114"/>
        <v>0</v>
      </c>
      <c r="M541" s="150">
        <f t="shared" si="115"/>
        <v>100</v>
      </c>
      <c r="N541" s="149">
        <f t="shared" si="116"/>
        <v>7</v>
      </c>
      <c r="O541" s="149">
        <f t="shared" si="107"/>
        <v>16</v>
      </c>
      <c r="P541" s="149">
        <f t="shared" si="108"/>
        <v>0.1</v>
      </c>
    </row>
    <row r="542" spans="1:16" x14ac:dyDescent="0.25">
      <c r="A542" s="391"/>
      <c r="B542" s="394"/>
      <c r="C542" s="5" t="str">
        <f t="shared" si="104"/>
        <v/>
      </c>
      <c r="D542" s="155">
        <f t="shared" si="109"/>
        <v>0</v>
      </c>
      <c r="F542" s="156">
        <f t="shared" si="110"/>
        <v>0</v>
      </c>
      <c r="G542" t="str">
        <f t="shared" si="111"/>
        <v/>
      </c>
      <c r="H542" t="b">
        <f t="shared" si="112"/>
        <v>0</v>
      </c>
      <c r="I542" s="283">
        <f t="shared" si="105"/>
        <v>0</v>
      </c>
      <c r="J542" s="1">
        <f t="shared" si="106"/>
        <v>0</v>
      </c>
      <c r="K542" s="63">
        <f t="shared" si="113"/>
        <v>0</v>
      </c>
      <c r="L542" s="149">
        <f t="shared" si="114"/>
        <v>0</v>
      </c>
      <c r="M542" s="150">
        <f t="shared" si="115"/>
        <v>100</v>
      </c>
      <c r="N542" s="149">
        <f t="shared" si="116"/>
        <v>7</v>
      </c>
      <c r="O542" s="149">
        <f t="shared" si="107"/>
        <v>16</v>
      </c>
      <c r="P542" s="149">
        <f t="shared" si="108"/>
        <v>0.1</v>
      </c>
    </row>
    <row r="543" spans="1:16" x14ac:dyDescent="0.25">
      <c r="A543" s="391"/>
      <c r="B543" s="394"/>
      <c r="C543" s="5" t="str">
        <f t="shared" si="104"/>
        <v/>
      </c>
      <c r="D543" s="155">
        <f t="shared" si="109"/>
        <v>0</v>
      </c>
      <c r="F543" s="156">
        <f t="shared" si="110"/>
        <v>0</v>
      </c>
      <c r="G543" t="str">
        <f t="shared" si="111"/>
        <v/>
      </c>
      <c r="H543" t="b">
        <f t="shared" si="112"/>
        <v>0</v>
      </c>
      <c r="I543" s="283">
        <f t="shared" si="105"/>
        <v>0</v>
      </c>
      <c r="J543" s="1">
        <f t="shared" si="106"/>
        <v>0</v>
      </c>
      <c r="K543" s="63">
        <f t="shared" si="113"/>
        <v>0</v>
      </c>
      <c r="L543" s="149">
        <f t="shared" si="114"/>
        <v>0</v>
      </c>
      <c r="M543" s="150">
        <f t="shared" si="115"/>
        <v>100</v>
      </c>
      <c r="N543" s="149">
        <f t="shared" si="116"/>
        <v>7</v>
      </c>
      <c r="O543" s="149">
        <f t="shared" si="107"/>
        <v>16</v>
      </c>
      <c r="P543" s="149">
        <f t="shared" si="108"/>
        <v>0.1</v>
      </c>
    </row>
    <row r="544" spans="1:16" x14ac:dyDescent="0.25">
      <c r="A544" s="391"/>
      <c r="B544" s="394"/>
      <c r="C544" s="5" t="str">
        <f t="shared" si="104"/>
        <v/>
      </c>
      <c r="D544" s="155">
        <f t="shared" si="109"/>
        <v>0</v>
      </c>
      <c r="F544" s="156">
        <f t="shared" si="110"/>
        <v>0</v>
      </c>
      <c r="G544" t="str">
        <f t="shared" si="111"/>
        <v/>
      </c>
      <c r="H544" t="b">
        <f t="shared" si="112"/>
        <v>0</v>
      </c>
      <c r="I544" s="283">
        <f t="shared" si="105"/>
        <v>0</v>
      </c>
      <c r="J544" s="1">
        <f t="shared" si="106"/>
        <v>0</v>
      </c>
      <c r="K544" s="63">
        <f t="shared" si="113"/>
        <v>0</v>
      </c>
      <c r="L544" s="149">
        <f t="shared" si="114"/>
        <v>0</v>
      </c>
      <c r="M544" s="150">
        <f t="shared" si="115"/>
        <v>100</v>
      </c>
      <c r="N544" s="149">
        <f t="shared" si="116"/>
        <v>7</v>
      </c>
      <c r="O544" s="149">
        <f t="shared" si="107"/>
        <v>16</v>
      </c>
      <c r="P544" s="149">
        <f t="shared" si="108"/>
        <v>0.1</v>
      </c>
    </row>
    <row r="545" spans="1:16" x14ac:dyDescent="0.25">
      <c r="A545" s="391"/>
      <c r="B545" s="394"/>
      <c r="C545" s="5" t="str">
        <f t="shared" si="104"/>
        <v/>
      </c>
      <c r="D545" s="155">
        <f t="shared" si="109"/>
        <v>0</v>
      </c>
      <c r="F545" s="156">
        <f t="shared" si="110"/>
        <v>0</v>
      </c>
      <c r="G545" t="str">
        <f t="shared" si="111"/>
        <v/>
      </c>
      <c r="H545" t="b">
        <f t="shared" si="112"/>
        <v>0</v>
      </c>
      <c r="I545" s="283">
        <f t="shared" si="105"/>
        <v>0</v>
      </c>
      <c r="J545" s="1">
        <f t="shared" si="106"/>
        <v>0</v>
      </c>
      <c r="K545" s="63">
        <f t="shared" si="113"/>
        <v>0</v>
      </c>
      <c r="L545" s="149">
        <f t="shared" si="114"/>
        <v>0</v>
      </c>
      <c r="M545" s="150">
        <f t="shared" si="115"/>
        <v>100</v>
      </c>
      <c r="N545" s="149">
        <f t="shared" si="116"/>
        <v>7</v>
      </c>
      <c r="O545" s="149">
        <f t="shared" si="107"/>
        <v>16</v>
      </c>
      <c r="P545" s="149">
        <f t="shared" si="108"/>
        <v>0.1</v>
      </c>
    </row>
    <row r="546" spans="1:16" x14ac:dyDescent="0.25">
      <c r="A546" s="391"/>
      <c r="B546" s="394"/>
      <c r="C546" s="5" t="str">
        <f t="shared" si="104"/>
        <v/>
      </c>
      <c r="D546" s="155">
        <f t="shared" si="109"/>
        <v>0</v>
      </c>
      <c r="F546" s="156">
        <f t="shared" si="110"/>
        <v>0</v>
      </c>
      <c r="G546" t="str">
        <f t="shared" si="111"/>
        <v/>
      </c>
      <c r="H546" t="b">
        <f t="shared" si="112"/>
        <v>0</v>
      </c>
      <c r="I546" s="283">
        <f t="shared" si="105"/>
        <v>0</v>
      </c>
      <c r="J546" s="1">
        <f t="shared" si="106"/>
        <v>0</v>
      </c>
      <c r="K546" s="63">
        <f t="shared" si="113"/>
        <v>0</v>
      </c>
      <c r="L546" s="149">
        <f t="shared" si="114"/>
        <v>0</v>
      </c>
      <c r="M546" s="150">
        <f t="shared" si="115"/>
        <v>100</v>
      </c>
      <c r="N546" s="149">
        <f t="shared" si="116"/>
        <v>7</v>
      </c>
      <c r="O546" s="149">
        <f t="shared" si="107"/>
        <v>16</v>
      </c>
      <c r="P546" s="149">
        <f t="shared" si="108"/>
        <v>0.1</v>
      </c>
    </row>
    <row r="547" spans="1:16" x14ac:dyDescent="0.25">
      <c r="A547" s="391"/>
      <c r="B547" s="394"/>
      <c r="C547" s="5" t="str">
        <f t="shared" si="104"/>
        <v/>
      </c>
      <c r="D547" s="155">
        <f t="shared" si="109"/>
        <v>0</v>
      </c>
      <c r="F547" s="156">
        <f t="shared" si="110"/>
        <v>0</v>
      </c>
      <c r="G547" t="str">
        <f t="shared" si="111"/>
        <v/>
      </c>
      <c r="H547" t="b">
        <f t="shared" si="112"/>
        <v>0</v>
      </c>
      <c r="I547" s="283">
        <f t="shared" si="105"/>
        <v>0</v>
      </c>
      <c r="J547" s="1">
        <f t="shared" si="106"/>
        <v>0</v>
      </c>
      <c r="K547" s="63">
        <f t="shared" si="113"/>
        <v>0</v>
      </c>
      <c r="L547" s="149">
        <f t="shared" si="114"/>
        <v>0</v>
      </c>
      <c r="M547" s="150">
        <f t="shared" si="115"/>
        <v>100</v>
      </c>
      <c r="N547" s="149">
        <f t="shared" si="116"/>
        <v>7</v>
      </c>
      <c r="O547" s="149">
        <f t="shared" si="107"/>
        <v>16</v>
      </c>
      <c r="P547" s="149">
        <f t="shared" si="108"/>
        <v>0.1</v>
      </c>
    </row>
    <row r="548" spans="1:16" x14ac:dyDescent="0.25">
      <c r="A548" s="391"/>
      <c r="B548" s="394"/>
      <c r="C548" s="5" t="str">
        <f t="shared" si="104"/>
        <v/>
      </c>
      <c r="D548" s="155">
        <f t="shared" si="109"/>
        <v>0</v>
      </c>
      <c r="F548" s="156">
        <f t="shared" si="110"/>
        <v>0</v>
      </c>
      <c r="G548" t="str">
        <f t="shared" si="111"/>
        <v/>
      </c>
      <c r="H548" t="b">
        <f t="shared" si="112"/>
        <v>0</v>
      </c>
      <c r="I548" s="283">
        <f t="shared" si="105"/>
        <v>0</v>
      </c>
      <c r="J548" s="1">
        <f t="shared" si="106"/>
        <v>0</v>
      </c>
      <c r="K548" s="63">
        <f t="shared" si="113"/>
        <v>0</v>
      </c>
      <c r="L548" s="149">
        <f t="shared" si="114"/>
        <v>0</v>
      </c>
      <c r="M548" s="150">
        <f t="shared" si="115"/>
        <v>100</v>
      </c>
      <c r="N548" s="149">
        <f t="shared" si="116"/>
        <v>7</v>
      </c>
      <c r="O548" s="149">
        <f t="shared" si="107"/>
        <v>16</v>
      </c>
      <c r="P548" s="149">
        <f t="shared" si="108"/>
        <v>0.1</v>
      </c>
    </row>
    <row r="549" spans="1:16" x14ac:dyDescent="0.25">
      <c r="A549" s="391"/>
      <c r="B549" s="394"/>
      <c r="C549" s="5" t="str">
        <f t="shared" si="104"/>
        <v/>
      </c>
      <c r="D549" s="155">
        <f t="shared" si="109"/>
        <v>0</v>
      </c>
      <c r="F549" s="156">
        <f t="shared" si="110"/>
        <v>0</v>
      </c>
      <c r="G549" t="str">
        <f t="shared" si="111"/>
        <v/>
      </c>
      <c r="H549" t="b">
        <f t="shared" si="112"/>
        <v>0</v>
      </c>
      <c r="I549" s="283">
        <f t="shared" si="105"/>
        <v>0</v>
      </c>
      <c r="J549" s="1">
        <f t="shared" si="106"/>
        <v>0</v>
      </c>
      <c r="K549" s="63">
        <f t="shared" si="113"/>
        <v>0</v>
      </c>
      <c r="L549" s="149">
        <f t="shared" si="114"/>
        <v>0</v>
      </c>
      <c r="M549" s="150">
        <f t="shared" si="115"/>
        <v>100</v>
      </c>
      <c r="N549" s="149">
        <f t="shared" si="116"/>
        <v>7</v>
      </c>
      <c r="O549" s="149">
        <f t="shared" si="107"/>
        <v>16</v>
      </c>
      <c r="P549" s="149">
        <f t="shared" si="108"/>
        <v>0.1</v>
      </c>
    </row>
    <row r="550" spans="1:16" x14ac:dyDescent="0.25">
      <c r="A550" s="391"/>
      <c r="B550" s="394"/>
      <c r="C550" s="5" t="str">
        <f t="shared" si="104"/>
        <v/>
      </c>
      <c r="D550" s="155">
        <f t="shared" si="109"/>
        <v>0</v>
      </c>
      <c r="F550" s="156">
        <f t="shared" si="110"/>
        <v>0</v>
      </c>
      <c r="G550" t="str">
        <f t="shared" si="111"/>
        <v/>
      </c>
      <c r="H550" t="b">
        <f t="shared" si="112"/>
        <v>0</v>
      </c>
      <c r="I550" s="283">
        <f t="shared" si="105"/>
        <v>0</v>
      </c>
      <c r="J550" s="1">
        <f t="shared" si="106"/>
        <v>0</v>
      </c>
      <c r="K550" s="63">
        <f t="shared" si="113"/>
        <v>0</v>
      </c>
      <c r="L550" s="149">
        <f t="shared" si="114"/>
        <v>0</v>
      </c>
      <c r="M550" s="150">
        <f t="shared" si="115"/>
        <v>100</v>
      </c>
      <c r="N550" s="149">
        <f t="shared" si="116"/>
        <v>7</v>
      </c>
      <c r="O550" s="149">
        <f t="shared" si="107"/>
        <v>16</v>
      </c>
      <c r="P550" s="149">
        <f t="shared" si="108"/>
        <v>0.1</v>
      </c>
    </row>
    <row r="551" spans="1:16" x14ac:dyDescent="0.25">
      <c r="A551" s="391"/>
      <c r="B551" s="394"/>
      <c r="C551" s="5" t="str">
        <f t="shared" si="104"/>
        <v/>
      </c>
      <c r="D551" s="155">
        <f t="shared" si="109"/>
        <v>0</v>
      </c>
      <c r="F551" s="156">
        <f t="shared" si="110"/>
        <v>0</v>
      </c>
      <c r="G551" t="str">
        <f t="shared" si="111"/>
        <v/>
      </c>
      <c r="H551" t="b">
        <f t="shared" si="112"/>
        <v>0</v>
      </c>
      <c r="I551" s="283">
        <f t="shared" si="105"/>
        <v>0</v>
      </c>
      <c r="J551" s="1">
        <f t="shared" si="106"/>
        <v>0</v>
      </c>
      <c r="K551" s="63">
        <f t="shared" si="113"/>
        <v>0</v>
      </c>
      <c r="L551" s="149">
        <f t="shared" si="114"/>
        <v>0</v>
      </c>
      <c r="M551" s="150">
        <f t="shared" si="115"/>
        <v>100</v>
      </c>
      <c r="N551" s="149">
        <f t="shared" si="116"/>
        <v>7</v>
      </c>
      <c r="O551" s="149">
        <f t="shared" si="107"/>
        <v>16</v>
      </c>
      <c r="P551" s="149">
        <f t="shared" si="108"/>
        <v>0.1</v>
      </c>
    </row>
    <row r="552" spans="1:16" x14ac:dyDescent="0.25">
      <c r="A552" s="391"/>
      <c r="B552" s="394"/>
      <c r="C552" s="5" t="str">
        <f t="shared" si="104"/>
        <v/>
      </c>
      <c r="D552" s="155">
        <f t="shared" si="109"/>
        <v>0</v>
      </c>
      <c r="F552" s="156">
        <f t="shared" si="110"/>
        <v>0</v>
      </c>
      <c r="G552" t="str">
        <f t="shared" si="111"/>
        <v/>
      </c>
      <c r="H552" t="b">
        <f t="shared" si="112"/>
        <v>0</v>
      </c>
      <c r="I552" s="283">
        <f t="shared" si="105"/>
        <v>0</v>
      </c>
      <c r="J552" s="1">
        <f t="shared" si="106"/>
        <v>0</v>
      </c>
      <c r="K552" s="63">
        <f t="shared" si="113"/>
        <v>0</v>
      </c>
      <c r="L552" s="149">
        <f t="shared" si="114"/>
        <v>0</v>
      </c>
      <c r="M552" s="150">
        <f t="shared" si="115"/>
        <v>100</v>
      </c>
      <c r="N552" s="149">
        <f t="shared" si="116"/>
        <v>7</v>
      </c>
      <c r="O552" s="149">
        <f t="shared" si="107"/>
        <v>16</v>
      </c>
      <c r="P552" s="149">
        <f t="shared" si="108"/>
        <v>0.1</v>
      </c>
    </row>
    <row r="553" spans="1:16" x14ac:dyDescent="0.25">
      <c r="A553" s="391"/>
      <c r="B553" s="394"/>
      <c r="C553" s="5" t="str">
        <f t="shared" si="104"/>
        <v/>
      </c>
      <c r="D553" s="155">
        <f t="shared" si="109"/>
        <v>0</v>
      </c>
      <c r="F553" s="156">
        <f t="shared" si="110"/>
        <v>0</v>
      </c>
      <c r="G553" t="str">
        <f t="shared" si="111"/>
        <v/>
      </c>
      <c r="H553" t="b">
        <f t="shared" si="112"/>
        <v>0</v>
      </c>
      <c r="I553" s="283">
        <f t="shared" si="105"/>
        <v>0</v>
      </c>
      <c r="J553" s="1">
        <f t="shared" si="106"/>
        <v>0</v>
      </c>
      <c r="K553" s="63">
        <f t="shared" si="113"/>
        <v>0</v>
      </c>
      <c r="L553" s="149">
        <f t="shared" si="114"/>
        <v>0</v>
      </c>
      <c r="M553" s="150">
        <f t="shared" si="115"/>
        <v>100</v>
      </c>
      <c r="N553" s="149">
        <f t="shared" si="116"/>
        <v>7</v>
      </c>
      <c r="O553" s="149">
        <f t="shared" si="107"/>
        <v>16</v>
      </c>
      <c r="P553" s="149">
        <f t="shared" si="108"/>
        <v>0.1</v>
      </c>
    </row>
    <row r="554" spans="1:16" x14ac:dyDescent="0.25">
      <c r="A554" s="391"/>
      <c r="B554" s="394"/>
      <c r="C554" s="5" t="str">
        <f t="shared" si="104"/>
        <v/>
      </c>
      <c r="D554" s="155">
        <f t="shared" si="109"/>
        <v>0</v>
      </c>
      <c r="F554" s="156">
        <f t="shared" si="110"/>
        <v>0</v>
      </c>
      <c r="G554" t="str">
        <f t="shared" si="111"/>
        <v/>
      </c>
      <c r="H554" t="b">
        <f t="shared" si="112"/>
        <v>0</v>
      </c>
      <c r="I554" s="283">
        <f t="shared" si="105"/>
        <v>0</v>
      </c>
      <c r="J554" s="1">
        <f t="shared" si="106"/>
        <v>0</v>
      </c>
      <c r="K554" s="63">
        <f t="shared" si="113"/>
        <v>0</v>
      </c>
      <c r="L554" s="149">
        <f t="shared" si="114"/>
        <v>0</v>
      </c>
      <c r="M554" s="150">
        <f t="shared" si="115"/>
        <v>100</v>
      </c>
      <c r="N554" s="149">
        <f t="shared" si="116"/>
        <v>7</v>
      </c>
      <c r="O554" s="149">
        <f t="shared" si="107"/>
        <v>16</v>
      </c>
      <c r="P554" s="149">
        <f t="shared" si="108"/>
        <v>0.1</v>
      </c>
    </row>
    <row r="555" spans="1:16" x14ac:dyDescent="0.25">
      <c r="A555" s="391"/>
      <c r="B555" s="394"/>
      <c r="C555" s="5" t="str">
        <f t="shared" si="104"/>
        <v/>
      </c>
      <c r="D555" s="155">
        <f t="shared" si="109"/>
        <v>0</v>
      </c>
      <c r="F555" s="156">
        <f t="shared" si="110"/>
        <v>0</v>
      </c>
      <c r="G555" t="str">
        <f t="shared" si="111"/>
        <v/>
      </c>
      <c r="H555" t="b">
        <f t="shared" si="112"/>
        <v>0</v>
      </c>
      <c r="I555" s="283">
        <f t="shared" si="105"/>
        <v>0</v>
      </c>
      <c r="J555" s="1">
        <f t="shared" si="106"/>
        <v>0</v>
      </c>
      <c r="K555" s="63">
        <f t="shared" si="113"/>
        <v>0</v>
      </c>
      <c r="L555" s="149">
        <f t="shared" si="114"/>
        <v>0</v>
      </c>
      <c r="M555" s="150">
        <f t="shared" si="115"/>
        <v>100</v>
      </c>
      <c r="N555" s="149">
        <f t="shared" si="116"/>
        <v>7</v>
      </c>
      <c r="O555" s="149">
        <f t="shared" si="107"/>
        <v>16</v>
      </c>
      <c r="P555" s="149">
        <f t="shared" si="108"/>
        <v>0.1</v>
      </c>
    </row>
    <row r="556" spans="1:16" x14ac:dyDescent="0.25">
      <c r="A556" s="391"/>
      <c r="B556" s="394"/>
      <c r="C556" s="5" t="str">
        <f t="shared" si="104"/>
        <v/>
      </c>
      <c r="D556" s="155">
        <f t="shared" si="109"/>
        <v>0</v>
      </c>
      <c r="F556" s="156">
        <f t="shared" si="110"/>
        <v>0</v>
      </c>
      <c r="G556" t="str">
        <f t="shared" si="111"/>
        <v/>
      </c>
      <c r="H556" t="b">
        <f t="shared" si="112"/>
        <v>0</v>
      </c>
      <c r="I556" s="283">
        <f t="shared" si="105"/>
        <v>0</v>
      </c>
      <c r="J556" s="1">
        <f t="shared" si="106"/>
        <v>0</v>
      </c>
      <c r="K556" s="63">
        <f t="shared" si="113"/>
        <v>0</v>
      </c>
      <c r="L556" s="149">
        <f t="shared" si="114"/>
        <v>0</v>
      </c>
      <c r="M556" s="150">
        <f t="shared" si="115"/>
        <v>100</v>
      </c>
      <c r="N556" s="149">
        <f t="shared" si="116"/>
        <v>7</v>
      </c>
      <c r="O556" s="149">
        <f t="shared" si="107"/>
        <v>16</v>
      </c>
      <c r="P556" s="149">
        <f t="shared" si="108"/>
        <v>0.1</v>
      </c>
    </row>
    <row r="557" spans="1:16" x14ac:dyDescent="0.25">
      <c r="A557" s="391"/>
      <c r="B557" s="394"/>
      <c r="C557" s="5" t="str">
        <f t="shared" si="104"/>
        <v/>
      </c>
      <c r="D557" s="155">
        <f t="shared" si="109"/>
        <v>0</v>
      </c>
      <c r="F557" s="156">
        <f t="shared" si="110"/>
        <v>0</v>
      </c>
      <c r="G557" t="str">
        <f t="shared" si="111"/>
        <v/>
      </c>
      <c r="H557" t="b">
        <f t="shared" si="112"/>
        <v>0</v>
      </c>
      <c r="I557" s="283">
        <f t="shared" si="105"/>
        <v>0</v>
      </c>
      <c r="J557" s="1">
        <f t="shared" si="106"/>
        <v>0</v>
      </c>
      <c r="K557" s="63">
        <f t="shared" si="113"/>
        <v>0</v>
      </c>
      <c r="L557" s="149">
        <f t="shared" si="114"/>
        <v>0</v>
      </c>
      <c r="M557" s="150">
        <f t="shared" si="115"/>
        <v>100</v>
      </c>
      <c r="N557" s="149">
        <f t="shared" si="116"/>
        <v>7</v>
      </c>
      <c r="O557" s="149">
        <f t="shared" si="107"/>
        <v>16</v>
      </c>
      <c r="P557" s="149">
        <f t="shared" si="108"/>
        <v>0.1</v>
      </c>
    </row>
    <row r="558" spans="1:16" x14ac:dyDescent="0.25">
      <c r="A558" s="391"/>
      <c r="B558" s="394"/>
      <c r="C558" s="5" t="str">
        <f t="shared" si="104"/>
        <v/>
      </c>
      <c r="D558" s="155">
        <f t="shared" si="109"/>
        <v>0</v>
      </c>
      <c r="F558" s="156">
        <f t="shared" si="110"/>
        <v>0</v>
      </c>
      <c r="G558" t="str">
        <f t="shared" si="111"/>
        <v/>
      </c>
      <c r="H558" t="b">
        <f t="shared" si="112"/>
        <v>0</v>
      </c>
      <c r="I558" s="283">
        <f t="shared" si="105"/>
        <v>0</v>
      </c>
      <c r="J558" s="1">
        <f t="shared" si="106"/>
        <v>0</v>
      </c>
      <c r="K558" s="63">
        <f t="shared" si="113"/>
        <v>0</v>
      </c>
      <c r="L558" s="149">
        <f t="shared" si="114"/>
        <v>0</v>
      </c>
      <c r="M558" s="150">
        <f t="shared" si="115"/>
        <v>100</v>
      </c>
      <c r="N558" s="149">
        <f t="shared" si="116"/>
        <v>7</v>
      </c>
      <c r="O558" s="149">
        <f t="shared" si="107"/>
        <v>16</v>
      </c>
      <c r="P558" s="149">
        <f t="shared" si="108"/>
        <v>0.1</v>
      </c>
    </row>
    <row r="559" spans="1:16" x14ac:dyDescent="0.25">
      <c r="A559" s="391"/>
      <c r="B559" s="394"/>
      <c r="C559" s="5" t="str">
        <f t="shared" si="104"/>
        <v/>
      </c>
      <c r="D559" s="155">
        <f t="shared" si="109"/>
        <v>0</v>
      </c>
      <c r="F559" s="156">
        <f t="shared" si="110"/>
        <v>0</v>
      </c>
      <c r="G559" t="str">
        <f t="shared" si="111"/>
        <v/>
      </c>
      <c r="H559" t="b">
        <f t="shared" si="112"/>
        <v>0</v>
      </c>
      <c r="I559" s="283">
        <f t="shared" si="105"/>
        <v>0</v>
      </c>
      <c r="J559" s="1">
        <f t="shared" si="106"/>
        <v>0</v>
      </c>
      <c r="K559" s="63">
        <f t="shared" si="113"/>
        <v>0</v>
      </c>
      <c r="L559" s="149">
        <f t="shared" si="114"/>
        <v>0</v>
      </c>
      <c r="M559" s="150">
        <f t="shared" si="115"/>
        <v>100</v>
      </c>
      <c r="N559" s="149">
        <f t="shared" si="116"/>
        <v>7</v>
      </c>
      <c r="O559" s="149">
        <f t="shared" si="107"/>
        <v>16</v>
      </c>
      <c r="P559" s="149">
        <f t="shared" si="108"/>
        <v>0.1</v>
      </c>
    </row>
    <row r="560" spans="1:16" x14ac:dyDescent="0.25">
      <c r="A560" s="391"/>
      <c r="B560" s="394"/>
      <c r="C560" s="5" t="str">
        <f t="shared" si="104"/>
        <v/>
      </c>
      <c r="D560" s="155">
        <f t="shared" si="109"/>
        <v>0</v>
      </c>
      <c r="F560" s="156">
        <f t="shared" si="110"/>
        <v>0</v>
      </c>
      <c r="G560" t="str">
        <f t="shared" si="111"/>
        <v/>
      </c>
      <c r="H560" t="b">
        <f t="shared" si="112"/>
        <v>0</v>
      </c>
      <c r="I560" s="283">
        <f t="shared" si="105"/>
        <v>0</v>
      </c>
      <c r="J560" s="1">
        <f t="shared" si="106"/>
        <v>0</v>
      </c>
      <c r="K560" s="63">
        <f t="shared" si="113"/>
        <v>0</v>
      </c>
      <c r="L560" s="149">
        <f t="shared" si="114"/>
        <v>0</v>
      </c>
      <c r="M560" s="150">
        <f t="shared" si="115"/>
        <v>100</v>
      </c>
      <c r="N560" s="149">
        <f t="shared" si="116"/>
        <v>7</v>
      </c>
      <c r="O560" s="149">
        <f t="shared" si="107"/>
        <v>16</v>
      </c>
      <c r="P560" s="149">
        <f t="shared" si="108"/>
        <v>0.1</v>
      </c>
    </row>
    <row r="561" spans="1:16" x14ac:dyDescent="0.25">
      <c r="A561" s="391"/>
      <c r="B561" s="394"/>
      <c r="C561" s="5" t="str">
        <f t="shared" si="104"/>
        <v/>
      </c>
      <c r="D561" s="155">
        <f t="shared" si="109"/>
        <v>0</v>
      </c>
      <c r="F561" s="156">
        <f t="shared" si="110"/>
        <v>0</v>
      </c>
      <c r="G561" t="str">
        <f t="shared" si="111"/>
        <v/>
      </c>
      <c r="H561" t="b">
        <f t="shared" si="112"/>
        <v>0</v>
      </c>
      <c r="I561" s="283">
        <f t="shared" si="105"/>
        <v>0</v>
      </c>
      <c r="J561" s="1">
        <f t="shared" si="106"/>
        <v>0</v>
      </c>
      <c r="K561" s="63">
        <f t="shared" si="113"/>
        <v>0</v>
      </c>
      <c r="L561" s="149">
        <f t="shared" si="114"/>
        <v>0</v>
      </c>
      <c r="M561" s="150">
        <f t="shared" si="115"/>
        <v>100</v>
      </c>
      <c r="N561" s="149">
        <f t="shared" si="116"/>
        <v>7</v>
      </c>
      <c r="O561" s="149">
        <f t="shared" si="107"/>
        <v>16</v>
      </c>
      <c r="P561" s="149">
        <f t="shared" si="108"/>
        <v>0.1</v>
      </c>
    </row>
    <row r="562" spans="1:16" x14ac:dyDescent="0.25">
      <c r="A562" s="391"/>
      <c r="B562" s="394"/>
      <c r="C562" s="5" t="str">
        <f t="shared" si="104"/>
        <v/>
      </c>
      <c r="D562" s="155">
        <f t="shared" si="109"/>
        <v>0</v>
      </c>
      <c r="F562" s="156">
        <f t="shared" si="110"/>
        <v>0</v>
      </c>
      <c r="G562" t="str">
        <f t="shared" si="111"/>
        <v/>
      </c>
      <c r="H562" t="b">
        <f t="shared" si="112"/>
        <v>0</v>
      </c>
      <c r="I562" s="283">
        <f t="shared" si="105"/>
        <v>0</v>
      </c>
      <c r="J562" s="1">
        <f t="shared" si="106"/>
        <v>0</v>
      </c>
      <c r="K562" s="63">
        <f t="shared" si="113"/>
        <v>0</v>
      </c>
      <c r="L562" s="149">
        <f t="shared" si="114"/>
        <v>0</v>
      </c>
      <c r="M562" s="150">
        <f t="shared" si="115"/>
        <v>100</v>
      </c>
      <c r="N562" s="149">
        <f t="shared" si="116"/>
        <v>7</v>
      </c>
      <c r="O562" s="149">
        <f t="shared" si="107"/>
        <v>16</v>
      </c>
      <c r="P562" s="149">
        <f t="shared" si="108"/>
        <v>0.1</v>
      </c>
    </row>
    <row r="563" spans="1:16" x14ac:dyDescent="0.25">
      <c r="A563" s="391"/>
      <c r="B563" s="394"/>
      <c r="C563" s="5" t="str">
        <f t="shared" si="104"/>
        <v/>
      </c>
      <c r="D563" s="155">
        <f t="shared" si="109"/>
        <v>0</v>
      </c>
      <c r="F563" s="156">
        <f t="shared" si="110"/>
        <v>0</v>
      </c>
      <c r="G563" t="str">
        <f t="shared" si="111"/>
        <v/>
      </c>
      <c r="H563" t="b">
        <f t="shared" si="112"/>
        <v>0</v>
      </c>
      <c r="I563" s="283">
        <f t="shared" si="105"/>
        <v>0</v>
      </c>
      <c r="J563" s="1">
        <f t="shared" si="106"/>
        <v>0</v>
      </c>
      <c r="K563" s="63">
        <f t="shared" si="113"/>
        <v>0</v>
      </c>
      <c r="L563" s="149">
        <f t="shared" si="114"/>
        <v>0</v>
      </c>
      <c r="M563" s="150">
        <f t="shared" si="115"/>
        <v>100</v>
      </c>
      <c r="N563" s="149">
        <f t="shared" si="116"/>
        <v>7</v>
      </c>
      <c r="O563" s="149">
        <f t="shared" si="107"/>
        <v>16</v>
      </c>
      <c r="P563" s="149">
        <f t="shared" si="108"/>
        <v>0.1</v>
      </c>
    </row>
    <row r="564" spans="1:16" x14ac:dyDescent="0.25">
      <c r="A564" s="391"/>
      <c r="B564" s="394"/>
      <c r="C564" s="5" t="str">
        <f t="shared" si="104"/>
        <v/>
      </c>
      <c r="D564" s="155">
        <f t="shared" si="109"/>
        <v>0</v>
      </c>
      <c r="F564" s="156">
        <f t="shared" si="110"/>
        <v>0</v>
      </c>
      <c r="G564" t="str">
        <f t="shared" si="111"/>
        <v/>
      </c>
      <c r="H564" t="b">
        <f t="shared" si="112"/>
        <v>0</v>
      </c>
      <c r="I564" s="283">
        <f t="shared" si="105"/>
        <v>0</v>
      </c>
      <c r="J564" s="1">
        <f t="shared" si="106"/>
        <v>0</v>
      </c>
      <c r="K564" s="63">
        <f t="shared" si="113"/>
        <v>0</v>
      </c>
      <c r="L564" s="149">
        <f t="shared" si="114"/>
        <v>0</v>
      </c>
      <c r="M564" s="150">
        <f t="shared" si="115"/>
        <v>100</v>
      </c>
      <c r="N564" s="149">
        <f t="shared" si="116"/>
        <v>7</v>
      </c>
      <c r="O564" s="149">
        <f t="shared" si="107"/>
        <v>16</v>
      </c>
      <c r="P564" s="149">
        <f t="shared" si="108"/>
        <v>0.1</v>
      </c>
    </row>
    <row r="565" spans="1:16" x14ac:dyDescent="0.25">
      <c r="A565" s="391"/>
      <c r="B565" s="394"/>
      <c r="C565" s="5" t="str">
        <f t="shared" si="104"/>
        <v/>
      </c>
      <c r="D565" s="155">
        <f t="shared" si="109"/>
        <v>0</v>
      </c>
      <c r="F565" s="156">
        <f t="shared" si="110"/>
        <v>0</v>
      </c>
      <c r="G565" t="str">
        <f t="shared" si="111"/>
        <v/>
      </c>
      <c r="H565" t="b">
        <f t="shared" si="112"/>
        <v>0</v>
      </c>
      <c r="I565" s="283">
        <f t="shared" si="105"/>
        <v>0</v>
      </c>
      <c r="J565" s="1">
        <f t="shared" si="106"/>
        <v>0</v>
      </c>
      <c r="K565" s="63">
        <f t="shared" si="113"/>
        <v>0</v>
      </c>
      <c r="L565" s="149">
        <f t="shared" si="114"/>
        <v>0</v>
      </c>
      <c r="M565" s="150">
        <f t="shared" si="115"/>
        <v>100</v>
      </c>
      <c r="N565" s="149">
        <f t="shared" si="116"/>
        <v>7</v>
      </c>
      <c r="O565" s="149">
        <f t="shared" si="107"/>
        <v>16</v>
      </c>
      <c r="P565" s="149">
        <f t="shared" si="108"/>
        <v>0.1</v>
      </c>
    </row>
    <row r="566" spans="1:16" x14ac:dyDescent="0.25">
      <c r="A566" s="391"/>
      <c r="B566" s="394"/>
      <c r="C566" s="5" t="str">
        <f t="shared" si="104"/>
        <v/>
      </c>
      <c r="D566" s="155">
        <f t="shared" si="109"/>
        <v>0</v>
      </c>
      <c r="F566" s="156">
        <f t="shared" si="110"/>
        <v>0</v>
      </c>
      <c r="G566" t="str">
        <f t="shared" si="111"/>
        <v/>
      </c>
      <c r="H566" t="b">
        <f t="shared" si="112"/>
        <v>0</v>
      </c>
      <c r="I566" s="283">
        <f t="shared" si="105"/>
        <v>0</v>
      </c>
      <c r="J566" s="1">
        <f t="shared" si="106"/>
        <v>0</v>
      </c>
      <c r="K566" s="63">
        <f t="shared" si="113"/>
        <v>0</v>
      </c>
      <c r="L566" s="149">
        <f t="shared" si="114"/>
        <v>0</v>
      </c>
      <c r="M566" s="150">
        <f t="shared" si="115"/>
        <v>100</v>
      </c>
      <c r="N566" s="149">
        <f t="shared" si="116"/>
        <v>7</v>
      </c>
      <c r="O566" s="149">
        <f t="shared" si="107"/>
        <v>16</v>
      </c>
      <c r="P566" s="149">
        <f t="shared" si="108"/>
        <v>0.1</v>
      </c>
    </row>
    <row r="567" spans="1:16" x14ac:dyDescent="0.25">
      <c r="A567" s="391"/>
      <c r="B567" s="394"/>
      <c r="C567" s="5" t="str">
        <f t="shared" si="104"/>
        <v/>
      </c>
      <c r="D567" s="155">
        <f t="shared" si="109"/>
        <v>0</v>
      </c>
      <c r="F567" s="156">
        <f t="shared" si="110"/>
        <v>0</v>
      </c>
      <c r="G567" t="str">
        <f t="shared" si="111"/>
        <v/>
      </c>
      <c r="H567" t="b">
        <f t="shared" si="112"/>
        <v>0</v>
      </c>
      <c r="I567" s="283">
        <f t="shared" si="105"/>
        <v>0</v>
      </c>
      <c r="J567" s="1">
        <f t="shared" si="106"/>
        <v>0</v>
      </c>
      <c r="K567" s="63">
        <f t="shared" si="113"/>
        <v>0</v>
      </c>
      <c r="L567" s="149">
        <f t="shared" si="114"/>
        <v>0</v>
      </c>
      <c r="M567" s="150">
        <f t="shared" si="115"/>
        <v>100</v>
      </c>
      <c r="N567" s="149">
        <f t="shared" si="116"/>
        <v>7</v>
      </c>
      <c r="O567" s="149">
        <f t="shared" si="107"/>
        <v>16</v>
      </c>
      <c r="P567" s="149">
        <f t="shared" si="108"/>
        <v>0.1</v>
      </c>
    </row>
    <row r="568" spans="1:16" x14ac:dyDescent="0.25">
      <c r="A568" s="391"/>
      <c r="B568" s="394"/>
      <c r="C568" s="5" t="str">
        <f t="shared" si="104"/>
        <v/>
      </c>
      <c r="D568" s="155">
        <f t="shared" si="109"/>
        <v>0</v>
      </c>
      <c r="F568" s="156">
        <f t="shared" si="110"/>
        <v>0</v>
      </c>
      <c r="G568" t="str">
        <f t="shared" si="111"/>
        <v/>
      </c>
      <c r="H568" t="b">
        <f t="shared" si="112"/>
        <v>0</v>
      </c>
      <c r="I568" s="283">
        <f t="shared" si="105"/>
        <v>0</v>
      </c>
      <c r="J568" s="1">
        <f t="shared" si="106"/>
        <v>0</v>
      </c>
      <c r="K568" s="63">
        <f t="shared" si="113"/>
        <v>0</v>
      </c>
      <c r="L568" s="149">
        <f t="shared" si="114"/>
        <v>0</v>
      </c>
      <c r="M568" s="150">
        <f t="shared" si="115"/>
        <v>100</v>
      </c>
      <c r="N568" s="149">
        <f t="shared" si="116"/>
        <v>7</v>
      </c>
      <c r="O568" s="149">
        <f t="shared" si="107"/>
        <v>16</v>
      </c>
      <c r="P568" s="149">
        <f t="shared" si="108"/>
        <v>0.1</v>
      </c>
    </row>
    <row r="569" spans="1:16" x14ac:dyDescent="0.25">
      <c r="A569" s="391"/>
      <c r="B569" s="394"/>
      <c r="C569" s="5" t="str">
        <f t="shared" si="104"/>
        <v/>
      </c>
      <c r="D569" s="155">
        <f t="shared" si="109"/>
        <v>0</v>
      </c>
      <c r="F569" s="156">
        <f t="shared" si="110"/>
        <v>0</v>
      </c>
      <c r="G569" t="str">
        <f t="shared" si="111"/>
        <v/>
      </c>
      <c r="H569" t="b">
        <f t="shared" si="112"/>
        <v>0</v>
      </c>
      <c r="I569" s="283">
        <f t="shared" si="105"/>
        <v>0</v>
      </c>
      <c r="J569" s="1">
        <f t="shared" si="106"/>
        <v>0</v>
      </c>
      <c r="K569" s="63">
        <f t="shared" si="113"/>
        <v>0</v>
      </c>
      <c r="L569" s="149">
        <f t="shared" si="114"/>
        <v>0</v>
      </c>
      <c r="M569" s="150">
        <f t="shared" si="115"/>
        <v>100</v>
      </c>
      <c r="N569" s="149">
        <f t="shared" si="116"/>
        <v>7</v>
      </c>
      <c r="O569" s="149">
        <f t="shared" si="107"/>
        <v>16</v>
      </c>
      <c r="P569" s="149">
        <f t="shared" si="108"/>
        <v>0.1</v>
      </c>
    </row>
    <row r="570" spans="1:16" x14ac:dyDescent="0.25">
      <c r="A570" s="391"/>
      <c r="B570" s="394"/>
      <c r="C570" s="5" t="str">
        <f t="shared" si="104"/>
        <v/>
      </c>
      <c r="D570" s="155">
        <f t="shared" si="109"/>
        <v>0</v>
      </c>
      <c r="F570" s="156">
        <f t="shared" si="110"/>
        <v>0</v>
      </c>
      <c r="G570" t="str">
        <f t="shared" si="111"/>
        <v/>
      </c>
      <c r="H570" t="b">
        <f t="shared" si="112"/>
        <v>0</v>
      </c>
      <c r="I570" s="283">
        <f t="shared" si="105"/>
        <v>0</v>
      </c>
      <c r="J570" s="1">
        <f t="shared" si="106"/>
        <v>0</v>
      </c>
      <c r="K570" s="63">
        <f t="shared" si="113"/>
        <v>0</v>
      </c>
      <c r="L570" s="149">
        <f t="shared" si="114"/>
        <v>0</v>
      </c>
      <c r="M570" s="150">
        <f t="shared" si="115"/>
        <v>100</v>
      </c>
      <c r="N570" s="149">
        <f t="shared" si="116"/>
        <v>7</v>
      </c>
      <c r="O570" s="149">
        <f t="shared" si="107"/>
        <v>16</v>
      </c>
      <c r="P570" s="149">
        <f t="shared" si="108"/>
        <v>0.1</v>
      </c>
    </row>
    <row r="571" spans="1:16" x14ac:dyDescent="0.25">
      <c r="A571" s="391"/>
      <c r="B571" s="394"/>
      <c r="C571" s="5" t="str">
        <f t="shared" si="104"/>
        <v/>
      </c>
      <c r="D571" s="155">
        <f t="shared" si="109"/>
        <v>0</v>
      </c>
      <c r="F571" s="156">
        <f t="shared" si="110"/>
        <v>0</v>
      </c>
      <c r="G571" t="str">
        <f t="shared" si="111"/>
        <v/>
      </c>
      <c r="H571" t="b">
        <f t="shared" si="112"/>
        <v>0</v>
      </c>
      <c r="I571" s="283">
        <f t="shared" si="105"/>
        <v>0</v>
      </c>
      <c r="J571" s="1">
        <f t="shared" si="106"/>
        <v>0</v>
      </c>
      <c r="K571" s="63">
        <f t="shared" si="113"/>
        <v>0</v>
      </c>
      <c r="L571" s="149">
        <f t="shared" si="114"/>
        <v>0</v>
      </c>
      <c r="M571" s="150">
        <f t="shared" si="115"/>
        <v>100</v>
      </c>
      <c r="N571" s="149">
        <f t="shared" si="116"/>
        <v>7</v>
      </c>
      <c r="O571" s="149">
        <f t="shared" si="107"/>
        <v>16</v>
      </c>
      <c r="P571" s="149">
        <f t="shared" si="108"/>
        <v>0.1</v>
      </c>
    </row>
    <row r="572" spans="1:16" x14ac:dyDescent="0.25">
      <c r="A572" s="391"/>
      <c r="B572" s="394"/>
      <c r="C572" s="5" t="str">
        <f t="shared" si="104"/>
        <v/>
      </c>
      <c r="D572" s="155">
        <f t="shared" si="109"/>
        <v>0</v>
      </c>
      <c r="F572" s="156">
        <f t="shared" si="110"/>
        <v>0</v>
      </c>
      <c r="G572" t="str">
        <f t="shared" si="111"/>
        <v/>
      </c>
      <c r="H572" t="b">
        <f t="shared" si="112"/>
        <v>0</v>
      </c>
      <c r="I572" s="283">
        <f t="shared" si="105"/>
        <v>0</v>
      </c>
      <c r="J572" s="1">
        <f t="shared" si="106"/>
        <v>0</v>
      </c>
      <c r="K572" s="63">
        <f t="shared" si="113"/>
        <v>0</v>
      </c>
      <c r="L572" s="149">
        <f t="shared" si="114"/>
        <v>0</v>
      </c>
      <c r="M572" s="150">
        <f t="shared" si="115"/>
        <v>100</v>
      </c>
      <c r="N572" s="149">
        <f t="shared" si="116"/>
        <v>7</v>
      </c>
      <c r="O572" s="149">
        <f t="shared" si="107"/>
        <v>16</v>
      </c>
      <c r="P572" s="149">
        <f t="shared" si="108"/>
        <v>0.1</v>
      </c>
    </row>
    <row r="573" spans="1:16" x14ac:dyDescent="0.25">
      <c r="A573" s="391"/>
      <c r="B573" s="394"/>
      <c r="C573" s="5" t="str">
        <f t="shared" si="104"/>
        <v/>
      </c>
      <c r="D573" s="155">
        <f t="shared" si="109"/>
        <v>0</v>
      </c>
      <c r="F573" s="156">
        <f t="shared" si="110"/>
        <v>0</v>
      </c>
      <c r="G573" t="str">
        <f t="shared" si="111"/>
        <v/>
      </c>
      <c r="H573" t="b">
        <f t="shared" si="112"/>
        <v>0</v>
      </c>
      <c r="I573" s="283">
        <f t="shared" si="105"/>
        <v>0</v>
      </c>
      <c r="J573" s="1">
        <f t="shared" si="106"/>
        <v>0</v>
      </c>
      <c r="K573" s="63">
        <f t="shared" si="113"/>
        <v>0</v>
      </c>
      <c r="L573" s="149">
        <f t="shared" si="114"/>
        <v>0</v>
      </c>
      <c r="M573" s="150">
        <f t="shared" si="115"/>
        <v>100</v>
      </c>
      <c r="N573" s="149">
        <f t="shared" si="116"/>
        <v>7</v>
      </c>
      <c r="O573" s="149">
        <f t="shared" si="107"/>
        <v>16</v>
      </c>
      <c r="P573" s="149">
        <f t="shared" si="108"/>
        <v>0.1</v>
      </c>
    </row>
    <row r="574" spans="1:16" x14ac:dyDescent="0.25">
      <c r="A574" s="391"/>
      <c r="B574" s="394"/>
      <c r="C574" s="5" t="str">
        <f t="shared" si="104"/>
        <v/>
      </c>
      <c r="D574" s="155">
        <f t="shared" si="109"/>
        <v>0</v>
      </c>
      <c r="F574" s="156">
        <f t="shared" si="110"/>
        <v>0</v>
      </c>
      <c r="G574" t="str">
        <f t="shared" si="111"/>
        <v/>
      </c>
      <c r="H574" t="b">
        <f t="shared" si="112"/>
        <v>0</v>
      </c>
      <c r="I574" s="283">
        <f t="shared" si="105"/>
        <v>0</v>
      </c>
      <c r="J574" s="1">
        <f t="shared" si="106"/>
        <v>0</v>
      </c>
      <c r="K574" s="63">
        <f t="shared" si="113"/>
        <v>0</v>
      </c>
      <c r="L574" s="149">
        <f t="shared" si="114"/>
        <v>0</v>
      </c>
      <c r="M574" s="150">
        <f t="shared" si="115"/>
        <v>100</v>
      </c>
      <c r="N574" s="149">
        <f t="shared" si="116"/>
        <v>7</v>
      </c>
      <c r="O574" s="149">
        <f t="shared" si="107"/>
        <v>16</v>
      </c>
      <c r="P574" s="149">
        <f t="shared" si="108"/>
        <v>0.1</v>
      </c>
    </row>
    <row r="575" spans="1:16" x14ac:dyDescent="0.25">
      <c r="A575" s="391"/>
      <c r="B575" s="394"/>
      <c r="C575" s="5" t="str">
        <f t="shared" si="104"/>
        <v/>
      </c>
      <c r="D575" s="155">
        <f t="shared" si="109"/>
        <v>0</v>
      </c>
      <c r="F575" s="156">
        <f t="shared" si="110"/>
        <v>0</v>
      </c>
      <c r="G575" t="str">
        <f t="shared" si="111"/>
        <v/>
      </c>
      <c r="H575" t="b">
        <f t="shared" si="112"/>
        <v>0</v>
      </c>
      <c r="I575" s="283">
        <f t="shared" si="105"/>
        <v>0</v>
      </c>
      <c r="J575" s="1">
        <f t="shared" si="106"/>
        <v>0</v>
      </c>
      <c r="K575" s="63">
        <f t="shared" si="113"/>
        <v>0</v>
      </c>
      <c r="L575" s="149">
        <f t="shared" si="114"/>
        <v>0</v>
      </c>
      <c r="M575" s="150">
        <f t="shared" si="115"/>
        <v>100</v>
      </c>
      <c r="N575" s="149">
        <f t="shared" si="116"/>
        <v>7</v>
      </c>
      <c r="O575" s="149">
        <f t="shared" si="107"/>
        <v>16</v>
      </c>
      <c r="P575" s="149">
        <f t="shared" si="108"/>
        <v>0.1</v>
      </c>
    </row>
    <row r="576" spans="1:16" x14ac:dyDescent="0.25">
      <c r="A576" s="391"/>
      <c r="B576" s="394"/>
      <c r="C576" s="5" t="str">
        <f t="shared" si="104"/>
        <v/>
      </c>
      <c r="D576" s="155">
        <f t="shared" si="109"/>
        <v>0</v>
      </c>
      <c r="F576" s="156">
        <f t="shared" si="110"/>
        <v>0</v>
      </c>
      <c r="G576" t="str">
        <f t="shared" si="111"/>
        <v/>
      </c>
      <c r="H576" t="b">
        <f t="shared" si="112"/>
        <v>0</v>
      </c>
      <c r="I576" s="283">
        <f t="shared" si="105"/>
        <v>0</v>
      </c>
      <c r="J576" s="1">
        <f t="shared" si="106"/>
        <v>0</v>
      </c>
      <c r="K576" s="63">
        <f t="shared" si="113"/>
        <v>0</v>
      </c>
      <c r="L576" s="149">
        <f t="shared" si="114"/>
        <v>0</v>
      </c>
      <c r="M576" s="150">
        <f t="shared" si="115"/>
        <v>100</v>
      </c>
      <c r="N576" s="149">
        <f t="shared" si="116"/>
        <v>7</v>
      </c>
      <c r="O576" s="149">
        <f t="shared" si="107"/>
        <v>16</v>
      </c>
      <c r="P576" s="149">
        <f t="shared" si="108"/>
        <v>0.1</v>
      </c>
    </row>
    <row r="577" spans="1:16" x14ac:dyDescent="0.25">
      <c r="A577" s="391"/>
      <c r="B577" s="394"/>
      <c r="C577" s="5" t="str">
        <f t="shared" si="104"/>
        <v/>
      </c>
      <c r="D577" s="155">
        <f t="shared" si="109"/>
        <v>0</v>
      </c>
      <c r="F577" s="156">
        <f t="shared" si="110"/>
        <v>0</v>
      </c>
      <c r="G577" t="str">
        <f t="shared" si="111"/>
        <v/>
      </c>
      <c r="H577" t="b">
        <f t="shared" si="112"/>
        <v>0</v>
      </c>
      <c r="I577" s="283">
        <f t="shared" si="105"/>
        <v>0</v>
      </c>
      <c r="J577" s="1">
        <f t="shared" si="106"/>
        <v>0</v>
      </c>
      <c r="K577" s="63">
        <f t="shared" si="113"/>
        <v>0</v>
      </c>
      <c r="L577" s="149">
        <f t="shared" si="114"/>
        <v>0</v>
      </c>
      <c r="M577" s="150">
        <f t="shared" si="115"/>
        <v>100</v>
      </c>
      <c r="N577" s="149">
        <f t="shared" si="116"/>
        <v>7</v>
      </c>
      <c r="O577" s="149">
        <f t="shared" si="107"/>
        <v>16</v>
      </c>
      <c r="P577" s="149">
        <f t="shared" si="108"/>
        <v>0.1</v>
      </c>
    </row>
    <row r="578" spans="1:16" x14ac:dyDescent="0.25">
      <c r="A578" s="391"/>
      <c r="B578" s="394"/>
      <c r="C578" s="5" t="str">
        <f t="shared" si="104"/>
        <v/>
      </c>
      <c r="D578" s="155">
        <f t="shared" si="109"/>
        <v>0</v>
      </c>
      <c r="F578" s="156">
        <f t="shared" si="110"/>
        <v>0</v>
      </c>
      <c r="G578" t="str">
        <f t="shared" si="111"/>
        <v/>
      </c>
      <c r="H578" t="b">
        <f t="shared" si="112"/>
        <v>0</v>
      </c>
      <c r="I578" s="283">
        <f t="shared" si="105"/>
        <v>0</v>
      </c>
      <c r="J578" s="1">
        <f t="shared" si="106"/>
        <v>0</v>
      </c>
      <c r="K578" s="63">
        <f t="shared" si="113"/>
        <v>0</v>
      </c>
      <c r="L578" s="149">
        <f t="shared" si="114"/>
        <v>0</v>
      </c>
      <c r="M578" s="150">
        <f t="shared" si="115"/>
        <v>100</v>
      </c>
      <c r="N578" s="149">
        <f t="shared" si="116"/>
        <v>7</v>
      </c>
      <c r="O578" s="149">
        <f t="shared" si="107"/>
        <v>16</v>
      </c>
      <c r="P578" s="149">
        <f t="shared" si="108"/>
        <v>0.1</v>
      </c>
    </row>
    <row r="579" spans="1:16" x14ac:dyDescent="0.25">
      <c r="A579" s="391"/>
      <c r="B579" s="394"/>
      <c r="C579" s="5" t="str">
        <f t="shared" ref="C579:C642" si="117">IF(I579&gt;0,INDEX(DB,I579,2),"")</f>
        <v/>
      </c>
      <c r="D579" s="155">
        <f t="shared" si="109"/>
        <v>0</v>
      </c>
      <c r="F579" s="156">
        <f t="shared" si="110"/>
        <v>0</v>
      </c>
      <c r="G579" t="str">
        <f t="shared" si="111"/>
        <v/>
      </c>
      <c r="H579" t="b">
        <f t="shared" si="112"/>
        <v>0</v>
      </c>
      <c r="I579" s="283">
        <f t="shared" ref="I579:I642" si="118">IF(ISNA(MATCH(A579,AthleteNumbers,0)),0,MATCH(A579,AthleteNumbers,0))</f>
        <v>0</v>
      </c>
      <c r="J579" s="1">
        <f t="shared" ref="J579:J642" si="119">IF(I579&gt;0,INDEX(DB,$I579,6),0)</f>
        <v>0</v>
      </c>
      <c r="K579" s="63">
        <f t="shared" si="113"/>
        <v>0</v>
      </c>
      <c r="L579" s="149">
        <f t="shared" si="114"/>
        <v>0</v>
      </c>
      <c r="M579" s="150">
        <f t="shared" si="115"/>
        <v>100</v>
      </c>
      <c r="N579" s="149">
        <f t="shared" si="116"/>
        <v>7</v>
      </c>
      <c r="O579" s="149">
        <f t="shared" ref="O579:O642" si="120">IF($J579=0,$M$1,INDEX(IncEventData,$J579,2))</f>
        <v>16</v>
      </c>
      <c r="P579" s="149">
        <f t="shared" ref="P579:P642" si="121">IF($J579=0,$O$1,INDEX(IncEventData,$J579,3))</f>
        <v>0.1</v>
      </c>
    </row>
    <row r="580" spans="1:16" x14ac:dyDescent="0.25">
      <c r="A580" s="391"/>
      <c r="B580" s="394"/>
      <c r="C580" s="5" t="str">
        <f t="shared" si="117"/>
        <v/>
      </c>
      <c r="D580" s="155">
        <f t="shared" ref="D580:D643" si="122">IF(AND(H580,B580&gt;0,ISNUMBER(B580)),IF(ISERR(M580),0,M580),0)</f>
        <v>0</v>
      </c>
      <c r="F580" s="156">
        <f t="shared" ref="F580:F643" si="123">COUNTIF(A$3:A$1002,A580)</f>
        <v>0</v>
      </c>
      <c r="G580" t="str">
        <f t="shared" ref="G580:G643" si="124">IF(AND(H580,OR(D580&lt;=10,D580&gt;=90)),"CHECK","")</f>
        <v/>
      </c>
      <c r="H580" t="b">
        <f t="shared" ref="H580:H643" si="125">IF(AND(LEN(A580)&gt;0,LEN(C580)&gt;0,B580&lt;&gt;0),TRUE,FALSE)</f>
        <v>0</v>
      </c>
      <c r="I580" s="283">
        <f t="shared" si="118"/>
        <v>0</v>
      </c>
      <c r="J580" s="1">
        <f t="shared" si="119"/>
        <v>0</v>
      </c>
      <c r="K580" s="63">
        <f t="shared" ref="K580:K643" si="126">IF(ISNUMBER(B580),ROUND(+B580,1),0)</f>
        <v>0</v>
      </c>
      <c r="L580" s="149">
        <f t="shared" ref="L580:L643" si="127">+K580</f>
        <v>0</v>
      </c>
      <c r="M580" s="150">
        <f t="shared" ref="M580:M643" si="128">IF(AND(L580&gt;O580,O580&gt;0),MinPoints,IF(L580&lt;N580,100,+INT((O580-$L580)/P580)+MinPoints))</f>
        <v>100</v>
      </c>
      <c r="N580" s="149">
        <f t="shared" ref="N580:N643" si="129">+O580-(P580*90)</f>
        <v>7</v>
      </c>
      <c r="O580" s="149">
        <f t="shared" si="120"/>
        <v>16</v>
      </c>
      <c r="P580" s="149">
        <f t="shared" si="121"/>
        <v>0.1</v>
      </c>
    </row>
    <row r="581" spans="1:16" x14ac:dyDescent="0.25">
      <c r="A581" s="391"/>
      <c r="B581" s="394"/>
      <c r="C581" s="5" t="str">
        <f t="shared" si="117"/>
        <v/>
      </c>
      <c r="D581" s="155">
        <f t="shared" si="122"/>
        <v>0</v>
      </c>
      <c r="F581" s="156">
        <f t="shared" si="123"/>
        <v>0</v>
      </c>
      <c r="G581" t="str">
        <f t="shared" si="124"/>
        <v/>
      </c>
      <c r="H581" t="b">
        <f t="shared" si="125"/>
        <v>0</v>
      </c>
      <c r="I581" s="283">
        <f t="shared" si="118"/>
        <v>0</v>
      </c>
      <c r="J581" s="1">
        <f t="shared" si="119"/>
        <v>0</v>
      </c>
      <c r="K581" s="63">
        <f t="shared" si="126"/>
        <v>0</v>
      </c>
      <c r="L581" s="149">
        <f t="shared" si="127"/>
        <v>0</v>
      </c>
      <c r="M581" s="150">
        <f t="shared" si="128"/>
        <v>100</v>
      </c>
      <c r="N581" s="149">
        <f t="shared" si="129"/>
        <v>7</v>
      </c>
      <c r="O581" s="149">
        <f t="shared" si="120"/>
        <v>16</v>
      </c>
      <c r="P581" s="149">
        <f t="shared" si="121"/>
        <v>0.1</v>
      </c>
    </row>
    <row r="582" spans="1:16" x14ac:dyDescent="0.25">
      <c r="A582" s="391"/>
      <c r="B582" s="394"/>
      <c r="C582" s="5" t="str">
        <f t="shared" si="117"/>
        <v/>
      </c>
      <c r="D582" s="155">
        <f t="shared" si="122"/>
        <v>0</v>
      </c>
      <c r="F582" s="156">
        <f t="shared" si="123"/>
        <v>0</v>
      </c>
      <c r="G582" t="str">
        <f t="shared" si="124"/>
        <v/>
      </c>
      <c r="H582" t="b">
        <f t="shared" si="125"/>
        <v>0</v>
      </c>
      <c r="I582" s="283">
        <f t="shared" si="118"/>
        <v>0</v>
      </c>
      <c r="J582" s="1">
        <f t="shared" si="119"/>
        <v>0</v>
      </c>
      <c r="K582" s="63">
        <f t="shared" si="126"/>
        <v>0</v>
      </c>
      <c r="L582" s="149">
        <f t="shared" si="127"/>
        <v>0</v>
      </c>
      <c r="M582" s="150">
        <f t="shared" si="128"/>
        <v>100</v>
      </c>
      <c r="N582" s="149">
        <f t="shared" si="129"/>
        <v>7</v>
      </c>
      <c r="O582" s="149">
        <f t="shared" si="120"/>
        <v>16</v>
      </c>
      <c r="P582" s="149">
        <f t="shared" si="121"/>
        <v>0.1</v>
      </c>
    </row>
    <row r="583" spans="1:16" x14ac:dyDescent="0.25">
      <c r="A583" s="391"/>
      <c r="B583" s="394"/>
      <c r="C583" s="5" t="str">
        <f t="shared" si="117"/>
        <v/>
      </c>
      <c r="D583" s="155">
        <f t="shared" si="122"/>
        <v>0</v>
      </c>
      <c r="F583" s="156">
        <f t="shared" si="123"/>
        <v>0</v>
      </c>
      <c r="G583" t="str">
        <f t="shared" si="124"/>
        <v/>
      </c>
      <c r="H583" t="b">
        <f t="shared" si="125"/>
        <v>0</v>
      </c>
      <c r="I583" s="283">
        <f t="shared" si="118"/>
        <v>0</v>
      </c>
      <c r="J583" s="1">
        <f t="shared" si="119"/>
        <v>0</v>
      </c>
      <c r="K583" s="63">
        <f t="shared" si="126"/>
        <v>0</v>
      </c>
      <c r="L583" s="149">
        <f t="shared" si="127"/>
        <v>0</v>
      </c>
      <c r="M583" s="150">
        <f t="shared" si="128"/>
        <v>100</v>
      </c>
      <c r="N583" s="149">
        <f t="shared" si="129"/>
        <v>7</v>
      </c>
      <c r="O583" s="149">
        <f t="shared" si="120"/>
        <v>16</v>
      </c>
      <c r="P583" s="149">
        <f t="shared" si="121"/>
        <v>0.1</v>
      </c>
    </row>
    <row r="584" spans="1:16" x14ac:dyDescent="0.25">
      <c r="A584" s="391"/>
      <c r="B584" s="394"/>
      <c r="C584" s="5" t="str">
        <f t="shared" si="117"/>
        <v/>
      </c>
      <c r="D584" s="155">
        <f t="shared" si="122"/>
        <v>0</v>
      </c>
      <c r="F584" s="156">
        <f t="shared" si="123"/>
        <v>0</v>
      </c>
      <c r="G584" t="str">
        <f t="shared" si="124"/>
        <v/>
      </c>
      <c r="H584" t="b">
        <f t="shared" si="125"/>
        <v>0</v>
      </c>
      <c r="I584" s="283">
        <f t="shared" si="118"/>
        <v>0</v>
      </c>
      <c r="J584" s="1">
        <f t="shared" si="119"/>
        <v>0</v>
      </c>
      <c r="K584" s="63">
        <f t="shared" si="126"/>
        <v>0</v>
      </c>
      <c r="L584" s="149">
        <f t="shared" si="127"/>
        <v>0</v>
      </c>
      <c r="M584" s="150">
        <f t="shared" si="128"/>
        <v>100</v>
      </c>
      <c r="N584" s="149">
        <f t="shared" si="129"/>
        <v>7</v>
      </c>
      <c r="O584" s="149">
        <f t="shared" si="120"/>
        <v>16</v>
      </c>
      <c r="P584" s="149">
        <f t="shared" si="121"/>
        <v>0.1</v>
      </c>
    </row>
    <row r="585" spans="1:16" x14ac:dyDescent="0.25">
      <c r="A585" s="391"/>
      <c r="B585" s="394"/>
      <c r="C585" s="5" t="str">
        <f t="shared" si="117"/>
        <v/>
      </c>
      <c r="D585" s="155">
        <f t="shared" si="122"/>
        <v>0</v>
      </c>
      <c r="F585" s="156">
        <f t="shared" si="123"/>
        <v>0</v>
      </c>
      <c r="G585" t="str">
        <f t="shared" si="124"/>
        <v/>
      </c>
      <c r="H585" t="b">
        <f t="shared" si="125"/>
        <v>0</v>
      </c>
      <c r="I585" s="283">
        <f t="shared" si="118"/>
        <v>0</v>
      </c>
      <c r="J585" s="1">
        <f t="shared" si="119"/>
        <v>0</v>
      </c>
      <c r="K585" s="63">
        <f t="shared" si="126"/>
        <v>0</v>
      </c>
      <c r="L585" s="149">
        <f t="shared" si="127"/>
        <v>0</v>
      </c>
      <c r="M585" s="150">
        <f t="shared" si="128"/>
        <v>100</v>
      </c>
      <c r="N585" s="149">
        <f t="shared" si="129"/>
        <v>7</v>
      </c>
      <c r="O585" s="149">
        <f t="shared" si="120"/>
        <v>16</v>
      </c>
      <c r="P585" s="149">
        <f t="shared" si="121"/>
        <v>0.1</v>
      </c>
    </row>
    <row r="586" spans="1:16" x14ac:dyDescent="0.25">
      <c r="A586" s="391"/>
      <c r="B586" s="394"/>
      <c r="C586" s="5" t="str">
        <f t="shared" si="117"/>
        <v/>
      </c>
      <c r="D586" s="155">
        <f t="shared" si="122"/>
        <v>0</v>
      </c>
      <c r="F586" s="156">
        <f t="shared" si="123"/>
        <v>0</v>
      </c>
      <c r="G586" t="str">
        <f t="shared" si="124"/>
        <v/>
      </c>
      <c r="H586" t="b">
        <f t="shared" si="125"/>
        <v>0</v>
      </c>
      <c r="I586" s="283">
        <f t="shared" si="118"/>
        <v>0</v>
      </c>
      <c r="J586" s="1">
        <f t="shared" si="119"/>
        <v>0</v>
      </c>
      <c r="K586" s="63">
        <f t="shared" si="126"/>
        <v>0</v>
      </c>
      <c r="L586" s="149">
        <f t="shared" si="127"/>
        <v>0</v>
      </c>
      <c r="M586" s="150">
        <f t="shared" si="128"/>
        <v>100</v>
      </c>
      <c r="N586" s="149">
        <f t="shared" si="129"/>
        <v>7</v>
      </c>
      <c r="O586" s="149">
        <f t="shared" si="120"/>
        <v>16</v>
      </c>
      <c r="P586" s="149">
        <f t="shared" si="121"/>
        <v>0.1</v>
      </c>
    </row>
    <row r="587" spans="1:16" x14ac:dyDescent="0.25">
      <c r="A587" s="391"/>
      <c r="B587" s="394"/>
      <c r="C587" s="5" t="str">
        <f t="shared" si="117"/>
        <v/>
      </c>
      <c r="D587" s="155">
        <f t="shared" si="122"/>
        <v>0</v>
      </c>
      <c r="F587" s="156">
        <f t="shared" si="123"/>
        <v>0</v>
      </c>
      <c r="G587" t="str">
        <f t="shared" si="124"/>
        <v/>
      </c>
      <c r="H587" t="b">
        <f t="shared" si="125"/>
        <v>0</v>
      </c>
      <c r="I587" s="283">
        <f t="shared" si="118"/>
        <v>0</v>
      </c>
      <c r="J587" s="1">
        <f t="shared" si="119"/>
        <v>0</v>
      </c>
      <c r="K587" s="63">
        <f t="shared" si="126"/>
        <v>0</v>
      </c>
      <c r="L587" s="149">
        <f t="shared" si="127"/>
        <v>0</v>
      </c>
      <c r="M587" s="150">
        <f t="shared" si="128"/>
        <v>100</v>
      </c>
      <c r="N587" s="149">
        <f t="shared" si="129"/>
        <v>7</v>
      </c>
      <c r="O587" s="149">
        <f t="shared" si="120"/>
        <v>16</v>
      </c>
      <c r="P587" s="149">
        <f t="shared" si="121"/>
        <v>0.1</v>
      </c>
    </row>
    <row r="588" spans="1:16" x14ac:dyDescent="0.25">
      <c r="A588" s="391"/>
      <c r="B588" s="394"/>
      <c r="C588" s="5" t="str">
        <f t="shared" si="117"/>
        <v/>
      </c>
      <c r="D588" s="155">
        <f t="shared" si="122"/>
        <v>0</v>
      </c>
      <c r="F588" s="156">
        <f t="shared" si="123"/>
        <v>0</v>
      </c>
      <c r="G588" t="str">
        <f t="shared" si="124"/>
        <v/>
      </c>
      <c r="H588" t="b">
        <f t="shared" si="125"/>
        <v>0</v>
      </c>
      <c r="I588" s="283">
        <f t="shared" si="118"/>
        <v>0</v>
      </c>
      <c r="J588" s="1">
        <f t="shared" si="119"/>
        <v>0</v>
      </c>
      <c r="K588" s="63">
        <f t="shared" si="126"/>
        <v>0</v>
      </c>
      <c r="L588" s="149">
        <f t="shared" si="127"/>
        <v>0</v>
      </c>
      <c r="M588" s="150">
        <f t="shared" si="128"/>
        <v>100</v>
      </c>
      <c r="N588" s="149">
        <f t="shared" si="129"/>
        <v>7</v>
      </c>
      <c r="O588" s="149">
        <f t="shared" si="120"/>
        <v>16</v>
      </c>
      <c r="P588" s="149">
        <f t="shared" si="121"/>
        <v>0.1</v>
      </c>
    </row>
    <row r="589" spans="1:16" x14ac:dyDescent="0.25">
      <c r="A589" s="391"/>
      <c r="B589" s="394"/>
      <c r="C589" s="5" t="str">
        <f t="shared" si="117"/>
        <v/>
      </c>
      <c r="D589" s="155">
        <f t="shared" si="122"/>
        <v>0</v>
      </c>
      <c r="F589" s="156">
        <f t="shared" si="123"/>
        <v>0</v>
      </c>
      <c r="G589" t="str">
        <f t="shared" si="124"/>
        <v/>
      </c>
      <c r="H589" t="b">
        <f t="shared" si="125"/>
        <v>0</v>
      </c>
      <c r="I589" s="283">
        <f t="shared" si="118"/>
        <v>0</v>
      </c>
      <c r="J589" s="1">
        <f t="shared" si="119"/>
        <v>0</v>
      </c>
      <c r="K589" s="63">
        <f t="shared" si="126"/>
        <v>0</v>
      </c>
      <c r="L589" s="149">
        <f t="shared" si="127"/>
        <v>0</v>
      </c>
      <c r="M589" s="150">
        <f t="shared" si="128"/>
        <v>100</v>
      </c>
      <c r="N589" s="149">
        <f t="shared" si="129"/>
        <v>7</v>
      </c>
      <c r="O589" s="149">
        <f t="shared" si="120"/>
        <v>16</v>
      </c>
      <c r="P589" s="149">
        <f t="shared" si="121"/>
        <v>0.1</v>
      </c>
    </row>
    <row r="590" spans="1:16" x14ac:dyDescent="0.25">
      <c r="A590" s="391"/>
      <c r="B590" s="394"/>
      <c r="C590" s="5" t="str">
        <f t="shared" si="117"/>
        <v/>
      </c>
      <c r="D590" s="155">
        <f t="shared" si="122"/>
        <v>0</v>
      </c>
      <c r="F590" s="156">
        <f t="shared" si="123"/>
        <v>0</v>
      </c>
      <c r="G590" t="str">
        <f t="shared" si="124"/>
        <v/>
      </c>
      <c r="H590" t="b">
        <f t="shared" si="125"/>
        <v>0</v>
      </c>
      <c r="I590" s="283">
        <f t="shared" si="118"/>
        <v>0</v>
      </c>
      <c r="J590" s="1">
        <f t="shared" si="119"/>
        <v>0</v>
      </c>
      <c r="K590" s="63">
        <f t="shared" si="126"/>
        <v>0</v>
      </c>
      <c r="L590" s="149">
        <f t="shared" si="127"/>
        <v>0</v>
      </c>
      <c r="M590" s="150">
        <f t="shared" si="128"/>
        <v>100</v>
      </c>
      <c r="N590" s="149">
        <f t="shared" si="129"/>
        <v>7</v>
      </c>
      <c r="O590" s="149">
        <f t="shared" si="120"/>
        <v>16</v>
      </c>
      <c r="P590" s="149">
        <f t="shared" si="121"/>
        <v>0.1</v>
      </c>
    </row>
    <row r="591" spans="1:16" x14ac:dyDescent="0.25">
      <c r="A591" s="391"/>
      <c r="B591" s="394"/>
      <c r="C591" s="5" t="str">
        <f t="shared" si="117"/>
        <v/>
      </c>
      <c r="D591" s="155">
        <f t="shared" si="122"/>
        <v>0</v>
      </c>
      <c r="F591" s="156">
        <f t="shared" si="123"/>
        <v>0</v>
      </c>
      <c r="G591" t="str">
        <f t="shared" si="124"/>
        <v/>
      </c>
      <c r="H591" t="b">
        <f t="shared" si="125"/>
        <v>0</v>
      </c>
      <c r="I591" s="283">
        <f t="shared" si="118"/>
        <v>0</v>
      </c>
      <c r="J591" s="1">
        <f t="shared" si="119"/>
        <v>0</v>
      </c>
      <c r="K591" s="63">
        <f t="shared" si="126"/>
        <v>0</v>
      </c>
      <c r="L591" s="149">
        <f t="shared" si="127"/>
        <v>0</v>
      </c>
      <c r="M591" s="150">
        <f t="shared" si="128"/>
        <v>100</v>
      </c>
      <c r="N591" s="149">
        <f t="shared" si="129"/>
        <v>7</v>
      </c>
      <c r="O591" s="149">
        <f t="shared" si="120"/>
        <v>16</v>
      </c>
      <c r="P591" s="149">
        <f t="shared" si="121"/>
        <v>0.1</v>
      </c>
    </row>
    <row r="592" spans="1:16" x14ac:dyDescent="0.25">
      <c r="A592" s="391"/>
      <c r="B592" s="394"/>
      <c r="C592" s="5" t="str">
        <f t="shared" si="117"/>
        <v/>
      </c>
      <c r="D592" s="155">
        <f t="shared" si="122"/>
        <v>0</v>
      </c>
      <c r="F592" s="156">
        <f t="shared" si="123"/>
        <v>0</v>
      </c>
      <c r="G592" t="str">
        <f t="shared" si="124"/>
        <v/>
      </c>
      <c r="H592" t="b">
        <f t="shared" si="125"/>
        <v>0</v>
      </c>
      <c r="I592" s="283">
        <f t="shared" si="118"/>
        <v>0</v>
      </c>
      <c r="J592" s="1">
        <f t="shared" si="119"/>
        <v>0</v>
      </c>
      <c r="K592" s="63">
        <f t="shared" si="126"/>
        <v>0</v>
      </c>
      <c r="L592" s="149">
        <f t="shared" si="127"/>
        <v>0</v>
      </c>
      <c r="M592" s="150">
        <f t="shared" si="128"/>
        <v>100</v>
      </c>
      <c r="N592" s="149">
        <f t="shared" si="129"/>
        <v>7</v>
      </c>
      <c r="O592" s="149">
        <f t="shared" si="120"/>
        <v>16</v>
      </c>
      <c r="P592" s="149">
        <f t="shared" si="121"/>
        <v>0.1</v>
      </c>
    </row>
    <row r="593" spans="1:16" x14ac:dyDescent="0.25">
      <c r="A593" s="391"/>
      <c r="B593" s="394"/>
      <c r="C593" s="5" t="str">
        <f t="shared" si="117"/>
        <v/>
      </c>
      <c r="D593" s="155">
        <f t="shared" si="122"/>
        <v>0</v>
      </c>
      <c r="F593" s="156">
        <f t="shared" si="123"/>
        <v>0</v>
      </c>
      <c r="G593" t="str">
        <f t="shared" si="124"/>
        <v/>
      </c>
      <c r="H593" t="b">
        <f t="shared" si="125"/>
        <v>0</v>
      </c>
      <c r="I593" s="283">
        <f t="shared" si="118"/>
        <v>0</v>
      </c>
      <c r="J593" s="1">
        <f t="shared" si="119"/>
        <v>0</v>
      </c>
      <c r="K593" s="63">
        <f t="shared" si="126"/>
        <v>0</v>
      </c>
      <c r="L593" s="149">
        <f t="shared" si="127"/>
        <v>0</v>
      </c>
      <c r="M593" s="150">
        <f t="shared" si="128"/>
        <v>100</v>
      </c>
      <c r="N593" s="149">
        <f t="shared" si="129"/>
        <v>7</v>
      </c>
      <c r="O593" s="149">
        <f t="shared" si="120"/>
        <v>16</v>
      </c>
      <c r="P593" s="149">
        <f t="shared" si="121"/>
        <v>0.1</v>
      </c>
    </row>
    <row r="594" spans="1:16" x14ac:dyDescent="0.25">
      <c r="A594" s="391"/>
      <c r="B594" s="394"/>
      <c r="C594" s="5" t="str">
        <f t="shared" si="117"/>
        <v/>
      </c>
      <c r="D594" s="155">
        <f t="shared" si="122"/>
        <v>0</v>
      </c>
      <c r="F594" s="156">
        <f t="shared" si="123"/>
        <v>0</v>
      </c>
      <c r="G594" t="str">
        <f t="shared" si="124"/>
        <v/>
      </c>
      <c r="H594" t="b">
        <f t="shared" si="125"/>
        <v>0</v>
      </c>
      <c r="I594" s="283">
        <f t="shared" si="118"/>
        <v>0</v>
      </c>
      <c r="J594" s="1">
        <f t="shared" si="119"/>
        <v>0</v>
      </c>
      <c r="K594" s="63">
        <f t="shared" si="126"/>
        <v>0</v>
      </c>
      <c r="L594" s="149">
        <f t="shared" si="127"/>
        <v>0</v>
      </c>
      <c r="M594" s="150">
        <f t="shared" si="128"/>
        <v>100</v>
      </c>
      <c r="N594" s="149">
        <f t="shared" si="129"/>
        <v>7</v>
      </c>
      <c r="O594" s="149">
        <f t="shared" si="120"/>
        <v>16</v>
      </c>
      <c r="P594" s="149">
        <f t="shared" si="121"/>
        <v>0.1</v>
      </c>
    </row>
    <row r="595" spans="1:16" x14ac:dyDescent="0.25">
      <c r="A595" s="391"/>
      <c r="B595" s="394"/>
      <c r="C595" s="5" t="str">
        <f t="shared" si="117"/>
        <v/>
      </c>
      <c r="D595" s="155">
        <f t="shared" si="122"/>
        <v>0</v>
      </c>
      <c r="F595" s="156">
        <f t="shared" si="123"/>
        <v>0</v>
      </c>
      <c r="G595" t="str">
        <f t="shared" si="124"/>
        <v/>
      </c>
      <c r="H595" t="b">
        <f t="shared" si="125"/>
        <v>0</v>
      </c>
      <c r="I595" s="283">
        <f t="shared" si="118"/>
        <v>0</v>
      </c>
      <c r="J595" s="1">
        <f t="shared" si="119"/>
        <v>0</v>
      </c>
      <c r="K595" s="63">
        <f t="shared" si="126"/>
        <v>0</v>
      </c>
      <c r="L595" s="149">
        <f t="shared" si="127"/>
        <v>0</v>
      </c>
      <c r="M595" s="150">
        <f t="shared" si="128"/>
        <v>100</v>
      </c>
      <c r="N595" s="149">
        <f t="shared" si="129"/>
        <v>7</v>
      </c>
      <c r="O595" s="149">
        <f t="shared" si="120"/>
        <v>16</v>
      </c>
      <c r="P595" s="149">
        <f t="shared" si="121"/>
        <v>0.1</v>
      </c>
    </row>
    <row r="596" spans="1:16" x14ac:dyDescent="0.25">
      <c r="A596" s="391"/>
      <c r="B596" s="394"/>
      <c r="C596" s="5" t="str">
        <f t="shared" si="117"/>
        <v/>
      </c>
      <c r="D596" s="155">
        <f t="shared" si="122"/>
        <v>0</v>
      </c>
      <c r="F596" s="156">
        <f t="shared" si="123"/>
        <v>0</v>
      </c>
      <c r="G596" t="str">
        <f t="shared" si="124"/>
        <v/>
      </c>
      <c r="H596" t="b">
        <f t="shared" si="125"/>
        <v>0</v>
      </c>
      <c r="I596" s="283">
        <f t="shared" si="118"/>
        <v>0</v>
      </c>
      <c r="J596" s="1">
        <f t="shared" si="119"/>
        <v>0</v>
      </c>
      <c r="K596" s="63">
        <f t="shared" si="126"/>
        <v>0</v>
      </c>
      <c r="L596" s="149">
        <f t="shared" si="127"/>
        <v>0</v>
      </c>
      <c r="M596" s="150">
        <f t="shared" si="128"/>
        <v>100</v>
      </c>
      <c r="N596" s="149">
        <f t="shared" si="129"/>
        <v>7</v>
      </c>
      <c r="O596" s="149">
        <f t="shared" si="120"/>
        <v>16</v>
      </c>
      <c r="P596" s="149">
        <f t="shared" si="121"/>
        <v>0.1</v>
      </c>
    </row>
    <row r="597" spans="1:16" x14ac:dyDescent="0.25">
      <c r="A597" s="391"/>
      <c r="B597" s="394"/>
      <c r="C597" s="5" t="str">
        <f t="shared" si="117"/>
        <v/>
      </c>
      <c r="D597" s="155">
        <f t="shared" si="122"/>
        <v>0</v>
      </c>
      <c r="F597" s="156">
        <f t="shared" si="123"/>
        <v>0</v>
      </c>
      <c r="G597" t="str">
        <f t="shared" si="124"/>
        <v/>
      </c>
      <c r="H597" t="b">
        <f t="shared" si="125"/>
        <v>0</v>
      </c>
      <c r="I597" s="283">
        <f t="shared" si="118"/>
        <v>0</v>
      </c>
      <c r="J597" s="1">
        <f t="shared" si="119"/>
        <v>0</v>
      </c>
      <c r="K597" s="63">
        <f t="shared" si="126"/>
        <v>0</v>
      </c>
      <c r="L597" s="149">
        <f t="shared" si="127"/>
        <v>0</v>
      </c>
      <c r="M597" s="150">
        <f t="shared" si="128"/>
        <v>100</v>
      </c>
      <c r="N597" s="149">
        <f t="shared" si="129"/>
        <v>7</v>
      </c>
      <c r="O597" s="149">
        <f t="shared" si="120"/>
        <v>16</v>
      </c>
      <c r="P597" s="149">
        <f t="shared" si="121"/>
        <v>0.1</v>
      </c>
    </row>
    <row r="598" spans="1:16" x14ac:dyDescent="0.25">
      <c r="A598" s="391"/>
      <c r="B598" s="394"/>
      <c r="C598" s="5" t="str">
        <f t="shared" si="117"/>
        <v/>
      </c>
      <c r="D598" s="155">
        <f t="shared" si="122"/>
        <v>0</v>
      </c>
      <c r="F598" s="156">
        <f t="shared" si="123"/>
        <v>0</v>
      </c>
      <c r="G598" t="str">
        <f t="shared" si="124"/>
        <v/>
      </c>
      <c r="H598" t="b">
        <f t="shared" si="125"/>
        <v>0</v>
      </c>
      <c r="I598" s="283">
        <f t="shared" si="118"/>
        <v>0</v>
      </c>
      <c r="J598" s="1">
        <f t="shared" si="119"/>
        <v>0</v>
      </c>
      <c r="K598" s="63">
        <f t="shared" si="126"/>
        <v>0</v>
      </c>
      <c r="L598" s="149">
        <f t="shared" si="127"/>
        <v>0</v>
      </c>
      <c r="M598" s="150">
        <f t="shared" si="128"/>
        <v>100</v>
      </c>
      <c r="N598" s="149">
        <f t="shared" si="129"/>
        <v>7</v>
      </c>
      <c r="O598" s="149">
        <f t="shared" si="120"/>
        <v>16</v>
      </c>
      <c r="P598" s="149">
        <f t="shared" si="121"/>
        <v>0.1</v>
      </c>
    </row>
    <row r="599" spans="1:16" x14ac:dyDescent="0.25">
      <c r="A599" s="391"/>
      <c r="B599" s="394"/>
      <c r="C599" s="5" t="str">
        <f t="shared" si="117"/>
        <v/>
      </c>
      <c r="D599" s="155">
        <f t="shared" si="122"/>
        <v>0</v>
      </c>
      <c r="F599" s="156">
        <f t="shared" si="123"/>
        <v>0</v>
      </c>
      <c r="G599" t="str">
        <f t="shared" si="124"/>
        <v/>
      </c>
      <c r="H599" t="b">
        <f t="shared" si="125"/>
        <v>0</v>
      </c>
      <c r="I599" s="283">
        <f t="shared" si="118"/>
        <v>0</v>
      </c>
      <c r="J599" s="1">
        <f t="shared" si="119"/>
        <v>0</v>
      </c>
      <c r="K599" s="63">
        <f t="shared" si="126"/>
        <v>0</v>
      </c>
      <c r="L599" s="149">
        <f t="shared" si="127"/>
        <v>0</v>
      </c>
      <c r="M599" s="150">
        <f t="shared" si="128"/>
        <v>100</v>
      </c>
      <c r="N599" s="149">
        <f t="shared" si="129"/>
        <v>7</v>
      </c>
      <c r="O599" s="149">
        <f t="shared" si="120"/>
        <v>16</v>
      </c>
      <c r="P599" s="149">
        <f t="shared" si="121"/>
        <v>0.1</v>
      </c>
    </row>
    <row r="600" spans="1:16" x14ac:dyDescent="0.25">
      <c r="A600" s="391"/>
      <c r="B600" s="394"/>
      <c r="C600" s="5" t="str">
        <f t="shared" si="117"/>
        <v/>
      </c>
      <c r="D600" s="155">
        <f t="shared" si="122"/>
        <v>0</v>
      </c>
      <c r="F600" s="156">
        <f t="shared" si="123"/>
        <v>0</v>
      </c>
      <c r="G600" t="str">
        <f t="shared" si="124"/>
        <v/>
      </c>
      <c r="H600" t="b">
        <f t="shared" si="125"/>
        <v>0</v>
      </c>
      <c r="I600" s="283">
        <f t="shared" si="118"/>
        <v>0</v>
      </c>
      <c r="J600" s="1">
        <f t="shared" si="119"/>
        <v>0</v>
      </c>
      <c r="K600" s="63">
        <f t="shared" si="126"/>
        <v>0</v>
      </c>
      <c r="L600" s="149">
        <f t="shared" si="127"/>
        <v>0</v>
      </c>
      <c r="M600" s="150">
        <f t="shared" si="128"/>
        <v>100</v>
      </c>
      <c r="N600" s="149">
        <f t="shared" si="129"/>
        <v>7</v>
      </c>
      <c r="O600" s="149">
        <f t="shared" si="120"/>
        <v>16</v>
      </c>
      <c r="P600" s="149">
        <f t="shared" si="121"/>
        <v>0.1</v>
      </c>
    </row>
    <row r="601" spans="1:16" x14ac:dyDescent="0.25">
      <c r="A601" s="391"/>
      <c r="B601" s="394"/>
      <c r="C601" s="5" t="str">
        <f t="shared" si="117"/>
        <v/>
      </c>
      <c r="D601" s="155">
        <f t="shared" si="122"/>
        <v>0</v>
      </c>
      <c r="F601" s="156">
        <f t="shared" si="123"/>
        <v>0</v>
      </c>
      <c r="G601" t="str">
        <f t="shared" si="124"/>
        <v/>
      </c>
      <c r="H601" t="b">
        <f t="shared" si="125"/>
        <v>0</v>
      </c>
      <c r="I601" s="283">
        <f t="shared" si="118"/>
        <v>0</v>
      </c>
      <c r="J601" s="1">
        <f t="shared" si="119"/>
        <v>0</v>
      </c>
      <c r="K601" s="63">
        <f t="shared" si="126"/>
        <v>0</v>
      </c>
      <c r="L601" s="149">
        <f t="shared" si="127"/>
        <v>0</v>
      </c>
      <c r="M601" s="150">
        <f t="shared" si="128"/>
        <v>100</v>
      </c>
      <c r="N601" s="149">
        <f t="shared" si="129"/>
        <v>7</v>
      </c>
      <c r="O601" s="149">
        <f t="shared" si="120"/>
        <v>16</v>
      </c>
      <c r="P601" s="149">
        <f t="shared" si="121"/>
        <v>0.1</v>
      </c>
    </row>
    <row r="602" spans="1:16" x14ac:dyDescent="0.25">
      <c r="A602" s="391"/>
      <c r="B602" s="394"/>
      <c r="C602" s="5" t="str">
        <f t="shared" si="117"/>
        <v/>
      </c>
      <c r="D602" s="155">
        <f t="shared" si="122"/>
        <v>0</v>
      </c>
      <c r="F602" s="156">
        <f t="shared" si="123"/>
        <v>0</v>
      </c>
      <c r="G602" t="str">
        <f t="shared" si="124"/>
        <v/>
      </c>
      <c r="H602" t="b">
        <f t="shared" si="125"/>
        <v>0</v>
      </c>
      <c r="I602" s="283">
        <f t="shared" si="118"/>
        <v>0</v>
      </c>
      <c r="J602" s="1">
        <f t="shared" si="119"/>
        <v>0</v>
      </c>
      <c r="K602" s="63">
        <f t="shared" si="126"/>
        <v>0</v>
      </c>
      <c r="L602" s="149">
        <f t="shared" si="127"/>
        <v>0</v>
      </c>
      <c r="M602" s="150">
        <f t="shared" si="128"/>
        <v>100</v>
      </c>
      <c r="N602" s="149">
        <f t="shared" si="129"/>
        <v>7</v>
      </c>
      <c r="O602" s="149">
        <f t="shared" si="120"/>
        <v>16</v>
      </c>
      <c r="P602" s="149">
        <f t="shared" si="121"/>
        <v>0.1</v>
      </c>
    </row>
    <row r="603" spans="1:16" x14ac:dyDescent="0.25">
      <c r="A603" s="391"/>
      <c r="B603" s="394"/>
      <c r="C603" s="5" t="str">
        <f t="shared" si="117"/>
        <v/>
      </c>
      <c r="D603" s="155">
        <f t="shared" si="122"/>
        <v>0</v>
      </c>
      <c r="F603" s="156">
        <f t="shared" si="123"/>
        <v>0</v>
      </c>
      <c r="G603" t="str">
        <f t="shared" si="124"/>
        <v/>
      </c>
      <c r="H603" t="b">
        <f t="shared" si="125"/>
        <v>0</v>
      </c>
      <c r="I603" s="283">
        <f t="shared" si="118"/>
        <v>0</v>
      </c>
      <c r="J603" s="1">
        <f t="shared" si="119"/>
        <v>0</v>
      </c>
      <c r="K603" s="63">
        <f t="shared" si="126"/>
        <v>0</v>
      </c>
      <c r="L603" s="149">
        <f t="shared" si="127"/>
        <v>0</v>
      </c>
      <c r="M603" s="150">
        <f t="shared" si="128"/>
        <v>100</v>
      </c>
      <c r="N603" s="149">
        <f t="shared" si="129"/>
        <v>7</v>
      </c>
      <c r="O603" s="149">
        <f t="shared" si="120"/>
        <v>16</v>
      </c>
      <c r="P603" s="149">
        <f t="shared" si="121"/>
        <v>0.1</v>
      </c>
    </row>
    <row r="604" spans="1:16" x14ac:dyDescent="0.25">
      <c r="A604" s="391"/>
      <c r="B604" s="394"/>
      <c r="C604" s="5" t="str">
        <f t="shared" si="117"/>
        <v/>
      </c>
      <c r="D604" s="155">
        <f t="shared" si="122"/>
        <v>0</v>
      </c>
      <c r="F604" s="156">
        <f t="shared" si="123"/>
        <v>0</v>
      </c>
      <c r="G604" t="str">
        <f t="shared" si="124"/>
        <v/>
      </c>
      <c r="H604" t="b">
        <f t="shared" si="125"/>
        <v>0</v>
      </c>
      <c r="I604" s="283">
        <f t="shared" si="118"/>
        <v>0</v>
      </c>
      <c r="J604" s="1">
        <f t="shared" si="119"/>
        <v>0</v>
      </c>
      <c r="K604" s="63">
        <f t="shared" si="126"/>
        <v>0</v>
      </c>
      <c r="L604" s="149">
        <f t="shared" si="127"/>
        <v>0</v>
      </c>
      <c r="M604" s="150">
        <f t="shared" si="128"/>
        <v>100</v>
      </c>
      <c r="N604" s="149">
        <f t="shared" si="129"/>
        <v>7</v>
      </c>
      <c r="O604" s="149">
        <f t="shared" si="120"/>
        <v>16</v>
      </c>
      <c r="P604" s="149">
        <f t="shared" si="121"/>
        <v>0.1</v>
      </c>
    </row>
    <row r="605" spans="1:16" x14ac:dyDescent="0.25">
      <c r="A605" s="391"/>
      <c r="B605" s="394"/>
      <c r="C605" s="5" t="str">
        <f t="shared" si="117"/>
        <v/>
      </c>
      <c r="D605" s="155">
        <f t="shared" si="122"/>
        <v>0</v>
      </c>
      <c r="F605" s="156">
        <f t="shared" si="123"/>
        <v>0</v>
      </c>
      <c r="G605" t="str">
        <f t="shared" si="124"/>
        <v/>
      </c>
      <c r="H605" t="b">
        <f t="shared" si="125"/>
        <v>0</v>
      </c>
      <c r="I605" s="283">
        <f t="shared" si="118"/>
        <v>0</v>
      </c>
      <c r="J605" s="1">
        <f t="shared" si="119"/>
        <v>0</v>
      </c>
      <c r="K605" s="63">
        <f t="shared" si="126"/>
        <v>0</v>
      </c>
      <c r="L605" s="149">
        <f t="shared" si="127"/>
        <v>0</v>
      </c>
      <c r="M605" s="150">
        <f t="shared" si="128"/>
        <v>100</v>
      </c>
      <c r="N605" s="149">
        <f t="shared" si="129"/>
        <v>7</v>
      </c>
      <c r="O605" s="149">
        <f t="shared" si="120"/>
        <v>16</v>
      </c>
      <c r="P605" s="149">
        <f t="shared" si="121"/>
        <v>0.1</v>
      </c>
    </row>
    <row r="606" spans="1:16" x14ac:dyDescent="0.25">
      <c r="A606" s="391"/>
      <c r="B606" s="394"/>
      <c r="C606" s="5" t="str">
        <f t="shared" si="117"/>
        <v/>
      </c>
      <c r="D606" s="155">
        <f t="shared" si="122"/>
        <v>0</v>
      </c>
      <c r="F606" s="156">
        <f t="shared" si="123"/>
        <v>0</v>
      </c>
      <c r="G606" t="str">
        <f t="shared" si="124"/>
        <v/>
      </c>
      <c r="H606" t="b">
        <f t="shared" si="125"/>
        <v>0</v>
      </c>
      <c r="I606" s="283">
        <f t="shared" si="118"/>
        <v>0</v>
      </c>
      <c r="J606" s="1">
        <f t="shared" si="119"/>
        <v>0</v>
      </c>
      <c r="K606" s="63">
        <f t="shared" si="126"/>
        <v>0</v>
      </c>
      <c r="L606" s="149">
        <f t="shared" si="127"/>
        <v>0</v>
      </c>
      <c r="M606" s="150">
        <f t="shared" si="128"/>
        <v>100</v>
      </c>
      <c r="N606" s="149">
        <f t="shared" si="129"/>
        <v>7</v>
      </c>
      <c r="O606" s="149">
        <f t="shared" si="120"/>
        <v>16</v>
      </c>
      <c r="P606" s="149">
        <f t="shared" si="121"/>
        <v>0.1</v>
      </c>
    </row>
    <row r="607" spans="1:16" x14ac:dyDescent="0.25">
      <c r="A607" s="391"/>
      <c r="B607" s="394"/>
      <c r="C607" s="5" t="str">
        <f t="shared" si="117"/>
        <v/>
      </c>
      <c r="D607" s="155">
        <f t="shared" si="122"/>
        <v>0</v>
      </c>
      <c r="F607" s="156">
        <f t="shared" si="123"/>
        <v>0</v>
      </c>
      <c r="G607" t="str">
        <f t="shared" si="124"/>
        <v/>
      </c>
      <c r="H607" t="b">
        <f t="shared" si="125"/>
        <v>0</v>
      </c>
      <c r="I607" s="283">
        <f t="shared" si="118"/>
        <v>0</v>
      </c>
      <c r="J607" s="1">
        <f t="shared" si="119"/>
        <v>0</v>
      </c>
      <c r="K607" s="63">
        <f t="shared" si="126"/>
        <v>0</v>
      </c>
      <c r="L607" s="149">
        <f t="shared" si="127"/>
        <v>0</v>
      </c>
      <c r="M607" s="150">
        <f t="shared" si="128"/>
        <v>100</v>
      </c>
      <c r="N607" s="149">
        <f t="shared" si="129"/>
        <v>7</v>
      </c>
      <c r="O607" s="149">
        <f t="shared" si="120"/>
        <v>16</v>
      </c>
      <c r="P607" s="149">
        <f t="shared" si="121"/>
        <v>0.1</v>
      </c>
    </row>
    <row r="608" spans="1:16" x14ac:dyDescent="0.25">
      <c r="A608" s="391"/>
      <c r="B608" s="394"/>
      <c r="C608" s="5" t="str">
        <f t="shared" si="117"/>
        <v/>
      </c>
      <c r="D608" s="155">
        <f t="shared" si="122"/>
        <v>0</v>
      </c>
      <c r="F608" s="156">
        <f t="shared" si="123"/>
        <v>0</v>
      </c>
      <c r="G608" t="str">
        <f t="shared" si="124"/>
        <v/>
      </c>
      <c r="H608" t="b">
        <f t="shared" si="125"/>
        <v>0</v>
      </c>
      <c r="I608" s="283">
        <f t="shared" si="118"/>
        <v>0</v>
      </c>
      <c r="J608" s="1">
        <f t="shared" si="119"/>
        <v>0</v>
      </c>
      <c r="K608" s="63">
        <f t="shared" si="126"/>
        <v>0</v>
      </c>
      <c r="L608" s="149">
        <f t="shared" si="127"/>
        <v>0</v>
      </c>
      <c r="M608" s="150">
        <f t="shared" si="128"/>
        <v>100</v>
      </c>
      <c r="N608" s="149">
        <f t="shared" si="129"/>
        <v>7</v>
      </c>
      <c r="O608" s="149">
        <f t="shared" si="120"/>
        <v>16</v>
      </c>
      <c r="P608" s="149">
        <f t="shared" si="121"/>
        <v>0.1</v>
      </c>
    </row>
    <row r="609" spans="1:16" x14ac:dyDescent="0.25">
      <c r="A609" s="391"/>
      <c r="B609" s="394"/>
      <c r="C609" s="5" t="str">
        <f t="shared" si="117"/>
        <v/>
      </c>
      <c r="D609" s="155">
        <f t="shared" si="122"/>
        <v>0</v>
      </c>
      <c r="F609" s="156">
        <f t="shared" si="123"/>
        <v>0</v>
      </c>
      <c r="G609" t="str">
        <f t="shared" si="124"/>
        <v/>
      </c>
      <c r="H609" t="b">
        <f t="shared" si="125"/>
        <v>0</v>
      </c>
      <c r="I609" s="283">
        <f t="shared" si="118"/>
        <v>0</v>
      </c>
      <c r="J609" s="1">
        <f t="shared" si="119"/>
        <v>0</v>
      </c>
      <c r="K609" s="63">
        <f t="shared" si="126"/>
        <v>0</v>
      </c>
      <c r="L609" s="149">
        <f t="shared" si="127"/>
        <v>0</v>
      </c>
      <c r="M609" s="150">
        <f t="shared" si="128"/>
        <v>100</v>
      </c>
      <c r="N609" s="149">
        <f t="shared" si="129"/>
        <v>7</v>
      </c>
      <c r="O609" s="149">
        <f t="shared" si="120"/>
        <v>16</v>
      </c>
      <c r="P609" s="149">
        <f t="shared" si="121"/>
        <v>0.1</v>
      </c>
    </row>
    <row r="610" spans="1:16" x14ac:dyDescent="0.25">
      <c r="A610" s="391"/>
      <c r="B610" s="394"/>
      <c r="C610" s="5" t="str">
        <f t="shared" si="117"/>
        <v/>
      </c>
      <c r="D610" s="155">
        <f t="shared" si="122"/>
        <v>0</v>
      </c>
      <c r="F610" s="156">
        <f t="shared" si="123"/>
        <v>0</v>
      </c>
      <c r="G610" t="str">
        <f t="shared" si="124"/>
        <v/>
      </c>
      <c r="H610" t="b">
        <f t="shared" si="125"/>
        <v>0</v>
      </c>
      <c r="I610" s="283">
        <f t="shared" si="118"/>
        <v>0</v>
      </c>
      <c r="J610" s="1">
        <f t="shared" si="119"/>
        <v>0</v>
      </c>
      <c r="K610" s="63">
        <f t="shared" si="126"/>
        <v>0</v>
      </c>
      <c r="L610" s="149">
        <f t="shared" si="127"/>
        <v>0</v>
      </c>
      <c r="M610" s="150">
        <f t="shared" si="128"/>
        <v>100</v>
      </c>
      <c r="N610" s="149">
        <f t="shared" si="129"/>
        <v>7</v>
      </c>
      <c r="O610" s="149">
        <f t="shared" si="120"/>
        <v>16</v>
      </c>
      <c r="P610" s="149">
        <f t="shared" si="121"/>
        <v>0.1</v>
      </c>
    </row>
    <row r="611" spans="1:16" x14ac:dyDescent="0.25">
      <c r="A611" s="391"/>
      <c r="B611" s="394"/>
      <c r="C611" s="5" t="str">
        <f t="shared" si="117"/>
        <v/>
      </c>
      <c r="D611" s="155">
        <f t="shared" si="122"/>
        <v>0</v>
      </c>
      <c r="F611" s="156">
        <f t="shared" si="123"/>
        <v>0</v>
      </c>
      <c r="G611" t="str">
        <f t="shared" si="124"/>
        <v/>
      </c>
      <c r="H611" t="b">
        <f t="shared" si="125"/>
        <v>0</v>
      </c>
      <c r="I611" s="283">
        <f t="shared" si="118"/>
        <v>0</v>
      </c>
      <c r="J611" s="1">
        <f t="shared" si="119"/>
        <v>0</v>
      </c>
      <c r="K611" s="63">
        <f t="shared" si="126"/>
        <v>0</v>
      </c>
      <c r="L611" s="149">
        <f t="shared" si="127"/>
        <v>0</v>
      </c>
      <c r="M611" s="150">
        <f t="shared" si="128"/>
        <v>100</v>
      </c>
      <c r="N611" s="149">
        <f t="shared" si="129"/>
        <v>7</v>
      </c>
      <c r="O611" s="149">
        <f t="shared" si="120"/>
        <v>16</v>
      </c>
      <c r="P611" s="149">
        <f t="shared" si="121"/>
        <v>0.1</v>
      </c>
    </row>
    <row r="612" spans="1:16" x14ac:dyDescent="0.25">
      <c r="A612" s="391"/>
      <c r="B612" s="394"/>
      <c r="C612" s="5" t="str">
        <f t="shared" si="117"/>
        <v/>
      </c>
      <c r="D612" s="155">
        <f t="shared" si="122"/>
        <v>0</v>
      </c>
      <c r="F612" s="156">
        <f t="shared" si="123"/>
        <v>0</v>
      </c>
      <c r="G612" t="str">
        <f t="shared" si="124"/>
        <v/>
      </c>
      <c r="H612" t="b">
        <f t="shared" si="125"/>
        <v>0</v>
      </c>
      <c r="I612" s="283">
        <f t="shared" si="118"/>
        <v>0</v>
      </c>
      <c r="J612" s="1">
        <f t="shared" si="119"/>
        <v>0</v>
      </c>
      <c r="K612" s="63">
        <f t="shared" si="126"/>
        <v>0</v>
      </c>
      <c r="L612" s="149">
        <f t="shared" si="127"/>
        <v>0</v>
      </c>
      <c r="M612" s="150">
        <f t="shared" si="128"/>
        <v>100</v>
      </c>
      <c r="N612" s="149">
        <f t="shared" si="129"/>
        <v>7</v>
      </c>
      <c r="O612" s="149">
        <f t="shared" si="120"/>
        <v>16</v>
      </c>
      <c r="P612" s="149">
        <f t="shared" si="121"/>
        <v>0.1</v>
      </c>
    </row>
    <row r="613" spans="1:16" x14ac:dyDescent="0.25">
      <c r="A613" s="391"/>
      <c r="B613" s="394"/>
      <c r="C613" s="5" t="str">
        <f t="shared" si="117"/>
        <v/>
      </c>
      <c r="D613" s="155">
        <f t="shared" si="122"/>
        <v>0</v>
      </c>
      <c r="F613" s="156">
        <f t="shared" si="123"/>
        <v>0</v>
      </c>
      <c r="G613" t="str">
        <f t="shared" si="124"/>
        <v/>
      </c>
      <c r="H613" t="b">
        <f t="shared" si="125"/>
        <v>0</v>
      </c>
      <c r="I613" s="283">
        <f t="shared" si="118"/>
        <v>0</v>
      </c>
      <c r="J613" s="1">
        <f t="shared" si="119"/>
        <v>0</v>
      </c>
      <c r="K613" s="63">
        <f t="shared" si="126"/>
        <v>0</v>
      </c>
      <c r="L613" s="149">
        <f t="shared" si="127"/>
        <v>0</v>
      </c>
      <c r="M613" s="150">
        <f t="shared" si="128"/>
        <v>100</v>
      </c>
      <c r="N613" s="149">
        <f t="shared" si="129"/>
        <v>7</v>
      </c>
      <c r="O613" s="149">
        <f t="shared" si="120"/>
        <v>16</v>
      </c>
      <c r="P613" s="149">
        <f t="shared" si="121"/>
        <v>0.1</v>
      </c>
    </row>
    <row r="614" spans="1:16" x14ac:dyDescent="0.25">
      <c r="A614" s="391"/>
      <c r="B614" s="394"/>
      <c r="C614" s="5" t="str">
        <f t="shared" si="117"/>
        <v/>
      </c>
      <c r="D614" s="155">
        <f t="shared" si="122"/>
        <v>0</v>
      </c>
      <c r="F614" s="156">
        <f t="shared" si="123"/>
        <v>0</v>
      </c>
      <c r="G614" t="str">
        <f t="shared" si="124"/>
        <v/>
      </c>
      <c r="H614" t="b">
        <f t="shared" si="125"/>
        <v>0</v>
      </c>
      <c r="I614" s="283">
        <f t="shared" si="118"/>
        <v>0</v>
      </c>
      <c r="J614" s="1">
        <f t="shared" si="119"/>
        <v>0</v>
      </c>
      <c r="K614" s="63">
        <f t="shared" si="126"/>
        <v>0</v>
      </c>
      <c r="L614" s="149">
        <f t="shared" si="127"/>
        <v>0</v>
      </c>
      <c r="M614" s="150">
        <f t="shared" si="128"/>
        <v>100</v>
      </c>
      <c r="N614" s="149">
        <f t="shared" si="129"/>
        <v>7</v>
      </c>
      <c r="O614" s="149">
        <f t="shared" si="120"/>
        <v>16</v>
      </c>
      <c r="P614" s="149">
        <f t="shared" si="121"/>
        <v>0.1</v>
      </c>
    </row>
    <row r="615" spans="1:16" x14ac:dyDescent="0.25">
      <c r="A615" s="391"/>
      <c r="B615" s="394"/>
      <c r="C615" s="5" t="str">
        <f t="shared" si="117"/>
        <v/>
      </c>
      <c r="D615" s="155">
        <f t="shared" si="122"/>
        <v>0</v>
      </c>
      <c r="F615" s="156">
        <f t="shared" si="123"/>
        <v>0</v>
      </c>
      <c r="G615" t="str">
        <f t="shared" si="124"/>
        <v/>
      </c>
      <c r="H615" t="b">
        <f t="shared" si="125"/>
        <v>0</v>
      </c>
      <c r="I615" s="283">
        <f t="shared" si="118"/>
        <v>0</v>
      </c>
      <c r="J615" s="1">
        <f t="shared" si="119"/>
        <v>0</v>
      </c>
      <c r="K615" s="63">
        <f t="shared" si="126"/>
        <v>0</v>
      </c>
      <c r="L615" s="149">
        <f t="shared" si="127"/>
        <v>0</v>
      </c>
      <c r="M615" s="150">
        <f t="shared" si="128"/>
        <v>100</v>
      </c>
      <c r="N615" s="149">
        <f t="shared" si="129"/>
        <v>7</v>
      </c>
      <c r="O615" s="149">
        <f t="shared" si="120"/>
        <v>16</v>
      </c>
      <c r="P615" s="149">
        <f t="shared" si="121"/>
        <v>0.1</v>
      </c>
    </row>
    <row r="616" spans="1:16" x14ac:dyDescent="0.25">
      <c r="A616" s="391"/>
      <c r="B616" s="394"/>
      <c r="C616" s="5" t="str">
        <f t="shared" si="117"/>
        <v/>
      </c>
      <c r="D616" s="155">
        <f t="shared" si="122"/>
        <v>0</v>
      </c>
      <c r="F616" s="156">
        <f t="shared" si="123"/>
        <v>0</v>
      </c>
      <c r="G616" t="str">
        <f t="shared" si="124"/>
        <v/>
      </c>
      <c r="H616" t="b">
        <f t="shared" si="125"/>
        <v>0</v>
      </c>
      <c r="I616" s="283">
        <f t="shared" si="118"/>
        <v>0</v>
      </c>
      <c r="J616" s="1">
        <f t="shared" si="119"/>
        <v>0</v>
      </c>
      <c r="K616" s="63">
        <f t="shared" si="126"/>
        <v>0</v>
      </c>
      <c r="L616" s="149">
        <f t="shared" si="127"/>
        <v>0</v>
      </c>
      <c r="M616" s="150">
        <f t="shared" si="128"/>
        <v>100</v>
      </c>
      <c r="N616" s="149">
        <f t="shared" si="129"/>
        <v>7</v>
      </c>
      <c r="O616" s="149">
        <f t="shared" si="120"/>
        <v>16</v>
      </c>
      <c r="P616" s="149">
        <f t="shared" si="121"/>
        <v>0.1</v>
      </c>
    </row>
    <row r="617" spans="1:16" x14ac:dyDescent="0.25">
      <c r="A617" s="391"/>
      <c r="B617" s="394"/>
      <c r="C617" s="5" t="str">
        <f t="shared" si="117"/>
        <v/>
      </c>
      <c r="D617" s="155">
        <f t="shared" si="122"/>
        <v>0</v>
      </c>
      <c r="F617" s="156">
        <f t="shared" si="123"/>
        <v>0</v>
      </c>
      <c r="G617" t="str">
        <f t="shared" si="124"/>
        <v/>
      </c>
      <c r="H617" t="b">
        <f t="shared" si="125"/>
        <v>0</v>
      </c>
      <c r="I617" s="283">
        <f t="shared" si="118"/>
        <v>0</v>
      </c>
      <c r="J617" s="1">
        <f t="shared" si="119"/>
        <v>0</v>
      </c>
      <c r="K617" s="63">
        <f t="shared" si="126"/>
        <v>0</v>
      </c>
      <c r="L617" s="149">
        <f t="shared" si="127"/>
        <v>0</v>
      </c>
      <c r="M617" s="150">
        <f t="shared" si="128"/>
        <v>100</v>
      </c>
      <c r="N617" s="149">
        <f t="shared" si="129"/>
        <v>7</v>
      </c>
      <c r="O617" s="149">
        <f t="shared" si="120"/>
        <v>16</v>
      </c>
      <c r="P617" s="149">
        <f t="shared" si="121"/>
        <v>0.1</v>
      </c>
    </row>
    <row r="618" spans="1:16" x14ac:dyDescent="0.25">
      <c r="A618" s="391"/>
      <c r="B618" s="394"/>
      <c r="C618" s="5" t="str">
        <f t="shared" si="117"/>
        <v/>
      </c>
      <c r="D618" s="155">
        <f t="shared" si="122"/>
        <v>0</v>
      </c>
      <c r="F618" s="156">
        <f t="shared" si="123"/>
        <v>0</v>
      </c>
      <c r="G618" t="str">
        <f t="shared" si="124"/>
        <v/>
      </c>
      <c r="H618" t="b">
        <f t="shared" si="125"/>
        <v>0</v>
      </c>
      <c r="I618" s="283">
        <f t="shared" si="118"/>
        <v>0</v>
      </c>
      <c r="J618" s="1">
        <f t="shared" si="119"/>
        <v>0</v>
      </c>
      <c r="K618" s="63">
        <f t="shared" si="126"/>
        <v>0</v>
      </c>
      <c r="L618" s="149">
        <f t="shared" si="127"/>
        <v>0</v>
      </c>
      <c r="M618" s="150">
        <f t="shared" si="128"/>
        <v>100</v>
      </c>
      <c r="N618" s="149">
        <f t="shared" si="129"/>
        <v>7</v>
      </c>
      <c r="O618" s="149">
        <f t="shared" si="120"/>
        <v>16</v>
      </c>
      <c r="P618" s="149">
        <f t="shared" si="121"/>
        <v>0.1</v>
      </c>
    </row>
    <row r="619" spans="1:16" x14ac:dyDescent="0.25">
      <c r="A619" s="391"/>
      <c r="B619" s="394"/>
      <c r="C619" s="5" t="str">
        <f t="shared" si="117"/>
        <v/>
      </c>
      <c r="D619" s="155">
        <f t="shared" si="122"/>
        <v>0</v>
      </c>
      <c r="F619" s="156">
        <f t="shared" si="123"/>
        <v>0</v>
      </c>
      <c r="G619" t="str">
        <f t="shared" si="124"/>
        <v/>
      </c>
      <c r="H619" t="b">
        <f t="shared" si="125"/>
        <v>0</v>
      </c>
      <c r="I619" s="283">
        <f t="shared" si="118"/>
        <v>0</v>
      </c>
      <c r="J619" s="1">
        <f t="shared" si="119"/>
        <v>0</v>
      </c>
      <c r="K619" s="63">
        <f t="shared" si="126"/>
        <v>0</v>
      </c>
      <c r="L619" s="149">
        <f t="shared" si="127"/>
        <v>0</v>
      </c>
      <c r="M619" s="150">
        <f t="shared" si="128"/>
        <v>100</v>
      </c>
      <c r="N619" s="149">
        <f t="shared" si="129"/>
        <v>7</v>
      </c>
      <c r="O619" s="149">
        <f t="shared" si="120"/>
        <v>16</v>
      </c>
      <c r="P619" s="149">
        <f t="shared" si="121"/>
        <v>0.1</v>
      </c>
    </row>
    <row r="620" spans="1:16" x14ac:dyDescent="0.25">
      <c r="A620" s="391"/>
      <c r="B620" s="394"/>
      <c r="C620" s="5" t="str">
        <f t="shared" si="117"/>
        <v/>
      </c>
      <c r="D620" s="155">
        <f t="shared" si="122"/>
        <v>0</v>
      </c>
      <c r="F620" s="156">
        <f t="shared" si="123"/>
        <v>0</v>
      </c>
      <c r="G620" t="str">
        <f t="shared" si="124"/>
        <v/>
      </c>
      <c r="H620" t="b">
        <f t="shared" si="125"/>
        <v>0</v>
      </c>
      <c r="I620" s="283">
        <f t="shared" si="118"/>
        <v>0</v>
      </c>
      <c r="J620" s="1">
        <f t="shared" si="119"/>
        <v>0</v>
      </c>
      <c r="K620" s="63">
        <f t="shared" si="126"/>
        <v>0</v>
      </c>
      <c r="L620" s="149">
        <f t="shared" si="127"/>
        <v>0</v>
      </c>
      <c r="M620" s="150">
        <f t="shared" si="128"/>
        <v>100</v>
      </c>
      <c r="N620" s="149">
        <f t="shared" si="129"/>
        <v>7</v>
      </c>
      <c r="O620" s="149">
        <f t="shared" si="120"/>
        <v>16</v>
      </c>
      <c r="P620" s="149">
        <f t="shared" si="121"/>
        <v>0.1</v>
      </c>
    </row>
    <row r="621" spans="1:16" x14ac:dyDescent="0.25">
      <c r="A621" s="391"/>
      <c r="B621" s="394"/>
      <c r="C621" s="5" t="str">
        <f t="shared" si="117"/>
        <v/>
      </c>
      <c r="D621" s="155">
        <f t="shared" si="122"/>
        <v>0</v>
      </c>
      <c r="F621" s="156">
        <f t="shared" si="123"/>
        <v>0</v>
      </c>
      <c r="G621" t="str">
        <f t="shared" si="124"/>
        <v/>
      </c>
      <c r="H621" t="b">
        <f t="shared" si="125"/>
        <v>0</v>
      </c>
      <c r="I621" s="283">
        <f t="shared" si="118"/>
        <v>0</v>
      </c>
      <c r="J621" s="1">
        <f t="shared" si="119"/>
        <v>0</v>
      </c>
      <c r="K621" s="63">
        <f t="shared" si="126"/>
        <v>0</v>
      </c>
      <c r="L621" s="149">
        <f t="shared" si="127"/>
        <v>0</v>
      </c>
      <c r="M621" s="150">
        <f t="shared" si="128"/>
        <v>100</v>
      </c>
      <c r="N621" s="149">
        <f t="shared" si="129"/>
        <v>7</v>
      </c>
      <c r="O621" s="149">
        <f t="shared" si="120"/>
        <v>16</v>
      </c>
      <c r="P621" s="149">
        <f t="shared" si="121"/>
        <v>0.1</v>
      </c>
    </row>
    <row r="622" spans="1:16" x14ac:dyDescent="0.25">
      <c r="A622" s="391"/>
      <c r="B622" s="394"/>
      <c r="C622" s="5" t="str">
        <f t="shared" si="117"/>
        <v/>
      </c>
      <c r="D622" s="155">
        <f t="shared" si="122"/>
        <v>0</v>
      </c>
      <c r="F622" s="156">
        <f t="shared" si="123"/>
        <v>0</v>
      </c>
      <c r="G622" t="str">
        <f t="shared" si="124"/>
        <v/>
      </c>
      <c r="H622" t="b">
        <f t="shared" si="125"/>
        <v>0</v>
      </c>
      <c r="I622" s="283">
        <f t="shared" si="118"/>
        <v>0</v>
      </c>
      <c r="J622" s="1">
        <f t="shared" si="119"/>
        <v>0</v>
      </c>
      <c r="K622" s="63">
        <f t="shared" si="126"/>
        <v>0</v>
      </c>
      <c r="L622" s="149">
        <f t="shared" si="127"/>
        <v>0</v>
      </c>
      <c r="M622" s="150">
        <f t="shared" si="128"/>
        <v>100</v>
      </c>
      <c r="N622" s="149">
        <f t="shared" si="129"/>
        <v>7</v>
      </c>
      <c r="O622" s="149">
        <f t="shared" si="120"/>
        <v>16</v>
      </c>
      <c r="P622" s="149">
        <f t="shared" si="121"/>
        <v>0.1</v>
      </c>
    </row>
    <row r="623" spans="1:16" x14ac:dyDescent="0.25">
      <c r="A623" s="391"/>
      <c r="B623" s="394"/>
      <c r="C623" s="5" t="str">
        <f t="shared" si="117"/>
        <v/>
      </c>
      <c r="D623" s="155">
        <f t="shared" si="122"/>
        <v>0</v>
      </c>
      <c r="F623" s="156">
        <f t="shared" si="123"/>
        <v>0</v>
      </c>
      <c r="G623" t="str">
        <f t="shared" si="124"/>
        <v/>
      </c>
      <c r="H623" t="b">
        <f t="shared" si="125"/>
        <v>0</v>
      </c>
      <c r="I623" s="283">
        <f t="shared" si="118"/>
        <v>0</v>
      </c>
      <c r="J623" s="1">
        <f t="shared" si="119"/>
        <v>0</v>
      </c>
      <c r="K623" s="63">
        <f t="shared" si="126"/>
        <v>0</v>
      </c>
      <c r="L623" s="149">
        <f t="shared" si="127"/>
        <v>0</v>
      </c>
      <c r="M623" s="150">
        <f t="shared" si="128"/>
        <v>100</v>
      </c>
      <c r="N623" s="149">
        <f t="shared" si="129"/>
        <v>7</v>
      </c>
      <c r="O623" s="149">
        <f t="shared" si="120"/>
        <v>16</v>
      </c>
      <c r="P623" s="149">
        <f t="shared" si="121"/>
        <v>0.1</v>
      </c>
    </row>
    <row r="624" spans="1:16" x14ac:dyDescent="0.25">
      <c r="A624" s="391"/>
      <c r="B624" s="394"/>
      <c r="C624" s="5" t="str">
        <f t="shared" si="117"/>
        <v/>
      </c>
      <c r="D624" s="155">
        <f t="shared" si="122"/>
        <v>0</v>
      </c>
      <c r="F624" s="156">
        <f t="shared" si="123"/>
        <v>0</v>
      </c>
      <c r="G624" t="str">
        <f t="shared" si="124"/>
        <v/>
      </c>
      <c r="H624" t="b">
        <f t="shared" si="125"/>
        <v>0</v>
      </c>
      <c r="I624" s="283">
        <f t="shared" si="118"/>
        <v>0</v>
      </c>
      <c r="J624" s="1">
        <f t="shared" si="119"/>
        <v>0</v>
      </c>
      <c r="K624" s="63">
        <f t="shared" si="126"/>
        <v>0</v>
      </c>
      <c r="L624" s="149">
        <f t="shared" si="127"/>
        <v>0</v>
      </c>
      <c r="M624" s="150">
        <f t="shared" si="128"/>
        <v>100</v>
      </c>
      <c r="N624" s="149">
        <f t="shared" si="129"/>
        <v>7</v>
      </c>
      <c r="O624" s="149">
        <f t="shared" si="120"/>
        <v>16</v>
      </c>
      <c r="P624" s="149">
        <f t="shared" si="121"/>
        <v>0.1</v>
      </c>
    </row>
    <row r="625" spans="1:16" x14ac:dyDescent="0.25">
      <c r="A625" s="391"/>
      <c r="B625" s="394"/>
      <c r="C625" s="5" t="str">
        <f t="shared" si="117"/>
        <v/>
      </c>
      <c r="D625" s="155">
        <f t="shared" si="122"/>
        <v>0</v>
      </c>
      <c r="F625" s="156">
        <f t="shared" si="123"/>
        <v>0</v>
      </c>
      <c r="G625" t="str">
        <f t="shared" si="124"/>
        <v/>
      </c>
      <c r="H625" t="b">
        <f t="shared" si="125"/>
        <v>0</v>
      </c>
      <c r="I625" s="283">
        <f t="shared" si="118"/>
        <v>0</v>
      </c>
      <c r="J625" s="1">
        <f t="shared" si="119"/>
        <v>0</v>
      </c>
      <c r="K625" s="63">
        <f t="shared" si="126"/>
        <v>0</v>
      </c>
      <c r="L625" s="149">
        <f t="shared" si="127"/>
        <v>0</v>
      </c>
      <c r="M625" s="150">
        <f t="shared" si="128"/>
        <v>100</v>
      </c>
      <c r="N625" s="149">
        <f t="shared" si="129"/>
        <v>7</v>
      </c>
      <c r="O625" s="149">
        <f t="shared" si="120"/>
        <v>16</v>
      </c>
      <c r="P625" s="149">
        <f t="shared" si="121"/>
        <v>0.1</v>
      </c>
    </row>
    <row r="626" spans="1:16" x14ac:dyDescent="0.25">
      <c r="A626" s="391"/>
      <c r="B626" s="394"/>
      <c r="C626" s="5" t="str">
        <f t="shared" si="117"/>
        <v/>
      </c>
      <c r="D626" s="155">
        <f t="shared" si="122"/>
        <v>0</v>
      </c>
      <c r="F626" s="156">
        <f t="shared" si="123"/>
        <v>0</v>
      </c>
      <c r="G626" t="str">
        <f t="shared" si="124"/>
        <v/>
      </c>
      <c r="H626" t="b">
        <f t="shared" si="125"/>
        <v>0</v>
      </c>
      <c r="I626" s="283">
        <f t="shared" si="118"/>
        <v>0</v>
      </c>
      <c r="J626" s="1">
        <f t="shared" si="119"/>
        <v>0</v>
      </c>
      <c r="K626" s="63">
        <f t="shared" si="126"/>
        <v>0</v>
      </c>
      <c r="L626" s="149">
        <f t="shared" si="127"/>
        <v>0</v>
      </c>
      <c r="M626" s="150">
        <f t="shared" si="128"/>
        <v>100</v>
      </c>
      <c r="N626" s="149">
        <f t="shared" si="129"/>
        <v>7</v>
      </c>
      <c r="O626" s="149">
        <f t="shared" si="120"/>
        <v>16</v>
      </c>
      <c r="P626" s="149">
        <f t="shared" si="121"/>
        <v>0.1</v>
      </c>
    </row>
    <row r="627" spans="1:16" x14ac:dyDescent="0.25">
      <c r="A627" s="391"/>
      <c r="B627" s="394"/>
      <c r="C627" s="5" t="str">
        <f t="shared" si="117"/>
        <v/>
      </c>
      <c r="D627" s="155">
        <f t="shared" si="122"/>
        <v>0</v>
      </c>
      <c r="F627" s="156">
        <f t="shared" si="123"/>
        <v>0</v>
      </c>
      <c r="G627" t="str">
        <f t="shared" si="124"/>
        <v/>
      </c>
      <c r="H627" t="b">
        <f t="shared" si="125"/>
        <v>0</v>
      </c>
      <c r="I627" s="283">
        <f t="shared" si="118"/>
        <v>0</v>
      </c>
      <c r="J627" s="1">
        <f t="shared" si="119"/>
        <v>0</v>
      </c>
      <c r="K627" s="63">
        <f t="shared" si="126"/>
        <v>0</v>
      </c>
      <c r="L627" s="149">
        <f t="shared" si="127"/>
        <v>0</v>
      </c>
      <c r="M627" s="150">
        <f t="shared" si="128"/>
        <v>100</v>
      </c>
      <c r="N627" s="149">
        <f t="shared" si="129"/>
        <v>7</v>
      </c>
      <c r="O627" s="149">
        <f t="shared" si="120"/>
        <v>16</v>
      </c>
      <c r="P627" s="149">
        <f t="shared" si="121"/>
        <v>0.1</v>
      </c>
    </row>
    <row r="628" spans="1:16" x14ac:dyDescent="0.25">
      <c r="A628" s="391"/>
      <c r="B628" s="394"/>
      <c r="C628" s="5" t="str">
        <f t="shared" si="117"/>
        <v/>
      </c>
      <c r="D628" s="155">
        <f t="shared" si="122"/>
        <v>0</v>
      </c>
      <c r="F628" s="156">
        <f t="shared" si="123"/>
        <v>0</v>
      </c>
      <c r="G628" t="str">
        <f t="shared" si="124"/>
        <v/>
      </c>
      <c r="H628" t="b">
        <f t="shared" si="125"/>
        <v>0</v>
      </c>
      <c r="I628" s="283">
        <f t="shared" si="118"/>
        <v>0</v>
      </c>
      <c r="J628" s="1">
        <f t="shared" si="119"/>
        <v>0</v>
      </c>
      <c r="K628" s="63">
        <f t="shared" si="126"/>
        <v>0</v>
      </c>
      <c r="L628" s="149">
        <f t="shared" si="127"/>
        <v>0</v>
      </c>
      <c r="M628" s="150">
        <f t="shared" si="128"/>
        <v>100</v>
      </c>
      <c r="N628" s="149">
        <f t="shared" si="129"/>
        <v>7</v>
      </c>
      <c r="O628" s="149">
        <f t="shared" si="120"/>
        <v>16</v>
      </c>
      <c r="P628" s="149">
        <f t="shared" si="121"/>
        <v>0.1</v>
      </c>
    </row>
    <row r="629" spans="1:16" x14ac:dyDescent="0.25">
      <c r="A629" s="391"/>
      <c r="B629" s="394"/>
      <c r="C629" s="5" t="str">
        <f t="shared" si="117"/>
        <v/>
      </c>
      <c r="D629" s="155">
        <f t="shared" si="122"/>
        <v>0</v>
      </c>
      <c r="F629" s="156">
        <f t="shared" si="123"/>
        <v>0</v>
      </c>
      <c r="G629" t="str">
        <f t="shared" si="124"/>
        <v/>
      </c>
      <c r="H629" t="b">
        <f t="shared" si="125"/>
        <v>0</v>
      </c>
      <c r="I629" s="283">
        <f t="shared" si="118"/>
        <v>0</v>
      </c>
      <c r="J629" s="1">
        <f t="shared" si="119"/>
        <v>0</v>
      </c>
      <c r="K629" s="63">
        <f t="shared" si="126"/>
        <v>0</v>
      </c>
      <c r="L629" s="149">
        <f t="shared" si="127"/>
        <v>0</v>
      </c>
      <c r="M629" s="150">
        <f t="shared" si="128"/>
        <v>100</v>
      </c>
      <c r="N629" s="149">
        <f t="shared" si="129"/>
        <v>7</v>
      </c>
      <c r="O629" s="149">
        <f t="shared" si="120"/>
        <v>16</v>
      </c>
      <c r="P629" s="149">
        <f t="shared" si="121"/>
        <v>0.1</v>
      </c>
    </row>
    <row r="630" spans="1:16" x14ac:dyDescent="0.25">
      <c r="A630" s="391"/>
      <c r="B630" s="394"/>
      <c r="C630" s="5" t="str">
        <f t="shared" si="117"/>
        <v/>
      </c>
      <c r="D630" s="155">
        <f t="shared" si="122"/>
        <v>0</v>
      </c>
      <c r="F630" s="156">
        <f t="shared" si="123"/>
        <v>0</v>
      </c>
      <c r="G630" t="str">
        <f t="shared" si="124"/>
        <v/>
      </c>
      <c r="H630" t="b">
        <f t="shared" si="125"/>
        <v>0</v>
      </c>
      <c r="I630" s="283">
        <f t="shared" si="118"/>
        <v>0</v>
      </c>
      <c r="J630" s="1">
        <f t="shared" si="119"/>
        <v>0</v>
      </c>
      <c r="K630" s="63">
        <f t="shared" si="126"/>
        <v>0</v>
      </c>
      <c r="L630" s="149">
        <f t="shared" si="127"/>
        <v>0</v>
      </c>
      <c r="M630" s="150">
        <f t="shared" si="128"/>
        <v>100</v>
      </c>
      <c r="N630" s="149">
        <f t="shared" si="129"/>
        <v>7</v>
      </c>
      <c r="O630" s="149">
        <f t="shared" si="120"/>
        <v>16</v>
      </c>
      <c r="P630" s="149">
        <f t="shared" si="121"/>
        <v>0.1</v>
      </c>
    </row>
    <row r="631" spans="1:16" x14ac:dyDescent="0.25">
      <c r="A631" s="391"/>
      <c r="B631" s="394"/>
      <c r="C631" s="5" t="str">
        <f t="shared" si="117"/>
        <v/>
      </c>
      <c r="D631" s="155">
        <f t="shared" si="122"/>
        <v>0</v>
      </c>
      <c r="F631" s="156">
        <f t="shared" si="123"/>
        <v>0</v>
      </c>
      <c r="G631" t="str">
        <f t="shared" si="124"/>
        <v/>
      </c>
      <c r="H631" t="b">
        <f t="shared" si="125"/>
        <v>0</v>
      </c>
      <c r="I631" s="283">
        <f t="shared" si="118"/>
        <v>0</v>
      </c>
      <c r="J631" s="1">
        <f t="shared" si="119"/>
        <v>0</v>
      </c>
      <c r="K631" s="63">
        <f t="shared" si="126"/>
        <v>0</v>
      </c>
      <c r="L631" s="149">
        <f t="shared" si="127"/>
        <v>0</v>
      </c>
      <c r="M631" s="150">
        <f t="shared" si="128"/>
        <v>100</v>
      </c>
      <c r="N631" s="149">
        <f t="shared" si="129"/>
        <v>7</v>
      </c>
      <c r="O631" s="149">
        <f t="shared" si="120"/>
        <v>16</v>
      </c>
      <c r="P631" s="149">
        <f t="shared" si="121"/>
        <v>0.1</v>
      </c>
    </row>
    <row r="632" spans="1:16" x14ac:dyDescent="0.25">
      <c r="A632" s="391"/>
      <c r="B632" s="394"/>
      <c r="C632" s="5" t="str">
        <f t="shared" si="117"/>
        <v/>
      </c>
      <c r="D632" s="155">
        <f t="shared" si="122"/>
        <v>0</v>
      </c>
      <c r="F632" s="156">
        <f t="shared" si="123"/>
        <v>0</v>
      </c>
      <c r="G632" t="str">
        <f t="shared" si="124"/>
        <v/>
      </c>
      <c r="H632" t="b">
        <f t="shared" si="125"/>
        <v>0</v>
      </c>
      <c r="I632" s="283">
        <f t="shared" si="118"/>
        <v>0</v>
      </c>
      <c r="J632" s="1">
        <f t="shared" si="119"/>
        <v>0</v>
      </c>
      <c r="K632" s="63">
        <f t="shared" si="126"/>
        <v>0</v>
      </c>
      <c r="L632" s="149">
        <f t="shared" si="127"/>
        <v>0</v>
      </c>
      <c r="M632" s="150">
        <f t="shared" si="128"/>
        <v>100</v>
      </c>
      <c r="N632" s="149">
        <f t="shared" si="129"/>
        <v>7</v>
      </c>
      <c r="O632" s="149">
        <f t="shared" si="120"/>
        <v>16</v>
      </c>
      <c r="P632" s="149">
        <f t="shared" si="121"/>
        <v>0.1</v>
      </c>
    </row>
    <row r="633" spans="1:16" x14ac:dyDescent="0.25">
      <c r="A633" s="391"/>
      <c r="B633" s="394"/>
      <c r="C633" s="5" t="str">
        <f t="shared" si="117"/>
        <v/>
      </c>
      <c r="D633" s="155">
        <f t="shared" si="122"/>
        <v>0</v>
      </c>
      <c r="F633" s="156">
        <f t="shared" si="123"/>
        <v>0</v>
      </c>
      <c r="G633" t="str">
        <f t="shared" si="124"/>
        <v/>
      </c>
      <c r="H633" t="b">
        <f t="shared" si="125"/>
        <v>0</v>
      </c>
      <c r="I633" s="283">
        <f t="shared" si="118"/>
        <v>0</v>
      </c>
      <c r="J633" s="1">
        <f t="shared" si="119"/>
        <v>0</v>
      </c>
      <c r="K633" s="63">
        <f t="shared" si="126"/>
        <v>0</v>
      </c>
      <c r="L633" s="149">
        <f t="shared" si="127"/>
        <v>0</v>
      </c>
      <c r="M633" s="150">
        <f t="shared" si="128"/>
        <v>100</v>
      </c>
      <c r="N633" s="149">
        <f t="shared" si="129"/>
        <v>7</v>
      </c>
      <c r="O633" s="149">
        <f t="shared" si="120"/>
        <v>16</v>
      </c>
      <c r="P633" s="149">
        <f t="shared" si="121"/>
        <v>0.1</v>
      </c>
    </row>
    <row r="634" spans="1:16" x14ac:dyDescent="0.25">
      <c r="A634" s="391"/>
      <c r="B634" s="394"/>
      <c r="C634" s="5" t="str">
        <f t="shared" si="117"/>
        <v/>
      </c>
      <c r="D634" s="155">
        <f t="shared" si="122"/>
        <v>0</v>
      </c>
      <c r="F634" s="156">
        <f t="shared" si="123"/>
        <v>0</v>
      </c>
      <c r="G634" t="str">
        <f t="shared" si="124"/>
        <v/>
      </c>
      <c r="H634" t="b">
        <f t="shared" si="125"/>
        <v>0</v>
      </c>
      <c r="I634" s="283">
        <f t="shared" si="118"/>
        <v>0</v>
      </c>
      <c r="J634" s="1">
        <f t="shared" si="119"/>
        <v>0</v>
      </c>
      <c r="K634" s="63">
        <f t="shared" si="126"/>
        <v>0</v>
      </c>
      <c r="L634" s="149">
        <f t="shared" si="127"/>
        <v>0</v>
      </c>
      <c r="M634" s="150">
        <f t="shared" si="128"/>
        <v>100</v>
      </c>
      <c r="N634" s="149">
        <f t="shared" si="129"/>
        <v>7</v>
      </c>
      <c r="O634" s="149">
        <f t="shared" si="120"/>
        <v>16</v>
      </c>
      <c r="P634" s="149">
        <f t="shared" si="121"/>
        <v>0.1</v>
      </c>
    </row>
    <row r="635" spans="1:16" x14ac:dyDescent="0.25">
      <c r="A635" s="391"/>
      <c r="B635" s="394"/>
      <c r="C635" s="5" t="str">
        <f t="shared" si="117"/>
        <v/>
      </c>
      <c r="D635" s="155">
        <f t="shared" si="122"/>
        <v>0</v>
      </c>
      <c r="F635" s="156">
        <f t="shared" si="123"/>
        <v>0</v>
      </c>
      <c r="G635" t="str">
        <f t="shared" si="124"/>
        <v/>
      </c>
      <c r="H635" t="b">
        <f t="shared" si="125"/>
        <v>0</v>
      </c>
      <c r="I635" s="283">
        <f t="shared" si="118"/>
        <v>0</v>
      </c>
      <c r="J635" s="1">
        <f t="shared" si="119"/>
        <v>0</v>
      </c>
      <c r="K635" s="63">
        <f t="shared" si="126"/>
        <v>0</v>
      </c>
      <c r="L635" s="149">
        <f t="shared" si="127"/>
        <v>0</v>
      </c>
      <c r="M635" s="150">
        <f t="shared" si="128"/>
        <v>100</v>
      </c>
      <c r="N635" s="149">
        <f t="shared" si="129"/>
        <v>7</v>
      </c>
      <c r="O635" s="149">
        <f t="shared" si="120"/>
        <v>16</v>
      </c>
      <c r="P635" s="149">
        <f t="shared" si="121"/>
        <v>0.1</v>
      </c>
    </row>
    <row r="636" spans="1:16" x14ac:dyDescent="0.25">
      <c r="A636" s="391"/>
      <c r="B636" s="394"/>
      <c r="C636" s="5" t="str">
        <f t="shared" si="117"/>
        <v/>
      </c>
      <c r="D636" s="155">
        <f t="shared" si="122"/>
        <v>0</v>
      </c>
      <c r="F636" s="156">
        <f t="shared" si="123"/>
        <v>0</v>
      </c>
      <c r="G636" t="str">
        <f t="shared" si="124"/>
        <v/>
      </c>
      <c r="H636" t="b">
        <f t="shared" si="125"/>
        <v>0</v>
      </c>
      <c r="I636" s="283">
        <f t="shared" si="118"/>
        <v>0</v>
      </c>
      <c r="J636" s="1">
        <f t="shared" si="119"/>
        <v>0</v>
      </c>
      <c r="K636" s="63">
        <f t="shared" si="126"/>
        <v>0</v>
      </c>
      <c r="L636" s="149">
        <f t="shared" si="127"/>
        <v>0</v>
      </c>
      <c r="M636" s="150">
        <f t="shared" si="128"/>
        <v>100</v>
      </c>
      <c r="N636" s="149">
        <f t="shared" si="129"/>
        <v>7</v>
      </c>
      <c r="O636" s="149">
        <f t="shared" si="120"/>
        <v>16</v>
      </c>
      <c r="P636" s="149">
        <f t="shared" si="121"/>
        <v>0.1</v>
      </c>
    </row>
    <row r="637" spans="1:16" x14ac:dyDescent="0.25">
      <c r="A637" s="391"/>
      <c r="B637" s="394"/>
      <c r="C637" s="5" t="str">
        <f t="shared" si="117"/>
        <v/>
      </c>
      <c r="D637" s="155">
        <f t="shared" si="122"/>
        <v>0</v>
      </c>
      <c r="F637" s="156">
        <f t="shared" si="123"/>
        <v>0</v>
      </c>
      <c r="G637" t="str">
        <f t="shared" si="124"/>
        <v/>
      </c>
      <c r="H637" t="b">
        <f t="shared" si="125"/>
        <v>0</v>
      </c>
      <c r="I637" s="283">
        <f t="shared" si="118"/>
        <v>0</v>
      </c>
      <c r="J637" s="1">
        <f t="shared" si="119"/>
        <v>0</v>
      </c>
      <c r="K637" s="63">
        <f t="shared" si="126"/>
        <v>0</v>
      </c>
      <c r="L637" s="149">
        <f t="shared" si="127"/>
        <v>0</v>
      </c>
      <c r="M637" s="150">
        <f t="shared" si="128"/>
        <v>100</v>
      </c>
      <c r="N637" s="149">
        <f t="shared" si="129"/>
        <v>7</v>
      </c>
      <c r="O637" s="149">
        <f t="shared" si="120"/>
        <v>16</v>
      </c>
      <c r="P637" s="149">
        <f t="shared" si="121"/>
        <v>0.1</v>
      </c>
    </row>
    <row r="638" spans="1:16" x14ac:dyDescent="0.25">
      <c r="A638" s="391"/>
      <c r="B638" s="394"/>
      <c r="C638" s="5" t="str">
        <f t="shared" si="117"/>
        <v/>
      </c>
      <c r="D638" s="155">
        <f t="shared" si="122"/>
        <v>0</v>
      </c>
      <c r="F638" s="156">
        <f t="shared" si="123"/>
        <v>0</v>
      </c>
      <c r="G638" t="str">
        <f t="shared" si="124"/>
        <v/>
      </c>
      <c r="H638" t="b">
        <f t="shared" si="125"/>
        <v>0</v>
      </c>
      <c r="I638" s="283">
        <f t="shared" si="118"/>
        <v>0</v>
      </c>
      <c r="J638" s="1">
        <f t="shared" si="119"/>
        <v>0</v>
      </c>
      <c r="K638" s="63">
        <f t="shared" si="126"/>
        <v>0</v>
      </c>
      <c r="L638" s="149">
        <f t="shared" si="127"/>
        <v>0</v>
      </c>
      <c r="M638" s="150">
        <f t="shared" si="128"/>
        <v>100</v>
      </c>
      <c r="N638" s="149">
        <f t="shared" si="129"/>
        <v>7</v>
      </c>
      <c r="O638" s="149">
        <f t="shared" si="120"/>
        <v>16</v>
      </c>
      <c r="P638" s="149">
        <f t="shared" si="121"/>
        <v>0.1</v>
      </c>
    </row>
    <row r="639" spans="1:16" x14ac:dyDescent="0.25">
      <c r="A639" s="391"/>
      <c r="B639" s="394"/>
      <c r="C639" s="5" t="str">
        <f t="shared" si="117"/>
        <v/>
      </c>
      <c r="D639" s="155">
        <f t="shared" si="122"/>
        <v>0</v>
      </c>
      <c r="F639" s="156">
        <f t="shared" si="123"/>
        <v>0</v>
      </c>
      <c r="G639" t="str">
        <f t="shared" si="124"/>
        <v/>
      </c>
      <c r="H639" t="b">
        <f t="shared" si="125"/>
        <v>0</v>
      </c>
      <c r="I639" s="283">
        <f t="shared" si="118"/>
        <v>0</v>
      </c>
      <c r="J639" s="1">
        <f t="shared" si="119"/>
        <v>0</v>
      </c>
      <c r="K639" s="63">
        <f t="shared" si="126"/>
        <v>0</v>
      </c>
      <c r="L639" s="149">
        <f t="shared" si="127"/>
        <v>0</v>
      </c>
      <c r="M639" s="150">
        <f t="shared" si="128"/>
        <v>100</v>
      </c>
      <c r="N639" s="149">
        <f t="shared" si="129"/>
        <v>7</v>
      </c>
      <c r="O639" s="149">
        <f t="shared" si="120"/>
        <v>16</v>
      </c>
      <c r="P639" s="149">
        <f t="shared" si="121"/>
        <v>0.1</v>
      </c>
    </row>
    <row r="640" spans="1:16" x14ac:dyDescent="0.25">
      <c r="A640" s="391"/>
      <c r="B640" s="394"/>
      <c r="C640" s="5" t="str">
        <f t="shared" si="117"/>
        <v/>
      </c>
      <c r="D640" s="155">
        <f t="shared" si="122"/>
        <v>0</v>
      </c>
      <c r="F640" s="156">
        <f t="shared" si="123"/>
        <v>0</v>
      </c>
      <c r="G640" t="str">
        <f t="shared" si="124"/>
        <v/>
      </c>
      <c r="H640" t="b">
        <f t="shared" si="125"/>
        <v>0</v>
      </c>
      <c r="I640" s="283">
        <f t="shared" si="118"/>
        <v>0</v>
      </c>
      <c r="J640" s="1">
        <f t="shared" si="119"/>
        <v>0</v>
      </c>
      <c r="K640" s="63">
        <f t="shared" si="126"/>
        <v>0</v>
      </c>
      <c r="L640" s="149">
        <f t="shared" si="127"/>
        <v>0</v>
      </c>
      <c r="M640" s="150">
        <f t="shared" si="128"/>
        <v>100</v>
      </c>
      <c r="N640" s="149">
        <f t="shared" si="129"/>
        <v>7</v>
      </c>
      <c r="O640" s="149">
        <f t="shared" si="120"/>
        <v>16</v>
      </c>
      <c r="P640" s="149">
        <f t="shared" si="121"/>
        <v>0.1</v>
      </c>
    </row>
    <row r="641" spans="1:16" x14ac:dyDescent="0.25">
      <c r="A641" s="391"/>
      <c r="B641" s="394"/>
      <c r="C641" s="5" t="str">
        <f t="shared" si="117"/>
        <v/>
      </c>
      <c r="D641" s="155">
        <f t="shared" si="122"/>
        <v>0</v>
      </c>
      <c r="F641" s="156">
        <f t="shared" si="123"/>
        <v>0</v>
      </c>
      <c r="G641" t="str">
        <f t="shared" si="124"/>
        <v/>
      </c>
      <c r="H641" t="b">
        <f t="shared" si="125"/>
        <v>0</v>
      </c>
      <c r="I641" s="283">
        <f t="shared" si="118"/>
        <v>0</v>
      </c>
      <c r="J641" s="1">
        <f t="shared" si="119"/>
        <v>0</v>
      </c>
      <c r="K641" s="63">
        <f t="shared" si="126"/>
        <v>0</v>
      </c>
      <c r="L641" s="149">
        <f t="shared" si="127"/>
        <v>0</v>
      </c>
      <c r="M641" s="150">
        <f t="shared" si="128"/>
        <v>100</v>
      </c>
      <c r="N641" s="149">
        <f t="shared" si="129"/>
        <v>7</v>
      </c>
      <c r="O641" s="149">
        <f t="shared" si="120"/>
        <v>16</v>
      </c>
      <c r="P641" s="149">
        <f t="shared" si="121"/>
        <v>0.1</v>
      </c>
    </row>
    <row r="642" spans="1:16" x14ac:dyDescent="0.25">
      <c r="A642" s="391"/>
      <c r="B642" s="394"/>
      <c r="C642" s="5" t="str">
        <f t="shared" si="117"/>
        <v/>
      </c>
      <c r="D642" s="155">
        <f t="shared" si="122"/>
        <v>0</v>
      </c>
      <c r="F642" s="156">
        <f t="shared" si="123"/>
        <v>0</v>
      </c>
      <c r="G642" t="str">
        <f t="shared" si="124"/>
        <v/>
      </c>
      <c r="H642" t="b">
        <f t="shared" si="125"/>
        <v>0</v>
      </c>
      <c r="I642" s="283">
        <f t="shared" si="118"/>
        <v>0</v>
      </c>
      <c r="J642" s="1">
        <f t="shared" si="119"/>
        <v>0</v>
      </c>
      <c r="K642" s="63">
        <f t="shared" si="126"/>
        <v>0</v>
      </c>
      <c r="L642" s="149">
        <f t="shared" si="127"/>
        <v>0</v>
      </c>
      <c r="M642" s="150">
        <f t="shared" si="128"/>
        <v>100</v>
      </c>
      <c r="N642" s="149">
        <f t="shared" si="129"/>
        <v>7</v>
      </c>
      <c r="O642" s="149">
        <f t="shared" si="120"/>
        <v>16</v>
      </c>
      <c r="P642" s="149">
        <f t="shared" si="121"/>
        <v>0.1</v>
      </c>
    </row>
    <row r="643" spans="1:16" x14ac:dyDescent="0.25">
      <c r="A643" s="391"/>
      <c r="B643" s="394"/>
      <c r="C643" s="5" t="str">
        <f t="shared" ref="C643:C706" si="130">IF(I643&gt;0,INDEX(DB,I643,2),"")</f>
        <v/>
      </c>
      <c r="D643" s="155">
        <f t="shared" si="122"/>
        <v>0</v>
      </c>
      <c r="F643" s="156">
        <f t="shared" si="123"/>
        <v>0</v>
      </c>
      <c r="G643" t="str">
        <f t="shared" si="124"/>
        <v/>
      </c>
      <c r="H643" t="b">
        <f t="shared" si="125"/>
        <v>0</v>
      </c>
      <c r="I643" s="283">
        <f t="shared" ref="I643:I706" si="131">IF(ISNA(MATCH(A643,AthleteNumbers,0)),0,MATCH(A643,AthleteNumbers,0))</f>
        <v>0</v>
      </c>
      <c r="J643" s="1">
        <f t="shared" ref="J643:J706" si="132">IF(I643&gt;0,INDEX(DB,$I643,6),0)</f>
        <v>0</v>
      </c>
      <c r="K643" s="63">
        <f t="shared" si="126"/>
        <v>0</v>
      </c>
      <c r="L643" s="149">
        <f t="shared" si="127"/>
        <v>0</v>
      </c>
      <c r="M643" s="150">
        <f t="shared" si="128"/>
        <v>100</v>
      </c>
      <c r="N643" s="149">
        <f t="shared" si="129"/>
        <v>7</v>
      </c>
      <c r="O643" s="149">
        <f t="shared" ref="O643:O706" si="133">IF($J643=0,$M$1,INDEX(IncEventData,$J643,2))</f>
        <v>16</v>
      </c>
      <c r="P643" s="149">
        <f t="shared" ref="P643:P706" si="134">IF($J643=0,$O$1,INDEX(IncEventData,$J643,3))</f>
        <v>0.1</v>
      </c>
    </row>
    <row r="644" spans="1:16" x14ac:dyDescent="0.25">
      <c r="A644" s="391"/>
      <c r="B644" s="394"/>
      <c r="C644" s="5" t="str">
        <f t="shared" si="130"/>
        <v/>
      </c>
      <c r="D644" s="155">
        <f t="shared" ref="D644:D707" si="135">IF(AND(H644,B644&gt;0,ISNUMBER(B644)),IF(ISERR(M644),0,M644),0)</f>
        <v>0</v>
      </c>
      <c r="F644" s="156">
        <f t="shared" ref="F644:F707" si="136">COUNTIF(A$3:A$1002,A644)</f>
        <v>0</v>
      </c>
      <c r="G644" t="str">
        <f t="shared" ref="G644:G707" si="137">IF(AND(H644,OR(D644&lt;=10,D644&gt;=90)),"CHECK","")</f>
        <v/>
      </c>
      <c r="H644" t="b">
        <f t="shared" ref="H644:H707" si="138">IF(AND(LEN(A644)&gt;0,LEN(C644)&gt;0,B644&lt;&gt;0),TRUE,FALSE)</f>
        <v>0</v>
      </c>
      <c r="I644" s="283">
        <f t="shared" si="131"/>
        <v>0</v>
      </c>
      <c r="J644" s="1">
        <f t="shared" si="132"/>
        <v>0</v>
      </c>
      <c r="K644" s="63">
        <f t="shared" ref="K644:K707" si="139">IF(ISNUMBER(B644),ROUND(+B644,1),0)</f>
        <v>0</v>
      </c>
      <c r="L644" s="149">
        <f t="shared" ref="L644:L707" si="140">+K644</f>
        <v>0</v>
      </c>
      <c r="M644" s="150">
        <f t="shared" ref="M644:M707" si="141">IF(AND(L644&gt;O644,O644&gt;0),MinPoints,IF(L644&lt;N644,100,+INT((O644-$L644)/P644)+MinPoints))</f>
        <v>100</v>
      </c>
      <c r="N644" s="149">
        <f t="shared" ref="N644:N707" si="142">+O644-(P644*90)</f>
        <v>7</v>
      </c>
      <c r="O644" s="149">
        <f t="shared" si="133"/>
        <v>16</v>
      </c>
      <c r="P644" s="149">
        <f t="shared" si="134"/>
        <v>0.1</v>
      </c>
    </row>
    <row r="645" spans="1:16" x14ac:dyDescent="0.25">
      <c r="A645" s="391"/>
      <c r="B645" s="394"/>
      <c r="C645" s="5" t="str">
        <f t="shared" si="130"/>
        <v/>
      </c>
      <c r="D645" s="155">
        <f t="shared" si="135"/>
        <v>0</v>
      </c>
      <c r="F645" s="156">
        <f t="shared" si="136"/>
        <v>0</v>
      </c>
      <c r="G645" t="str">
        <f t="shared" si="137"/>
        <v/>
      </c>
      <c r="H645" t="b">
        <f t="shared" si="138"/>
        <v>0</v>
      </c>
      <c r="I645" s="283">
        <f t="shared" si="131"/>
        <v>0</v>
      </c>
      <c r="J645" s="1">
        <f t="shared" si="132"/>
        <v>0</v>
      </c>
      <c r="K645" s="63">
        <f t="shared" si="139"/>
        <v>0</v>
      </c>
      <c r="L645" s="149">
        <f t="shared" si="140"/>
        <v>0</v>
      </c>
      <c r="M645" s="150">
        <f t="shared" si="141"/>
        <v>100</v>
      </c>
      <c r="N645" s="149">
        <f t="shared" si="142"/>
        <v>7</v>
      </c>
      <c r="O645" s="149">
        <f t="shared" si="133"/>
        <v>16</v>
      </c>
      <c r="P645" s="149">
        <f t="shared" si="134"/>
        <v>0.1</v>
      </c>
    </row>
    <row r="646" spans="1:16" x14ac:dyDescent="0.25">
      <c r="A646" s="391"/>
      <c r="B646" s="394"/>
      <c r="C646" s="5" t="str">
        <f t="shared" si="130"/>
        <v/>
      </c>
      <c r="D646" s="155">
        <f t="shared" si="135"/>
        <v>0</v>
      </c>
      <c r="F646" s="156">
        <f t="shared" si="136"/>
        <v>0</v>
      </c>
      <c r="G646" t="str">
        <f t="shared" si="137"/>
        <v/>
      </c>
      <c r="H646" t="b">
        <f t="shared" si="138"/>
        <v>0</v>
      </c>
      <c r="I646" s="283">
        <f t="shared" si="131"/>
        <v>0</v>
      </c>
      <c r="J646" s="1">
        <f t="shared" si="132"/>
        <v>0</v>
      </c>
      <c r="K646" s="63">
        <f t="shared" si="139"/>
        <v>0</v>
      </c>
      <c r="L646" s="149">
        <f t="shared" si="140"/>
        <v>0</v>
      </c>
      <c r="M646" s="150">
        <f t="shared" si="141"/>
        <v>100</v>
      </c>
      <c r="N646" s="149">
        <f t="shared" si="142"/>
        <v>7</v>
      </c>
      <c r="O646" s="149">
        <f t="shared" si="133"/>
        <v>16</v>
      </c>
      <c r="P646" s="149">
        <f t="shared" si="134"/>
        <v>0.1</v>
      </c>
    </row>
    <row r="647" spans="1:16" x14ac:dyDescent="0.25">
      <c r="A647" s="391"/>
      <c r="B647" s="394"/>
      <c r="C647" s="5" t="str">
        <f t="shared" si="130"/>
        <v/>
      </c>
      <c r="D647" s="155">
        <f t="shared" si="135"/>
        <v>0</v>
      </c>
      <c r="F647" s="156">
        <f t="shared" si="136"/>
        <v>0</v>
      </c>
      <c r="G647" t="str">
        <f t="shared" si="137"/>
        <v/>
      </c>
      <c r="H647" t="b">
        <f t="shared" si="138"/>
        <v>0</v>
      </c>
      <c r="I647" s="283">
        <f t="shared" si="131"/>
        <v>0</v>
      </c>
      <c r="J647" s="1">
        <f t="shared" si="132"/>
        <v>0</v>
      </c>
      <c r="K647" s="63">
        <f t="shared" si="139"/>
        <v>0</v>
      </c>
      <c r="L647" s="149">
        <f t="shared" si="140"/>
        <v>0</v>
      </c>
      <c r="M647" s="150">
        <f t="shared" si="141"/>
        <v>100</v>
      </c>
      <c r="N647" s="149">
        <f t="shared" si="142"/>
        <v>7</v>
      </c>
      <c r="O647" s="149">
        <f t="shared" si="133"/>
        <v>16</v>
      </c>
      <c r="P647" s="149">
        <f t="shared" si="134"/>
        <v>0.1</v>
      </c>
    </row>
    <row r="648" spans="1:16" x14ac:dyDescent="0.25">
      <c r="A648" s="391"/>
      <c r="B648" s="394"/>
      <c r="C648" s="5" t="str">
        <f t="shared" si="130"/>
        <v/>
      </c>
      <c r="D648" s="155">
        <f t="shared" si="135"/>
        <v>0</v>
      </c>
      <c r="F648" s="156">
        <f t="shared" si="136"/>
        <v>0</v>
      </c>
      <c r="G648" t="str">
        <f t="shared" si="137"/>
        <v/>
      </c>
      <c r="H648" t="b">
        <f t="shared" si="138"/>
        <v>0</v>
      </c>
      <c r="I648" s="283">
        <f t="shared" si="131"/>
        <v>0</v>
      </c>
      <c r="J648" s="1">
        <f t="shared" si="132"/>
        <v>0</v>
      </c>
      <c r="K648" s="63">
        <f t="shared" si="139"/>
        <v>0</v>
      </c>
      <c r="L648" s="149">
        <f t="shared" si="140"/>
        <v>0</v>
      </c>
      <c r="M648" s="150">
        <f t="shared" si="141"/>
        <v>100</v>
      </c>
      <c r="N648" s="149">
        <f t="shared" si="142"/>
        <v>7</v>
      </c>
      <c r="O648" s="149">
        <f t="shared" si="133"/>
        <v>16</v>
      </c>
      <c r="P648" s="149">
        <f t="shared" si="134"/>
        <v>0.1</v>
      </c>
    </row>
    <row r="649" spans="1:16" x14ac:dyDescent="0.25">
      <c r="A649" s="391"/>
      <c r="B649" s="394"/>
      <c r="C649" s="5" t="str">
        <f t="shared" si="130"/>
        <v/>
      </c>
      <c r="D649" s="155">
        <f t="shared" si="135"/>
        <v>0</v>
      </c>
      <c r="F649" s="156">
        <f t="shared" si="136"/>
        <v>0</v>
      </c>
      <c r="G649" t="str">
        <f t="shared" si="137"/>
        <v/>
      </c>
      <c r="H649" t="b">
        <f t="shared" si="138"/>
        <v>0</v>
      </c>
      <c r="I649" s="283">
        <f t="shared" si="131"/>
        <v>0</v>
      </c>
      <c r="J649" s="1">
        <f t="shared" si="132"/>
        <v>0</v>
      </c>
      <c r="K649" s="63">
        <f t="shared" si="139"/>
        <v>0</v>
      </c>
      <c r="L649" s="149">
        <f t="shared" si="140"/>
        <v>0</v>
      </c>
      <c r="M649" s="150">
        <f t="shared" si="141"/>
        <v>100</v>
      </c>
      <c r="N649" s="149">
        <f t="shared" si="142"/>
        <v>7</v>
      </c>
      <c r="O649" s="149">
        <f t="shared" si="133"/>
        <v>16</v>
      </c>
      <c r="P649" s="149">
        <f t="shared" si="134"/>
        <v>0.1</v>
      </c>
    </row>
    <row r="650" spans="1:16" x14ac:dyDescent="0.25">
      <c r="A650" s="391"/>
      <c r="B650" s="394"/>
      <c r="C650" s="5" t="str">
        <f t="shared" si="130"/>
        <v/>
      </c>
      <c r="D650" s="155">
        <f t="shared" si="135"/>
        <v>0</v>
      </c>
      <c r="F650" s="156">
        <f t="shared" si="136"/>
        <v>0</v>
      </c>
      <c r="G650" t="str">
        <f t="shared" si="137"/>
        <v/>
      </c>
      <c r="H650" t="b">
        <f t="shared" si="138"/>
        <v>0</v>
      </c>
      <c r="I650" s="283">
        <f t="shared" si="131"/>
        <v>0</v>
      </c>
      <c r="J650" s="1">
        <f t="shared" si="132"/>
        <v>0</v>
      </c>
      <c r="K650" s="63">
        <f t="shared" si="139"/>
        <v>0</v>
      </c>
      <c r="L650" s="149">
        <f t="shared" si="140"/>
        <v>0</v>
      </c>
      <c r="M650" s="150">
        <f t="shared" si="141"/>
        <v>100</v>
      </c>
      <c r="N650" s="149">
        <f t="shared" si="142"/>
        <v>7</v>
      </c>
      <c r="O650" s="149">
        <f t="shared" si="133"/>
        <v>16</v>
      </c>
      <c r="P650" s="149">
        <f t="shared" si="134"/>
        <v>0.1</v>
      </c>
    </row>
    <row r="651" spans="1:16" x14ac:dyDescent="0.25">
      <c r="A651" s="391"/>
      <c r="B651" s="394"/>
      <c r="C651" s="5" t="str">
        <f t="shared" si="130"/>
        <v/>
      </c>
      <c r="D651" s="155">
        <f t="shared" si="135"/>
        <v>0</v>
      </c>
      <c r="F651" s="156">
        <f t="shared" si="136"/>
        <v>0</v>
      </c>
      <c r="G651" t="str">
        <f t="shared" si="137"/>
        <v/>
      </c>
      <c r="H651" t="b">
        <f t="shared" si="138"/>
        <v>0</v>
      </c>
      <c r="I651" s="283">
        <f t="shared" si="131"/>
        <v>0</v>
      </c>
      <c r="J651" s="1">
        <f t="shared" si="132"/>
        <v>0</v>
      </c>
      <c r="K651" s="63">
        <f t="shared" si="139"/>
        <v>0</v>
      </c>
      <c r="L651" s="149">
        <f t="shared" si="140"/>
        <v>0</v>
      </c>
      <c r="M651" s="150">
        <f t="shared" si="141"/>
        <v>100</v>
      </c>
      <c r="N651" s="149">
        <f t="shared" si="142"/>
        <v>7</v>
      </c>
      <c r="O651" s="149">
        <f t="shared" si="133"/>
        <v>16</v>
      </c>
      <c r="P651" s="149">
        <f t="shared" si="134"/>
        <v>0.1</v>
      </c>
    </row>
    <row r="652" spans="1:16" x14ac:dyDescent="0.25">
      <c r="A652" s="391"/>
      <c r="B652" s="394"/>
      <c r="C652" s="5" t="str">
        <f t="shared" si="130"/>
        <v/>
      </c>
      <c r="D652" s="155">
        <f t="shared" si="135"/>
        <v>0</v>
      </c>
      <c r="F652" s="156">
        <f t="shared" si="136"/>
        <v>0</v>
      </c>
      <c r="G652" t="str">
        <f t="shared" si="137"/>
        <v/>
      </c>
      <c r="H652" t="b">
        <f t="shared" si="138"/>
        <v>0</v>
      </c>
      <c r="I652" s="283">
        <f t="shared" si="131"/>
        <v>0</v>
      </c>
      <c r="J652" s="1">
        <f t="shared" si="132"/>
        <v>0</v>
      </c>
      <c r="K652" s="63">
        <f t="shared" si="139"/>
        <v>0</v>
      </c>
      <c r="L652" s="149">
        <f t="shared" si="140"/>
        <v>0</v>
      </c>
      <c r="M652" s="150">
        <f t="shared" si="141"/>
        <v>100</v>
      </c>
      <c r="N652" s="149">
        <f t="shared" si="142"/>
        <v>7</v>
      </c>
      <c r="O652" s="149">
        <f t="shared" si="133"/>
        <v>16</v>
      </c>
      <c r="P652" s="149">
        <f t="shared" si="134"/>
        <v>0.1</v>
      </c>
    </row>
    <row r="653" spans="1:16" x14ac:dyDescent="0.25">
      <c r="A653" s="391"/>
      <c r="B653" s="394"/>
      <c r="C653" s="5" t="str">
        <f t="shared" si="130"/>
        <v/>
      </c>
      <c r="D653" s="155">
        <f t="shared" si="135"/>
        <v>0</v>
      </c>
      <c r="F653" s="156">
        <f t="shared" si="136"/>
        <v>0</v>
      </c>
      <c r="G653" t="str">
        <f t="shared" si="137"/>
        <v/>
      </c>
      <c r="H653" t="b">
        <f t="shared" si="138"/>
        <v>0</v>
      </c>
      <c r="I653" s="283">
        <f t="shared" si="131"/>
        <v>0</v>
      </c>
      <c r="J653" s="1">
        <f t="shared" si="132"/>
        <v>0</v>
      </c>
      <c r="K653" s="63">
        <f t="shared" si="139"/>
        <v>0</v>
      </c>
      <c r="L653" s="149">
        <f t="shared" si="140"/>
        <v>0</v>
      </c>
      <c r="M653" s="150">
        <f t="shared" si="141"/>
        <v>100</v>
      </c>
      <c r="N653" s="149">
        <f t="shared" si="142"/>
        <v>7</v>
      </c>
      <c r="O653" s="149">
        <f t="shared" si="133"/>
        <v>16</v>
      </c>
      <c r="P653" s="149">
        <f t="shared" si="134"/>
        <v>0.1</v>
      </c>
    </row>
    <row r="654" spans="1:16" x14ac:dyDescent="0.25">
      <c r="A654" s="391"/>
      <c r="B654" s="394"/>
      <c r="C654" s="5" t="str">
        <f t="shared" si="130"/>
        <v/>
      </c>
      <c r="D654" s="155">
        <f t="shared" si="135"/>
        <v>0</v>
      </c>
      <c r="F654" s="156">
        <f t="shared" si="136"/>
        <v>0</v>
      </c>
      <c r="G654" t="str">
        <f t="shared" si="137"/>
        <v/>
      </c>
      <c r="H654" t="b">
        <f t="shared" si="138"/>
        <v>0</v>
      </c>
      <c r="I654" s="283">
        <f t="shared" si="131"/>
        <v>0</v>
      </c>
      <c r="J654" s="1">
        <f t="shared" si="132"/>
        <v>0</v>
      </c>
      <c r="K654" s="63">
        <f t="shared" si="139"/>
        <v>0</v>
      </c>
      <c r="L654" s="149">
        <f t="shared" si="140"/>
        <v>0</v>
      </c>
      <c r="M654" s="150">
        <f t="shared" si="141"/>
        <v>100</v>
      </c>
      <c r="N654" s="149">
        <f t="shared" si="142"/>
        <v>7</v>
      </c>
      <c r="O654" s="149">
        <f t="shared" si="133"/>
        <v>16</v>
      </c>
      <c r="P654" s="149">
        <f t="shared" si="134"/>
        <v>0.1</v>
      </c>
    </row>
    <row r="655" spans="1:16" x14ac:dyDescent="0.25">
      <c r="A655" s="391"/>
      <c r="B655" s="394"/>
      <c r="C655" s="5" t="str">
        <f t="shared" si="130"/>
        <v/>
      </c>
      <c r="D655" s="155">
        <f t="shared" si="135"/>
        <v>0</v>
      </c>
      <c r="F655" s="156">
        <f t="shared" si="136"/>
        <v>0</v>
      </c>
      <c r="G655" t="str">
        <f t="shared" si="137"/>
        <v/>
      </c>
      <c r="H655" t="b">
        <f t="shared" si="138"/>
        <v>0</v>
      </c>
      <c r="I655" s="283">
        <f t="shared" si="131"/>
        <v>0</v>
      </c>
      <c r="J655" s="1">
        <f t="shared" si="132"/>
        <v>0</v>
      </c>
      <c r="K655" s="63">
        <f t="shared" si="139"/>
        <v>0</v>
      </c>
      <c r="L655" s="149">
        <f t="shared" si="140"/>
        <v>0</v>
      </c>
      <c r="M655" s="150">
        <f t="shared" si="141"/>
        <v>100</v>
      </c>
      <c r="N655" s="149">
        <f t="shared" si="142"/>
        <v>7</v>
      </c>
      <c r="O655" s="149">
        <f t="shared" si="133"/>
        <v>16</v>
      </c>
      <c r="P655" s="149">
        <f t="shared" si="134"/>
        <v>0.1</v>
      </c>
    </row>
    <row r="656" spans="1:16" x14ac:dyDescent="0.25">
      <c r="A656" s="391"/>
      <c r="B656" s="394"/>
      <c r="C656" s="5" t="str">
        <f t="shared" si="130"/>
        <v/>
      </c>
      <c r="D656" s="155">
        <f t="shared" si="135"/>
        <v>0</v>
      </c>
      <c r="F656" s="156">
        <f t="shared" si="136"/>
        <v>0</v>
      </c>
      <c r="G656" t="str">
        <f t="shared" si="137"/>
        <v/>
      </c>
      <c r="H656" t="b">
        <f t="shared" si="138"/>
        <v>0</v>
      </c>
      <c r="I656" s="283">
        <f t="shared" si="131"/>
        <v>0</v>
      </c>
      <c r="J656" s="1">
        <f t="shared" si="132"/>
        <v>0</v>
      </c>
      <c r="K656" s="63">
        <f t="shared" si="139"/>
        <v>0</v>
      </c>
      <c r="L656" s="149">
        <f t="shared" si="140"/>
        <v>0</v>
      </c>
      <c r="M656" s="150">
        <f t="shared" si="141"/>
        <v>100</v>
      </c>
      <c r="N656" s="149">
        <f t="shared" si="142"/>
        <v>7</v>
      </c>
      <c r="O656" s="149">
        <f t="shared" si="133"/>
        <v>16</v>
      </c>
      <c r="P656" s="149">
        <f t="shared" si="134"/>
        <v>0.1</v>
      </c>
    </row>
    <row r="657" spans="1:16" x14ac:dyDescent="0.25">
      <c r="A657" s="391"/>
      <c r="B657" s="394"/>
      <c r="C657" s="5" t="str">
        <f t="shared" si="130"/>
        <v/>
      </c>
      <c r="D657" s="155">
        <f t="shared" si="135"/>
        <v>0</v>
      </c>
      <c r="F657" s="156">
        <f t="shared" si="136"/>
        <v>0</v>
      </c>
      <c r="G657" t="str">
        <f t="shared" si="137"/>
        <v/>
      </c>
      <c r="H657" t="b">
        <f t="shared" si="138"/>
        <v>0</v>
      </c>
      <c r="I657" s="283">
        <f t="shared" si="131"/>
        <v>0</v>
      </c>
      <c r="J657" s="1">
        <f t="shared" si="132"/>
        <v>0</v>
      </c>
      <c r="K657" s="63">
        <f t="shared" si="139"/>
        <v>0</v>
      </c>
      <c r="L657" s="149">
        <f t="shared" si="140"/>
        <v>0</v>
      </c>
      <c r="M657" s="150">
        <f t="shared" si="141"/>
        <v>100</v>
      </c>
      <c r="N657" s="149">
        <f t="shared" si="142"/>
        <v>7</v>
      </c>
      <c r="O657" s="149">
        <f t="shared" si="133"/>
        <v>16</v>
      </c>
      <c r="P657" s="149">
        <f t="shared" si="134"/>
        <v>0.1</v>
      </c>
    </row>
    <row r="658" spans="1:16" x14ac:dyDescent="0.25">
      <c r="A658" s="391"/>
      <c r="B658" s="394"/>
      <c r="C658" s="5" t="str">
        <f t="shared" si="130"/>
        <v/>
      </c>
      <c r="D658" s="155">
        <f t="shared" si="135"/>
        <v>0</v>
      </c>
      <c r="F658" s="156">
        <f t="shared" si="136"/>
        <v>0</v>
      </c>
      <c r="G658" t="str">
        <f t="shared" si="137"/>
        <v/>
      </c>
      <c r="H658" t="b">
        <f t="shared" si="138"/>
        <v>0</v>
      </c>
      <c r="I658" s="283">
        <f t="shared" si="131"/>
        <v>0</v>
      </c>
      <c r="J658" s="1">
        <f t="shared" si="132"/>
        <v>0</v>
      </c>
      <c r="K658" s="63">
        <f t="shared" si="139"/>
        <v>0</v>
      </c>
      <c r="L658" s="149">
        <f t="shared" si="140"/>
        <v>0</v>
      </c>
      <c r="M658" s="150">
        <f t="shared" si="141"/>
        <v>100</v>
      </c>
      <c r="N658" s="149">
        <f t="shared" si="142"/>
        <v>7</v>
      </c>
      <c r="O658" s="149">
        <f t="shared" si="133"/>
        <v>16</v>
      </c>
      <c r="P658" s="149">
        <f t="shared" si="134"/>
        <v>0.1</v>
      </c>
    </row>
    <row r="659" spans="1:16" x14ac:dyDescent="0.25">
      <c r="A659" s="391"/>
      <c r="B659" s="394"/>
      <c r="C659" s="5" t="str">
        <f t="shared" si="130"/>
        <v/>
      </c>
      <c r="D659" s="155">
        <f t="shared" si="135"/>
        <v>0</v>
      </c>
      <c r="F659" s="156">
        <f t="shared" si="136"/>
        <v>0</v>
      </c>
      <c r="G659" t="str">
        <f t="shared" si="137"/>
        <v/>
      </c>
      <c r="H659" t="b">
        <f t="shared" si="138"/>
        <v>0</v>
      </c>
      <c r="I659" s="283">
        <f t="shared" si="131"/>
        <v>0</v>
      </c>
      <c r="J659" s="1">
        <f t="shared" si="132"/>
        <v>0</v>
      </c>
      <c r="K659" s="63">
        <f t="shared" si="139"/>
        <v>0</v>
      </c>
      <c r="L659" s="149">
        <f t="shared" si="140"/>
        <v>0</v>
      </c>
      <c r="M659" s="150">
        <f t="shared" si="141"/>
        <v>100</v>
      </c>
      <c r="N659" s="149">
        <f t="shared" si="142"/>
        <v>7</v>
      </c>
      <c r="O659" s="149">
        <f t="shared" si="133"/>
        <v>16</v>
      </c>
      <c r="P659" s="149">
        <f t="shared" si="134"/>
        <v>0.1</v>
      </c>
    </row>
    <row r="660" spans="1:16" x14ac:dyDescent="0.25">
      <c r="A660" s="391"/>
      <c r="B660" s="394"/>
      <c r="C660" s="5" t="str">
        <f t="shared" si="130"/>
        <v/>
      </c>
      <c r="D660" s="155">
        <f t="shared" si="135"/>
        <v>0</v>
      </c>
      <c r="F660" s="156">
        <f t="shared" si="136"/>
        <v>0</v>
      </c>
      <c r="G660" t="str">
        <f t="shared" si="137"/>
        <v/>
      </c>
      <c r="H660" t="b">
        <f t="shared" si="138"/>
        <v>0</v>
      </c>
      <c r="I660" s="283">
        <f t="shared" si="131"/>
        <v>0</v>
      </c>
      <c r="J660" s="1">
        <f t="shared" si="132"/>
        <v>0</v>
      </c>
      <c r="K660" s="63">
        <f t="shared" si="139"/>
        <v>0</v>
      </c>
      <c r="L660" s="149">
        <f t="shared" si="140"/>
        <v>0</v>
      </c>
      <c r="M660" s="150">
        <f t="shared" si="141"/>
        <v>100</v>
      </c>
      <c r="N660" s="149">
        <f t="shared" si="142"/>
        <v>7</v>
      </c>
      <c r="O660" s="149">
        <f t="shared" si="133"/>
        <v>16</v>
      </c>
      <c r="P660" s="149">
        <f t="shared" si="134"/>
        <v>0.1</v>
      </c>
    </row>
    <row r="661" spans="1:16" x14ac:dyDescent="0.25">
      <c r="A661" s="391"/>
      <c r="B661" s="394"/>
      <c r="C661" s="5" t="str">
        <f t="shared" si="130"/>
        <v/>
      </c>
      <c r="D661" s="155">
        <f t="shared" si="135"/>
        <v>0</v>
      </c>
      <c r="F661" s="156">
        <f t="shared" si="136"/>
        <v>0</v>
      </c>
      <c r="G661" t="str">
        <f t="shared" si="137"/>
        <v/>
      </c>
      <c r="H661" t="b">
        <f t="shared" si="138"/>
        <v>0</v>
      </c>
      <c r="I661" s="283">
        <f t="shared" si="131"/>
        <v>0</v>
      </c>
      <c r="J661" s="1">
        <f t="shared" si="132"/>
        <v>0</v>
      </c>
      <c r="K661" s="63">
        <f t="shared" si="139"/>
        <v>0</v>
      </c>
      <c r="L661" s="149">
        <f t="shared" si="140"/>
        <v>0</v>
      </c>
      <c r="M661" s="150">
        <f t="shared" si="141"/>
        <v>100</v>
      </c>
      <c r="N661" s="149">
        <f t="shared" si="142"/>
        <v>7</v>
      </c>
      <c r="O661" s="149">
        <f t="shared" si="133"/>
        <v>16</v>
      </c>
      <c r="P661" s="149">
        <f t="shared" si="134"/>
        <v>0.1</v>
      </c>
    </row>
    <row r="662" spans="1:16" x14ac:dyDescent="0.25">
      <c r="A662" s="391"/>
      <c r="B662" s="394"/>
      <c r="C662" s="5" t="str">
        <f t="shared" si="130"/>
        <v/>
      </c>
      <c r="D662" s="155">
        <f t="shared" si="135"/>
        <v>0</v>
      </c>
      <c r="F662" s="156">
        <f t="shared" si="136"/>
        <v>0</v>
      </c>
      <c r="G662" t="str">
        <f t="shared" si="137"/>
        <v/>
      </c>
      <c r="H662" t="b">
        <f t="shared" si="138"/>
        <v>0</v>
      </c>
      <c r="I662" s="283">
        <f t="shared" si="131"/>
        <v>0</v>
      </c>
      <c r="J662" s="1">
        <f t="shared" si="132"/>
        <v>0</v>
      </c>
      <c r="K662" s="63">
        <f t="shared" si="139"/>
        <v>0</v>
      </c>
      <c r="L662" s="149">
        <f t="shared" si="140"/>
        <v>0</v>
      </c>
      <c r="M662" s="150">
        <f t="shared" si="141"/>
        <v>100</v>
      </c>
      <c r="N662" s="149">
        <f t="shared" si="142"/>
        <v>7</v>
      </c>
      <c r="O662" s="149">
        <f t="shared" si="133"/>
        <v>16</v>
      </c>
      <c r="P662" s="149">
        <f t="shared" si="134"/>
        <v>0.1</v>
      </c>
    </row>
    <row r="663" spans="1:16" x14ac:dyDescent="0.25">
      <c r="A663" s="391"/>
      <c r="B663" s="394"/>
      <c r="C663" s="5" t="str">
        <f t="shared" si="130"/>
        <v/>
      </c>
      <c r="D663" s="155">
        <f t="shared" si="135"/>
        <v>0</v>
      </c>
      <c r="F663" s="156">
        <f t="shared" si="136"/>
        <v>0</v>
      </c>
      <c r="G663" t="str">
        <f t="shared" si="137"/>
        <v/>
      </c>
      <c r="H663" t="b">
        <f t="shared" si="138"/>
        <v>0</v>
      </c>
      <c r="I663" s="283">
        <f t="shared" si="131"/>
        <v>0</v>
      </c>
      <c r="J663" s="1">
        <f t="shared" si="132"/>
        <v>0</v>
      </c>
      <c r="K663" s="63">
        <f t="shared" si="139"/>
        <v>0</v>
      </c>
      <c r="L663" s="149">
        <f t="shared" si="140"/>
        <v>0</v>
      </c>
      <c r="M663" s="150">
        <f t="shared" si="141"/>
        <v>100</v>
      </c>
      <c r="N663" s="149">
        <f t="shared" si="142"/>
        <v>7</v>
      </c>
      <c r="O663" s="149">
        <f t="shared" si="133"/>
        <v>16</v>
      </c>
      <c r="P663" s="149">
        <f t="shared" si="134"/>
        <v>0.1</v>
      </c>
    </row>
    <row r="664" spans="1:16" x14ac:dyDescent="0.25">
      <c r="A664" s="391"/>
      <c r="B664" s="394"/>
      <c r="C664" s="5" t="str">
        <f t="shared" si="130"/>
        <v/>
      </c>
      <c r="D664" s="155">
        <f t="shared" si="135"/>
        <v>0</v>
      </c>
      <c r="F664" s="156">
        <f t="shared" si="136"/>
        <v>0</v>
      </c>
      <c r="G664" t="str">
        <f t="shared" si="137"/>
        <v/>
      </c>
      <c r="H664" t="b">
        <f t="shared" si="138"/>
        <v>0</v>
      </c>
      <c r="I664" s="283">
        <f t="shared" si="131"/>
        <v>0</v>
      </c>
      <c r="J664" s="1">
        <f t="shared" si="132"/>
        <v>0</v>
      </c>
      <c r="K664" s="63">
        <f t="shared" si="139"/>
        <v>0</v>
      </c>
      <c r="L664" s="149">
        <f t="shared" si="140"/>
        <v>0</v>
      </c>
      <c r="M664" s="150">
        <f t="shared" si="141"/>
        <v>100</v>
      </c>
      <c r="N664" s="149">
        <f t="shared" si="142"/>
        <v>7</v>
      </c>
      <c r="O664" s="149">
        <f t="shared" si="133"/>
        <v>16</v>
      </c>
      <c r="P664" s="149">
        <f t="shared" si="134"/>
        <v>0.1</v>
      </c>
    </row>
    <row r="665" spans="1:16" x14ac:dyDescent="0.25">
      <c r="A665" s="391"/>
      <c r="B665" s="394"/>
      <c r="C665" s="5" t="str">
        <f t="shared" si="130"/>
        <v/>
      </c>
      <c r="D665" s="155">
        <f t="shared" si="135"/>
        <v>0</v>
      </c>
      <c r="F665" s="156">
        <f t="shared" si="136"/>
        <v>0</v>
      </c>
      <c r="G665" t="str">
        <f t="shared" si="137"/>
        <v/>
      </c>
      <c r="H665" t="b">
        <f t="shared" si="138"/>
        <v>0</v>
      </c>
      <c r="I665" s="283">
        <f t="shared" si="131"/>
        <v>0</v>
      </c>
      <c r="J665" s="1">
        <f t="shared" si="132"/>
        <v>0</v>
      </c>
      <c r="K665" s="63">
        <f t="shared" si="139"/>
        <v>0</v>
      </c>
      <c r="L665" s="149">
        <f t="shared" si="140"/>
        <v>0</v>
      </c>
      <c r="M665" s="150">
        <f t="shared" si="141"/>
        <v>100</v>
      </c>
      <c r="N665" s="149">
        <f t="shared" si="142"/>
        <v>7</v>
      </c>
      <c r="O665" s="149">
        <f t="shared" si="133"/>
        <v>16</v>
      </c>
      <c r="P665" s="149">
        <f t="shared" si="134"/>
        <v>0.1</v>
      </c>
    </row>
    <row r="666" spans="1:16" x14ac:dyDescent="0.25">
      <c r="A666" s="391"/>
      <c r="B666" s="394"/>
      <c r="C666" s="5" t="str">
        <f t="shared" si="130"/>
        <v/>
      </c>
      <c r="D666" s="155">
        <f t="shared" si="135"/>
        <v>0</v>
      </c>
      <c r="F666" s="156">
        <f t="shared" si="136"/>
        <v>0</v>
      </c>
      <c r="G666" t="str">
        <f t="shared" si="137"/>
        <v/>
      </c>
      <c r="H666" t="b">
        <f t="shared" si="138"/>
        <v>0</v>
      </c>
      <c r="I666" s="283">
        <f t="shared" si="131"/>
        <v>0</v>
      </c>
      <c r="J666" s="1">
        <f t="shared" si="132"/>
        <v>0</v>
      </c>
      <c r="K666" s="63">
        <f t="shared" si="139"/>
        <v>0</v>
      </c>
      <c r="L666" s="149">
        <f t="shared" si="140"/>
        <v>0</v>
      </c>
      <c r="M666" s="150">
        <f t="shared" si="141"/>
        <v>100</v>
      </c>
      <c r="N666" s="149">
        <f t="shared" si="142"/>
        <v>7</v>
      </c>
      <c r="O666" s="149">
        <f t="shared" si="133"/>
        <v>16</v>
      </c>
      <c r="P666" s="149">
        <f t="shared" si="134"/>
        <v>0.1</v>
      </c>
    </row>
    <row r="667" spans="1:16" x14ac:dyDescent="0.25">
      <c r="A667" s="391"/>
      <c r="B667" s="394"/>
      <c r="C667" s="5" t="str">
        <f t="shared" si="130"/>
        <v/>
      </c>
      <c r="D667" s="155">
        <f t="shared" si="135"/>
        <v>0</v>
      </c>
      <c r="F667" s="156">
        <f t="shared" si="136"/>
        <v>0</v>
      </c>
      <c r="G667" t="str">
        <f t="shared" si="137"/>
        <v/>
      </c>
      <c r="H667" t="b">
        <f t="shared" si="138"/>
        <v>0</v>
      </c>
      <c r="I667" s="283">
        <f t="shared" si="131"/>
        <v>0</v>
      </c>
      <c r="J667" s="1">
        <f t="shared" si="132"/>
        <v>0</v>
      </c>
      <c r="K667" s="63">
        <f t="shared" si="139"/>
        <v>0</v>
      </c>
      <c r="L667" s="149">
        <f t="shared" si="140"/>
        <v>0</v>
      </c>
      <c r="M667" s="150">
        <f t="shared" si="141"/>
        <v>100</v>
      </c>
      <c r="N667" s="149">
        <f t="shared" si="142"/>
        <v>7</v>
      </c>
      <c r="O667" s="149">
        <f t="shared" si="133"/>
        <v>16</v>
      </c>
      <c r="P667" s="149">
        <f t="shared" si="134"/>
        <v>0.1</v>
      </c>
    </row>
    <row r="668" spans="1:16" x14ac:dyDescent="0.25">
      <c r="A668" s="391"/>
      <c r="B668" s="394"/>
      <c r="C668" s="5" t="str">
        <f t="shared" si="130"/>
        <v/>
      </c>
      <c r="D668" s="155">
        <f t="shared" si="135"/>
        <v>0</v>
      </c>
      <c r="F668" s="156">
        <f t="shared" si="136"/>
        <v>0</v>
      </c>
      <c r="G668" t="str">
        <f t="shared" si="137"/>
        <v/>
      </c>
      <c r="H668" t="b">
        <f t="shared" si="138"/>
        <v>0</v>
      </c>
      <c r="I668" s="283">
        <f t="shared" si="131"/>
        <v>0</v>
      </c>
      <c r="J668" s="1">
        <f t="shared" si="132"/>
        <v>0</v>
      </c>
      <c r="K668" s="63">
        <f t="shared" si="139"/>
        <v>0</v>
      </c>
      <c r="L668" s="149">
        <f t="shared" si="140"/>
        <v>0</v>
      </c>
      <c r="M668" s="150">
        <f t="shared" si="141"/>
        <v>100</v>
      </c>
      <c r="N668" s="149">
        <f t="shared" si="142"/>
        <v>7</v>
      </c>
      <c r="O668" s="149">
        <f t="shared" si="133"/>
        <v>16</v>
      </c>
      <c r="P668" s="149">
        <f t="shared" si="134"/>
        <v>0.1</v>
      </c>
    </row>
    <row r="669" spans="1:16" x14ac:dyDescent="0.25">
      <c r="A669" s="391"/>
      <c r="B669" s="394"/>
      <c r="C669" s="5" t="str">
        <f t="shared" si="130"/>
        <v/>
      </c>
      <c r="D669" s="155">
        <f t="shared" si="135"/>
        <v>0</v>
      </c>
      <c r="F669" s="156">
        <f t="shared" si="136"/>
        <v>0</v>
      </c>
      <c r="G669" t="str">
        <f t="shared" si="137"/>
        <v/>
      </c>
      <c r="H669" t="b">
        <f t="shared" si="138"/>
        <v>0</v>
      </c>
      <c r="I669" s="283">
        <f t="shared" si="131"/>
        <v>0</v>
      </c>
      <c r="J669" s="1">
        <f t="shared" si="132"/>
        <v>0</v>
      </c>
      <c r="K669" s="63">
        <f t="shared" si="139"/>
        <v>0</v>
      </c>
      <c r="L669" s="149">
        <f t="shared" si="140"/>
        <v>0</v>
      </c>
      <c r="M669" s="150">
        <f t="shared" si="141"/>
        <v>100</v>
      </c>
      <c r="N669" s="149">
        <f t="shared" si="142"/>
        <v>7</v>
      </c>
      <c r="O669" s="149">
        <f t="shared" si="133"/>
        <v>16</v>
      </c>
      <c r="P669" s="149">
        <f t="shared" si="134"/>
        <v>0.1</v>
      </c>
    </row>
    <row r="670" spans="1:16" x14ac:dyDescent="0.25">
      <c r="A670" s="391"/>
      <c r="B670" s="394"/>
      <c r="C670" s="5" t="str">
        <f t="shared" si="130"/>
        <v/>
      </c>
      <c r="D670" s="155">
        <f t="shared" si="135"/>
        <v>0</v>
      </c>
      <c r="F670" s="156">
        <f t="shared" si="136"/>
        <v>0</v>
      </c>
      <c r="G670" t="str">
        <f t="shared" si="137"/>
        <v/>
      </c>
      <c r="H670" t="b">
        <f t="shared" si="138"/>
        <v>0</v>
      </c>
      <c r="I670" s="283">
        <f t="shared" si="131"/>
        <v>0</v>
      </c>
      <c r="J670" s="1">
        <f t="shared" si="132"/>
        <v>0</v>
      </c>
      <c r="K670" s="63">
        <f t="shared" si="139"/>
        <v>0</v>
      </c>
      <c r="L670" s="149">
        <f t="shared" si="140"/>
        <v>0</v>
      </c>
      <c r="M670" s="150">
        <f t="shared" si="141"/>
        <v>100</v>
      </c>
      <c r="N670" s="149">
        <f t="shared" si="142"/>
        <v>7</v>
      </c>
      <c r="O670" s="149">
        <f t="shared" si="133"/>
        <v>16</v>
      </c>
      <c r="P670" s="149">
        <f t="shared" si="134"/>
        <v>0.1</v>
      </c>
    </row>
    <row r="671" spans="1:16" x14ac:dyDescent="0.25">
      <c r="A671" s="391"/>
      <c r="B671" s="394"/>
      <c r="C671" s="5" t="str">
        <f t="shared" si="130"/>
        <v/>
      </c>
      <c r="D671" s="155">
        <f t="shared" si="135"/>
        <v>0</v>
      </c>
      <c r="F671" s="156">
        <f t="shared" si="136"/>
        <v>0</v>
      </c>
      <c r="G671" t="str">
        <f t="shared" si="137"/>
        <v/>
      </c>
      <c r="H671" t="b">
        <f t="shared" si="138"/>
        <v>0</v>
      </c>
      <c r="I671" s="283">
        <f t="shared" si="131"/>
        <v>0</v>
      </c>
      <c r="J671" s="1">
        <f t="shared" si="132"/>
        <v>0</v>
      </c>
      <c r="K671" s="63">
        <f t="shared" si="139"/>
        <v>0</v>
      </c>
      <c r="L671" s="149">
        <f t="shared" si="140"/>
        <v>0</v>
      </c>
      <c r="M671" s="150">
        <f t="shared" si="141"/>
        <v>100</v>
      </c>
      <c r="N671" s="149">
        <f t="shared" si="142"/>
        <v>7</v>
      </c>
      <c r="O671" s="149">
        <f t="shared" si="133"/>
        <v>16</v>
      </c>
      <c r="P671" s="149">
        <f t="shared" si="134"/>
        <v>0.1</v>
      </c>
    </row>
    <row r="672" spans="1:16" x14ac:dyDescent="0.25">
      <c r="A672" s="391"/>
      <c r="B672" s="394"/>
      <c r="C672" s="5" t="str">
        <f t="shared" si="130"/>
        <v/>
      </c>
      <c r="D672" s="155">
        <f t="shared" si="135"/>
        <v>0</v>
      </c>
      <c r="F672" s="156">
        <f t="shared" si="136"/>
        <v>0</v>
      </c>
      <c r="G672" t="str">
        <f t="shared" si="137"/>
        <v/>
      </c>
      <c r="H672" t="b">
        <f t="shared" si="138"/>
        <v>0</v>
      </c>
      <c r="I672" s="283">
        <f t="shared" si="131"/>
        <v>0</v>
      </c>
      <c r="J672" s="1">
        <f t="shared" si="132"/>
        <v>0</v>
      </c>
      <c r="K672" s="63">
        <f t="shared" si="139"/>
        <v>0</v>
      </c>
      <c r="L672" s="149">
        <f t="shared" si="140"/>
        <v>0</v>
      </c>
      <c r="M672" s="150">
        <f t="shared" si="141"/>
        <v>100</v>
      </c>
      <c r="N672" s="149">
        <f t="shared" si="142"/>
        <v>7</v>
      </c>
      <c r="O672" s="149">
        <f t="shared" si="133"/>
        <v>16</v>
      </c>
      <c r="P672" s="149">
        <f t="shared" si="134"/>
        <v>0.1</v>
      </c>
    </row>
    <row r="673" spans="1:16" x14ac:dyDescent="0.25">
      <c r="A673" s="391"/>
      <c r="B673" s="394"/>
      <c r="C673" s="5" t="str">
        <f t="shared" si="130"/>
        <v/>
      </c>
      <c r="D673" s="155">
        <f t="shared" si="135"/>
        <v>0</v>
      </c>
      <c r="F673" s="156">
        <f t="shared" si="136"/>
        <v>0</v>
      </c>
      <c r="G673" t="str">
        <f t="shared" si="137"/>
        <v/>
      </c>
      <c r="H673" t="b">
        <f t="shared" si="138"/>
        <v>0</v>
      </c>
      <c r="I673" s="283">
        <f t="shared" si="131"/>
        <v>0</v>
      </c>
      <c r="J673" s="1">
        <f t="shared" si="132"/>
        <v>0</v>
      </c>
      <c r="K673" s="63">
        <f t="shared" si="139"/>
        <v>0</v>
      </c>
      <c r="L673" s="149">
        <f t="shared" si="140"/>
        <v>0</v>
      </c>
      <c r="M673" s="150">
        <f t="shared" si="141"/>
        <v>100</v>
      </c>
      <c r="N673" s="149">
        <f t="shared" si="142"/>
        <v>7</v>
      </c>
      <c r="O673" s="149">
        <f t="shared" si="133"/>
        <v>16</v>
      </c>
      <c r="P673" s="149">
        <f t="shared" si="134"/>
        <v>0.1</v>
      </c>
    </row>
    <row r="674" spans="1:16" x14ac:dyDescent="0.25">
      <c r="A674" s="391"/>
      <c r="B674" s="394"/>
      <c r="C674" s="5" t="str">
        <f t="shared" si="130"/>
        <v/>
      </c>
      <c r="D674" s="155">
        <f t="shared" si="135"/>
        <v>0</v>
      </c>
      <c r="F674" s="156">
        <f t="shared" si="136"/>
        <v>0</v>
      </c>
      <c r="G674" t="str">
        <f t="shared" si="137"/>
        <v/>
      </c>
      <c r="H674" t="b">
        <f t="shared" si="138"/>
        <v>0</v>
      </c>
      <c r="I674" s="283">
        <f t="shared" si="131"/>
        <v>0</v>
      </c>
      <c r="J674" s="1">
        <f t="shared" si="132"/>
        <v>0</v>
      </c>
      <c r="K674" s="63">
        <f t="shared" si="139"/>
        <v>0</v>
      </c>
      <c r="L674" s="149">
        <f t="shared" si="140"/>
        <v>0</v>
      </c>
      <c r="M674" s="150">
        <f t="shared" si="141"/>
        <v>100</v>
      </c>
      <c r="N674" s="149">
        <f t="shared" si="142"/>
        <v>7</v>
      </c>
      <c r="O674" s="149">
        <f t="shared" si="133"/>
        <v>16</v>
      </c>
      <c r="P674" s="149">
        <f t="shared" si="134"/>
        <v>0.1</v>
      </c>
    </row>
    <row r="675" spans="1:16" x14ac:dyDescent="0.25">
      <c r="A675" s="391"/>
      <c r="B675" s="394"/>
      <c r="C675" s="5" t="str">
        <f t="shared" si="130"/>
        <v/>
      </c>
      <c r="D675" s="155">
        <f t="shared" si="135"/>
        <v>0</v>
      </c>
      <c r="F675" s="156">
        <f t="shared" si="136"/>
        <v>0</v>
      </c>
      <c r="G675" t="str">
        <f t="shared" si="137"/>
        <v/>
      </c>
      <c r="H675" t="b">
        <f t="shared" si="138"/>
        <v>0</v>
      </c>
      <c r="I675" s="283">
        <f t="shared" si="131"/>
        <v>0</v>
      </c>
      <c r="J675" s="1">
        <f t="shared" si="132"/>
        <v>0</v>
      </c>
      <c r="K675" s="63">
        <f t="shared" si="139"/>
        <v>0</v>
      </c>
      <c r="L675" s="149">
        <f t="shared" si="140"/>
        <v>0</v>
      </c>
      <c r="M675" s="150">
        <f t="shared" si="141"/>
        <v>100</v>
      </c>
      <c r="N675" s="149">
        <f t="shared" si="142"/>
        <v>7</v>
      </c>
      <c r="O675" s="149">
        <f t="shared" si="133"/>
        <v>16</v>
      </c>
      <c r="P675" s="149">
        <f t="shared" si="134"/>
        <v>0.1</v>
      </c>
    </row>
    <row r="676" spans="1:16" x14ac:dyDescent="0.25">
      <c r="A676" s="391"/>
      <c r="B676" s="394"/>
      <c r="C676" s="5" t="str">
        <f t="shared" si="130"/>
        <v/>
      </c>
      <c r="D676" s="155">
        <f t="shared" si="135"/>
        <v>0</v>
      </c>
      <c r="F676" s="156">
        <f t="shared" si="136"/>
        <v>0</v>
      </c>
      <c r="G676" t="str">
        <f t="shared" si="137"/>
        <v/>
      </c>
      <c r="H676" t="b">
        <f t="shared" si="138"/>
        <v>0</v>
      </c>
      <c r="I676" s="283">
        <f t="shared" si="131"/>
        <v>0</v>
      </c>
      <c r="J676" s="1">
        <f t="shared" si="132"/>
        <v>0</v>
      </c>
      <c r="K676" s="63">
        <f t="shared" si="139"/>
        <v>0</v>
      </c>
      <c r="L676" s="149">
        <f t="shared" si="140"/>
        <v>0</v>
      </c>
      <c r="M676" s="150">
        <f t="shared" si="141"/>
        <v>100</v>
      </c>
      <c r="N676" s="149">
        <f t="shared" si="142"/>
        <v>7</v>
      </c>
      <c r="O676" s="149">
        <f t="shared" si="133"/>
        <v>16</v>
      </c>
      <c r="P676" s="149">
        <f t="shared" si="134"/>
        <v>0.1</v>
      </c>
    </row>
    <row r="677" spans="1:16" x14ac:dyDescent="0.25">
      <c r="A677" s="391"/>
      <c r="B677" s="394"/>
      <c r="C677" s="5" t="str">
        <f t="shared" si="130"/>
        <v/>
      </c>
      <c r="D677" s="155">
        <f t="shared" si="135"/>
        <v>0</v>
      </c>
      <c r="F677" s="156">
        <f t="shared" si="136"/>
        <v>0</v>
      </c>
      <c r="G677" t="str">
        <f t="shared" si="137"/>
        <v/>
      </c>
      <c r="H677" t="b">
        <f t="shared" si="138"/>
        <v>0</v>
      </c>
      <c r="I677" s="283">
        <f t="shared" si="131"/>
        <v>0</v>
      </c>
      <c r="J677" s="1">
        <f t="shared" si="132"/>
        <v>0</v>
      </c>
      <c r="K677" s="63">
        <f t="shared" si="139"/>
        <v>0</v>
      </c>
      <c r="L677" s="149">
        <f t="shared" si="140"/>
        <v>0</v>
      </c>
      <c r="M677" s="150">
        <f t="shared" si="141"/>
        <v>100</v>
      </c>
      <c r="N677" s="149">
        <f t="shared" si="142"/>
        <v>7</v>
      </c>
      <c r="O677" s="149">
        <f t="shared" si="133"/>
        <v>16</v>
      </c>
      <c r="P677" s="149">
        <f t="shared" si="134"/>
        <v>0.1</v>
      </c>
    </row>
    <row r="678" spans="1:16" x14ac:dyDescent="0.25">
      <c r="A678" s="391"/>
      <c r="B678" s="394"/>
      <c r="C678" s="5" t="str">
        <f t="shared" si="130"/>
        <v/>
      </c>
      <c r="D678" s="155">
        <f t="shared" si="135"/>
        <v>0</v>
      </c>
      <c r="F678" s="156">
        <f t="shared" si="136"/>
        <v>0</v>
      </c>
      <c r="G678" t="str">
        <f t="shared" si="137"/>
        <v/>
      </c>
      <c r="H678" t="b">
        <f t="shared" si="138"/>
        <v>0</v>
      </c>
      <c r="I678" s="283">
        <f t="shared" si="131"/>
        <v>0</v>
      </c>
      <c r="J678" s="1">
        <f t="shared" si="132"/>
        <v>0</v>
      </c>
      <c r="K678" s="63">
        <f t="shared" si="139"/>
        <v>0</v>
      </c>
      <c r="L678" s="149">
        <f t="shared" si="140"/>
        <v>0</v>
      </c>
      <c r="M678" s="150">
        <f t="shared" si="141"/>
        <v>100</v>
      </c>
      <c r="N678" s="149">
        <f t="shared" si="142"/>
        <v>7</v>
      </c>
      <c r="O678" s="149">
        <f t="shared" si="133"/>
        <v>16</v>
      </c>
      <c r="P678" s="149">
        <f t="shared" si="134"/>
        <v>0.1</v>
      </c>
    </row>
    <row r="679" spans="1:16" x14ac:dyDescent="0.25">
      <c r="A679" s="391"/>
      <c r="B679" s="394"/>
      <c r="C679" s="5" t="str">
        <f t="shared" si="130"/>
        <v/>
      </c>
      <c r="D679" s="155">
        <f t="shared" si="135"/>
        <v>0</v>
      </c>
      <c r="F679" s="156">
        <f t="shared" si="136"/>
        <v>0</v>
      </c>
      <c r="G679" t="str">
        <f t="shared" si="137"/>
        <v/>
      </c>
      <c r="H679" t="b">
        <f t="shared" si="138"/>
        <v>0</v>
      </c>
      <c r="I679" s="283">
        <f t="shared" si="131"/>
        <v>0</v>
      </c>
      <c r="J679" s="1">
        <f t="shared" si="132"/>
        <v>0</v>
      </c>
      <c r="K679" s="63">
        <f t="shared" si="139"/>
        <v>0</v>
      </c>
      <c r="L679" s="149">
        <f t="shared" si="140"/>
        <v>0</v>
      </c>
      <c r="M679" s="150">
        <f t="shared" si="141"/>
        <v>100</v>
      </c>
      <c r="N679" s="149">
        <f t="shared" si="142"/>
        <v>7</v>
      </c>
      <c r="O679" s="149">
        <f t="shared" si="133"/>
        <v>16</v>
      </c>
      <c r="P679" s="149">
        <f t="shared" si="134"/>
        <v>0.1</v>
      </c>
    </row>
    <row r="680" spans="1:16" x14ac:dyDescent="0.25">
      <c r="A680" s="391"/>
      <c r="B680" s="394"/>
      <c r="C680" s="5" t="str">
        <f t="shared" si="130"/>
        <v/>
      </c>
      <c r="D680" s="155">
        <f t="shared" si="135"/>
        <v>0</v>
      </c>
      <c r="F680" s="156">
        <f t="shared" si="136"/>
        <v>0</v>
      </c>
      <c r="G680" t="str">
        <f t="shared" si="137"/>
        <v/>
      </c>
      <c r="H680" t="b">
        <f t="shared" si="138"/>
        <v>0</v>
      </c>
      <c r="I680" s="283">
        <f t="shared" si="131"/>
        <v>0</v>
      </c>
      <c r="J680" s="1">
        <f t="shared" si="132"/>
        <v>0</v>
      </c>
      <c r="K680" s="63">
        <f t="shared" si="139"/>
        <v>0</v>
      </c>
      <c r="L680" s="149">
        <f t="shared" si="140"/>
        <v>0</v>
      </c>
      <c r="M680" s="150">
        <f t="shared" si="141"/>
        <v>100</v>
      </c>
      <c r="N680" s="149">
        <f t="shared" si="142"/>
        <v>7</v>
      </c>
      <c r="O680" s="149">
        <f t="shared" si="133"/>
        <v>16</v>
      </c>
      <c r="P680" s="149">
        <f t="shared" si="134"/>
        <v>0.1</v>
      </c>
    </row>
    <row r="681" spans="1:16" x14ac:dyDescent="0.25">
      <c r="A681" s="391"/>
      <c r="B681" s="394"/>
      <c r="C681" s="5" t="str">
        <f t="shared" si="130"/>
        <v/>
      </c>
      <c r="D681" s="155">
        <f t="shared" si="135"/>
        <v>0</v>
      </c>
      <c r="F681" s="156">
        <f t="shared" si="136"/>
        <v>0</v>
      </c>
      <c r="G681" t="str">
        <f t="shared" si="137"/>
        <v/>
      </c>
      <c r="H681" t="b">
        <f t="shared" si="138"/>
        <v>0</v>
      </c>
      <c r="I681" s="283">
        <f t="shared" si="131"/>
        <v>0</v>
      </c>
      <c r="J681" s="1">
        <f t="shared" si="132"/>
        <v>0</v>
      </c>
      <c r="K681" s="63">
        <f t="shared" si="139"/>
        <v>0</v>
      </c>
      <c r="L681" s="149">
        <f t="shared" si="140"/>
        <v>0</v>
      </c>
      <c r="M681" s="150">
        <f t="shared" si="141"/>
        <v>100</v>
      </c>
      <c r="N681" s="149">
        <f t="shared" si="142"/>
        <v>7</v>
      </c>
      <c r="O681" s="149">
        <f t="shared" si="133"/>
        <v>16</v>
      </c>
      <c r="P681" s="149">
        <f t="shared" si="134"/>
        <v>0.1</v>
      </c>
    </row>
    <row r="682" spans="1:16" x14ac:dyDescent="0.25">
      <c r="A682" s="391"/>
      <c r="B682" s="394"/>
      <c r="C682" s="5" t="str">
        <f t="shared" si="130"/>
        <v/>
      </c>
      <c r="D682" s="155">
        <f t="shared" si="135"/>
        <v>0</v>
      </c>
      <c r="F682" s="156">
        <f t="shared" si="136"/>
        <v>0</v>
      </c>
      <c r="G682" t="str">
        <f t="shared" si="137"/>
        <v/>
      </c>
      <c r="H682" t="b">
        <f t="shared" si="138"/>
        <v>0</v>
      </c>
      <c r="I682" s="283">
        <f t="shared" si="131"/>
        <v>0</v>
      </c>
      <c r="J682" s="1">
        <f t="shared" si="132"/>
        <v>0</v>
      </c>
      <c r="K682" s="63">
        <f t="shared" si="139"/>
        <v>0</v>
      </c>
      <c r="L682" s="149">
        <f t="shared" si="140"/>
        <v>0</v>
      </c>
      <c r="M682" s="150">
        <f t="shared" si="141"/>
        <v>100</v>
      </c>
      <c r="N682" s="149">
        <f t="shared" si="142"/>
        <v>7</v>
      </c>
      <c r="O682" s="149">
        <f t="shared" si="133"/>
        <v>16</v>
      </c>
      <c r="P682" s="149">
        <f t="shared" si="134"/>
        <v>0.1</v>
      </c>
    </row>
    <row r="683" spans="1:16" x14ac:dyDescent="0.25">
      <c r="A683" s="391"/>
      <c r="B683" s="394"/>
      <c r="C683" s="5" t="str">
        <f t="shared" si="130"/>
        <v/>
      </c>
      <c r="D683" s="155">
        <f t="shared" si="135"/>
        <v>0</v>
      </c>
      <c r="F683" s="156">
        <f t="shared" si="136"/>
        <v>0</v>
      </c>
      <c r="G683" t="str">
        <f t="shared" si="137"/>
        <v/>
      </c>
      <c r="H683" t="b">
        <f t="shared" si="138"/>
        <v>0</v>
      </c>
      <c r="I683" s="283">
        <f t="shared" si="131"/>
        <v>0</v>
      </c>
      <c r="J683" s="1">
        <f t="shared" si="132"/>
        <v>0</v>
      </c>
      <c r="K683" s="63">
        <f t="shared" si="139"/>
        <v>0</v>
      </c>
      <c r="L683" s="149">
        <f t="shared" si="140"/>
        <v>0</v>
      </c>
      <c r="M683" s="150">
        <f t="shared" si="141"/>
        <v>100</v>
      </c>
      <c r="N683" s="149">
        <f t="shared" si="142"/>
        <v>7</v>
      </c>
      <c r="O683" s="149">
        <f t="shared" si="133"/>
        <v>16</v>
      </c>
      <c r="P683" s="149">
        <f t="shared" si="134"/>
        <v>0.1</v>
      </c>
    </row>
    <row r="684" spans="1:16" x14ac:dyDescent="0.25">
      <c r="A684" s="391"/>
      <c r="B684" s="394"/>
      <c r="C684" s="5" t="str">
        <f t="shared" si="130"/>
        <v/>
      </c>
      <c r="D684" s="155">
        <f t="shared" si="135"/>
        <v>0</v>
      </c>
      <c r="F684" s="156">
        <f t="shared" si="136"/>
        <v>0</v>
      </c>
      <c r="G684" t="str">
        <f t="shared" si="137"/>
        <v/>
      </c>
      <c r="H684" t="b">
        <f t="shared" si="138"/>
        <v>0</v>
      </c>
      <c r="I684" s="283">
        <f t="shared" si="131"/>
        <v>0</v>
      </c>
      <c r="J684" s="1">
        <f t="shared" si="132"/>
        <v>0</v>
      </c>
      <c r="K684" s="63">
        <f t="shared" si="139"/>
        <v>0</v>
      </c>
      <c r="L684" s="149">
        <f t="shared" si="140"/>
        <v>0</v>
      </c>
      <c r="M684" s="150">
        <f t="shared" si="141"/>
        <v>100</v>
      </c>
      <c r="N684" s="149">
        <f t="shared" si="142"/>
        <v>7</v>
      </c>
      <c r="O684" s="149">
        <f t="shared" si="133"/>
        <v>16</v>
      </c>
      <c r="P684" s="149">
        <f t="shared" si="134"/>
        <v>0.1</v>
      </c>
    </row>
    <row r="685" spans="1:16" x14ac:dyDescent="0.25">
      <c r="A685" s="391"/>
      <c r="B685" s="394"/>
      <c r="C685" s="5" t="str">
        <f t="shared" si="130"/>
        <v/>
      </c>
      <c r="D685" s="155">
        <f t="shared" si="135"/>
        <v>0</v>
      </c>
      <c r="F685" s="156">
        <f t="shared" si="136"/>
        <v>0</v>
      </c>
      <c r="G685" t="str">
        <f t="shared" si="137"/>
        <v/>
      </c>
      <c r="H685" t="b">
        <f t="shared" si="138"/>
        <v>0</v>
      </c>
      <c r="I685" s="283">
        <f t="shared" si="131"/>
        <v>0</v>
      </c>
      <c r="J685" s="1">
        <f t="shared" si="132"/>
        <v>0</v>
      </c>
      <c r="K685" s="63">
        <f t="shared" si="139"/>
        <v>0</v>
      </c>
      <c r="L685" s="149">
        <f t="shared" si="140"/>
        <v>0</v>
      </c>
      <c r="M685" s="150">
        <f t="shared" si="141"/>
        <v>100</v>
      </c>
      <c r="N685" s="149">
        <f t="shared" si="142"/>
        <v>7</v>
      </c>
      <c r="O685" s="149">
        <f t="shared" si="133"/>
        <v>16</v>
      </c>
      <c r="P685" s="149">
        <f t="shared" si="134"/>
        <v>0.1</v>
      </c>
    </row>
    <row r="686" spans="1:16" x14ac:dyDescent="0.25">
      <c r="A686" s="391"/>
      <c r="B686" s="394"/>
      <c r="C686" s="5" t="str">
        <f t="shared" si="130"/>
        <v/>
      </c>
      <c r="D686" s="155">
        <f t="shared" si="135"/>
        <v>0</v>
      </c>
      <c r="F686" s="156">
        <f t="shared" si="136"/>
        <v>0</v>
      </c>
      <c r="G686" t="str">
        <f t="shared" si="137"/>
        <v/>
      </c>
      <c r="H686" t="b">
        <f t="shared" si="138"/>
        <v>0</v>
      </c>
      <c r="I686" s="283">
        <f t="shared" si="131"/>
        <v>0</v>
      </c>
      <c r="J686" s="1">
        <f t="shared" si="132"/>
        <v>0</v>
      </c>
      <c r="K686" s="63">
        <f t="shared" si="139"/>
        <v>0</v>
      </c>
      <c r="L686" s="149">
        <f t="shared" si="140"/>
        <v>0</v>
      </c>
      <c r="M686" s="150">
        <f t="shared" si="141"/>
        <v>100</v>
      </c>
      <c r="N686" s="149">
        <f t="shared" si="142"/>
        <v>7</v>
      </c>
      <c r="O686" s="149">
        <f t="shared" si="133"/>
        <v>16</v>
      </c>
      <c r="P686" s="149">
        <f t="shared" si="134"/>
        <v>0.1</v>
      </c>
    </row>
    <row r="687" spans="1:16" x14ac:dyDescent="0.25">
      <c r="A687" s="391"/>
      <c r="B687" s="394"/>
      <c r="C687" s="5" t="str">
        <f t="shared" si="130"/>
        <v/>
      </c>
      <c r="D687" s="155">
        <f t="shared" si="135"/>
        <v>0</v>
      </c>
      <c r="F687" s="156">
        <f t="shared" si="136"/>
        <v>0</v>
      </c>
      <c r="G687" t="str">
        <f t="shared" si="137"/>
        <v/>
      </c>
      <c r="H687" t="b">
        <f t="shared" si="138"/>
        <v>0</v>
      </c>
      <c r="I687" s="283">
        <f t="shared" si="131"/>
        <v>0</v>
      </c>
      <c r="J687" s="1">
        <f t="shared" si="132"/>
        <v>0</v>
      </c>
      <c r="K687" s="63">
        <f t="shared" si="139"/>
        <v>0</v>
      </c>
      <c r="L687" s="149">
        <f t="shared" si="140"/>
        <v>0</v>
      </c>
      <c r="M687" s="150">
        <f t="shared" si="141"/>
        <v>100</v>
      </c>
      <c r="N687" s="149">
        <f t="shared" si="142"/>
        <v>7</v>
      </c>
      <c r="O687" s="149">
        <f t="shared" si="133"/>
        <v>16</v>
      </c>
      <c r="P687" s="149">
        <f t="shared" si="134"/>
        <v>0.1</v>
      </c>
    </row>
    <row r="688" spans="1:16" x14ac:dyDescent="0.25">
      <c r="A688" s="391"/>
      <c r="B688" s="394"/>
      <c r="C688" s="5" t="str">
        <f t="shared" si="130"/>
        <v/>
      </c>
      <c r="D688" s="155">
        <f t="shared" si="135"/>
        <v>0</v>
      </c>
      <c r="F688" s="156">
        <f t="shared" si="136"/>
        <v>0</v>
      </c>
      <c r="G688" t="str">
        <f t="shared" si="137"/>
        <v/>
      </c>
      <c r="H688" t="b">
        <f t="shared" si="138"/>
        <v>0</v>
      </c>
      <c r="I688" s="283">
        <f t="shared" si="131"/>
        <v>0</v>
      </c>
      <c r="J688" s="1">
        <f t="shared" si="132"/>
        <v>0</v>
      </c>
      <c r="K688" s="63">
        <f t="shared" si="139"/>
        <v>0</v>
      </c>
      <c r="L688" s="149">
        <f t="shared" si="140"/>
        <v>0</v>
      </c>
      <c r="M688" s="150">
        <f t="shared" si="141"/>
        <v>100</v>
      </c>
      <c r="N688" s="149">
        <f t="shared" si="142"/>
        <v>7</v>
      </c>
      <c r="O688" s="149">
        <f t="shared" si="133"/>
        <v>16</v>
      </c>
      <c r="P688" s="149">
        <f t="shared" si="134"/>
        <v>0.1</v>
      </c>
    </row>
    <row r="689" spans="1:16" x14ac:dyDescent="0.25">
      <c r="A689" s="391"/>
      <c r="B689" s="394"/>
      <c r="C689" s="5" t="str">
        <f t="shared" si="130"/>
        <v/>
      </c>
      <c r="D689" s="155">
        <f t="shared" si="135"/>
        <v>0</v>
      </c>
      <c r="F689" s="156">
        <f t="shared" si="136"/>
        <v>0</v>
      </c>
      <c r="G689" t="str">
        <f t="shared" si="137"/>
        <v/>
      </c>
      <c r="H689" t="b">
        <f t="shared" si="138"/>
        <v>0</v>
      </c>
      <c r="I689" s="283">
        <f t="shared" si="131"/>
        <v>0</v>
      </c>
      <c r="J689" s="1">
        <f t="shared" si="132"/>
        <v>0</v>
      </c>
      <c r="K689" s="63">
        <f t="shared" si="139"/>
        <v>0</v>
      </c>
      <c r="L689" s="149">
        <f t="shared" si="140"/>
        <v>0</v>
      </c>
      <c r="M689" s="150">
        <f t="shared" si="141"/>
        <v>100</v>
      </c>
      <c r="N689" s="149">
        <f t="shared" si="142"/>
        <v>7</v>
      </c>
      <c r="O689" s="149">
        <f t="shared" si="133"/>
        <v>16</v>
      </c>
      <c r="P689" s="149">
        <f t="shared" si="134"/>
        <v>0.1</v>
      </c>
    </row>
    <row r="690" spans="1:16" x14ac:dyDescent="0.25">
      <c r="A690" s="391"/>
      <c r="B690" s="394"/>
      <c r="C690" s="5" t="str">
        <f t="shared" si="130"/>
        <v/>
      </c>
      <c r="D690" s="155">
        <f t="shared" si="135"/>
        <v>0</v>
      </c>
      <c r="F690" s="156">
        <f t="shared" si="136"/>
        <v>0</v>
      </c>
      <c r="G690" t="str">
        <f t="shared" si="137"/>
        <v/>
      </c>
      <c r="H690" t="b">
        <f t="shared" si="138"/>
        <v>0</v>
      </c>
      <c r="I690" s="283">
        <f t="shared" si="131"/>
        <v>0</v>
      </c>
      <c r="J690" s="1">
        <f t="shared" si="132"/>
        <v>0</v>
      </c>
      <c r="K690" s="63">
        <f t="shared" si="139"/>
        <v>0</v>
      </c>
      <c r="L690" s="149">
        <f t="shared" si="140"/>
        <v>0</v>
      </c>
      <c r="M690" s="150">
        <f t="shared" si="141"/>
        <v>100</v>
      </c>
      <c r="N690" s="149">
        <f t="shared" si="142"/>
        <v>7</v>
      </c>
      <c r="O690" s="149">
        <f t="shared" si="133"/>
        <v>16</v>
      </c>
      <c r="P690" s="149">
        <f t="shared" si="134"/>
        <v>0.1</v>
      </c>
    </row>
    <row r="691" spans="1:16" x14ac:dyDescent="0.25">
      <c r="A691" s="391"/>
      <c r="B691" s="394"/>
      <c r="C691" s="5" t="str">
        <f t="shared" si="130"/>
        <v/>
      </c>
      <c r="D691" s="155">
        <f t="shared" si="135"/>
        <v>0</v>
      </c>
      <c r="F691" s="156">
        <f t="shared" si="136"/>
        <v>0</v>
      </c>
      <c r="G691" t="str">
        <f t="shared" si="137"/>
        <v/>
      </c>
      <c r="H691" t="b">
        <f t="shared" si="138"/>
        <v>0</v>
      </c>
      <c r="I691" s="283">
        <f t="shared" si="131"/>
        <v>0</v>
      </c>
      <c r="J691" s="1">
        <f t="shared" si="132"/>
        <v>0</v>
      </c>
      <c r="K691" s="63">
        <f t="shared" si="139"/>
        <v>0</v>
      </c>
      <c r="L691" s="149">
        <f t="shared" si="140"/>
        <v>0</v>
      </c>
      <c r="M691" s="150">
        <f t="shared" si="141"/>
        <v>100</v>
      </c>
      <c r="N691" s="149">
        <f t="shared" si="142"/>
        <v>7</v>
      </c>
      <c r="O691" s="149">
        <f t="shared" si="133"/>
        <v>16</v>
      </c>
      <c r="P691" s="149">
        <f t="shared" si="134"/>
        <v>0.1</v>
      </c>
    </row>
    <row r="692" spans="1:16" x14ac:dyDescent="0.25">
      <c r="A692" s="391"/>
      <c r="B692" s="394"/>
      <c r="C692" s="5" t="str">
        <f t="shared" si="130"/>
        <v/>
      </c>
      <c r="D692" s="155">
        <f t="shared" si="135"/>
        <v>0</v>
      </c>
      <c r="F692" s="156">
        <f t="shared" si="136"/>
        <v>0</v>
      </c>
      <c r="G692" t="str">
        <f t="shared" si="137"/>
        <v/>
      </c>
      <c r="H692" t="b">
        <f t="shared" si="138"/>
        <v>0</v>
      </c>
      <c r="I692" s="283">
        <f t="shared" si="131"/>
        <v>0</v>
      </c>
      <c r="J692" s="1">
        <f t="shared" si="132"/>
        <v>0</v>
      </c>
      <c r="K692" s="63">
        <f t="shared" si="139"/>
        <v>0</v>
      </c>
      <c r="L692" s="149">
        <f t="shared" si="140"/>
        <v>0</v>
      </c>
      <c r="M692" s="150">
        <f t="shared" si="141"/>
        <v>100</v>
      </c>
      <c r="N692" s="149">
        <f t="shared" si="142"/>
        <v>7</v>
      </c>
      <c r="O692" s="149">
        <f t="shared" si="133"/>
        <v>16</v>
      </c>
      <c r="P692" s="149">
        <f t="shared" si="134"/>
        <v>0.1</v>
      </c>
    </row>
    <row r="693" spans="1:16" x14ac:dyDescent="0.25">
      <c r="A693" s="391"/>
      <c r="B693" s="394"/>
      <c r="C693" s="5" t="str">
        <f t="shared" si="130"/>
        <v/>
      </c>
      <c r="D693" s="155">
        <f t="shared" si="135"/>
        <v>0</v>
      </c>
      <c r="F693" s="156">
        <f t="shared" si="136"/>
        <v>0</v>
      </c>
      <c r="G693" t="str">
        <f t="shared" si="137"/>
        <v/>
      </c>
      <c r="H693" t="b">
        <f t="shared" si="138"/>
        <v>0</v>
      </c>
      <c r="I693" s="283">
        <f t="shared" si="131"/>
        <v>0</v>
      </c>
      <c r="J693" s="1">
        <f t="shared" si="132"/>
        <v>0</v>
      </c>
      <c r="K693" s="63">
        <f t="shared" si="139"/>
        <v>0</v>
      </c>
      <c r="L693" s="149">
        <f t="shared" si="140"/>
        <v>0</v>
      </c>
      <c r="M693" s="150">
        <f t="shared" si="141"/>
        <v>100</v>
      </c>
      <c r="N693" s="149">
        <f t="shared" si="142"/>
        <v>7</v>
      </c>
      <c r="O693" s="149">
        <f t="shared" si="133"/>
        <v>16</v>
      </c>
      <c r="P693" s="149">
        <f t="shared" si="134"/>
        <v>0.1</v>
      </c>
    </row>
    <row r="694" spans="1:16" x14ac:dyDescent="0.25">
      <c r="A694" s="391"/>
      <c r="B694" s="394"/>
      <c r="C694" s="5" t="str">
        <f t="shared" si="130"/>
        <v/>
      </c>
      <c r="D694" s="155">
        <f t="shared" si="135"/>
        <v>0</v>
      </c>
      <c r="F694" s="156">
        <f t="shared" si="136"/>
        <v>0</v>
      </c>
      <c r="G694" t="str">
        <f t="shared" si="137"/>
        <v/>
      </c>
      <c r="H694" t="b">
        <f t="shared" si="138"/>
        <v>0</v>
      </c>
      <c r="I694" s="283">
        <f t="shared" si="131"/>
        <v>0</v>
      </c>
      <c r="J694" s="1">
        <f t="shared" si="132"/>
        <v>0</v>
      </c>
      <c r="K694" s="63">
        <f t="shared" si="139"/>
        <v>0</v>
      </c>
      <c r="L694" s="149">
        <f t="shared" si="140"/>
        <v>0</v>
      </c>
      <c r="M694" s="150">
        <f t="shared" si="141"/>
        <v>100</v>
      </c>
      <c r="N694" s="149">
        <f t="shared" si="142"/>
        <v>7</v>
      </c>
      <c r="O694" s="149">
        <f t="shared" si="133"/>
        <v>16</v>
      </c>
      <c r="P694" s="149">
        <f t="shared" si="134"/>
        <v>0.1</v>
      </c>
    </row>
    <row r="695" spans="1:16" x14ac:dyDescent="0.25">
      <c r="A695" s="391"/>
      <c r="B695" s="394"/>
      <c r="C695" s="5" t="str">
        <f t="shared" si="130"/>
        <v/>
      </c>
      <c r="D695" s="155">
        <f t="shared" si="135"/>
        <v>0</v>
      </c>
      <c r="F695" s="156">
        <f t="shared" si="136"/>
        <v>0</v>
      </c>
      <c r="G695" t="str">
        <f t="shared" si="137"/>
        <v/>
      </c>
      <c r="H695" t="b">
        <f t="shared" si="138"/>
        <v>0</v>
      </c>
      <c r="I695" s="283">
        <f t="shared" si="131"/>
        <v>0</v>
      </c>
      <c r="J695" s="1">
        <f t="shared" si="132"/>
        <v>0</v>
      </c>
      <c r="K695" s="63">
        <f t="shared" si="139"/>
        <v>0</v>
      </c>
      <c r="L695" s="149">
        <f t="shared" si="140"/>
        <v>0</v>
      </c>
      <c r="M695" s="150">
        <f t="shared" si="141"/>
        <v>100</v>
      </c>
      <c r="N695" s="149">
        <f t="shared" si="142"/>
        <v>7</v>
      </c>
      <c r="O695" s="149">
        <f t="shared" si="133"/>
        <v>16</v>
      </c>
      <c r="P695" s="149">
        <f t="shared" si="134"/>
        <v>0.1</v>
      </c>
    </row>
    <row r="696" spans="1:16" x14ac:dyDescent="0.25">
      <c r="A696" s="391"/>
      <c r="B696" s="394"/>
      <c r="C696" s="5" t="str">
        <f t="shared" si="130"/>
        <v/>
      </c>
      <c r="D696" s="155">
        <f t="shared" si="135"/>
        <v>0</v>
      </c>
      <c r="F696" s="156">
        <f t="shared" si="136"/>
        <v>0</v>
      </c>
      <c r="G696" t="str">
        <f t="shared" si="137"/>
        <v/>
      </c>
      <c r="H696" t="b">
        <f t="shared" si="138"/>
        <v>0</v>
      </c>
      <c r="I696" s="283">
        <f t="shared" si="131"/>
        <v>0</v>
      </c>
      <c r="J696" s="1">
        <f t="shared" si="132"/>
        <v>0</v>
      </c>
      <c r="K696" s="63">
        <f t="shared" si="139"/>
        <v>0</v>
      </c>
      <c r="L696" s="149">
        <f t="shared" si="140"/>
        <v>0</v>
      </c>
      <c r="M696" s="150">
        <f t="shared" si="141"/>
        <v>100</v>
      </c>
      <c r="N696" s="149">
        <f t="shared" si="142"/>
        <v>7</v>
      </c>
      <c r="O696" s="149">
        <f t="shared" si="133"/>
        <v>16</v>
      </c>
      <c r="P696" s="149">
        <f t="shared" si="134"/>
        <v>0.1</v>
      </c>
    </row>
    <row r="697" spans="1:16" x14ac:dyDescent="0.25">
      <c r="A697" s="391"/>
      <c r="B697" s="394"/>
      <c r="C697" s="5" t="str">
        <f t="shared" si="130"/>
        <v/>
      </c>
      <c r="D697" s="155">
        <f t="shared" si="135"/>
        <v>0</v>
      </c>
      <c r="F697" s="156">
        <f t="shared" si="136"/>
        <v>0</v>
      </c>
      <c r="G697" t="str">
        <f t="shared" si="137"/>
        <v/>
      </c>
      <c r="H697" t="b">
        <f t="shared" si="138"/>
        <v>0</v>
      </c>
      <c r="I697" s="283">
        <f t="shared" si="131"/>
        <v>0</v>
      </c>
      <c r="J697" s="1">
        <f t="shared" si="132"/>
        <v>0</v>
      </c>
      <c r="K697" s="63">
        <f t="shared" si="139"/>
        <v>0</v>
      </c>
      <c r="L697" s="149">
        <f t="shared" si="140"/>
        <v>0</v>
      </c>
      <c r="M697" s="150">
        <f t="shared" si="141"/>
        <v>100</v>
      </c>
      <c r="N697" s="149">
        <f t="shared" si="142"/>
        <v>7</v>
      </c>
      <c r="O697" s="149">
        <f t="shared" si="133"/>
        <v>16</v>
      </c>
      <c r="P697" s="149">
        <f t="shared" si="134"/>
        <v>0.1</v>
      </c>
    </row>
    <row r="698" spans="1:16" x14ac:dyDescent="0.25">
      <c r="A698" s="391"/>
      <c r="B698" s="394"/>
      <c r="C698" s="5" t="str">
        <f t="shared" si="130"/>
        <v/>
      </c>
      <c r="D698" s="155">
        <f t="shared" si="135"/>
        <v>0</v>
      </c>
      <c r="F698" s="156">
        <f t="shared" si="136"/>
        <v>0</v>
      </c>
      <c r="G698" t="str">
        <f t="shared" si="137"/>
        <v/>
      </c>
      <c r="H698" t="b">
        <f t="shared" si="138"/>
        <v>0</v>
      </c>
      <c r="I698" s="283">
        <f t="shared" si="131"/>
        <v>0</v>
      </c>
      <c r="J698" s="1">
        <f t="shared" si="132"/>
        <v>0</v>
      </c>
      <c r="K698" s="63">
        <f t="shared" si="139"/>
        <v>0</v>
      </c>
      <c r="L698" s="149">
        <f t="shared" si="140"/>
        <v>0</v>
      </c>
      <c r="M698" s="150">
        <f t="shared" si="141"/>
        <v>100</v>
      </c>
      <c r="N698" s="149">
        <f t="shared" si="142"/>
        <v>7</v>
      </c>
      <c r="O698" s="149">
        <f t="shared" si="133"/>
        <v>16</v>
      </c>
      <c r="P698" s="149">
        <f t="shared" si="134"/>
        <v>0.1</v>
      </c>
    </row>
    <row r="699" spans="1:16" x14ac:dyDescent="0.25">
      <c r="A699" s="391"/>
      <c r="B699" s="394"/>
      <c r="C699" s="5" t="str">
        <f t="shared" si="130"/>
        <v/>
      </c>
      <c r="D699" s="155">
        <f t="shared" si="135"/>
        <v>0</v>
      </c>
      <c r="F699" s="156">
        <f t="shared" si="136"/>
        <v>0</v>
      </c>
      <c r="G699" t="str">
        <f t="shared" si="137"/>
        <v/>
      </c>
      <c r="H699" t="b">
        <f t="shared" si="138"/>
        <v>0</v>
      </c>
      <c r="I699" s="283">
        <f t="shared" si="131"/>
        <v>0</v>
      </c>
      <c r="J699" s="1">
        <f t="shared" si="132"/>
        <v>0</v>
      </c>
      <c r="K699" s="63">
        <f t="shared" si="139"/>
        <v>0</v>
      </c>
      <c r="L699" s="149">
        <f t="shared" si="140"/>
        <v>0</v>
      </c>
      <c r="M699" s="150">
        <f t="shared" si="141"/>
        <v>100</v>
      </c>
      <c r="N699" s="149">
        <f t="shared" si="142"/>
        <v>7</v>
      </c>
      <c r="O699" s="149">
        <f t="shared" si="133"/>
        <v>16</v>
      </c>
      <c r="P699" s="149">
        <f t="shared" si="134"/>
        <v>0.1</v>
      </c>
    </row>
    <row r="700" spans="1:16" x14ac:dyDescent="0.25">
      <c r="A700" s="391"/>
      <c r="B700" s="394"/>
      <c r="C700" s="5" t="str">
        <f t="shared" si="130"/>
        <v/>
      </c>
      <c r="D700" s="155">
        <f t="shared" si="135"/>
        <v>0</v>
      </c>
      <c r="F700" s="156">
        <f t="shared" si="136"/>
        <v>0</v>
      </c>
      <c r="G700" t="str">
        <f t="shared" si="137"/>
        <v/>
      </c>
      <c r="H700" t="b">
        <f t="shared" si="138"/>
        <v>0</v>
      </c>
      <c r="I700" s="283">
        <f t="shared" si="131"/>
        <v>0</v>
      </c>
      <c r="J700" s="1">
        <f t="shared" si="132"/>
        <v>0</v>
      </c>
      <c r="K700" s="63">
        <f t="shared" si="139"/>
        <v>0</v>
      </c>
      <c r="L700" s="149">
        <f t="shared" si="140"/>
        <v>0</v>
      </c>
      <c r="M700" s="150">
        <f t="shared" si="141"/>
        <v>100</v>
      </c>
      <c r="N700" s="149">
        <f t="shared" si="142"/>
        <v>7</v>
      </c>
      <c r="O700" s="149">
        <f t="shared" si="133"/>
        <v>16</v>
      </c>
      <c r="P700" s="149">
        <f t="shared" si="134"/>
        <v>0.1</v>
      </c>
    </row>
    <row r="701" spans="1:16" x14ac:dyDescent="0.25">
      <c r="A701" s="391"/>
      <c r="B701" s="394"/>
      <c r="C701" s="5" t="str">
        <f t="shared" si="130"/>
        <v/>
      </c>
      <c r="D701" s="155">
        <f t="shared" si="135"/>
        <v>0</v>
      </c>
      <c r="F701" s="156">
        <f t="shared" si="136"/>
        <v>0</v>
      </c>
      <c r="G701" t="str">
        <f t="shared" si="137"/>
        <v/>
      </c>
      <c r="H701" t="b">
        <f t="shared" si="138"/>
        <v>0</v>
      </c>
      <c r="I701" s="283">
        <f t="shared" si="131"/>
        <v>0</v>
      </c>
      <c r="J701" s="1">
        <f t="shared" si="132"/>
        <v>0</v>
      </c>
      <c r="K701" s="63">
        <f t="shared" si="139"/>
        <v>0</v>
      </c>
      <c r="L701" s="149">
        <f t="shared" si="140"/>
        <v>0</v>
      </c>
      <c r="M701" s="150">
        <f t="shared" si="141"/>
        <v>100</v>
      </c>
      <c r="N701" s="149">
        <f t="shared" si="142"/>
        <v>7</v>
      </c>
      <c r="O701" s="149">
        <f t="shared" si="133"/>
        <v>16</v>
      </c>
      <c r="P701" s="149">
        <f t="shared" si="134"/>
        <v>0.1</v>
      </c>
    </row>
    <row r="702" spans="1:16" x14ac:dyDescent="0.25">
      <c r="A702" s="391"/>
      <c r="B702" s="394"/>
      <c r="C702" s="5" t="str">
        <f t="shared" si="130"/>
        <v/>
      </c>
      <c r="D702" s="155">
        <f t="shared" si="135"/>
        <v>0</v>
      </c>
      <c r="F702" s="156">
        <f t="shared" si="136"/>
        <v>0</v>
      </c>
      <c r="G702" t="str">
        <f t="shared" si="137"/>
        <v/>
      </c>
      <c r="H702" t="b">
        <f t="shared" si="138"/>
        <v>0</v>
      </c>
      <c r="I702" s="283">
        <f t="shared" si="131"/>
        <v>0</v>
      </c>
      <c r="J702" s="1">
        <f t="shared" si="132"/>
        <v>0</v>
      </c>
      <c r="K702" s="63">
        <f t="shared" si="139"/>
        <v>0</v>
      </c>
      <c r="L702" s="149">
        <f t="shared" si="140"/>
        <v>0</v>
      </c>
      <c r="M702" s="150">
        <f t="shared" si="141"/>
        <v>100</v>
      </c>
      <c r="N702" s="149">
        <f t="shared" si="142"/>
        <v>7</v>
      </c>
      <c r="O702" s="149">
        <f t="shared" si="133"/>
        <v>16</v>
      </c>
      <c r="P702" s="149">
        <f t="shared" si="134"/>
        <v>0.1</v>
      </c>
    </row>
    <row r="703" spans="1:16" x14ac:dyDescent="0.25">
      <c r="A703" s="391"/>
      <c r="B703" s="394"/>
      <c r="C703" s="5" t="str">
        <f t="shared" si="130"/>
        <v/>
      </c>
      <c r="D703" s="155">
        <f t="shared" si="135"/>
        <v>0</v>
      </c>
      <c r="F703" s="156">
        <f t="shared" si="136"/>
        <v>0</v>
      </c>
      <c r="G703" t="str">
        <f t="shared" si="137"/>
        <v/>
      </c>
      <c r="H703" t="b">
        <f t="shared" si="138"/>
        <v>0</v>
      </c>
      <c r="I703" s="283">
        <f t="shared" si="131"/>
        <v>0</v>
      </c>
      <c r="J703" s="1">
        <f t="shared" si="132"/>
        <v>0</v>
      </c>
      <c r="K703" s="63">
        <f t="shared" si="139"/>
        <v>0</v>
      </c>
      <c r="L703" s="149">
        <f t="shared" si="140"/>
        <v>0</v>
      </c>
      <c r="M703" s="150">
        <f t="shared" si="141"/>
        <v>100</v>
      </c>
      <c r="N703" s="149">
        <f t="shared" si="142"/>
        <v>7</v>
      </c>
      <c r="O703" s="149">
        <f t="shared" si="133"/>
        <v>16</v>
      </c>
      <c r="P703" s="149">
        <f t="shared" si="134"/>
        <v>0.1</v>
      </c>
    </row>
    <row r="704" spans="1:16" x14ac:dyDescent="0.25">
      <c r="A704" s="391"/>
      <c r="B704" s="394"/>
      <c r="C704" s="5" t="str">
        <f t="shared" si="130"/>
        <v/>
      </c>
      <c r="D704" s="155">
        <f t="shared" si="135"/>
        <v>0</v>
      </c>
      <c r="F704" s="156">
        <f t="shared" si="136"/>
        <v>0</v>
      </c>
      <c r="G704" t="str">
        <f t="shared" si="137"/>
        <v/>
      </c>
      <c r="H704" t="b">
        <f t="shared" si="138"/>
        <v>0</v>
      </c>
      <c r="I704" s="283">
        <f t="shared" si="131"/>
        <v>0</v>
      </c>
      <c r="J704" s="1">
        <f t="shared" si="132"/>
        <v>0</v>
      </c>
      <c r="K704" s="63">
        <f t="shared" si="139"/>
        <v>0</v>
      </c>
      <c r="L704" s="149">
        <f t="shared" si="140"/>
        <v>0</v>
      </c>
      <c r="M704" s="150">
        <f t="shared" si="141"/>
        <v>100</v>
      </c>
      <c r="N704" s="149">
        <f t="shared" si="142"/>
        <v>7</v>
      </c>
      <c r="O704" s="149">
        <f t="shared" si="133"/>
        <v>16</v>
      </c>
      <c r="P704" s="149">
        <f t="shared" si="134"/>
        <v>0.1</v>
      </c>
    </row>
    <row r="705" spans="1:16" x14ac:dyDescent="0.25">
      <c r="A705" s="391"/>
      <c r="B705" s="394"/>
      <c r="C705" s="5" t="str">
        <f t="shared" si="130"/>
        <v/>
      </c>
      <c r="D705" s="155">
        <f t="shared" si="135"/>
        <v>0</v>
      </c>
      <c r="F705" s="156">
        <f t="shared" si="136"/>
        <v>0</v>
      </c>
      <c r="G705" t="str">
        <f t="shared" si="137"/>
        <v/>
      </c>
      <c r="H705" t="b">
        <f t="shared" si="138"/>
        <v>0</v>
      </c>
      <c r="I705" s="283">
        <f t="shared" si="131"/>
        <v>0</v>
      </c>
      <c r="J705" s="1">
        <f t="shared" si="132"/>
        <v>0</v>
      </c>
      <c r="K705" s="63">
        <f t="shared" si="139"/>
        <v>0</v>
      </c>
      <c r="L705" s="149">
        <f t="shared" si="140"/>
        <v>0</v>
      </c>
      <c r="M705" s="150">
        <f t="shared" si="141"/>
        <v>100</v>
      </c>
      <c r="N705" s="149">
        <f t="shared" si="142"/>
        <v>7</v>
      </c>
      <c r="O705" s="149">
        <f t="shared" si="133"/>
        <v>16</v>
      </c>
      <c r="P705" s="149">
        <f t="shared" si="134"/>
        <v>0.1</v>
      </c>
    </row>
    <row r="706" spans="1:16" x14ac:dyDescent="0.25">
      <c r="A706" s="391"/>
      <c r="B706" s="394"/>
      <c r="C706" s="5" t="str">
        <f t="shared" si="130"/>
        <v/>
      </c>
      <c r="D706" s="155">
        <f t="shared" si="135"/>
        <v>0</v>
      </c>
      <c r="F706" s="156">
        <f t="shared" si="136"/>
        <v>0</v>
      </c>
      <c r="G706" t="str">
        <f t="shared" si="137"/>
        <v/>
      </c>
      <c r="H706" t="b">
        <f t="shared" si="138"/>
        <v>0</v>
      </c>
      <c r="I706" s="283">
        <f t="shared" si="131"/>
        <v>0</v>
      </c>
      <c r="J706" s="1">
        <f t="shared" si="132"/>
        <v>0</v>
      </c>
      <c r="K706" s="63">
        <f t="shared" si="139"/>
        <v>0</v>
      </c>
      <c r="L706" s="149">
        <f t="shared" si="140"/>
        <v>0</v>
      </c>
      <c r="M706" s="150">
        <f t="shared" si="141"/>
        <v>100</v>
      </c>
      <c r="N706" s="149">
        <f t="shared" si="142"/>
        <v>7</v>
      </c>
      <c r="O706" s="149">
        <f t="shared" si="133"/>
        <v>16</v>
      </c>
      <c r="P706" s="149">
        <f t="shared" si="134"/>
        <v>0.1</v>
      </c>
    </row>
    <row r="707" spans="1:16" x14ac:dyDescent="0.25">
      <c r="A707" s="391"/>
      <c r="B707" s="394"/>
      <c r="C707" s="5" t="str">
        <f t="shared" ref="C707:C770" si="143">IF(I707&gt;0,INDEX(DB,I707,2),"")</f>
        <v/>
      </c>
      <c r="D707" s="155">
        <f t="shared" si="135"/>
        <v>0</v>
      </c>
      <c r="F707" s="156">
        <f t="shared" si="136"/>
        <v>0</v>
      </c>
      <c r="G707" t="str">
        <f t="shared" si="137"/>
        <v/>
      </c>
      <c r="H707" t="b">
        <f t="shared" si="138"/>
        <v>0</v>
      </c>
      <c r="I707" s="283">
        <f t="shared" ref="I707:I770" si="144">IF(ISNA(MATCH(A707,AthleteNumbers,0)),0,MATCH(A707,AthleteNumbers,0))</f>
        <v>0</v>
      </c>
      <c r="J707" s="1">
        <f t="shared" ref="J707:J770" si="145">IF(I707&gt;0,INDEX(DB,$I707,6),0)</f>
        <v>0</v>
      </c>
      <c r="K707" s="63">
        <f t="shared" si="139"/>
        <v>0</v>
      </c>
      <c r="L707" s="149">
        <f t="shared" si="140"/>
        <v>0</v>
      </c>
      <c r="M707" s="150">
        <f t="shared" si="141"/>
        <v>100</v>
      </c>
      <c r="N707" s="149">
        <f t="shared" si="142"/>
        <v>7</v>
      </c>
      <c r="O707" s="149">
        <f t="shared" ref="O707:O770" si="146">IF($J707=0,$M$1,INDEX(IncEventData,$J707,2))</f>
        <v>16</v>
      </c>
      <c r="P707" s="149">
        <f t="shared" ref="P707:P770" si="147">IF($J707=0,$O$1,INDEX(IncEventData,$J707,3))</f>
        <v>0.1</v>
      </c>
    </row>
    <row r="708" spans="1:16" x14ac:dyDescent="0.25">
      <c r="A708" s="391"/>
      <c r="B708" s="394"/>
      <c r="C708" s="5" t="str">
        <f t="shared" si="143"/>
        <v/>
      </c>
      <c r="D708" s="155">
        <f t="shared" ref="D708:D771" si="148">IF(AND(H708,B708&gt;0,ISNUMBER(B708)),IF(ISERR(M708),0,M708),0)</f>
        <v>0</v>
      </c>
      <c r="F708" s="156">
        <f t="shared" ref="F708:F771" si="149">COUNTIF(A$3:A$1002,A708)</f>
        <v>0</v>
      </c>
      <c r="G708" t="str">
        <f t="shared" ref="G708:G771" si="150">IF(AND(H708,OR(D708&lt;=10,D708&gt;=90)),"CHECK","")</f>
        <v/>
      </c>
      <c r="H708" t="b">
        <f t="shared" ref="H708:H771" si="151">IF(AND(LEN(A708)&gt;0,LEN(C708)&gt;0,B708&lt;&gt;0),TRUE,FALSE)</f>
        <v>0</v>
      </c>
      <c r="I708" s="283">
        <f t="shared" si="144"/>
        <v>0</v>
      </c>
      <c r="J708" s="1">
        <f t="shared" si="145"/>
        <v>0</v>
      </c>
      <c r="K708" s="63">
        <f t="shared" ref="K708:K771" si="152">IF(ISNUMBER(B708),ROUND(+B708,1),0)</f>
        <v>0</v>
      </c>
      <c r="L708" s="149">
        <f t="shared" ref="L708:L771" si="153">+K708</f>
        <v>0</v>
      </c>
      <c r="M708" s="150">
        <f t="shared" ref="M708:M771" si="154">IF(AND(L708&gt;O708,O708&gt;0),MinPoints,IF(L708&lt;N708,100,+INT((O708-$L708)/P708)+MinPoints))</f>
        <v>100</v>
      </c>
      <c r="N708" s="149">
        <f t="shared" ref="N708:N771" si="155">+O708-(P708*90)</f>
        <v>7</v>
      </c>
      <c r="O708" s="149">
        <f t="shared" si="146"/>
        <v>16</v>
      </c>
      <c r="P708" s="149">
        <f t="shared" si="147"/>
        <v>0.1</v>
      </c>
    </row>
    <row r="709" spans="1:16" x14ac:dyDescent="0.25">
      <c r="A709" s="391"/>
      <c r="B709" s="394"/>
      <c r="C709" s="5" t="str">
        <f t="shared" si="143"/>
        <v/>
      </c>
      <c r="D709" s="155">
        <f t="shared" si="148"/>
        <v>0</v>
      </c>
      <c r="F709" s="156">
        <f t="shared" si="149"/>
        <v>0</v>
      </c>
      <c r="G709" t="str">
        <f t="shared" si="150"/>
        <v/>
      </c>
      <c r="H709" t="b">
        <f t="shared" si="151"/>
        <v>0</v>
      </c>
      <c r="I709" s="283">
        <f t="shared" si="144"/>
        <v>0</v>
      </c>
      <c r="J709" s="1">
        <f t="shared" si="145"/>
        <v>0</v>
      </c>
      <c r="K709" s="63">
        <f t="shared" si="152"/>
        <v>0</v>
      </c>
      <c r="L709" s="149">
        <f t="shared" si="153"/>
        <v>0</v>
      </c>
      <c r="M709" s="150">
        <f t="shared" si="154"/>
        <v>100</v>
      </c>
      <c r="N709" s="149">
        <f t="shared" si="155"/>
        <v>7</v>
      </c>
      <c r="O709" s="149">
        <f t="shared" si="146"/>
        <v>16</v>
      </c>
      <c r="P709" s="149">
        <f t="shared" si="147"/>
        <v>0.1</v>
      </c>
    </row>
    <row r="710" spans="1:16" x14ac:dyDescent="0.25">
      <c r="A710" s="391"/>
      <c r="B710" s="394"/>
      <c r="C710" s="5" t="str">
        <f t="shared" si="143"/>
        <v/>
      </c>
      <c r="D710" s="155">
        <f t="shared" si="148"/>
        <v>0</v>
      </c>
      <c r="F710" s="156">
        <f t="shared" si="149"/>
        <v>0</v>
      </c>
      <c r="G710" t="str">
        <f t="shared" si="150"/>
        <v/>
      </c>
      <c r="H710" t="b">
        <f t="shared" si="151"/>
        <v>0</v>
      </c>
      <c r="I710" s="283">
        <f t="shared" si="144"/>
        <v>0</v>
      </c>
      <c r="J710" s="1">
        <f t="shared" si="145"/>
        <v>0</v>
      </c>
      <c r="K710" s="63">
        <f t="shared" si="152"/>
        <v>0</v>
      </c>
      <c r="L710" s="149">
        <f t="shared" si="153"/>
        <v>0</v>
      </c>
      <c r="M710" s="150">
        <f t="shared" si="154"/>
        <v>100</v>
      </c>
      <c r="N710" s="149">
        <f t="shared" si="155"/>
        <v>7</v>
      </c>
      <c r="O710" s="149">
        <f t="shared" si="146"/>
        <v>16</v>
      </c>
      <c r="P710" s="149">
        <f t="shared" si="147"/>
        <v>0.1</v>
      </c>
    </row>
    <row r="711" spans="1:16" x14ac:dyDescent="0.25">
      <c r="A711" s="391"/>
      <c r="B711" s="394"/>
      <c r="C711" s="5" t="str">
        <f t="shared" si="143"/>
        <v/>
      </c>
      <c r="D711" s="155">
        <f t="shared" si="148"/>
        <v>0</v>
      </c>
      <c r="F711" s="156">
        <f t="shared" si="149"/>
        <v>0</v>
      </c>
      <c r="G711" t="str">
        <f t="shared" si="150"/>
        <v/>
      </c>
      <c r="H711" t="b">
        <f t="shared" si="151"/>
        <v>0</v>
      </c>
      <c r="I711" s="283">
        <f t="shared" si="144"/>
        <v>0</v>
      </c>
      <c r="J711" s="1">
        <f t="shared" si="145"/>
        <v>0</v>
      </c>
      <c r="K711" s="63">
        <f t="shared" si="152"/>
        <v>0</v>
      </c>
      <c r="L711" s="149">
        <f t="shared" si="153"/>
        <v>0</v>
      </c>
      <c r="M711" s="150">
        <f t="shared" si="154"/>
        <v>100</v>
      </c>
      <c r="N711" s="149">
        <f t="shared" si="155"/>
        <v>7</v>
      </c>
      <c r="O711" s="149">
        <f t="shared" si="146"/>
        <v>16</v>
      </c>
      <c r="P711" s="149">
        <f t="shared" si="147"/>
        <v>0.1</v>
      </c>
    </row>
    <row r="712" spans="1:16" x14ac:dyDescent="0.25">
      <c r="A712" s="391"/>
      <c r="B712" s="394"/>
      <c r="C712" s="5" t="str">
        <f t="shared" si="143"/>
        <v/>
      </c>
      <c r="D712" s="155">
        <f t="shared" si="148"/>
        <v>0</v>
      </c>
      <c r="F712" s="156">
        <f t="shared" si="149"/>
        <v>0</v>
      </c>
      <c r="G712" t="str">
        <f t="shared" si="150"/>
        <v/>
      </c>
      <c r="H712" t="b">
        <f t="shared" si="151"/>
        <v>0</v>
      </c>
      <c r="I712" s="283">
        <f t="shared" si="144"/>
        <v>0</v>
      </c>
      <c r="J712" s="1">
        <f t="shared" si="145"/>
        <v>0</v>
      </c>
      <c r="K712" s="63">
        <f t="shared" si="152"/>
        <v>0</v>
      </c>
      <c r="L712" s="149">
        <f t="shared" si="153"/>
        <v>0</v>
      </c>
      <c r="M712" s="150">
        <f t="shared" si="154"/>
        <v>100</v>
      </c>
      <c r="N712" s="149">
        <f t="shared" si="155"/>
        <v>7</v>
      </c>
      <c r="O712" s="149">
        <f t="shared" si="146"/>
        <v>16</v>
      </c>
      <c r="P712" s="149">
        <f t="shared" si="147"/>
        <v>0.1</v>
      </c>
    </row>
    <row r="713" spans="1:16" x14ac:dyDescent="0.25">
      <c r="A713" s="391"/>
      <c r="B713" s="394"/>
      <c r="C713" s="5" t="str">
        <f t="shared" si="143"/>
        <v/>
      </c>
      <c r="D713" s="155">
        <f t="shared" si="148"/>
        <v>0</v>
      </c>
      <c r="F713" s="156">
        <f t="shared" si="149"/>
        <v>0</v>
      </c>
      <c r="G713" t="str">
        <f t="shared" si="150"/>
        <v/>
      </c>
      <c r="H713" t="b">
        <f t="shared" si="151"/>
        <v>0</v>
      </c>
      <c r="I713" s="283">
        <f t="shared" si="144"/>
        <v>0</v>
      </c>
      <c r="J713" s="1">
        <f t="shared" si="145"/>
        <v>0</v>
      </c>
      <c r="K713" s="63">
        <f t="shared" si="152"/>
        <v>0</v>
      </c>
      <c r="L713" s="149">
        <f t="shared" si="153"/>
        <v>0</v>
      </c>
      <c r="M713" s="150">
        <f t="shared" si="154"/>
        <v>100</v>
      </c>
      <c r="N713" s="149">
        <f t="shared" si="155"/>
        <v>7</v>
      </c>
      <c r="O713" s="149">
        <f t="shared" si="146"/>
        <v>16</v>
      </c>
      <c r="P713" s="149">
        <f t="shared" si="147"/>
        <v>0.1</v>
      </c>
    </row>
    <row r="714" spans="1:16" x14ac:dyDescent="0.25">
      <c r="A714" s="391"/>
      <c r="B714" s="394"/>
      <c r="C714" s="5" t="str">
        <f t="shared" si="143"/>
        <v/>
      </c>
      <c r="D714" s="155">
        <f t="shared" si="148"/>
        <v>0</v>
      </c>
      <c r="F714" s="156">
        <f t="shared" si="149"/>
        <v>0</v>
      </c>
      <c r="G714" t="str">
        <f t="shared" si="150"/>
        <v/>
      </c>
      <c r="H714" t="b">
        <f t="shared" si="151"/>
        <v>0</v>
      </c>
      <c r="I714" s="283">
        <f t="shared" si="144"/>
        <v>0</v>
      </c>
      <c r="J714" s="1">
        <f t="shared" si="145"/>
        <v>0</v>
      </c>
      <c r="K714" s="63">
        <f t="shared" si="152"/>
        <v>0</v>
      </c>
      <c r="L714" s="149">
        <f t="shared" si="153"/>
        <v>0</v>
      </c>
      <c r="M714" s="150">
        <f t="shared" si="154"/>
        <v>100</v>
      </c>
      <c r="N714" s="149">
        <f t="shared" si="155"/>
        <v>7</v>
      </c>
      <c r="O714" s="149">
        <f t="shared" si="146"/>
        <v>16</v>
      </c>
      <c r="P714" s="149">
        <f t="shared" si="147"/>
        <v>0.1</v>
      </c>
    </row>
    <row r="715" spans="1:16" x14ac:dyDescent="0.25">
      <c r="A715" s="391"/>
      <c r="B715" s="394"/>
      <c r="C715" s="5" t="str">
        <f t="shared" si="143"/>
        <v/>
      </c>
      <c r="D715" s="155">
        <f t="shared" si="148"/>
        <v>0</v>
      </c>
      <c r="F715" s="156">
        <f t="shared" si="149"/>
        <v>0</v>
      </c>
      <c r="G715" t="str">
        <f t="shared" si="150"/>
        <v/>
      </c>
      <c r="H715" t="b">
        <f t="shared" si="151"/>
        <v>0</v>
      </c>
      <c r="I715" s="283">
        <f t="shared" si="144"/>
        <v>0</v>
      </c>
      <c r="J715" s="1">
        <f t="shared" si="145"/>
        <v>0</v>
      </c>
      <c r="K715" s="63">
        <f t="shared" si="152"/>
        <v>0</v>
      </c>
      <c r="L715" s="149">
        <f t="shared" si="153"/>
        <v>0</v>
      </c>
      <c r="M715" s="150">
        <f t="shared" si="154"/>
        <v>100</v>
      </c>
      <c r="N715" s="149">
        <f t="shared" si="155"/>
        <v>7</v>
      </c>
      <c r="O715" s="149">
        <f t="shared" si="146"/>
        <v>16</v>
      </c>
      <c r="P715" s="149">
        <f t="shared" si="147"/>
        <v>0.1</v>
      </c>
    </row>
    <row r="716" spans="1:16" x14ac:dyDescent="0.25">
      <c r="A716" s="391"/>
      <c r="B716" s="394"/>
      <c r="C716" s="5" t="str">
        <f t="shared" si="143"/>
        <v/>
      </c>
      <c r="D716" s="155">
        <f t="shared" si="148"/>
        <v>0</v>
      </c>
      <c r="F716" s="156">
        <f t="shared" si="149"/>
        <v>0</v>
      </c>
      <c r="G716" t="str">
        <f t="shared" si="150"/>
        <v/>
      </c>
      <c r="H716" t="b">
        <f t="shared" si="151"/>
        <v>0</v>
      </c>
      <c r="I716" s="283">
        <f t="shared" si="144"/>
        <v>0</v>
      </c>
      <c r="J716" s="1">
        <f t="shared" si="145"/>
        <v>0</v>
      </c>
      <c r="K716" s="63">
        <f t="shared" si="152"/>
        <v>0</v>
      </c>
      <c r="L716" s="149">
        <f t="shared" si="153"/>
        <v>0</v>
      </c>
      <c r="M716" s="150">
        <f t="shared" si="154"/>
        <v>100</v>
      </c>
      <c r="N716" s="149">
        <f t="shared" si="155"/>
        <v>7</v>
      </c>
      <c r="O716" s="149">
        <f t="shared" si="146"/>
        <v>16</v>
      </c>
      <c r="P716" s="149">
        <f t="shared" si="147"/>
        <v>0.1</v>
      </c>
    </row>
    <row r="717" spans="1:16" x14ac:dyDescent="0.25">
      <c r="A717" s="391"/>
      <c r="B717" s="394"/>
      <c r="C717" s="5" t="str">
        <f t="shared" si="143"/>
        <v/>
      </c>
      <c r="D717" s="155">
        <f t="shared" si="148"/>
        <v>0</v>
      </c>
      <c r="F717" s="156">
        <f t="shared" si="149"/>
        <v>0</v>
      </c>
      <c r="G717" t="str">
        <f t="shared" si="150"/>
        <v/>
      </c>
      <c r="H717" t="b">
        <f t="shared" si="151"/>
        <v>0</v>
      </c>
      <c r="I717" s="283">
        <f t="shared" si="144"/>
        <v>0</v>
      </c>
      <c r="J717" s="1">
        <f t="shared" si="145"/>
        <v>0</v>
      </c>
      <c r="K717" s="63">
        <f t="shared" si="152"/>
        <v>0</v>
      </c>
      <c r="L717" s="149">
        <f t="shared" si="153"/>
        <v>0</v>
      </c>
      <c r="M717" s="150">
        <f t="shared" si="154"/>
        <v>100</v>
      </c>
      <c r="N717" s="149">
        <f t="shared" si="155"/>
        <v>7</v>
      </c>
      <c r="O717" s="149">
        <f t="shared" si="146"/>
        <v>16</v>
      </c>
      <c r="P717" s="149">
        <f t="shared" si="147"/>
        <v>0.1</v>
      </c>
    </row>
    <row r="718" spans="1:16" x14ac:dyDescent="0.25">
      <c r="A718" s="391"/>
      <c r="B718" s="394"/>
      <c r="C718" s="5" t="str">
        <f t="shared" si="143"/>
        <v/>
      </c>
      <c r="D718" s="155">
        <f t="shared" si="148"/>
        <v>0</v>
      </c>
      <c r="F718" s="156">
        <f t="shared" si="149"/>
        <v>0</v>
      </c>
      <c r="G718" t="str">
        <f t="shared" si="150"/>
        <v/>
      </c>
      <c r="H718" t="b">
        <f t="shared" si="151"/>
        <v>0</v>
      </c>
      <c r="I718" s="283">
        <f t="shared" si="144"/>
        <v>0</v>
      </c>
      <c r="J718" s="1">
        <f t="shared" si="145"/>
        <v>0</v>
      </c>
      <c r="K718" s="63">
        <f t="shared" si="152"/>
        <v>0</v>
      </c>
      <c r="L718" s="149">
        <f t="shared" si="153"/>
        <v>0</v>
      </c>
      <c r="M718" s="150">
        <f t="shared" si="154"/>
        <v>100</v>
      </c>
      <c r="N718" s="149">
        <f t="shared" si="155"/>
        <v>7</v>
      </c>
      <c r="O718" s="149">
        <f t="shared" si="146"/>
        <v>16</v>
      </c>
      <c r="P718" s="149">
        <f t="shared" si="147"/>
        <v>0.1</v>
      </c>
    </row>
    <row r="719" spans="1:16" x14ac:dyDescent="0.25">
      <c r="A719" s="391"/>
      <c r="B719" s="394"/>
      <c r="C719" s="5" t="str">
        <f t="shared" si="143"/>
        <v/>
      </c>
      <c r="D719" s="155">
        <f t="shared" si="148"/>
        <v>0</v>
      </c>
      <c r="F719" s="156">
        <f t="shared" si="149"/>
        <v>0</v>
      </c>
      <c r="G719" t="str">
        <f t="shared" si="150"/>
        <v/>
      </c>
      <c r="H719" t="b">
        <f t="shared" si="151"/>
        <v>0</v>
      </c>
      <c r="I719" s="283">
        <f t="shared" si="144"/>
        <v>0</v>
      </c>
      <c r="J719" s="1">
        <f t="shared" si="145"/>
        <v>0</v>
      </c>
      <c r="K719" s="63">
        <f t="shared" si="152"/>
        <v>0</v>
      </c>
      <c r="L719" s="149">
        <f t="shared" si="153"/>
        <v>0</v>
      </c>
      <c r="M719" s="150">
        <f t="shared" si="154"/>
        <v>100</v>
      </c>
      <c r="N719" s="149">
        <f t="shared" si="155"/>
        <v>7</v>
      </c>
      <c r="O719" s="149">
        <f t="shared" si="146"/>
        <v>16</v>
      </c>
      <c r="P719" s="149">
        <f t="shared" si="147"/>
        <v>0.1</v>
      </c>
    </row>
    <row r="720" spans="1:16" x14ac:dyDescent="0.25">
      <c r="A720" s="391"/>
      <c r="B720" s="394"/>
      <c r="C720" s="5" t="str">
        <f t="shared" si="143"/>
        <v/>
      </c>
      <c r="D720" s="155">
        <f t="shared" si="148"/>
        <v>0</v>
      </c>
      <c r="F720" s="156">
        <f t="shared" si="149"/>
        <v>0</v>
      </c>
      <c r="G720" t="str">
        <f t="shared" si="150"/>
        <v/>
      </c>
      <c r="H720" t="b">
        <f t="shared" si="151"/>
        <v>0</v>
      </c>
      <c r="I720" s="283">
        <f t="shared" si="144"/>
        <v>0</v>
      </c>
      <c r="J720" s="1">
        <f t="shared" si="145"/>
        <v>0</v>
      </c>
      <c r="K720" s="63">
        <f t="shared" si="152"/>
        <v>0</v>
      </c>
      <c r="L720" s="149">
        <f t="shared" si="153"/>
        <v>0</v>
      </c>
      <c r="M720" s="150">
        <f t="shared" si="154"/>
        <v>100</v>
      </c>
      <c r="N720" s="149">
        <f t="shared" si="155"/>
        <v>7</v>
      </c>
      <c r="O720" s="149">
        <f t="shared" si="146"/>
        <v>16</v>
      </c>
      <c r="P720" s="149">
        <f t="shared" si="147"/>
        <v>0.1</v>
      </c>
    </row>
    <row r="721" spans="1:16" x14ac:dyDescent="0.25">
      <c r="A721" s="391"/>
      <c r="B721" s="394"/>
      <c r="C721" s="5" t="str">
        <f t="shared" si="143"/>
        <v/>
      </c>
      <c r="D721" s="155">
        <f t="shared" si="148"/>
        <v>0</v>
      </c>
      <c r="F721" s="156">
        <f t="shared" si="149"/>
        <v>0</v>
      </c>
      <c r="G721" t="str">
        <f t="shared" si="150"/>
        <v/>
      </c>
      <c r="H721" t="b">
        <f t="shared" si="151"/>
        <v>0</v>
      </c>
      <c r="I721" s="283">
        <f t="shared" si="144"/>
        <v>0</v>
      </c>
      <c r="J721" s="1">
        <f t="shared" si="145"/>
        <v>0</v>
      </c>
      <c r="K721" s="63">
        <f t="shared" si="152"/>
        <v>0</v>
      </c>
      <c r="L721" s="149">
        <f t="shared" si="153"/>
        <v>0</v>
      </c>
      <c r="M721" s="150">
        <f t="shared" si="154"/>
        <v>100</v>
      </c>
      <c r="N721" s="149">
        <f t="shared" si="155"/>
        <v>7</v>
      </c>
      <c r="O721" s="149">
        <f t="shared" si="146"/>
        <v>16</v>
      </c>
      <c r="P721" s="149">
        <f t="shared" si="147"/>
        <v>0.1</v>
      </c>
    </row>
    <row r="722" spans="1:16" x14ac:dyDescent="0.25">
      <c r="A722" s="391"/>
      <c r="B722" s="394"/>
      <c r="C722" s="5" t="str">
        <f t="shared" si="143"/>
        <v/>
      </c>
      <c r="D722" s="155">
        <f t="shared" si="148"/>
        <v>0</v>
      </c>
      <c r="F722" s="156">
        <f t="shared" si="149"/>
        <v>0</v>
      </c>
      <c r="G722" t="str">
        <f t="shared" si="150"/>
        <v/>
      </c>
      <c r="H722" t="b">
        <f t="shared" si="151"/>
        <v>0</v>
      </c>
      <c r="I722" s="283">
        <f t="shared" si="144"/>
        <v>0</v>
      </c>
      <c r="J722" s="1">
        <f t="shared" si="145"/>
        <v>0</v>
      </c>
      <c r="K722" s="63">
        <f t="shared" si="152"/>
        <v>0</v>
      </c>
      <c r="L722" s="149">
        <f t="shared" si="153"/>
        <v>0</v>
      </c>
      <c r="M722" s="150">
        <f t="shared" si="154"/>
        <v>100</v>
      </c>
      <c r="N722" s="149">
        <f t="shared" si="155"/>
        <v>7</v>
      </c>
      <c r="O722" s="149">
        <f t="shared" si="146"/>
        <v>16</v>
      </c>
      <c r="P722" s="149">
        <f t="shared" si="147"/>
        <v>0.1</v>
      </c>
    </row>
    <row r="723" spans="1:16" x14ac:dyDescent="0.25">
      <c r="A723" s="391"/>
      <c r="B723" s="394"/>
      <c r="C723" s="5" t="str">
        <f t="shared" si="143"/>
        <v/>
      </c>
      <c r="D723" s="155">
        <f t="shared" si="148"/>
        <v>0</v>
      </c>
      <c r="F723" s="156">
        <f t="shared" si="149"/>
        <v>0</v>
      </c>
      <c r="G723" t="str">
        <f t="shared" si="150"/>
        <v/>
      </c>
      <c r="H723" t="b">
        <f t="shared" si="151"/>
        <v>0</v>
      </c>
      <c r="I723" s="283">
        <f t="shared" si="144"/>
        <v>0</v>
      </c>
      <c r="J723" s="1">
        <f t="shared" si="145"/>
        <v>0</v>
      </c>
      <c r="K723" s="63">
        <f t="shared" si="152"/>
        <v>0</v>
      </c>
      <c r="L723" s="149">
        <f t="shared" si="153"/>
        <v>0</v>
      </c>
      <c r="M723" s="150">
        <f t="shared" si="154"/>
        <v>100</v>
      </c>
      <c r="N723" s="149">
        <f t="shared" si="155"/>
        <v>7</v>
      </c>
      <c r="O723" s="149">
        <f t="shared" si="146"/>
        <v>16</v>
      </c>
      <c r="P723" s="149">
        <f t="shared" si="147"/>
        <v>0.1</v>
      </c>
    </row>
    <row r="724" spans="1:16" x14ac:dyDescent="0.25">
      <c r="A724" s="391"/>
      <c r="B724" s="394"/>
      <c r="C724" s="5" t="str">
        <f t="shared" si="143"/>
        <v/>
      </c>
      <c r="D724" s="155">
        <f t="shared" si="148"/>
        <v>0</v>
      </c>
      <c r="F724" s="156">
        <f t="shared" si="149"/>
        <v>0</v>
      </c>
      <c r="G724" t="str">
        <f t="shared" si="150"/>
        <v/>
      </c>
      <c r="H724" t="b">
        <f t="shared" si="151"/>
        <v>0</v>
      </c>
      <c r="I724" s="283">
        <f t="shared" si="144"/>
        <v>0</v>
      </c>
      <c r="J724" s="1">
        <f t="shared" si="145"/>
        <v>0</v>
      </c>
      <c r="K724" s="63">
        <f t="shared" si="152"/>
        <v>0</v>
      </c>
      <c r="L724" s="149">
        <f t="shared" si="153"/>
        <v>0</v>
      </c>
      <c r="M724" s="150">
        <f t="shared" si="154"/>
        <v>100</v>
      </c>
      <c r="N724" s="149">
        <f t="shared" si="155"/>
        <v>7</v>
      </c>
      <c r="O724" s="149">
        <f t="shared" si="146"/>
        <v>16</v>
      </c>
      <c r="P724" s="149">
        <f t="shared" si="147"/>
        <v>0.1</v>
      </c>
    </row>
    <row r="725" spans="1:16" x14ac:dyDescent="0.25">
      <c r="A725" s="391"/>
      <c r="B725" s="394"/>
      <c r="C725" s="5" t="str">
        <f t="shared" si="143"/>
        <v/>
      </c>
      <c r="D725" s="155">
        <f t="shared" si="148"/>
        <v>0</v>
      </c>
      <c r="F725" s="156">
        <f t="shared" si="149"/>
        <v>0</v>
      </c>
      <c r="G725" t="str">
        <f t="shared" si="150"/>
        <v/>
      </c>
      <c r="H725" t="b">
        <f t="shared" si="151"/>
        <v>0</v>
      </c>
      <c r="I725" s="283">
        <f t="shared" si="144"/>
        <v>0</v>
      </c>
      <c r="J725" s="1">
        <f t="shared" si="145"/>
        <v>0</v>
      </c>
      <c r="K725" s="63">
        <f t="shared" si="152"/>
        <v>0</v>
      </c>
      <c r="L725" s="149">
        <f t="shared" si="153"/>
        <v>0</v>
      </c>
      <c r="M725" s="150">
        <f t="shared" si="154"/>
        <v>100</v>
      </c>
      <c r="N725" s="149">
        <f t="shared" si="155"/>
        <v>7</v>
      </c>
      <c r="O725" s="149">
        <f t="shared" si="146"/>
        <v>16</v>
      </c>
      <c r="P725" s="149">
        <f t="shared" si="147"/>
        <v>0.1</v>
      </c>
    </row>
    <row r="726" spans="1:16" x14ac:dyDescent="0.25">
      <c r="A726" s="391"/>
      <c r="B726" s="394"/>
      <c r="C726" s="5" t="str">
        <f t="shared" si="143"/>
        <v/>
      </c>
      <c r="D726" s="155">
        <f t="shared" si="148"/>
        <v>0</v>
      </c>
      <c r="F726" s="156">
        <f t="shared" si="149"/>
        <v>0</v>
      </c>
      <c r="G726" t="str">
        <f t="shared" si="150"/>
        <v/>
      </c>
      <c r="H726" t="b">
        <f t="shared" si="151"/>
        <v>0</v>
      </c>
      <c r="I726" s="283">
        <f t="shared" si="144"/>
        <v>0</v>
      </c>
      <c r="J726" s="1">
        <f t="shared" si="145"/>
        <v>0</v>
      </c>
      <c r="K726" s="63">
        <f t="shared" si="152"/>
        <v>0</v>
      </c>
      <c r="L726" s="149">
        <f t="shared" si="153"/>
        <v>0</v>
      </c>
      <c r="M726" s="150">
        <f t="shared" si="154"/>
        <v>100</v>
      </c>
      <c r="N726" s="149">
        <f t="shared" si="155"/>
        <v>7</v>
      </c>
      <c r="O726" s="149">
        <f t="shared" si="146"/>
        <v>16</v>
      </c>
      <c r="P726" s="149">
        <f t="shared" si="147"/>
        <v>0.1</v>
      </c>
    </row>
    <row r="727" spans="1:16" x14ac:dyDescent="0.25">
      <c r="A727" s="391"/>
      <c r="B727" s="394"/>
      <c r="C727" s="5" t="str">
        <f t="shared" si="143"/>
        <v/>
      </c>
      <c r="D727" s="155">
        <f t="shared" si="148"/>
        <v>0</v>
      </c>
      <c r="F727" s="156">
        <f t="shared" si="149"/>
        <v>0</v>
      </c>
      <c r="G727" t="str">
        <f t="shared" si="150"/>
        <v/>
      </c>
      <c r="H727" t="b">
        <f t="shared" si="151"/>
        <v>0</v>
      </c>
      <c r="I727" s="283">
        <f t="shared" si="144"/>
        <v>0</v>
      </c>
      <c r="J727" s="1">
        <f t="shared" si="145"/>
        <v>0</v>
      </c>
      <c r="K727" s="63">
        <f t="shared" si="152"/>
        <v>0</v>
      </c>
      <c r="L727" s="149">
        <f t="shared" si="153"/>
        <v>0</v>
      </c>
      <c r="M727" s="150">
        <f t="shared" si="154"/>
        <v>100</v>
      </c>
      <c r="N727" s="149">
        <f t="shared" si="155"/>
        <v>7</v>
      </c>
      <c r="O727" s="149">
        <f t="shared" si="146"/>
        <v>16</v>
      </c>
      <c r="P727" s="149">
        <f t="shared" si="147"/>
        <v>0.1</v>
      </c>
    </row>
    <row r="728" spans="1:16" x14ac:dyDescent="0.25">
      <c r="A728" s="391"/>
      <c r="B728" s="394"/>
      <c r="C728" s="5" t="str">
        <f t="shared" si="143"/>
        <v/>
      </c>
      <c r="D728" s="155">
        <f t="shared" si="148"/>
        <v>0</v>
      </c>
      <c r="F728" s="156">
        <f t="shared" si="149"/>
        <v>0</v>
      </c>
      <c r="G728" t="str">
        <f t="shared" si="150"/>
        <v/>
      </c>
      <c r="H728" t="b">
        <f t="shared" si="151"/>
        <v>0</v>
      </c>
      <c r="I728" s="283">
        <f t="shared" si="144"/>
        <v>0</v>
      </c>
      <c r="J728" s="1">
        <f t="shared" si="145"/>
        <v>0</v>
      </c>
      <c r="K728" s="63">
        <f t="shared" si="152"/>
        <v>0</v>
      </c>
      <c r="L728" s="149">
        <f t="shared" si="153"/>
        <v>0</v>
      </c>
      <c r="M728" s="150">
        <f t="shared" si="154"/>
        <v>100</v>
      </c>
      <c r="N728" s="149">
        <f t="shared" si="155"/>
        <v>7</v>
      </c>
      <c r="O728" s="149">
        <f t="shared" si="146"/>
        <v>16</v>
      </c>
      <c r="P728" s="149">
        <f t="shared" si="147"/>
        <v>0.1</v>
      </c>
    </row>
    <row r="729" spans="1:16" x14ac:dyDescent="0.25">
      <c r="A729" s="391"/>
      <c r="B729" s="394"/>
      <c r="C729" s="5" t="str">
        <f t="shared" si="143"/>
        <v/>
      </c>
      <c r="D729" s="155">
        <f t="shared" si="148"/>
        <v>0</v>
      </c>
      <c r="F729" s="156">
        <f t="shared" si="149"/>
        <v>0</v>
      </c>
      <c r="G729" t="str">
        <f t="shared" si="150"/>
        <v/>
      </c>
      <c r="H729" t="b">
        <f t="shared" si="151"/>
        <v>0</v>
      </c>
      <c r="I729" s="283">
        <f t="shared" si="144"/>
        <v>0</v>
      </c>
      <c r="J729" s="1">
        <f t="shared" si="145"/>
        <v>0</v>
      </c>
      <c r="K729" s="63">
        <f t="shared" si="152"/>
        <v>0</v>
      </c>
      <c r="L729" s="149">
        <f t="shared" si="153"/>
        <v>0</v>
      </c>
      <c r="M729" s="150">
        <f t="shared" si="154"/>
        <v>100</v>
      </c>
      <c r="N729" s="149">
        <f t="shared" si="155"/>
        <v>7</v>
      </c>
      <c r="O729" s="149">
        <f t="shared" si="146"/>
        <v>16</v>
      </c>
      <c r="P729" s="149">
        <f t="shared" si="147"/>
        <v>0.1</v>
      </c>
    </row>
    <row r="730" spans="1:16" x14ac:dyDescent="0.25">
      <c r="A730" s="391"/>
      <c r="B730" s="394"/>
      <c r="C730" s="5" t="str">
        <f t="shared" si="143"/>
        <v/>
      </c>
      <c r="D730" s="155">
        <f t="shared" si="148"/>
        <v>0</v>
      </c>
      <c r="F730" s="156">
        <f t="shared" si="149"/>
        <v>0</v>
      </c>
      <c r="G730" t="str">
        <f t="shared" si="150"/>
        <v/>
      </c>
      <c r="H730" t="b">
        <f t="shared" si="151"/>
        <v>0</v>
      </c>
      <c r="I730" s="283">
        <f t="shared" si="144"/>
        <v>0</v>
      </c>
      <c r="J730" s="1">
        <f t="shared" si="145"/>
        <v>0</v>
      </c>
      <c r="K730" s="63">
        <f t="shared" si="152"/>
        <v>0</v>
      </c>
      <c r="L730" s="149">
        <f t="shared" si="153"/>
        <v>0</v>
      </c>
      <c r="M730" s="150">
        <f t="shared" si="154"/>
        <v>100</v>
      </c>
      <c r="N730" s="149">
        <f t="shared" si="155"/>
        <v>7</v>
      </c>
      <c r="O730" s="149">
        <f t="shared" si="146"/>
        <v>16</v>
      </c>
      <c r="P730" s="149">
        <f t="shared" si="147"/>
        <v>0.1</v>
      </c>
    </row>
    <row r="731" spans="1:16" x14ac:dyDescent="0.25">
      <c r="A731" s="391"/>
      <c r="B731" s="394"/>
      <c r="C731" s="5" t="str">
        <f t="shared" si="143"/>
        <v/>
      </c>
      <c r="D731" s="155">
        <f t="shared" si="148"/>
        <v>0</v>
      </c>
      <c r="F731" s="156">
        <f t="shared" si="149"/>
        <v>0</v>
      </c>
      <c r="G731" t="str">
        <f t="shared" si="150"/>
        <v/>
      </c>
      <c r="H731" t="b">
        <f t="shared" si="151"/>
        <v>0</v>
      </c>
      <c r="I731" s="283">
        <f t="shared" si="144"/>
        <v>0</v>
      </c>
      <c r="J731" s="1">
        <f t="shared" si="145"/>
        <v>0</v>
      </c>
      <c r="K731" s="63">
        <f t="shared" si="152"/>
        <v>0</v>
      </c>
      <c r="L731" s="149">
        <f t="shared" si="153"/>
        <v>0</v>
      </c>
      <c r="M731" s="150">
        <f t="shared" si="154"/>
        <v>100</v>
      </c>
      <c r="N731" s="149">
        <f t="shared" si="155"/>
        <v>7</v>
      </c>
      <c r="O731" s="149">
        <f t="shared" si="146"/>
        <v>16</v>
      </c>
      <c r="P731" s="149">
        <f t="shared" si="147"/>
        <v>0.1</v>
      </c>
    </row>
    <row r="732" spans="1:16" x14ac:dyDescent="0.25">
      <c r="A732" s="391"/>
      <c r="B732" s="394"/>
      <c r="C732" s="5" t="str">
        <f t="shared" si="143"/>
        <v/>
      </c>
      <c r="D732" s="155">
        <f t="shared" si="148"/>
        <v>0</v>
      </c>
      <c r="F732" s="156">
        <f t="shared" si="149"/>
        <v>0</v>
      </c>
      <c r="G732" t="str">
        <f t="shared" si="150"/>
        <v/>
      </c>
      <c r="H732" t="b">
        <f t="shared" si="151"/>
        <v>0</v>
      </c>
      <c r="I732" s="283">
        <f t="shared" si="144"/>
        <v>0</v>
      </c>
      <c r="J732" s="1">
        <f t="shared" si="145"/>
        <v>0</v>
      </c>
      <c r="K732" s="63">
        <f t="shared" si="152"/>
        <v>0</v>
      </c>
      <c r="L732" s="149">
        <f t="shared" si="153"/>
        <v>0</v>
      </c>
      <c r="M732" s="150">
        <f t="shared" si="154"/>
        <v>100</v>
      </c>
      <c r="N732" s="149">
        <f t="shared" si="155"/>
        <v>7</v>
      </c>
      <c r="O732" s="149">
        <f t="shared" si="146"/>
        <v>16</v>
      </c>
      <c r="P732" s="149">
        <f t="shared" si="147"/>
        <v>0.1</v>
      </c>
    </row>
    <row r="733" spans="1:16" x14ac:dyDescent="0.25">
      <c r="A733" s="391"/>
      <c r="B733" s="394"/>
      <c r="C733" s="5" t="str">
        <f t="shared" si="143"/>
        <v/>
      </c>
      <c r="D733" s="155">
        <f t="shared" si="148"/>
        <v>0</v>
      </c>
      <c r="F733" s="156">
        <f t="shared" si="149"/>
        <v>0</v>
      </c>
      <c r="G733" t="str">
        <f t="shared" si="150"/>
        <v/>
      </c>
      <c r="H733" t="b">
        <f t="shared" si="151"/>
        <v>0</v>
      </c>
      <c r="I733" s="283">
        <f t="shared" si="144"/>
        <v>0</v>
      </c>
      <c r="J733" s="1">
        <f t="shared" si="145"/>
        <v>0</v>
      </c>
      <c r="K733" s="63">
        <f t="shared" si="152"/>
        <v>0</v>
      </c>
      <c r="L733" s="149">
        <f t="shared" si="153"/>
        <v>0</v>
      </c>
      <c r="M733" s="150">
        <f t="shared" si="154"/>
        <v>100</v>
      </c>
      <c r="N733" s="149">
        <f t="shared" si="155"/>
        <v>7</v>
      </c>
      <c r="O733" s="149">
        <f t="shared" si="146"/>
        <v>16</v>
      </c>
      <c r="P733" s="149">
        <f t="shared" si="147"/>
        <v>0.1</v>
      </c>
    </row>
    <row r="734" spans="1:16" x14ac:dyDescent="0.25">
      <c r="A734" s="391"/>
      <c r="B734" s="394"/>
      <c r="C734" s="5" t="str">
        <f t="shared" si="143"/>
        <v/>
      </c>
      <c r="D734" s="155">
        <f t="shared" si="148"/>
        <v>0</v>
      </c>
      <c r="F734" s="156">
        <f t="shared" si="149"/>
        <v>0</v>
      </c>
      <c r="G734" t="str">
        <f t="shared" si="150"/>
        <v/>
      </c>
      <c r="H734" t="b">
        <f t="shared" si="151"/>
        <v>0</v>
      </c>
      <c r="I734" s="283">
        <f t="shared" si="144"/>
        <v>0</v>
      </c>
      <c r="J734" s="1">
        <f t="shared" si="145"/>
        <v>0</v>
      </c>
      <c r="K734" s="63">
        <f t="shared" si="152"/>
        <v>0</v>
      </c>
      <c r="L734" s="149">
        <f t="shared" si="153"/>
        <v>0</v>
      </c>
      <c r="M734" s="150">
        <f t="shared" si="154"/>
        <v>100</v>
      </c>
      <c r="N734" s="149">
        <f t="shared" si="155"/>
        <v>7</v>
      </c>
      <c r="O734" s="149">
        <f t="shared" si="146"/>
        <v>16</v>
      </c>
      <c r="P734" s="149">
        <f t="shared" si="147"/>
        <v>0.1</v>
      </c>
    </row>
    <row r="735" spans="1:16" x14ac:dyDescent="0.25">
      <c r="A735" s="391"/>
      <c r="B735" s="394"/>
      <c r="C735" s="5" t="str">
        <f t="shared" si="143"/>
        <v/>
      </c>
      <c r="D735" s="155">
        <f t="shared" si="148"/>
        <v>0</v>
      </c>
      <c r="F735" s="156">
        <f t="shared" si="149"/>
        <v>0</v>
      </c>
      <c r="G735" t="str">
        <f t="shared" si="150"/>
        <v/>
      </c>
      <c r="H735" t="b">
        <f t="shared" si="151"/>
        <v>0</v>
      </c>
      <c r="I735" s="283">
        <f t="shared" si="144"/>
        <v>0</v>
      </c>
      <c r="J735" s="1">
        <f t="shared" si="145"/>
        <v>0</v>
      </c>
      <c r="K735" s="63">
        <f t="shared" si="152"/>
        <v>0</v>
      </c>
      <c r="L735" s="149">
        <f t="shared" si="153"/>
        <v>0</v>
      </c>
      <c r="M735" s="150">
        <f t="shared" si="154"/>
        <v>100</v>
      </c>
      <c r="N735" s="149">
        <f t="shared" si="155"/>
        <v>7</v>
      </c>
      <c r="O735" s="149">
        <f t="shared" si="146"/>
        <v>16</v>
      </c>
      <c r="P735" s="149">
        <f t="shared" si="147"/>
        <v>0.1</v>
      </c>
    </row>
    <row r="736" spans="1:16" x14ac:dyDescent="0.25">
      <c r="A736" s="391"/>
      <c r="B736" s="394"/>
      <c r="C736" s="5" t="str">
        <f t="shared" si="143"/>
        <v/>
      </c>
      <c r="D736" s="155">
        <f t="shared" si="148"/>
        <v>0</v>
      </c>
      <c r="F736" s="156">
        <f t="shared" si="149"/>
        <v>0</v>
      </c>
      <c r="G736" t="str">
        <f t="shared" si="150"/>
        <v/>
      </c>
      <c r="H736" t="b">
        <f t="shared" si="151"/>
        <v>0</v>
      </c>
      <c r="I736" s="283">
        <f t="shared" si="144"/>
        <v>0</v>
      </c>
      <c r="J736" s="1">
        <f t="shared" si="145"/>
        <v>0</v>
      </c>
      <c r="K736" s="63">
        <f t="shared" si="152"/>
        <v>0</v>
      </c>
      <c r="L736" s="149">
        <f t="shared" si="153"/>
        <v>0</v>
      </c>
      <c r="M736" s="150">
        <f t="shared" si="154"/>
        <v>100</v>
      </c>
      <c r="N736" s="149">
        <f t="shared" si="155"/>
        <v>7</v>
      </c>
      <c r="O736" s="149">
        <f t="shared" si="146"/>
        <v>16</v>
      </c>
      <c r="P736" s="149">
        <f t="shared" si="147"/>
        <v>0.1</v>
      </c>
    </row>
    <row r="737" spans="1:16" x14ac:dyDescent="0.25">
      <c r="A737" s="391"/>
      <c r="B737" s="394"/>
      <c r="C737" s="5" t="str">
        <f t="shared" si="143"/>
        <v/>
      </c>
      <c r="D737" s="155">
        <f t="shared" si="148"/>
        <v>0</v>
      </c>
      <c r="F737" s="156">
        <f t="shared" si="149"/>
        <v>0</v>
      </c>
      <c r="G737" t="str">
        <f t="shared" si="150"/>
        <v/>
      </c>
      <c r="H737" t="b">
        <f t="shared" si="151"/>
        <v>0</v>
      </c>
      <c r="I737" s="283">
        <f t="shared" si="144"/>
        <v>0</v>
      </c>
      <c r="J737" s="1">
        <f t="shared" si="145"/>
        <v>0</v>
      </c>
      <c r="K737" s="63">
        <f t="shared" si="152"/>
        <v>0</v>
      </c>
      <c r="L737" s="149">
        <f t="shared" si="153"/>
        <v>0</v>
      </c>
      <c r="M737" s="150">
        <f t="shared" si="154"/>
        <v>100</v>
      </c>
      <c r="N737" s="149">
        <f t="shared" si="155"/>
        <v>7</v>
      </c>
      <c r="O737" s="149">
        <f t="shared" si="146"/>
        <v>16</v>
      </c>
      <c r="P737" s="149">
        <f t="shared" si="147"/>
        <v>0.1</v>
      </c>
    </row>
    <row r="738" spans="1:16" x14ac:dyDescent="0.25">
      <c r="A738" s="391"/>
      <c r="B738" s="394"/>
      <c r="C738" s="5" t="str">
        <f t="shared" si="143"/>
        <v/>
      </c>
      <c r="D738" s="155">
        <f t="shared" si="148"/>
        <v>0</v>
      </c>
      <c r="F738" s="156">
        <f t="shared" si="149"/>
        <v>0</v>
      </c>
      <c r="G738" t="str">
        <f t="shared" si="150"/>
        <v/>
      </c>
      <c r="H738" t="b">
        <f t="shared" si="151"/>
        <v>0</v>
      </c>
      <c r="I738" s="283">
        <f t="shared" si="144"/>
        <v>0</v>
      </c>
      <c r="J738" s="1">
        <f t="shared" si="145"/>
        <v>0</v>
      </c>
      <c r="K738" s="63">
        <f t="shared" si="152"/>
        <v>0</v>
      </c>
      <c r="L738" s="149">
        <f t="shared" si="153"/>
        <v>0</v>
      </c>
      <c r="M738" s="150">
        <f t="shared" si="154"/>
        <v>100</v>
      </c>
      <c r="N738" s="149">
        <f t="shared" si="155"/>
        <v>7</v>
      </c>
      <c r="O738" s="149">
        <f t="shared" si="146"/>
        <v>16</v>
      </c>
      <c r="P738" s="149">
        <f t="shared" si="147"/>
        <v>0.1</v>
      </c>
    </row>
    <row r="739" spans="1:16" x14ac:dyDescent="0.25">
      <c r="A739" s="391"/>
      <c r="B739" s="394"/>
      <c r="C739" s="5" t="str">
        <f t="shared" si="143"/>
        <v/>
      </c>
      <c r="D739" s="155">
        <f t="shared" si="148"/>
        <v>0</v>
      </c>
      <c r="F739" s="156">
        <f t="shared" si="149"/>
        <v>0</v>
      </c>
      <c r="G739" t="str">
        <f t="shared" si="150"/>
        <v/>
      </c>
      <c r="H739" t="b">
        <f t="shared" si="151"/>
        <v>0</v>
      </c>
      <c r="I739" s="283">
        <f t="shared" si="144"/>
        <v>0</v>
      </c>
      <c r="J739" s="1">
        <f t="shared" si="145"/>
        <v>0</v>
      </c>
      <c r="K739" s="63">
        <f t="shared" si="152"/>
        <v>0</v>
      </c>
      <c r="L739" s="149">
        <f t="shared" si="153"/>
        <v>0</v>
      </c>
      <c r="M739" s="150">
        <f t="shared" si="154"/>
        <v>100</v>
      </c>
      <c r="N739" s="149">
        <f t="shared" si="155"/>
        <v>7</v>
      </c>
      <c r="O739" s="149">
        <f t="shared" si="146"/>
        <v>16</v>
      </c>
      <c r="P739" s="149">
        <f t="shared" si="147"/>
        <v>0.1</v>
      </c>
    </row>
    <row r="740" spans="1:16" x14ac:dyDescent="0.25">
      <c r="A740" s="391"/>
      <c r="B740" s="394"/>
      <c r="C740" s="5" t="str">
        <f t="shared" si="143"/>
        <v/>
      </c>
      <c r="D740" s="155">
        <f t="shared" si="148"/>
        <v>0</v>
      </c>
      <c r="F740" s="156">
        <f t="shared" si="149"/>
        <v>0</v>
      </c>
      <c r="G740" t="str">
        <f t="shared" si="150"/>
        <v/>
      </c>
      <c r="H740" t="b">
        <f t="shared" si="151"/>
        <v>0</v>
      </c>
      <c r="I740" s="283">
        <f t="shared" si="144"/>
        <v>0</v>
      </c>
      <c r="J740" s="1">
        <f t="shared" si="145"/>
        <v>0</v>
      </c>
      <c r="K740" s="63">
        <f t="shared" si="152"/>
        <v>0</v>
      </c>
      <c r="L740" s="149">
        <f t="shared" si="153"/>
        <v>0</v>
      </c>
      <c r="M740" s="150">
        <f t="shared" si="154"/>
        <v>100</v>
      </c>
      <c r="N740" s="149">
        <f t="shared" si="155"/>
        <v>7</v>
      </c>
      <c r="O740" s="149">
        <f t="shared" si="146"/>
        <v>16</v>
      </c>
      <c r="P740" s="149">
        <f t="shared" si="147"/>
        <v>0.1</v>
      </c>
    </row>
    <row r="741" spans="1:16" x14ac:dyDescent="0.25">
      <c r="A741" s="391"/>
      <c r="B741" s="394"/>
      <c r="C741" s="5" t="str">
        <f t="shared" si="143"/>
        <v/>
      </c>
      <c r="D741" s="155">
        <f t="shared" si="148"/>
        <v>0</v>
      </c>
      <c r="F741" s="156">
        <f t="shared" si="149"/>
        <v>0</v>
      </c>
      <c r="G741" t="str">
        <f t="shared" si="150"/>
        <v/>
      </c>
      <c r="H741" t="b">
        <f t="shared" si="151"/>
        <v>0</v>
      </c>
      <c r="I741" s="283">
        <f t="shared" si="144"/>
        <v>0</v>
      </c>
      <c r="J741" s="1">
        <f t="shared" si="145"/>
        <v>0</v>
      </c>
      <c r="K741" s="63">
        <f t="shared" si="152"/>
        <v>0</v>
      </c>
      <c r="L741" s="149">
        <f t="shared" si="153"/>
        <v>0</v>
      </c>
      <c r="M741" s="150">
        <f t="shared" si="154"/>
        <v>100</v>
      </c>
      <c r="N741" s="149">
        <f t="shared" si="155"/>
        <v>7</v>
      </c>
      <c r="O741" s="149">
        <f t="shared" si="146"/>
        <v>16</v>
      </c>
      <c r="P741" s="149">
        <f t="shared" si="147"/>
        <v>0.1</v>
      </c>
    </row>
    <row r="742" spans="1:16" x14ac:dyDescent="0.25">
      <c r="A742" s="391"/>
      <c r="B742" s="394"/>
      <c r="C742" s="5" t="str">
        <f t="shared" si="143"/>
        <v/>
      </c>
      <c r="D742" s="155">
        <f t="shared" si="148"/>
        <v>0</v>
      </c>
      <c r="F742" s="156">
        <f t="shared" si="149"/>
        <v>0</v>
      </c>
      <c r="G742" t="str">
        <f t="shared" si="150"/>
        <v/>
      </c>
      <c r="H742" t="b">
        <f t="shared" si="151"/>
        <v>0</v>
      </c>
      <c r="I742" s="283">
        <f t="shared" si="144"/>
        <v>0</v>
      </c>
      <c r="J742" s="1">
        <f t="shared" si="145"/>
        <v>0</v>
      </c>
      <c r="K742" s="63">
        <f t="shared" si="152"/>
        <v>0</v>
      </c>
      <c r="L742" s="149">
        <f t="shared" si="153"/>
        <v>0</v>
      </c>
      <c r="M742" s="150">
        <f t="shared" si="154"/>
        <v>100</v>
      </c>
      <c r="N742" s="149">
        <f t="shared" si="155"/>
        <v>7</v>
      </c>
      <c r="O742" s="149">
        <f t="shared" si="146"/>
        <v>16</v>
      </c>
      <c r="P742" s="149">
        <f t="shared" si="147"/>
        <v>0.1</v>
      </c>
    </row>
    <row r="743" spans="1:16" x14ac:dyDescent="0.25">
      <c r="A743" s="391"/>
      <c r="B743" s="394"/>
      <c r="C743" s="5" t="str">
        <f t="shared" si="143"/>
        <v/>
      </c>
      <c r="D743" s="155">
        <f t="shared" si="148"/>
        <v>0</v>
      </c>
      <c r="F743" s="156">
        <f t="shared" si="149"/>
        <v>0</v>
      </c>
      <c r="G743" t="str">
        <f t="shared" si="150"/>
        <v/>
      </c>
      <c r="H743" t="b">
        <f t="shared" si="151"/>
        <v>0</v>
      </c>
      <c r="I743" s="283">
        <f t="shared" si="144"/>
        <v>0</v>
      </c>
      <c r="J743" s="1">
        <f t="shared" si="145"/>
        <v>0</v>
      </c>
      <c r="K743" s="63">
        <f t="shared" si="152"/>
        <v>0</v>
      </c>
      <c r="L743" s="149">
        <f t="shared" si="153"/>
        <v>0</v>
      </c>
      <c r="M743" s="150">
        <f t="shared" si="154"/>
        <v>100</v>
      </c>
      <c r="N743" s="149">
        <f t="shared" si="155"/>
        <v>7</v>
      </c>
      <c r="O743" s="149">
        <f t="shared" si="146"/>
        <v>16</v>
      </c>
      <c r="P743" s="149">
        <f t="shared" si="147"/>
        <v>0.1</v>
      </c>
    </row>
    <row r="744" spans="1:16" x14ac:dyDescent="0.25">
      <c r="A744" s="391"/>
      <c r="B744" s="394"/>
      <c r="C744" s="5" t="str">
        <f t="shared" si="143"/>
        <v/>
      </c>
      <c r="D744" s="155">
        <f t="shared" si="148"/>
        <v>0</v>
      </c>
      <c r="F744" s="156">
        <f t="shared" si="149"/>
        <v>0</v>
      </c>
      <c r="G744" t="str">
        <f t="shared" si="150"/>
        <v/>
      </c>
      <c r="H744" t="b">
        <f t="shared" si="151"/>
        <v>0</v>
      </c>
      <c r="I744" s="283">
        <f t="shared" si="144"/>
        <v>0</v>
      </c>
      <c r="J744" s="1">
        <f t="shared" si="145"/>
        <v>0</v>
      </c>
      <c r="K744" s="63">
        <f t="shared" si="152"/>
        <v>0</v>
      </c>
      <c r="L744" s="149">
        <f t="shared" si="153"/>
        <v>0</v>
      </c>
      <c r="M744" s="150">
        <f t="shared" si="154"/>
        <v>100</v>
      </c>
      <c r="N744" s="149">
        <f t="shared" si="155"/>
        <v>7</v>
      </c>
      <c r="O744" s="149">
        <f t="shared" si="146"/>
        <v>16</v>
      </c>
      <c r="P744" s="149">
        <f t="shared" si="147"/>
        <v>0.1</v>
      </c>
    </row>
    <row r="745" spans="1:16" x14ac:dyDescent="0.25">
      <c r="A745" s="391"/>
      <c r="B745" s="394"/>
      <c r="C745" s="5" t="str">
        <f t="shared" si="143"/>
        <v/>
      </c>
      <c r="D745" s="155">
        <f t="shared" si="148"/>
        <v>0</v>
      </c>
      <c r="F745" s="156">
        <f t="shared" si="149"/>
        <v>0</v>
      </c>
      <c r="G745" t="str">
        <f t="shared" si="150"/>
        <v/>
      </c>
      <c r="H745" t="b">
        <f t="shared" si="151"/>
        <v>0</v>
      </c>
      <c r="I745" s="283">
        <f t="shared" si="144"/>
        <v>0</v>
      </c>
      <c r="J745" s="1">
        <f t="shared" si="145"/>
        <v>0</v>
      </c>
      <c r="K745" s="63">
        <f t="shared" si="152"/>
        <v>0</v>
      </c>
      <c r="L745" s="149">
        <f t="shared" si="153"/>
        <v>0</v>
      </c>
      <c r="M745" s="150">
        <f t="shared" si="154"/>
        <v>100</v>
      </c>
      <c r="N745" s="149">
        <f t="shared" si="155"/>
        <v>7</v>
      </c>
      <c r="O745" s="149">
        <f t="shared" si="146"/>
        <v>16</v>
      </c>
      <c r="P745" s="149">
        <f t="shared" si="147"/>
        <v>0.1</v>
      </c>
    </row>
    <row r="746" spans="1:16" x14ac:dyDescent="0.25">
      <c r="A746" s="391"/>
      <c r="B746" s="394"/>
      <c r="C746" s="5" t="str">
        <f t="shared" si="143"/>
        <v/>
      </c>
      <c r="D746" s="155">
        <f t="shared" si="148"/>
        <v>0</v>
      </c>
      <c r="F746" s="156">
        <f t="shared" si="149"/>
        <v>0</v>
      </c>
      <c r="G746" t="str">
        <f t="shared" si="150"/>
        <v/>
      </c>
      <c r="H746" t="b">
        <f t="shared" si="151"/>
        <v>0</v>
      </c>
      <c r="I746" s="283">
        <f t="shared" si="144"/>
        <v>0</v>
      </c>
      <c r="J746" s="1">
        <f t="shared" si="145"/>
        <v>0</v>
      </c>
      <c r="K746" s="63">
        <f t="shared" si="152"/>
        <v>0</v>
      </c>
      <c r="L746" s="149">
        <f t="shared" si="153"/>
        <v>0</v>
      </c>
      <c r="M746" s="150">
        <f t="shared" si="154"/>
        <v>100</v>
      </c>
      <c r="N746" s="149">
        <f t="shared" si="155"/>
        <v>7</v>
      </c>
      <c r="O746" s="149">
        <f t="shared" si="146"/>
        <v>16</v>
      </c>
      <c r="P746" s="149">
        <f t="shared" si="147"/>
        <v>0.1</v>
      </c>
    </row>
    <row r="747" spans="1:16" x14ac:dyDescent="0.25">
      <c r="A747" s="391"/>
      <c r="B747" s="394"/>
      <c r="C747" s="5" t="str">
        <f t="shared" si="143"/>
        <v/>
      </c>
      <c r="D747" s="155">
        <f t="shared" si="148"/>
        <v>0</v>
      </c>
      <c r="F747" s="156">
        <f t="shared" si="149"/>
        <v>0</v>
      </c>
      <c r="G747" t="str">
        <f t="shared" si="150"/>
        <v/>
      </c>
      <c r="H747" t="b">
        <f t="shared" si="151"/>
        <v>0</v>
      </c>
      <c r="I747" s="283">
        <f t="shared" si="144"/>
        <v>0</v>
      </c>
      <c r="J747" s="1">
        <f t="shared" si="145"/>
        <v>0</v>
      </c>
      <c r="K747" s="63">
        <f t="shared" si="152"/>
        <v>0</v>
      </c>
      <c r="L747" s="149">
        <f t="shared" si="153"/>
        <v>0</v>
      </c>
      <c r="M747" s="150">
        <f t="shared" si="154"/>
        <v>100</v>
      </c>
      <c r="N747" s="149">
        <f t="shared" si="155"/>
        <v>7</v>
      </c>
      <c r="O747" s="149">
        <f t="shared" si="146"/>
        <v>16</v>
      </c>
      <c r="P747" s="149">
        <f t="shared" si="147"/>
        <v>0.1</v>
      </c>
    </row>
    <row r="748" spans="1:16" x14ac:dyDescent="0.25">
      <c r="A748" s="391"/>
      <c r="B748" s="394"/>
      <c r="C748" s="5" t="str">
        <f t="shared" si="143"/>
        <v/>
      </c>
      <c r="D748" s="155">
        <f t="shared" si="148"/>
        <v>0</v>
      </c>
      <c r="F748" s="156">
        <f t="shared" si="149"/>
        <v>0</v>
      </c>
      <c r="G748" t="str">
        <f t="shared" si="150"/>
        <v/>
      </c>
      <c r="H748" t="b">
        <f t="shared" si="151"/>
        <v>0</v>
      </c>
      <c r="I748" s="283">
        <f t="shared" si="144"/>
        <v>0</v>
      </c>
      <c r="J748" s="1">
        <f t="shared" si="145"/>
        <v>0</v>
      </c>
      <c r="K748" s="63">
        <f t="shared" si="152"/>
        <v>0</v>
      </c>
      <c r="L748" s="149">
        <f t="shared" si="153"/>
        <v>0</v>
      </c>
      <c r="M748" s="150">
        <f t="shared" si="154"/>
        <v>100</v>
      </c>
      <c r="N748" s="149">
        <f t="shared" si="155"/>
        <v>7</v>
      </c>
      <c r="O748" s="149">
        <f t="shared" si="146"/>
        <v>16</v>
      </c>
      <c r="P748" s="149">
        <f t="shared" si="147"/>
        <v>0.1</v>
      </c>
    </row>
    <row r="749" spans="1:16" x14ac:dyDescent="0.25">
      <c r="A749" s="391"/>
      <c r="B749" s="394"/>
      <c r="C749" s="5" t="str">
        <f t="shared" si="143"/>
        <v/>
      </c>
      <c r="D749" s="155">
        <f t="shared" si="148"/>
        <v>0</v>
      </c>
      <c r="F749" s="156">
        <f t="shared" si="149"/>
        <v>0</v>
      </c>
      <c r="G749" t="str">
        <f t="shared" si="150"/>
        <v/>
      </c>
      <c r="H749" t="b">
        <f t="shared" si="151"/>
        <v>0</v>
      </c>
      <c r="I749" s="283">
        <f t="shared" si="144"/>
        <v>0</v>
      </c>
      <c r="J749" s="1">
        <f t="shared" si="145"/>
        <v>0</v>
      </c>
      <c r="K749" s="63">
        <f t="shared" si="152"/>
        <v>0</v>
      </c>
      <c r="L749" s="149">
        <f t="shared" si="153"/>
        <v>0</v>
      </c>
      <c r="M749" s="150">
        <f t="shared" si="154"/>
        <v>100</v>
      </c>
      <c r="N749" s="149">
        <f t="shared" si="155"/>
        <v>7</v>
      </c>
      <c r="O749" s="149">
        <f t="shared" si="146"/>
        <v>16</v>
      </c>
      <c r="P749" s="149">
        <f t="shared" si="147"/>
        <v>0.1</v>
      </c>
    </row>
    <row r="750" spans="1:16" x14ac:dyDescent="0.25">
      <c r="A750" s="391"/>
      <c r="B750" s="394"/>
      <c r="C750" s="5" t="str">
        <f t="shared" si="143"/>
        <v/>
      </c>
      <c r="D750" s="155">
        <f t="shared" si="148"/>
        <v>0</v>
      </c>
      <c r="F750" s="156">
        <f t="shared" si="149"/>
        <v>0</v>
      </c>
      <c r="G750" t="str">
        <f t="shared" si="150"/>
        <v/>
      </c>
      <c r="H750" t="b">
        <f t="shared" si="151"/>
        <v>0</v>
      </c>
      <c r="I750" s="283">
        <f t="shared" si="144"/>
        <v>0</v>
      </c>
      <c r="J750" s="1">
        <f t="shared" si="145"/>
        <v>0</v>
      </c>
      <c r="K750" s="63">
        <f t="shared" si="152"/>
        <v>0</v>
      </c>
      <c r="L750" s="149">
        <f t="shared" si="153"/>
        <v>0</v>
      </c>
      <c r="M750" s="150">
        <f t="shared" si="154"/>
        <v>100</v>
      </c>
      <c r="N750" s="149">
        <f t="shared" si="155"/>
        <v>7</v>
      </c>
      <c r="O750" s="149">
        <f t="shared" si="146"/>
        <v>16</v>
      </c>
      <c r="P750" s="149">
        <f t="shared" si="147"/>
        <v>0.1</v>
      </c>
    </row>
    <row r="751" spans="1:16" x14ac:dyDescent="0.25">
      <c r="A751" s="391"/>
      <c r="B751" s="394"/>
      <c r="C751" s="5" t="str">
        <f t="shared" si="143"/>
        <v/>
      </c>
      <c r="D751" s="155">
        <f t="shared" si="148"/>
        <v>0</v>
      </c>
      <c r="F751" s="156">
        <f t="shared" si="149"/>
        <v>0</v>
      </c>
      <c r="G751" t="str">
        <f t="shared" si="150"/>
        <v/>
      </c>
      <c r="H751" t="b">
        <f t="shared" si="151"/>
        <v>0</v>
      </c>
      <c r="I751" s="283">
        <f t="shared" si="144"/>
        <v>0</v>
      </c>
      <c r="J751" s="1">
        <f t="shared" si="145"/>
        <v>0</v>
      </c>
      <c r="K751" s="63">
        <f t="shared" si="152"/>
        <v>0</v>
      </c>
      <c r="L751" s="149">
        <f t="shared" si="153"/>
        <v>0</v>
      </c>
      <c r="M751" s="150">
        <f t="shared" si="154"/>
        <v>100</v>
      </c>
      <c r="N751" s="149">
        <f t="shared" si="155"/>
        <v>7</v>
      </c>
      <c r="O751" s="149">
        <f t="shared" si="146"/>
        <v>16</v>
      </c>
      <c r="P751" s="149">
        <f t="shared" si="147"/>
        <v>0.1</v>
      </c>
    </row>
    <row r="752" spans="1:16" x14ac:dyDescent="0.25">
      <c r="A752" s="391"/>
      <c r="B752" s="394"/>
      <c r="C752" s="5" t="str">
        <f t="shared" si="143"/>
        <v/>
      </c>
      <c r="D752" s="155">
        <f t="shared" si="148"/>
        <v>0</v>
      </c>
      <c r="F752" s="156">
        <f t="shared" si="149"/>
        <v>0</v>
      </c>
      <c r="G752" t="str">
        <f t="shared" si="150"/>
        <v/>
      </c>
      <c r="H752" t="b">
        <f t="shared" si="151"/>
        <v>0</v>
      </c>
      <c r="I752" s="283">
        <f t="shared" si="144"/>
        <v>0</v>
      </c>
      <c r="J752" s="1">
        <f t="shared" si="145"/>
        <v>0</v>
      </c>
      <c r="K752" s="63">
        <f t="shared" si="152"/>
        <v>0</v>
      </c>
      <c r="L752" s="149">
        <f t="shared" si="153"/>
        <v>0</v>
      </c>
      <c r="M752" s="150">
        <f t="shared" si="154"/>
        <v>100</v>
      </c>
      <c r="N752" s="149">
        <f t="shared" si="155"/>
        <v>7</v>
      </c>
      <c r="O752" s="149">
        <f t="shared" si="146"/>
        <v>16</v>
      </c>
      <c r="P752" s="149">
        <f t="shared" si="147"/>
        <v>0.1</v>
      </c>
    </row>
    <row r="753" spans="1:16" x14ac:dyDescent="0.25">
      <c r="A753" s="391"/>
      <c r="B753" s="394"/>
      <c r="C753" s="5" t="str">
        <f t="shared" si="143"/>
        <v/>
      </c>
      <c r="D753" s="155">
        <f t="shared" si="148"/>
        <v>0</v>
      </c>
      <c r="F753" s="156">
        <f t="shared" si="149"/>
        <v>0</v>
      </c>
      <c r="G753" t="str">
        <f t="shared" si="150"/>
        <v/>
      </c>
      <c r="H753" t="b">
        <f t="shared" si="151"/>
        <v>0</v>
      </c>
      <c r="I753" s="283">
        <f t="shared" si="144"/>
        <v>0</v>
      </c>
      <c r="J753" s="1">
        <f t="shared" si="145"/>
        <v>0</v>
      </c>
      <c r="K753" s="63">
        <f t="shared" si="152"/>
        <v>0</v>
      </c>
      <c r="L753" s="149">
        <f t="shared" si="153"/>
        <v>0</v>
      </c>
      <c r="M753" s="150">
        <f t="shared" si="154"/>
        <v>100</v>
      </c>
      <c r="N753" s="149">
        <f t="shared" si="155"/>
        <v>7</v>
      </c>
      <c r="O753" s="149">
        <f t="shared" si="146"/>
        <v>16</v>
      </c>
      <c r="P753" s="149">
        <f t="shared" si="147"/>
        <v>0.1</v>
      </c>
    </row>
    <row r="754" spans="1:16" x14ac:dyDescent="0.25">
      <c r="A754" s="391"/>
      <c r="B754" s="394"/>
      <c r="C754" s="5" t="str">
        <f t="shared" si="143"/>
        <v/>
      </c>
      <c r="D754" s="155">
        <f t="shared" si="148"/>
        <v>0</v>
      </c>
      <c r="F754" s="156">
        <f t="shared" si="149"/>
        <v>0</v>
      </c>
      <c r="G754" t="str">
        <f t="shared" si="150"/>
        <v/>
      </c>
      <c r="H754" t="b">
        <f t="shared" si="151"/>
        <v>0</v>
      </c>
      <c r="I754" s="283">
        <f t="shared" si="144"/>
        <v>0</v>
      </c>
      <c r="J754" s="1">
        <f t="shared" si="145"/>
        <v>0</v>
      </c>
      <c r="K754" s="63">
        <f t="shared" si="152"/>
        <v>0</v>
      </c>
      <c r="L754" s="149">
        <f t="shared" si="153"/>
        <v>0</v>
      </c>
      <c r="M754" s="150">
        <f t="shared" si="154"/>
        <v>100</v>
      </c>
      <c r="N754" s="149">
        <f t="shared" si="155"/>
        <v>7</v>
      </c>
      <c r="O754" s="149">
        <f t="shared" si="146"/>
        <v>16</v>
      </c>
      <c r="P754" s="149">
        <f t="shared" si="147"/>
        <v>0.1</v>
      </c>
    </row>
    <row r="755" spans="1:16" x14ac:dyDescent="0.25">
      <c r="A755" s="391"/>
      <c r="B755" s="394"/>
      <c r="C755" s="5" t="str">
        <f t="shared" si="143"/>
        <v/>
      </c>
      <c r="D755" s="155">
        <f t="shared" si="148"/>
        <v>0</v>
      </c>
      <c r="F755" s="156">
        <f t="shared" si="149"/>
        <v>0</v>
      </c>
      <c r="G755" t="str">
        <f t="shared" si="150"/>
        <v/>
      </c>
      <c r="H755" t="b">
        <f t="shared" si="151"/>
        <v>0</v>
      </c>
      <c r="I755" s="283">
        <f t="shared" si="144"/>
        <v>0</v>
      </c>
      <c r="J755" s="1">
        <f t="shared" si="145"/>
        <v>0</v>
      </c>
      <c r="K755" s="63">
        <f t="shared" si="152"/>
        <v>0</v>
      </c>
      <c r="L755" s="149">
        <f t="shared" si="153"/>
        <v>0</v>
      </c>
      <c r="M755" s="150">
        <f t="shared" si="154"/>
        <v>100</v>
      </c>
      <c r="N755" s="149">
        <f t="shared" si="155"/>
        <v>7</v>
      </c>
      <c r="O755" s="149">
        <f t="shared" si="146"/>
        <v>16</v>
      </c>
      <c r="P755" s="149">
        <f t="shared" si="147"/>
        <v>0.1</v>
      </c>
    </row>
    <row r="756" spans="1:16" x14ac:dyDescent="0.25">
      <c r="A756" s="391"/>
      <c r="B756" s="394"/>
      <c r="C756" s="5" t="str">
        <f t="shared" si="143"/>
        <v/>
      </c>
      <c r="D756" s="155">
        <f t="shared" si="148"/>
        <v>0</v>
      </c>
      <c r="F756" s="156">
        <f t="shared" si="149"/>
        <v>0</v>
      </c>
      <c r="G756" t="str">
        <f t="shared" si="150"/>
        <v/>
      </c>
      <c r="H756" t="b">
        <f t="shared" si="151"/>
        <v>0</v>
      </c>
      <c r="I756" s="283">
        <f t="shared" si="144"/>
        <v>0</v>
      </c>
      <c r="J756" s="1">
        <f t="shared" si="145"/>
        <v>0</v>
      </c>
      <c r="K756" s="63">
        <f t="shared" si="152"/>
        <v>0</v>
      </c>
      <c r="L756" s="149">
        <f t="shared" si="153"/>
        <v>0</v>
      </c>
      <c r="M756" s="150">
        <f t="shared" si="154"/>
        <v>100</v>
      </c>
      <c r="N756" s="149">
        <f t="shared" si="155"/>
        <v>7</v>
      </c>
      <c r="O756" s="149">
        <f t="shared" si="146"/>
        <v>16</v>
      </c>
      <c r="P756" s="149">
        <f t="shared" si="147"/>
        <v>0.1</v>
      </c>
    </row>
    <row r="757" spans="1:16" x14ac:dyDescent="0.25">
      <c r="A757" s="391"/>
      <c r="B757" s="394"/>
      <c r="C757" s="5" t="str">
        <f t="shared" si="143"/>
        <v/>
      </c>
      <c r="D757" s="155">
        <f t="shared" si="148"/>
        <v>0</v>
      </c>
      <c r="F757" s="156">
        <f t="shared" si="149"/>
        <v>0</v>
      </c>
      <c r="G757" t="str">
        <f t="shared" si="150"/>
        <v/>
      </c>
      <c r="H757" t="b">
        <f t="shared" si="151"/>
        <v>0</v>
      </c>
      <c r="I757" s="283">
        <f t="shared" si="144"/>
        <v>0</v>
      </c>
      <c r="J757" s="1">
        <f t="shared" si="145"/>
        <v>0</v>
      </c>
      <c r="K757" s="63">
        <f t="shared" si="152"/>
        <v>0</v>
      </c>
      <c r="L757" s="149">
        <f t="shared" si="153"/>
        <v>0</v>
      </c>
      <c r="M757" s="150">
        <f t="shared" si="154"/>
        <v>100</v>
      </c>
      <c r="N757" s="149">
        <f t="shared" si="155"/>
        <v>7</v>
      </c>
      <c r="O757" s="149">
        <f t="shared" si="146"/>
        <v>16</v>
      </c>
      <c r="P757" s="149">
        <f t="shared" si="147"/>
        <v>0.1</v>
      </c>
    </row>
    <row r="758" spans="1:16" x14ac:dyDescent="0.25">
      <c r="A758" s="391"/>
      <c r="B758" s="394"/>
      <c r="C758" s="5" t="str">
        <f t="shared" si="143"/>
        <v/>
      </c>
      <c r="D758" s="155">
        <f t="shared" si="148"/>
        <v>0</v>
      </c>
      <c r="F758" s="156">
        <f t="shared" si="149"/>
        <v>0</v>
      </c>
      <c r="G758" t="str">
        <f t="shared" si="150"/>
        <v/>
      </c>
      <c r="H758" t="b">
        <f t="shared" si="151"/>
        <v>0</v>
      </c>
      <c r="I758" s="283">
        <f t="shared" si="144"/>
        <v>0</v>
      </c>
      <c r="J758" s="1">
        <f t="shared" si="145"/>
        <v>0</v>
      </c>
      <c r="K758" s="63">
        <f t="shared" si="152"/>
        <v>0</v>
      </c>
      <c r="L758" s="149">
        <f t="shared" si="153"/>
        <v>0</v>
      </c>
      <c r="M758" s="150">
        <f t="shared" si="154"/>
        <v>100</v>
      </c>
      <c r="N758" s="149">
        <f t="shared" si="155"/>
        <v>7</v>
      </c>
      <c r="O758" s="149">
        <f t="shared" si="146"/>
        <v>16</v>
      </c>
      <c r="P758" s="149">
        <f t="shared" si="147"/>
        <v>0.1</v>
      </c>
    </row>
    <row r="759" spans="1:16" x14ac:dyDescent="0.25">
      <c r="A759" s="391"/>
      <c r="B759" s="394"/>
      <c r="C759" s="5" t="str">
        <f t="shared" si="143"/>
        <v/>
      </c>
      <c r="D759" s="155">
        <f t="shared" si="148"/>
        <v>0</v>
      </c>
      <c r="F759" s="156">
        <f t="shared" si="149"/>
        <v>0</v>
      </c>
      <c r="G759" t="str">
        <f t="shared" si="150"/>
        <v/>
      </c>
      <c r="H759" t="b">
        <f t="shared" si="151"/>
        <v>0</v>
      </c>
      <c r="I759" s="283">
        <f t="shared" si="144"/>
        <v>0</v>
      </c>
      <c r="J759" s="1">
        <f t="shared" si="145"/>
        <v>0</v>
      </c>
      <c r="K759" s="63">
        <f t="shared" si="152"/>
        <v>0</v>
      </c>
      <c r="L759" s="149">
        <f t="shared" si="153"/>
        <v>0</v>
      </c>
      <c r="M759" s="150">
        <f t="shared" si="154"/>
        <v>100</v>
      </c>
      <c r="N759" s="149">
        <f t="shared" si="155"/>
        <v>7</v>
      </c>
      <c r="O759" s="149">
        <f t="shared" si="146"/>
        <v>16</v>
      </c>
      <c r="P759" s="149">
        <f t="shared" si="147"/>
        <v>0.1</v>
      </c>
    </row>
    <row r="760" spans="1:16" x14ac:dyDescent="0.25">
      <c r="A760" s="391"/>
      <c r="B760" s="394"/>
      <c r="C760" s="5" t="str">
        <f t="shared" si="143"/>
        <v/>
      </c>
      <c r="D760" s="155">
        <f t="shared" si="148"/>
        <v>0</v>
      </c>
      <c r="F760" s="156">
        <f t="shared" si="149"/>
        <v>0</v>
      </c>
      <c r="G760" t="str">
        <f t="shared" si="150"/>
        <v/>
      </c>
      <c r="H760" t="b">
        <f t="shared" si="151"/>
        <v>0</v>
      </c>
      <c r="I760" s="283">
        <f t="shared" si="144"/>
        <v>0</v>
      </c>
      <c r="J760" s="1">
        <f t="shared" si="145"/>
        <v>0</v>
      </c>
      <c r="K760" s="63">
        <f t="shared" si="152"/>
        <v>0</v>
      </c>
      <c r="L760" s="149">
        <f t="shared" si="153"/>
        <v>0</v>
      </c>
      <c r="M760" s="150">
        <f t="shared" si="154"/>
        <v>100</v>
      </c>
      <c r="N760" s="149">
        <f t="shared" si="155"/>
        <v>7</v>
      </c>
      <c r="O760" s="149">
        <f t="shared" si="146"/>
        <v>16</v>
      </c>
      <c r="P760" s="149">
        <f t="shared" si="147"/>
        <v>0.1</v>
      </c>
    </row>
    <row r="761" spans="1:16" x14ac:dyDescent="0.25">
      <c r="A761" s="391"/>
      <c r="B761" s="394"/>
      <c r="C761" s="5" t="str">
        <f t="shared" si="143"/>
        <v/>
      </c>
      <c r="D761" s="155">
        <f t="shared" si="148"/>
        <v>0</v>
      </c>
      <c r="F761" s="156">
        <f t="shared" si="149"/>
        <v>0</v>
      </c>
      <c r="G761" t="str">
        <f t="shared" si="150"/>
        <v/>
      </c>
      <c r="H761" t="b">
        <f t="shared" si="151"/>
        <v>0</v>
      </c>
      <c r="I761" s="283">
        <f t="shared" si="144"/>
        <v>0</v>
      </c>
      <c r="J761" s="1">
        <f t="shared" si="145"/>
        <v>0</v>
      </c>
      <c r="K761" s="63">
        <f t="shared" si="152"/>
        <v>0</v>
      </c>
      <c r="L761" s="149">
        <f t="shared" si="153"/>
        <v>0</v>
      </c>
      <c r="M761" s="150">
        <f t="shared" si="154"/>
        <v>100</v>
      </c>
      <c r="N761" s="149">
        <f t="shared" si="155"/>
        <v>7</v>
      </c>
      <c r="O761" s="149">
        <f t="shared" si="146"/>
        <v>16</v>
      </c>
      <c r="P761" s="149">
        <f t="shared" si="147"/>
        <v>0.1</v>
      </c>
    </row>
    <row r="762" spans="1:16" x14ac:dyDescent="0.25">
      <c r="A762" s="391"/>
      <c r="B762" s="394"/>
      <c r="C762" s="5" t="str">
        <f t="shared" si="143"/>
        <v/>
      </c>
      <c r="D762" s="155">
        <f t="shared" si="148"/>
        <v>0</v>
      </c>
      <c r="F762" s="156">
        <f t="shared" si="149"/>
        <v>0</v>
      </c>
      <c r="G762" t="str">
        <f t="shared" si="150"/>
        <v/>
      </c>
      <c r="H762" t="b">
        <f t="shared" si="151"/>
        <v>0</v>
      </c>
      <c r="I762" s="283">
        <f t="shared" si="144"/>
        <v>0</v>
      </c>
      <c r="J762" s="1">
        <f t="shared" si="145"/>
        <v>0</v>
      </c>
      <c r="K762" s="63">
        <f t="shared" si="152"/>
        <v>0</v>
      </c>
      <c r="L762" s="149">
        <f t="shared" si="153"/>
        <v>0</v>
      </c>
      <c r="M762" s="150">
        <f t="shared" si="154"/>
        <v>100</v>
      </c>
      <c r="N762" s="149">
        <f t="shared" si="155"/>
        <v>7</v>
      </c>
      <c r="O762" s="149">
        <f t="shared" si="146"/>
        <v>16</v>
      </c>
      <c r="P762" s="149">
        <f t="shared" si="147"/>
        <v>0.1</v>
      </c>
    </row>
    <row r="763" spans="1:16" x14ac:dyDescent="0.25">
      <c r="A763" s="391"/>
      <c r="B763" s="394"/>
      <c r="C763" s="5" t="str">
        <f t="shared" si="143"/>
        <v/>
      </c>
      <c r="D763" s="155">
        <f t="shared" si="148"/>
        <v>0</v>
      </c>
      <c r="F763" s="156">
        <f t="shared" si="149"/>
        <v>0</v>
      </c>
      <c r="G763" t="str">
        <f t="shared" si="150"/>
        <v/>
      </c>
      <c r="H763" t="b">
        <f t="shared" si="151"/>
        <v>0</v>
      </c>
      <c r="I763" s="283">
        <f t="shared" si="144"/>
        <v>0</v>
      </c>
      <c r="J763" s="1">
        <f t="shared" si="145"/>
        <v>0</v>
      </c>
      <c r="K763" s="63">
        <f t="shared" si="152"/>
        <v>0</v>
      </c>
      <c r="L763" s="149">
        <f t="shared" si="153"/>
        <v>0</v>
      </c>
      <c r="M763" s="150">
        <f t="shared" si="154"/>
        <v>100</v>
      </c>
      <c r="N763" s="149">
        <f t="shared" si="155"/>
        <v>7</v>
      </c>
      <c r="O763" s="149">
        <f t="shared" si="146"/>
        <v>16</v>
      </c>
      <c r="P763" s="149">
        <f t="shared" si="147"/>
        <v>0.1</v>
      </c>
    </row>
    <row r="764" spans="1:16" x14ac:dyDescent="0.25">
      <c r="A764" s="391"/>
      <c r="B764" s="394"/>
      <c r="C764" s="5" t="str">
        <f t="shared" si="143"/>
        <v/>
      </c>
      <c r="D764" s="155">
        <f t="shared" si="148"/>
        <v>0</v>
      </c>
      <c r="F764" s="156">
        <f t="shared" si="149"/>
        <v>0</v>
      </c>
      <c r="G764" t="str">
        <f t="shared" si="150"/>
        <v/>
      </c>
      <c r="H764" t="b">
        <f t="shared" si="151"/>
        <v>0</v>
      </c>
      <c r="I764" s="283">
        <f t="shared" si="144"/>
        <v>0</v>
      </c>
      <c r="J764" s="1">
        <f t="shared" si="145"/>
        <v>0</v>
      </c>
      <c r="K764" s="63">
        <f t="shared" si="152"/>
        <v>0</v>
      </c>
      <c r="L764" s="149">
        <f t="shared" si="153"/>
        <v>0</v>
      </c>
      <c r="M764" s="150">
        <f t="shared" si="154"/>
        <v>100</v>
      </c>
      <c r="N764" s="149">
        <f t="shared" si="155"/>
        <v>7</v>
      </c>
      <c r="O764" s="149">
        <f t="shared" si="146"/>
        <v>16</v>
      </c>
      <c r="P764" s="149">
        <f t="shared" si="147"/>
        <v>0.1</v>
      </c>
    </row>
    <row r="765" spans="1:16" x14ac:dyDescent="0.25">
      <c r="A765" s="391"/>
      <c r="B765" s="394"/>
      <c r="C765" s="5" t="str">
        <f t="shared" si="143"/>
        <v/>
      </c>
      <c r="D765" s="155">
        <f t="shared" si="148"/>
        <v>0</v>
      </c>
      <c r="F765" s="156">
        <f t="shared" si="149"/>
        <v>0</v>
      </c>
      <c r="G765" t="str">
        <f t="shared" si="150"/>
        <v/>
      </c>
      <c r="H765" t="b">
        <f t="shared" si="151"/>
        <v>0</v>
      </c>
      <c r="I765" s="283">
        <f t="shared" si="144"/>
        <v>0</v>
      </c>
      <c r="J765" s="1">
        <f t="shared" si="145"/>
        <v>0</v>
      </c>
      <c r="K765" s="63">
        <f t="shared" si="152"/>
        <v>0</v>
      </c>
      <c r="L765" s="149">
        <f t="shared" si="153"/>
        <v>0</v>
      </c>
      <c r="M765" s="150">
        <f t="shared" si="154"/>
        <v>100</v>
      </c>
      <c r="N765" s="149">
        <f t="shared" si="155"/>
        <v>7</v>
      </c>
      <c r="O765" s="149">
        <f t="shared" si="146"/>
        <v>16</v>
      </c>
      <c r="P765" s="149">
        <f t="shared" si="147"/>
        <v>0.1</v>
      </c>
    </row>
    <row r="766" spans="1:16" x14ac:dyDescent="0.25">
      <c r="A766" s="391"/>
      <c r="B766" s="394"/>
      <c r="C766" s="5" t="str">
        <f t="shared" si="143"/>
        <v/>
      </c>
      <c r="D766" s="155">
        <f t="shared" si="148"/>
        <v>0</v>
      </c>
      <c r="F766" s="156">
        <f t="shared" si="149"/>
        <v>0</v>
      </c>
      <c r="G766" t="str">
        <f t="shared" si="150"/>
        <v/>
      </c>
      <c r="H766" t="b">
        <f t="shared" si="151"/>
        <v>0</v>
      </c>
      <c r="I766" s="283">
        <f t="shared" si="144"/>
        <v>0</v>
      </c>
      <c r="J766" s="1">
        <f t="shared" si="145"/>
        <v>0</v>
      </c>
      <c r="K766" s="63">
        <f t="shared" si="152"/>
        <v>0</v>
      </c>
      <c r="L766" s="149">
        <f t="shared" si="153"/>
        <v>0</v>
      </c>
      <c r="M766" s="150">
        <f t="shared" si="154"/>
        <v>100</v>
      </c>
      <c r="N766" s="149">
        <f t="shared" si="155"/>
        <v>7</v>
      </c>
      <c r="O766" s="149">
        <f t="shared" si="146"/>
        <v>16</v>
      </c>
      <c r="P766" s="149">
        <f t="shared" si="147"/>
        <v>0.1</v>
      </c>
    </row>
    <row r="767" spans="1:16" x14ac:dyDescent="0.25">
      <c r="A767" s="391"/>
      <c r="B767" s="394"/>
      <c r="C767" s="5" t="str">
        <f t="shared" si="143"/>
        <v/>
      </c>
      <c r="D767" s="155">
        <f t="shared" si="148"/>
        <v>0</v>
      </c>
      <c r="F767" s="156">
        <f t="shared" si="149"/>
        <v>0</v>
      </c>
      <c r="G767" t="str">
        <f t="shared" si="150"/>
        <v/>
      </c>
      <c r="H767" t="b">
        <f t="shared" si="151"/>
        <v>0</v>
      </c>
      <c r="I767" s="283">
        <f t="shared" si="144"/>
        <v>0</v>
      </c>
      <c r="J767" s="1">
        <f t="shared" si="145"/>
        <v>0</v>
      </c>
      <c r="K767" s="63">
        <f t="shared" si="152"/>
        <v>0</v>
      </c>
      <c r="L767" s="149">
        <f t="shared" si="153"/>
        <v>0</v>
      </c>
      <c r="M767" s="150">
        <f t="shared" si="154"/>
        <v>100</v>
      </c>
      <c r="N767" s="149">
        <f t="shared" si="155"/>
        <v>7</v>
      </c>
      <c r="O767" s="149">
        <f t="shared" si="146"/>
        <v>16</v>
      </c>
      <c r="P767" s="149">
        <f t="shared" si="147"/>
        <v>0.1</v>
      </c>
    </row>
    <row r="768" spans="1:16" x14ac:dyDescent="0.25">
      <c r="A768" s="391"/>
      <c r="B768" s="394"/>
      <c r="C768" s="5" t="str">
        <f t="shared" si="143"/>
        <v/>
      </c>
      <c r="D768" s="155">
        <f t="shared" si="148"/>
        <v>0</v>
      </c>
      <c r="F768" s="156">
        <f t="shared" si="149"/>
        <v>0</v>
      </c>
      <c r="G768" t="str">
        <f t="shared" si="150"/>
        <v/>
      </c>
      <c r="H768" t="b">
        <f t="shared" si="151"/>
        <v>0</v>
      </c>
      <c r="I768" s="283">
        <f t="shared" si="144"/>
        <v>0</v>
      </c>
      <c r="J768" s="1">
        <f t="shared" si="145"/>
        <v>0</v>
      </c>
      <c r="K768" s="63">
        <f t="shared" si="152"/>
        <v>0</v>
      </c>
      <c r="L768" s="149">
        <f t="shared" si="153"/>
        <v>0</v>
      </c>
      <c r="M768" s="150">
        <f t="shared" si="154"/>
        <v>100</v>
      </c>
      <c r="N768" s="149">
        <f t="shared" si="155"/>
        <v>7</v>
      </c>
      <c r="O768" s="149">
        <f t="shared" si="146"/>
        <v>16</v>
      </c>
      <c r="P768" s="149">
        <f t="shared" si="147"/>
        <v>0.1</v>
      </c>
    </row>
    <row r="769" spans="1:16" x14ac:dyDescent="0.25">
      <c r="A769" s="391"/>
      <c r="B769" s="394"/>
      <c r="C769" s="5" t="str">
        <f t="shared" si="143"/>
        <v/>
      </c>
      <c r="D769" s="155">
        <f t="shared" si="148"/>
        <v>0</v>
      </c>
      <c r="F769" s="156">
        <f t="shared" si="149"/>
        <v>0</v>
      </c>
      <c r="G769" t="str">
        <f t="shared" si="150"/>
        <v/>
      </c>
      <c r="H769" t="b">
        <f t="shared" si="151"/>
        <v>0</v>
      </c>
      <c r="I769" s="283">
        <f t="shared" si="144"/>
        <v>0</v>
      </c>
      <c r="J769" s="1">
        <f t="shared" si="145"/>
        <v>0</v>
      </c>
      <c r="K769" s="63">
        <f t="shared" si="152"/>
        <v>0</v>
      </c>
      <c r="L769" s="149">
        <f t="shared" si="153"/>
        <v>0</v>
      </c>
      <c r="M769" s="150">
        <f t="shared" si="154"/>
        <v>100</v>
      </c>
      <c r="N769" s="149">
        <f t="shared" si="155"/>
        <v>7</v>
      </c>
      <c r="O769" s="149">
        <f t="shared" si="146"/>
        <v>16</v>
      </c>
      <c r="P769" s="149">
        <f t="shared" si="147"/>
        <v>0.1</v>
      </c>
    </row>
    <row r="770" spans="1:16" x14ac:dyDescent="0.25">
      <c r="A770" s="391"/>
      <c r="B770" s="394"/>
      <c r="C770" s="5" t="str">
        <f t="shared" si="143"/>
        <v/>
      </c>
      <c r="D770" s="155">
        <f t="shared" si="148"/>
        <v>0</v>
      </c>
      <c r="F770" s="156">
        <f t="shared" si="149"/>
        <v>0</v>
      </c>
      <c r="G770" t="str">
        <f t="shared" si="150"/>
        <v/>
      </c>
      <c r="H770" t="b">
        <f t="shared" si="151"/>
        <v>0</v>
      </c>
      <c r="I770" s="283">
        <f t="shared" si="144"/>
        <v>0</v>
      </c>
      <c r="J770" s="1">
        <f t="shared" si="145"/>
        <v>0</v>
      </c>
      <c r="K770" s="63">
        <f t="shared" si="152"/>
        <v>0</v>
      </c>
      <c r="L770" s="149">
        <f t="shared" si="153"/>
        <v>0</v>
      </c>
      <c r="M770" s="150">
        <f t="shared" si="154"/>
        <v>100</v>
      </c>
      <c r="N770" s="149">
        <f t="shared" si="155"/>
        <v>7</v>
      </c>
      <c r="O770" s="149">
        <f t="shared" si="146"/>
        <v>16</v>
      </c>
      <c r="P770" s="149">
        <f t="shared" si="147"/>
        <v>0.1</v>
      </c>
    </row>
    <row r="771" spans="1:16" x14ac:dyDescent="0.25">
      <c r="A771" s="391"/>
      <c r="B771" s="394"/>
      <c r="C771" s="5" t="str">
        <f t="shared" ref="C771:C834" si="156">IF(I771&gt;0,INDEX(DB,I771,2),"")</f>
        <v/>
      </c>
      <c r="D771" s="155">
        <f t="shared" si="148"/>
        <v>0</v>
      </c>
      <c r="F771" s="156">
        <f t="shared" si="149"/>
        <v>0</v>
      </c>
      <c r="G771" t="str">
        <f t="shared" si="150"/>
        <v/>
      </c>
      <c r="H771" t="b">
        <f t="shared" si="151"/>
        <v>0</v>
      </c>
      <c r="I771" s="283">
        <f t="shared" ref="I771:I834" si="157">IF(ISNA(MATCH(A771,AthleteNumbers,0)),0,MATCH(A771,AthleteNumbers,0))</f>
        <v>0</v>
      </c>
      <c r="J771" s="1">
        <f t="shared" ref="J771:J834" si="158">IF(I771&gt;0,INDEX(DB,$I771,6),0)</f>
        <v>0</v>
      </c>
      <c r="K771" s="63">
        <f t="shared" si="152"/>
        <v>0</v>
      </c>
      <c r="L771" s="149">
        <f t="shared" si="153"/>
        <v>0</v>
      </c>
      <c r="M771" s="150">
        <f t="shared" si="154"/>
        <v>100</v>
      </c>
      <c r="N771" s="149">
        <f t="shared" si="155"/>
        <v>7</v>
      </c>
      <c r="O771" s="149">
        <f t="shared" ref="O771:O834" si="159">IF($J771=0,$M$1,INDEX(IncEventData,$J771,2))</f>
        <v>16</v>
      </c>
      <c r="P771" s="149">
        <f t="shared" ref="P771:P834" si="160">IF($J771=0,$O$1,INDEX(IncEventData,$J771,3))</f>
        <v>0.1</v>
      </c>
    </row>
    <row r="772" spans="1:16" x14ac:dyDescent="0.25">
      <c r="A772" s="391"/>
      <c r="B772" s="394"/>
      <c r="C772" s="5" t="str">
        <f t="shared" si="156"/>
        <v/>
      </c>
      <c r="D772" s="155">
        <f t="shared" ref="D772:D835" si="161">IF(AND(H772,B772&gt;0,ISNUMBER(B772)),IF(ISERR(M772),0,M772),0)</f>
        <v>0</v>
      </c>
      <c r="F772" s="156">
        <f t="shared" ref="F772:F835" si="162">COUNTIF(A$3:A$1002,A772)</f>
        <v>0</v>
      </c>
      <c r="G772" t="str">
        <f t="shared" ref="G772:G835" si="163">IF(AND(H772,OR(D772&lt;=10,D772&gt;=90)),"CHECK","")</f>
        <v/>
      </c>
      <c r="H772" t="b">
        <f t="shared" ref="H772:H835" si="164">IF(AND(LEN(A772)&gt;0,LEN(C772)&gt;0,B772&lt;&gt;0),TRUE,FALSE)</f>
        <v>0</v>
      </c>
      <c r="I772" s="283">
        <f t="shared" si="157"/>
        <v>0</v>
      </c>
      <c r="J772" s="1">
        <f t="shared" si="158"/>
        <v>0</v>
      </c>
      <c r="K772" s="63">
        <f t="shared" ref="K772:K835" si="165">IF(ISNUMBER(B772),ROUND(+B772,1),0)</f>
        <v>0</v>
      </c>
      <c r="L772" s="149">
        <f t="shared" ref="L772:L835" si="166">+K772</f>
        <v>0</v>
      </c>
      <c r="M772" s="150">
        <f t="shared" ref="M772:M835" si="167">IF(AND(L772&gt;O772,O772&gt;0),MinPoints,IF(L772&lt;N772,100,+INT((O772-$L772)/P772)+MinPoints))</f>
        <v>100</v>
      </c>
      <c r="N772" s="149">
        <f t="shared" ref="N772:N835" si="168">+O772-(P772*90)</f>
        <v>7</v>
      </c>
      <c r="O772" s="149">
        <f t="shared" si="159"/>
        <v>16</v>
      </c>
      <c r="P772" s="149">
        <f t="shared" si="160"/>
        <v>0.1</v>
      </c>
    </row>
    <row r="773" spans="1:16" x14ac:dyDescent="0.25">
      <c r="A773" s="391"/>
      <c r="B773" s="394"/>
      <c r="C773" s="5" t="str">
        <f t="shared" si="156"/>
        <v/>
      </c>
      <c r="D773" s="155">
        <f t="shared" si="161"/>
        <v>0</v>
      </c>
      <c r="F773" s="156">
        <f t="shared" si="162"/>
        <v>0</v>
      </c>
      <c r="G773" t="str">
        <f t="shared" si="163"/>
        <v/>
      </c>
      <c r="H773" t="b">
        <f t="shared" si="164"/>
        <v>0</v>
      </c>
      <c r="I773" s="283">
        <f t="shared" si="157"/>
        <v>0</v>
      </c>
      <c r="J773" s="1">
        <f t="shared" si="158"/>
        <v>0</v>
      </c>
      <c r="K773" s="63">
        <f t="shared" si="165"/>
        <v>0</v>
      </c>
      <c r="L773" s="149">
        <f t="shared" si="166"/>
        <v>0</v>
      </c>
      <c r="M773" s="150">
        <f t="shared" si="167"/>
        <v>100</v>
      </c>
      <c r="N773" s="149">
        <f t="shared" si="168"/>
        <v>7</v>
      </c>
      <c r="O773" s="149">
        <f t="shared" si="159"/>
        <v>16</v>
      </c>
      <c r="P773" s="149">
        <f t="shared" si="160"/>
        <v>0.1</v>
      </c>
    </row>
    <row r="774" spans="1:16" x14ac:dyDescent="0.25">
      <c r="A774" s="391"/>
      <c r="B774" s="394"/>
      <c r="C774" s="5" t="str">
        <f t="shared" si="156"/>
        <v/>
      </c>
      <c r="D774" s="155">
        <f t="shared" si="161"/>
        <v>0</v>
      </c>
      <c r="F774" s="156">
        <f t="shared" si="162"/>
        <v>0</v>
      </c>
      <c r="G774" t="str">
        <f t="shared" si="163"/>
        <v/>
      </c>
      <c r="H774" t="b">
        <f t="shared" si="164"/>
        <v>0</v>
      </c>
      <c r="I774" s="283">
        <f t="shared" si="157"/>
        <v>0</v>
      </c>
      <c r="J774" s="1">
        <f t="shared" si="158"/>
        <v>0</v>
      </c>
      <c r="K774" s="63">
        <f t="shared" si="165"/>
        <v>0</v>
      </c>
      <c r="L774" s="149">
        <f t="shared" si="166"/>
        <v>0</v>
      </c>
      <c r="M774" s="150">
        <f t="shared" si="167"/>
        <v>100</v>
      </c>
      <c r="N774" s="149">
        <f t="shared" si="168"/>
        <v>7</v>
      </c>
      <c r="O774" s="149">
        <f t="shared" si="159"/>
        <v>16</v>
      </c>
      <c r="P774" s="149">
        <f t="shared" si="160"/>
        <v>0.1</v>
      </c>
    </row>
    <row r="775" spans="1:16" x14ac:dyDescent="0.25">
      <c r="A775" s="391"/>
      <c r="B775" s="394"/>
      <c r="C775" s="5" t="str">
        <f t="shared" si="156"/>
        <v/>
      </c>
      <c r="D775" s="155">
        <f t="shared" si="161"/>
        <v>0</v>
      </c>
      <c r="F775" s="156">
        <f t="shared" si="162"/>
        <v>0</v>
      </c>
      <c r="G775" t="str">
        <f t="shared" si="163"/>
        <v/>
      </c>
      <c r="H775" t="b">
        <f t="shared" si="164"/>
        <v>0</v>
      </c>
      <c r="I775" s="283">
        <f t="shared" si="157"/>
        <v>0</v>
      </c>
      <c r="J775" s="1">
        <f t="shared" si="158"/>
        <v>0</v>
      </c>
      <c r="K775" s="63">
        <f t="shared" si="165"/>
        <v>0</v>
      </c>
      <c r="L775" s="149">
        <f t="shared" si="166"/>
        <v>0</v>
      </c>
      <c r="M775" s="150">
        <f t="shared" si="167"/>
        <v>100</v>
      </c>
      <c r="N775" s="149">
        <f t="shared" si="168"/>
        <v>7</v>
      </c>
      <c r="O775" s="149">
        <f t="shared" si="159"/>
        <v>16</v>
      </c>
      <c r="P775" s="149">
        <f t="shared" si="160"/>
        <v>0.1</v>
      </c>
    </row>
    <row r="776" spans="1:16" x14ac:dyDescent="0.25">
      <c r="A776" s="391"/>
      <c r="B776" s="394"/>
      <c r="C776" s="5" t="str">
        <f t="shared" si="156"/>
        <v/>
      </c>
      <c r="D776" s="155">
        <f t="shared" si="161"/>
        <v>0</v>
      </c>
      <c r="F776" s="156">
        <f t="shared" si="162"/>
        <v>0</v>
      </c>
      <c r="G776" t="str">
        <f t="shared" si="163"/>
        <v/>
      </c>
      <c r="H776" t="b">
        <f t="shared" si="164"/>
        <v>0</v>
      </c>
      <c r="I776" s="283">
        <f t="shared" si="157"/>
        <v>0</v>
      </c>
      <c r="J776" s="1">
        <f t="shared" si="158"/>
        <v>0</v>
      </c>
      <c r="K776" s="63">
        <f t="shared" si="165"/>
        <v>0</v>
      </c>
      <c r="L776" s="149">
        <f t="shared" si="166"/>
        <v>0</v>
      </c>
      <c r="M776" s="150">
        <f t="shared" si="167"/>
        <v>100</v>
      </c>
      <c r="N776" s="149">
        <f t="shared" si="168"/>
        <v>7</v>
      </c>
      <c r="O776" s="149">
        <f t="shared" si="159"/>
        <v>16</v>
      </c>
      <c r="P776" s="149">
        <f t="shared" si="160"/>
        <v>0.1</v>
      </c>
    </row>
    <row r="777" spans="1:16" x14ac:dyDescent="0.25">
      <c r="A777" s="391"/>
      <c r="B777" s="394"/>
      <c r="C777" s="5" t="str">
        <f t="shared" si="156"/>
        <v/>
      </c>
      <c r="D777" s="155">
        <f t="shared" si="161"/>
        <v>0</v>
      </c>
      <c r="F777" s="156">
        <f t="shared" si="162"/>
        <v>0</v>
      </c>
      <c r="G777" t="str">
        <f t="shared" si="163"/>
        <v/>
      </c>
      <c r="H777" t="b">
        <f t="shared" si="164"/>
        <v>0</v>
      </c>
      <c r="I777" s="283">
        <f t="shared" si="157"/>
        <v>0</v>
      </c>
      <c r="J777" s="1">
        <f t="shared" si="158"/>
        <v>0</v>
      </c>
      <c r="K777" s="63">
        <f t="shared" si="165"/>
        <v>0</v>
      </c>
      <c r="L777" s="149">
        <f t="shared" si="166"/>
        <v>0</v>
      </c>
      <c r="M777" s="150">
        <f t="shared" si="167"/>
        <v>100</v>
      </c>
      <c r="N777" s="149">
        <f t="shared" si="168"/>
        <v>7</v>
      </c>
      <c r="O777" s="149">
        <f t="shared" si="159"/>
        <v>16</v>
      </c>
      <c r="P777" s="149">
        <f t="shared" si="160"/>
        <v>0.1</v>
      </c>
    </row>
    <row r="778" spans="1:16" x14ac:dyDescent="0.25">
      <c r="A778" s="391"/>
      <c r="B778" s="394"/>
      <c r="C778" s="5" t="str">
        <f t="shared" si="156"/>
        <v/>
      </c>
      <c r="D778" s="155">
        <f t="shared" si="161"/>
        <v>0</v>
      </c>
      <c r="F778" s="156">
        <f t="shared" si="162"/>
        <v>0</v>
      </c>
      <c r="G778" t="str">
        <f t="shared" si="163"/>
        <v/>
      </c>
      <c r="H778" t="b">
        <f t="shared" si="164"/>
        <v>0</v>
      </c>
      <c r="I778" s="283">
        <f t="shared" si="157"/>
        <v>0</v>
      </c>
      <c r="J778" s="1">
        <f t="shared" si="158"/>
        <v>0</v>
      </c>
      <c r="K778" s="63">
        <f t="shared" si="165"/>
        <v>0</v>
      </c>
      <c r="L778" s="149">
        <f t="shared" si="166"/>
        <v>0</v>
      </c>
      <c r="M778" s="150">
        <f t="shared" si="167"/>
        <v>100</v>
      </c>
      <c r="N778" s="149">
        <f t="shared" si="168"/>
        <v>7</v>
      </c>
      <c r="O778" s="149">
        <f t="shared" si="159"/>
        <v>16</v>
      </c>
      <c r="P778" s="149">
        <f t="shared" si="160"/>
        <v>0.1</v>
      </c>
    </row>
    <row r="779" spans="1:16" x14ac:dyDescent="0.25">
      <c r="A779" s="391"/>
      <c r="B779" s="394"/>
      <c r="C779" s="5" t="str">
        <f t="shared" si="156"/>
        <v/>
      </c>
      <c r="D779" s="155">
        <f t="shared" si="161"/>
        <v>0</v>
      </c>
      <c r="F779" s="156">
        <f t="shared" si="162"/>
        <v>0</v>
      </c>
      <c r="G779" t="str">
        <f t="shared" si="163"/>
        <v/>
      </c>
      <c r="H779" t="b">
        <f t="shared" si="164"/>
        <v>0</v>
      </c>
      <c r="I779" s="283">
        <f t="shared" si="157"/>
        <v>0</v>
      </c>
      <c r="J779" s="1">
        <f t="shared" si="158"/>
        <v>0</v>
      </c>
      <c r="K779" s="63">
        <f t="shared" si="165"/>
        <v>0</v>
      </c>
      <c r="L779" s="149">
        <f t="shared" si="166"/>
        <v>0</v>
      </c>
      <c r="M779" s="150">
        <f t="shared" si="167"/>
        <v>100</v>
      </c>
      <c r="N779" s="149">
        <f t="shared" si="168"/>
        <v>7</v>
      </c>
      <c r="O779" s="149">
        <f t="shared" si="159"/>
        <v>16</v>
      </c>
      <c r="P779" s="149">
        <f t="shared" si="160"/>
        <v>0.1</v>
      </c>
    </row>
    <row r="780" spans="1:16" x14ac:dyDescent="0.25">
      <c r="A780" s="391"/>
      <c r="B780" s="394"/>
      <c r="C780" s="5" t="str">
        <f t="shared" si="156"/>
        <v/>
      </c>
      <c r="D780" s="155">
        <f t="shared" si="161"/>
        <v>0</v>
      </c>
      <c r="F780" s="156">
        <f t="shared" si="162"/>
        <v>0</v>
      </c>
      <c r="G780" t="str">
        <f t="shared" si="163"/>
        <v/>
      </c>
      <c r="H780" t="b">
        <f t="shared" si="164"/>
        <v>0</v>
      </c>
      <c r="I780" s="283">
        <f t="shared" si="157"/>
        <v>0</v>
      </c>
      <c r="J780" s="1">
        <f t="shared" si="158"/>
        <v>0</v>
      </c>
      <c r="K780" s="63">
        <f t="shared" si="165"/>
        <v>0</v>
      </c>
      <c r="L780" s="149">
        <f t="shared" si="166"/>
        <v>0</v>
      </c>
      <c r="M780" s="150">
        <f t="shared" si="167"/>
        <v>100</v>
      </c>
      <c r="N780" s="149">
        <f t="shared" si="168"/>
        <v>7</v>
      </c>
      <c r="O780" s="149">
        <f t="shared" si="159"/>
        <v>16</v>
      </c>
      <c r="P780" s="149">
        <f t="shared" si="160"/>
        <v>0.1</v>
      </c>
    </row>
    <row r="781" spans="1:16" x14ac:dyDescent="0.25">
      <c r="A781" s="391"/>
      <c r="B781" s="394"/>
      <c r="C781" s="5" t="str">
        <f t="shared" si="156"/>
        <v/>
      </c>
      <c r="D781" s="155">
        <f t="shared" si="161"/>
        <v>0</v>
      </c>
      <c r="F781" s="156">
        <f t="shared" si="162"/>
        <v>0</v>
      </c>
      <c r="G781" t="str">
        <f t="shared" si="163"/>
        <v/>
      </c>
      <c r="H781" t="b">
        <f t="shared" si="164"/>
        <v>0</v>
      </c>
      <c r="I781" s="283">
        <f t="shared" si="157"/>
        <v>0</v>
      </c>
      <c r="J781" s="1">
        <f t="shared" si="158"/>
        <v>0</v>
      </c>
      <c r="K781" s="63">
        <f t="shared" si="165"/>
        <v>0</v>
      </c>
      <c r="L781" s="149">
        <f t="shared" si="166"/>
        <v>0</v>
      </c>
      <c r="M781" s="150">
        <f t="shared" si="167"/>
        <v>100</v>
      </c>
      <c r="N781" s="149">
        <f t="shared" si="168"/>
        <v>7</v>
      </c>
      <c r="O781" s="149">
        <f t="shared" si="159"/>
        <v>16</v>
      </c>
      <c r="P781" s="149">
        <f t="shared" si="160"/>
        <v>0.1</v>
      </c>
    </row>
    <row r="782" spans="1:16" x14ac:dyDescent="0.25">
      <c r="A782" s="391"/>
      <c r="B782" s="394"/>
      <c r="C782" s="5" t="str">
        <f t="shared" si="156"/>
        <v/>
      </c>
      <c r="D782" s="155">
        <f t="shared" si="161"/>
        <v>0</v>
      </c>
      <c r="F782" s="156">
        <f t="shared" si="162"/>
        <v>0</v>
      </c>
      <c r="G782" t="str">
        <f t="shared" si="163"/>
        <v/>
      </c>
      <c r="H782" t="b">
        <f t="shared" si="164"/>
        <v>0</v>
      </c>
      <c r="I782" s="283">
        <f t="shared" si="157"/>
        <v>0</v>
      </c>
      <c r="J782" s="1">
        <f t="shared" si="158"/>
        <v>0</v>
      </c>
      <c r="K782" s="63">
        <f t="shared" si="165"/>
        <v>0</v>
      </c>
      <c r="L782" s="149">
        <f t="shared" si="166"/>
        <v>0</v>
      </c>
      <c r="M782" s="150">
        <f t="shared" si="167"/>
        <v>100</v>
      </c>
      <c r="N782" s="149">
        <f t="shared" si="168"/>
        <v>7</v>
      </c>
      <c r="O782" s="149">
        <f t="shared" si="159"/>
        <v>16</v>
      </c>
      <c r="P782" s="149">
        <f t="shared" si="160"/>
        <v>0.1</v>
      </c>
    </row>
    <row r="783" spans="1:16" x14ac:dyDescent="0.25">
      <c r="A783" s="391"/>
      <c r="B783" s="394"/>
      <c r="C783" s="5" t="str">
        <f t="shared" si="156"/>
        <v/>
      </c>
      <c r="D783" s="155">
        <f t="shared" si="161"/>
        <v>0</v>
      </c>
      <c r="F783" s="156">
        <f t="shared" si="162"/>
        <v>0</v>
      </c>
      <c r="G783" t="str">
        <f t="shared" si="163"/>
        <v/>
      </c>
      <c r="H783" t="b">
        <f t="shared" si="164"/>
        <v>0</v>
      </c>
      <c r="I783" s="283">
        <f t="shared" si="157"/>
        <v>0</v>
      </c>
      <c r="J783" s="1">
        <f t="shared" si="158"/>
        <v>0</v>
      </c>
      <c r="K783" s="63">
        <f t="shared" si="165"/>
        <v>0</v>
      </c>
      <c r="L783" s="149">
        <f t="shared" si="166"/>
        <v>0</v>
      </c>
      <c r="M783" s="150">
        <f t="shared" si="167"/>
        <v>100</v>
      </c>
      <c r="N783" s="149">
        <f t="shared" si="168"/>
        <v>7</v>
      </c>
      <c r="O783" s="149">
        <f t="shared" si="159"/>
        <v>16</v>
      </c>
      <c r="P783" s="149">
        <f t="shared" si="160"/>
        <v>0.1</v>
      </c>
    </row>
    <row r="784" spans="1:16" x14ac:dyDescent="0.25">
      <c r="A784" s="391"/>
      <c r="B784" s="394"/>
      <c r="C784" s="5" t="str">
        <f t="shared" si="156"/>
        <v/>
      </c>
      <c r="D784" s="155">
        <f t="shared" si="161"/>
        <v>0</v>
      </c>
      <c r="F784" s="156">
        <f t="shared" si="162"/>
        <v>0</v>
      </c>
      <c r="G784" t="str">
        <f t="shared" si="163"/>
        <v/>
      </c>
      <c r="H784" t="b">
        <f t="shared" si="164"/>
        <v>0</v>
      </c>
      <c r="I784" s="283">
        <f t="shared" si="157"/>
        <v>0</v>
      </c>
      <c r="J784" s="1">
        <f t="shared" si="158"/>
        <v>0</v>
      </c>
      <c r="K784" s="63">
        <f t="shared" si="165"/>
        <v>0</v>
      </c>
      <c r="L784" s="149">
        <f t="shared" si="166"/>
        <v>0</v>
      </c>
      <c r="M784" s="150">
        <f t="shared" si="167"/>
        <v>100</v>
      </c>
      <c r="N784" s="149">
        <f t="shared" si="168"/>
        <v>7</v>
      </c>
      <c r="O784" s="149">
        <f t="shared" si="159"/>
        <v>16</v>
      </c>
      <c r="P784" s="149">
        <f t="shared" si="160"/>
        <v>0.1</v>
      </c>
    </row>
    <row r="785" spans="1:16" x14ac:dyDescent="0.25">
      <c r="A785" s="391"/>
      <c r="B785" s="394"/>
      <c r="C785" s="5" t="str">
        <f t="shared" si="156"/>
        <v/>
      </c>
      <c r="D785" s="155">
        <f t="shared" si="161"/>
        <v>0</v>
      </c>
      <c r="F785" s="156">
        <f t="shared" si="162"/>
        <v>0</v>
      </c>
      <c r="G785" t="str">
        <f t="shared" si="163"/>
        <v/>
      </c>
      <c r="H785" t="b">
        <f t="shared" si="164"/>
        <v>0</v>
      </c>
      <c r="I785" s="283">
        <f t="shared" si="157"/>
        <v>0</v>
      </c>
      <c r="J785" s="1">
        <f t="shared" si="158"/>
        <v>0</v>
      </c>
      <c r="K785" s="63">
        <f t="shared" si="165"/>
        <v>0</v>
      </c>
      <c r="L785" s="149">
        <f t="shared" si="166"/>
        <v>0</v>
      </c>
      <c r="M785" s="150">
        <f t="shared" si="167"/>
        <v>100</v>
      </c>
      <c r="N785" s="149">
        <f t="shared" si="168"/>
        <v>7</v>
      </c>
      <c r="O785" s="149">
        <f t="shared" si="159"/>
        <v>16</v>
      </c>
      <c r="P785" s="149">
        <f t="shared" si="160"/>
        <v>0.1</v>
      </c>
    </row>
    <row r="786" spans="1:16" x14ac:dyDescent="0.25">
      <c r="A786" s="391"/>
      <c r="B786" s="394"/>
      <c r="C786" s="5" t="str">
        <f t="shared" si="156"/>
        <v/>
      </c>
      <c r="D786" s="155">
        <f t="shared" si="161"/>
        <v>0</v>
      </c>
      <c r="F786" s="156">
        <f t="shared" si="162"/>
        <v>0</v>
      </c>
      <c r="G786" t="str">
        <f t="shared" si="163"/>
        <v/>
      </c>
      <c r="H786" t="b">
        <f t="shared" si="164"/>
        <v>0</v>
      </c>
      <c r="I786" s="283">
        <f t="shared" si="157"/>
        <v>0</v>
      </c>
      <c r="J786" s="1">
        <f t="shared" si="158"/>
        <v>0</v>
      </c>
      <c r="K786" s="63">
        <f t="shared" si="165"/>
        <v>0</v>
      </c>
      <c r="L786" s="149">
        <f t="shared" si="166"/>
        <v>0</v>
      </c>
      <c r="M786" s="150">
        <f t="shared" si="167"/>
        <v>100</v>
      </c>
      <c r="N786" s="149">
        <f t="shared" si="168"/>
        <v>7</v>
      </c>
      <c r="O786" s="149">
        <f t="shared" si="159"/>
        <v>16</v>
      </c>
      <c r="P786" s="149">
        <f t="shared" si="160"/>
        <v>0.1</v>
      </c>
    </row>
    <row r="787" spans="1:16" x14ac:dyDescent="0.25">
      <c r="A787" s="391"/>
      <c r="B787" s="394"/>
      <c r="C787" s="5" t="str">
        <f t="shared" si="156"/>
        <v/>
      </c>
      <c r="D787" s="155">
        <f t="shared" si="161"/>
        <v>0</v>
      </c>
      <c r="F787" s="156">
        <f t="shared" si="162"/>
        <v>0</v>
      </c>
      <c r="G787" t="str">
        <f t="shared" si="163"/>
        <v/>
      </c>
      <c r="H787" t="b">
        <f t="shared" si="164"/>
        <v>0</v>
      </c>
      <c r="I787" s="283">
        <f t="shared" si="157"/>
        <v>0</v>
      </c>
      <c r="J787" s="1">
        <f t="shared" si="158"/>
        <v>0</v>
      </c>
      <c r="K787" s="63">
        <f t="shared" si="165"/>
        <v>0</v>
      </c>
      <c r="L787" s="149">
        <f t="shared" si="166"/>
        <v>0</v>
      </c>
      <c r="M787" s="150">
        <f t="shared" si="167"/>
        <v>100</v>
      </c>
      <c r="N787" s="149">
        <f t="shared" si="168"/>
        <v>7</v>
      </c>
      <c r="O787" s="149">
        <f t="shared" si="159"/>
        <v>16</v>
      </c>
      <c r="P787" s="149">
        <f t="shared" si="160"/>
        <v>0.1</v>
      </c>
    </row>
    <row r="788" spans="1:16" x14ac:dyDescent="0.25">
      <c r="A788" s="391"/>
      <c r="B788" s="394"/>
      <c r="C788" s="5" t="str">
        <f t="shared" si="156"/>
        <v/>
      </c>
      <c r="D788" s="155">
        <f t="shared" si="161"/>
        <v>0</v>
      </c>
      <c r="F788" s="156">
        <f t="shared" si="162"/>
        <v>0</v>
      </c>
      <c r="G788" t="str">
        <f t="shared" si="163"/>
        <v/>
      </c>
      <c r="H788" t="b">
        <f t="shared" si="164"/>
        <v>0</v>
      </c>
      <c r="I788" s="283">
        <f t="shared" si="157"/>
        <v>0</v>
      </c>
      <c r="J788" s="1">
        <f t="shared" si="158"/>
        <v>0</v>
      </c>
      <c r="K788" s="63">
        <f t="shared" si="165"/>
        <v>0</v>
      </c>
      <c r="L788" s="149">
        <f t="shared" si="166"/>
        <v>0</v>
      </c>
      <c r="M788" s="150">
        <f t="shared" si="167"/>
        <v>100</v>
      </c>
      <c r="N788" s="149">
        <f t="shared" si="168"/>
        <v>7</v>
      </c>
      <c r="O788" s="149">
        <f t="shared" si="159"/>
        <v>16</v>
      </c>
      <c r="P788" s="149">
        <f t="shared" si="160"/>
        <v>0.1</v>
      </c>
    </row>
    <row r="789" spans="1:16" x14ac:dyDescent="0.25">
      <c r="A789" s="391"/>
      <c r="B789" s="394"/>
      <c r="C789" s="5" t="str">
        <f t="shared" si="156"/>
        <v/>
      </c>
      <c r="D789" s="155">
        <f t="shared" si="161"/>
        <v>0</v>
      </c>
      <c r="F789" s="156">
        <f t="shared" si="162"/>
        <v>0</v>
      </c>
      <c r="G789" t="str">
        <f t="shared" si="163"/>
        <v/>
      </c>
      <c r="H789" t="b">
        <f t="shared" si="164"/>
        <v>0</v>
      </c>
      <c r="I789" s="283">
        <f t="shared" si="157"/>
        <v>0</v>
      </c>
      <c r="J789" s="1">
        <f t="shared" si="158"/>
        <v>0</v>
      </c>
      <c r="K789" s="63">
        <f t="shared" si="165"/>
        <v>0</v>
      </c>
      <c r="L789" s="149">
        <f t="shared" si="166"/>
        <v>0</v>
      </c>
      <c r="M789" s="150">
        <f t="shared" si="167"/>
        <v>100</v>
      </c>
      <c r="N789" s="149">
        <f t="shared" si="168"/>
        <v>7</v>
      </c>
      <c r="O789" s="149">
        <f t="shared" si="159"/>
        <v>16</v>
      </c>
      <c r="P789" s="149">
        <f t="shared" si="160"/>
        <v>0.1</v>
      </c>
    </row>
    <row r="790" spans="1:16" x14ac:dyDescent="0.25">
      <c r="A790" s="391"/>
      <c r="B790" s="394"/>
      <c r="C790" s="5" t="str">
        <f t="shared" si="156"/>
        <v/>
      </c>
      <c r="D790" s="155">
        <f t="shared" si="161"/>
        <v>0</v>
      </c>
      <c r="F790" s="156">
        <f t="shared" si="162"/>
        <v>0</v>
      </c>
      <c r="G790" t="str">
        <f t="shared" si="163"/>
        <v/>
      </c>
      <c r="H790" t="b">
        <f t="shared" si="164"/>
        <v>0</v>
      </c>
      <c r="I790" s="283">
        <f t="shared" si="157"/>
        <v>0</v>
      </c>
      <c r="J790" s="1">
        <f t="shared" si="158"/>
        <v>0</v>
      </c>
      <c r="K790" s="63">
        <f t="shared" si="165"/>
        <v>0</v>
      </c>
      <c r="L790" s="149">
        <f t="shared" si="166"/>
        <v>0</v>
      </c>
      <c r="M790" s="150">
        <f t="shared" si="167"/>
        <v>100</v>
      </c>
      <c r="N790" s="149">
        <f t="shared" si="168"/>
        <v>7</v>
      </c>
      <c r="O790" s="149">
        <f t="shared" si="159"/>
        <v>16</v>
      </c>
      <c r="P790" s="149">
        <f t="shared" si="160"/>
        <v>0.1</v>
      </c>
    </row>
    <row r="791" spans="1:16" x14ac:dyDescent="0.25">
      <c r="A791" s="391"/>
      <c r="B791" s="394"/>
      <c r="C791" s="5" t="str">
        <f t="shared" si="156"/>
        <v/>
      </c>
      <c r="D791" s="155">
        <f t="shared" si="161"/>
        <v>0</v>
      </c>
      <c r="F791" s="156">
        <f t="shared" si="162"/>
        <v>0</v>
      </c>
      <c r="G791" t="str">
        <f t="shared" si="163"/>
        <v/>
      </c>
      <c r="H791" t="b">
        <f t="shared" si="164"/>
        <v>0</v>
      </c>
      <c r="I791" s="283">
        <f t="shared" si="157"/>
        <v>0</v>
      </c>
      <c r="J791" s="1">
        <f t="shared" si="158"/>
        <v>0</v>
      </c>
      <c r="K791" s="63">
        <f t="shared" si="165"/>
        <v>0</v>
      </c>
      <c r="L791" s="149">
        <f t="shared" si="166"/>
        <v>0</v>
      </c>
      <c r="M791" s="150">
        <f t="shared" si="167"/>
        <v>100</v>
      </c>
      <c r="N791" s="149">
        <f t="shared" si="168"/>
        <v>7</v>
      </c>
      <c r="O791" s="149">
        <f t="shared" si="159"/>
        <v>16</v>
      </c>
      <c r="P791" s="149">
        <f t="shared" si="160"/>
        <v>0.1</v>
      </c>
    </row>
    <row r="792" spans="1:16" x14ac:dyDescent="0.25">
      <c r="A792" s="391"/>
      <c r="B792" s="394"/>
      <c r="C792" s="5" t="str">
        <f t="shared" si="156"/>
        <v/>
      </c>
      <c r="D792" s="155">
        <f t="shared" si="161"/>
        <v>0</v>
      </c>
      <c r="F792" s="156">
        <f t="shared" si="162"/>
        <v>0</v>
      </c>
      <c r="G792" t="str">
        <f t="shared" si="163"/>
        <v/>
      </c>
      <c r="H792" t="b">
        <f t="shared" si="164"/>
        <v>0</v>
      </c>
      <c r="I792" s="283">
        <f t="shared" si="157"/>
        <v>0</v>
      </c>
      <c r="J792" s="1">
        <f t="shared" si="158"/>
        <v>0</v>
      </c>
      <c r="K792" s="63">
        <f t="shared" si="165"/>
        <v>0</v>
      </c>
      <c r="L792" s="149">
        <f t="shared" si="166"/>
        <v>0</v>
      </c>
      <c r="M792" s="150">
        <f t="shared" si="167"/>
        <v>100</v>
      </c>
      <c r="N792" s="149">
        <f t="shared" si="168"/>
        <v>7</v>
      </c>
      <c r="O792" s="149">
        <f t="shared" si="159"/>
        <v>16</v>
      </c>
      <c r="P792" s="149">
        <f t="shared" si="160"/>
        <v>0.1</v>
      </c>
    </row>
    <row r="793" spans="1:16" x14ac:dyDescent="0.25">
      <c r="A793" s="391"/>
      <c r="B793" s="394"/>
      <c r="C793" s="5" t="str">
        <f t="shared" si="156"/>
        <v/>
      </c>
      <c r="D793" s="155">
        <f t="shared" si="161"/>
        <v>0</v>
      </c>
      <c r="F793" s="156">
        <f t="shared" si="162"/>
        <v>0</v>
      </c>
      <c r="G793" t="str">
        <f t="shared" si="163"/>
        <v/>
      </c>
      <c r="H793" t="b">
        <f t="shared" si="164"/>
        <v>0</v>
      </c>
      <c r="I793" s="283">
        <f t="shared" si="157"/>
        <v>0</v>
      </c>
      <c r="J793" s="1">
        <f t="shared" si="158"/>
        <v>0</v>
      </c>
      <c r="K793" s="63">
        <f t="shared" si="165"/>
        <v>0</v>
      </c>
      <c r="L793" s="149">
        <f t="shared" si="166"/>
        <v>0</v>
      </c>
      <c r="M793" s="150">
        <f t="shared" si="167"/>
        <v>100</v>
      </c>
      <c r="N793" s="149">
        <f t="shared" si="168"/>
        <v>7</v>
      </c>
      <c r="O793" s="149">
        <f t="shared" si="159"/>
        <v>16</v>
      </c>
      <c r="P793" s="149">
        <f t="shared" si="160"/>
        <v>0.1</v>
      </c>
    </row>
    <row r="794" spans="1:16" x14ac:dyDescent="0.25">
      <c r="A794" s="391"/>
      <c r="B794" s="394"/>
      <c r="C794" s="5" t="str">
        <f t="shared" si="156"/>
        <v/>
      </c>
      <c r="D794" s="155">
        <f t="shared" si="161"/>
        <v>0</v>
      </c>
      <c r="F794" s="156">
        <f t="shared" si="162"/>
        <v>0</v>
      </c>
      <c r="G794" t="str">
        <f t="shared" si="163"/>
        <v/>
      </c>
      <c r="H794" t="b">
        <f t="shared" si="164"/>
        <v>0</v>
      </c>
      <c r="I794" s="283">
        <f t="shared" si="157"/>
        <v>0</v>
      </c>
      <c r="J794" s="1">
        <f t="shared" si="158"/>
        <v>0</v>
      </c>
      <c r="K794" s="63">
        <f t="shared" si="165"/>
        <v>0</v>
      </c>
      <c r="L794" s="149">
        <f t="shared" si="166"/>
        <v>0</v>
      </c>
      <c r="M794" s="150">
        <f t="shared" si="167"/>
        <v>100</v>
      </c>
      <c r="N794" s="149">
        <f t="shared" si="168"/>
        <v>7</v>
      </c>
      <c r="O794" s="149">
        <f t="shared" si="159"/>
        <v>16</v>
      </c>
      <c r="P794" s="149">
        <f t="shared" si="160"/>
        <v>0.1</v>
      </c>
    </row>
    <row r="795" spans="1:16" x14ac:dyDescent="0.25">
      <c r="A795" s="391"/>
      <c r="B795" s="394"/>
      <c r="C795" s="5" t="str">
        <f t="shared" si="156"/>
        <v/>
      </c>
      <c r="D795" s="155">
        <f t="shared" si="161"/>
        <v>0</v>
      </c>
      <c r="F795" s="156">
        <f t="shared" si="162"/>
        <v>0</v>
      </c>
      <c r="G795" t="str">
        <f t="shared" si="163"/>
        <v/>
      </c>
      <c r="H795" t="b">
        <f t="shared" si="164"/>
        <v>0</v>
      </c>
      <c r="I795" s="283">
        <f t="shared" si="157"/>
        <v>0</v>
      </c>
      <c r="J795" s="1">
        <f t="shared" si="158"/>
        <v>0</v>
      </c>
      <c r="K795" s="63">
        <f t="shared" si="165"/>
        <v>0</v>
      </c>
      <c r="L795" s="149">
        <f t="shared" si="166"/>
        <v>0</v>
      </c>
      <c r="M795" s="150">
        <f t="shared" si="167"/>
        <v>100</v>
      </c>
      <c r="N795" s="149">
        <f t="shared" si="168"/>
        <v>7</v>
      </c>
      <c r="O795" s="149">
        <f t="shared" si="159"/>
        <v>16</v>
      </c>
      <c r="P795" s="149">
        <f t="shared" si="160"/>
        <v>0.1</v>
      </c>
    </row>
    <row r="796" spans="1:16" x14ac:dyDescent="0.25">
      <c r="A796" s="391"/>
      <c r="B796" s="394"/>
      <c r="C796" s="5" t="str">
        <f t="shared" si="156"/>
        <v/>
      </c>
      <c r="D796" s="155">
        <f t="shared" si="161"/>
        <v>0</v>
      </c>
      <c r="F796" s="156">
        <f t="shared" si="162"/>
        <v>0</v>
      </c>
      <c r="G796" t="str">
        <f t="shared" si="163"/>
        <v/>
      </c>
      <c r="H796" t="b">
        <f t="shared" si="164"/>
        <v>0</v>
      </c>
      <c r="I796" s="283">
        <f t="shared" si="157"/>
        <v>0</v>
      </c>
      <c r="J796" s="1">
        <f t="shared" si="158"/>
        <v>0</v>
      </c>
      <c r="K796" s="63">
        <f t="shared" si="165"/>
        <v>0</v>
      </c>
      <c r="L796" s="149">
        <f t="shared" si="166"/>
        <v>0</v>
      </c>
      <c r="M796" s="150">
        <f t="shared" si="167"/>
        <v>100</v>
      </c>
      <c r="N796" s="149">
        <f t="shared" si="168"/>
        <v>7</v>
      </c>
      <c r="O796" s="149">
        <f t="shared" si="159"/>
        <v>16</v>
      </c>
      <c r="P796" s="149">
        <f t="shared" si="160"/>
        <v>0.1</v>
      </c>
    </row>
    <row r="797" spans="1:16" x14ac:dyDescent="0.25">
      <c r="A797" s="391"/>
      <c r="B797" s="394"/>
      <c r="C797" s="5" t="str">
        <f t="shared" si="156"/>
        <v/>
      </c>
      <c r="D797" s="155">
        <f t="shared" si="161"/>
        <v>0</v>
      </c>
      <c r="F797" s="156">
        <f t="shared" si="162"/>
        <v>0</v>
      </c>
      <c r="G797" t="str">
        <f t="shared" si="163"/>
        <v/>
      </c>
      <c r="H797" t="b">
        <f t="shared" si="164"/>
        <v>0</v>
      </c>
      <c r="I797" s="283">
        <f t="shared" si="157"/>
        <v>0</v>
      </c>
      <c r="J797" s="1">
        <f t="shared" si="158"/>
        <v>0</v>
      </c>
      <c r="K797" s="63">
        <f t="shared" si="165"/>
        <v>0</v>
      </c>
      <c r="L797" s="149">
        <f t="shared" si="166"/>
        <v>0</v>
      </c>
      <c r="M797" s="150">
        <f t="shared" si="167"/>
        <v>100</v>
      </c>
      <c r="N797" s="149">
        <f t="shared" si="168"/>
        <v>7</v>
      </c>
      <c r="O797" s="149">
        <f t="shared" si="159"/>
        <v>16</v>
      </c>
      <c r="P797" s="149">
        <f t="shared" si="160"/>
        <v>0.1</v>
      </c>
    </row>
    <row r="798" spans="1:16" x14ac:dyDescent="0.25">
      <c r="A798" s="391"/>
      <c r="B798" s="394"/>
      <c r="C798" s="5" t="str">
        <f t="shared" si="156"/>
        <v/>
      </c>
      <c r="D798" s="155">
        <f t="shared" si="161"/>
        <v>0</v>
      </c>
      <c r="F798" s="156">
        <f t="shared" si="162"/>
        <v>0</v>
      </c>
      <c r="G798" t="str">
        <f t="shared" si="163"/>
        <v/>
      </c>
      <c r="H798" t="b">
        <f t="shared" si="164"/>
        <v>0</v>
      </c>
      <c r="I798" s="283">
        <f t="shared" si="157"/>
        <v>0</v>
      </c>
      <c r="J798" s="1">
        <f t="shared" si="158"/>
        <v>0</v>
      </c>
      <c r="K798" s="63">
        <f t="shared" si="165"/>
        <v>0</v>
      </c>
      <c r="L798" s="149">
        <f t="shared" si="166"/>
        <v>0</v>
      </c>
      <c r="M798" s="150">
        <f t="shared" si="167"/>
        <v>100</v>
      </c>
      <c r="N798" s="149">
        <f t="shared" si="168"/>
        <v>7</v>
      </c>
      <c r="O798" s="149">
        <f t="shared" si="159"/>
        <v>16</v>
      </c>
      <c r="P798" s="149">
        <f t="shared" si="160"/>
        <v>0.1</v>
      </c>
    </row>
    <row r="799" spans="1:16" x14ac:dyDescent="0.25">
      <c r="A799" s="391"/>
      <c r="B799" s="394"/>
      <c r="C799" s="5" t="str">
        <f t="shared" si="156"/>
        <v/>
      </c>
      <c r="D799" s="155">
        <f t="shared" si="161"/>
        <v>0</v>
      </c>
      <c r="F799" s="156">
        <f t="shared" si="162"/>
        <v>0</v>
      </c>
      <c r="G799" t="str">
        <f t="shared" si="163"/>
        <v/>
      </c>
      <c r="H799" t="b">
        <f t="shared" si="164"/>
        <v>0</v>
      </c>
      <c r="I799" s="283">
        <f t="shared" si="157"/>
        <v>0</v>
      </c>
      <c r="J799" s="1">
        <f t="shared" si="158"/>
        <v>0</v>
      </c>
      <c r="K799" s="63">
        <f t="shared" si="165"/>
        <v>0</v>
      </c>
      <c r="L799" s="149">
        <f t="shared" si="166"/>
        <v>0</v>
      </c>
      <c r="M799" s="150">
        <f t="shared" si="167"/>
        <v>100</v>
      </c>
      <c r="N799" s="149">
        <f t="shared" si="168"/>
        <v>7</v>
      </c>
      <c r="O799" s="149">
        <f t="shared" si="159"/>
        <v>16</v>
      </c>
      <c r="P799" s="149">
        <f t="shared" si="160"/>
        <v>0.1</v>
      </c>
    </row>
    <row r="800" spans="1:16" x14ac:dyDescent="0.25">
      <c r="A800" s="391"/>
      <c r="B800" s="394"/>
      <c r="C800" s="5" t="str">
        <f t="shared" si="156"/>
        <v/>
      </c>
      <c r="D800" s="155">
        <f t="shared" si="161"/>
        <v>0</v>
      </c>
      <c r="F800" s="156">
        <f t="shared" si="162"/>
        <v>0</v>
      </c>
      <c r="G800" t="str">
        <f t="shared" si="163"/>
        <v/>
      </c>
      <c r="H800" t="b">
        <f t="shared" si="164"/>
        <v>0</v>
      </c>
      <c r="I800" s="283">
        <f t="shared" si="157"/>
        <v>0</v>
      </c>
      <c r="J800" s="1">
        <f t="shared" si="158"/>
        <v>0</v>
      </c>
      <c r="K800" s="63">
        <f t="shared" si="165"/>
        <v>0</v>
      </c>
      <c r="L800" s="149">
        <f t="shared" si="166"/>
        <v>0</v>
      </c>
      <c r="M800" s="150">
        <f t="shared" si="167"/>
        <v>100</v>
      </c>
      <c r="N800" s="149">
        <f t="shared" si="168"/>
        <v>7</v>
      </c>
      <c r="O800" s="149">
        <f t="shared" si="159"/>
        <v>16</v>
      </c>
      <c r="P800" s="149">
        <f t="shared" si="160"/>
        <v>0.1</v>
      </c>
    </row>
    <row r="801" spans="1:16" x14ac:dyDescent="0.25">
      <c r="A801" s="391"/>
      <c r="B801" s="394"/>
      <c r="C801" s="5" t="str">
        <f t="shared" si="156"/>
        <v/>
      </c>
      <c r="D801" s="155">
        <f t="shared" si="161"/>
        <v>0</v>
      </c>
      <c r="F801" s="156">
        <f t="shared" si="162"/>
        <v>0</v>
      </c>
      <c r="G801" t="str">
        <f t="shared" si="163"/>
        <v/>
      </c>
      <c r="H801" t="b">
        <f t="shared" si="164"/>
        <v>0</v>
      </c>
      <c r="I801" s="283">
        <f t="shared" si="157"/>
        <v>0</v>
      </c>
      <c r="J801" s="1">
        <f t="shared" si="158"/>
        <v>0</v>
      </c>
      <c r="K801" s="63">
        <f t="shared" si="165"/>
        <v>0</v>
      </c>
      <c r="L801" s="149">
        <f t="shared" si="166"/>
        <v>0</v>
      </c>
      <c r="M801" s="150">
        <f t="shared" si="167"/>
        <v>100</v>
      </c>
      <c r="N801" s="149">
        <f t="shared" si="168"/>
        <v>7</v>
      </c>
      <c r="O801" s="149">
        <f t="shared" si="159"/>
        <v>16</v>
      </c>
      <c r="P801" s="149">
        <f t="shared" si="160"/>
        <v>0.1</v>
      </c>
    </row>
    <row r="802" spans="1:16" x14ac:dyDescent="0.25">
      <c r="A802" s="391"/>
      <c r="B802" s="394"/>
      <c r="C802" s="5" t="str">
        <f t="shared" si="156"/>
        <v/>
      </c>
      <c r="D802" s="155">
        <f t="shared" si="161"/>
        <v>0</v>
      </c>
      <c r="F802" s="156">
        <f t="shared" si="162"/>
        <v>0</v>
      </c>
      <c r="G802" t="str">
        <f t="shared" si="163"/>
        <v/>
      </c>
      <c r="H802" t="b">
        <f t="shared" si="164"/>
        <v>0</v>
      </c>
      <c r="I802" s="283">
        <f t="shared" si="157"/>
        <v>0</v>
      </c>
      <c r="J802" s="1">
        <f t="shared" si="158"/>
        <v>0</v>
      </c>
      <c r="K802" s="63">
        <f t="shared" si="165"/>
        <v>0</v>
      </c>
      <c r="L802" s="149">
        <f t="shared" si="166"/>
        <v>0</v>
      </c>
      <c r="M802" s="150">
        <f t="shared" si="167"/>
        <v>100</v>
      </c>
      <c r="N802" s="149">
        <f t="shared" si="168"/>
        <v>7</v>
      </c>
      <c r="O802" s="149">
        <f t="shared" si="159"/>
        <v>16</v>
      </c>
      <c r="P802" s="149">
        <f t="shared" si="160"/>
        <v>0.1</v>
      </c>
    </row>
    <row r="803" spans="1:16" x14ac:dyDescent="0.25">
      <c r="A803" s="391"/>
      <c r="B803" s="394"/>
      <c r="C803" s="5" t="str">
        <f t="shared" si="156"/>
        <v/>
      </c>
      <c r="D803" s="155">
        <f t="shared" si="161"/>
        <v>0</v>
      </c>
      <c r="F803" s="156">
        <f t="shared" si="162"/>
        <v>0</v>
      </c>
      <c r="G803" t="str">
        <f t="shared" si="163"/>
        <v/>
      </c>
      <c r="H803" t="b">
        <f t="shared" si="164"/>
        <v>0</v>
      </c>
      <c r="I803" s="283">
        <f t="shared" si="157"/>
        <v>0</v>
      </c>
      <c r="J803" s="1">
        <f t="shared" si="158"/>
        <v>0</v>
      </c>
      <c r="K803" s="63">
        <f t="shared" si="165"/>
        <v>0</v>
      </c>
      <c r="L803" s="149">
        <f t="shared" si="166"/>
        <v>0</v>
      </c>
      <c r="M803" s="150">
        <f t="shared" si="167"/>
        <v>100</v>
      </c>
      <c r="N803" s="149">
        <f t="shared" si="168"/>
        <v>7</v>
      </c>
      <c r="O803" s="149">
        <f t="shared" si="159"/>
        <v>16</v>
      </c>
      <c r="P803" s="149">
        <f t="shared" si="160"/>
        <v>0.1</v>
      </c>
    </row>
    <row r="804" spans="1:16" x14ac:dyDescent="0.25">
      <c r="A804" s="391"/>
      <c r="B804" s="394"/>
      <c r="C804" s="5" t="str">
        <f t="shared" si="156"/>
        <v/>
      </c>
      <c r="D804" s="155">
        <f t="shared" si="161"/>
        <v>0</v>
      </c>
      <c r="F804" s="156">
        <f t="shared" si="162"/>
        <v>0</v>
      </c>
      <c r="G804" t="str">
        <f t="shared" si="163"/>
        <v/>
      </c>
      <c r="H804" t="b">
        <f t="shared" si="164"/>
        <v>0</v>
      </c>
      <c r="I804" s="283">
        <f t="shared" si="157"/>
        <v>0</v>
      </c>
      <c r="J804" s="1">
        <f t="shared" si="158"/>
        <v>0</v>
      </c>
      <c r="K804" s="63">
        <f t="shared" si="165"/>
        <v>0</v>
      </c>
      <c r="L804" s="149">
        <f t="shared" si="166"/>
        <v>0</v>
      </c>
      <c r="M804" s="150">
        <f t="shared" si="167"/>
        <v>100</v>
      </c>
      <c r="N804" s="149">
        <f t="shared" si="168"/>
        <v>7</v>
      </c>
      <c r="O804" s="149">
        <f t="shared" si="159"/>
        <v>16</v>
      </c>
      <c r="P804" s="149">
        <f t="shared" si="160"/>
        <v>0.1</v>
      </c>
    </row>
    <row r="805" spans="1:16" x14ac:dyDescent="0.25">
      <c r="A805" s="391"/>
      <c r="B805" s="394"/>
      <c r="C805" s="5" t="str">
        <f t="shared" si="156"/>
        <v/>
      </c>
      <c r="D805" s="155">
        <f t="shared" si="161"/>
        <v>0</v>
      </c>
      <c r="F805" s="156">
        <f t="shared" si="162"/>
        <v>0</v>
      </c>
      <c r="G805" t="str">
        <f t="shared" si="163"/>
        <v/>
      </c>
      <c r="H805" t="b">
        <f t="shared" si="164"/>
        <v>0</v>
      </c>
      <c r="I805" s="283">
        <f t="shared" si="157"/>
        <v>0</v>
      </c>
      <c r="J805" s="1">
        <f t="shared" si="158"/>
        <v>0</v>
      </c>
      <c r="K805" s="63">
        <f t="shared" si="165"/>
        <v>0</v>
      </c>
      <c r="L805" s="149">
        <f t="shared" si="166"/>
        <v>0</v>
      </c>
      <c r="M805" s="150">
        <f t="shared" si="167"/>
        <v>100</v>
      </c>
      <c r="N805" s="149">
        <f t="shared" si="168"/>
        <v>7</v>
      </c>
      <c r="O805" s="149">
        <f t="shared" si="159"/>
        <v>16</v>
      </c>
      <c r="P805" s="149">
        <f t="shared" si="160"/>
        <v>0.1</v>
      </c>
    </row>
    <row r="806" spans="1:16" x14ac:dyDescent="0.25">
      <c r="A806" s="391"/>
      <c r="B806" s="394"/>
      <c r="C806" s="5" t="str">
        <f t="shared" si="156"/>
        <v/>
      </c>
      <c r="D806" s="155">
        <f t="shared" si="161"/>
        <v>0</v>
      </c>
      <c r="F806" s="156">
        <f t="shared" si="162"/>
        <v>0</v>
      </c>
      <c r="G806" t="str">
        <f t="shared" si="163"/>
        <v/>
      </c>
      <c r="H806" t="b">
        <f t="shared" si="164"/>
        <v>0</v>
      </c>
      <c r="I806" s="283">
        <f t="shared" si="157"/>
        <v>0</v>
      </c>
      <c r="J806" s="1">
        <f t="shared" si="158"/>
        <v>0</v>
      </c>
      <c r="K806" s="63">
        <f t="shared" si="165"/>
        <v>0</v>
      </c>
      <c r="L806" s="149">
        <f t="shared" si="166"/>
        <v>0</v>
      </c>
      <c r="M806" s="150">
        <f t="shared" si="167"/>
        <v>100</v>
      </c>
      <c r="N806" s="149">
        <f t="shared" si="168"/>
        <v>7</v>
      </c>
      <c r="O806" s="149">
        <f t="shared" si="159"/>
        <v>16</v>
      </c>
      <c r="P806" s="149">
        <f t="shared" si="160"/>
        <v>0.1</v>
      </c>
    </row>
    <row r="807" spans="1:16" x14ac:dyDescent="0.25">
      <c r="A807" s="391"/>
      <c r="B807" s="394"/>
      <c r="C807" s="5" t="str">
        <f t="shared" si="156"/>
        <v/>
      </c>
      <c r="D807" s="155">
        <f t="shared" si="161"/>
        <v>0</v>
      </c>
      <c r="F807" s="156">
        <f t="shared" si="162"/>
        <v>0</v>
      </c>
      <c r="G807" t="str">
        <f t="shared" si="163"/>
        <v/>
      </c>
      <c r="H807" t="b">
        <f t="shared" si="164"/>
        <v>0</v>
      </c>
      <c r="I807" s="283">
        <f t="shared" si="157"/>
        <v>0</v>
      </c>
      <c r="J807" s="1">
        <f t="shared" si="158"/>
        <v>0</v>
      </c>
      <c r="K807" s="63">
        <f t="shared" si="165"/>
        <v>0</v>
      </c>
      <c r="L807" s="149">
        <f t="shared" si="166"/>
        <v>0</v>
      </c>
      <c r="M807" s="150">
        <f t="shared" si="167"/>
        <v>100</v>
      </c>
      <c r="N807" s="149">
        <f t="shared" si="168"/>
        <v>7</v>
      </c>
      <c r="O807" s="149">
        <f t="shared" si="159"/>
        <v>16</v>
      </c>
      <c r="P807" s="149">
        <f t="shared" si="160"/>
        <v>0.1</v>
      </c>
    </row>
    <row r="808" spans="1:16" x14ac:dyDescent="0.25">
      <c r="A808" s="391"/>
      <c r="B808" s="394"/>
      <c r="C808" s="5" t="str">
        <f t="shared" si="156"/>
        <v/>
      </c>
      <c r="D808" s="155">
        <f t="shared" si="161"/>
        <v>0</v>
      </c>
      <c r="F808" s="156">
        <f t="shared" si="162"/>
        <v>0</v>
      </c>
      <c r="G808" t="str">
        <f t="shared" si="163"/>
        <v/>
      </c>
      <c r="H808" t="b">
        <f t="shared" si="164"/>
        <v>0</v>
      </c>
      <c r="I808" s="283">
        <f t="shared" si="157"/>
        <v>0</v>
      </c>
      <c r="J808" s="1">
        <f t="shared" si="158"/>
        <v>0</v>
      </c>
      <c r="K808" s="63">
        <f t="shared" si="165"/>
        <v>0</v>
      </c>
      <c r="L808" s="149">
        <f t="shared" si="166"/>
        <v>0</v>
      </c>
      <c r="M808" s="150">
        <f t="shared" si="167"/>
        <v>100</v>
      </c>
      <c r="N808" s="149">
        <f t="shared" si="168"/>
        <v>7</v>
      </c>
      <c r="O808" s="149">
        <f t="shared" si="159"/>
        <v>16</v>
      </c>
      <c r="P808" s="149">
        <f t="shared" si="160"/>
        <v>0.1</v>
      </c>
    </row>
    <row r="809" spans="1:16" x14ac:dyDescent="0.25">
      <c r="A809" s="391"/>
      <c r="B809" s="394"/>
      <c r="C809" s="5" t="str">
        <f t="shared" si="156"/>
        <v/>
      </c>
      <c r="D809" s="155">
        <f t="shared" si="161"/>
        <v>0</v>
      </c>
      <c r="F809" s="156">
        <f t="shared" si="162"/>
        <v>0</v>
      </c>
      <c r="G809" t="str">
        <f t="shared" si="163"/>
        <v/>
      </c>
      <c r="H809" t="b">
        <f t="shared" si="164"/>
        <v>0</v>
      </c>
      <c r="I809" s="283">
        <f t="shared" si="157"/>
        <v>0</v>
      </c>
      <c r="J809" s="1">
        <f t="shared" si="158"/>
        <v>0</v>
      </c>
      <c r="K809" s="63">
        <f t="shared" si="165"/>
        <v>0</v>
      </c>
      <c r="L809" s="149">
        <f t="shared" si="166"/>
        <v>0</v>
      </c>
      <c r="M809" s="150">
        <f t="shared" si="167"/>
        <v>100</v>
      </c>
      <c r="N809" s="149">
        <f t="shared" si="168"/>
        <v>7</v>
      </c>
      <c r="O809" s="149">
        <f t="shared" si="159"/>
        <v>16</v>
      </c>
      <c r="P809" s="149">
        <f t="shared" si="160"/>
        <v>0.1</v>
      </c>
    </row>
    <row r="810" spans="1:16" x14ac:dyDescent="0.25">
      <c r="A810" s="391"/>
      <c r="B810" s="394"/>
      <c r="C810" s="5" t="str">
        <f t="shared" si="156"/>
        <v/>
      </c>
      <c r="D810" s="155">
        <f t="shared" si="161"/>
        <v>0</v>
      </c>
      <c r="F810" s="156">
        <f t="shared" si="162"/>
        <v>0</v>
      </c>
      <c r="G810" t="str">
        <f t="shared" si="163"/>
        <v/>
      </c>
      <c r="H810" t="b">
        <f t="shared" si="164"/>
        <v>0</v>
      </c>
      <c r="I810" s="283">
        <f t="shared" si="157"/>
        <v>0</v>
      </c>
      <c r="J810" s="1">
        <f t="shared" si="158"/>
        <v>0</v>
      </c>
      <c r="K810" s="63">
        <f t="shared" si="165"/>
        <v>0</v>
      </c>
      <c r="L810" s="149">
        <f t="shared" si="166"/>
        <v>0</v>
      </c>
      <c r="M810" s="150">
        <f t="shared" si="167"/>
        <v>100</v>
      </c>
      <c r="N810" s="149">
        <f t="shared" si="168"/>
        <v>7</v>
      </c>
      <c r="O810" s="149">
        <f t="shared" si="159"/>
        <v>16</v>
      </c>
      <c r="P810" s="149">
        <f t="shared" si="160"/>
        <v>0.1</v>
      </c>
    </row>
    <row r="811" spans="1:16" x14ac:dyDescent="0.25">
      <c r="A811" s="391"/>
      <c r="B811" s="394"/>
      <c r="C811" s="5" t="str">
        <f t="shared" si="156"/>
        <v/>
      </c>
      <c r="D811" s="155">
        <f t="shared" si="161"/>
        <v>0</v>
      </c>
      <c r="F811" s="156">
        <f t="shared" si="162"/>
        <v>0</v>
      </c>
      <c r="G811" t="str">
        <f t="shared" si="163"/>
        <v/>
      </c>
      <c r="H811" t="b">
        <f t="shared" si="164"/>
        <v>0</v>
      </c>
      <c r="I811" s="283">
        <f t="shared" si="157"/>
        <v>0</v>
      </c>
      <c r="J811" s="1">
        <f t="shared" si="158"/>
        <v>0</v>
      </c>
      <c r="K811" s="63">
        <f t="shared" si="165"/>
        <v>0</v>
      </c>
      <c r="L811" s="149">
        <f t="shared" si="166"/>
        <v>0</v>
      </c>
      <c r="M811" s="150">
        <f t="shared" si="167"/>
        <v>100</v>
      </c>
      <c r="N811" s="149">
        <f t="shared" si="168"/>
        <v>7</v>
      </c>
      <c r="O811" s="149">
        <f t="shared" si="159"/>
        <v>16</v>
      </c>
      <c r="P811" s="149">
        <f t="shared" si="160"/>
        <v>0.1</v>
      </c>
    </row>
    <row r="812" spans="1:16" x14ac:dyDescent="0.25">
      <c r="A812" s="391"/>
      <c r="B812" s="394"/>
      <c r="C812" s="5" t="str">
        <f t="shared" si="156"/>
        <v/>
      </c>
      <c r="D812" s="155">
        <f t="shared" si="161"/>
        <v>0</v>
      </c>
      <c r="F812" s="156">
        <f t="shared" si="162"/>
        <v>0</v>
      </c>
      <c r="G812" t="str">
        <f t="shared" si="163"/>
        <v/>
      </c>
      <c r="H812" t="b">
        <f t="shared" si="164"/>
        <v>0</v>
      </c>
      <c r="I812" s="283">
        <f t="shared" si="157"/>
        <v>0</v>
      </c>
      <c r="J812" s="1">
        <f t="shared" si="158"/>
        <v>0</v>
      </c>
      <c r="K812" s="63">
        <f t="shared" si="165"/>
        <v>0</v>
      </c>
      <c r="L812" s="149">
        <f t="shared" si="166"/>
        <v>0</v>
      </c>
      <c r="M812" s="150">
        <f t="shared" si="167"/>
        <v>100</v>
      </c>
      <c r="N812" s="149">
        <f t="shared" si="168"/>
        <v>7</v>
      </c>
      <c r="O812" s="149">
        <f t="shared" si="159"/>
        <v>16</v>
      </c>
      <c r="P812" s="149">
        <f t="shared" si="160"/>
        <v>0.1</v>
      </c>
    </row>
    <row r="813" spans="1:16" x14ac:dyDescent="0.25">
      <c r="A813" s="391"/>
      <c r="B813" s="394"/>
      <c r="C813" s="5" t="str">
        <f t="shared" si="156"/>
        <v/>
      </c>
      <c r="D813" s="155">
        <f t="shared" si="161"/>
        <v>0</v>
      </c>
      <c r="F813" s="156">
        <f t="shared" si="162"/>
        <v>0</v>
      </c>
      <c r="G813" t="str">
        <f t="shared" si="163"/>
        <v/>
      </c>
      <c r="H813" t="b">
        <f t="shared" si="164"/>
        <v>0</v>
      </c>
      <c r="I813" s="283">
        <f t="shared" si="157"/>
        <v>0</v>
      </c>
      <c r="J813" s="1">
        <f t="shared" si="158"/>
        <v>0</v>
      </c>
      <c r="K813" s="63">
        <f t="shared" si="165"/>
        <v>0</v>
      </c>
      <c r="L813" s="149">
        <f t="shared" si="166"/>
        <v>0</v>
      </c>
      <c r="M813" s="150">
        <f t="shared" si="167"/>
        <v>100</v>
      </c>
      <c r="N813" s="149">
        <f t="shared" si="168"/>
        <v>7</v>
      </c>
      <c r="O813" s="149">
        <f t="shared" si="159"/>
        <v>16</v>
      </c>
      <c r="P813" s="149">
        <f t="shared" si="160"/>
        <v>0.1</v>
      </c>
    </row>
    <row r="814" spans="1:16" x14ac:dyDescent="0.25">
      <c r="A814" s="391"/>
      <c r="B814" s="394"/>
      <c r="C814" s="5" t="str">
        <f t="shared" si="156"/>
        <v/>
      </c>
      <c r="D814" s="155">
        <f t="shared" si="161"/>
        <v>0</v>
      </c>
      <c r="F814" s="156">
        <f t="shared" si="162"/>
        <v>0</v>
      </c>
      <c r="G814" t="str">
        <f t="shared" si="163"/>
        <v/>
      </c>
      <c r="H814" t="b">
        <f t="shared" si="164"/>
        <v>0</v>
      </c>
      <c r="I814" s="283">
        <f t="shared" si="157"/>
        <v>0</v>
      </c>
      <c r="J814" s="1">
        <f t="shared" si="158"/>
        <v>0</v>
      </c>
      <c r="K814" s="63">
        <f t="shared" si="165"/>
        <v>0</v>
      </c>
      <c r="L814" s="149">
        <f t="shared" si="166"/>
        <v>0</v>
      </c>
      <c r="M814" s="150">
        <f t="shared" si="167"/>
        <v>100</v>
      </c>
      <c r="N814" s="149">
        <f t="shared" si="168"/>
        <v>7</v>
      </c>
      <c r="O814" s="149">
        <f t="shared" si="159"/>
        <v>16</v>
      </c>
      <c r="P814" s="149">
        <f t="shared" si="160"/>
        <v>0.1</v>
      </c>
    </row>
    <row r="815" spans="1:16" x14ac:dyDescent="0.25">
      <c r="A815" s="391"/>
      <c r="B815" s="394"/>
      <c r="C815" s="5" t="str">
        <f t="shared" si="156"/>
        <v/>
      </c>
      <c r="D815" s="155">
        <f t="shared" si="161"/>
        <v>0</v>
      </c>
      <c r="F815" s="156">
        <f t="shared" si="162"/>
        <v>0</v>
      </c>
      <c r="G815" t="str">
        <f t="shared" si="163"/>
        <v/>
      </c>
      <c r="H815" t="b">
        <f t="shared" si="164"/>
        <v>0</v>
      </c>
      <c r="I815" s="283">
        <f t="shared" si="157"/>
        <v>0</v>
      </c>
      <c r="J815" s="1">
        <f t="shared" si="158"/>
        <v>0</v>
      </c>
      <c r="K815" s="63">
        <f t="shared" si="165"/>
        <v>0</v>
      </c>
      <c r="L815" s="149">
        <f t="shared" si="166"/>
        <v>0</v>
      </c>
      <c r="M815" s="150">
        <f t="shared" si="167"/>
        <v>100</v>
      </c>
      <c r="N815" s="149">
        <f t="shared" si="168"/>
        <v>7</v>
      </c>
      <c r="O815" s="149">
        <f t="shared" si="159"/>
        <v>16</v>
      </c>
      <c r="P815" s="149">
        <f t="shared" si="160"/>
        <v>0.1</v>
      </c>
    </row>
    <row r="816" spans="1:16" x14ac:dyDescent="0.25">
      <c r="A816" s="391"/>
      <c r="B816" s="394"/>
      <c r="C816" s="5" t="str">
        <f t="shared" si="156"/>
        <v/>
      </c>
      <c r="D816" s="155">
        <f t="shared" si="161"/>
        <v>0</v>
      </c>
      <c r="F816" s="156">
        <f t="shared" si="162"/>
        <v>0</v>
      </c>
      <c r="G816" t="str">
        <f t="shared" si="163"/>
        <v/>
      </c>
      <c r="H816" t="b">
        <f t="shared" si="164"/>
        <v>0</v>
      </c>
      <c r="I816" s="283">
        <f t="shared" si="157"/>
        <v>0</v>
      </c>
      <c r="J816" s="1">
        <f t="shared" si="158"/>
        <v>0</v>
      </c>
      <c r="K816" s="63">
        <f t="shared" si="165"/>
        <v>0</v>
      </c>
      <c r="L816" s="149">
        <f t="shared" si="166"/>
        <v>0</v>
      </c>
      <c r="M816" s="150">
        <f t="shared" si="167"/>
        <v>100</v>
      </c>
      <c r="N816" s="149">
        <f t="shared" si="168"/>
        <v>7</v>
      </c>
      <c r="O816" s="149">
        <f t="shared" si="159"/>
        <v>16</v>
      </c>
      <c r="P816" s="149">
        <f t="shared" si="160"/>
        <v>0.1</v>
      </c>
    </row>
    <row r="817" spans="1:16" x14ac:dyDescent="0.25">
      <c r="A817" s="391"/>
      <c r="B817" s="394"/>
      <c r="C817" s="5" t="str">
        <f t="shared" si="156"/>
        <v/>
      </c>
      <c r="D817" s="155">
        <f t="shared" si="161"/>
        <v>0</v>
      </c>
      <c r="F817" s="156">
        <f t="shared" si="162"/>
        <v>0</v>
      </c>
      <c r="G817" t="str">
        <f t="shared" si="163"/>
        <v/>
      </c>
      <c r="H817" t="b">
        <f t="shared" si="164"/>
        <v>0</v>
      </c>
      <c r="I817" s="283">
        <f t="shared" si="157"/>
        <v>0</v>
      </c>
      <c r="J817" s="1">
        <f t="shared" si="158"/>
        <v>0</v>
      </c>
      <c r="K817" s="63">
        <f t="shared" si="165"/>
        <v>0</v>
      </c>
      <c r="L817" s="149">
        <f t="shared" si="166"/>
        <v>0</v>
      </c>
      <c r="M817" s="150">
        <f t="shared" si="167"/>
        <v>100</v>
      </c>
      <c r="N817" s="149">
        <f t="shared" si="168"/>
        <v>7</v>
      </c>
      <c r="O817" s="149">
        <f t="shared" si="159"/>
        <v>16</v>
      </c>
      <c r="P817" s="149">
        <f t="shared" si="160"/>
        <v>0.1</v>
      </c>
    </row>
    <row r="818" spans="1:16" x14ac:dyDescent="0.25">
      <c r="A818" s="391"/>
      <c r="B818" s="394"/>
      <c r="C818" s="5" t="str">
        <f t="shared" si="156"/>
        <v/>
      </c>
      <c r="D818" s="155">
        <f t="shared" si="161"/>
        <v>0</v>
      </c>
      <c r="F818" s="156">
        <f t="shared" si="162"/>
        <v>0</v>
      </c>
      <c r="G818" t="str">
        <f t="shared" si="163"/>
        <v/>
      </c>
      <c r="H818" t="b">
        <f t="shared" si="164"/>
        <v>0</v>
      </c>
      <c r="I818" s="283">
        <f t="shared" si="157"/>
        <v>0</v>
      </c>
      <c r="J818" s="1">
        <f t="shared" si="158"/>
        <v>0</v>
      </c>
      <c r="K818" s="63">
        <f t="shared" si="165"/>
        <v>0</v>
      </c>
      <c r="L818" s="149">
        <f t="shared" si="166"/>
        <v>0</v>
      </c>
      <c r="M818" s="150">
        <f t="shared" si="167"/>
        <v>100</v>
      </c>
      <c r="N818" s="149">
        <f t="shared" si="168"/>
        <v>7</v>
      </c>
      <c r="O818" s="149">
        <f t="shared" si="159"/>
        <v>16</v>
      </c>
      <c r="P818" s="149">
        <f t="shared" si="160"/>
        <v>0.1</v>
      </c>
    </row>
    <row r="819" spans="1:16" x14ac:dyDescent="0.25">
      <c r="A819" s="391"/>
      <c r="B819" s="394"/>
      <c r="C819" s="5" t="str">
        <f t="shared" si="156"/>
        <v/>
      </c>
      <c r="D819" s="155">
        <f t="shared" si="161"/>
        <v>0</v>
      </c>
      <c r="F819" s="156">
        <f t="shared" si="162"/>
        <v>0</v>
      </c>
      <c r="G819" t="str">
        <f t="shared" si="163"/>
        <v/>
      </c>
      <c r="H819" t="b">
        <f t="shared" si="164"/>
        <v>0</v>
      </c>
      <c r="I819" s="283">
        <f t="shared" si="157"/>
        <v>0</v>
      </c>
      <c r="J819" s="1">
        <f t="shared" si="158"/>
        <v>0</v>
      </c>
      <c r="K819" s="63">
        <f t="shared" si="165"/>
        <v>0</v>
      </c>
      <c r="L819" s="149">
        <f t="shared" si="166"/>
        <v>0</v>
      </c>
      <c r="M819" s="150">
        <f t="shared" si="167"/>
        <v>100</v>
      </c>
      <c r="N819" s="149">
        <f t="shared" si="168"/>
        <v>7</v>
      </c>
      <c r="O819" s="149">
        <f t="shared" si="159"/>
        <v>16</v>
      </c>
      <c r="P819" s="149">
        <f t="shared" si="160"/>
        <v>0.1</v>
      </c>
    </row>
    <row r="820" spans="1:16" x14ac:dyDescent="0.25">
      <c r="A820" s="391"/>
      <c r="B820" s="394"/>
      <c r="C820" s="5" t="str">
        <f t="shared" si="156"/>
        <v/>
      </c>
      <c r="D820" s="155">
        <f t="shared" si="161"/>
        <v>0</v>
      </c>
      <c r="F820" s="156">
        <f t="shared" si="162"/>
        <v>0</v>
      </c>
      <c r="G820" t="str">
        <f t="shared" si="163"/>
        <v/>
      </c>
      <c r="H820" t="b">
        <f t="shared" si="164"/>
        <v>0</v>
      </c>
      <c r="I820" s="283">
        <f t="shared" si="157"/>
        <v>0</v>
      </c>
      <c r="J820" s="1">
        <f t="shared" si="158"/>
        <v>0</v>
      </c>
      <c r="K820" s="63">
        <f t="shared" si="165"/>
        <v>0</v>
      </c>
      <c r="L820" s="149">
        <f t="shared" si="166"/>
        <v>0</v>
      </c>
      <c r="M820" s="150">
        <f t="shared" si="167"/>
        <v>100</v>
      </c>
      <c r="N820" s="149">
        <f t="shared" si="168"/>
        <v>7</v>
      </c>
      <c r="O820" s="149">
        <f t="shared" si="159"/>
        <v>16</v>
      </c>
      <c r="P820" s="149">
        <f t="shared" si="160"/>
        <v>0.1</v>
      </c>
    </row>
    <row r="821" spans="1:16" x14ac:dyDescent="0.25">
      <c r="A821" s="391"/>
      <c r="B821" s="394"/>
      <c r="C821" s="5" t="str">
        <f t="shared" si="156"/>
        <v/>
      </c>
      <c r="D821" s="155">
        <f t="shared" si="161"/>
        <v>0</v>
      </c>
      <c r="F821" s="156">
        <f t="shared" si="162"/>
        <v>0</v>
      </c>
      <c r="G821" t="str">
        <f t="shared" si="163"/>
        <v/>
      </c>
      <c r="H821" t="b">
        <f t="shared" si="164"/>
        <v>0</v>
      </c>
      <c r="I821" s="283">
        <f t="shared" si="157"/>
        <v>0</v>
      </c>
      <c r="J821" s="1">
        <f t="shared" si="158"/>
        <v>0</v>
      </c>
      <c r="K821" s="63">
        <f t="shared" si="165"/>
        <v>0</v>
      </c>
      <c r="L821" s="149">
        <f t="shared" si="166"/>
        <v>0</v>
      </c>
      <c r="M821" s="150">
        <f t="shared" si="167"/>
        <v>100</v>
      </c>
      <c r="N821" s="149">
        <f t="shared" si="168"/>
        <v>7</v>
      </c>
      <c r="O821" s="149">
        <f t="shared" si="159"/>
        <v>16</v>
      </c>
      <c r="P821" s="149">
        <f t="shared" si="160"/>
        <v>0.1</v>
      </c>
    </row>
    <row r="822" spans="1:16" x14ac:dyDescent="0.25">
      <c r="A822" s="391"/>
      <c r="B822" s="394"/>
      <c r="C822" s="5" t="str">
        <f t="shared" si="156"/>
        <v/>
      </c>
      <c r="D822" s="155">
        <f t="shared" si="161"/>
        <v>0</v>
      </c>
      <c r="F822" s="156">
        <f t="shared" si="162"/>
        <v>0</v>
      </c>
      <c r="G822" t="str">
        <f t="shared" si="163"/>
        <v/>
      </c>
      <c r="H822" t="b">
        <f t="shared" si="164"/>
        <v>0</v>
      </c>
      <c r="I822" s="283">
        <f t="shared" si="157"/>
        <v>0</v>
      </c>
      <c r="J822" s="1">
        <f t="shared" si="158"/>
        <v>0</v>
      </c>
      <c r="K822" s="63">
        <f t="shared" si="165"/>
        <v>0</v>
      </c>
      <c r="L822" s="149">
        <f t="shared" si="166"/>
        <v>0</v>
      </c>
      <c r="M822" s="150">
        <f t="shared" si="167"/>
        <v>100</v>
      </c>
      <c r="N822" s="149">
        <f t="shared" si="168"/>
        <v>7</v>
      </c>
      <c r="O822" s="149">
        <f t="shared" si="159"/>
        <v>16</v>
      </c>
      <c r="P822" s="149">
        <f t="shared" si="160"/>
        <v>0.1</v>
      </c>
    </row>
    <row r="823" spans="1:16" x14ac:dyDescent="0.25">
      <c r="A823" s="391"/>
      <c r="B823" s="394"/>
      <c r="C823" s="5" t="str">
        <f t="shared" si="156"/>
        <v/>
      </c>
      <c r="D823" s="155">
        <f t="shared" si="161"/>
        <v>0</v>
      </c>
      <c r="F823" s="156">
        <f t="shared" si="162"/>
        <v>0</v>
      </c>
      <c r="G823" t="str">
        <f t="shared" si="163"/>
        <v/>
      </c>
      <c r="H823" t="b">
        <f t="shared" si="164"/>
        <v>0</v>
      </c>
      <c r="I823" s="283">
        <f t="shared" si="157"/>
        <v>0</v>
      </c>
      <c r="J823" s="1">
        <f t="shared" si="158"/>
        <v>0</v>
      </c>
      <c r="K823" s="63">
        <f t="shared" si="165"/>
        <v>0</v>
      </c>
      <c r="L823" s="149">
        <f t="shared" si="166"/>
        <v>0</v>
      </c>
      <c r="M823" s="150">
        <f t="shared" si="167"/>
        <v>100</v>
      </c>
      <c r="N823" s="149">
        <f t="shared" si="168"/>
        <v>7</v>
      </c>
      <c r="O823" s="149">
        <f t="shared" si="159"/>
        <v>16</v>
      </c>
      <c r="P823" s="149">
        <f t="shared" si="160"/>
        <v>0.1</v>
      </c>
    </row>
    <row r="824" spans="1:16" x14ac:dyDescent="0.25">
      <c r="A824" s="391"/>
      <c r="B824" s="394"/>
      <c r="C824" s="5" t="str">
        <f t="shared" si="156"/>
        <v/>
      </c>
      <c r="D824" s="155">
        <f t="shared" si="161"/>
        <v>0</v>
      </c>
      <c r="F824" s="156">
        <f t="shared" si="162"/>
        <v>0</v>
      </c>
      <c r="G824" t="str">
        <f t="shared" si="163"/>
        <v/>
      </c>
      <c r="H824" t="b">
        <f t="shared" si="164"/>
        <v>0</v>
      </c>
      <c r="I824" s="283">
        <f t="shared" si="157"/>
        <v>0</v>
      </c>
      <c r="J824" s="1">
        <f t="shared" si="158"/>
        <v>0</v>
      </c>
      <c r="K824" s="63">
        <f t="shared" si="165"/>
        <v>0</v>
      </c>
      <c r="L824" s="149">
        <f t="shared" si="166"/>
        <v>0</v>
      </c>
      <c r="M824" s="150">
        <f t="shared" si="167"/>
        <v>100</v>
      </c>
      <c r="N824" s="149">
        <f t="shared" si="168"/>
        <v>7</v>
      </c>
      <c r="O824" s="149">
        <f t="shared" si="159"/>
        <v>16</v>
      </c>
      <c r="P824" s="149">
        <f t="shared" si="160"/>
        <v>0.1</v>
      </c>
    </row>
    <row r="825" spans="1:16" x14ac:dyDescent="0.25">
      <c r="A825" s="391"/>
      <c r="B825" s="394"/>
      <c r="C825" s="5" t="str">
        <f t="shared" si="156"/>
        <v/>
      </c>
      <c r="D825" s="155">
        <f t="shared" si="161"/>
        <v>0</v>
      </c>
      <c r="F825" s="156">
        <f t="shared" si="162"/>
        <v>0</v>
      </c>
      <c r="G825" t="str">
        <f t="shared" si="163"/>
        <v/>
      </c>
      <c r="H825" t="b">
        <f t="shared" si="164"/>
        <v>0</v>
      </c>
      <c r="I825" s="283">
        <f t="shared" si="157"/>
        <v>0</v>
      </c>
      <c r="J825" s="1">
        <f t="shared" si="158"/>
        <v>0</v>
      </c>
      <c r="K825" s="63">
        <f t="shared" si="165"/>
        <v>0</v>
      </c>
      <c r="L825" s="149">
        <f t="shared" si="166"/>
        <v>0</v>
      </c>
      <c r="M825" s="150">
        <f t="shared" si="167"/>
        <v>100</v>
      </c>
      <c r="N825" s="149">
        <f t="shared" si="168"/>
        <v>7</v>
      </c>
      <c r="O825" s="149">
        <f t="shared" si="159"/>
        <v>16</v>
      </c>
      <c r="P825" s="149">
        <f t="shared" si="160"/>
        <v>0.1</v>
      </c>
    </row>
    <row r="826" spans="1:16" x14ac:dyDescent="0.25">
      <c r="A826" s="391"/>
      <c r="B826" s="394"/>
      <c r="C826" s="5" t="str">
        <f t="shared" si="156"/>
        <v/>
      </c>
      <c r="D826" s="155">
        <f t="shared" si="161"/>
        <v>0</v>
      </c>
      <c r="F826" s="156">
        <f t="shared" si="162"/>
        <v>0</v>
      </c>
      <c r="G826" t="str">
        <f t="shared" si="163"/>
        <v/>
      </c>
      <c r="H826" t="b">
        <f t="shared" si="164"/>
        <v>0</v>
      </c>
      <c r="I826" s="283">
        <f t="shared" si="157"/>
        <v>0</v>
      </c>
      <c r="J826" s="1">
        <f t="shared" si="158"/>
        <v>0</v>
      </c>
      <c r="K826" s="63">
        <f t="shared" si="165"/>
        <v>0</v>
      </c>
      <c r="L826" s="149">
        <f t="shared" si="166"/>
        <v>0</v>
      </c>
      <c r="M826" s="150">
        <f t="shared" si="167"/>
        <v>100</v>
      </c>
      <c r="N826" s="149">
        <f t="shared" si="168"/>
        <v>7</v>
      </c>
      <c r="O826" s="149">
        <f t="shared" si="159"/>
        <v>16</v>
      </c>
      <c r="P826" s="149">
        <f t="shared" si="160"/>
        <v>0.1</v>
      </c>
    </row>
    <row r="827" spans="1:16" x14ac:dyDescent="0.25">
      <c r="A827" s="391"/>
      <c r="B827" s="394"/>
      <c r="C827" s="5" t="str">
        <f t="shared" si="156"/>
        <v/>
      </c>
      <c r="D827" s="155">
        <f t="shared" si="161"/>
        <v>0</v>
      </c>
      <c r="F827" s="156">
        <f t="shared" si="162"/>
        <v>0</v>
      </c>
      <c r="G827" t="str">
        <f t="shared" si="163"/>
        <v/>
      </c>
      <c r="H827" t="b">
        <f t="shared" si="164"/>
        <v>0</v>
      </c>
      <c r="I827" s="283">
        <f t="shared" si="157"/>
        <v>0</v>
      </c>
      <c r="J827" s="1">
        <f t="shared" si="158"/>
        <v>0</v>
      </c>
      <c r="K827" s="63">
        <f t="shared" si="165"/>
        <v>0</v>
      </c>
      <c r="L827" s="149">
        <f t="shared" si="166"/>
        <v>0</v>
      </c>
      <c r="M827" s="150">
        <f t="shared" si="167"/>
        <v>100</v>
      </c>
      <c r="N827" s="149">
        <f t="shared" si="168"/>
        <v>7</v>
      </c>
      <c r="O827" s="149">
        <f t="shared" si="159"/>
        <v>16</v>
      </c>
      <c r="P827" s="149">
        <f t="shared" si="160"/>
        <v>0.1</v>
      </c>
    </row>
    <row r="828" spans="1:16" x14ac:dyDescent="0.25">
      <c r="A828" s="391"/>
      <c r="B828" s="394"/>
      <c r="C828" s="5" t="str">
        <f t="shared" si="156"/>
        <v/>
      </c>
      <c r="D828" s="155">
        <f t="shared" si="161"/>
        <v>0</v>
      </c>
      <c r="F828" s="156">
        <f t="shared" si="162"/>
        <v>0</v>
      </c>
      <c r="G828" t="str">
        <f t="shared" si="163"/>
        <v/>
      </c>
      <c r="H828" t="b">
        <f t="shared" si="164"/>
        <v>0</v>
      </c>
      <c r="I828" s="283">
        <f t="shared" si="157"/>
        <v>0</v>
      </c>
      <c r="J828" s="1">
        <f t="shared" si="158"/>
        <v>0</v>
      </c>
      <c r="K828" s="63">
        <f t="shared" si="165"/>
        <v>0</v>
      </c>
      <c r="L828" s="149">
        <f t="shared" si="166"/>
        <v>0</v>
      </c>
      <c r="M828" s="150">
        <f t="shared" si="167"/>
        <v>100</v>
      </c>
      <c r="N828" s="149">
        <f t="shared" si="168"/>
        <v>7</v>
      </c>
      <c r="O828" s="149">
        <f t="shared" si="159"/>
        <v>16</v>
      </c>
      <c r="P828" s="149">
        <f t="shared" si="160"/>
        <v>0.1</v>
      </c>
    </row>
    <row r="829" spans="1:16" x14ac:dyDescent="0.25">
      <c r="A829" s="391"/>
      <c r="B829" s="394"/>
      <c r="C829" s="5" t="str">
        <f t="shared" si="156"/>
        <v/>
      </c>
      <c r="D829" s="155">
        <f t="shared" si="161"/>
        <v>0</v>
      </c>
      <c r="F829" s="156">
        <f t="shared" si="162"/>
        <v>0</v>
      </c>
      <c r="G829" t="str">
        <f t="shared" si="163"/>
        <v/>
      </c>
      <c r="H829" t="b">
        <f t="shared" si="164"/>
        <v>0</v>
      </c>
      <c r="I829" s="283">
        <f t="shared" si="157"/>
        <v>0</v>
      </c>
      <c r="J829" s="1">
        <f t="shared" si="158"/>
        <v>0</v>
      </c>
      <c r="K829" s="63">
        <f t="shared" si="165"/>
        <v>0</v>
      </c>
      <c r="L829" s="149">
        <f t="shared" si="166"/>
        <v>0</v>
      </c>
      <c r="M829" s="150">
        <f t="shared" si="167"/>
        <v>100</v>
      </c>
      <c r="N829" s="149">
        <f t="shared" si="168"/>
        <v>7</v>
      </c>
      <c r="O829" s="149">
        <f t="shared" si="159"/>
        <v>16</v>
      </c>
      <c r="P829" s="149">
        <f t="shared" si="160"/>
        <v>0.1</v>
      </c>
    </row>
    <row r="830" spans="1:16" x14ac:dyDescent="0.25">
      <c r="A830" s="391"/>
      <c r="B830" s="394"/>
      <c r="C830" s="5" t="str">
        <f t="shared" si="156"/>
        <v/>
      </c>
      <c r="D830" s="155">
        <f t="shared" si="161"/>
        <v>0</v>
      </c>
      <c r="F830" s="156">
        <f t="shared" si="162"/>
        <v>0</v>
      </c>
      <c r="G830" t="str">
        <f t="shared" si="163"/>
        <v/>
      </c>
      <c r="H830" t="b">
        <f t="shared" si="164"/>
        <v>0</v>
      </c>
      <c r="I830" s="283">
        <f t="shared" si="157"/>
        <v>0</v>
      </c>
      <c r="J830" s="1">
        <f t="shared" si="158"/>
        <v>0</v>
      </c>
      <c r="K830" s="63">
        <f t="shared" si="165"/>
        <v>0</v>
      </c>
      <c r="L830" s="149">
        <f t="shared" si="166"/>
        <v>0</v>
      </c>
      <c r="M830" s="150">
        <f t="shared" si="167"/>
        <v>100</v>
      </c>
      <c r="N830" s="149">
        <f t="shared" si="168"/>
        <v>7</v>
      </c>
      <c r="O830" s="149">
        <f t="shared" si="159"/>
        <v>16</v>
      </c>
      <c r="P830" s="149">
        <f t="shared" si="160"/>
        <v>0.1</v>
      </c>
    </row>
    <row r="831" spans="1:16" x14ac:dyDescent="0.25">
      <c r="A831" s="391"/>
      <c r="B831" s="394"/>
      <c r="C831" s="5" t="str">
        <f t="shared" si="156"/>
        <v/>
      </c>
      <c r="D831" s="155">
        <f t="shared" si="161"/>
        <v>0</v>
      </c>
      <c r="F831" s="156">
        <f t="shared" si="162"/>
        <v>0</v>
      </c>
      <c r="G831" t="str">
        <f t="shared" si="163"/>
        <v/>
      </c>
      <c r="H831" t="b">
        <f t="shared" si="164"/>
        <v>0</v>
      </c>
      <c r="I831" s="283">
        <f t="shared" si="157"/>
        <v>0</v>
      </c>
      <c r="J831" s="1">
        <f t="shared" si="158"/>
        <v>0</v>
      </c>
      <c r="K831" s="63">
        <f t="shared" si="165"/>
        <v>0</v>
      </c>
      <c r="L831" s="149">
        <f t="shared" si="166"/>
        <v>0</v>
      </c>
      <c r="M831" s="150">
        <f t="shared" si="167"/>
        <v>100</v>
      </c>
      <c r="N831" s="149">
        <f t="shared" si="168"/>
        <v>7</v>
      </c>
      <c r="O831" s="149">
        <f t="shared" si="159"/>
        <v>16</v>
      </c>
      <c r="P831" s="149">
        <f t="shared" si="160"/>
        <v>0.1</v>
      </c>
    </row>
    <row r="832" spans="1:16" x14ac:dyDescent="0.25">
      <c r="A832" s="391"/>
      <c r="B832" s="394"/>
      <c r="C832" s="5" t="str">
        <f t="shared" si="156"/>
        <v/>
      </c>
      <c r="D832" s="155">
        <f t="shared" si="161"/>
        <v>0</v>
      </c>
      <c r="F832" s="156">
        <f t="shared" si="162"/>
        <v>0</v>
      </c>
      <c r="G832" t="str">
        <f t="shared" si="163"/>
        <v/>
      </c>
      <c r="H832" t="b">
        <f t="shared" si="164"/>
        <v>0</v>
      </c>
      <c r="I832" s="283">
        <f t="shared" si="157"/>
        <v>0</v>
      </c>
      <c r="J832" s="1">
        <f t="shared" si="158"/>
        <v>0</v>
      </c>
      <c r="K832" s="63">
        <f t="shared" si="165"/>
        <v>0</v>
      </c>
      <c r="L832" s="149">
        <f t="shared" si="166"/>
        <v>0</v>
      </c>
      <c r="M832" s="150">
        <f t="shared" si="167"/>
        <v>100</v>
      </c>
      <c r="N832" s="149">
        <f t="shared" si="168"/>
        <v>7</v>
      </c>
      <c r="O832" s="149">
        <f t="shared" si="159"/>
        <v>16</v>
      </c>
      <c r="P832" s="149">
        <f t="shared" si="160"/>
        <v>0.1</v>
      </c>
    </row>
    <row r="833" spans="1:16" x14ac:dyDescent="0.25">
      <c r="A833" s="391"/>
      <c r="B833" s="394"/>
      <c r="C833" s="5" t="str">
        <f t="shared" si="156"/>
        <v/>
      </c>
      <c r="D833" s="155">
        <f t="shared" si="161"/>
        <v>0</v>
      </c>
      <c r="F833" s="156">
        <f t="shared" si="162"/>
        <v>0</v>
      </c>
      <c r="G833" t="str">
        <f t="shared" si="163"/>
        <v/>
      </c>
      <c r="H833" t="b">
        <f t="shared" si="164"/>
        <v>0</v>
      </c>
      <c r="I833" s="283">
        <f t="shared" si="157"/>
        <v>0</v>
      </c>
      <c r="J833" s="1">
        <f t="shared" si="158"/>
        <v>0</v>
      </c>
      <c r="K833" s="63">
        <f t="shared" si="165"/>
        <v>0</v>
      </c>
      <c r="L833" s="149">
        <f t="shared" si="166"/>
        <v>0</v>
      </c>
      <c r="M833" s="150">
        <f t="shared" si="167"/>
        <v>100</v>
      </c>
      <c r="N833" s="149">
        <f t="shared" si="168"/>
        <v>7</v>
      </c>
      <c r="O833" s="149">
        <f t="shared" si="159"/>
        <v>16</v>
      </c>
      <c r="P833" s="149">
        <f t="shared" si="160"/>
        <v>0.1</v>
      </c>
    </row>
    <row r="834" spans="1:16" x14ac:dyDescent="0.25">
      <c r="A834" s="391"/>
      <c r="B834" s="394"/>
      <c r="C834" s="5" t="str">
        <f t="shared" si="156"/>
        <v/>
      </c>
      <c r="D834" s="155">
        <f t="shared" si="161"/>
        <v>0</v>
      </c>
      <c r="F834" s="156">
        <f t="shared" si="162"/>
        <v>0</v>
      </c>
      <c r="G834" t="str">
        <f t="shared" si="163"/>
        <v/>
      </c>
      <c r="H834" t="b">
        <f t="shared" si="164"/>
        <v>0</v>
      </c>
      <c r="I834" s="283">
        <f t="shared" si="157"/>
        <v>0</v>
      </c>
      <c r="J834" s="1">
        <f t="shared" si="158"/>
        <v>0</v>
      </c>
      <c r="K834" s="63">
        <f t="shared" si="165"/>
        <v>0</v>
      </c>
      <c r="L834" s="149">
        <f t="shared" si="166"/>
        <v>0</v>
      </c>
      <c r="M834" s="150">
        <f t="shared" si="167"/>
        <v>100</v>
      </c>
      <c r="N834" s="149">
        <f t="shared" si="168"/>
        <v>7</v>
      </c>
      <c r="O834" s="149">
        <f t="shared" si="159"/>
        <v>16</v>
      </c>
      <c r="P834" s="149">
        <f t="shared" si="160"/>
        <v>0.1</v>
      </c>
    </row>
    <row r="835" spans="1:16" x14ac:dyDescent="0.25">
      <c r="A835" s="391"/>
      <c r="B835" s="394"/>
      <c r="C835" s="5" t="str">
        <f t="shared" ref="C835:C898" si="169">IF(I835&gt;0,INDEX(DB,I835,2),"")</f>
        <v/>
      </c>
      <c r="D835" s="155">
        <f t="shared" si="161"/>
        <v>0</v>
      </c>
      <c r="F835" s="156">
        <f t="shared" si="162"/>
        <v>0</v>
      </c>
      <c r="G835" t="str">
        <f t="shared" si="163"/>
        <v/>
      </c>
      <c r="H835" t="b">
        <f t="shared" si="164"/>
        <v>0</v>
      </c>
      <c r="I835" s="283">
        <f t="shared" ref="I835:I898" si="170">IF(ISNA(MATCH(A835,AthleteNumbers,0)),0,MATCH(A835,AthleteNumbers,0))</f>
        <v>0</v>
      </c>
      <c r="J835" s="1">
        <f t="shared" ref="J835:J898" si="171">IF(I835&gt;0,INDEX(DB,$I835,6),0)</f>
        <v>0</v>
      </c>
      <c r="K835" s="63">
        <f t="shared" si="165"/>
        <v>0</v>
      </c>
      <c r="L835" s="149">
        <f t="shared" si="166"/>
        <v>0</v>
      </c>
      <c r="M835" s="150">
        <f t="shared" si="167"/>
        <v>100</v>
      </c>
      <c r="N835" s="149">
        <f t="shared" si="168"/>
        <v>7</v>
      </c>
      <c r="O835" s="149">
        <f t="shared" ref="O835:O898" si="172">IF($J835=0,$M$1,INDEX(IncEventData,$J835,2))</f>
        <v>16</v>
      </c>
      <c r="P835" s="149">
        <f t="shared" ref="P835:P898" si="173">IF($J835=0,$O$1,INDEX(IncEventData,$J835,3))</f>
        <v>0.1</v>
      </c>
    </row>
    <row r="836" spans="1:16" x14ac:dyDescent="0.25">
      <c r="A836" s="391"/>
      <c r="B836" s="394"/>
      <c r="C836" s="5" t="str">
        <f t="shared" si="169"/>
        <v/>
      </c>
      <c r="D836" s="155">
        <f t="shared" ref="D836:D899" si="174">IF(AND(H836,B836&gt;0,ISNUMBER(B836)),IF(ISERR(M836),0,M836),0)</f>
        <v>0</v>
      </c>
      <c r="F836" s="156">
        <f t="shared" ref="F836:F899" si="175">COUNTIF(A$3:A$1002,A836)</f>
        <v>0</v>
      </c>
      <c r="G836" t="str">
        <f t="shared" ref="G836:G899" si="176">IF(AND(H836,OR(D836&lt;=10,D836&gt;=90)),"CHECK","")</f>
        <v/>
      </c>
      <c r="H836" t="b">
        <f t="shared" ref="H836:H899" si="177">IF(AND(LEN(A836)&gt;0,LEN(C836)&gt;0,B836&lt;&gt;0),TRUE,FALSE)</f>
        <v>0</v>
      </c>
      <c r="I836" s="283">
        <f t="shared" si="170"/>
        <v>0</v>
      </c>
      <c r="J836" s="1">
        <f t="shared" si="171"/>
        <v>0</v>
      </c>
      <c r="K836" s="63">
        <f t="shared" ref="K836:K899" si="178">IF(ISNUMBER(B836),ROUND(+B836,1),0)</f>
        <v>0</v>
      </c>
      <c r="L836" s="149">
        <f t="shared" ref="L836:L899" si="179">+K836</f>
        <v>0</v>
      </c>
      <c r="M836" s="150">
        <f t="shared" ref="M836:M899" si="180">IF(AND(L836&gt;O836,O836&gt;0),MinPoints,IF(L836&lt;N836,100,+INT((O836-$L836)/P836)+MinPoints))</f>
        <v>100</v>
      </c>
      <c r="N836" s="149">
        <f t="shared" ref="N836:N899" si="181">+O836-(P836*90)</f>
        <v>7</v>
      </c>
      <c r="O836" s="149">
        <f t="shared" si="172"/>
        <v>16</v>
      </c>
      <c r="P836" s="149">
        <f t="shared" si="173"/>
        <v>0.1</v>
      </c>
    </row>
    <row r="837" spans="1:16" x14ac:dyDescent="0.25">
      <c r="A837" s="391"/>
      <c r="B837" s="394"/>
      <c r="C837" s="5" t="str">
        <f t="shared" si="169"/>
        <v/>
      </c>
      <c r="D837" s="155">
        <f t="shared" si="174"/>
        <v>0</v>
      </c>
      <c r="F837" s="156">
        <f t="shared" si="175"/>
        <v>0</v>
      </c>
      <c r="G837" t="str">
        <f t="shared" si="176"/>
        <v/>
      </c>
      <c r="H837" t="b">
        <f t="shared" si="177"/>
        <v>0</v>
      </c>
      <c r="I837" s="283">
        <f t="shared" si="170"/>
        <v>0</v>
      </c>
      <c r="J837" s="1">
        <f t="shared" si="171"/>
        <v>0</v>
      </c>
      <c r="K837" s="63">
        <f t="shared" si="178"/>
        <v>0</v>
      </c>
      <c r="L837" s="149">
        <f t="shared" si="179"/>
        <v>0</v>
      </c>
      <c r="M837" s="150">
        <f t="shared" si="180"/>
        <v>100</v>
      </c>
      <c r="N837" s="149">
        <f t="shared" si="181"/>
        <v>7</v>
      </c>
      <c r="O837" s="149">
        <f t="shared" si="172"/>
        <v>16</v>
      </c>
      <c r="P837" s="149">
        <f t="shared" si="173"/>
        <v>0.1</v>
      </c>
    </row>
    <row r="838" spans="1:16" x14ac:dyDescent="0.25">
      <c r="A838" s="391"/>
      <c r="B838" s="394"/>
      <c r="C838" s="5" t="str">
        <f t="shared" si="169"/>
        <v/>
      </c>
      <c r="D838" s="155">
        <f t="shared" si="174"/>
        <v>0</v>
      </c>
      <c r="F838" s="156">
        <f t="shared" si="175"/>
        <v>0</v>
      </c>
      <c r="G838" t="str">
        <f t="shared" si="176"/>
        <v/>
      </c>
      <c r="H838" t="b">
        <f t="shared" si="177"/>
        <v>0</v>
      </c>
      <c r="I838" s="283">
        <f t="shared" si="170"/>
        <v>0</v>
      </c>
      <c r="J838" s="1">
        <f t="shared" si="171"/>
        <v>0</v>
      </c>
      <c r="K838" s="63">
        <f t="shared" si="178"/>
        <v>0</v>
      </c>
      <c r="L838" s="149">
        <f t="shared" si="179"/>
        <v>0</v>
      </c>
      <c r="M838" s="150">
        <f t="shared" si="180"/>
        <v>100</v>
      </c>
      <c r="N838" s="149">
        <f t="shared" si="181"/>
        <v>7</v>
      </c>
      <c r="O838" s="149">
        <f t="shared" si="172"/>
        <v>16</v>
      </c>
      <c r="P838" s="149">
        <f t="shared" si="173"/>
        <v>0.1</v>
      </c>
    </row>
    <row r="839" spans="1:16" x14ac:dyDescent="0.25">
      <c r="A839" s="391"/>
      <c r="B839" s="394"/>
      <c r="C839" s="5" t="str">
        <f t="shared" si="169"/>
        <v/>
      </c>
      <c r="D839" s="155">
        <f t="shared" si="174"/>
        <v>0</v>
      </c>
      <c r="F839" s="156">
        <f t="shared" si="175"/>
        <v>0</v>
      </c>
      <c r="G839" t="str">
        <f t="shared" si="176"/>
        <v/>
      </c>
      <c r="H839" t="b">
        <f t="shared" si="177"/>
        <v>0</v>
      </c>
      <c r="I839" s="283">
        <f t="shared" si="170"/>
        <v>0</v>
      </c>
      <c r="J839" s="1">
        <f t="shared" si="171"/>
        <v>0</v>
      </c>
      <c r="K839" s="63">
        <f t="shared" si="178"/>
        <v>0</v>
      </c>
      <c r="L839" s="149">
        <f t="shared" si="179"/>
        <v>0</v>
      </c>
      <c r="M839" s="150">
        <f t="shared" si="180"/>
        <v>100</v>
      </c>
      <c r="N839" s="149">
        <f t="shared" si="181"/>
        <v>7</v>
      </c>
      <c r="O839" s="149">
        <f t="shared" si="172"/>
        <v>16</v>
      </c>
      <c r="P839" s="149">
        <f t="shared" si="173"/>
        <v>0.1</v>
      </c>
    </row>
    <row r="840" spans="1:16" x14ac:dyDescent="0.25">
      <c r="A840" s="391"/>
      <c r="B840" s="394"/>
      <c r="C840" s="5" t="str">
        <f t="shared" si="169"/>
        <v/>
      </c>
      <c r="D840" s="155">
        <f t="shared" si="174"/>
        <v>0</v>
      </c>
      <c r="F840" s="156">
        <f t="shared" si="175"/>
        <v>0</v>
      </c>
      <c r="G840" t="str">
        <f t="shared" si="176"/>
        <v/>
      </c>
      <c r="H840" t="b">
        <f t="shared" si="177"/>
        <v>0</v>
      </c>
      <c r="I840" s="283">
        <f t="shared" si="170"/>
        <v>0</v>
      </c>
      <c r="J840" s="1">
        <f t="shared" si="171"/>
        <v>0</v>
      </c>
      <c r="K840" s="63">
        <f t="shared" si="178"/>
        <v>0</v>
      </c>
      <c r="L840" s="149">
        <f t="shared" si="179"/>
        <v>0</v>
      </c>
      <c r="M840" s="150">
        <f t="shared" si="180"/>
        <v>100</v>
      </c>
      <c r="N840" s="149">
        <f t="shared" si="181"/>
        <v>7</v>
      </c>
      <c r="O840" s="149">
        <f t="shared" si="172"/>
        <v>16</v>
      </c>
      <c r="P840" s="149">
        <f t="shared" si="173"/>
        <v>0.1</v>
      </c>
    </row>
    <row r="841" spans="1:16" x14ac:dyDescent="0.25">
      <c r="A841" s="391"/>
      <c r="B841" s="394"/>
      <c r="C841" s="5" t="str">
        <f t="shared" si="169"/>
        <v/>
      </c>
      <c r="D841" s="155">
        <f t="shared" si="174"/>
        <v>0</v>
      </c>
      <c r="F841" s="156">
        <f t="shared" si="175"/>
        <v>0</v>
      </c>
      <c r="G841" t="str">
        <f t="shared" si="176"/>
        <v/>
      </c>
      <c r="H841" t="b">
        <f t="shared" si="177"/>
        <v>0</v>
      </c>
      <c r="I841" s="283">
        <f t="shared" si="170"/>
        <v>0</v>
      </c>
      <c r="J841" s="1">
        <f t="shared" si="171"/>
        <v>0</v>
      </c>
      <c r="K841" s="63">
        <f t="shared" si="178"/>
        <v>0</v>
      </c>
      <c r="L841" s="149">
        <f t="shared" si="179"/>
        <v>0</v>
      </c>
      <c r="M841" s="150">
        <f t="shared" si="180"/>
        <v>100</v>
      </c>
      <c r="N841" s="149">
        <f t="shared" si="181"/>
        <v>7</v>
      </c>
      <c r="O841" s="149">
        <f t="shared" si="172"/>
        <v>16</v>
      </c>
      <c r="P841" s="149">
        <f t="shared" si="173"/>
        <v>0.1</v>
      </c>
    </row>
    <row r="842" spans="1:16" x14ac:dyDescent="0.25">
      <c r="A842" s="391"/>
      <c r="B842" s="394"/>
      <c r="C842" s="5" t="str">
        <f t="shared" si="169"/>
        <v/>
      </c>
      <c r="D842" s="155">
        <f t="shared" si="174"/>
        <v>0</v>
      </c>
      <c r="F842" s="156">
        <f t="shared" si="175"/>
        <v>0</v>
      </c>
      <c r="G842" t="str">
        <f t="shared" si="176"/>
        <v/>
      </c>
      <c r="H842" t="b">
        <f t="shared" si="177"/>
        <v>0</v>
      </c>
      <c r="I842" s="283">
        <f t="shared" si="170"/>
        <v>0</v>
      </c>
      <c r="J842" s="1">
        <f t="shared" si="171"/>
        <v>0</v>
      </c>
      <c r="K842" s="63">
        <f t="shared" si="178"/>
        <v>0</v>
      </c>
      <c r="L842" s="149">
        <f t="shared" si="179"/>
        <v>0</v>
      </c>
      <c r="M842" s="150">
        <f t="shared" si="180"/>
        <v>100</v>
      </c>
      <c r="N842" s="149">
        <f t="shared" si="181"/>
        <v>7</v>
      </c>
      <c r="O842" s="149">
        <f t="shared" si="172"/>
        <v>16</v>
      </c>
      <c r="P842" s="149">
        <f t="shared" si="173"/>
        <v>0.1</v>
      </c>
    </row>
    <row r="843" spans="1:16" x14ac:dyDescent="0.25">
      <c r="A843" s="391"/>
      <c r="B843" s="394"/>
      <c r="C843" s="5" t="str">
        <f t="shared" si="169"/>
        <v/>
      </c>
      <c r="D843" s="155">
        <f t="shared" si="174"/>
        <v>0</v>
      </c>
      <c r="F843" s="156">
        <f t="shared" si="175"/>
        <v>0</v>
      </c>
      <c r="G843" t="str">
        <f t="shared" si="176"/>
        <v/>
      </c>
      <c r="H843" t="b">
        <f t="shared" si="177"/>
        <v>0</v>
      </c>
      <c r="I843" s="283">
        <f t="shared" si="170"/>
        <v>0</v>
      </c>
      <c r="J843" s="1">
        <f t="shared" si="171"/>
        <v>0</v>
      </c>
      <c r="K843" s="63">
        <f t="shared" si="178"/>
        <v>0</v>
      </c>
      <c r="L843" s="149">
        <f t="shared" si="179"/>
        <v>0</v>
      </c>
      <c r="M843" s="150">
        <f t="shared" si="180"/>
        <v>100</v>
      </c>
      <c r="N843" s="149">
        <f t="shared" si="181"/>
        <v>7</v>
      </c>
      <c r="O843" s="149">
        <f t="shared" si="172"/>
        <v>16</v>
      </c>
      <c r="P843" s="149">
        <f t="shared" si="173"/>
        <v>0.1</v>
      </c>
    </row>
    <row r="844" spans="1:16" x14ac:dyDescent="0.25">
      <c r="A844" s="391"/>
      <c r="B844" s="394"/>
      <c r="C844" s="5" t="str">
        <f t="shared" si="169"/>
        <v/>
      </c>
      <c r="D844" s="155">
        <f t="shared" si="174"/>
        <v>0</v>
      </c>
      <c r="F844" s="156">
        <f t="shared" si="175"/>
        <v>0</v>
      </c>
      <c r="G844" t="str">
        <f t="shared" si="176"/>
        <v/>
      </c>
      <c r="H844" t="b">
        <f t="shared" si="177"/>
        <v>0</v>
      </c>
      <c r="I844" s="283">
        <f t="shared" si="170"/>
        <v>0</v>
      </c>
      <c r="J844" s="1">
        <f t="shared" si="171"/>
        <v>0</v>
      </c>
      <c r="K844" s="63">
        <f t="shared" si="178"/>
        <v>0</v>
      </c>
      <c r="L844" s="149">
        <f t="shared" si="179"/>
        <v>0</v>
      </c>
      <c r="M844" s="150">
        <f t="shared" si="180"/>
        <v>100</v>
      </c>
      <c r="N844" s="149">
        <f t="shared" si="181"/>
        <v>7</v>
      </c>
      <c r="O844" s="149">
        <f t="shared" si="172"/>
        <v>16</v>
      </c>
      <c r="P844" s="149">
        <f t="shared" si="173"/>
        <v>0.1</v>
      </c>
    </row>
    <row r="845" spans="1:16" x14ac:dyDescent="0.25">
      <c r="A845" s="391"/>
      <c r="B845" s="394"/>
      <c r="C845" s="5" t="str">
        <f t="shared" si="169"/>
        <v/>
      </c>
      <c r="D845" s="155">
        <f t="shared" si="174"/>
        <v>0</v>
      </c>
      <c r="F845" s="156">
        <f t="shared" si="175"/>
        <v>0</v>
      </c>
      <c r="G845" t="str">
        <f t="shared" si="176"/>
        <v/>
      </c>
      <c r="H845" t="b">
        <f t="shared" si="177"/>
        <v>0</v>
      </c>
      <c r="I845" s="283">
        <f t="shared" si="170"/>
        <v>0</v>
      </c>
      <c r="J845" s="1">
        <f t="shared" si="171"/>
        <v>0</v>
      </c>
      <c r="K845" s="63">
        <f t="shared" si="178"/>
        <v>0</v>
      </c>
      <c r="L845" s="149">
        <f t="shared" si="179"/>
        <v>0</v>
      </c>
      <c r="M845" s="150">
        <f t="shared" si="180"/>
        <v>100</v>
      </c>
      <c r="N845" s="149">
        <f t="shared" si="181"/>
        <v>7</v>
      </c>
      <c r="O845" s="149">
        <f t="shared" si="172"/>
        <v>16</v>
      </c>
      <c r="P845" s="149">
        <f t="shared" si="173"/>
        <v>0.1</v>
      </c>
    </row>
    <row r="846" spans="1:16" x14ac:dyDescent="0.25">
      <c r="A846" s="391"/>
      <c r="B846" s="394"/>
      <c r="C846" s="5" t="str">
        <f t="shared" si="169"/>
        <v/>
      </c>
      <c r="D846" s="155">
        <f t="shared" si="174"/>
        <v>0</v>
      </c>
      <c r="F846" s="156">
        <f t="shared" si="175"/>
        <v>0</v>
      </c>
      <c r="G846" t="str">
        <f t="shared" si="176"/>
        <v/>
      </c>
      <c r="H846" t="b">
        <f t="shared" si="177"/>
        <v>0</v>
      </c>
      <c r="I846" s="283">
        <f t="shared" si="170"/>
        <v>0</v>
      </c>
      <c r="J846" s="1">
        <f t="shared" si="171"/>
        <v>0</v>
      </c>
      <c r="K846" s="63">
        <f t="shared" si="178"/>
        <v>0</v>
      </c>
      <c r="L846" s="149">
        <f t="shared" si="179"/>
        <v>0</v>
      </c>
      <c r="M846" s="150">
        <f t="shared" si="180"/>
        <v>100</v>
      </c>
      <c r="N846" s="149">
        <f t="shared" si="181"/>
        <v>7</v>
      </c>
      <c r="O846" s="149">
        <f t="shared" si="172"/>
        <v>16</v>
      </c>
      <c r="P846" s="149">
        <f t="shared" si="173"/>
        <v>0.1</v>
      </c>
    </row>
    <row r="847" spans="1:16" x14ac:dyDescent="0.25">
      <c r="A847" s="391"/>
      <c r="B847" s="394"/>
      <c r="C847" s="5" t="str">
        <f t="shared" si="169"/>
        <v/>
      </c>
      <c r="D847" s="155">
        <f t="shared" si="174"/>
        <v>0</v>
      </c>
      <c r="F847" s="156">
        <f t="shared" si="175"/>
        <v>0</v>
      </c>
      <c r="G847" t="str">
        <f t="shared" si="176"/>
        <v/>
      </c>
      <c r="H847" t="b">
        <f t="shared" si="177"/>
        <v>0</v>
      </c>
      <c r="I847" s="283">
        <f t="shared" si="170"/>
        <v>0</v>
      </c>
      <c r="J847" s="1">
        <f t="shared" si="171"/>
        <v>0</v>
      </c>
      <c r="K847" s="63">
        <f t="shared" si="178"/>
        <v>0</v>
      </c>
      <c r="L847" s="149">
        <f t="shared" si="179"/>
        <v>0</v>
      </c>
      <c r="M847" s="150">
        <f t="shared" si="180"/>
        <v>100</v>
      </c>
      <c r="N847" s="149">
        <f t="shared" si="181"/>
        <v>7</v>
      </c>
      <c r="O847" s="149">
        <f t="shared" si="172"/>
        <v>16</v>
      </c>
      <c r="P847" s="149">
        <f t="shared" si="173"/>
        <v>0.1</v>
      </c>
    </row>
    <row r="848" spans="1:16" x14ac:dyDescent="0.25">
      <c r="A848" s="391"/>
      <c r="B848" s="394"/>
      <c r="C848" s="5" t="str">
        <f t="shared" si="169"/>
        <v/>
      </c>
      <c r="D848" s="155">
        <f t="shared" si="174"/>
        <v>0</v>
      </c>
      <c r="F848" s="156">
        <f t="shared" si="175"/>
        <v>0</v>
      </c>
      <c r="G848" t="str">
        <f t="shared" si="176"/>
        <v/>
      </c>
      <c r="H848" t="b">
        <f t="shared" si="177"/>
        <v>0</v>
      </c>
      <c r="I848" s="283">
        <f t="shared" si="170"/>
        <v>0</v>
      </c>
      <c r="J848" s="1">
        <f t="shared" si="171"/>
        <v>0</v>
      </c>
      <c r="K848" s="63">
        <f t="shared" si="178"/>
        <v>0</v>
      </c>
      <c r="L848" s="149">
        <f t="shared" si="179"/>
        <v>0</v>
      </c>
      <c r="M848" s="150">
        <f t="shared" si="180"/>
        <v>100</v>
      </c>
      <c r="N848" s="149">
        <f t="shared" si="181"/>
        <v>7</v>
      </c>
      <c r="O848" s="149">
        <f t="shared" si="172"/>
        <v>16</v>
      </c>
      <c r="P848" s="149">
        <f t="shared" si="173"/>
        <v>0.1</v>
      </c>
    </row>
    <row r="849" spans="1:16" x14ac:dyDescent="0.25">
      <c r="A849" s="391"/>
      <c r="B849" s="394"/>
      <c r="C849" s="5" t="str">
        <f t="shared" si="169"/>
        <v/>
      </c>
      <c r="D849" s="155">
        <f t="shared" si="174"/>
        <v>0</v>
      </c>
      <c r="F849" s="156">
        <f t="shared" si="175"/>
        <v>0</v>
      </c>
      <c r="G849" t="str">
        <f t="shared" si="176"/>
        <v/>
      </c>
      <c r="H849" t="b">
        <f t="shared" si="177"/>
        <v>0</v>
      </c>
      <c r="I849" s="283">
        <f t="shared" si="170"/>
        <v>0</v>
      </c>
      <c r="J849" s="1">
        <f t="shared" si="171"/>
        <v>0</v>
      </c>
      <c r="K849" s="63">
        <f t="shared" si="178"/>
        <v>0</v>
      </c>
      <c r="L849" s="149">
        <f t="shared" si="179"/>
        <v>0</v>
      </c>
      <c r="M849" s="150">
        <f t="shared" si="180"/>
        <v>100</v>
      </c>
      <c r="N849" s="149">
        <f t="shared" si="181"/>
        <v>7</v>
      </c>
      <c r="O849" s="149">
        <f t="shared" si="172"/>
        <v>16</v>
      </c>
      <c r="P849" s="149">
        <f t="shared" si="173"/>
        <v>0.1</v>
      </c>
    </row>
    <row r="850" spans="1:16" x14ac:dyDescent="0.25">
      <c r="A850" s="391"/>
      <c r="B850" s="394"/>
      <c r="C850" s="5" t="str">
        <f t="shared" si="169"/>
        <v/>
      </c>
      <c r="D850" s="155">
        <f t="shared" si="174"/>
        <v>0</v>
      </c>
      <c r="F850" s="156">
        <f t="shared" si="175"/>
        <v>0</v>
      </c>
      <c r="G850" t="str">
        <f t="shared" si="176"/>
        <v/>
      </c>
      <c r="H850" t="b">
        <f t="shared" si="177"/>
        <v>0</v>
      </c>
      <c r="I850" s="283">
        <f t="shared" si="170"/>
        <v>0</v>
      </c>
      <c r="J850" s="1">
        <f t="shared" si="171"/>
        <v>0</v>
      </c>
      <c r="K850" s="63">
        <f t="shared" si="178"/>
        <v>0</v>
      </c>
      <c r="L850" s="149">
        <f t="shared" si="179"/>
        <v>0</v>
      </c>
      <c r="M850" s="150">
        <f t="shared" si="180"/>
        <v>100</v>
      </c>
      <c r="N850" s="149">
        <f t="shared" si="181"/>
        <v>7</v>
      </c>
      <c r="O850" s="149">
        <f t="shared" si="172"/>
        <v>16</v>
      </c>
      <c r="P850" s="149">
        <f t="shared" si="173"/>
        <v>0.1</v>
      </c>
    </row>
    <row r="851" spans="1:16" x14ac:dyDescent="0.25">
      <c r="A851" s="391"/>
      <c r="B851" s="394"/>
      <c r="C851" s="5" t="str">
        <f t="shared" si="169"/>
        <v/>
      </c>
      <c r="D851" s="155">
        <f t="shared" si="174"/>
        <v>0</v>
      </c>
      <c r="F851" s="156">
        <f t="shared" si="175"/>
        <v>0</v>
      </c>
      <c r="G851" t="str">
        <f t="shared" si="176"/>
        <v/>
      </c>
      <c r="H851" t="b">
        <f t="shared" si="177"/>
        <v>0</v>
      </c>
      <c r="I851" s="283">
        <f t="shared" si="170"/>
        <v>0</v>
      </c>
      <c r="J851" s="1">
        <f t="shared" si="171"/>
        <v>0</v>
      </c>
      <c r="K851" s="63">
        <f t="shared" si="178"/>
        <v>0</v>
      </c>
      <c r="L851" s="149">
        <f t="shared" si="179"/>
        <v>0</v>
      </c>
      <c r="M851" s="150">
        <f t="shared" si="180"/>
        <v>100</v>
      </c>
      <c r="N851" s="149">
        <f t="shared" si="181"/>
        <v>7</v>
      </c>
      <c r="O851" s="149">
        <f t="shared" si="172"/>
        <v>16</v>
      </c>
      <c r="P851" s="149">
        <f t="shared" si="173"/>
        <v>0.1</v>
      </c>
    </row>
    <row r="852" spans="1:16" x14ac:dyDescent="0.25">
      <c r="A852" s="391"/>
      <c r="B852" s="394"/>
      <c r="C852" s="5" t="str">
        <f t="shared" si="169"/>
        <v/>
      </c>
      <c r="D852" s="155">
        <f t="shared" si="174"/>
        <v>0</v>
      </c>
      <c r="F852" s="156">
        <f t="shared" si="175"/>
        <v>0</v>
      </c>
      <c r="G852" t="str">
        <f t="shared" si="176"/>
        <v/>
      </c>
      <c r="H852" t="b">
        <f t="shared" si="177"/>
        <v>0</v>
      </c>
      <c r="I852" s="283">
        <f t="shared" si="170"/>
        <v>0</v>
      </c>
      <c r="J852" s="1">
        <f t="shared" si="171"/>
        <v>0</v>
      </c>
      <c r="K852" s="63">
        <f t="shared" si="178"/>
        <v>0</v>
      </c>
      <c r="L852" s="149">
        <f t="shared" si="179"/>
        <v>0</v>
      </c>
      <c r="M852" s="150">
        <f t="shared" si="180"/>
        <v>100</v>
      </c>
      <c r="N852" s="149">
        <f t="shared" si="181"/>
        <v>7</v>
      </c>
      <c r="O852" s="149">
        <f t="shared" si="172"/>
        <v>16</v>
      </c>
      <c r="P852" s="149">
        <f t="shared" si="173"/>
        <v>0.1</v>
      </c>
    </row>
    <row r="853" spans="1:16" x14ac:dyDescent="0.25">
      <c r="A853" s="391"/>
      <c r="B853" s="394"/>
      <c r="C853" s="5" t="str">
        <f t="shared" si="169"/>
        <v/>
      </c>
      <c r="D853" s="155">
        <f t="shared" si="174"/>
        <v>0</v>
      </c>
      <c r="F853" s="156">
        <f t="shared" si="175"/>
        <v>0</v>
      </c>
      <c r="G853" t="str">
        <f t="shared" si="176"/>
        <v/>
      </c>
      <c r="H853" t="b">
        <f t="shared" si="177"/>
        <v>0</v>
      </c>
      <c r="I853" s="283">
        <f t="shared" si="170"/>
        <v>0</v>
      </c>
      <c r="J853" s="1">
        <f t="shared" si="171"/>
        <v>0</v>
      </c>
      <c r="K853" s="63">
        <f t="shared" si="178"/>
        <v>0</v>
      </c>
      <c r="L853" s="149">
        <f t="shared" si="179"/>
        <v>0</v>
      </c>
      <c r="M853" s="150">
        <f t="shared" si="180"/>
        <v>100</v>
      </c>
      <c r="N853" s="149">
        <f t="shared" si="181"/>
        <v>7</v>
      </c>
      <c r="O853" s="149">
        <f t="shared" si="172"/>
        <v>16</v>
      </c>
      <c r="P853" s="149">
        <f t="shared" si="173"/>
        <v>0.1</v>
      </c>
    </row>
    <row r="854" spans="1:16" x14ac:dyDescent="0.25">
      <c r="A854" s="391"/>
      <c r="B854" s="394"/>
      <c r="C854" s="5" t="str">
        <f t="shared" si="169"/>
        <v/>
      </c>
      <c r="D854" s="155">
        <f t="shared" si="174"/>
        <v>0</v>
      </c>
      <c r="F854" s="156">
        <f t="shared" si="175"/>
        <v>0</v>
      </c>
      <c r="G854" t="str">
        <f t="shared" si="176"/>
        <v/>
      </c>
      <c r="H854" t="b">
        <f t="shared" si="177"/>
        <v>0</v>
      </c>
      <c r="I854" s="283">
        <f t="shared" si="170"/>
        <v>0</v>
      </c>
      <c r="J854" s="1">
        <f t="shared" si="171"/>
        <v>0</v>
      </c>
      <c r="K854" s="63">
        <f t="shared" si="178"/>
        <v>0</v>
      </c>
      <c r="L854" s="149">
        <f t="shared" si="179"/>
        <v>0</v>
      </c>
      <c r="M854" s="150">
        <f t="shared" si="180"/>
        <v>100</v>
      </c>
      <c r="N854" s="149">
        <f t="shared" si="181"/>
        <v>7</v>
      </c>
      <c r="O854" s="149">
        <f t="shared" si="172"/>
        <v>16</v>
      </c>
      <c r="P854" s="149">
        <f t="shared" si="173"/>
        <v>0.1</v>
      </c>
    </row>
    <row r="855" spans="1:16" x14ac:dyDescent="0.25">
      <c r="A855" s="391"/>
      <c r="B855" s="394"/>
      <c r="C855" s="5" t="str">
        <f t="shared" si="169"/>
        <v/>
      </c>
      <c r="D855" s="155">
        <f t="shared" si="174"/>
        <v>0</v>
      </c>
      <c r="F855" s="156">
        <f t="shared" si="175"/>
        <v>0</v>
      </c>
      <c r="G855" t="str">
        <f t="shared" si="176"/>
        <v/>
      </c>
      <c r="H855" t="b">
        <f t="shared" si="177"/>
        <v>0</v>
      </c>
      <c r="I855" s="283">
        <f t="shared" si="170"/>
        <v>0</v>
      </c>
      <c r="J855" s="1">
        <f t="shared" si="171"/>
        <v>0</v>
      </c>
      <c r="K855" s="63">
        <f t="shared" si="178"/>
        <v>0</v>
      </c>
      <c r="L855" s="149">
        <f t="shared" si="179"/>
        <v>0</v>
      </c>
      <c r="M855" s="150">
        <f t="shared" si="180"/>
        <v>100</v>
      </c>
      <c r="N855" s="149">
        <f t="shared" si="181"/>
        <v>7</v>
      </c>
      <c r="O855" s="149">
        <f t="shared" si="172"/>
        <v>16</v>
      </c>
      <c r="P855" s="149">
        <f t="shared" si="173"/>
        <v>0.1</v>
      </c>
    </row>
    <row r="856" spans="1:16" x14ac:dyDescent="0.25">
      <c r="A856" s="391"/>
      <c r="B856" s="394"/>
      <c r="C856" s="5" t="str">
        <f t="shared" si="169"/>
        <v/>
      </c>
      <c r="D856" s="155">
        <f t="shared" si="174"/>
        <v>0</v>
      </c>
      <c r="F856" s="156">
        <f t="shared" si="175"/>
        <v>0</v>
      </c>
      <c r="G856" t="str">
        <f t="shared" si="176"/>
        <v/>
      </c>
      <c r="H856" t="b">
        <f t="shared" si="177"/>
        <v>0</v>
      </c>
      <c r="I856" s="283">
        <f t="shared" si="170"/>
        <v>0</v>
      </c>
      <c r="J856" s="1">
        <f t="shared" si="171"/>
        <v>0</v>
      </c>
      <c r="K856" s="63">
        <f t="shared" si="178"/>
        <v>0</v>
      </c>
      <c r="L856" s="149">
        <f t="shared" si="179"/>
        <v>0</v>
      </c>
      <c r="M856" s="150">
        <f t="shared" si="180"/>
        <v>100</v>
      </c>
      <c r="N856" s="149">
        <f t="shared" si="181"/>
        <v>7</v>
      </c>
      <c r="O856" s="149">
        <f t="shared" si="172"/>
        <v>16</v>
      </c>
      <c r="P856" s="149">
        <f t="shared" si="173"/>
        <v>0.1</v>
      </c>
    </row>
    <row r="857" spans="1:16" x14ac:dyDescent="0.25">
      <c r="A857" s="391"/>
      <c r="B857" s="394"/>
      <c r="C857" s="5" t="str">
        <f t="shared" si="169"/>
        <v/>
      </c>
      <c r="D857" s="155">
        <f t="shared" si="174"/>
        <v>0</v>
      </c>
      <c r="F857" s="156">
        <f t="shared" si="175"/>
        <v>0</v>
      </c>
      <c r="G857" t="str">
        <f t="shared" si="176"/>
        <v/>
      </c>
      <c r="H857" t="b">
        <f t="shared" si="177"/>
        <v>0</v>
      </c>
      <c r="I857" s="283">
        <f t="shared" si="170"/>
        <v>0</v>
      </c>
      <c r="J857" s="1">
        <f t="shared" si="171"/>
        <v>0</v>
      </c>
      <c r="K857" s="63">
        <f t="shared" si="178"/>
        <v>0</v>
      </c>
      <c r="L857" s="149">
        <f t="shared" si="179"/>
        <v>0</v>
      </c>
      <c r="M857" s="150">
        <f t="shared" si="180"/>
        <v>100</v>
      </c>
      <c r="N857" s="149">
        <f t="shared" si="181"/>
        <v>7</v>
      </c>
      <c r="O857" s="149">
        <f t="shared" si="172"/>
        <v>16</v>
      </c>
      <c r="P857" s="149">
        <f t="shared" si="173"/>
        <v>0.1</v>
      </c>
    </row>
    <row r="858" spans="1:16" x14ac:dyDescent="0.25">
      <c r="A858" s="391"/>
      <c r="B858" s="394"/>
      <c r="C858" s="5" t="str">
        <f t="shared" si="169"/>
        <v/>
      </c>
      <c r="D858" s="155">
        <f t="shared" si="174"/>
        <v>0</v>
      </c>
      <c r="F858" s="156">
        <f t="shared" si="175"/>
        <v>0</v>
      </c>
      <c r="G858" t="str">
        <f t="shared" si="176"/>
        <v/>
      </c>
      <c r="H858" t="b">
        <f t="shared" si="177"/>
        <v>0</v>
      </c>
      <c r="I858" s="283">
        <f t="shared" si="170"/>
        <v>0</v>
      </c>
      <c r="J858" s="1">
        <f t="shared" si="171"/>
        <v>0</v>
      </c>
      <c r="K858" s="63">
        <f t="shared" si="178"/>
        <v>0</v>
      </c>
      <c r="L858" s="149">
        <f t="shared" si="179"/>
        <v>0</v>
      </c>
      <c r="M858" s="150">
        <f t="shared" si="180"/>
        <v>100</v>
      </c>
      <c r="N858" s="149">
        <f t="shared" si="181"/>
        <v>7</v>
      </c>
      <c r="O858" s="149">
        <f t="shared" si="172"/>
        <v>16</v>
      </c>
      <c r="P858" s="149">
        <f t="shared" si="173"/>
        <v>0.1</v>
      </c>
    </row>
    <row r="859" spans="1:16" x14ac:dyDescent="0.25">
      <c r="A859" s="391"/>
      <c r="B859" s="394"/>
      <c r="C859" s="5" t="str">
        <f t="shared" si="169"/>
        <v/>
      </c>
      <c r="D859" s="155">
        <f t="shared" si="174"/>
        <v>0</v>
      </c>
      <c r="F859" s="156">
        <f t="shared" si="175"/>
        <v>0</v>
      </c>
      <c r="G859" t="str">
        <f t="shared" si="176"/>
        <v/>
      </c>
      <c r="H859" t="b">
        <f t="shared" si="177"/>
        <v>0</v>
      </c>
      <c r="I859" s="283">
        <f t="shared" si="170"/>
        <v>0</v>
      </c>
      <c r="J859" s="1">
        <f t="shared" si="171"/>
        <v>0</v>
      </c>
      <c r="K859" s="63">
        <f t="shared" si="178"/>
        <v>0</v>
      </c>
      <c r="L859" s="149">
        <f t="shared" si="179"/>
        <v>0</v>
      </c>
      <c r="M859" s="150">
        <f t="shared" si="180"/>
        <v>100</v>
      </c>
      <c r="N859" s="149">
        <f t="shared" si="181"/>
        <v>7</v>
      </c>
      <c r="O859" s="149">
        <f t="shared" si="172"/>
        <v>16</v>
      </c>
      <c r="P859" s="149">
        <f t="shared" si="173"/>
        <v>0.1</v>
      </c>
    </row>
    <row r="860" spans="1:16" x14ac:dyDescent="0.25">
      <c r="A860" s="391"/>
      <c r="B860" s="394"/>
      <c r="C860" s="5" t="str">
        <f t="shared" si="169"/>
        <v/>
      </c>
      <c r="D860" s="155">
        <f t="shared" si="174"/>
        <v>0</v>
      </c>
      <c r="F860" s="156">
        <f t="shared" si="175"/>
        <v>0</v>
      </c>
      <c r="G860" t="str">
        <f t="shared" si="176"/>
        <v/>
      </c>
      <c r="H860" t="b">
        <f t="shared" si="177"/>
        <v>0</v>
      </c>
      <c r="I860" s="283">
        <f t="shared" si="170"/>
        <v>0</v>
      </c>
      <c r="J860" s="1">
        <f t="shared" si="171"/>
        <v>0</v>
      </c>
      <c r="K860" s="63">
        <f t="shared" si="178"/>
        <v>0</v>
      </c>
      <c r="L860" s="149">
        <f t="shared" si="179"/>
        <v>0</v>
      </c>
      <c r="M860" s="150">
        <f t="shared" si="180"/>
        <v>100</v>
      </c>
      <c r="N860" s="149">
        <f t="shared" si="181"/>
        <v>7</v>
      </c>
      <c r="O860" s="149">
        <f t="shared" si="172"/>
        <v>16</v>
      </c>
      <c r="P860" s="149">
        <f t="shared" si="173"/>
        <v>0.1</v>
      </c>
    </row>
    <row r="861" spans="1:16" x14ac:dyDescent="0.25">
      <c r="A861" s="391"/>
      <c r="B861" s="394"/>
      <c r="C861" s="5" t="str">
        <f t="shared" si="169"/>
        <v/>
      </c>
      <c r="D861" s="155">
        <f t="shared" si="174"/>
        <v>0</v>
      </c>
      <c r="F861" s="156">
        <f t="shared" si="175"/>
        <v>0</v>
      </c>
      <c r="G861" t="str">
        <f t="shared" si="176"/>
        <v/>
      </c>
      <c r="H861" t="b">
        <f t="shared" si="177"/>
        <v>0</v>
      </c>
      <c r="I861" s="283">
        <f t="shared" si="170"/>
        <v>0</v>
      </c>
      <c r="J861" s="1">
        <f t="shared" si="171"/>
        <v>0</v>
      </c>
      <c r="K861" s="63">
        <f t="shared" si="178"/>
        <v>0</v>
      </c>
      <c r="L861" s="149">
        <f t="shared" si="179"/>
        <v>0</v>
      </c>
      <c r="M861" s="150">
        <f t="shared" si="180"/>
        <v>100</v>
      </c>
      <c r="N861" s="149">
        <f t="shared" si="181"/>
        <v>7</v>
      </c>
      <c r="O861" s="149">
        <f t="shared" si="172"/>
        <v>16</v>
      </c>
      <c r="P861" s="149">
        <f t="shared" si="173"/>
        <v>0.1</v>
      </c>
    </row>
    <row r="862" spans="1:16" x14ac:dyDescent="0.25">
      <c r="A862" s="391"/>
      <c r="B862" s="394"/>
      <c r="C862" s="5" t="str">
        <f t="shared" si="169"/>
        <v/>
      </c>
      <c r="D862" s="155">
        <f t="shared" si="174"/>
        <v>0</v>
      </c>
      <c r="F862" s="156">
        <f t="shared" si="175"/>
        <v>0</v>
      </c>
      <c r="G862" t="str">
        <f t="shared" si="176"/>
        <v/>
      </c>
      <c r="H862" t="b">
        <f t="shared" si="177"/>
        <v>0</v>
      </c>
      <c r="I862" s="283">
        <f t="shared" si="170"/>
        <v>0</v>
      </c>
      <c r="J862" s="1">
        <f t="shared" si="171"/>
        <v>0</v>
      </c>
      <c r="K862" s="63">
        <f t="shared" si="178"/>
        <v>0</v>
      </c>
      <c r="L862" s="149">
        <f t="shared" si="179"/>
        <v>0</v>
      </c>
      <c r="M862" s="150">
        <f t="shared" si="180"/>
        <v>100</v>
      </c>
      <c r="N862" s="149">
        <f t="shared" si="181"/>
        <v>7</v>
      </c>
      <c r="O862" s="149">
        <f t="shared" si="172"/>
        <v>16</v>
      </c>
      <c r="P862" s="149">
        <f t="shared" si="173"/>
        <v>0.1</v>
      </c>
    </row>
    <row r="863" spans="1:16" x14ac:dyDescent="0.25">
      <c r="A863" s="391"/>
      <c r="B863" s="394"/>
      <c r="C863" s="5" t="str">
        <f t="shared" si="169"/>
        <v/>
      </c>
      <c r="D863" s="155">
        <f t="shared" si="174"/>
        <v>0</v>
      </c>
      <c r="F863" s="156">
        <f t="shared" si="175"/>
        <v>0</v>
      </c>
      <c r="G863" t="str">
        <f t="shared" si="176"/>
        <v/>
      </c>
      <c r="H863" t="b">
        <f t="shared" si="177"/>
        <v>0</v>
      </c>
      <c r="I863" s="283">
        <f t="shared" si="170"/>
        <v>0</v>
      </c>
      <c r="J863" s="1">
        <f t="shared" si="171"/>
        <v>0</v>
      </c>
      <c r="K863" s="63">
        <f t="shared" si="178"/>
        <v>0</v>
      </c>
      <c r="L863" s="149">
        <f t="shared" si="179"/>
        <v>0</v>
      </c>
      <c r="M863" s="150">
        <f t="shared" si="180"/>
        <v>100</v>
      </c>
      <c r="N863" s="149">
        <f t="shared" si="181"/>
        <v>7</v>
      </c>
      <c r="O863" s="149">
        <f t="shared" si="172"/>
        <v>16</v>
      </c>
      <c r="P863" s="149">
        <f t="shared" si="173"/>
        <v>0.1</v>
      </c>
    </row>
    <row r="864" spans="1:16" x14ac:dyDescent="0.25">
      <c r="A864" s="391"/>
      <c r="B864" s="394"/>
      <c r="C864" s="5" t="str">
        <f t="shared" si="169"/>
        <v/>
      </c>
      <c r="D864" s="155">
        <f t="shared" si="174"/>
        <v>0</v>
      </c>
      <c r="F864" s="156">
        <f t="shared" si="175"/>
        <v>0</v>
      </c>
      <c r="G864" t="str">
        <f t="shared" si="176"/>
        <v/>
      </c>
      <c r="H864" t="b">
        <f t="shared" si="177"/>
        <v>0</v>
      </c>
      <c r="I864" s="283">
        <f t="shared" si="170"/>
        <v>0</v>
      </c>
      <c r="J864" s="1">
        <f t="shared" si="171"/>
        <v>0</v>
      </c>
      <c r="K864" s="63">
        <f t="shared" si="178"/>
        <v>0</v>
      </c>
      <c r="L864" s="149">
        <f t="shared" si="179"/>
        <v>0</v>
      </c>
      <c r="M864" s="150">
        <f t="shared" si="180"/>
        <v>100</v>
      </c>
      <c r="N864" s="149">
        <f t="shared" si="181"/>
        <v>7</v>
      </c>
      <c r="O864" s="149">
        <f t="shared" si="172"/>
        <v>16</v>
      </c>
      <c r="P864" s="149">
        <f t="shared" si="173"/>
        <v>0.1</v>
      </c>
    </row>
    <row r="865" spans="1:16" x14ac:dyDescent="0.25">
      <c r="A865" s="391"/>
      <c r="B865" s="394"/>
      <c r="C865" s="5" t="str">
        <f t="shared" si="169"/>
        <v/>
      </c>
      <c r="D865" s="155">
        <f t="shared" si="174"/>
        <v>0</v>
      </c>
      <c r="F865" s="156">
        <f t="shared" si="175"/>
        <v>0</v>
      </c>
      <c r="G865" t="str">
        <f t="shared" si="176"/>
        <v/>
      </c>
      <c r="H865" t="b">
        <f t="shared" si="177"/>
        <v>0</v>
      </c>
      <c r="I865" s="283">
        <f t="shared" si="170"/>
        <v>0</v>
      </c>
      <c r="J865" s="1">
        <f t="shared" si="171"/>
        <v>0</v>
      </c>
      <c r="K865" s="63">
        <f t="shared" si="178"/>
        <v>0</v>
      </c>
      <c r="L865" s="149">
        <f t="shared" si="179"/>
        <v>0</v>
      </c>
      <c r="M865" s="150">
        <f t="shared" si="180"/>
        <v>100</v>
      </c>
      <c r="N865" s="149">
        <f t="shared" si="181"/>
        <v>7</v>
      </c>
      <c r="O865" s="149">
        <f t="shared" si="172"/>
        <v>16</v>
      </c>
      <c r="P865" s="149">
        <f t="shared" si="173"/>
        <v>0.1</v>
      </c>
    </row>
    <row r="866" spans="1:16" x14ac:dyDescent="0.25">
      <c r="A866" s="391"/>
      <c r="B866" s="394"/>
      <c r="C866" s="5" t="str">
        <f t="shared" si="169"/>
        <v/>
      </c>
      <c r="D866" s="155">
        <f t="shared" si="174"/>
        <v>0</v>
      </c>
      <c r="F866" s="156">
        <f t="shared" si="175"/>
        <v>0</v>
      </c>
      <c r="G866" t="str">
        <f t="shared" si="176"/>
        <v/>
      </c>
      <c r="H866" t="b">
        <f t="shared" si="177"/>
        <v>0</v>
      </c>
      <c r="I866" s="283">
        <f t="shared" si="170"/>
        <v>0</v>
      </c>
      <c r="J866" s="1">
        <f t="shared" si="171"/>
        <v>0</v>
      </c>
      <c r="K866" s="63">
        <f t="shared" si="178"/>
        <v>0</v>
      </c>
      <c r="L866" s="149">
        <f t="shared" si="179"/>
        <v>0</v>
      </c>
      <c r="M866" s="150">
        <f t="shared" si="180"/>
        <v>100</v>
      </c>
      <c r="N866" s="149">
        <f t="shared" si="181"/>
        <v>7</v>
      </c>
      <c r="O866" s="149">
        <f t="shared" si="172"/>
        <v>16</v>
      </c>
      <c r="P866" s="149">
        <f t="shared" si="173"/>
        <v>0.1</v>
      </c>
    </row>
    <row r="867" spans="1:16" x14ac:dyDescent="0.25">
      <c r="A867" s="391"/>
      <c r="B867" s="394"/>
      <c r="C867" s="5" t="str">
        <f t="shared" si="169"/>
        <v/>
      </c>
      <c r="D867" s="155">
        <f t="shared" si="174"/>
        <v>0</v>
      </c>
      <c r="F867" s="156">
        <f t="shared" si="175"/>
        <v>0</v>
      </c>
      <c r="G867" t="str">
        <f t="shared" si="176"/>
        <v/>
      </c>
      <c r="H867" t="b">
        <f t="shared" si="177"/>
        <v>0</v>
      </c>
      <c r="I867" s="283">
        <f t="shared" si="170"/>
        <v>0</v>
      </c>
      <c r="J867" s="1">
        <f t="shared" si="171"/>
        <v>0</v>
      </c>
      <c r="K867" s="63">
        <f t="shared" si="178"/>
        <v>0</v>
      </c>
      <c r="L867" s="149">
        <f t="shared" si="179"/>
        <v>0</v>
      </c>
      <c r="M867" s="150">
        <f t="shared" si="180"/>
        <v>100</v>
      </c>
      <c r="N867" s="149">
        <f t="shared" si="181"/>
        <v>7</v>
      </c>
      <c r="O867" s="149">
        <f t="shared" si="172"/>
        <v>16</v>
      </c>
      <c r="P867" s="149">
        <f t="shared" si="173"/>
        <v>0.1</v>
      </c>
    </row>
    <row r="868" spans="1:16" x14ac:dyDescent="0.25">
      <c r="A868" s="391"/>
      <c r="B868" s="394"/>
      <c r="C868" s="5" t="str">
        <f t="shared" si="169"/>
        <v/>
      </c>
      <c r="D868" s="155">
        <f t="shared" si="174"/>
        <v>0</v>
      </c>
      <c r="F868" s="156">
        <f t="shared" si="175"/>
        <v>0</v>
      </c>
      <c r="G868" t="str">
        <f t="shared" si="176"/>
        <v/>
      </c>
      <c r="H868" t="b">
        <f t="shared" si="177"/>
        <v>0</v>
      </c>
      <c r="I868" s="283">
        <f t="shared" si="170"/>
        <v>0</v>
      </c>
      <c r="J868" s="1">
        <f t="shared" si="171"/>
        <v>0</v>
      </c>
      <c r="K868" s="63">
        <f t="shared" si="178"/>
        <v>0</v>
      </c>
      <c r="L868" s="149">
        <f t="shared" si="179"/>
        <v>0</v>
      </c>
      <c r="M868" s="150">
        <f t="shared" si="180"/>
        <v>100</v>
      </c>
      <c r="N868" s="149">
        <f t="shared" si="181"/>
        <v>7</v>
      </c>
      <c r="O868" s="149">
        <f t="shared" si="172"/>
        <v>16</v>
      </c>
      <c r="P868" s="149">
        <f t="shared" si="173"/>
        <v>0.1</v>
      </c>
    </row>
    <row r="869" spans="1:16" x14ac:dyDescent="0.25">
      <c r="A869" s="391"/>
      <c r="B869" s="394"/>
      <c r="C869" s="5" t="str">
        <f t="shared" si="169"/>
        <v/>
      </c>
      <c r="D869" s="155">
        <f t="shared" si="174"/>
        <v>0</v>
      </c>
      <c r="F869" s="156">
        <f t="shared" si="175"/>
        <v>0</v>
      </c>
      <c r="G869" t="str">
        <f t="shared" si="176"/>
        <v/>
      </c>
      <c r="H869" t="b">
        <f t="shared" si="177"/>
        <v>0</v>
      </c>
      <c r="I869" s="283">
        <f t="shared" si="170"/>
        <v>0</v>
      </c>
      <c r="J869" s="1">
        <f t="shared" si="171"/>
        <v>0</v>
      </c>
      <c r="K869" s="63">
        <f t="shared" si="178"/>
        <v>0</v>
      </c>
      <c r="L869" s="149">
        <f t="shared" si="179"/>
        <v>0</v>
      </c>
      <c r="M869" s="150">
        <f t="shared" si="180"/>
        <v>100</v>
      </c>
      <c r="N869" s="149">
        <f t="shared" si="181"/>
        <v>7</v>
      </c>
      <c r="O869" s="149">
        <f t="shared" si="172"/>
        <v>16</v>
      </c>
      <c r="P869" s="149">
        <f t="shared" si="173"/>
        <v>0.1</v>
      </c>
    </row>
    <row r="870" spans="1:16" x14ac:dyDescent="0.25">
      <c r="A870" s="391"/>
      <c r="B870" s="394"/>
      <c r="C870" s="5" t="str">
        <f t="shared" si="169"/>
        <v/>
      </c>
      <c r="D870" s="155">
        <f t="shared" si="174"/>
        <v>0</v>
      </c>
      <c r="F870" s="156">
        <f t="shared" si="175"/>
        <v>0</v>
      </c>
      <c r="G870" t="str">
        <f t="shared" si="176"/>
        <v/>
      </c>
      <c r="H870" t="b">
        <f t="shared" si="177"/>
        <v>0</v>
      </c>
      <c r="I870" s="283">
        <f t="shared" si="170"/>
        <v>0</v>
      </c>
      <c r="J870" s="1">
        <f t="shared" si="171"/>
        <v>0</v>
      </c>
      <c r="K870" s="63">
        <f t="shared" si="178"/>
        <v>0</v>
      </c>
      <c r="L870" s="149">
        <f t="shared" si="179"/>
        <v>0</v>
      </c>
      <c r="M870" s="150">
        <f t="shared" si="180"/>
        <v>100</v>
      </c>
      <c r="N870" s="149">
        <f t="shared" si="181"/>
        <v>7</v>
      </c>
      <c r="O870" s="149">
        <f t="shared" si="172"/>
        <v>16</v>
      </c>
      <c r="P870" s="149">
        <f t="shared" si="173"/>
        <v>0.1</v>
      </c>
    </row>
    <row r="871" spans="1:16" x14ac:dyDescent="0.25">
      <c r="A871" s="391"/>
      <c r="B871" s="394"/>
      <c r="C871" s="5" t="str">
        <f t="shared" si="169"/>
        <v/>
      </c>
      <c r="D871" s="155">
        <f t="shared" si="174"/>
        <v>0</v>
      </c>
      <c r="F871" s="156">
        <f t="shared" si="175"/>
        <v>0</v>
      </c>
      <c r="G871" t="str">
        <f t="shared" si="176"/>
        <v/>
      </c>
      <c r="H871" t="b">
        <f t="shared" si="177"/>
        <v>0</v>
      </c>
      <c r="I871" s="283">
        <f t="shared" si="170"/>
        <v>0</v>
      </c>
      <c r="J871" s="1">
        <f t="shared" si="171"/>
        <v>0</v>
      </c>
      <c r="K871" s="63">
        <f t="shared" si="178"/>
        <v>0</v>
      </c>
      <c r="L871" s="149">
        <f t="shared" si="179"/>
        <v>0</v>
      </c>
      <c r="M871" s="150">
        <f t="shared" si="180"/>
        <v>100</v>
      </c>
      <c r="N871" s="149">
        <f t="shared" si="181"/>
        <v>7</v>
      </c>
      <c r="O871" s="149">
        <f t="shared" si="172"/>
        <v>16</v>
      </c>
      <c r="P871" s="149">
        <f t="shared" si="173"/>
        <v>0.1</v>
      </c>
    </row>
    <row r="872" spans="1:16" x14ac:dyDescent="0.25">
      <c r="A872" s="391"/>
      <c r="B872" s="394"/>
      <c r="C872" s="5" t="str">
        <f t="shared" si="169"/>
        <v/>
      </c>
      <c r="D872" s="155">
        <f t="shared" si="174"/>
        <v>0</v>
      </c>
      <c r="F872" s="156">
        <f t="shared" si="175"/>
        <v>0</v>
      </c>
      <c r="G872" t="str">
        <f t="shared" si="176"/>
        <v/>
      </c>
      <c r="H872" t="b">
        <f t="shared" si="177"/>
        <v>0</v>
      </c>
      <c r="I872" s="283">
        <f t="shared" si="170"/>
        <v>0</v>
      </c>
      <c r="J872" s="1">
        <f t="shared" si="171"/>
        <v>0</v>
      </c>
      <c r="K872" s="63">
        <f t="shared" si="178"/>
        <v>0</v>
      </c>
      <c r="L872" s="149">
        <f t="shared" si="179"/>
        <v>0</v>
      </c>
      <c r="M872" s="150">
        <f t="shared" si="180"/>
        <v>100</v>
      </c>
      <c r="N872" s="149">
        <f t="shared" si="181"/>
        <v>7</v>
      </c>
      <c r="O872" s="149">
        <f t="shared" si="172"/>
        <v>16</v>
      </c>
      <c r="P872" s="149">
        <f t="shared" si="173"/>
        <v>0.1</v>
      </c>
    </row>
    <row r="873" spans="1:16" x14ac:dyDescent="0.25">
      <c r="A873" s="391"/>
      <c r="B873" s="394"/>
      <c r="C873" s="5" t="str">
        <f t="shared" si="169"/>
        <v/>
      </c>
      <c r="D873" s="155">
        <f t="shared" si="174"/>
        <v>0</v>
      </c>
      <c r="F873" s="156">
        <f t="shared" si="175"/>
        <v>0</v>
      </c>
      <c r="G873" t="str">
        <f t="shared" si="176"/>
        <v/>
      </c>
      <c r="H873" t="b">
        <f t="shared" si="177"/>
        <v>0</v>
      </c>
      <c r="I873" s="283">
        <f t="shared" si="170"/>
        <v>0</v>
      </c>
      <c r="J873" s="1">
        <f t="shared" si="171"/>
        <v>0</v>
      </c>
      <c r="K873" s="63">
        <f t="shared" si="178"/>
        <v>0</v>
      </c>
      <c r="L873" s="149">
        <f t="shared" si="179"/>
        <v>0</v>
      </c>
      <c r="M873" s="150">
        <f t="shared" si="180"/>
        <v>100</v>
      </c>
      <c r="N873" s="149">
        <f t="shared" si="181"/>
        <v>7</v>
      </c>
      <c r="O873" s="149">
        <f t="shared" si="172"/>
        <v>16</v>
      </c>
      <c r="P873" s="149">
        <f t="shared" si="173"/>
        <v>0.1</v>
      </c>
    </row>
    <row r="874" spans="1:16" x14ac:dyDescent="0.25">
      <c r="A874" s="391"/>
      <c r="B874" s="394"/>
      <c r="C874" s="5" t="str">
        <f t="shared" si="169"/>
        <v/>
      </c>
      <c r="D874" s="155">
        <f t="shared" si="174"/>
        <v>0</v>
      </c>
      <c r="F874" s="156">
        <f t="shared" si="175"/>
        <v>0</v>
      </c>
      <c r="G874" t="str">
        <f t="shared" si="176"/>
        <v/>
      </c>
      <c r="H874" t="b">
        <f t="shared" si="177"/>
        <v>0</v>
      </c>
      <c r="I874" s="283">
        <f t="shared" si="170"/>
        <v>0</v>
      </c>
      <c r="J874" s="1">
        <f t="shared" si="171"/>
        <v>0</v>
      </c>
      <c r="K874" s="63">
        <f t="shared" si="178"/>
        <v>0</v>
      </c>
      <c r="L874" s="149">
        <f t="shared" si="179"/>
        <v>0</v>
      </c>
      <c r="M874" s="150">
        <f t="shared" si="180"/>
        <v>100</v>
      </c>
      <c r="N874" s="149">
        <f t="shared" si="181"/>
        <v>7</v>
      </c>
      <c r="O874" s="149">
        <f t="shared" si="172"/>
        <v>16</v>
      </c>
      <c r="P874" s="149">
        <f t="shared" si="173"/>
        <v>0.1</v>
      </c>
    </row>
    <row r="875" spans="1:16" x14ac:dyDescent="0.25">
      <c r="A875" s="391"/>
      <c r="B875" s="394"/>
      <c r="C875" s="5" t="str">
        <f t="shared" si="169"/>
        <v/>
      </c>
      <c r="D875" s="155">
        <f t="shared" si="174"/>
        <v>0</v>
      </c>
      <c r="F875" s="156">
        <f t="shared" si="175"/>
        <v>0</v>
      </c>
      <c r="G875" t="str">
        <f t="shared" si="176"/>
        <v/>
      </c>
      <c r="H875" t="b">
        <f t="shared" si="177"/>
        <v>0</v>
      </c>
      <c r="I875" s="283">
        <f t="shared" si="170"/>
        <v>0</v>
      </c>
      <c r="J875" s="1">
        <f t="shared" si="171"/>
        <v>0</v>
      </c>
      <c r="K875" s="63">
        <f t="shared" si="178"/>
        <v>0</v>
      </c>
      <c r="L875" s="149">
        <f t="shared" si="179"/>
        <v>0</v>
      </c>
      <c r="M875" s="150">
        <f t="shared" si="180"/>
        <v>100</v>
      </c>
      <c r="N875" s="149">
        <f t="shared" si="181"/>
        <v>7</v>
      </c>
      <c r="O875" s="149">
        <f t="shared" si="172"/>
        <v>16</v>
      </c>
      <c r="P875" s="149">
        <f t="shared" si="173"/>
        <v>0.1</v>
      </c>
    </row>
    <row r="876" spans="1:16" x14ac:dyDescent="0.25">
      <c r="A876" s="391"/>
      <c r="B876" s="394"/>
      <c r="C876" s="5" t="str">
        <f t="shared" si="169"/>
        <v/>
      </c>
      <c r="D876" s="155">
        <f t="shared" si="174"/>
        <v>0</v>
      </c>
      <c r="F876" s="156">
        <f t="shared" si="175"/>
        <v>0</v>
      </c>
      <c r="G876" t="str">
        <f t="shared" si="176"/>
        <v/>
      </c>
      <c r="H876" t="b">
        <f t="shared" si="177"/>
        <v>0</v>
      </c>
      <c r="I876" s="283">
        <f t="shared" si="170"/>
        <v>0</v>
      </c>
      <c r="J876" s="1">
        <f t="shared" si="171"/>
        <v>0</v>
      </c>
      <c r="K876" s="63">
        <f t="shared" si="178"/>
        <v>0</v>
      </c>
      <c r="L876" s="149">
        <f t="shared" si="179"/>
        <v>0</v>
      </c>
      <c r="M876" s="150">
        <f t="shared" si="180"/>
        <v>100</v>
      </c>
      <c r="N876" s="149">
        <f t="shared" si="181"/>
        <v>7</v>
      </c>
      <c r="O876" s="149">
        <f t="shared" si="172"/>
        <v>16</v>
      </c>
      <c r="P876" s="149">
        <f t="shared" si="173"/>
        <v>0.1</v>
      </c>
    </row>
    <row r="877" spans="1:16" x14ac:dyDescent="0.25">
      <c r="A877" s="391"/>
      <c r="B877" s="394"/>
      <c r="C877" s="5" t="str">
        <f t="shared" si="169"/>
        <v/>
      </c>
      <c r="D877" s="155">
        <f t="shared" si="174"/>
        <v>0</v>
      </c>
      <c r="F877" s="156">
        <f t="shared" si="175"/>
        <v>0</v>
      </c>
      <c r="G877" t="str">
        <f t="shared" si="176"/>
        <v/>
      </c>
      <c r="H877" t="b">
        <f t="shared" si="177"/>
        <v>0</v>
      </c>
      <c r="I877" s="283">
        <f t="shared" si="170"/>
        <v>0</v>
      </c>
      <c r="J877" s="1">
        <f t="shared" si="171"/>
        <v>0</v>
      </c>
      <c r="K877" s="63">
        <f t="shared" si="178"/>
        <v>0</v>
      </c>
      <c r="L877" s="149">
        <f t="shared" si="179"/>
        <v>0</v>
      </c>
      <c r="M877" s="150">
        <f t="shared" si="180"/>
        <v>100</v>
      </c>
      <c r="N877" s="149">
        <f t="shared" si="181"/>
        <v>7</v>
      </c>
      <c r="O877" s="149">
        <f t="shared" si="172"/>
        <v>16</v>
      </c>
      <c r="P877" s="149">
        <f t="shared" si="173"/>
        <v>0.1</v>
      </c>
    </row>
    <row r="878" spans="1:16" x14ac:dyDescent="0.25">
      <c r="A878" s="391"/>
      <c r="B878" s="394"/>
      <c r="C878" s="5" t="str">
        <f t="shared" si="169"/>
        <v/>
      </c>
      <c r="D878" s="155">
        <f t="shared" si="174"/>
        <v>0</v>
      </c>
      <c r="F878" s="156">
        <f t="shared" si="175"/>
        <v>0</v>
      </c>
      <c r="G878" t="str">
        <f t="shared" si="176"/>
        <v/>
      </c>
      <c r="H878" t="b">
        <f t="shared" si="177"/>
        <v>0</v>
      </c>
      <c r="I878" s="283">
        <f t="shared" si="170"/>
        <v>0</v>
      </c>
      <c r="J878" s="1">
        <f t="shared" si="171"/>
        <v>0</v>
      </c>
      <c r="K878" s="63">
        <f t="shared" si="178"/>
        <v>0</v>
      </c>
      <c r="L878" s="149">
        <f t="shared" si="179"/>
        <v>0</v>
      </c>
      <c r="M878" s="150">
        <f t="shared" si="180"/>
        <v>100</v>
      </c>
      <c r="N878" s="149">
        <f t="shared" si="181"/>
        <v>7</v>
      </c>
      <c r="O878" s="149">
        <f t="shared" si="172"/>
        <v>16</v>
      </c>
      <c r="P878" s="149">
        <f t="shared" si="173"/>
        <v>0.1</v>
      </c>
    </row>
    <row r="879" spans="1:16" x14ac:dyDescent="0.25">
      <c r="A879" s="391"/>
      <c r="B879" s="394"/>
      <c r="C879" s="5" t="str">
        <f t="shared" si="169"/>
        <v/>
      </c>
      <c r="D879" s="155">
        <f t="shared" si="174"/>
        <v>0</v>
      </c>
      <c r="F879" s="156">
        <f t="shared" si="175"/>
        <v>0</v>
      </c>
      <c r="G879" t="str">
        <f t="shared" si="176"/>
        <v/>
      </c>
      <c r="H879" t="b">
        <f t="shared" si="177"/>
        <v>0</v>
      </c>
      <c r="I879" s="283">
        <f t="shared" si="170"/>
        <v>0</v>
      </c>
      <c r="J879" s="1">
        <f t="shared" si="171"/>
        <v>0</v>
      </c>
      <c r="K879" s="63">
        <f t="shared" si="178"/>
        <v>0</v>
      </c>
      <c r="L879" s="149">
        <f t="shared" si="179"/>
        <v>0</v>
      </c>
      <c r="M879" s="150">
        <f t="shared" si="180"/>
        <v>100</v>
      </c>
      <c r="N879" s="149">
        <f t="shared" si="181"/>
        <v>7</v>
      </c>
      <c r="O879" s="149">
        <f t="shared" si="172"/>
        <v>16</v>
      </c>
      <c r="P879" s="149">
        <f t="shared" si="173"/>
        <v>0.1</v>
      </c>
    </row>
    <row r="880" spans="1:16" x14ac:dyDescent="0.25">
      <c r="A880" s="391"/>
      <c r="B880" s="394"/>
      <c r="C880" s="5" t="str">
        <f t="shared" si="169"/>
        <v/>
      </c>
      <c r="D880" s="155">
        <f t="shared" si="174"/>
        <v>0</v>
      </c>
      <c r="F880" s="156">
        <f t="shared" si="175"/>
        <v>0</v>
      </c>
      <c r="G880" t="str">
        <f t="shared" si="176"/>
        <v/>
      </c>
      <c r="H880" t="b">
        <f t="shared" si="177"/>
        <v>0</v>
      </c>
      <c r="I880" s="283">
        <f t="shared" si="170"/>
        <v>0</v>
      </c>
      <c r="J880" s="1">
        <f t="shared" si="171"/>
        <v>0</v>
      </c>
      <c r="K880" s="63">
        <f t="shared" si="178"/>
        <v>0</v>
      </c>
      <c r="L880" s="149">
        <f t="shared" si="179"/>
        <v>0</v>
      </c>
      <c r="M880" s="150">
        <f t="shared" si="180"/>
        <v>100</v>
      </c>
      <c r="N880" s="149">
        <f t="shared" si="181"/>
        <v>7</v>
      </c>
      <c r="O880" s="149">
        <f t="shared" si="172"/>
        <v>16</v>
      </c>
      <c r="P880" s="149">
        <f t="shared" si="173"/>
        <v>0.1</v>
      </c>
    </row>
    <row r="881" spans="1:16" x14ac:dyDescent="0.25">
      <c r="A881" s="391"/>
      <c r="B881" s="394"/>
      <c r="C881" s="5" t="str">
        <f t="shared" si="169"/>
        <v/>
      </c>
      <c r="D881" s="155">
        <f t="shared" si="174"/>
        <v>0</v>
      </c>
      <c r="F881" s="156">
        <f t="shared" si="175"/>
        <v>0</v>
      </c>
      <c r="G881" t="str">
        <f t="shared" si="176"/>
        <v/>
      </c>
      <c r="H881" t="b">
        <f t="shared" si="177"/>
        <v>0</v>
      </c>
      <c r="I881" s="283">
        <f t="shared" si="170"/>
        <v>0</v>
      </c>
      <c r="J881" s="1">
        <f t="shared" si="171"/>
        <v>0</v>
      </c>
      <c r="K881" s="63">
        <f t="shared" si="178"/>
        <v>0</v>
      </c>
      <c r="L881" s="149">
        <f t="shared" si="179"/>
        <v>0</v>
      </c>
      <c r="M881" s="150">
        <f t="shared" si="180"/>
        <v>100</v>
      </c>
      <c r="N881" s="149">
        <f t="shared" si="181"/>
        <v>7</v>
      </c>
      <c r="O881" s="149">
        <f t="shared" si="172"/>
        <v>16</v>
      </c>
      <c r="P881" s="149">
        <f t="shared" si="173"/>
        <v>0.1</v>
      </c>
    </row>
    <row r="882" spans="1:16" x14ac:dyDescent="0.25">
      <c r="A882" s="391"/>
      <c r="B882" s="394"/>
      <c r="C882" s="5" t="str">
        <f t="shared" si="169"/>
        <v/>
      </c>
      <c r="D882" s="155">
        <f t="shared" si="174"/>
        <v>0</v>
      </c>
      <c r="F882" s="156">
        <f t="shared" si="175"/>
        <v>0</v>
      </c>
      <c r="G882" t="str">
        <f t="shared" si="176"/>
        <v/>
      </c>
      <c r="H882" t="b">
        <f t="shared" si="177"/>
        <v>0</v>
      </c>
      <c r="I882" s="283">
        <f t="shared" si="170"/>
        <v>0</v>
      </c>
      <c r="J882" s="1">
        <f t="shared" si="171"/>
        <v>0</v>
      </c>
      <c r="K882" s="63">
        <f t="shared" si="178"/>
        <v>0</v>
      </c>
      <c r="L882" s="149">
        <f t="shared" si="179"/>
        <v>0</v>
      </c>
      <c r="M882" s="150">
        <f t="shared" si="180"/>
        <v>100</v>
      </c>
      <c r="N882" s="149">
        <f t="shared" si="181"/>
        <v>7</v>
      </c>
      <c r="O882" s="149">
        <f t="shared" si="172"/>
        <v>16</v>
      </c>
      <c r="P882" s="149">
        <f t="shared" si="173"/>
        <v>0.1</v>
      </c>
    </row>
    <row r="883" spans="1:16" x14ac:dyDescent="0.25">
      <c r="A883" s="391"/>
      <c r="B883" s="394"/>
      <c r="C883" s="5" t="str">
        <f t="shared" si="169"/>
        <v/>
      </c>
      <c r="D883" s="155">
        <f t="shared" si="174"/>
        <v>0</v>
      </c>
      <c r="F883" s="156">
        <f t="shared" si="175"/>
        <v>0</v>
      </c>
      <c r="G883" t="str">
        <f t="shared" si="176"/>
        <v/>
      </c>
      <c r="H883" t="b">
        <f t="shared" si="177"/>
        <v>0</v>
      </c>
      <c r="I883" s="283">
        <f t="shared" si="170"/>
        <v>0</v>
      </c>
      <c r="J883" s="1">
        <f t="shared" si="171"/>
        <v>0</v>
      </c>
      <c r="K883" s="63">
        <f t="shared" si="178"/>
        <v>0</v>
      </c>
      <c r="L883" s="149">
        <f t="shared" si="179"/>
        <v>0</v>
      </c>
      <c r="M883" s="150">
        <f t="shared" si="180"/>
        <v>100</v>
      </c>
      <c r="N883" s="149">
        <f t="shared" si="181"/>
        <v>7</v>
      </c>
      <c r="O883" s="149">
        <f t="shared" si="172"/>
        <v>16</v>
      </c>
      <c r="P883" s="149">
        <f t="shared" si="173"/>
        <v>0.1</v>
      </c>
    </row>
    <row r="884" spans="1:16" x14ac:dyDescent="0.25">
      <c r="A884" s="391"/>
      <c r="B884" s="394"/>
      <c r="C884" s="5" t="str">
        <f t="shared" si="169"/>
        <v/>
      </c>
      <c r="D884" s="155">
        <f t="shared" si="174"/>
        <v>0</v>
      </c>
      <c r="F884" s="156">
        <f t="shared" si="175"/>
        <v>0</v>
      </c>
      <c r="G884" t="str">
        <f t="shared" si="176"/>
        <v/>
      </c>
      <c r="H884" t="b">
        <f t="shared" si="177"/>
        <v>0</v>
      </c>
      <c r="I884" s="283">
        <f t="shared" si="170"/>
        <v>0</v>
      </c>
      <c r="J884" s="1">
        <f t="shared" si="171"/>
        <v>0</v>
      </c>
      <c r="K884" s="63">
        <f t="shared" si="178"/>
        <v>0</v>
      </c>
      <c r="L884" s="149">
        <f t="shared" si="179"/>
        <v>0</v>
      </c>
      <c r="M884" s="150">
        <f t="shared" si="180"/>
        <v>100</v>
      </c>
      <c r="N884" s="149">
        <f t="shared" si="181"/>
        <v>7</v>
      </c>
      <c r="O884" s="149">
        <f t="shared" si="172"/>
        <v>16</v>
      </c>
      <c r="P884" s="149">
        <f t="shared" si="173"/>
        <v>0.1</v>
      </c>
    </row>
    <row r="885" spans="1:16" x14ac:dyDescent="0.25">
      <c r="A885" s="391"/>
      <c r="B885" s="394"/>
      <c r="C885" s="5" t="str">
        <f t="shared" si="169"/>
        <v/>
      </c>
      <c r="D885" s="155">
        <f t="shared" si="174"/>
        <v>0</v>
      </c>
      <c r="F885" s="156">
        <f t="shared" si="175"/>
        <v>0</v>
      </c>
      <c r="G885" t="str">
        <f t="shared" si="176"/>
        <v/>
      </c>
      <c r="H885" t="b">
        <f t="shared" si="177"/>
        <v>0</v>
      </c>
      <c r="I885" s="283">
        <f t="shared" si="170"/>
        <v>0</v>
      </c>
      <c r="J885" s="1">
        <f t="shared" si="171"/>
        <v>0</v>
      </c>
      <c r="K885" s="63">
        <f t="shared" si="178"/>
        <v>0</v>
      </c>
      <c r="L885" s="149">
        <f t="shared" si="179"/>
        <v>0</v>
      </c>
      <c r="M885" s="150">
        <f t="shared" si="180"/>
        <v>100</v>
      </c>
      <c r="N885" s="149">
        <f t="shared" si="181"/>
        <v>7</v>
      </c>
      <c r="O885" s="149">
        <f t="shared" si="172"/>
        <v>16</v>
      </c>
      <c r="P885" s="149">
        <f t="shared" si="173"/>
        <v>0.1</v>
      </c>
    </row>
    <row r="886" spans="1:16" x14ac:dyDescent="0.25">
      <c r="A886" s="391"/>
      <c r="B886" s="394"/>
      <c r="C886" s="5" t="str">
        <f t="shared" si="169"/>
        <v/>
      </c>
      <c r="D886" s="155">
        <f t="shared" si="174"/>
        <v>0</v>
      </c>
      <c r="F886" s="156">
        <f t="shared" si="175"/>
        <v>0</v>
      </c>
      <c r="G886" t="str">
        <f t="shared" si="176"/>
        <v/>
      </c>
      <c r="H886" t="b">
        <f t="shared" si="177"/>
        <v>0</v>
      </c>
      <c r="I886" s="283">
        <f t="shared" si="170"/>
        <v>0</v>
      </c>
      <c r="J886" s="1">
        <f t="shared" si="171"/>
        <v>0</v>
      </c>
      <c r="K886" s="63">
        <f t="shared" si="178"/>
        <v>0</v>
      </c>
      <c r="L886" s="149">
        <f t="shared" si="179"/>
        <v>0</v>
      </c>
      <c r="M886" s="150">
        <f t="shared" si="180"/>
        <v>100</v>
      </c>
      <c r="N886" s="149">
        <f t="shared" si="181"/>
        <v>7</v>
      </c>
      <c r="O886" s="149">
        <f t="shared" si="172"/>
        <v>16</v>
      </c>
      <c r="P886" s="149">
        <f t="shared" si="173"/>
        <v>0.1</v>
      </c>
    </row>
    <row r="887" spans="1:16" x14ac:dyDescent="0.25">
      <c r="A887" s="391"/>
      <c r="B887" s="394"/>
      <c r="C887" s="5" t="str">
        <f t="shared" si="169"/>
        <v/>
      </c>
      <c r="D887" s="155">
        <f t="shared" si="174"/>
        <v>0</v>
      </c>
      <c r="F887" s="156">
        <f t="shared" si="175"/>
        <v>0</v>
      </c>
      <c r="G887" t="str">
        <f t="shared" si="176"/>
        <v/>
      </c>
      <c r="H887" t="b">
        <f t="shared" si="177"/>
        <v>0</v>
      </c>
      <c r="I887" s="283">
        <f t="shared" si="170"/>
        <v>0</v>
      </c>
      <c r="J887" s="1">
        <f t="shared" si="171"/>
        <v>0</v>
      </c>
      <c r="K887" s="63">
        <f t="shared" si="178"/>
        <v>0</v>
      </c>
      <c r="L887" s="149">
        <f t="shared" si="179"/>
        <v>0</v>
      </c>
      <c r="M887" s="150">
        <f t="shared" si="180"/>
        <v>100</v>
      </c>
      <c r="N887" s="149">
        <f t="shared" si="181"/>
        <v>7</v>
      </c>
      <c r="O887" s="149">
        <f t="shared" si="172"/>
        <v>16</v>
      </c>
      <c r="P887" s="149">
        <f t="shared" si="173"/>
        <v>0.1</v>
      </c>
    </row>
    <row r="888" spans="1:16" x14ac:dyDescent="0.25">
      <c r="A888" s="391"/>
      <c r="B888" s="394"/>
      <c r="C888" s="5" t="str">
        <f t="shared" si="169"/>
        <v/>
      </c>
      <c r="D888" s="155">
        <f t="shared" si="174"/>
        <v>0</v>
      </c>
      <c r="F888" s="156">
        <f t="shared" si="175"/>
        <v>0</v>
      </c>
      <c r="G888" t="str">
        <f t="shared" si="176"/>
        <v/>
      </c>
      <c r="H888" t="b">
        <f t="shared" si="177"/>
        <v>0</v>
      </c>
      <c r="I888" s="283">
        <f t="shared" si="170"/>
        <v>0</v>
      </c>
      <c r="J888" s="1">
        <f t="shared" si="171"/>
        <v>0</v>
      </c>
      <c r="K888" s="63">
        <f t="shared" si="178"/>
        <v>0</v>
      </c>
      <c r="L888" s="149">
        <f t="shared" si="179"/>
        <v>0</v>
      </c>
      <c r="M888" s="150">
        <f t="shared" si="180"/>
        <v>100</v>
      </c>
      <c r="N888" s="149">
        <f t="shared" si="181"/>
        <v>7</v>
      </c>
      <c r="O888" s="149">
        <f t="shared" si="172"/>
        <v>16</v>
      </c>
      <c r="P888" s="149">
        <f t="shared" si="173"/>
        <v>0.1</v>
      </c>
    </row>
    <row r="889" spans="1:16" x14ac:dyDescent="0.25">
      <c r="A889" s="391"/>
      <c r="B889" s="394"/>
      <c r="C889" s="5" t="str">
        <f t="shared" si="169"/>
        <v/>
      </c>
      <c r="D889" s="155">
        <f t="shared" si="174"/>
        <v>0</v>
      </c>
      <c r="F889" s="156">
        <f t="shared" si="175"/>
        <v>0</v>
      </c>
      <c r="G889" t="str">
        <f t="shared" si="176"/>
        <v/>
      </c>
      <c r="H889" t="b">
        <f t="shared" si="177"/>
        <v>0</v>
      </c>
      <c r="I889" s="283">
        <f t="shared" si="170"/>
        <v>0</v>
      </c>
      <c r="J889" s="1">
        <f t="shared" si="171"/>
        <v>0</v>
      </c>
      <c r="K889" s="63">
        <f t="shared" si="178"/>
        <v>0</v>
      </c>
      <c r="L889" s="149">
        <f t="shared" si="179"/>
        <v>0</v>
      </c>
      <c r="M889" s="150">
        <f t="shared" si="180"/>
        <v>100</v>
      </c>
      <c r="N889" s="149">
        <f t="shared" si="181"/>
        <v>7</v>
      </c>
      <c r="O889" s="149">
        <f t="shared" si="172"/>
        <v>16</v>
      </c>
      <c r="P889" s="149">
        <f t="shared" si="173"/>
        <v>0.1</v>
      </c>
    </row>
    <row r="890" spans="1:16" x14ac:dyDescent="0.25">
      <c r="A890" s="391"/>
      <c r="B890" s="394"/>
      <c r="C890" s="5" t="str">
        <f t="shared" si="169"/>
        <v/>
      </c>
      <c r="D890" s="155">
        <f t="shared" si="174"/>
        <v>0</v>
      </c>
      <c r="F890" s="156">
        <f t="shared" si="175"/>
        <v>0</v>
      </c>
      <c r="G890" t="str">
        <f t="shared" si="176"/>
        <v/>
      </c>
      <c r="H890" t="b">
        <f t="shared" si="177"/>
        <v>0</v>
      </c>
      <c r="I890" s="283">
        <f t="shared" si="170"/>
        <v>0</v>
      </c>
      <c r="J890" s="1">
        <f t="shared" si="171"/>
        <v>0</v>
      </c>
      <c r="K890" s="63">
        <f t="shared" si="178"/>
        <v>0</v>
      </c>
      <c r="L890" s="149">
        <f t="shared" si="179"/>
        <v>0</v>
      </c>
      <c r="M890" s="150">
        <f t="shared" si="180"/>
        <v>100</v>
      </c>
      <c r="N890" s="149">
        <f t="shared" si="181"/>
        <v>7</v>
      </c>
      <c r="O890" s="149">
        <f t="shared" si="172"/>
        <v>16</v>
      </c>
      <c r="P890" s="149">
        <f t="shared" si="173"/>
        <v>0.1</v>
      </c>
    </row>
    <row r="891" spans="1:16" x14ac:dyDescent="0.25">
      <c r="A891" s="391"/>
      <c r="B891" s="394"/>
      <c r="C891" s="5" t="str">
        <f t="shared" si="169"/>
        <v/>
      </c>
      <c r="D891" s="155">
        <f t="shared" si="174"/>
        <v>0</v>
      </c>
      <c r="F891" s="156">
        <f t="shared" si="175"/>
        <v>0</v>
      </c>
      <c r="G891" t="str">
        <f t="shared" si="176"/>
        <v/>
      </c>
      <c r="H891" t="b">
        <f t="shared" si="177"/>
        <v>0</v>
      </c>
      <c r="I891" s="283">
        <f t="shared" si="170"/>
        <v>0</v>
      </c>
      <c r="J891" s="1">
        <f t="shared" si="171"/>
        <v>0</v>
      </c>
      <c r="K891" s="63">
        <f t="shared" si="178"/>
        <v>0</v>
      </c>
      <c r="L891" s="149">
        <f t="shared" si="179"/>
        <v>0</v>
      </c>
      <c r="M891" s="150">
        <f t="shared" si="180"/>
        <v>100</v>
      </c>
      <c r="N891" s="149">
        <f t="shared" si="181"/>
        <v>7</v>
      </c>
      <c r="O891" s="149">
        <f t="shared" si="172"/>
        <v>16</v>
      </c>
      <c r="P891" s="149">
        <f t="shared" si="173"/>
        <v>0.1</v>
      </c>
    </row>
    <row r="892" spans="1:16" x14ac:dyDescent="0.25">
      <c r="A892" s="391"/>
      <c r="B892" s="394"/>
      <c r="C892" s="5" t="str">
        <f t="shared" si="169"/>
        <v/>
      </c>
      <c r="D892" s="155">
        <f t="shared" si="174"/>
        <v>0</v>
      </c>
      <c r="F892" s="156">
        <f t="shared" si="175"/>
        <v>0</v>
      </c>
      <c r="G892" t="str">
        <f t="shared" si="176"/>
        <v/>
      </c>
      <c r="H892" t="b">
        <f t="shared" si="177"/>
        <v>0</v>
      </c>
      <c r="I892" s="283">
        <f t="shared" si="170"/>
        <v>0</v>
      </c>
      <c r="J892" s="1">
        <f t="shared" si="171"/>
        <v>0</v>
      </c>
      <c r="K892" s="63">
        <f t="shared" si="178"/>
        <v>0</v>
      </c>
      <c r="L892" s="149">
        <f t="shared" si="179"/>
        <v>0</v>
      </c>
      <c r="M892" s="150">
        <f t="shared" si="180"/>
        <v>100</v>
      </c>
      <c r="N892" s="149">
        <f t="shared" si="181"/>
        <v>7</v>
      </c>
      <c r="O892" s="149">
        <f t="shared" si="172"/>
        <v>16</v>
      </c>
      <c r="P892" s="149">
        <f t="shared" si="173"/>
        <v>0.1</v>
      </c>
    </row>
    <row r="893" spans="1:16" x14ac:dyDescent="0.25">
      <c r="A893" s="391"/>
      <c r="B893" s="394"/>
      <c r="C893" s="5" t="str">
        <f t="shared" si="169"/>
        <v/>
      </c>
      <c r="D893" s="155">
        <f t="shared" si="174"/>
        <v>0</v>
      </c>
      <c r="F893" s="156">
        <f t="shared" si="175"/>
        <v>0</v>
      </c>
      <c r="G893" t="str">
        <f t="shared" si="176"/>
        <v/>
      </c>
      <c r="H893" t="b">
        <f t="shared" si="177"/>
        <v>0</v>
      </c>
      <c r="I893" s="283">
        <f t="shared" si="170"/>
        <v>0</v>
      </c>
      <c r="J893" s="1">
        <f t="shared" si="171"/>
        <v>0</v>
      </c>
      <c r="K893" s="63">
        <f t="shared" si="178"/>
        <v>0</v>
      </c>
      <c r="L893" s="149">
        <f t="shared" si="179"/>
        <v>0</v>
      </c>
      <c r="M893" s="150">
        <f t="shared" si="180"/>
        <v>100</v>
      </c>
      <c r="N893" s="149">
        <f t="shared" si="181"/>
        <v>7</v>
      </c>
      <c r="O893" s="149">
        <f t="shared" si="172"/>
        <v>16</v>
      </c>
      <c r="P893" s="149">
        <f t="shared" si="173"/>
        <v>0.1</v>
      </c>
    </row>
    <row r="894" spans="1:16" x14ac:dyDescent="0.25">
      <c r="A894" s="391"/>
      <c r="B894" s="394"/>
      <c r="C894" s="5" t="str">
        <f t="shared" si="169"/>
        <v/>
      </c>
      <c r="D894" s="155">
        <f t="shared" si="174"/>
        <v>0</v>
      </c>
      <c r="F894" s="156">
        <f t="shared" si="175"/>
        <v>0</v>
      </c>
      <c r="G894" t="str">
        <f t="shared" si="176"/>
        <v/>
      </c>
      <c r="H894" t="b">
        <f t="shared" si="177"/>
        <v>0</v>
      </c>
      <c r="I894" s="283">
        <f t="shared" si="170"/>
        <v>0</v>
      </c>
      <c r="J894" s="1">
        <f t="shared" si="171"/>
        <v>0</v>
      </c>
      <c r="K894" s="63">
        <f t="shared" si="178"/>
        <v>0</v>
      </c>
      <c r="L894" s="149">
        <f t="shared" si="179"/>
        <v>0</v>
      </c>
      <c r="M894" s="150">
        <f t="shared" si="180"/>
        <v>100</v>
      </c>
      <c r="N894" s="149">
        <f t="shared" si="181"/>
        <v>7</v>
      </c>
      <c r="O894" s="149">
        <f t="shared" si="172"/>
        <v>16</v>
      </c>
      <c r="P894" s="149">
        <f t="shared" si="173"/>
        <v>0.1</v>
      </c>
    </row>
    <row r="895" spans="1:16" x14ac:dyDescent="0.25">
      <c r="A895" s="391"/>
      <c r="B895" s="394"/>
      <c r="C895" s="5" t="str">
        <f t="shared" si="169"/>
        <v/>
      </c>
      <c r="D895" s="155">
        <f t="shared" si="174"/>
        <v>0</v>
      </c>
      <c r="F895" s="156">
        <f t="shared" si="175"/>
        <v>0</v>
      </c>
      <c r="G895" t="str">
        <f t="shared" si="176"/>
        <v/>
      </c>
      <c r="H895" t="b">
        <f t="shared" si="177"/>
        <v>0</v>
      </c>
      <c r="I895" s="283">
        <f t="shared" si="170"/>
        <v>0</v>
      </c>
      <c r="J895" s="1">
        <f t="shared" si="171"/>
        <v>0</v>
      </c>
      <c r="K895" s="63">
        <f t="shared" si="178"/>
        <v>0</v>
      </c>
      <c r="L895" s="149">
        <f t="shared" si="179"/>
        <v>0</v>
      </c>
      <c r="M895" s="150">
        <f t="shared" si="180"/>
        <v>100</v>
      </c>
      <c r="N895" s="149">
        <f t="shared" si="181"/>
        <v>7</v>
      </c>
      <c r="O895" s="149">
        <f t="shared" si="172"/>
        <v>16</v>
      </c>
      <c r="P895" s="149">
        <f t="shared" si="173"/>
        <v>0.1</v>
      </c>
    </row>
    <row r="896" spans="1:16" x14ac:dyDescent="0.25">
      <c r="A896" s="391"/>
      <c r="B896" s="394"/>
      <c r="C896" s="5" t="str">
        <f t="shared" si="169"/>
        <v/>
      </c>
      <c r="D896" s="155">
        <f t="shared" si="174"/>
        <v>0</v>
      </c>
      <c r="F896" s="156">
        <f t="shared" si="175"/>
        <v>0</v>
      </c>
      <c r="G896" t="str">
        <f t="shared" si="176"/>
        <v/>
      </c>
      <c r="H896" t="b">
        <f t="shared" si="177"/>
        <v>0</v>
      </c>
      <c r="I896" s="283">
        <f t="shared" si="170"/>
        <v>0</v>
      </c>
      <c r="J896" s="1">
        <f t="shared" si="171"/>
        <v>0</v>
      </c>
      <c r="K896" s="63">
        <f t="shared" si="178"/>
        <v>0</v>
      </c>
      <c r="L896" s="149">
        <f t="shared" si="179"/>
        <v>0</v>
      </c>
      <c r="M896" s="150">
        <f t="shared" si="180"/>
        <v>100</v>
      </c>
      <c r="N896" s="149">
        <f t="shared" si="181"/>
        <v>7</v>
      </c>
      <c r="O896" s="149">
        <f t="shared" si="172"/>
        <v>16</v>
      </c>
      <c r="P896" s="149">
        <f t="shared" si="173"/>
        <v>0.1</v>
      </c>
    </row>
    <row r="897" spans="1:16" x14ac:dyDescent="0.25">
      <c r="A897" s="391"/>
      <c r="B897" s="394"/>
      <c r="C897" s="5" t="str">
        <f t="shared" si="169"/>
        <v/>
      </c>
      <c r="D897" s="155">
        <f t="shared" si="174"/>
        <v>0</v>
      </c>
      <c r="F897" s="156">
        <f t="shared" si="175"/>
        <v>0</v>
      </c>
      <c r="G897" t="str">
        <f t="shared" si="176"/>
        <v/>
      </c>
      <c r="H897" t="b">
        <f t="shared" si="177"/>
        <v>0</v>
      </c>
      <c r="I897" s="283">
        <f t="shared" si="170"/>
        <v>0</v>
      </c>
      <c r="J897" s="1">
        <f t="shared" si="171"/>
        <v>0</v>
      </c>
      <c r="K897" s="63">
        <f t="shared" si="178"/>
        <v>0</v>
      </c>
      <c r="L897" s="149">
        <f t="shared" si="179"/>
        <v>0</v>
      </c>
      <c r="M897" s="150">
        <f t="shared" si="180"/>
        <v>100</v>
      </c>
      <c r="N897" s="149">
        <f t="shared" si="181"/>
        <v>7</v>
      </c>
      <c r="O897" s="149">
        <f t="shared" si="172"/>
        <v>16</v>
      </c>
      <c r="P897" s="149">
        <f t="shared" si="173"/>
        <v>0.1</v>
      </c>
    </row>
    <row r="898" spans="1:16" x14ac:dyDescent="0.25">
      <c r="A898" s="391"/>
      <c r="B898" s="394"/>
      <c r="C898" s="5" t="str">
        <f t="shared" si="169"/>
        <v/>
      </c>
      <c r="D898" s="155">
        <f t="shared" si="174"/>
        <v>0</v>
      </c>
      <c r="F898" s="156">
        <f t="shared" si="175"/>
        <v>0</v>
      </c>
      <c r="G898" t="str">
        <f t="shared" si="176"/>
        <v/>
      </c>
      <c r="H898" t="b">
        <f t="shared" si="177"/>
        <v>0</v>
      </c>
      <c r="I898" s="283">
        <f t="shared" si="170"/>
        <v>0</v>
      </c>
      <c r="J898" s="1">
        <f t="shared" si="171"/>
        <v>0</v>
      </c>
      <c r="K898" s="63">
        <f t="shared" si="178"/>
        <v>0</v>
      </c>
      <c r="L898" s="149">
        <f t="shared" si="179"/>
        <v>0</v>
      </c>
      <c r="M898" s="150">
        <f t="shared" si="180"/>
        <v>100</v>
      </c>
      <c r="N898" s="149">
        <f t="shared" si="181"/>
        <v>7</v>
      </c>
      <c r="O898" s="149">
        <f t="shared" si="172"/>
        <v>16</v>
      </c>
      <c r="P898" s="149">
        <f t="shared" si="173"/>
        <v>0.1</v>
      </c>
    </row>
    <row r="899" spans="1:16" x14ac:dyDescent="0.25">
      <c r="A899" s="391"/>
      <c r="B899" s="394"/>
      <c r="C899" s="5" t="str">
        <f t="shared" ref="C899:C962" si="182">IF(I899&gt;0,INDEX(DB,I899,2),"")</f>
        <v/>
      </c>
      <c r="D899" s="155">
        <f t="shared" si="174"/>
        <v>0</v>
      </c>
      <c r="F899" s="156">
        <f t="shared" si="175"/>
        <v>0</v>
      </c>
      <c r="G899" t="str">
        <f t="shared" si="176"/>
        <v/>
      </c>
      <c r="H899" t="b">
        <f t="shared" si="177"/>
        <v>0</v>
      </c>
      <c r="I899" s="283">
        <f t="shared" ref="I899:I962" si="183">IF(ISNA(MATCH(A899,AthleteNumbers,0)),0,MATCH(A899,AthleteNumbers,0))</f>
        <v>0</v>
      </c>
      <c r="J899" s="1">
        <f t="shared" ref="J899:J962" si="184">IF(I899&gt;0,INDEX(DB,$I899,6),0)</f>
        <v>0</v>
      </c>
      <c r="K899" s="63">
        <f t="shared" si="178"/>
        <v>0</v>
      </c>
      <c r="L899" s="149">
        <f t="shared" si="179"/>
        <v>0</v>
      </c>
      <c r="M899" s="150">
        <f t="shared" si="180"/>
        <v>100</v>
      </c>
      <c r="N899" s="149">
        <f t="shared" si="181"/>
        <v>7</v>
      </c>
      <c r="O899" s="149">
        <f t="shared" ref="O899:O962" si="185">IF($J899=0,$M$1,INDEX(IncEventData,$J899,2))</f>
        <v>16</v>
      </c>
      <c r="P899" s="149">
        <f t="shared" ref="P899:P962" si="186">IF($J899=0,$O$1,INDEX(IncEventData,$J899,3))</f>
        <v>0.1</v>
      </c>
    </row>
    <row r="900" spans="1:16" x14ac:dyDescent="0.25">
      <c r="A900" s="391"/>
      <c r="B900" s="394"/>
      <c r="C900" s="5" t="str">
        <f t="shared" si="182"/>
        <v/>
      </c>
      <c r="D900" s="155">
        <f t="shared" ref="D900:D963" si="187">IF(AND(H900,B900&gt;0,ISNUMBER(B900)),IF(ISERR(M900),0,M900),0)</f>
        <v>0</v>
      </c>
      <c r="F900" s="156">
        <f t="shared" ref="F900:F963" si="188">COUNTIF(A$3:A$1002,A900)</f>
        <v>0</v>
      </c>
      <c r="G900" t="str">
        <f t="shared" ref="G900:G963" si="189">IF(AND(H900,OR(D900&lt;=10,D900&gt;=90)),"CHECK","")</f>
        <v/>
      </c>
      <c r="H900" t="b">
        <f t="shared" ref="H900:H963" si="190">IF(AND(LEN(A900)&gt;0,LEN(C900)&gt;0,B900&lt;&gt;0),TRUE,FALSE)</f>
        <v>0</v>
      </c>
      <c r="I900" s="283">
        <f t="shared" si="183"/>
        <v>0</v>
      </c>
      <c r="J900" s="1">
        <f t="shared" si="184"/>
        <v>0</v>
      </c>
      <c r="K900" s="63">
        <f t="shared" ref="K900:K963" si="191">IF(ISNUMBER(B900),ROUND(+B900,1),0)</f>
        <v>0</v>
      </c>
      <c r="L900" s="149">
        <f t="shared" ref="L900:L963" si="192">+K900</f>
        <v>0</v>
      </c>
      <c r="M900" s="150">
        <f t="shared" ref="M900:M963" si="193">IF(AND(L900&gt;O900,O900&gt;0),MinPoints,IF(L900&lt;N900,100,+INT((O900-$L900)/P900)+MinPoints))</f>
        <v>100</v>
      </c>
      <c r="N900" s="149">
        <f t="shared" ref="N900:N963" si="194">+O900-(P900*90)</f>
        <v>7</v>
      </c>
      <c r="O900" s="149">
        <f t="shared" si="185"/>
        <v>16</v>
      </c>
      <c r="P900" s="149">
        <f t="shared" si="186"/>
        <v>0.1</v>
      </c>
    </row>
    <row r="901" spans="1:16" x14ac:dyDescent="0.25">
      <c r="A901" s="391"/>
      <c r="B901" s="394"/>
      <c r="C901" s="5" t="str">
        <f t="shared" si="182"/>
        <v/>
      </c>
      <c r="D901" s="155">
        <f t="shared" si="187"/>
        <v>0</v>
      </c>
      <c r="F901" s="156">
        <f t="shared" si="188"/>
        <v>0</v>
      </c>
      <c r="G901" t="str">
        <f t="shared" si="189"/>
        <v/>
      </c>
      <c r="H901" t="b">
        <f t="shared" si="190"/>
        <v>0</v>
      </c>
      <c r="I901" s="283">
        <f t="shared" si="183"/>
        <v>0</v>
      </c>
      <c r="J901" s="1">
        <f t="shared" si="184"/>
        <v>0</v>
      </c>
      <c r="K901" s="63">
        <f t="shared" si="191"/>
        <v>0</v>
      </c>
      <c r="L901" s="149">
        <f t="shared" si="192"/>
        <v>0</v>
      </c>
      <c r="M901" s="150">
        <f t="shared" si="193"/>
        <v>100</v>
      </c>
      <c r="N901" s="149">
        <f t="shared" si="194"/>
        <v>7</v>
      </c>
      <c r="O901" s="149">
        <f t="shared" si="185"/>
        <v>16</v>
      </c>
      <c r="P901" s="149">
        <f t="shared" si="186"/>
        <v>0.1</v>
      </c>
    </row>
    <row r="902" spans="1:16" x14ac:dyDescent="0.25">
      <c r="A902" s="391"/>
      <c r="B902" s="394"/>
      <c r="C902" s="5" t="str">
        <f t="shared" si="182"/>
        <v/>
      </c>
      <c r="D902" s="155">
        <f t="shared" si="187"/>
        <v>0</v>
      </c>
      <c r="F902" s="156">
        <f t="shared" si="188"/>
        <v>0</v>
      </c>
      <c r="G902" t="str">
        <f t="shared" si="189"/>
        <v/>
      </c>
      <c r="H902" t="b">
        <f t="shared" si="190"/>
        <v>0</v>
      </c>
      <c r="I902" s="283">
        <f t="shared" si="183"/>
        <v>0</v>
      </c>
      <c r="J902" s="1">
        <f t="shared" si="184"/>
        <v>0</v>
      </c>
      <c r="K902" s="63">
        <f t="shared" si="191"/>
        <v>0</v>
      </c>
      <c r="L902" s="149">
        <f t="shared" si="192"/>
        <v>0</v>
      </c>
      <c r="M902" s="150">
        <f t="shared" si="193"/>
        <v>100</v>
      </c>
      <c r="N902" s="149">
        <f t="shared" si="194"/>
        <v>7</v>
      </c>
      <c r="O902" s="149">
        <f t="shared" si="185"/>
        <v>16</v>
      </c>
      <c r="P902" s="149">
        <f t="shared" si="186"/>
        <v>0.1</v>
      </c>
    </row>
    <row r="903" spans="1:16" x14ac:dyDescent="0.25">
      <c r="A903" s="391"/>
      <c r="B903" s="394"/>
      <c r="C903" s="5" t="str">
        <f t="shared" si="182"/>
        <v/>
      </c>
      <c r="D903" s="155">
        <f t="shared" si="187"/>
        <v>0</v>
      </c>
      <c r="F903" s="156">
        <f t="shared" si="188"/>
        <v>0</v>
      </c>
      <c r="G903" t="str">
        <f t="shared" si="189"/>
        <v/>
      </c>
      <c r="H903" t="b">
        <f t="shared" si="190"/>
        <v>0</v>
      </c>
      <c r="I903" s="283">
        <f t="shared" si="183"/>
        <v>0</v>
      </c>
      <c r="J903" s="1">
        <f t="shared" si="184"/>
        <v>0</v>
      </c>
      <c r="K903" s="63">
        <f t="shared" si="191"/>
        <v>0</v>
      </c>
      <c r="L903" s="149">
        <f t="shared" si="192"/>
        <v>0</v>
      </c>
      <c r="M903" s="150">
        <f t="shared" si="193"/>
        <v>100</v>
      </c>
      <c r="N903" s="149">
        <f t="shared" si="194"/>
        <v>7</v>
      </c>
      <c r="O903" s="149">
        <f t="shared" si="185"/>
        <v>16</v>
      </c>
      <c r="P903" s="149">
        <f t="shared" si="186"/>
        <v>0.1</v>
      </c>
    </row>
    <row r="904" spans="1:16" x14ac:dyDescent="0.25">
      <c r="A904" s="391"/>
      <c r="B904" s="394"/>
      <c r="C904" s="5" t="str">
        <f t="shared" si="182"/>
        <v/>
      </c>
      <c r="D904" s="155">
        <f t="shared" si="187"/>
        <v>0</v>
      </c>
      <c r="F904" s="156">
        <f t="shared" si="188"/>
        <v>0</v>
      </c>
      <c r="G904" t="str">
        <f t="shared" si="189"/>
        <v/>
      </c>
      <c r="H904" t="b">
        <f t="shared" si="190"/>
        <v>0</v>
      </c>
      <c r="I904" s="283">
        <f t="shared" si="183"/>
        <v>0</v>
      </c>
      <c r="J904" s="1">
        <f t="shared" si="184"/>
        <v>0</v>
      </c>
      <c r="K904" s="63">
        <f t="shared" si="191"/>
        <v>0</v>
      </c>
      <c r="L904" s="149">
        <f t="shared" si="192"/>
        <v>0</v>
      </c>
      <c r="M904" s="150">
        <f t="shared" si="193"/>
        <v>100</v>
      </c>
      <c r="N904" s="149">
        <f t="shared" si="194"/>
        <v>7</v>
      </c>
      <c r="O904" s="149">
        <f t="shared" si="185"/>
        <v>16</v>
      </c>
      <c r="P904" s="149">
        <f t="shared" si="186"/>
        <v>0.1</v>
      </c>
    </row>
    <row r="905" spans="1:16" x14ac:dyDescent="0.25">
      <c r="A905" s="391"/>
      <c r="B905" s="394"/>
      <c r="C905" s="5" t="str">
        <f t="shared" si="182"/>
        <v/>
      </c>
      <c r="D905" s="155">
        <f t="shared" si="187"/>
        <v>0</v>
      </c>
      <c r="F905" s="156">
        <f t="shared" si="188"/>
        <v>0</v>
      </c>
      <c r="G905" t="str">
        <f t="shared" si="189"/>
        <v/>
      </c>
      <c r="H905" t="b">
        <f t="shared" si="190"/>
        <v>0</v>
      </c>
      <c r="I905" s="283">
        <f t="shared" si="183"/>
        <v>0</v>
      </c>
      <c r="J905" s="1">
        <f t="shared" si="184"/>
        <v>0</v>
      </c>
      <c r="K905" s="63">
        <f t="shared" si="191"/>
        <v>0</v>
      </c>
      <c r="L905" s="149">
        <f t="shared" si="192"/>
        <v>0</v>
      </c>
      <c r="M905" s="150">
        <f t="shared" si="193"/>
        <v>100</v>
      </c>
      <c r="N905" s="149">
        <f t="shared" si="194"/>
        <v>7</v>
      </c>
      <c r="O905" s="149">
        <f t="shared" si="185"/>
        <v>16</v>
      </c>
      <c r="P905" s="149">
        <f t="shared" si="186"/>
        <v>0.1</v>
      </c>
    </row>
    <row r="906" spans="1:16" x14ac:dyDescent="0.25">
      <c r="A906" s="391"/>
      <c r="B906" s="394"/>
      <c r="C906" s="5" t="str">
        <f t="shared" si="182"/>
        <v/>
      </c>
      <c r="D906" s="155">
        <f t="shared" si="187"/>
        <v>0</v>
      </c>
      <c r="F906" s="156">
        <f t="shared" si="188"/>
        <v>0</v>
      </c>
      <c r="G906" t="str">
        <f t="shared" si="189"/>
        <v/>
      </c>
      <c r="H906" t="b">
        <f t="shared" si="190"/>
        <v>0</v>
      </c>
      <c r="I906" s="283">
        <f t="shared" si="183"/>
        <v>0</v>
      </c>
      <c r="J906" s="1">
        <f t="shared" si="184"/>
        <v>0</v>
      </c>
      <c r="K906" s="63">
        <f t="shared" si="191"/>
        <v>0</v>
      </c>
      <c r="L906" s="149">
        <f t="shared" si="192"/>
        <v>0</v>
      </c>
      <c r="M906" s="150">
        <f t="shared" si="193"/>
        <v>100</v>
      </c>
      <c r="N906" s="149">
        <f t="shared" si="194"/>
        <v>7</v>
      </c>
      <c r="O906" s="149">
        <f t="shared" si="185"/>
        <v>16</v>
      </c>
      <c r="P906" s="149">
        <f t="shared" si="186"/>
        <v>0.1</v>
      </c>
    </row>
    <row r="907" spans="1:16" x14ac:dyDescent="0.25">
      <c r="A907" s="391"/>
      <c r="B907" s="394"/>
      <c r="C907" s="5" t="str">
        <f t="shared" si="182"/>
        <v/>
      </c>
      <c r="D907" s="155">
        <f t="shared" si="187"/>
        <v>0</v>
      </c>
      <c r="F907" s="156">
        <f t="shared" si="188"/>
        <v>0</v>
      </c>
      <c r="G907" t="str">
        <f t="shared" si="189"/>
        <v/>
      </c>
      <c r="H907" t="b">
        <f t="shared" si="190"/>
        <v>0</v>
      </c>
      <c r="I907" s="283">
        <f t="shared" si="183"/>
        <v>0</v>
      </c>
      <c r="J907" s="1">
        <f t="shared" si="184"/>
        <v>0</v>
      </c>
      <c r="K907" s="63">
        <f t="shared" si="191"/>
        <v>0</v>
      </c>
      <c r="L907" s="149">
        <f t="shared" si="192"/>
        <v>0</v>
      </c>
      <c r="M907" s="150">
        <f t="shared" si="193"/>
        <v>100</v>
      </c>
      <c r="N907" s="149">
        <f t="shared" si="194"/>
        <v>7</v>
      </c>
      <c r="O907" s="149">
        <f t="shared" si="185"/>
        <v>16</v>
      </c>
      <c r="P907" s="149">
        <f t="shared" si="186"/>
        <v>0.1</v>
      </c>
    </row>
    <row r="908" spans="1:16" x14ac:dyDescent="0.25">
      <c r="A908" s="391"/>
      <c r="B908" s="394"/>
      <c r="C908" s="5" t="str">
        <f t="shared" si="182"/>
        <v/>
      </c>
      <c r="D908" s="155">
        <f t="shared" si="187"/>
        <v>0</v>
      </c>
      <c r="F908" s="156">
        <f t="shared" si="188"/>
        <v>0</v>
      </c>
      <c r="G908" t="str">
        <f t="shared" si="189"/>
        <v/>
      </c>
      <c r="H908" t="b">
        <f t="shared" si="190"/>
        <v>0</v>
      </c>
      <c r="I908" s="283">
        <f t="shared" si="183"/>
        <v>0</v>
      </c>
      <c r="J908" s="1">
        <f t="shared" si="184"/>
        <v>0</v>
      </c>
      <c r="K908" s="63">
        <f t="shared" si="191"/>
        <v>0</v>
      </c>
      <c r="L908" s="149">
        <f t="shared" si="192"/>
        <v>0</v>
      </c>
      <c r="M908" s="150">
        <f t="shared" si="193"/>
        <v>100</v>
      </c>
      <c r="N908" s="149">
        <f t="shared" si="194"/>
        <v>7</v>
      </c>
      <c r="O908" s="149">
        <f t="shared" si="185"/>
        <v>16</v>
      </c>
      <c r="P908" s="149">
        <f t="shared" si="186"/>
        <v>0.1</v>
      </c>
    </row>
    <row r="909" spans="1:16" x14ac:dyDescent="0.25">
      <c r="A909" s="391"/>
      <c r="B909" s="394"/>
      <c r="C909" s="5" t="str">
        <f t="shared" si="182"/>
        <v/>
      </c>
      <c r="D909" s="155">
        <f t="shared" si="187"/>
        <v>0</v>
      </c>
      <c r="F909" s="156">
        <f t="shared" si="188"/>
        <v>0</v>
      </c>
      <c r="G909" t="str">
        <f t="shared" si="189"/>
        <v/>
      </c>
      <c r="H909" t="b">
        <f t="shared" si="190"/>
        <v>0</v>
      </c>
      <c r="I909" s="283">
        <f t="shared" si="183"/>
        <v>0</v>
      </c>
      <c r="J909" s="1">
        <f t="shared" si="184"/>
        <v>0</v>
      </c>
      <c r="K909" s="63">
        <f t="shared" si="191"/>
        <v>0</v>
      </c>
      <c r="L909" s="149">
        <f t="shared" si="192"/>
        <v>0</v>
      </c>
      <c r="M909" s="150">
        <f t="shared" si="193"/>
        <v>100</v>
      </c>
      <c r="N909" s="149">
        <f t="shared" si="194"/>
        <v>7</v>
      </c>
      <c r="O909" s="149">
        <f t="shared" si="185"/>
        <v>16</v>
      </c>
      <c r="P909" s="149">
        <f t="shared" si="186"/>
        <v>0.1</v>
      </c>
    </row>
    <row r="910" spans="1:16" x14ac:dyDescent="0.25">
      <c r="A910" s="391"/>
      <c r="B910" s="394"/>
      <c r="C910" s="5" t="str">
        <f t="shared" si="182"/>
        <v/>
      </c>
      <c r="D910" s="155">
        <f t="shared" si="187"/>
        <v>0</v>
      </c>
      <c r="F910" s="156">
        <f t="shared" si="188"/>
        <v>0</v>
      </c>
      <c r="G910" t="str">
        <f t="shared" si="189"/>
        <v/>
      </c>
      <c r="H910" t="b">
        <f t="shared" si="190"/>
        <v>0</v>
      </c>
      <c r="I910" s="283">
        <f t="shared" si="183"/>
        <v>0</v>
      </c>
      <c r="J910" s="1">
        <f t="shared" si="184"/>
        <v>0</v>
      </c>
      <c r="K910" s="63">
        <f t="shared" si="191"/>
        <v>0</v>
      </c>
      <c r="L910" s="149">
        <f t="shared" si="192"/>
        <v>0</v>
      </c>
      <c r="M910" s="150">
        <f t="shared" si="193"/>
        <v>100</v>
      </c>
      <c r="N910" s="149">
        <f t="shared" si="194"/>
        <v>7</v>
      </c>
      <c r="O910" s="149">
        <f t="shared" si="185"/>
        <v>16</v>
      </c>
      <c r="P910" s="149">
        <f t="shared" si="186"/>
        <v>0.1</v>
      </c>
    </row>
    <row r="911" spans="1:16" x14ac:dyDescent="0.25">
      <c r="A911" s="391"/>
      <c r="B911" s="394"/>
      <c r="C911" s="5" t="str">
        <f t="shared" si="182"/>
        <v/>
      </c>
      <c r="D911" s="155">
        <f t="shared" si="187"/>
        <v>0</v>
      </c>
      <c r="F911" s="156">
        <f t="shared" si="188"/>
        <v>0</v>
      </c>
      <c r="G911" t="str">
        <f t="shared" si="189"/>
        <v/>
      </c>
      <c r="H911" t="b">
        <f t="shared" si="190"/>
        <v>0</v>
      </c>
      <c r="I911" s="283">
        <f t="shared" si="183"/>
        <v>0</v>
      </c>
      <c r="J911" s="1">
        <f t="shared" si="184"/>
        <v>0</v>
      </c>
      <c r="K911" s="63">
        <f t="shared" si="191"/>
        <v>0</v>
      </c>
      <c r="L911" s="149">
        <f t="shared" si="192"/>
        <v>0</v>
      </c>
      <c r="M911" s="150">
        <f t="shared" si="193"/>
        <v>100</v>
      </c>
      <c r="N911" s="149">
        <f t="shared" si="194"/>
        <v>7</v>
      </c>
      <c r="O911" s="149">
        <f t="shared" si="185"/>
        <v>16</v>
      </c>
      <c r="P911" s="149">
        <f t="shared" si="186"/>
        <v>0.1</v>
      </c>
    </row>
    <row r="912" spans="1:16" x14ac:dyDescent="0.25">
      <c r="A912" s="391"/>
      <c r="B912" s="394"/>
      <c r="C912" s="5" t="str">
        <f t="shared" si="182"/>
        <v/>
      </c>
      <c r="D912" s="155">
        <f t="shared" si="187"/>
        <v>0</v>
      </c>
      <c r="F912" s="156">
        <f t="shared" si="188"/>
        <v>0</v>
      </c>
      <c r="G912" t="str">
        <f t="shared" si="189"/>
        <v/>
      </c>
      <c r="H912" t="b">
        <f t="shared" si="190"/>
        <v>0</v>
      </c>
      <c r="I912" s="283">
        <f t="shared" si="183"/>
        <v>0</v>
      </c>
      <c r="J912" s="1">
        <f t="shared" si="184"/>
        <v>0</v>
      </c>
      <c r="K912" s="63">
        <f t="shared" si="191"/>
        <v>0</v>
      </c>
      <c r="L912" s="149">
        <f t="shared" si="192"/>
        <v>0</v>
      </c>
      <c r="M912" s="150">
        <f t="shared" si="193"/>
        <v>100</v>
      </c>
      <c r="N912" s="149">
        <f t="shared" si="194"/>
        <v>7</v>
      </c>
      <c r="O912" s="149">
        <f t="shared" si="185"/>
        <v>16</v>
      </c>
      <c r="P912" s="149">
        <f t="shared" si="186"/>
        <v>0.1</v>
      </c>
    </row>
    <row r="913" spans="1:16" x14ac:dyDescent="0.25">
      <c r="A913" s="391"/>
      <c r="B913" s="394"/>
      <c r="C913" s="5" t="str">
        <f t="shared" si="182"/>
        <v/>
      </c>
      <c r="D913" s="155">
        <f t="shared" si="187"/>
        <v>0</v>
      </c>
      <c r="F913" s="156">
        <f t="shared" si="188"/>
        <v>0</v>
      </c>
      <c r="G913" t="str">
        <f t="shared" si="189"/>
        <v/>
      </c>
      <c r="H913" t="b">
        <f t="shared" si="190"/>
        <v>0</v>
      </c>
      <c r="I913" s="283">
        <f t="shared" si="183"/>
        <v>0</v>
      </c>
      <c r="J913" s="1">
        <f t="shared" si="184"/>
        <v>0</v>
      </c>
      <c r="K913" s="63">
        <f t="shared" si="191"/>
        <v>0</v>
      </c>
      <c r="L913" s="149">
        <f t="shared" si="192"/>
        <v>0</v>
      </c>
      <c r="M913" s="150">
        <f t="shared" si="193"/>
        <v>100</v>
      </c>
      <c r="N913" s="149">
        <f t="shared" si="194"/>
        <v>7</v>
      </c>
      <c r="O913" s="149">
        <f t="shared" si="185"/>
        <v>16</v>
      </c>
      <c r="P913" s="149">
        <f t="shared" si="186"/>
        <v>0.1</v>
      </c>
    </row>
    <row r="914" spans="1:16" x14ac:dyDescent="0.25">
      <c r="A914" s="391"/>
      <c r="B914" s="394"/>
      <c r="C914" s="5" t="str">
        <f t="shared" si="182"/>
        <v/>
      </c>
      <c r="D914" s="155">
        <f t="shared" si="187"/>
        <v>0</v>
      </c>
      <c r="F914" s="156">
        <f t="shared" si="188"/>
        <v>0</v>
      </c>
      <c r="G914" t="str">
        <f t="shared" si="189"/>
        <v/>
      </c>
      <c r="H914" t="b">
        <f t="shared" si="190"/>
        <v>0</v>
      </c>
      <c r="I914" s="283">
        <f t="shared" si="183"/>
        <v>0</v>
      </c>
      <c r="J914" s="1">
        <f t="shared" si="184"/>
        <v>0</v>
      </c>
      <c r="K914" s="63">
        <f t="shared" si="191"/>
        <v>0</v>
      </c>
      <c r="L914" s="149">
        <f t="shared" si="192"/>
        <v>0</v>
      </c>
      <c r="M914" s="150">
        <f t="shared" si="193"/>
        <v>100</v>
      </c>
      <c r="N914" s="149">
        <f t="shared" si="194"/>
        <v>7</v>
      </c>
      <c r="O914" s="149">
        <f t="shared" si="185"/>
        <v>16</v>
      </c>
      <c r="P914" s="149">
        <f t="shared" si="186"/>
        <v>0.1</v>
      </c>
    </row>
    <row r="915" spans="1:16" x14ac:dyDescent="0.25">
      <c r="A915" s="391"/>
      <c r="B915" s="394"/>
      <c r="C915" s="5" t="str">
        <f t="shared" si="182"/>
        <v/>
      </c>
      <c r="D915" s="155">
        <f t="shared" si="187"/>
        <v>0</v>
      </c>
      <c r="F915" s="156">
        <f t="shared" si="188"/>
        <v>0</v>
      </c>
      <c r="G915" t="str">
        <f t="shared" si="189"/>
        <v/>
      </c>
      <c r="H915" t="b">
        <f t="shared" si="190"/>
        <v>0</v>
      </c>
      <c r="I915" s="283">
        <f t="shared" si="183"/>
        <v>0</v>
      </c>
      <c r="J915" s="1">
        <f t="shared" si="184"/>
        <v>0</v>
      </c>
      <c r="K915" s="63">
        <f t="shared" si="191"/>
        <v>0</v>
      </c>
      <c r="L915" s="149">
        <f t="shared" si="192"/>
        <v>0</v>
      </c>
      <c r="M915" s="150">
        <f t="shared" si="193"/>
        <v>100</v>
      </c>
      <c r="N915" s="149">
        <f t="shared" si="194"/>
        <v>7</v>
      </c>
      <c r="O915" s="149">
        <f t="shared" si="185"/>
        <v>16</v>
      </c>
      <c r="P915" s="149">
        <f t="shared" si="186"/>
        <v>0.1</v>
      </c>
    </row>
    <row r="916" spans="1:16" x14ac:dyDescent="0.25">
      <c r="A916" s="391"/>
      <c r="B916" s="394"/>
      <c r="C916" s="5" t="str">
        <f t="shared" si="182"/>
        <v/>
      </c>
      <c r="D916" s="155">
        <f t="shared" si="187"/>
        <v>0</v>
      </c>
      <c r="F916" s="156">
        <f t="shared" si="188"/>
        <v>0</v>
      </c>
      <c r="G916" t="str">
        <f t="shared" si="189"/>
        <v/>
      </c>
      <c r="H916" t="b">
        <f t="shared" si="190"/>
        <v>0</v>
      </c>
      <c r="I916" s="283">
        <f t="shared" si="183"/>
        <v>0</v>
      </c>
      <c r="J916" s="1">
        <f t="shared" si="184"/>
        <v>0</v>
      </c>
      <c r="K916" s="63">
        <f t="shared" si="191"/>
        <v>0</v>
      </c>
      <c r="L916" s="149">
        <f t="shared" si="192"/>
        <v>0</v>
      </c>
      <c r="M916" s="150">
        <f t="shared" si="193"/>
        <v>100</v>
      </c>
      <c r="N916" s="149">
        <f t="shared" si="194"/>
        <v>7</v>
      </c>
      <c r="O916" s="149">
        <f t="shared" si="185"/>
        <v>16</v>
      </c>
      <c r="P916" s="149">
        <f t="shared" si="186"/>
        <v>0.1</v>
      </c>
    </row>
    <row r="917" spans="1:16" x14ac:dyDescent="0.25">
      <c r="A917" s="391"/>
      <c r="B917" s="394"/>
      <c r="C917" s="5" t="str">
        <f t="shared" si="182"/>
        <v/>
      </c>
      <c r="D917" s="155">
        <f t="shared" si="187"/>
        <v>0</v>
      </c>
      <c r="F917" s="156">
        <f t="shared" si="188"/>
        <v>0</v>
      </c>
      <c r="G917" t="str">
        <f t="shared" si="189"/>
        <v/>
      </c>
      <c r="H917" t="b">
        <f t="shared" si="190"/>
        <v>0</v>
      </c>
      <c r="I917" s="283">
        <f t="shared" si="183"/>
        <v>0</v>
      </c>
      <c r="J917" s="1">
        <f t="shared" si="184"/>
        <v>0</v>
      </c>
      <c r="K917" s="63">
        <f t="shared" si="191"/>
        <v>0</v>
      </c>
      <c r="L917" s="149">
        <f t="shared" si="192"/>
        <v>0</v>
      </c>
      <c r="M917" s="150">
        <f t="shared" si="193"/>
        <v>100</v>
      </c>
      <c r="N917" s="149">
        <f t="shared" si="194"/>
        <v>7</v>
      </c>
      <c r="O917" s="149">
        <f t="shared" si="185"/>
        <v>16</v>
      </c>
      <c r="P917" s="149">
        <f t="shared" si="186"/>
        <v>0.1</v>
      </c>
    </row>
    <row r="918" spans="1:16" x14ac:dyDescent="0.25">
      <c r="A918" s="391"/>
      <c r="B918" s="394"/>
      <c r="C918" s="5" t="str">
        <f t="shared" si="182"/>
        <v/>
      </c>
      <c r="D918" s="155">
        <f t="shared" si="187"/>
        <v>0</v>
      </c>
      <c r="F918" s="156">
        <f t="shared" si="188"/>
        <v>0</v>
      </c>
      <c r="G918" t="str">
        <f t="shared" si="189"/>
        <v/>
      </c>
      <c r="H918" t="b">
        <f t="shared" si="190"/>
        <v>0</v>
      </c>
      <c r="I918" s="283">
        <f t="shared" si="183"/>
        <v>0</v>
      </c>
      <c r="J918" s="1">
        <f t="shared" si="184"/>
        <v>0</v>
      </c>
      <c r="K918" s="63">
        <f t="shared" si="191"/>
        <v>0</v>
      </c>
      <c r="L918" s="149">
        <f t="shared" si="192"/>
        <v>0</v>
      </c>
      <c r="M918" s="150">
        <f t="shared" si="193"/>
        <v>100</v>
      </c>
      <c r="N918" s="149">
        <f t="shared" si="194"/>
        <v>7</v>
      </c>
      <c r="O918" s="149">
        <f t="shared" si="185"/>
        <v>16</v>
      </c>
      <c r="P918" s="149">
        <f t="shared" si="186"/>
        <v>0.1</v>
      </c>
    </row>
    <row r="919" spans="1:16" x14ac:dyDescent="0.25">
      <c r="A919" s="391"/>
      <c r="B919" s="394"/>
      <c r="C919" s="5" t="str">
        <f t="shared" si="182"/>
        <v/>
      </c>
      <c r="D919" s="155">
        <f t="shared" si="187"/>
        <v>0</v>
      </c>
      <c r="F919" s="156">
        <f t="shared" si="188"/>
        <v>0</v>
      </c>
      <c r="G919" t="str">
        <f t="shared" si="189"/>
        <v/>
      </c>
      <c r="H919" t="b">
        <f t="shared" si="190"/>
        <v>0</v>
      </c>
      <c r="I919" s="283">
        <f t="shared" si="183"/>
        <v>0</v>
      </c>
      <c r="J919" s="1">
        <f t="shared" si="184"/>
        <v>0</v>
      </c>
      <c r="K919" s="63">
        <f t="shared" si="191"/>
        <v>0</v>
      </c>
      <c r="L919" s="149">
        <f t="shared" si="192"/>
        <v>0</v>
      </c>
      <c r="M919" s="150">
        <f t="shared" si="193"/>
        <v>100</v>
      </c>
      <c r="N919" s="149">
        <f t="shared" si="194"/>
        <v>7</v>
      </c>
      <c r="O919" s="149">
        <f t="shared" si="185"/>
        <v>16</v>
      </c>
      <c r="P919" s="149">
        <f t="shared" si="186"/>
        <v>0.1</v>
      </c>
    </row>
    <row r="920" spans="1:16" x14ac:dyDescent="0.25">
      <c r="A920" s="391"/>
      <c r="B920" s="394"/>
      <c r="C920" s="5" t="str">
        <f t="shared" si="182"/>
        <v/>
      </c>
      <c r="D920" s="155">
        <f t="shared" si="187"/>
        <v>0</v>
      </c>
      <c r="F920" s="156">
        <f t="shared" si="188"/>
        <v>0</v>
      </c>
      <c r="G920" t="str">
        <f t="shared" si="189"/>
        <v/>
      </c>
      <c r="H920" t="b">
        <f t="shared" si="190"/>
        <v>0</v>
      </c>
      <c r="I920" s="283">
        <f t="shared" si="183"/>
        <v>0</v>
      </c>
      <c r="J920" s="1">
        <f t="shared" si="184"/>
        <v>0</v>
      </c>
      <c r="K920" s="63">
        <f t="shared" si="191"/>
        <v>0</v>
      </c>
      <c r="L920" s="149">
        <f t="shared" si="192"/>
        <v>0</v>
      </c>
      <c r="M920" s="150">
        <f t="shared" si="193"/>
        <v>100</v>
      </c>
      <c r="N920" s="149">
        <f t="shared" si="194"/>
        <v>7</v>
      </c>
      <c r="O920" s="149">
        <f t="shared" si="185"/>
        <v>16</v>
      </c>
      <c r="P920" s="149">
        <f t="shared" si="186"/>
        <v>0.1</v>
      </c>
    </row>
    <row r="921" spans="1:16" x14ac:dyDescent="0.25">
      <c r="A921" s="391"/>
      <c r="B921" s="394"/>
      <c r="C921" s="5" t="str">
        <f t="shared" si="182"/>
        <v/>
      </c>
      <c r="D921" s="155">
        <f t="shared" si="187"/>
        <v>0</v>
      </c>
      <c r="F921" s="156">
        <f t="shared" si="188"/>
        <v>0</v>
      </c>
      <c r="G921" t="str">
        <f t="shared" si="189"/>
        <v/>
      </c>
      <c r="H921" t="b">
        <f t="shared" si="190"/>
        <v>0</v>
      </c>
      <c r="I921" s="283">
        <f t="shared" si="183"/>
        <v>0</v>
      </c>
      <c r="J921" s="1">
        <f t="shared" si="184"/>
        <v>0</v>
      </c>
      <c r="K921" s="63">
        <f t="shared" si="191"/>
        <v>0</v>
      </c>
      <c r="L921" s="149">
        <f t="shared" si="192"/>
        <v>0</v>
      </c>
      <c r="M921" s="150">
        <f t="shared" si="193"/>
        <v>100</v>
      </c>
      <c r="N921" s="149">
        <f t="shared" si="194"/>
        <v>7</v>
      </c>
      <c r="O921" s="149">
        <f t="shared" si="185"/>
        <v>16</v>
      </c>
      <c r="P921" s="149">
        <f t="shared" si="186"/>
        <v>0.1</v>
      </c>
    </row>
    <row r="922" spans="1:16" x14ac:dyDescent="0.25">
      <c r="A922" s="391"/>
      <c r="B922" s="394"/>
      <c r="C922" s="5" t="str">
        <f t="shared" si="182"/>
        <v/>
      </c>
      <c r="D922" s="155">
        <f t="shared" si="187"/>
        <v>0</v>
      </c>
      <c r="F922" s="156">
        <f t="shared" si="188"/>
        <v>0</v>
      </c>
      <c r="G922" t="str">
        <f t="shared" si="189"/>
        <v/>
      </c>
      <c r="H922" t="b">
        <f t="shared" si="190"/>
        <v>0</v>
      </c>
      <c r="I922" s="283">
        <f t="shared" si="183"/>
        <v>0</v>
      </c>
      <c r="J922" s="1">
        <f t="shared" si="184"/>
        <v>0</v>
      </c>
      <c r="K922" s="63">
        <f t="shared" si="191"/>
        <v>0</v>
      </c>
      <c r="L922" s="149">
        <f t="shared" si="192"/>
        <v>0</v>
      </c>
      <c r="M922" s="150">
        <f t="shared" si="193"/>
        <v>100</v>
      </c>
      <c r="N922" s="149">
        <f t="shared" si="194"/>
        <v>7</v>
      </c>
      <c r="O922" s="149">
        <f t="shared" si="185"/>
        <v>16</v>
      </c>
      <c r="P922" s="149">
        <f t="shared" si="186"/>
        <v>0.1</v>
      </c>
    </row>
    <row r="923" spans="1:16" x14ac:dyDescent="0.25">
      <c r="A923" s="391"/>
      <c r="B923" s="394"/>
      <c r="C923" s="5" t="str">
        <f t="shared" si="182"/>
        <v/>
      </c>
      <c r="D923" s="155">
        <f t="shared" si="187"/>
        <v>0</v>
      </c>
      <c r="F923" s="156">
        <f t="shared" si="188"/>
        <v>0</v>
      </c>
      <c r="G923" t="str">
        <f t="shared" si="189"/>
        <v/>
      </c>
      <c r="H923" t="b">
        <f t="shared" si="190"/>
        <v>0</v>
      </c>
      <c r="I923" s="283">
        <f t="shared" si="183"/>
        <v>0</v>
      </c>
      <c r="J923" s="1">
        <f t="shared" si="184"/>
        <v>0</v>
      </c>
      <c r="K923" s="63">
        <f t="shared" si="191"/>
        <v>0</v>
      </c>
      <c r="L923" s="149">
        <f t="shared" si="192"/>
        <v>0</v>
      </c>
      <c r="M923" s="150">
        <f t="shared" si="193"/>
        <v>100</v>
      </c>
      <c r="N923" s="149">
        <f t="shared" si="194"/>
        <v>7</v>
      </c>
      <c r="O923" s="149">
        <f t="shared" si="185"/>
        <v>16</v>
      </c>
      <c r="P923" s="149">
        <f t="shared" si="186"/>
        <v>0.1</v>
      </c>
    </row>
    <row r="924" spans="1:16" x14ac:dyDescent="0.25">
      <c r="A924" s="391"/>
      <c r="B924" s="394"/>
      <c r="C924" s="5" t="str">
        <f t="shared" si="182"/>
        <v/>
      </c>
      <c r="D924" s="155">
        <f t="shared" si="187"/>
        <v>0</v>
      </c>
      <c r="F924" s="156">
        <f t="shared" si="188"/>
        <v>0</v>
      </c>
      <c r="G924" t="str">
        <f t="shared" si="189"/>
        <v/>
      </c>
      <c r="H924" t="b">
        <f t="shared" si="190"/>
        <v>0</v>
      </c>
      <c r="I924" s="283">
        <f t="shared" si="183"/>
        <v>0</v>
      </c>
      <c r="J924" s="1">
        <f t="shared" si="184"/>
        <v>0</v>
      </c>
      <c r="K924" s="63">
        <f t="shared" si="191"/>
        <v>0</v>
      </c>
      <c r="L924" s="149">
        <f t="shared" si="192"/>
        <v>0</v>
      </c>
      <c r="M924" s="150">
        <f t="shared" si="193"/>
        <v>100</v>
      </c>
      <c r="N924" s="149">
        <f t="shared" si="194"/>
        <v>7</v>
      </c>
      <c r="O924" s="149">
        <f t="shared" si="185"/>
        <v>16</v>
      </c>
      <c r="P924" s="149">
        <f t="shared" si="186"/>
        <v>0.1</v>
      </c>
    </row>
    <row r="925" spans="1:16" x14ac:dyDescent="0.25">
      <c r="A925" s="391"/>
      <c r="B925" s="394"/>
      <c r="C925" s="5" t="str">
        <f t="shared" si="182"/>
        <v/>
      </c>
      <c r="D925" s="155">
        <f t="shared" si="187"/>
        <v>0</v>
      </c>
      <c r="F925" s="156">
        <f t="shared" si="188"/>
        <v>0</v>
      </c>
      <c r="G925" t="str">
        <f t="shared" si="189"/>
        <v/>
      </c>
      <c r="H925" t="b">
        <f t="shared" si="190"/>
        <v>0</v>
      </c>
      <c r="I925" s="283">
        <f t="shared" si="183"/>
        <v>0</v>
      </c>
      <c r="J925" s="1">
        <f t="shared" si="184"/>
        <v>0</v>
      </c>
      <c r="K925" s="63">
        <f t="shared" si="191"/>
        <v>0</v>
      </c>
      <c r="L925" s="149">
        <f t="shared" si="192"/>
        <v>0</v>
      </c>
      <c r="M925" s="150">
        <f t="shared" si="193"/>
        <v>100</v>
      </c>
      <c r="N925" s="149">
        <f t="shared" si="194"/>
        <v>7</v>
      </c>
      <c r="O925" s="149">
        <f t="shared" si="185"/>
        <v>16</v>
      </c>
      <c r="P925" s="149">
        <f t="shared" si="186"/>
        <v>0.1</v>
      </c>
    </row>
    <row r="926" spans="1:16" x14ac:dyDescent="0.25">
      <c r="A926" s="391"/>
      <c r="B926" s="394"/>
      <c r="C926" s="5" t="str">
        <f t="shared" si="182"/>
        <v/>
      </c>
      <c r="D926" s="155">
        <f t="shared" si="187"/>
        <v>0</v>
      </c>
      <c r="F926" s="156">
        <f t="shared" si="188"/>
        <v>0</v>
      </c>
      <c r="G926" t="str">
        <f t="shared" si="189"/>
        <v/>
      </c>
      <c r="H926" t="b">
        <f t="shared" si="190"/>
        <v>0</v>
      </c>
      <c r="I926" s="283">
        <f t="shared" si="183"/>
        <v>0</v>
      </c>
      <c r="J926" s="1">
        <f t="shared" si="184"/>
        <v>0</v>
      </c>
      <c r="K926" s="63">
        <f t="shared" si="191"/>
        <v>0</v>
      </c>
      <c r="L926" s="149">
        <f t="shared" si="192"/>
        <v>0</v>
      </c>
      <c r="M926" s="150">
        <f t="shared" si="193"/>
        <v>100</v>
      </c>
      <c r="N926" s="149">
        <f t="shared" si="194"/>
        <v>7</v>
      </c>
      <c r="O926" s="149">
        <f t="shared" si="185"/>
        <v>16</v>
      </c>
      <c r="P926" s="149">
        <f t="shared" si="186"/>
        <v>0.1</v>
      </c>
    </row>
    <row r="927" spans="1:16" x14ac:dyDescent="0.25">
      <c r="A927" s="391"/>
      <c r="B927" s="394"/>
      <c r="C927" s="5" t="str">
        <f t="shared" si="182"/>
        <v/>
      </c>
      <c r="D927" s="155">
        <f t="shared" si="187"/>
        <v>0</v>
      </c>
      <c r="F927" s="156">
        <f t="shared" si="188"/>
        <v>0</v>
      </c>
      <c r="G927" t="str">
        <f t="shared" si="189"/>
        <v/>
      </c>
      <c r="H927" t="b">
        <f t="shared" si="190"/>
        <v>0</v>
      </c>
      <c r="I927" s="283">
        <f t="shared" si="183"/>
        <v>0</v>
      </c>
      <c r="J927" s="1">
        <f t="shared" si="184"/>
        <v>0</v>
      </c>
      <c r="K927" s="63">
        <f t="shared" si="191"/>
        <v>0</v>
      </c>
      <c r="L927" s="149">
        <f t="shared" si="192"/>
        <v>0</v>
      </c>
      <c r="M927" s="150">
        <f t="shared" si="193"/>
        <v>100</v>
      </c>
      <c r="N927" s="149">
        <f t="shared" si="194"/>
        <v>7</v>
      </c>
      <c r="O927" s="149">
        <f t="shared" si="185"/>
        <v>16</v>
      </c>
      <c r="P927" s="149">
        <f t="shared" si="186"/>
        <v>0.1</v>
      </c>
    </row>
    <row r="928" spans="1:16" x14ac:dyDescent="0.25">
      <c r="A928" s="391"/>
      <c r="B928" s="394"/>
      <c r="C928" s="5" t="str">
        <f t="shared" si="182"/>
        <v/>
      </c>
      <c r="D928" s="155">
        <f t="shared" si="187"/>
        <v>0</v>
      </c>
      <c r="F928" s="156">
        <f t="shared" si="188"/>
        <v>0</v>
      </c>
      <c r="G928" t="str">
        <f t="shared" si="189"/>
        <v/>
      </c>
      <c r="H928" t="b">
        <f t="shared" si="190"/>
        <v>0</v>
      </c>
      <c r="I928" s="283">
        <f t="shared" si="183"/>
        <v>0</v>
      </c>
      <c r="J928" s="1">
        <f t="shared" si="184"/>
        <v>0</v>
      </c>
      <c r="K928" s="63">
        <f t="shared" si="191"/>
        <v>0</v>
      </c>
      <c r="L928" s="149">
        <f t="shared" si="192"/>
        <v>0</v>
      </c>
      <c r="M928" s="150">
        <f t="shared" si="193"/>
        <v>100</v>
      </c>
      <c r="N928" s="149">
        <f t="shared" si="194"/>
        <v>7</v>
      </c>
      <c r="O928" s="149">
        <f t="shared" si="185"/>
        <v>16</v>
      </c>
      <c r="P928" s="149">
        <f t="shared" si="186"/>
        <v>0.1</v>
      </c>
    </row>
    <row r="929" spans="1:16" x14ac:dyDescent="0.25">
      <c r="A929" s="391"/>
      <c r="B929" s="394"/>
      <c r="C929" s="5" t="str">
        <f t="shared" si="182"/>
        <v/>
      </c>
      <c r="D929" s="155">
        <f t="shared" si="187"/>
        <v>0</v>
      </c>
      <c r="F929" s="156">
        <f t="shared" si="188"/>
        <v>0</v>
      </c>
      <c r="G929" t="str">
        <f t="shared" si="189"/>
        <v/>
      </c>
      <c r="H929" t="b">
        <f t="shared" si="190"/>
        <v>0</v>
      </c>
      <c r="I929" s="283">
        <f t="shared" si="183"/>
        <v>0</v>
      </c>
      <c r="J929" s="1">
        <f t="shared" si="184"/>
        <v>0</v>
      </c>
      <c r="K929" s="63">
        <f t="shared" si="191"/>
        <v>0</v>
      </c>
      <c r="L929" s="149">
        <f t="shared" si="192"/>
        <v>0</v>
      </c>
      <c r="M929" s="150">
        <f t="shared" si="193"/>
        <v>100</v>
      </c>
      <c r="N929" s="149">
        <f t="shared" si="194"/>
        <v>7</v>
      </c>
      <c r="O929" s="149">
        <f t="shared" si="185"/>
        <v>16</v>
      </c>
      <c r="P929" s="149">
        <f t="shared" si="186"/>
        <v>0.1</v>
      </c>
    </row>
    <row r="930" spans="1:16" x14ac:dyDescent="0.25">
      <c r="A930" s="391"/>
      <c r="B930" s="394"/>
      <c r="C930" s="5" t="str">
        <f t="shared" si="182"/>
        <v/>
      </c>
      <c r="D930" s="155">
        <f t="shared" si="187"/>
        <v>0</v>
      </c>
      <c r="F930" s="156">
        <f t="shared" si="188"/>
        <v>0</v>
      </c>
      <c r="G930" t="str">
        <f t="shared" si="189"/>
        <v/>
      </c>
      <c r="H930" t="b">
        <f t="shared" si="190"/>
        <v>0</v>
      </c>
      <c r="I930" s="283">
        <f t="shared" si="183"/>
        <v>0</v>
      </c>
      <c r="J930" s="1">
        <f t="shared" si="184"/>
        <v>0</v>
      </c>
      <c r="K930" s="63">
        <f t="shared" si="191"/>
        <v>0</v>
      </c>
      <c r="L930" s="149">
        <f t="shared" si="192"/>
        <v>0</v>
      </c>
      <c r="M930" s="150">
        <f t="shared" si="193"/>
        <v>100</v>
      </c>
      <c r="N930" s="149">
        <f t="shared" si="194"/>
        <v>7</v>
      </c>
      <c r="O930" s="149">
        <f t="shared" si="185"/>
        <v>16</v>
      </c>
      <c r="P930" s="149">
        <f t="shared" si="186"/>
        <v>0.1</v>
      </c>
    </row>
    <row r="931" spans="1:16" x14ac:dyDescent="0.25">
      <c r="A931" s="391"/>
      <c r="B931" s="394"/>
      <c r="C931" s="5" t="str">
        <f t="shared" si="182"/>
        <v/>
      </c>
      <c r="D931" s="155">
        <f t="shared" si="187"/>
        <v>0</v>
      </c>
      <c r="F931" s="156">
        <f t="shared" si="188"/>
        <v>0</v>
      </c>
      <c r="G931" t="str">
        <f t="shared" si="189"/>
        <v/>
      </c>
      <c r="H931" t="b">
        <f t="shared" si="190"/>
        <v>0</v>
      </c>
      <c r="I931" s="283">
        <f t="shared" si="183"/>
        <v>0</v>
      </c>
      <c r="J931" s="1">
        <f t="shared" si="184"/>
        <v>0</v>
      </c>
      <c r="K931" s="63">
        <f t="shared" si="191"/>
        <v>0</v>
      </c>
      <c r="L931" s="149">
        <f t="shared" si="192"/>
        <v>0</v>
      </c>
      <c r="M931" s="150">
        <f t="shared" si="193"/>
        <v>100</v>
      </c>
      <c r="N931" s="149">
        <f t="shared" si="194"/>
        <v>7</v>
      </c>
      <c r="O931" s="149">
        <f t="shared" si="185"/>
        <v>16</v>
      </c>
      <c r="P931" s="149">
        <f t="shared" si="186"/>
        <v>0.1</v>
      </c>
    </row>
    <row r="932" spans="1:16" x14ac:dyDescent="0.25">
      <c r="A932" s="391"/>
      <c r="B932" s="394"/>
      <c r="C932" s="5" t="str">
        <f t="shared" si="182"/>
        <v/>
      </c>
      <c r="D932" s="155">
        <f t="shared" si="187"/>
        <v>0</v>
      </c>
      <c r="F932" s="156">
        <f t="shared" si="188"/>
        <v>0</v>
      </c>
      <c r="G932" t="str">
        <f t="shared" si="189"/>
        <v/>
      </c>
      <c r="H932" t="b">
        <f t="shared" si="190"/>
        <v>0</v>
      </c>
      <c r="I932" s="283">
        <f t="shared" si="183"/>
        <v>0</v>
      </c>
      <c r="J932" s="1">
        <f t="shared" si="184"/>
        <v>0</v>
      </c>
      <c r="K932" s="63">
        <f t="shared" si="191"/>
        <v>0</v>
      </c>
      <c r="L932" s="149">
        <f t="shared" si="192"/>
        <v>0</v>
      </c>
      <c r="M932" s="150">
        <f t="shared" si="193"/>
        <v>100</v>
      </c>
      <c r="N932" s="149">
        <f t="shared" si="194"/>
        <v>7</v>
      </c>
      <c r="O932" s="149">
        <f t="shared" si="185"/>
        <v>16</v>
      </c>
      <c r="P932" s="149">
        <f t="shared" si="186"/>
        <v>0.1</v>
      </c>
    </row>
    <row r="933" spans="1:16" x14ac:dyDescent="0.25">
      <c r="A933" s="391"/>
      <c r="B933" s="394"/>
      <c r="C933" s="5" t="str">
        <f t="shared" si="182"/>
        <v/>
      </c>
      <c r="D933" s="155">
        <f t="shared" si="187"/>
        <v>0</v>
      </c>
      <c r="F933" s="156">
        <f t="shared" si="188"/>
        <v>0</v>
      </c>
      <c r="G933" t="str">
        <f t="shared" si="189"/>
        <v/>
      </c>
      <c r="H933" t="b">
        <f t="shared" si="190"/>
        <v>0</v>
      </c>
      <c r="I933" s="283">
        <f t="shared" si="183"/>
        <v>0</v>
      </c>
      <c r="J933" s="1">
        <f t="shared" si="184"/>
        <v>0</v>
      </c>
      <c r="K933" s="63">
        <f t="shared" si="191"/>
        <v>0</v>
      </c>
      <c r="L933" s="149">
        <f t="shared" si="192"/>
        <v>0</v>
      </c>
      <c r="M933" s="150">
        <f t="shared" si="193"/>
        <v>100</v>
      </c>
      <c r="N933" s="149">
        <f t="shared" si="194"/>
        <v>7</v>
      </c>
      <c r="O933" s="149">
        <f t="shared" si="185"/>
        <v>16</v>
      </c>
      <c r="P933" s="149">
        <f t="shared" si="186"/>
        <v>0.1</v>
      </c>
    </row>
    <row r="934" spans="1:16" x14ac:dyDescent="0.25">
      <c r="A934" s="391"/>
      <c r="B934" s="394"/>
      <c r="C934" s="5" t="str">
        <f t="shared" si="182"/>
        <v/>
      </c>
      <c r="D934" s="155">
        <f t="shared" si="187"/>
        <v>0</v>
      </c>
      <c r="F934" s="156">
        <f t="shared" si="188"/>
        <v>0</v>
      </c>
      <c r="G934" t="str">
        <f t="shared" si="189"/>
        <v/>
      </c>
      <c r="H934" t="b">
        <f t="shared" si="190"/>
        <v>0</v>
      </c>
      <c r="I934" s="283">
        <f t="shared" si="183"/>
        <v>0</v>
      </c>
      <c r="J934" s="1">
        <f t="shared" si="184"/>
        <v>0</v>
      </c>
      <c r="K934" s="63">
        <f t="shared" si="191"/>
        <v>0</v>
      </c>
      <c r="L934" s="149">
        <f t="shared" si="192"/>
        <v>0</v>
      </c>
      <c r="M934" s="150">
        <f t="shared" si="193"/>
        <v>100</v>
      </c>
      <c r="N934" s="149">
        <f t="shared" si="194"/>
        <v>7</v>
      </c>
      <c r="O934" s="149">
        <f t="shared" si="185"/>
        <v>16</v>
      </c>
      <c r="P934" s="149">
        <f t="shared" si="186"/>
        <v>0.1</v>
      </c>
    </row>
    <row r="935" spans="1:16" x14ac:dyDescent="0.25">
      <c r="A935" s="391"/>
      <c r="B935" s="394"/>
      <c r="C935" s="5" t="str">
        <f t="shared" si="182"/>
        <v/>
      </c>
      <c r="D935" s="155">
        <f t="shared" si="187"/>
        <v>0</v>
      </c>
      <c r="F935" s="156">
        <f t="shared" si="188"/>
        <v>0</v>
      </c>
      <c r="G935" t="str">
        <f t="shared" si="189"/>
        <v/>
      </c>
      <c r="H935" t="b">
        <f t="shared" si="190"/>
        <v>0</v>
      </c>
      <c r="I935" s="283">
        <f t="shared" si="183"/>
        <v>0</v>
      </c>
      <c r="J935" s="1">
        <f t="shared" si="184"/>
        <v>0</v>
      </c>
      <c r="K935" s="63">
        <f t="shared" si="191"/>
        <v>0</v>
      </c>
      <c r="L935" s="149">
        <f t="shared" si="192"/>
        <v>0</v>
      </c>
      <c r="M935" s="150">
        <f t="shared" si="193"/>
        <v>100</v>
      </c>
      <c r="N935" s="149">
        <f t="shared" si="194"/>
        <v>7</v>
      </c>
      <c r="O935" s="149">
        <f t="shared" si="185"/>
        <v>16</v>
      </c>
      <c r="P935" s="149">
        <f t="shared" si="186"/>
        <v>0.1</v>
      </c>
    </row>
    <row r="936" spans="1:16" x14ac:dyDescent="0.25">
      <c r="A936" s="391"/>
      <c r="B936" s="394"/>
      <c r="C936" s="5" t="str">
        <f t="shared" si="182"/>
        <v/>
      </c>
      <c r="D936" s="155">
        <f t="shared" si="187"/>
        <v>0</v>
      </c>
      <c r="F936" s="156">
        <f t="shared" si="188"/>
        <v>0</v>
      </c>
      <c r="G936" t="str">
        <f t="shared" si="189"/>
        <v/>
      </c>
      <c r="H936" t="b">
        <f t="shared" si="190"/>
        <v>0</v>
      </c>
      <c r="I936" s="283">
        <f t="shared" si="183"/>
        <v>0</v>
      </c>
      <c r="J936" s="1">
        <f t="shared" si="184"/>
        <v>0</v>
      </c>
      <c r="K936" s="63">
        <f t="shared" si="191"/>
        <v>0</v>
      </c>
      <c r="L936" s="149">
        <f t="shared" si="192"/>
        <v>0</v>
      </c>
      <c r="M936" s="150">
        <f t="shared" si="193"/>
        <v>100</v>
      </c>
      <c r="N936" s="149">
        <f t="shared" si="194"/>
        <v>7</v>
      </c>
      <c r="O936" s="149">
        <f t="shared" si="185"/>
        <v>16</v>
      </c>
      <c r="P936" s="149">
        <f t="shared" si="186"/>
        <v>0.1</v>
      </c>
    </row>
    <row r="937" spans="1:16" x14ac:dyDescent="0.25">
      <c r="A937" s="391"/>
      <c r="B937" s="394"/>
      <c r="C937" s="5" t="str">
        <f t="shared" si="182"/>
        <v/>
      </c>
      <c r="D937" s="155">
        <f t="shared" si="187"/>
        <v>0</v>
      </c>
      <c r="F937" s="156">
        <f t="shared" si="188"/>
        <v>0</v>
      </c>
      <c r="G937" t="str">
        <f t="shared" si="189"/>
        <v/>
      </c>
      <c r="H937" t="b">
        <f t="shared" si="190"/>
        <v>0</v>
      </c>
      <c r="I937" s="283">
        <f t="shared" si="183"/>
        <v>0</v>
      </c>
      <c r="J937" s="1">
        <f t="shared" si="184"/>
        <v>0</v>
      </c>
      <c r="K937" s="63">
        <f t="shared" si="191"/>
        <v>0</v>
      </c>
      <c r="L937" s="149">
        <f t="shared" si="192"/>
        <v>0</v>
      </c>
      <c r="M937" s="150">
        <f t="shared" si="193"/>
        <v>100</v>
      </c>
      <c r="N937" s="149">
        <f t="shared" si="194"/>
        <v>7</v>
      </c>
      <c r="O937" s="149">
        <f t="shared" si="185"/>
        <v>16</v>
      </c>
      <c r="P937" s="149">
        <f t="shared" si="186"/>
        <v>0.1</v>
      </c>
    </row>
    <row r="938" spans="1:16" x14ac:dyDescent="0.25">
      <c r="A938" s="391"/>
      <c r="B938" s="394"/>
      <c r="C938" s="5" t="str">
        <f t="shared" si="182"/>
        <v/>
      </c>
      <c r="D938" s="155">
        <f t="shared" si="187"/>
        <v>0</v>
      </c>
      <c r="F938" s="156">
        <f t="shared" si="188"/>
        <v>0</v>
      </c>
      <c r="G938" t="str">
        <f t="shared" si="189"/>
        <v/>
      </c>
      <c r="H938" t="b">
        <f t="shared" si="190"/>
        <v>0</v>
      </c>
      <c r="I938" s="283">
        <f t="shared" si="183"/>
        <v>0</v>
      </c>
      <c r="J938" s="1">
        <f t="shared" si="184"/>
        <v>0</v>
      </c>
      <c r="K938" s="63">
        <f t="shared" si="191"/>
        <v>0</v>
      </c>
      <c r="L938" s="149">
        <f t="shared" si="192"/>
        <v>0</v>
      </c>
      <c r="M938" s="150">
        <f t="shared" si="193"/>
        <v>100</v>
      </c>
      <c r="N938" s="149">
        <f t="shared" si="194"/>
        <v>7</v>
      </c>
      <c r="O938" s="149">
        <f t="shared" si="185"/>
        <v>16</v>
      </c>
      <c r="P938" s="149">
        <f t="shared" si="186"/>
        <v>0.1</v>
      </c>
    </row>
    <row r="939" spans="1:16" x14ac:dyDescent="0.25">
      <c r="A939" s="391"/>
      <c r="B939" s="394"/>
      <c r="C939" s="5" t="str">
        <f t="shared" si="182"/>
        <v/>
      </c>
      <c r="D939" s="155">
        <f t="shared" si="187"/>
        <v>0</v>
      </c>
      <c r="F939" s="156">
        <f t="shared" si="188"/>
        <v>0</v>
      </c>
      <c r="G939" t="str">
        <f t="shared" si="189"/>
        <v/>
      </c>
      <c r="H939" t="b">
        <f t="shared" si="190"/>
        <v>0</v>
      </c>
      <c r="I939" s="283">
        <f t="shared" si="183"/>
        <v>0</v>
      </c>
      <c r="J939" s="1">
        <f t="shared" si="184"/>
        <v>0</v>
      </c>
      <c r="K939" s="63">
        <f t="shared" si="191"/>
        <v>0</v>
      </c>
      <c r="L939" s="149">
        <f t="shared" si="192"/>
        <v>0</v>
      </c>
      <c r="M939" s="150">
        <f t="shared" si="193"/>
        <v>100</v>
      </c>
      <c r="N939" s="149">
        <f t="shared" si="194"/>
        <v>7</v>
      </c>
      <c r="O939" s="149">
        <f t="shared" si="185"/>
        <v>16</v>
      </c>
      <c r="P939" s="149">
        <f t="shared" si="186"/>
        <v>0.1</v>
      </c>
    </row>
    <row r="940" spans="1:16" x14ac:dyDescent="0.25">
      <c r="A940" s="391"/>
      <c r="B940" s="394"/>
      <c r="C940" s="5" t="str">
        <f t="shared" si="182"/>
        <v/>
      </c>
      <c r="D940" s="155">
        <f t="shared" si="187"/>
        <v>0</v>
      </c>
      <c r="F940" s="156">
        <f t="shared" si="188"/>
        <v>0</v>
      </c>
      <c r="G940" t="str">
        <f t="shared" si="189"/>
        <v/>
      </c>
      <c r="H940" t="b">
        <f t="shared" si="190"/>
        <v>0</v>
      </c>
      <c r="I940" s="283">
        <f t="shared" si="183"/>
        <v>0</v>
      </c>
      <c r="J940" s="1">
        <f t="shared" si="184"/>
        <v>0</v>
      </c>
      <c r="K940" s="63">
        <f t="shared" si="191"/>
        <v>0</v>
      </c>
      <c r="L940" s="149">
        <f t="shared" si="192"/>
        <v>0</v>
      </c>
      <c r="M940" s="150">
        <f t="shared" si="193"/>
        <v>100</v>
      </c>
      <c r="N940" s="149">
        <f t="shared" si="194"/>
        <v>7</v>
      </c>
      <c r="O940" s="149">
        <f t="shared" si="185"/>
        <v>16</v>
      </c>
      <c r="P940" s="149">
        <f t="shared" si="186"/>
        <v>0.1</v>
      </c>
    </row>
    <row r="941" spans="1:16" x14ac:dyDescent="0.25">
      <c r="A941" s="391"/>
      <c r="B941" s="394"/>
      <c r="C941" s="5" t="str">
        <f t="shared" si="182"/>
        <v/>
      </c>
      <c r="D941" s="155">
        <f t="shared" si="187"/>
        <v>0</v>
      </c>
      <c r="F941" s="156">
        <f t="shared" si="188"/>
        <v>0</v>
      </c>
      <c r="G941" t="str">
        <f t="shared" si="189"/>
        <v/>
      </c>
      <c r="H941" t="b">
        <f t="shared" si="190"/>
        <v>0</v>
      </c>
      <c r="I941" s="283">
        <f t="shared" si="183"/>
        <v>0</v>
      </c>
      <c r="J941" s="1">
        <f t="shared" si="184"/>
        <v>0</v>
      </c>
      <c r="K941" s="63">
        <f t="shared" si="191"/>
        <v>0</v>
      </c>
      <c r="L941" s="149">
        <f t="shared" si="192"/>
        <v>0</v>
      </c>
      <c r="M941" s="150">
        <f t="shared" si="193"/>
        <v>100</v>
      </c>
      <c r="N941" s="149">
        <f t="shared" si="194"/>
        <v>7</v>
      </c>
      <c r="O941" s="149">
        <f t="shared" si="185"/>
        <v>16</v>
      </c>
      <c r="P941" s="149">
        <f t="shared" si="186"/>
        <v>0.1</v>
      </c>
    </row>
    <row r="942" spans="1:16" x14ac:dyDescent="0.25">
      <c r="A942" s="391"/>
      <c r="B942" s="394"/>
      <c r="C942" s="5" t="str">
        <f t="shared" si="182"/>
        <v/>
      </c>
      <c r="D942" s="155">
        <f t="shared" si="187"/>
        <v>0</v>
      </c>
      <c r="F942" s="156">
        <f t="shared" si="188"/>
        <v>0</v>
      </c>
      <c r="G942" t="str">
        <f t="shared" si="189"/>
        <v/>
      </c>
      <c r="H942" t="b">
        <f t="shared" si="190"/>
        <v>0</v>
      </c>
      <c r="I942" s="283">
        <f t="shared" si="183"/>
        <v>0</v>
      </c>
      <c r="J942" s="1">
        <f t="shared" si="184"/>
        <v>0</v>
      </c>
      <c r="K942" s="63">
        <f t="shared" si="191"/>
        <v>0</v>
      </c>
      <c r="L942" s="149">
        <f t="shared" si="192"/>
        <v>0</v>
      </c>
      <c r="M942" s="150">
        <f t="shared" si="193"/>
        <v>100</v>
      </c>
      <c r="N942" s="149">
        <f t="shared" si="194"/>
        <v>7</v>
      </c>
      <c r="O942" s="149">
        <f t="shared" si="185"/>
        <v>16</v>
      </c>
      <c r="P942" s="149">
        <f t="shared" si="186"/>
        <v>0.1</v>
      </c>
    </row>
    <row r="943" spans="1:16" x14ac:dyDescent="0.25">
      <c r="A943" s="391"/>
      <c r="B943" s="394"/>
      <c r="C943" s="5" t="str">
        <f t="shared" si="182"/>
        <v/>
      </c>
      <c r="D943" s="155">
        <f t="shared" si="187"/>
        <v>0</v>
      </c>
      <c r="F943" s="156">
        <f t="shared" si="188"/>
        <v>0</v>
      </c>
      <c r="G943" t="str">
        <f t="shared" si="189"/>
        <v/>
      </c>
      <c r="H943" t="b">
        <f t="shared" si="190"/>
        <v>0</v>
      </c>
      <c r="I943" s="283">
        <f t="shared" si="183"/>
        <v>0</v>
      </c>
      <c r="J943" s="1">
        <f t="shared" si="184"/>
        <v>0</v>
      </c>
      <c r="K943" s="63">
        <f t="shared" si="191"/>
        <v>0</v>
      </c>
      <c r="L943" s="149">
        <f t="shared" si="192"/>
        <v>0</v>
      </c>
      <c r="M943" s="150">
        <f t="shared" si="193"/>
        <v>100</v>
      </c>
      <c r="N943" s="149">
        <f t="shared" si="194"/>
        <v>7</v>
      </c>
      <c r="O943" s="149">
        <f t="shared" si="185"/>
        <v>16</v>
      </c>
      <c r="P943" s="149">
        <f t="shared" si="186"/>
        <v>0.1</v>
      </c>
    </row>
    <row r="944" spans="1:16" x14ac:dyDescent="0.25">
      <c r="A944" s="391"/>
      <c r="B944" s="394"/>
      <c r="C944" s="5" t="str">
        <f t="shared" si="182"/>
        <v/>
      </c>
      <c r="D944" s="155">
        <f t="shared" si="187"/>
        <v>0</v>
      </c>
      <c r="F944" s="156">
        <f t="shared" si="188"/>
        <v>0</v>
      </c>
      <c r="G944" t="str">
        <f t="shared" si="189"/>
        <v/>
      </c>
      <c r="H944" t="b">
        <f t="shared" si="190"/>
        <v>0</v>
      </c>
      <c r="I944" s="283">
        <f t="shared" si="183"/>
        <v>0</v>
      </c>
      <c r="J944" s="1">
        <f t="shared" si="184"/>
        <v>0</v>
      </c>
      <c r="K944" s="63">
        <f t="shared" si="191"/>
        <v>0</v>
      </c>
      <c r="L944" s="149">
        <f t="shared" si="192"/>
        <v>0</v>
      </c>
      <c r="M944" s="150">
        <f t="shared" si="193"/>
        <v>100</v>
      </c>
      <c r="N944" s="149">
        <f t="shared" si="194"/>
        <v>7</v>
      </c>
      <c r="O944" s="149">
        <f t="shared" si="185"/>
        <v>16</v>
      </c>
      <c r="P944" s="149">
        <f t="shared" si="186"/>
        <v>0.1</v>
      </c>
    </row>
    <row r="945" spans="1:16" x14ac:dyDescent="0.25">
      <c r="A945" s="391"/>
      <c r="B945" s="394"/>
      <c r="C945" s="5" t="str">
        <f t="shared" si="182"/>
        <v/>
      </c>
      <c r="D945" s="155">
        <f t="shared" si="187"/>
        <v>0</v>
      </c>
      <c r="F945" s="156">
        <f t="shared" si="188"/>
        <v>0</v>
      </c>
      <c r="G945" t="str">
        <f t="shared" si="189"/>
        <v/>
      </c>
      <c r="H945" t="b">
        <f t="shared" si="190"/>
        <v>0</v>
      </c>
      <c r="I945" s="283">
        <f t="shared" si="183"/>
        <v>0</v>
      </c>
      <c r="J945" s="1">
        <f t="shared" si="184"/>
        <v>0</v>
      </c>
      <c r="K945" s="63">
        <f t="shared" si="191"/>
        <v>0</v>
      </c>
      <c r="L945" s="149">
        <f t="shared" si="192"/>
        <v>0</v>
      </c>
      <c r="M945" s="150">
        <f t="shared" si="193"/>
        <v>100</v>
      </c>
      <c r="N945" s="149">
        <f t="shared" si="194"/>
        <v>7</v>
      </c>
      <c r="O945" s="149">
        <f t="shared" si="185"/>
        <v>16</v>
      </c>
      <c r="P945" s="149">
        <f t="shared" si="186"/>
        <v>0.1</v>
      </c>
    </row>
    <row r="946" spans="1:16" x14ac:dyDescent="0.25">
      <c r="A946" s="391"/>
      <c r="B946" s="394"/>
      <c r="C946" s="5" t="str">
        <f t="shared" si="182"/>
        <v/>
      </c>
      <c r="D946" s="155">
        <f t="shared" si="187"/>
        <v>0</v>
      </c>
      <c r="F946" s="156">
        <f t="shared" si="188"/>
        <v>0</v>
      </c>
      <c r="G946" t="str">
        <f t="shared" si="189"/>
        <v/>
      </c>
      <c r="H946" t="b">
        <f t="shared" si="190"/>
        <v>0</v>
      </c>
      <c r="I946" s="283">
        <f t="shared" si="183"/>
        <v>0</v>
      </c>
      <c r="J946" s="1">
        <f t="shared" si="184"/>
        <v>0</v>
      </c>
      <c r="K946" s="63">
        <f t="shared" si="191"/>
        <v>0</v>
      </c>
      <c r="L946" s="149">
        <f t="shared" si="192"/>
        <v>0</v>
      </c>
      <c r="M946" s="150">
        <f t="shared" si="193"/>
        <v>100</v>
      </c>
      <c r="N946" s="149">
        <f t="shared" si="194"/>
        <v>7</v>
      </c>
      <c r="O946" s="149">
        <f t="shared" si="185"/>
        <v>16</v>
      </c>
      <c r="P946" s="149">
        <f t="shared" si="186"/>
        <v>0.1</v>
      </c>
    </row>
    <row r="947" spans="1:16" x14ac:dyDescent="0.25">
      <c r="A947" s="391"/>
      <c r="B947" s="394"/>
      <c r="C947" s="5" t="str">
        <f t="shared" si="182"/>
        <v/>
      </c>
      <c r="D947" s="155">
        <f t="shared" si="187"/>
        <v>0</v>
      </c>
      <c r="F947" s="156">
        <f t="shared" si="188"/>
        <v>0</v>
      </c>
      <c r="G947" t="str">
        <f t="shared" si="189"/>
        <v/>
      </c>
      <c r="H947" t="b">
        <f t="shared" si="190"/>
        <v>0</v>
      </c>
      <c r="I947" s="283">
        <f t="shared" si="183"/>
        <v>0</v>
      </c>
      <c r="J947" s="1">
        <f t="shared" si="184"/>
        <v>0</v>
      </c>
      <c r="K947" s="63">
        <f t="shared" si="191"/>
        <v>0</v>
      </c>
      <c r="L947" s="149">
        <f t="shared" si="192"/>
        <v>0</v>
      </c>
      <c r="M947" s="150">
        <f t="shared" si="193"/>
        <v>100</v>
      </c>
      <c r="N947" s="149">
        <f t="shared" si="194"/>
        <v>7</v>
      </c>
      <c r="O947" s="149">
        <f t="shared" si="185"/>
        <v>16</v>
      </c>
      <c r="P947" s="149">
        <f t="shared" si="186"/>
        <v>0.1</v>
      </c>
    </row>
    <row r="948" spans="1:16" x14ac:dyDescent="0.25">
      <c r="A948" s="391"/>
      <c r="B948" s="394"/>
      <c r="C948" s="5" t="str">
        <f t="shared" si="182"/>
        <v/>
      </c>
      <c r="D948" s="155">
        <f t="shared" si="187"/>
        <v>0</v>
      </c>
      <c r="F948" s="156">
        <f t="shared" si="188"/>
        <v>0</v>
      </c>
      <c r="G948" t="str">
        <f t="shared" si="189"/>
        <v/>
      </c>
      <c r="H948" t="b">
        <f t="shared" si="190"/>
        <v>0</v>
      </c>
      <c r="I948" s="283">
        <f t="shared" si="183"/>
        <v>0</v>
      </c>
      <c r="J948" s="1">
        <f t="shared" si="184"/>
        <v>0</v>
      </c>
      <c r="K948" s="63">
        <f t="shared" si="191"/>
        <v>0</v>
      </c>
      <c r="L948" s="149">
        <f t="shared" si="192"/>
        <v>0</v>
      </c>
      <c r="M948" s="150">
        <f t="shared" si="193"/>
        <v>100</v>
      </c>
      <c r="N948" s="149">
        <f t="shared" si="194"/>
        <v>7</v>
      </c>
      <c r="O948" s="149">
        <f t="shared" si="185"/>
        <v>16</v>
      </c>
      <c r="P948" s="149">
        <f t="shared" si="186"/>
        <v>0.1</v>
      </c>
    </row>
    <row r="949" spans="1:16" x14ac:dyDescent="0.25">
      <c r="A949" s="391"/>
      <c r="B949" s="394"/>
      <c r="C949" s="5" t="str">
        <f t="shared" si="182"/>
        <v/>
      </c>
      <c r="D949" s="155">
        <f t="shared" si="187"/>
        <v>0</v>
      </c>
      <c r="F949" s="156">
        <f t="shared" si="188"/>
        <v>0</v>
      </c>
      <c r="G949" t="str">
        <f t="shared" si="189"/>
        <v/>
      </c>
      <c r="H949" t="b">
        <f t="shared" si="190"/>
        <v>0</v>
      </c>
      <c r="I949" s="283">
        <f t="shared" si="183"/>
        <v>0</v>
      </c>
      <c r="J949" s="1">
        <f t="shared" si="184"/>
        <v>0</v>
      </c>
      <c r="K949" s="63">
        <f t="shared" si="191"/>
        <v>0</v>
      </c>
      <c r="L949" s="149">
        <f t="shared" si="192"/>
        <v>0</v>
      </c>
      <c r="M949" s="150">
        <f t="shared" si="193"/>
        <v>100</v>
      </c>
      <c r="N949" s="149">
        <f t="shared" si="194"/>
        <v>7</v>
      </c>
      <c r="O949" s="149">
        <f t="shared" si="185"/>
        <v>16</v>
      </c>
      <c r="P949" s="149">
        <f t="shared" si="186"/>
        <v>0.1</v>
      </c>
    </row>
    <row r="950" spans="1:16" x14ac:dyDescent="0.25">
      <c r="A950" s="391"/>
      <c r="B950" s="394"/>
      <c r="C950" s="5" t="str">
        <f t="shared" si="182"/>
        <v/>
      </c>
      <c r="D950" s="155">
        <f t="shared" si="187"/>
        <v>0</v>
      </c>
      <c r="F950" s="156">
        <f t="shared" si="188"/>
        <v>0</v>
      </c>
      <c r="G950" t="str">
        <f t="shared" si="189"/>
        <v/>
      </c>
      <c r="H950" t="b">
        <f t="shared" si="190"/>
        <v>0</v>
      </c>
      <c r="I950" s="283">
        <f t="shared" si="183"/>
        <v>0</v>
      </c>
      <c r="J950" s="1">
        <f t="shared" si="184"/>
        <v>0</v>
      </c>
      <c r="K950" s="63">
        <f t="shared" si="191"/>
        <v>0</v>
      </c>
      <c r="L950" s="149">
        <f t="shared" si="192"/>
        <v>0</v>
      </c>
      <c r="M950" s="150">
        <f t="shared" si="193"/>
        <v>100</v>
      </c>
      <c r="N950" s="149">
        <f t="shared" si="194"/>
        <v>7</v>
      </c>
      <c r="O950" s="149">
        <f t="shared" si="185"/>
        <v>16</v>
      </c>
      <c r="P950" s="149">
        <f t="shared" si="186"/>
        <v>0.1</v>
      </c>
    </row>
    <row r="951" spans="1:16" x14ac:dyDescent="0.25">
      <c r="A951" s="391"/>
      <c r="B951" s="394"/>
      <c r="C951" s="5" t="str">
        <f t="shared" si="182"/>
        <v/>
      </c>
      <c r="D951" s="155">
        <f t="shared" si="187"/>
        <v>0</v>
      </c>
      <c r="F951" s="156">
        <f t="shared" si="188"/>
        <v>0</v>
      </c>
      <c r="G951" t="str">
        <f t="shared" si="189"/>
        <v/>
      </c>
      <c r="H951" t="b">
        <f t="shared" si="190"/>
        <v>0</v>
      </c>
      <c r="I951" s="283">
        <f t="shared" si="183"/>
        <v>0</v>
      </c>
      <c r="J951" s="1">
        <f t="shared" si="184"/>
        <v>0</v>
      </c>
      <c r="K951" s="63">
        <f t="shared" si="191"/>
        <v>0</v>
      </c>
      <c r="L951" s="149">
        <f t="shared" si="192"/>
        <v>0</v>
      </c>
      <c r="M951" s="150">
        <f t="shared" si="193"/>
        <v>100</v>
      </c>
      <c r="N951" s="149">
        <f t="shared" si="194"/>
        <v>7</v>
      </c>
      <c r="O951" s="149">
        <f t="shared" si="185"/>
        <v>16</v>
      </c>
      <c r="P951" s="149">
        <f t="shared" si="186"/>
        <v>0.1</v>
      </c>
    </row>
    <row r="952" spans="1:16" x14ac:dyDescent="0.25">
      <c r="A952" s="391"/>
      <c r="B952" s="394"/>
      <c r="C952" s="5" t="str">
        <f t="shared" si="182"/>
        <v/>
      </c>
      <c r="D952" s="155">
        <f t="shared" si="187"/>
        <v>0</v>
      </c>
      <c r="F952" s="156">
        <f t="shared" si="188"/>
        <v>0</v>
      </c>
      <c r="G952" t="str">
        <f t="shared" si="189"/>
        <v/>
      </c>
      <c r="H952" t="b">
        <f t="shared" si="190"/>
        <v>0</v>
      </c>
      <c r="I952" s="283">
        <f t="shared" si="183"/>
        <v>0</v>
      </c>
      <c r="J952" s="1">
        <f t="shared" si="184"/>
        <v>0</v>
      </c>
      <c r="K952" s="63">
        <f t="shared" si="191"/>
        <v>0</v>
      </c>
      <c r="L952" s="149">
        <f t="shared" si="192"/>
        <v>0</v>
      </c>
      <c r="M952" s="150">
        <f t="shared" si="193"/>
        <v>100</v>
      </c>
      <c r="N952" s="149">
        <f t="shared" si="194"/>
        <v>7</v>
      </c>
      <c r="O952" s="149">
        <f t="shared" si="185"/>
        <v>16</v>
      </c>
      <c r="P952" s="149">
        <f t="shared" si="186"/>
        <v>0.1</v>
      </c>
    </row>
    <row r="953" spans="1:16" x14ac:dyDescent="0.25">
      <c r="A953" s="391"/>
      <c r="B953" s="394"/>
      <c r="C953" s="5" t="str">
        <f t="shared" si="182"/>
        <v/>
      </c>
      <c r="D953" s="155">
        <f t="shared" si="187"/>
        <v>0</v>
      </c>
      <c r="F953" s="156">
        <f t="shared" si="188"/>
        <v>0</v>
      </c>
      <c r="G953" t="str">
        <f t="shared" si="189"/>
        <v/>
      </c>
      <c r="H953" t="b">
        <f t="shared" si="190"/>
        <v>0</v>
      </c>
      <c r="I953" s="283">
        <f t="shared" si="183"/>
        <v>0</v>
      </c>
      <c r="J953" s="1">
        <f t="shared" si="184"/>
        <v>0</v>
      </c>
      <c r="K953" s="63">
        <f t="shared" si="191"/>
        <v>0</v>
      </c>
      <c r="L953" s="149">
        <f t="shared" si="192"/>
        <v>0</v>
      </c>
      <c r="M953" s="150">
        <f t="shared" si="193"/>
        <v>100</v>
      </c>
      <c r="N953" s="149">
        <f t="shared" si="194"/>
        <v>7</v>
      </c>
      <c r="O953" s="149">
        <f t="shared" si="185"/>
        <v>16</v>
      </c>
      <c r="P953" s="149">
        <f t="shared" si="186"/>
        <v>0.1</v>
      </c>
    </row>
    <row r="954" spans="1:16" x14ac:dyDescent="0.25">
      <c r="A954" s="391"/>
      <c r="B954" s="394"/>
      <c r="C954" s="5" t="str">
        <f t="shared" si="182"/>
        <v/>
      </c>
      <c r="D954" s="155">
        <f t="shared" si="187"/>
        <v>0</v>
      </c>
      <c r="F954" s="156">
        <f t="shared" si="188"/>
        <v>0</v>
      </c>
      <c r="G954" t="str">
        <f t="shared" si="189"/>
        <v/>
      </c>
      <c r="H954" t="b">
        <f t="shared" si="190"/>
        <v>0</v>
      </c>
      <c r="I954" s="283">
        <f t="shared" si="183"/>
        <v>0</v>
      </c>
      <c r="J954" s="1">
        <f t="shared" si="184"/>
        <v>0</v>
      </c>
      <c r="K954" s="63">
        <f t="shared" si="191"/>
        <v>0</v>
      </c>
      <c r="L954" s="149">
        <f t="shared" si="192"/>
        <v>0</v>
      </c>
      <c r="M954" s="150">
        <f t="shared" si="193"/>
        <v>100</v>
      </c>
      <c r="N954" s="149">
        <f t="shared" si="194"/>
        <v>7</v>
      </c>
      <c r="O954" s="149">
        <f t="shared" si="185"/>
        <v>16</v>
      </c>
      <c r="P954" s="149">
        <f t="shared" si="186"/>
        <v>0.1</v>
      </c>
    </row>
    <row r="955" spans="1:16" x14ac:dyDescent="0.25">
      <c r="A955" s="391"/>
      <c r="B955" s="394"/>
      <c r="C955" s="5" t="str">
        <f t="shared" si="182"/>
        <v/>
      </c>
      <c r="D955" s="155">
        <f t="shared" si="187"/>
        <v>0</v>
      </c>
      <c r="F955" s="156">
        <f t="shared" si="188"/>
        <v>0</v>
      </c>
      <c r="G955" t="str">
        <f t="shared" si="189"/>
        <v/>
      </c>
      <c r="H955" t="b">
        <f t="shared" si="190"/>
        <v>0</v>
      </c>
      <c r="I955" s="283">
        <f t="shared" si="183"/>
        <v>0</v>
      </c>
      <c r="J955" s="1">
        <f t="shared" si="184"/>
        <v>0</v>
      </c>
      <c r="K955" s="63">
        <f t="shared" si="191"/>
        <v>0</v>
      </c>
      <c r="L955" s="149">
        <f t="shared" si="192"/>
        <v>0</v>
      </c>
      <c r="M955" s="150">
        <f t="shared" si="193"/>
        <v>100</v>
      </c>
      <c r="N955" s="149">
        <f t="shared" si="194"/>
        <v>7</v>
      </c>
      <c r="O955" s="149">
        <f t="shared" si="185"/>
        <v>16</v>
      </c>
      <c r="P955" s="149">
        <f t="shared" si="186"/>
        <v>0.1</v>
      </c>
    </row>
    <row r="956" spans="1:16" x14ac:dyDescent="0.25">
      <c r="A956" s="391"/>
      <c r="B956" s="394"/>
      <c r="C956" s="5" t="str">
        <f t="shared" si="182"/>
        <v/>
      </c>
      <c r="D956" s="155">
        <f t="shared" si="187"/>
        <v>0</v>
      </c>
      <c r="F956" s="156">
        <f t="shared" si="188"/>
        <v>0</v>
      </c>
      <c r="G956" t="str">
        <f t="shared" si="189"/>
        <v/>
      </c>
      <c r="H956" t="b">
        <f t="shared" si="190"/>
        <v>0</v>
      </c>
      <c r="I956" s="283">
        <f t="shared" si="183"/>
        <v>0</v>
      </c>
      <c r="J956" s="1">
        <f t="shared" si="184"/>
        <v>0</v>
      </c>
      <c r="K956" s="63">
        <f t="shared" si="191"/>
        <v>0</v>
      </c>
      <c r="L956" s="149">
        <f t="shared" si="192"/>
        <v>0</v>
      </c>
      <c r="M956" s="150">
        <f t="shared" si="193"/>
        <v>100</v>
      </c>
      <c r="N956" s="149">
        <f t="shared" si="194"/>
        <v>7</v>
      </c>
      <c r="O956" s="149">
        <f t="shared" si="185"/>
        <v>16</v>
      </c>
      <c r="P956" s="149">
        <f t="shared" si="186"/>
        <v>0.1</v>
      </c>
    </row>
    <row r="957" spans="1:16" x14ac:dyDescent="0.25">
      <c r="A957" s="391"/>
      <c r="B957" s="394"/>
      <c r="C957" s="5" t="str">
        <f t="shared" si="182"/>
        <v/>
      </c>
      <c r="D957" s="155">
        <f t="shared" si="187"/>
        <v>0</v>
      </c>
      <c r="F957" s="156">
        <f t="shared" si="188"/>
        <v>0</v>
      </c>
      <c r="G957" t="str">
        <f t="shared" si="189"/>
        <v/>
      </c>
      <c r="H957" t="b">
        <f t="shared" si="190"/>
        <v>0</v>
      </c>
      <c r="I957" s="283">
        <f t="shared" si="183"/>
        <v>0</v>
      </c>
      <c r="J957" s="1">
        <f t="shared" si="184"/>
        <v>0</v>
      </c>
      <c r="K957" s="63">
        <f t="shared" si="191"/>
        <v>0</v>
      </c>
      <c r="L957" s="149">
        <f t="shared" si="192"/>
        <v>0</v>
      </c>
      <c r="M957" s="150">
        <f t="shared" si="193"/>
        <v>100</v>
      </c>
      <c r="N957" s="149">
        <f t="shared" si="194"/>
        <v>7</v>
      </c>
      <c r="O957" s="149">
        <f t="shared" si="185"/>
        <v>16</v>
      </c>
      <c r="P957" s="149">
        <f t="shared" si="186"/>
        <v>0.1</v>
      </c>
    </row>
    <row r="958" spans="1:16" x14ac:dyDescent="0.25">
      <c r="A958" s="391"/>
      <c r="B958" s="394"/>
      <c r="C958" s="5" t="str">
        <f t="shared" si="182"/>
        <v/>
      </c>
      <c r="D958" s="155">
        <f t="shared" si="187"/>
        <v>0</v>
      </c>
      <c r="F958" s="156">
        <f t="shared" si="188"/>
        <v>0</v>
      </c>
      <c r="G958" t="str">
        <f t="shared" si="189"/>
        <v/>
      </c>
      <c r="H958" t="b">
        <f t="shared" si="190"/>
        <v>0</v>
      </c>
      <c r="I958" s="283">
        <f t="shared" si="183"/>
        <v>0</v>
      </c>
      <c r="J958" s="1">
        <f t="shared" si="184"/>
        <v>0</v>
      </c>
      <c r="K958" s="63">
        <f t="shared" si="191"/>
        <v>0</v>
      </c>
      <c r="L958" s="149">
        <f t="shared" si="192"/>
        <v>0</v>
      </c>
      <c r="M958" s="150">
        <f t="shared" si="193"/>
        <v>100</v>
      </c>
      <c r="N958" s="149">
        <f t="shared" si="194"/>
        <v>7</v>
      </c>
      <c r="O958" s="149">
        <f t="shared" si="185"/>
        <v>16</v>
      </c>
      <c r="P958" s="149">
        <f t="shared" si="186"/>
        <v>0.1</v>
      </c>
    </row>
    <row r="959" spans="1:16" x14ac:dyDescent="0.25">
      <c r="A959" s="391"/>
      <c r="B959" s="394"/>
      <c r="C959" s="5" t="str">
        <f t="shared" si="182"/>
        <v/>
      </c>
      <c r="D959" s="155">
        <f t="shared" si="187"/>
        <v>0</v>
      </c>
      <c r="F959" s="156">
        <f t="shared" si="188"/>
        <v>0</v>
      </c>
      <c r="G959" t="str">
        <f t="shared" si="189"/>
        <v/>
      </c>
      <c r="H959" t="b">
        <f t="shared" si="190"/>
        <v>0</v>
      </c>
      <c r="I959" s="283">
        <f t="shared" si="183"/>
        <v>0</v>
      </c>
      <c r="J959" s="1">
        <f t="shared" si="184"/>
        <v>0</v>
      </c>
      <c r="K959" s="63">
        <f t="shared" si="191"/>
        <v>0</v>
      </c>
      <c r="L959" s="149">
        <f t="shared" si="192"/>
        <v>0</v>
      </c>
      <c r="M959" s="150">
        <f t="shared" si="193"/>
        <v>100</v>
      </c>
      <c r="N959" s="149">
        <f t="shared" si="194"/>
        <v>7</v>
      </c>
      <c r="O959" s="149">
        <f t="shared" si="185"/>
        <v>16</v>
      </c>
      <c r="P959" s="149">
        <f t="shared" si="186"/>
        <v>0.1</v>
      </c>
    </row>
    <row r="960" spans="1:16" x14ac:dyDescent="0.25">
      <c r="A960" s="391"/>
      <c r="B960" s="394"/>
      <c r="C960" s="5" t="str">
        <f t="shared" si="182"/>
        <v/>
      </c>
      <c r="D960" s="155">
        <f t="shared" si="187"/>
        <v>0</v>
      </c>
      <c r="F960" s="156">
        <f t="shared" si="188"/>
        <v>0</v>
      </c>
      <c r="G960" t="str">
        <f t="shared" si="189"/>
        <v/>
      </c>
      <c r="H960" t="b">
        <f t="shared" si="190"/>
        <v>0</v>
      </c>
      <c r="I960" s="283">
        <f t="shared" si="183"/>
        <v>0</v>
      </c>
      <c r="J960" s="1">
        <f t="shared" si="184"/>
        <v>0</v>
      </c>
      <c r="K960" s="63">
        <f t="shared" si="191"/>
        <v>0</v>
      </c>
      <c r="L960" s="149">
        <f t="shared" si="192"/>
        <v>0</v>
      </c>
      <c r="M960" s="150">
        <f t="shared" si="193"/>
        <v>100</v>
      </c>
      <c r="N960" s="149">
        <f t="shared" si="194"/>
        <v>7</v>
      </c>
      <c r="O960" s="149">
        <f t="shared" si="185"/>
        <v>16</v>
      </c>
      <c r="P960" s="149">
        <f t="shared" si="186"/>
        <v>0.1</v>
      </c>
    </row>
    <row r="961" spans="1:16" x14ac:dyDescent="0.25">
      <c r="A961" s="391"/>
      <c r="B961" s="394"/>
      <c r="C961" s="5" t="str">
        <f t="shared" si="182"/>
        <v/>
      </c>
      <c r="D961" s="155">
        <f t="shared" si="187"/>
        <v>0</v>
      </c>
      <c r="F961" s="156">
        <f t="shared" si="188"/>
        <v>0</v>
      </c>
      <c r="G961" t="str">
        <f t="shared" si="189"/>
        <v/>
      </c>
      <c r="H961" t="b">
        <f t="shared" si="190"/>
        <v>0</v>
      </c>
      <c r="I961" s="283">
        <f t="shared" si="183"/>
        <v>0</v>
      </c>
      <c r="J961" s="1">
        <f t="shared" si="184"/>
        <v>0</v>
      </c>
      <c r="K961" s="63">
        <f t="shared" si="191"/>
        <v>0</v>
      </c>
      <c r="L961" s="149">
        <f t="shared" si="192"/>
        <v>0</v>
      </c>
      <c r="M961" s="150">
        <f t="shared" si="193"/>
        <v>100</v>
      </c>
      <c r="N961" s="149">
        <f t="shared" si="194"/>
        <v>7</v>
      </c>
      <c r="O961" s="149">
        <f t="shared" si="185"/>
        <v>16</v>
      </c>
      <c r="P961" s="149">
        <f t="shared" si="186"/>
        <v>0.1</v>
      </c>
    </row>
    <row r="962" spans="1:16" x14ac:dyDescent="0.25">
      <c r="A962" s="391"/>
      <c r="B962" s="394"/>
      <c r="C962" s="5" t="str">
        <f t="shared" si="182"/>
        <v/>
      </c>
      <c r="D962" s="155">
        <f t="shared" si="187"/>
        <v>0</v>
      </c>
      <c r="F962" s="156">
        <f t="shared" si="188"/>
        <v>0</v>
      </c>
      <c r="G962" t="str">
        <f t="shared" si="189"/>
        <v/>
      </c>
      <c r="H962" t="b">
        <f t="shared" si="190"/>
        <v>0</v>
      </c>
      <c r="I962" s="283">
        <f t="shared" si="183"/>
        <v>0</v>
      </c>
      <c r="J962" s="1">
        <f t="shared" si="184"/>
        <v>0</v>
      </c>
      <c r="K962" s="63">
        <f t="shared" si="191"/>
        <v>0</v>
      </c>
      <c r="L962" s="149">
        <f t="shared" si="192"/>
        <v>0</v>
      </c>
      <c r="M962" s="150">
        <f t="shared" si="193"/>
        <v>100</v>
      </c>
      <c r="N962" s="149">
        <f t="shared" si="194"/>
        <v>7</v>
      </c>
      <c r="O962" s="149">
        <f t="shared" si="185"/>
        <v>16</v>
      </c>
      <c r="P962" s="149">
        <f t="shared" si="186"/>
        <v>0.1</v>
      </c>
    </row>
    <row r="963" spans="1:16" x14ac:dyDescent="0.25">
      <c r="A963" s="391"/>
      <c r="B963" s="394"/>
      <c r="C963" s="5" t="str">
        <f t="shared" ref="C963:C1002" si="195">IF(I963&gt;0,INDEX(DB,I963,2),"")</f>
        <v/>
      </c>
      <c r="D963" s="155">
        <f t="shared" si="187"/>
        <v>0</v>
      </c>
      <c r="F963" s="156">
        <f t="shared" si="188"/>
        <v>0</v>
      </c>
      <c r="G963" t="str">
        <f t="shared" si="189"/>
        <v/>
      </c>
      <c r="H963" t="b">
        <f t="shared" si="190"/>
        <v>0</v>
      </c>
      <c r="I963" s="283">
        <f t="shared" ref="I963:I1002" si="196">IF(ISNA(MATCH(A963,AthleteNumbers,0)),0,MATCH(A963,AthleteNumbers,0))</f>
        <v>0</v>
      </c>
      <c r="J963" s="1">
        <f t="shared" ref="J963:J1002" si="197">IF(I963&gt;0,INDEX(DB,$I963,6),0)</f>
        <v>0</v>
      </c>
      <c r="K963" s="63">
        <f t="shared" si="191"/>
        <v>0</v>
      </c>
      <c r="L963" s="149">
        <f t="shared" si="192"/>
        <v>0</v>
      </c>
      <c r="M963" s="150">
        <f t="shared" si="193"/>
        <v>100</v>
      </c>
      <c r="N963" s="149">
        <f t="shared" si="194"/>
        <v>7</v>
      </c>
      <c r="O963" s="149">
        <f t="shared" ref="O963:O1002" si="198">IF($J963=0,$M$1,INDEX(IncEventData,$J963,2))</f>
        <v>16</v>
      </c>
      <c r="P963" s="149">
        <f t="shared" ref="P963:P1002" si="199">IF($J963=0,$O$1,INDEX(IncEventData,$J963,3))</f>
        <v>0.1</v>
      </c>
    </row>
    <row r="964" spans="1:16" x14ac:dyDescent="0.25">
      <c r="A964" s="391"/>
      <c r="B964" s="394"/>
      <c r="C964" s="5" t="str">
        <f t="shared" si="195"/>
        <v/>
      </c>
      <c r="D964" s="155">
        <f t="shared" ref="D964:D1002" si="200">IF(AND(H964,B964&gt;0,ISNUMBER(B964)),IF(ISERR(M964),0,M964),0)</f>
        <v>0</v>
      </c>
      <c r="F964" s="156">
        <f t="shared" ref="F964:F1001" si="201">COUNTIF(A$3:A$1002,A964)</f>
        <v>0</v>
      </c>
      <c r="G964" t="str">
        <f t="shared" ref="G964:G1001" si="202">IF(AND(H964,OR(D964&lt;=10,D964&gt;=90)),"CHECK","")</f>
        <v/>
      </c>
      <c r="H964" t="b">
        <f t="shared" ref="H964:H1002" si="203">IF(AND(LEN(A964)&gt;0,LEN(C964)&gt;0,B964&lt;&gt;0),TRUE,FALSE)</f>
        <v>0</v>
      </c>
      <c r="I964" s="283">
        <f t="shared" si="196"/>
        <v>0</v>
      </c>
      <c r="J964" s="1">
        <f t="shared" si="197"/>
        <v>0</v>
      </c>
      <c r="K964" s="63">
        <f t="shared" ref="K964:K1002" si="204">IF(ISNUMBER(B964),ROUND(+B964,1),0)</f>
        <v>0</v>
      </c>
      <c r="L964" s="149">
        <f t="shared" ref="L964:L1002" si="205">+K964</f>
        <v>0</v>
      </c>
      <c r="M964" s="150">
        <f t="shared" ref="M964:M1001" si="206">IF(AND(L964&gt;O964,O964&gt;0),MinPoints,IF(L964&lt;N964,100,+INT((O964-$L964)/P964)+MinPoints))</f>
        <v>100</v>
      </c>
      <c r="N964" s="149">
        <f t="shared" ref="N964:N1001" si="207">+O964-(P964*90)</f>
        <v>7</v>
      </c>
      <c r="O964" s="149">
        <f t="shared" si="198"/>
        <v>16</v>
      </c>
      <c r="P964" s="149">
        <f t="shared" si="199"/>
        <v>0.1</v>
      </c>
    </row>
    <row r="965" spans="1:16" x14ac:dyDescent="0.25">
      <c r="A965" s="391"/>
      <c r="B965" s="394"/>
      <c r="C965" s="5" t="str">
        <f t="shared" si="195"/>
        <v/>
      </c>
      <c r="D965" s="155">
        <f t="shared" si="200"/>
        <v>0</v>
      </c>
      <c r="F965" s="156">
        <f t="shared" si="201"/>
        <v>0</v>
      </c>
      <c r="G965" t="str">
        <f t="shared" si="202"/>
        <v/>
      </c>
      <c r="H965" t="b">
        <f t="shared" si="203"/>
        <v>0</v>
      </c>
      <c r="I965" s="283">
        <f t="shared" si="196"/>
        <v>0</v>
      </c>
      <c r="J965" s="1">
        <f t="shared" si="197"/>
        <v>0</v>
      </c>
      <c r="K965" s="63">
        <f t="shared" si="204"/>
        <v>0</v>
      </c>
      <c r="L965" s="149">
        <f t="shared" si="205"/>
        <v>0</v>
      </c>
      <c r="M965" s="150">
        <f t="shared" si="206"/>
        <v>100</v>
      </c>
      <c r="N965" s="149">
        <f t="shared" si="207"/>
        <v>7</v>
      </c>
      <c r="O965" s="149">
        <f t="shared" si="198"/>
        <v>16</v>
      </c>
      <c r="P965" s="149">
        <f t="shared" si="199"/>
        <v>0.1</v>
      </c>
    </row>
    <row r="966" spans="1:16" x14ac:dyDescent="0.25">
      <c r="A966" s="391"/>
      <c r="B966" s="394"/>
      <c r="C966" s="5" t="str">
        <f t="shared" si="195"/>
        <v/>
      </c>
      <c r="D966" s="155">
        <f t="shared" si="200"/>
        <v>0</v>
      </c>
      <c r="F966" s="156">
        <f t="shared" si="201"/>
        <v>0</v>
      </c>
      <c r="G966" t="str">
        <f t="shared" si="202"/>
        <v/>
      </c>
      <c r="H966" t="b">
        <f t="shared" si="203"/>
        <v>0</v>
      </c>
      <c r="I966" s="283">
        <f t="shared" si="196"/>
        <v>0</v>
      </c>
      <c r="J966" s="1">
        <f t="shared" si="197"/>
        <v>0</v>
      </c>
      <c r="K966" s="63">
        <f t="shared" si="204"/>
        <v>0</v>
      </c>
      <c r="L966" s="149">
        <f t="shared" si="205"/>
        <v>0</v>
      </c>
      <c r="M966" s="150">
        <f t="shared" si="206"/>
        <v>100</v>
      </c>
      <c r="N966" s="149">
        <f t="shared" si="207"/>
        <v>7</v>
      </c>
      <c r="O966" s="149">
        <f t="shared" si="198"/>
        <v>16</v>
      </c>
      <c r="P966" s="149">
        <f t="shared" si="199"/>
        <v>0.1</v>
      </c>
    </row>
    <row r="967" spans="1:16" x14ac:dyDescent="0.25">
      <c r="A967" s="391"/>
      <c r="B967" s="394"/>
      <c r="C967" s="5" t="str">
        <f t="shared" si="195"/>
        <v/>
      </c>
      <c r="D967" s="155">
        <f t="shared" si="200"/>
        <v>0</v>
      </c>
      <c r="F967" s="156">
        <f t="shared" si="201"/>
        <v>0</v>
      </c>
      <c r="G967" t="str">
        <f t="shared" si="202"/>
        <v/>
      </c>
      <c r="H967" t="b">
        <f t="shared" si="203"/>
        <v>0</v>
      </c>
      <c r="I967" s="283">
        <f t="shared" si="196"/>
        <v>0</v>
      </c>
      <c r="J967" s="1">
        <f t="shared" si="197"/>
        <v>0</v>
      </c>
      <c r="K967" s="63">
        <f t="shared" si="204"/>
        <v>0</v>
      </c>
      <c r="L967" s="149">
        <f t="shared" si="205"/>
        <v>0</v>
      </c>
      <c r="M967" s="150">
        <f t="shared" si="206"/>
        <v>100</v>
      </c>
      <c r="N967" s="149">
        <f t="shared" si="207"/>
        <v>7</v>
      </c>
      <c r="O967" s="149">
        <f t="shared" si="198"/>
        <v>16</v>
      </c>
      <c r="P967" s="149">
        <f t="shared" si="199"/>
        <v>0.1</v>
      </c>
    </row>
    <row r="968" spans="1:16" x14ac:dyDescent="0.25">
      <c r="A968" s="391"/>
      <c r="B968" s="394"/>
      <c r="C968" s="5" t="str">
        <f t="shared" si="195"/>
        <v/>
      </c>
      <c r="D968" s="155">
        <f t="shared" si="200"/>
        <v>0</v>
      </c>
      <c r="F968" s="156">
        <f t="shared" si="201"/>
        <v>0</v>
      </c>
      <c r="G968" t="str">
        <f t="shared" si="202"/>
        <v/>
      </c>
      <c r="H968" t="b">
        <f t="shared" si="203"/>
        <v>0</v>
      </c>
      <c r="I968" s="283">
        <f t="shared" si="196"/>
        <v>0</v>
      </c>
      <c r="J968" s="1">
        <f t="shared" si="197"/>
        <v>0</v>
      </c>
      <c r="K968" s="63">
        <f t="shared" si="204"/>
        <v>0</v>
      </c>
      <c r="L968" s="149">
        <f t="shared" si="205"/>
        <v>0</v>
      </c>
      <c r="M968" s="150">
        <f t="shared" si="206"/>
        <v>100</v>
      </c>
      <c r="N968" s="149">
        <f t="shared" si="207"/>
        <v>7</v>
      </c>
      <c r="O968" s="149">
        <f t="shared" si="198"/>
        <v>16</v>
      </c>
      <c r="P968" s="149">
        <f t="shared" si="199"/>
        <v>0.1</v>
      </c>
    </row>
    <row r="969" spans="1:16" x14ac:dyDescent="0.25">
      <c r="A969" s="391"/>
      <c r="B969" s="394"/>
      <c r="C969" s="5" t="str">
        <f t="shared" si="195"/>
        <v/>
      </c>
      <c r="D969" s="155">
        <f t="shared" si="200"/>
        <v>0</v>
      </c>
      <c r="F969" s="156">
        <f t="shared" si="201"/>
        <v>0</v>
      </c>
      <c r="G969" t="str">
        <f t="shared" si="202"/>
        <v/>
      </c>
      <c r="H969" t="b">
        <f t="shared" si="203"/>
        <v>0</v>
      </c>
      <c r="I969" s="283">
        <f t="shared" si="196"/>
        <v>0</v>
      </c>
      <c r="J969" s="1">
        <f t="shared" si="197"/>
        <v>0</v>
      </c>
      <c r="K969" s="63">
        <f t="shared" si="204"/>
        <v>0</v>
      </c>
      <c r="L969" s="149">
        <f t="shared" si="205"/>
        <v>0</v>
      </c>
      <c r="M969" s="150">
        <f t="shared" si="206"/>
        <v>100</v>
      </c>
      <c r="N969" s="149">
        <f t="shared" si="207"/>
        <v>7</v>
      </c>
      <c r="O969" s="149">
        <f t="shared" si="198"/>
        <v>16</v>
      </c>
      <c r="P969" s="149">
        <f t="shared" si="199"/>
        <v>0.1</v>
      </c>
    </row>
    <row r="970" spans="1:16" x14ac:dyDescent="0.25">
      <c r="A970" s="391"/>
      <c r="B970" s="394"/>
      <c r="C970" s="5" t="str">
        <f t="shared" si="195"/>
        <v/>
      </c>
      <c r="D970" s="155">
        <f t="shared" si="200"/>
        <v>0</v>
      </c>
      <c r="F970" s="156">
        <f t="shared" si="201"/>
        <v>0</v>
      </c>
      <c r="G970" t="str">
        <f t="shared" si="202"/>
        <v/>
      </c>
      <c r="H970" t="b">
        <f t="shared" si="203"/>
        <v>0</v>
      </c>
      <c r="I970" s="283">
        <f t="shared" si="196"/>
        <v>0</v>
      </c>
      <c r="J970" s="1">
        <f t="shared" si="197"/>
        <v>0</v>
      </c>
      <c r="K970" s="63">
        <f t="shared" si="204"/>
        <v>0</v>
      </c>
      <c r="L970" s="149">
        <f t="shared" si="205"/>
        <v>0</v>
      </c>
      <c r="M970" s="150">
        <f t="shared" si="206"/>
        <v>100</v>
      </c>
      <c r="N970" s="149">
        <f t="shared" si="207"/>
        <v>7</v>
      </c>
      <c r="O970" s="149">
        <f t="shared" si="198"/>
        <v>16</v>
      </c>
      <c r="P970" s="149">
        <f t="shared" si="199"/>
        <v>0.1</v>
      </c>
    </row>
    <row r="971" spans="1:16" x14ac:dyDescent="0.25">
      <c r="A971" s="391"/>
      <c r="B971" s="394"/>
      <c r="C971" s="5" t="str">
        <f t="shared" si="195"/>
        <v/>
      </c>
      <c r="D971" s="155">
        <f t="shared" si="200"/>
        <v>0</v>
      </c>
      <c r="F971" s="156">
        <f t="shared" si="201"/>
        <v>0</v>
      </c>
      <c r="G971" t="str">
        <f t="shared" si="202"/>
        <v/>
      </c>
      <c r="H971" t="b">
        <f t="shared" si="203"/>
        <v>0</v>
      </c>
      <c r="I971" s="283">
        <f t="shared" si="196"/>
        <v>0</v>
      </c>
      <c r="J971" s="1">
        <f t="shared" si="197"/>
        <v>0</v>
      </c>
      <c r="K971" s="63">
        <f t="shared" si="204"/>
        <v>0</v>
      </c>
      <c r="L971" s="149">
        <f t="shared" si="205"/>
        <v>0</v>
      </c>
      <c r="M971" s="150">
        <f t="shared" si="206"/>
        <v>100</v>
      </c>
      <c r="N971" s="149">
        <f t="shared" si="207"/>
        <v>7</v>
      </c>
      <c r="O971" s="149">
        <f t="shared" si="198"/>
        <v>16</v>
      </c>
      <c r="P971" s="149">
        <f t="shared" si="199"/>
        <v>0.1</v>
      </c>
    </row>
    <row r="972" spans="1:16" x14ac:dyDescent="0.25">
      <c r="A972" s="391"/>
      <c r="B972" s="394"/>
      <c r="C972" s="5" t="str">
        <f t="shared" si="195"/>
        <v/>
      </c>
      <c r="D972" s="155">
        <f t="shared" si="200"/>
        <v>0</v>
      </c>
      <c r="F972" s="156">
        <f t="shared" si="201"/>
        <v>0</v>
      </c>
      <c r="G972" t="str">
        <f t="shared" si="202"/>
        <v/>
      </c>
      <c r="H972" t="b">
        <f t="shared" si="203"/>
        <v>0</v>
      </c>
      <c r="I972" s="283">
        <f t="shared" si="196"/>
        <v>0</v>
      </c>
      <c r="J972" s="1">
        <f t="shared" si="197"/>
        <v>0</v>
      </c>
      <c r="K972" s="63">
        <f t="shared" si="204"/>
        <v>0</v>
      </c>
      <c r="L972" s="149">
        <f t="shared" si="205"/>
        <v>0</v>
      </c>
      <c r="M972" s="150">
        <f t="shared" si="206"/>
        <v>100</v>
      </c>
      <c r="N972" s="149">
        <f t="shared" si="207"/>
        <v>7</v>
      </c>
      <c r="O972" s="149">
        <f t="shared" si="198"/>
        <v>16</v>
      </c>
      <c r="P972" s="149">
        <f t="shared" si="199"/>
        <v>0.1</v>
      </c>
    </row>
    <row r="973" spans="1:16" x14ac:dyDescent="0.25">
      <c r="A973" s="391"/>
      <c r="B973" s="394"/>
      <c r="C973" s="5" t="str">
        <f t="shared" si="195"/>
        <v/>
      </c>
      <c r="D973" s="155">
        <f t="shared" si="200"/>
        <v>0</v>
      </c>
      <c r="F973" s="156">
        <f t="shared" si="201"/>
        <v>0</v>
      </c>
      <c r="G973" t="str">
        <f t="shared" si="202"/>
        <v/>
      </c>
      <c r="H973" t="b">
        <f t="shared" si="203"/>
        <v>0</v>
      </c>
      <c r="I973" s="283">
        <f t="shared" si="196"/>
        <v>0</v>
      </c>
      <c r="J973" s="1">
        <f t="shared" si="197"/>
        <v>0</v>
      </c>
      <c r="K973" s="63">
        <f t="shared" si="204"/>
        <v>0</v>
      </c>
      <c r="L973" s="149">
        <f t="shared" si="205"/>
        <v>0</v>
      </c>
      <c r="M973" s="150">
        <f t="shared" si="206"/>
        <v>100</v>
      </c>
      <c r="N973" s="149">
        <f t="shared" si="207"/>
        <v>7</v>
      </c>
      <c r="O973" s="149">
        <f t="shared" si="198"/>
        <v>16</v>
      </c>
      <c r="P973" s="149">
        <f t="shared" si="199"/>
        <v>0.1</v>
      </c>
    </row>
    <row r="974" spans="1:16" x14ac:dyDescent="0.25">
      <c r="A974" s="391"/>
      <c r="B974" s="394"/>
      <c r="C974" s="5" t="str">
        <f t="shared" si="195"/>
        <v/>
      </c>
      <c r="D974" s="155">
        <f t="shared" si="200"/>
        <v>0</v>
      </c>
      <c r="F974" s="156">
        <f t="shared" si="201"/>
        <v>0</v>
      </c>
      <c r="G974" t="str">
        <f t="shared" si="202"/>
        <v/>
      </c>
      <c r="H974" t="b">
        <f t="shared" si="203"/>
        <v>0</v>
      </c>
      <c r="I974" s="283">
        <f t="shared" si="196"/>
        <v>0</v>
      </c>
      <c r="J974" s="1">
        <f t="shared" si="197"/>
        <v>0</v>
      </c>
      <c r="K974" s="63">
        <f t="shared" si="204"/>
        <v>0</v>
      </c>
      <c r="L974" s="149">
        <f t="shared" si="205"/>
        <v>0</v>
      </c>
      <c r="M974" s="150">
        <f t="shared" si="206"/>
        <v>100</v>
      </c>
      <c r="N974" s="149">
        <f t="shared" si="207"/>
        <v>7</v>
      </c>
      <c r="O974" s="149">
        <f t="shared" si="198"/>
        <v>16</v>
      </c>
      <c r="P974" s="149">
        <f t="shared" si="199"/>
        <v>0.1</v>
      </c>
    </row>
    <row r="975" spans="1:16" x14ac:dyDescent="0.25">
      <c r="A975" s="391"/>
      <c r="B975" s="394"/>
      <c r="C975" s="5" t="str">
        <f t="shared" si="195"/>
        <v/>
      </c>
      <c r="D975" s="155">
        <f t="shared" si="200"/>
        <v>0</v>
      </c>
      <c r="F975" s="156">
        <f t="shared" si="201"/>
        <v>0</v>
      </c>
      <c r="G975" t="str">
        <f t="shared" si="202"/>
        <v/>
      </c>
      <c r="H975" t="b">
        <f t="shared" si="203"/>
        <v>0</v>
      </c>
      <c r="I975" s="283">
        <f t="shared" si="196"/>
        <v>0</v>
      </c>
      <c r="J975" s="1">
        <f t="shared" si="197"/>
        <v>0</v>
      </c>
      <c r="K975" s="63">
        <f t="shared" si="204"/>
        <v>0</v>
      </c>
      <c r="L975" s="149">
        <f t="shared" si="205"/>
        <v>0</v>
      </c>
      <c r="M975" s="150">
        <f t="shared" si="206"/>
        <v>100</v>
      </c>
      <c r="N975" s="149">
        <f t="shared" si="207"/>
        <v>7</v>
      </c>
      <c r="O975" s="149">
        <f t="shared" si="198"/>
        <v>16</v>
      </c>
      <c r="P975" s="149">
        <f t="shared" si="199"/>
        <v>0.1</v>
      </c>
    </row>
    <row r="976" spans="1:16" x14ac:dyDescent="0.25">
      <c r="A976" s="391"/>
      <c r="B976" s="394"/>
      <c r="C976" s="5" t="str">
        <f t="shared" si="195"/>
        <v/>
      </c>
      <c r="D976" s="155">
        <f t="shared" si="200"/>
        <v>0</v>
      </c>
      <c r="F976" s="156">
        <f t="shared" si="201"/>
        <v>0</v>
      </c>
      <c r="G976" t="str">
        <f t="shared" si="202"/>
        <v/>
      </c>
      <c r="H976" t="b">
        <f t="shared" si="203"/>
        <v>0</v>
      </c>
      <c r="I976" s="283">
        <f t="shared" si="196"/>
        <v>0</v>
      </c>
      <c r="J976" s="1">
        <f t="shared" si="197"/>
        <v>0</v>
      </c>
      <c r="K976" s="63">
        <f t="shared" si="204"/>
        <v>0</v>
      </c>
      <c r="L976" s="149">
        <f t="shared" si="205"/>
        <v>0</v>
      </c>
      <c r="M976" s="150">
        <f t="shared" si="206"/>
        <v>100</v>
      </c>
      <c r="N976" s="149">
        <f t="shared" si="207"/>
        <v>7</v>
      </c>
      <c r="O976" s="149">
        <f t="shared" si="198"/>
        <v>16</v>
      </c>
      <c r="P976" s="149">
        <f t="shared" si="199"/>
        <v>0.1</v>
      </c>
    </row>
    <row r="977" spans="1:16" x14ac:dyDescent="0.25">
      <c r="A977" s="391"/>
      <c r="B977" s="394"/>
      <c r="C977" s="5" t="str">
        <f t="shared" si="195"/>
        <v/>
      </c>
      <c r="D977" s="155">
        <f t="shared" si="200"/>
        <v>0</v>
      </c>
      <c r="F977" s="156">
        <f t="shared" si="201"/>
        <v>0</v>
      </c>
      <c r="G977" t="str">
        <f t="shared" si="202"/>
        <v/>
      </c>
      <c r="H977" t="b">
        <f t="shared" si="203"/>
        <v>0</v>
      </c>
      <c r="I977" s="283">
        <f t="shared" si="196"/>
        <v>0</v>
      </c>
      <c r="J977" s="1">
        <f t="shared" si="197"/>
        <v>0</v>
      </c>
      <c r="K977" s="63">
        <f t="shared" si="204"/>
        <v>0</v>
      </c>
      <c r="L977" s="149">
        <f t="shared" si="205"/>
        <v>0</v>
      </c>
      <c r="M977" s="150">
        <f t="shared" si="206"/>
        <v>100</v>
      </c>
      <c r="N977" s="149">
        <f t="shared" si="207"/>
        <v>7</v>
      </c>
      <c r="O977" s="149">
        <f t="shared" si="198"/>
        <v>16</v>
      </c>
      <c r="P977" s="149">
        <f t="shared" si="199"/>
        <v>0.1</v>
      </c>
    </row>
    <row r="978" spans="1:16" x14ac:dyDescent="0.25">
      <c r="A978" s="391"/>
      <c r="B978" s="394"/>
      <c r="C978" s="5" t="str">
        <f t="shared" si="195"/>
        <v/>
      </c>
      <c r="D978" s="155">
        <f t="shared" si="200"/>
        <v>0</v>
      </c>
      <c r="F978" s="156">
        <f t="shared" si="201"/>
        <v>0</v>
      </c>
      <c r="G978" t="str">
        <f t="shared" si="202"/>
        <v/>
      </c>
      <c r="H978" t="b">
        <f t="shared" si="203"/>
        <v>0</v>
      </c>
      <c r="I978" s="283">
        <f t="shared" si="196"/>
        <v>0</v>
      </c>
      <c r="J978" s="1">
        <f t="shared" si="197"/>
        <v>0</v>
      </c>
      <c r="K978" s="63">
        <f t="shared" si="204"/>
        <v>0</v>
      </c>
      <c r="L978" s="149">
        <f t="shared" si="205"/>
        <v>0</v>
      </c>
      <c r="M978" s="150">
        <f t="shared" si="206"/>
        <v>100</v>
      </c>
      <c r="N978" s="149">
        <f t="shared" si="207"/>
        <v>7</v>
      </c>
      <c r="O978" s="149">
        <f t="shared" si="198"/>
        <v>16</v>
      </c>
      <c r="P978" s="149">
        <f t="shared" si="199"/>
        <v>0.1</v>
      </c>
    </row>
    <row r="979" spans="1:16" x14ac:dyDescent="0.25">
      <c r="A979" s="391"/>
      <c r="B979" s="394"/>
      <c r="C979" s="5" t="str">
        <f t="shared" si="195"/>
        <v/>
      </c>
      <c r="D979" s="155">
        <f t="shared" si="200"/>
        <v>0</v>
      </c>
      <c r="F979" s="156">
        <f t="shared" si="201"/>
        <v>0</v>
      </c>
      <c r="G979" t="str">
        <f t="shared" si="202"/>
        <v/>
      </c>
      <c r="H979" t="b">
        <f t="shared" si="203"/>
        <v>0</v>
      </c>
      <c r="I979" s="283">
        <f t="shared" si="196"/>
        <v>0</v>
      </c>
      <c r="J979" s="1">
        <f t="shared" si="197"/>
        <v>0</v>
      </c>
      <c r="K979" s="63">
        <f t="shared" si="204"/>
        <v>0</v>
      </c>
      <c r="L979" s="149">
        <f t="shared" si="205"/>
        <v>0</v>
      </c>
      <c r="M979" s="150">
        <f t="shared" si="206"/>
        <v>100</v>
      </c>
      <c r="N979" s="149">
        <f t="shared" si="207"/>
        <v>7</v>
      </c>
      <c r="O979" s="149">
        <f t="shared" si="198"/>
        <v>16</v>
      </c>
      <c r="P979" s="149">
        <f t="shared" si="199"/>
        <v>0.1</v>
      </c>
    </row>
    <row r="980" spans="1:16" x14ac:dyDescent="0.25">
      <c r="A980" s="391"/>
      <c r="B980" s="394"/>
      <c r="C980" s="5" t="str">
        <f t="shared" si="195"/>
        <v/>
      </c>
      <c r="D980" s="155">
        <f t="shared" si="200"/>
        <v>0</v>
      </c>
      <c r="F980" s="156">
        <f t="shared" si="201"/>
        <v>0</v>
      </c>
      <c r="G980" t="str">
        <f t="shared" si="202"/>
        <v/>
      </c>
      <c r="H980" t="b">
        <f t="shared" si="203"/>
        <v>0</v>
      </c>
      <c r="I980" s="283">
        <f t="shared" si="196"/>
        <v>0</v>
      </c>
      <c r="J980" s="1">
        <f t="shared" si="197"/>
        <v>0</v>
      </c>
      <c r="K980" s="63">
        <f t="shared" si="204"/>
        <v>0</v>
      </c>
      <c r="L980" s="149">
        <f t="shared" si="205"/>
        <v>0</v>
      </c>
      <c r="M980" s="150">
        <f t="shared" si="206"/>
        <v>100</v>
      </c>
      <c r="N980" s="149">
        <f t="shared" si="207"/>
        <v>7</v>
      </c>
      <c r="O980" s="149">
        <f t="shared" si="198"/>
        <v>16</v>
      </c>
      <c r="P980" s="149">
        <f t="shared" si="199"/>
        <v>0.1</v>
      </c>
    </row>
    <row r="981" spans="1:16" x14ac:dyDescent="0.25">
      <c r="A981" s="391"/>
      <c r="B981" s="394"/>
      <c r="C981" s="5" t="str">
        <f t="shared" si="195"/>
        <v/>
      </c>
      <c r="D981" s="155">
        <f t="shared" si="200"/>
        <v>0</v>
      </c>
      <c r="F981" s="156">
        <f t="shared" si="201"/>
        <v>0</v>
      </c>
      <c r="G981" t="str">
        <f t="shared" si="202"/>
        <v/>
      </c>
      <c r="H981" t="b">
        <f t="shared" si="203"/>
        <v>0</v>
      </c>
      <c r="I981" s="283">
        <f t="shared" si="196"/>
        <v>0</v>
      </c>
      <c r="J981" s="1">
        <f t="shared" si="197"/>
        <v>0</v>
      </c>
      <c r="K981" s="63">
        <f t="shared" si="204"/>
        <v>0</v>
      </c>
      <c r="L981" s="149">
        <f t="shared" si="205"/>
        <v>0</v>
      </c>
      <c r="M981" s="150">
        <f t="shared" si="206"/>
        <v>100</v>
      </c>
      <c r="N981" s="149">
        <f t="shared" si="207"/>
        <v>7</v>
      </c>
      <c r="O981" s="149">
        <f t="shared" si="198"/>
        <v>16</v>
      </c>
      <c r="P981" s="149">
        <f t="shared" si="199"/>
        <v>0.1</v>
      </c>
    </row>
    <row r="982" spans="1:16" x14ac:dyDescent="0.25">
      <c r="A982" s="391"/>
      <c r="B982" s="394"/>
      <c r="C982" s="5" t="str">
        <f t="shared" si="195"/>
        <v/>
      </c>
      <c r="D982" s="155">
        <f t="shared" si="200"/>
        <v>0</v>
      </c>
      <c r="F982" s="156">
        <f t="shared" si="201"/>
        <v>0</v>
      </c>
      <c r="G982" t="str">
        <f t="shared" si="202"/>
        <v/>
      </c>
      <c r="H982" t="b">
        <f t="shared" si="203"/>
        <v>0</v>
      </c>
      <c r="I982" s="283">
        <f t="shared" si="196"/>
        <v>0</v>
      </c>
      <c r="J982" s="1">
        <f t="shared" si="197"/>
        <v>0</v>
      </c>
      <c r="K982" s="63">
        <f t="shared" si="204"/>
        <v>0</v>
      </c>
      <c r="L982" s="149">
        <f t="shared" si="205"/>
        <v>0</v>
      </c>
      <c r="M982" s="150">
        <f t="shared" si="206"/>
        <v>100</v>
      </c>
      <c r="N982" s="149">
        <f t="shared" si="207"/>
        <v>7</v>
      </c>
      <c r="O982" s="149">
        <f t="shared" si="198"/>
        <v>16</v>
      </c>
      <c r="P982" s="149">
        <f t="shared" si="199"/>
        <v>0.1</v>
      </c>
    </row>
    <row r="983" spans="1:16" x14ac:dyDescent="0.25">
      <c r="A983" s="391"/>
      <c r="B983" s="394"/>
      <c r="C983" s="5" t="str">
        <f t="shared" si="195"/>
        <v/>
      </c>
      <c r="D983" s="155">
        <f t="shared" si="200"/>
        <v>0</v>
      </c>
      <c r="F983" s="156">
        <f t="shared" si="201"/>
        <v>0</v>
      </c>
      <c r="G983" t="str">
        <f t="shared" si="202"/>
        <v/>
      </c>
      <c r="H983" t="b">
        <f t="shared" si="203"/>
        <v>0</v>
      </c>
      <c r="I983" s="283">
        <f t="shared" si="196"/>
        <v>0</v>
      </c>
      <c r="J983" s="1">
        <f t="shared" si="197"/>
        <v>0</v>
      </c>
      <c r="K983" s="63">
        <f t="shared" si="204"/>
        <v>0</v>
      </c>
      <c r="L983" s="149">
        <f t="shared" si="205"/>
        <v>0</v>
      </c>
      <c r="M983" s="150">
        <f t="shared" si="206"/>
        <v>100</v>
      </c>
      <c r="N983" s="149">
        <f t="shared" si="207"/>
        <v>7</v>
      </c>
      <c r="O983" s="149">
        <f t="shared" si="198"/>
        <v>16</v>
      </c>
      <c r="P983" s="149">
        <f t="shared" si="199"/>
        <v>0.1</v>
      </c>
    </row>
    <row r="984" spans="1:16" x14ac:dyDescent="0.25">
      <c r="A984" s="391"/>
      <c r="B984" s="394"/>
      <c r="C984" s="5" t="str">
        <f t="shared" si="195"/>
        <v/>
      </c>
      <c r="D984" s="155">
        <f t="shared" si="200"/>
        <v>0</v>
      </c>
      <c r="F984" s="156">
        <f t="shared" si="201"/>
        <v>0</v>
      </c>
      <c r="G984" t="str">
        <f t="shared" si="202"/>
        <v/>
      </c>
      <c r="H984" t="b">
        <f t="shared" si="203"/>
        <v>0</v>
      </c>
      <c r="I984" s="283">
        <f t="shared" si="196"/>
        <v>0</v>
      </c>
      <c r="J984" s="1">
        <f t="shared" si="197"/>
        <v>0</v>
      </c>
      <c r="K984" s="63">
        <f t="shared" si="204"/>
        <v>0</v>
      </c>
      <c r="L984" s="149">
        <f t="shared" si="205"/>
        <v>0</v>
      </c>
      <c r="M984" s="150">
        <f t="shared" si="206"/>
        <v>100</v>
      </c>
      <c r="N984" s="149">
        <f t="shared" si="207"/>
        <v>7</v>
      </c>
      <c r="O984" s="149">
        <f t="shared" si="198"/>
        <v>16</v>
      </c>
      <c r="P984" s="149">
        <f t="shared" si="199"/>
        <v>0.1</v>
      </c>
    </row>
    <row r="985" spans="1:16" x14ac:dyDescent="0.25">
      <c r="A985" s="391"/>
      <c r="B985" s="394"/>
      <c r="C985" s="5" t="str">
        <f t="shared" si="195"/>
        <v/>
      </c>
      <c r="D985" s="155">
        <f t="shared" si="200"/>
        <v>0</v>
      </c>
      <c r="F985" s="156">
        <f t="shared" si="201"/>
        <v>0</v>
      </c>
      <c r="G985" t="str">
        <f t="shared" si="202"/>
        <v/>
      </c>
      <c r="H985" t="b">
        <f t="shared" si="203"/>
        <v>0</v>
      </c>
      <c r="I985" s="283">
        <f t="shared" si="196"/>
        <v>0</v>
      </c>
      <c r="J985" s="1">
        <f t="shared" si="197"/>
        <v>0</v>
      </c>
      <c r="K985" s="63">
        <f t="shared" si="204"/>
        <v>0</v>
      </c>
      <c r="L985" s="149">
        <f t="shared" si="205"/>
        <v>0</v>
      </c>
      <c r="M985" s="150">
        <f t="shared" si="206"/>
        <v>100</v>
      </c>
      <c r="N985" s="149">
        <f t="shared" si="207"/>
        <v>7</v>
      </c>
      <c r="O985" s="149">
        <f t="shared" si="198"/>
        <v>16</v>
      </c>
      <c r="P985" s="149">
        <f t="shared" si="199"/>
        <v>0.1</v>
      </c>
    </row>
    <row r="986" spans="1:16" x14ac:dyDescent="0.25">
      <c r="A986" s="391"/>
      <c r="B986" s="394"/>
      <c r="C986" s="5" t="str">
        <f t="shared" si="195"/>
        <v/>
      </c>
      <c r="D986" s="155">
        <f t="shared" si="200"/>
        <v>0</v>
      </c>
      <c r="F986" s="156">
        <f t="shared" si="201"/>
        <v>0</v>
      </c>
      <c r="G986" t="str">
        <f t="shared" si="202"/>
        <v/>
      </c>
      <c r="H986" t="b">
        <f t="shared" si="203"/>
        <v>0</v>
      </c>
      <c r="I986" s="283">
        <f t="shared" si="196"/>
        <v>0</v>
      </c>
      <c r="J986" s="1">
        <f t="shared" si="197"/>
        <v>0</v>
      </c>
      <c r="K986" s="63">
        <f t="shared" si="204"/>
        <v>0</v>
      </c>
      <c r="L986" s="149">
        <f t="shared" si="205"/>
        <v>0</v>
      </c>
      <c r="M986" s="150">
        <f t="shared" si="206"/>
        <v>100</v>
      </c>
      <c r="N986" s="149">
        <f t="shared" si="207"/>
        <v>7</v>
      </c>
      <c r="O986" s="149">
        <f t="shared" si="198"/>
        <v>16</v>
      </c>
      <c r="P986" s="149">
        <f t="shared" si="199"/>
        <v>0.1</v>
      </c>
    </row>
    <row r="987" spans="1:16" x14ac:dyDescent="0.25">
      <c r="A987" s="391"/>
      <c r="B987" s="394"/>
      <c r="C987" s="5" t="str">
        <f t="shared" si="195"/>
        <v/>
      </c>
      <c r="D987" s="155">
        <f t="shared" si="200"/>
        <v>0</v>
      </c>
      <c r="F987" s="156">
        <f t="shared" si="201"/>
        <v>0</v>
      </c>
      <c r="G987" t="str">
        <f t="shared" si="202"/>
        <v/>
      </c>
      <c r="H987" t="b">
        <f t="shared" si="203"/>
        <v>0</v>
      </c>
      <c r="I987" s="283">
        <f t="shared" si="196"/>
        <v>0</v>
      </c>
      <c r="J987" s="1">
        <f t="shared" si="197"/>
        <v>0</v>
      </c>
      <c r="K987" s="63">
        <f t="shared" si="204"/>
        <v>0</v>
      </c>
      <c r="L987" s="149">
        <f t="shared" si="205"/>
        <v>0</v>
      </c>
      <c r="M987" s="150">
        <f t="shared" si="206"/>
        <v>100</v>
      </c>
      <c r="N987" s="149">
        <f t="shared" si="207"/>
        <v>7</v>
      </c>
      <c r="O987" s="149">
        <f t="shared" si="198"/>
        <v>16</v>
      </c>
      <c r="P987" s="149">
        <f t="shared" si="199"/>
        <v>0.1</v>
      </c>
    </row>
    <row r="988" spans="1:16" x14ac:dyDescent="0.25">
      <c r="A988" s="391"/>
      <c r="B988" s="394"/>
      <c r="C988" s="5" t="str">
        <f t="shared" si="195"/>
        <v/>
      </c>
      <c r="D988" s="155">
        <f t="shared" si="200"/>
        <v>0</v>
      </c>
      <c r="F988" s="156">
        <f t="shared" si="201"/>
        <v>0</v>
      </c>
      <c r="G988" t="str">
        <f t="shared" si="202"/>
        <v/>
      </c>
      <c r="H988" t="b">
        <f t="shared" si="203"/>
        <v>0</v>
      </c>
      <c r="I988" s="283">
        <f t="shared" si="196"/>
        <v>0</v>
      </c>
      <c r="J988" s="1">
        <f t="shared" si="197"/>
        <v>0</v>
      </c>
      <c r="K988" s="63">
        <f t="shared" si="204"/>
        <v>0</v>
      </c>
      <c r="L988" s="149">
        <f t="shared" si="205"/>
        <v>0</v>
      </c>
      <c r="M988" s="150">
        <f t="shared" si="206"/>
        <v>100</v>
      </c>
      <c r="N988" s="149">
        <f t="shared" si="207"/>
        <v>7</v>
      </c>
      <c r="O988" s="149">
        <f t="shared" si="198"/>
        <v>16</v>
      </c>
      <c r="P988" s="149">
        <f t="shared" si="199"/>
        <v>0.1</v>
      </c>
    </row>
    <row r="989" spans="1:16" x14ac:dyDescent="0.25">
      <c r="A989" s="391"/>
      <c r="B989" s="394"/>
      <c r="C989" s="5" t="str">
        <f t="shared" si="195"/>
        <v/>
      </c>
      <c r="D989" s="155">
        <f t="shared" si="200"/>
        <v>0</v>
      </c>
      <c r="F989" s="156">
        <f t="shared" si="201"/>
        <v>0</v>
      </c>
      <c r="G989" t="str">
        <f t="shared" si="202"/>
        <v/>
      </c>
      <c r="H989" t="b">
        <f t="shared" si="203"/>
        <v>0</v>
      </c>
      <c r="I989" s="283">
        <f t="shared" si="196"/>
        <v>0</v>
      </c>
      <c r="J989" s="1">
        <f t="shared" si="197"/>
        <v>0</v>
      </c>
      <c r="K989" s="63">
        <f t="shared" si="204"/>
        <v>0</v>
      </c>
      <c r="L989" s="149">
        <f t="shared" si="205"/>
        <v>0</v>
      </c>
      <c r="M989" s="150">
        <f t="shared" si="206"/>
        <v>100</v>
      </c>
      <c r="N989" s="149">
        <f t="shared" si="207"/>
        <v>7</v>
      </c>
      <c r="O989" s="149">
        <f t="shared" si="198"/>
        <v>16</v>
      </c>
      <c r="P989" s="149">
        <f t="shared" si="199"/>
        <v>0.1</v>
      </c>
    </row>
    <row r="990" spans="1:16" x14ac:dyDescent="0.25">
      <c r="A990" s="391"/>
      <c r="B990" s="394"/>
      <c r="C990" s="5" t="str">
        <f t="shared" si="195"/>
        <v/>
      </c>
      <c r="D990" s="155">
        <f t="shared" si="200"/>
        <v>0</v>
      </c>
      <c r="F990" s="156">
        <f t="shared" si="201"/>
        <v>0</v>
      </c>
      <c r="G990" t="str">
        <f t="shared" si="202"/>
        <v/>
      </c>
      <c r="H990" t="b">
        <f t="shared" si="203"/>
        <v>0</v>
      </c>
      <c r="I990" s="283">
        <f t="shared" si="196"/>
        <v>0</v>
      </c>
      <c r="J990" s="1">
        <f t="shared" si="197"/>
        <v>0</v>
      </c>
      <c r="K990" s="63">
        <f t="shared" si="204"/>
        <v>0</v>
      </c>
      <c r="L990" s="149">
        <f t="shared" si="205"/>
        <v>0</v>
      </c>
      <c r="M990" s="150">
        <f t="shared" si="206"/>
        <v>100</v>
      </c>
      <c r="N990" s="149">
        <f t="shared" si="207"/>
        <v>7</v>
      </c>
      <c r="O990" s="149">
        <f t="shared" si="198"/>
        <v>16</v>
      </c>
      <c r="P990" s="149">
        <f t="shared" si="199"/>
        <v>0.1</v>
      </c>
    </row>
    <row r="991" spans="1:16" x14ac:dyDescent="0.25">
      <c r="A991" s="391"/>
      <c r="B991" s="394"/>
      <c r="C991" s="5" t="str">
        <f t="shared" si="195"/>
        <v/>
      </c>
      <c r="D991" s="155">
        <f t="shared" si="200"/>
        <v>0</v>
      </c>
      <c r="F991" s="156">
        <f t="shared" si="201"/>
        <v>0</v>
      </c>
      <c r="G991" t="str">
        <f t="shared" si="202"/>
        <v/>
      </c>
      <c r="H991" t="b">
        <f t="shared" si="203"/>
        <v>0</v>
      </c>
      <c r="I991" s="283">
        <f t="shared" si="196"/>
        <v>0</v>
      </c>
      <c r="J991" s="1">
        <f t="shared" si="197"/>
        <v>0</v>
      </c>
      <c r="K991" s="63">
        <f t="shared" si="204"/>
        <v>0</v>
      </c>
      <c r="L991" s="149">
        <f t="shared" si="205"/>
        <v>0</v>
      </c>
      <c r="M991" s="150">
        <f t="shared" si="206"/>
        <v>100</v>
      </c>
      <c r="N991" s="149">
        <f t="shared" si="207"/>
        <v>7</v>
      </c>
      <c r="O991" s="149">
        <f t="shared" si="198"/>
        <v>16</v>
      </c>
      <c r="P991" s="149">
        <f t="shared" si="199"/>
        <v>0.1</v>
      </c>
    </row>
    <row r="992" spans="1:16" x14ac:dyDescent="0.25">
      <c r="A992" s="391"/>
      <c r="B992" s="394"/>
      <c r="C992" s="5" t="str">
        <f t="shared" si="195"/>
        <v/>
      </c>
      <c r="D992" s="155">
        <f t="shared" si="200"/>
        <v>0</v>
      </c>
      <c r="F992" s="156">
        <f t="shared" si="201"/>
        <v>0</v>
      </c>
      <c r="G992" t="str">
        <f t="shared" si="202"/>
        <v/>
      </c>
      <c r="H992" t="b">
        <f t="shared" si="203"/>
        <v>0</v>
      </c>
      <c r="I992" s="283">
        <f t="shared" si="196"/>
        <v>0</v>
      </c>
      <c r="J992" s="1">
        <f t="shared" si="197"/>
        <v>0</v>
      </c>
      <c r="K992" s="63">
        <f t="shared" si="204"/>
        <v>0</v>
      </c>
      <c r="L992" s="149">
        <f t="shared" si="205"/>
        <v>0</v>
      </c>
      <c r="M992" s="150">
        <f t="shared" si="206"/>
        <v>100</v>
      </c>
      <c r="N992" s="149">
        <f t="shared" si="207"/>
        <v>7</v>
      </c>
      <c r="O992" s="149">
        <f t="shared" si="198"/>
        <v>16</v>
      </c>
      <c r="P992" s="149">
        <f t="shared" si="199"/>
        <v>0.1</v>
      </c>
    </row>
    <row r="993" spans="1:17" x14ac:dyDescent="0.25">
      <c r="A993" s="391"/>
      <c r="B993" s="394"/>
      <c r="C993" s="5" t="str">
        <f t="shared" si="195"/>
        <v/>
      </c>
      <c r="D993" s="155">
        <f t="shared" si="200"/>
        <v>0</v>
      </c>
      <c r="F993" s="156">
        <f t="shared" si="201"/>
        <v>0</v>
      </c>
      <c r="G993" t="str">
        <f t="shared" si="202"/>
        <v/>
      </c>
      <c r="H993" t="b">
        <f t="shared" si="203"/>
        <v>0</v>
      </c>
      <c r="I993" s="283">
        <f t="shared" si="196"/>
        <v>0</v>
      </c>
      <c r="J993" s="1">
        <f t="shared" si="197"/>
        <v>0</v>
      </c>
      <c r="K993" s="63">
        <f t="shared" si="204"/>
        <v>0</v>
      </c>
      <c r="L993" s="149">
        <f t="shared" si="205"/>
        <v>0</v>
      </c>
      <c r="M993" s="150">
        <f t="shared" si="206"/>
        <v>100</v>
      </c>
      <c r="N993" s="149">
        <f t="shared" si="207"/>
        <v>7</v>
      </c>
      <c r="O993" s="149">
        <f t="shared" si="198"/>
        <v>16</v>
      </c>
      <c r="P993" s="149">
        <f t="shared" si="199"/>
        <v>0.1</v>
      </c>
    </row>
    <row r="994" spans="1:17" x14ac:dyDescent="0.25">
      <c r="A994" s="391"/>
      <c r="B994" s="394"/>
      <c r="C994" s="5" t="str">
        <f t="shared" si="195"/>
        <v/>
      </c>
      <c r="D994" s="155">
        <f t="shared" si="200"/>
        <v>0</v>
      </c>
      <c r="F994" s="156">
        <f t="shared" si="201"/>
        <v>0</v>
      </c>
      <c r="G994" t="str">
        <f t="shared" si="202"/>
        <v/>
      </c>
      <c r="H994" t="b">
        <f t="shared" si="203"/>
        <v>0</v>
      </c>
      <c r="I994" s="283">
        <f t="shared" si="196"/>
        <v>0</v>
      </c>
      <c r="J994" s="1">
        <f t="shared" si="197"/>
        <v>0</v>
      </c>
      <c r="K994" s="63">
        <f t="shared" si="204"/>
        <v>0</v>
      </c>
      <c r="L994" s="149">
        <f t="shared" si="205"/>
        <v>0</v>
      </c>
      <c r="M994" s="150">
        <f t="shared" si="206"/>
        <v>100</v>
      </c>
      <c r="N994" s="149">
        <f t="shared" si="207"/>
        <v>7</v>
      </c>
      <c r="O994" s="149">
        <f t="shared" si="198"/>
        <v>16</v>
      </c>
      <c r="P994" s="149">
        <f t="shared" si="199"/>
        <v>0.1</v>
      </c>
    </row>
    <row r="995" spans="1:17" x14ac:dyDescent="0.25">
      <c r="A995" s="391"/>
      <c r="B995" s="394"/>
      <c r="C995" s="5" t="str">
        <f t="shared" si="195"/>
        <v/>
      </c>
      <c r="D995" s="155">
        <f t="shared" si="200"/>
        <v>0</v>
      </c>
      <c r="F995" s="156">
        <f t="shared" si="201"/>
        <v>0</v>
      </c>
      <c r="G995" t="str">
        <f t="shared" si="202"/>
        <v/>
      </c>
      <c r="H995" t="b">
        <f t="shared" si="203"/>
        <v>0</v>
      </c>
      <c r="I995" s="283">
        <f t="shared" si="196"/>
        <v>0</v>
      </c>
      <c r="J995" s="1">
        <f t="shared" si="197"/>
        <v>0</v>
      </c>
      <c r="K995" s="63">
        <f t="shared" si="204"/>
        <v>0</v>
      </c>
      <c r="L995" s="149">
        <f t="shared" si="205"/>
        <v>0</v>
      </c>
      <c r="M995" s="150">
        <f t="shared" si="206"/>
        <v>100</v>
      </c>
      <c r="N995" s="149">
        <f t="shared" si="207"/>
        <v>7</v>
      </c>
      <c r="O995" s="149">
        <f t="shared" si="198"/>
        <v>16</v>
      </c>
      <c r="P995" s="149">
        <f t="shared" si="199"/>
        <v>0.1</v>
      </c>
    </row>
    <row r="996" spans="1:17" x14ac:dyDescent="0.25">
      <c r="A996" s="391"/>
      <c r="B996" s="394"/>
      <c r="C996" s="5" t="str">
        <f t="shared" si="195"/>
        <v/>
      </c>
      <c r="D996" s="155">
        <f t="shared" si="200"/>
        <v>0</v>
      </c>
      <c r="F996" s="156">
        <f t="shared" si="201"/>
        <v>0</v>
      </c>
      <c r="G996" t="str">
        <f t="shared" si="202"/>
        <v/>
      </c>
      <c r="H996" t="b">
        <f t="shared" si="203"/>
        <v>0</v>
      </c>
      <c r="I996" s="283">
        <f t="shared" si="196"/>
        <v>0</v>
      </c>
      <c r="J996" s="1">
        <f t="shared" si="197"/>
        <v>0</v>
      </c>
      <c r="K996" s="63">
        <f t="shared" si="204"/>
        <v>0</v>
      </c>
      <c r="L996" s="149">
        <f t="shared" si="205"/>
        <v>0</v>
      </c>
      <c r="M996" s="150">
        <f t="shared" si="206"/>
        <v>100</v>
      </c>
      <c r="N996" s="149">
        <f t="shared" si="207"/>
        <v>7</v>
      </c>
      <c r="O996" s="149">
        <f t="shared" si="198"/>
        <v>16</v>
      </c>
      <c r="P996" s="149">
        <f t="shared" si="199"/>
        <v>0.1</v>
      </c>
    </row>
    <row r="997" spans="1:17" x14ac:dyDescent="0.25">
      <c r="A997" s="391"/>
      <c r="B997" s="394"/>
      <c r="C997" s="5" t="str">
        <f t="shared" si="195"/>
        <v/>
      </c>
      <c r="D997" s="155">
        <f t="shared" si="200"/>
        <v>0</v>
      </c>
      <c r="F997" s="156">
        <f t="shared" si="201"/>
        <v>0</v>
      </c>
      <c r="G997" t="str">
        <f t="shared" si="202"/>
        <v/>
      </c>
      <c r="H997" t="b">
        <f t="shared" si="203"/>
        <v>0</v>
      </c>
      <c r="I997" s="283">
        <f t="shared" si="196"/>
        <v>0</v>
      </c>
      <c r="J997" s="1">
        <f t="shared" si="197"/>
        <v>0</v>
      </c>
      <c r="K997" s="63">
        <f t="shared" si="204"/>
        <v>0</v>
      </c>
      <c r="L997" s="149">
        <f t="shared" si="205"/>
        <v>0</v>
      </c>
      <c r="M997" s="150">
        <f t="shared" si="206"/>
        <v>100</v>
      </c>
      <c r="N997" s="149">
        <f t="shared" si="207"/>
        <v>7</v>
      </c>
      <c r="O997" s="149">
        <f t="shared" si="198"/>
        <v>16</v>
      </c>
      <c r="P997" s="149">
        <f t="shared" si="199"/>
        <v>0.1</v>
      </c>
    </row>
    <row r="998" spans="1:17" x14ac:dyDescent="0.25">
      <c r="A998" s="391"/>
      <c r="B998" s="394"/>
      <c r="C998" s="5" t="str">
        <f t="shared" si="195"/>
        <v/>
      </c>
      <c r="D998" s="155">
        <f t="shared" si="200"/>
        <v>0</v>
      </c>
      <c r="F998" s="156">
        <f t="shared" si="201"/>
        <v>0</v>
      </c>
      <c r="G998" t="str">
        <f t="shared" si="202"/>
        <v/>
      </c>
      <c r="H998" t="b">
        <f t="shared" si="203"/>
        <v>0</v>
      </c>
      <c r="I998" s="283">
        <f t="shared" si="196"/>
        <v>0</v>
      </c>
      <c r="J998" s="1">
        <f t="shared" si="197"/>
        <v>0</v>
      </c>
      <c r="K998" s="63">
        <f t="shared" si="204"/>
        <v>0</v>
      </c>
      <c r="L998" s="149">
        <f t="shared" si="205"/>
        <v>0</v>
      </c>
      <c r="M998" s="150">
        <f t="shared" si="206"/>
        <v>100</v>
      </c>
      <c r="N998" s="149">
        <f t="shared" si="207"/>
        <v>7</v>
      </c>
      <c r="O998" s="149">
        <f t="shared" si="198"/>
        <v>16</v>
      </c>
      <c r="P998" s="149">
        <f t="shared" si="199"/>
        <v>0.1</v>
      </c>
    </row>
    <row r="999" spans="1:17" x14ac:dyDescent="0.25">
      <c r="A999" s="391"/>
      <c r="B999" s="394"/>
      <c r="C999" s="5" t="str">
        <f t="shared" si="195"/>
        <v/>
      </c>
      <c r="D999" s="155">
        <f t="shared" si="200"/>
        <v>0</v>
      </c>
      <c r="F999" s="156">
        <f t="shared" si="201"/>
        <v>0</v>
      </c>
      <c r="G999" t="str">
        <f t="shared" si="202"/>
        <v/>
      </c>
      <c r="H999" t="b">
        <f t="shared" si="203"/>
        <v>0</v>
      </c>
      <c r="I999" s="283">
        <f t="shared" si="196"/>
        <v>0</v>
      </c>
      <c r="J999" s="1">
        <f t="shared" si="197"/>
        <v>0</v>
      </c>
      <c r="K999" s="63">
        <f t="shared" si="204"/>
        <v>0</v>
      </c>
      <c r="L999" s="149">
        <f t="shared" si="205"/>
        <v>0</v>
      </c>
      <c r="M999" s="150">
        <f t="shared" si="206"/>
        <v>100</v>
      </c>
      <c r="N999" s="149">
        <f t="shared" si="207"/>
        <v>7</v>
      </c>
      <c r="O999" s="149">
        <f t="shared" si="198"/>
        <v>16</v>
      </c>
      <c r="P999" s="149">
        <f t="shared" si="199"/>
        <v>0.1</v>
      </c>
    </row>
    <row r="1000" spans="1:17" x14ac:dyDescent="0.25">
      <c r="A1000" s="391"/>
      <c r="B1000" s="394"/>
      <c r="C1000" s="5" t="str">
        <f t="shared" si="195"/>
        <v/>
      </c>
      <c r="D1000" s="155">
        <f t="shared" si="200"/>
        <v>0</v>
      </c>
      <c r="F1000" s="156">
        <f t="shared" si="201"/>
        <v>0</v>
      </c>
      <c r="G1000" t="str">
        <f t="shared" si="202"/>
        <v/>
      </c>
      <c r="H1000" t="b">
        <f t="shared" si="203"/>
        <v>0</v>
      </c>
      <c r="I1000" s="283">
        <f t="shared" si="196"/>
        <v>0</v>
      </c>
      <c r="J1000" s="1">
        <f t="shared" si="197"/>
        <v>0</v>
      </c>
      <c r="K1000" s="63">
        <f t="shared" si="204"/>
        <v>0</v>
      </c>
      <c r="L1000" s="149">
        <f t="shared" si="205"/>
        <v>0</v>
      </c>
      <c r="M1000" s="150">
        <f t="shared" si="206"/>
        <v>100</v>
      </c>
      <c r="N1000" s="149">
        <f t="shared" si="207"/>
        <v>7</v>
      </c>
      <c r="O1000" s="149">
        <f t="shared" si="198"/>
        <v>16</v>
      </c>
      <c r="P1000" s="149">
        <f t="shared" si="199"/>
        <v>0.1</v>
      </c>
    </row>
    <row r="1001" spans="1:17" x14ac:dyDescent="0.25">
      <c r="A1001" s="391"/>
      <c r="B1001" s="394"/>
      <c r="C1001" s="5" t="str">
        <f t="shared" si="195"/>
        <v/>
      </c>
      <c r="D1001" s="155">
        <f t="shared" si="200"/>
        <v>0</v>
      </c>
      <c r="F1001" s="156">
        <f t="shared" si="201"/>
        <v>0</v>
      </c>
      <c r="G1001" t="str">
        <f t="shared" si="202"/>
        <v/>
      </c>
      <c r="H1001" t="b">
        <f t="shared" si="203"/>
        <v>0</v>
      </c>
      <c r="I1001" s="283">
        <f t="shared" si="196"/>
        <v>0</v>
      </c>
      <c r="J1001" s="1">
        <f t="shared" si="197"/>
        <v>0</v>
      </c>
      <c r="K1001" s="63">
        <f t="shared" si="204"/>
        <v>0</v>
      </c>
      <c r="L1001" s="149">
        <f t="shared" si="205"/>
        <v>0</v>
      </c>
      <c r="M1001" s="150">
        <f t="shared" si="206"/>
        <v>100</v>
      </c>
      <c r="N1001" s="149">
        <f t="shared" si="207"/>
        <v>7</v>
      </c>
      <c r="O1001" s="149">
        <f t="shared" si="198"/>
        <v>16</v>
      </c>
      <c r="P1001" s="149">
        <f t="shared" si="199"/>
        <v>0.1</v>
      </c>
    </row>
    <row r="1002" spans="1:17" x14ac:dyDescent="0.25">
      <c r="A1002" s="391"/>
      <c r="B1002" s="394"/>
      <c r="C1002" s="5" t="str">
        <f t="shared" si="195"/>
        <v/>
      </c>
      <c r="D1002" s="155">
        <f t="shared" si="200"/>
        <v>0</v>
      </c>
      <c r="F1002" s="156">
        <f>COUNTIF(A$3:A$1002,A1002)</f>
        <v>0</v>
      </c>
      <c r="G1002" t="str">
        <f>IF(AND(H1002,OR(D1002&lt;=10,D1002&gt;=90)),"CHECK","")</f>
        <v/>
      </c>
      <c r="H1002" t="b">
        <f t="shared" si="203"/>
        <v>0</v>
      </c>
      <c r="I1002" s="283">
        <f t="shared" si="196"/>
        <v>0</v>
      </c>
      <c r="J1002" s="1">
        <f t="shared" si="197"/>
        <v>0</v>
      </c>
      <c r="K1002" s="63">
        <f t="shared" si="204"/>
        <v>0</v>
      </c>
      <c r="L1002" s="149">
        <f t="shared" si="205"/>
        <v>0</v>
      </c>
      <c r="M1002" s="150">
        <f>IF(AND(L1002&gt;O1002,O1002&gt;0),MinPoints,IF(L1002&lt;N1002,100,+INT((O1002-$L1002)/P1002)+MinPoints))</f>
        <v>100</v>
      </c>
      <c r="N1002" s="149">
        <f>+O1002-(P1002*90)</f>
        <v>7</v>
      </c>
      <c r="O1002" s="149">
        <f t="shared" si="198"/>
        <v>16</v>
      </c>
      <c r="P1002" s="149">
        <f t="shared" si="199"/>
        <v>0.1</v>
      </c>
      <c r="Q1002" s="149"/>
    </row>
  </sheetData>
  <sheetProtection sheet="1"/>
  <mergeCells count="1">
    <mergeCell ref="A1:B1"/>
  </mergeCells>
  <conditionalFormatting sqref="A3:C44">
    <cfRule type="expression" dxfId="317" priority="15" stopIfTrue="1">
      <formula>AND($F3&lt;=1,$G3="",$H3=TRUE)</formula>
    </cfRule>
    <cfRule type="expression" dxfId="316" priority="16" stopIfTrue="1">
      <formula>$F3&gt;1</formula>
    </cfRule>
    <cfRule type="expression" dxfId="315" priority="17" stopIfTrue="1">
      <formula>$G3="CHECK"</formula>
    </cfRule>
  </conditionalFormatting>
  <conditionalFormatting sqref="D3">
    <cfRule type="expression" dxfId="314" priority="9" stopIfTrue="1">
      <formula>AND($F3&lt;=1,$G3="",$H3=TRUE)</formula>
    </cfRule>
    <cfRule type="expression" dxfId="313" priority="10" stopIfTrue="1">
      <formula>$F3&gt;1</formula>
    </cfRule>
    <cfRule type="expression" dxfId="312" priority="11" stopIfTrue="1">
      <formula>$G3="CHECK"</formula>
    </cfRule>
  </conditionalFormatting>
  <conditionalFormatting sqref="D4:D1001">
    <cfRule type="expression" dxfId="311" priority="6" stopIfTrue="1">
      <formula>AND($F4&lt;=1,$G4="",$H4=TRUE)</formula>
    </cfRule>
    <cfRule type="expression" dxfId="310" priority="7" stopIfTrue="1">
      <formula>$F4&gt;1</formula>
    </cfRule>
    <cfRule type="expression" dxfId="309" priority="8" stopIfTrue="1">
      <formula>$G4="CHECK"</formula>
    </cfRule>
  </conditionalFormatting>
  <conditionalFormatting sqref="D1002">
    <cfRule type="expression" dxfId="308" priority="3" stopIfTrue="1">
      <formula>AND($F1002&lt;=1,$G1002="",$H1002=TRUE)</formula>
    </cfRule>
    <cfRule type="expression" dxfId="307" priority="4" stopIfTrue="1">
      <formula>$F1002&gt;1</formula>
    </cfRule>
    <cfRule type="expression" dxfId="306" priority="5" stopIfTrue="1">
      <formula>$G1002="CHECK"</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pageSetUpPr fitToPage="1"/>
  </sheetPr>
  <dimension ref="A1:AJ494"/>
  <sheetViews>
    <sheetView zoomScale="90" zoomScaleNormal="90" workbookViewId="0">
      <pane xSplit="5" ySplit="4" topLeftCell="F113" activePane="bottomRight" state="frozen"/>
      <selection pane="topRight" activeCell="F1" sqref="F1"/>
      <selection pane="bottomLeft" activeCell="A5" sqref="A5"/>
      <selection pane="bottomRight" activeCell="D127" sqref="D127"/>
    </sheetView>
  </sheetViews>
  <sheetFormatPr defaultRowHeight="14.25" x14ac:dyDescent="0.2"/>
  <cols>
    <col min="1" max="1" width="4" style="163" customWidth="1"/>
    <col min="2" max="2" width="4.42578125" style="163" hidden="1" customWidth="1"/>
    <col min="3" max="3" width="10.140625" style="163" customWidth="1"/>
    <col min="4" max="4" width="22.85546875" style="163" customWidth="1"/>
    <col min="5" max="5" width="24" style="163" customWidth="1"/>
    <col min="6" max="13" width="9.140625" style="163"/>
    <col min="14" max="14" width="11" style="163" customWidth="1"/>
    <col min="15" max="15" width="9.140625" style="163"/>
    <col min="16" max="16" width="10.85546875" style="163" bestFit="1" customWidth="1"/>
    <col min="17" max="17" width="9.5703125" style="163" bestFit="1" customWidth="1"/>
    <col min="18" max="18" width="8" style="163" customWidth="1"/>
    <col min="19" max="19" width="6.7109375" style="163" customWidth="1"/>
    <col min="20" max="20" width="8.42578125" style="163" customWidth="1"/>
    <col min="21" max="21" width="4.7109375" style="163" customWidth="1"/>
    <col min="22" max="22" width="9.140625" style="163"/>
    <col min="23" max="23" width="3.140625" style="163" customWidth="1"/>
    <col min="24" max="24" width="9.140625" style="163" hidden="1" customWidth="1"/>
    <col min="25" max="25" width="3.7109375" style="163" hidden="1" customWidth="1"/>
    <col min="26" max="36" width="9.140625" style="163" hidden="1" customWidth="1"/>
    <col min="37" max="16384" width="9.140625" style="163"/>
  </cols>
  <sheetData>
    <row r="1" spans="1:36" ht="26.25" x14ac:dyDescent="0.4">
      <c r="C1" s="385" t="s">
        <v>18</v>
      </c>
      <c r="D1" s="454" t="str">
        <f>IF(ISBLANK(+Configuration!C13),"QuadKids ",Configuration!C13)</f>
        <v>Wandsworth School Games QuadKids 2013</v>
      </c>
      <c r="E1" s="454"/>
      <c r="F1" s="454"/>
      <c r="G1" s="454"/>
    </row>
    <row r="3" spans="1:36" ht="30" customHeight="1" x14ac:dyDescent="0.25">
      <c r="C3" s="467" t="s">
        <v>19</v>
      </c>
      <c r="D3" s="469" t="s">
        <v>20</v>
      </c>
      <c r="E3" s="471" t="s">
        <v>21</v>
      </c>
      <c r="F3" s="460" t="str">
        <f>+Setup!B30</f>
        <v>75m</v>
      </c>
      <c r="G3" s="461"/>
      <c r="H3" s="460" t="str">
        <f>+Setup!C30</f>
        <v>600m</v>
      </c>
      <c r="I3" s="461"/>
      <c r="J3" s="460" t="str">
        <f>+Setup!D30</f>
        <v>SLJ</v>
      </c>
      <c r="K3" s="461"/>
      <c r="L3" s="460" t="str">
        <f>+Setup!E30</f>
        <v>Howler</v>
      </c>
      <c r="M3" s="461"/>
      <c r="N3" s="386" t="s">
        <v>24</v>
      </c>
      <c r="O3" s="465" t="s">
        <v>25</v>
      </c>
      <c r="P3" s="466"/>
      <c r="R3" s="457" t="s">
        <v>74</v>
      </c>
      <c r="S3" s="458"/>
      <c r="T3" s="459"/>
      <c r="V3" s="285" t="s">
        <v>75</v>
      </c>
      <c r="Z3" s="462" t="s">
        <v>78</v>
      </c>
      <c r="AA3" s="463"/>
      <c r="AB3" s="464"/>
      <c r="AD3" s="462" t="s">
        <v>79</v>
      </c>
      <c r="AE3" s="463"/>
      <c r="AF3" s="464"/>
      <c r="AI3" s="455" t="s">
        <v>172</v>
      </c>
      <c r="AJ3" s="456"/>
    </row>
    <row r="4" spans="1:36" ht="15" customHeight="1" x14ac:dyDescent="0.25">
      <c r="C4" s="468"/>
      <c r="D4" s="470"/>
      <c r="E4" s="472"/>
      <c r="F4" s="286" t="s">
        <v>22</v>
      </c>
      <c r="G4" s="287" t="s">
        <v>13</v>
      </c>
      <c r="H4" s="286" t="s">
        <v>22</v>
      </c>
      <c r="I4" s="287" t="s">
        <v>13</v>
      </c>
      <c r="J4" s="286" t="s">
        <v>23</v>
      </c>
      <c r="K4" s="287" t="s">
        <v>13</v>
      </c>
      <c r="L4" s="286" t="s">
        <v>23</v>
      </c>
      <c r="M4" s="287" t="s">
        <v>13</v>
      </c>
      <c r="N4" s="387"/>
      <c r="O4" s="288" t="s">
        <v>26</v>
      </c>
      <c r="P4" s="289" t="s">
        <v>21</v>
      </c>
      <c r="R4" s="288" t="s">
        <v>72</v>
      </c>
      <c r="S4" s="290" t="s">
        <v>73</v>
      </c>
      <c r="T4" s="289" t="s">
        <v>82</v>
      </c>
      <c r="V4" s="291" t="s">
        <v>76</v>
      </c>
      <c r="X4" s="292" t="s">
        <v>4</v>
      </c>
      <c r="Z4" s="170" t="s">
        <v>13</v>
      </c>
      <c r="AA4" s="293" t="s">
        <v>27</v>
      </c>
      <c r="AB4" s="294" t="s">
        <v>77</v>
      </c>
      <c r="AD4" s="170" t="s">
        <v>13</v>
      </c>
      <c r="AE4" s="293" t="s">
        <v>27</v>
      </c>
      <c r="AF4" s="294" t="s">
        <v>77</v>
      </c>
      <c r="AI4" s="332" t="s">
        <v>72</v>
      </c>
      <c r="AJ4" s="333" t="s">
        <v>73</v>
      </c>
    </row>
    <row r="5" spans="1:36" ht="15" customHeight="1" x14ac:dyDescent="0.2">
      <c r="A5" s="447" t="str">
        <f>IF(LEN(E5),+E5,"")</f>
        <v>Trinity St Mary's</v>
      </c>
      <c r="B5" s="295">
        <f t="shared" ref="B5:B68" si="0">IF(ISNA(MATCH(C5,AthleteNumbers,0)),0,MATCH(C5,AthleteNumbers,0))</f>
        <v>1</v>
      </c>
      <c r="C5" s="370" t="s">
        <v>305</v>
      </c>
      <c r="D5" s="296" t="str">
        <f t="shared" ref="D5:D68" si="1">IF($C5&gt;0,INDEX(DB,$B5,8),"")</f>
        <v>Michael Es</v>
      </c>
      <c r="E5" s="297" t="str">
        <f t="shared" ref="E5:E68" si="2">IF($C5&gt;0,INDEX(DB,$B5,3),"")</f>
        <v>Trinity St Mary's</v>
      </c>
      <c r="F5" s="298">
        <f t="shared" ref="F5:F68" si="3">IF($B5&gt;0,INDEX(DB,$B5,13),0)</f>
        <v>12.9</v>
      </c>
      <c r="G5" s="299">
        <f t="shared" ref="G5:G68" si="4">IF($B5&gt;0,INDEX(DB,$B5,17),0)</f>
        <v>41</v>
      </c>
      <c r="H5" s="300">
        <f t="shared" ref="H5:H68" si="5">IF($B5&gt;0,INDEX(DB,$B5,15),0)</f>
        <v>2.33</v>
      </c>
      <c r="I5" s="299">
        <f t="shared" ref="I5:I68" si="6">IF($B5&gt;0,INDEX(DB,$B5,19),0)</f>
        <v>37</v>
      </c>
      <c r="J5" s="300">
        <f t="shared" ref="J5:J68" si="7">IF($B5&gt;0,INDEX(DB,$B5,14),0)</f>
        <v>1.5</v>
      </c>
      <c r="K5" s="299">
        <f t="shared" ref="K5:K68" si="8">IF($B5&gt;0,INDEX(DB,$B5,18),0)</f>
        <v>34</v>
      </c>
      <c r="L5" s="298">
        <f t="shared" ref="L5:L68" si="9">IF($B5&gt;0,INDEX(DB,$B5,16),0)</f>
        <v>23.8</v>
      </c>
      <c r="M5" s="299">
        <f t="shared" ref="M5:M68" si="10">IF($B5&gt;0,INDEX(DB,$B5,20),0)</f>
        <v>47</v>
      </c>
      <c r="N5" s="448">
        <f>INDEX(RelayPoints,A18)</f>
        <v>58</v>
      </c>
      <c r="O5" s="301">
        <f>+G5+I5+K5+M5</f>
        <v>159</v>
      </c>
      <c r="P5" s="451">
        <f>+AC18+AG18+N5</f>
        <v>1339</v>
      </c>
      <c r="Q5" s="302" t="str">
        <f>IF(AB5+AF5&gt;0,"*","")</f>
        <v>*</v>
      </c>
      <c r="R5" s="303">
        <f t="shared" ref="R5:R68" si="11">IF($AI5&gt;0,RANK($AI5,BoysPoints),0)</f>
        <v>49</v>
      </c>
      <c r="S5" s="304">
        <f t="shared" ref="S5:S68" si="12">IF($AJ5&gt;0,RANK($AJ5,GirlsPoints),0)</f>
        <v>0</v>
      </c>
      <c r="T5" s="305">
        <f t="shared" ref="T5:T68" si="13">IF($O5&gt;0,RANK(O5,AthletePoints),0)</f>
        <v>71</v>
      </c>
      <c r="V5" s="306" t="str">
        <f t="shared" ref="V5:V68" si="14">IF(O5&gt;=40,IF(X5="M",VLOOKUP(O5,UKABoysAwards,2),IF(X5="F",VLOOKUP(O5,UKAGirlsAwards,2),"")),"")</f>
        <v>Step 7</v>
      </c>
      <c r="X5" s="173" t="str">
        <f t="shared" ref="X5:X68" si="15">INDEX(DB,$B5,4)</f>
        <v>M</v>
      </c>
      <c r="Z5" s="307">
        <f t="shared" ref="Z5:Z68" si="16">IF($X5="M",$O5+(ROW()/10000),0)</f>
        <v>159.00049999999999</v>
      </c>
      <c r="AA5" s="308">
        <f>IF($Z5&gt;=1,RANK($Z5,$Z5:$Z18),0)</f>
        <v>2</v>
      </c>
      <c r="AB5" s="309">
        <f t="shared" ref="AB5:AB18" si="17">IF(AA5&lt;=MaxS,INT(Z5),0)</f>
        <v>159</v>
      </c>
      <c r="AD5" s="307">
        <f t="shared" ref="AD5:AD68" si="18">IF($X5="F",$O5+(ROW()/10000),0)</f>
        <v>0</v>
      </c>
      <c r="AE5" s="308">
        <f>IF($AD5&gt;=1,RANK($AD5,$AD5:$AD18),0)</f>
        <v>0</v>
      </c>
      <c r="AF5" s="309">
        <f t="shared" ref="AF5:AF18" si="19">IF(AE5&lt;=MaxS,INT(AD5),0)</f>
        <v>0</v>
      </c>
      <c r="AI5" s="334">
        <f>IF($X5="M",$O5,0)</f>
        <v>159</v>
      </c>
      <c r="AJ5" s="335">
        <f>IF($X5="F",$O5,0)</f>
        <v>0</v>
      </c>
    </row>
    <row r="6" spans="1:36" ht="15" x14ac:dyDescent="0.2">
      <c r="A6" s="447"/>
      <c r="B6" s="295">
        <f t="shared" si="0"/>
        <v>2</v>
      </c>
      <c r="C6" s="371" t="s">
        <v>307</v>
      </c>
      <c r="D6" s="310" t="str">
        <f t="shared" si="1"/>
        <v>Kamaal Da</v>
      </c>
      <c r="E6" s="311" t="str">
        <f t="shared" si="2"/>
        <v>Trinity St Mary's</v>
      </c>
      <c r="F6" s="312">
        <f t="shared" si="3"/>
        <v>12.2</v>
      </c>
      <c r="G6" s="313">
        <f t="shared" si="4"/>
        <v>48</v>
      </c>
      <c r="H6" s="314">
        <f t="shared" si="5"/>
        <v>2.56</v>
      </c>
      <c r="I6" s="313">
        <f t="shared" si="6"/>
        <v>14</v>
      </c>
      <c r="J6" s="314">
        <f t="shared" si="7"/>
        <v>1.62</v>
      </c>
      <c r="K6" s="313">
        <f t="shared" si="8"/>
        <v>40</v>
      </c>
      <c r="L6" s="312">
        <f t="shared" si="9"/>
        <v>29.4</v>
      </c>
      <c r="M6" s="313">
        <f t="shared" si="10"/>
        <v>58</v>
      </c>
      <c r="N6" s="449"/>
      <c r="O6" s="315">
        <f t="shared" ref="O6:O18" si="20">+G6+I6+K6+M6</f>
        <v>160</v>
      </c>
      <c r="P6" s="452"/>
      <c r="Q6" s="302" t="str">
        <f t="shared" ref="Q6:Q18" si="21">IF(AB6+AF6&gt;0,"*","")</f>
        <v>*</v>
      </c>
      <c r="R6" s="316">
        <f t="shared" si="11"/>
        <v>47</v>
      </c>
      <c r="S6" s="168">
        <f t="shared" si="12"/>
        <v>0</v>
      </c>
      <c r="T6" s="169">
        <f t="shared" si="13"/>
        <v>68</v>
      </c>
      <c r="V6" s="317" t="str">
        <f t="shared" si="14"/>
        <v>Step 7</v>
      </c>
      <c r="X6" s="173" t="str">
        <f t="shared" si="15"/>
        <v>M</v>
      </c>
      <c r="Z6" s="318">
        <f t="shared" si="16"/>
        <v>160.00059999999999</v>
      </c>
      <c r="AA6" s="319">
        <f>IF($Z6&gt;=1,RANK($Z6,$Z5:$Z18),0)</f>
        <v>1</v>
      </c>
      <c r="AB6" s="320">
        <f t="shared" si="17"/>
        <v>160</v>
      </c>
      <c r="AD6" s="318">
        <f t="shared" si="18"/>
        <v>0</v>
      </c>
      <c r="AE6" s="319">
        <f>IF($AD6&gt;=1,RANK($AD6,$AD5:$AD18),0)</f>
        <v>0</v>
      </c>
      <c r="AF6" s="320">
        <f t="shared" si="19"/>
        <v>0</v>
      </c>
      <c r="AI6" s="336">
        <f t="shared" ref="AI6:AI69" si="22">IF($X6="M",$O6,0)</f>
        <v>160</v>
      </c>
      <c r="AJ6" s="337">
        <f t="shared" ref="AJ6:AJ69" si="23">IF($X6="F",$O6,0)</f>
        <v>0</v>
      </c>
    </row>
    <row r="7" spans="1:36" ht="15" x14ac:dyDescent="0.2">
      <c r="A7" s="447"/>
      <c r="B7" s="295">
        <f t="shared" si="0"/>
        <v>3</v>
      </c>
      <c r="C7" s="371" t="s">
        <v>308</v>
      </c>
      <c r="D7" s="310" t="str">
        <f t="shared" si="1"/>
        <v>Gideon Gy</v>
      </c>
      <c r="E7" s="311" t="str">
        <f t="shared" si="2"/>
        <v>Trinity St Mary's</v>
      </c>
      <c r="F7" s="312">
        <f t="shared" si="3"/>
        <v>13.9</v>
      </c>
      <c r="G7" s="313">
        <f t="shared" si="4"/>
        <v>31</v>
      </c>
      <c r="H7" s="314">
        <f t="shared" si="5"/>
        <v>4</v>
      </c>
      <c r="I7" s="313">
        <f t="shared" si="6"/>
        <v>10</v>
      </c>
      <c r="J7" s="314">
        <f t="shared" si="7"/>
        <v>1.1000000000000001</v>
      </c>
      <c r="K7" s="313">
        <f t="shared" si="8"/>
        <v>14</v>
      </c>
      <c r="L7" s="312">
        <f t="shared" si="9"/>
        <v>32</v>
      </c>
      <c r="M7" s="313">
        <f t="shared" si="10"/>
        <v>64</v>
      </c>
      <c r="N7" s="449"/>
      <c r="O7" s="315">
        <f t="shared" si="20"/>
        <v>119</v>
      </c>
      <c r="P7" s="452"/>
      <c r="Q7" s="302" t="str">
        <f t="shared" si="21"/>
        <v>*</v>
      </c>
      <c r="R7" s="316">
        <f t="shared" si="11"/>
        <v>62</v>
      </c>
      <c r="S7" s="168">
        <f t="shared" si="12"/>
        <v>0</v>
      </c>
      <c r="T7" s="169">
        <f t="shared" si="13"/>
        <v>109</v>
      </c>
      <c r="V7" s="317" t="str">
        <f t="shared" si="14"/>
        <v>Step 4</v>
      </c>
      <c r="X7" s="173" t="str">
        <f t="shared" si="15"/>
        <v>M</v>
      </c>
      <c r="Z7" s="318">
        <f t="shared" si="16"/>
        <v>119.00069999999999</v>
      </c>
      <c r="AA7" s="319">
        <f>IF($Z7&gt;=1,RANK($Z7,$Z5:$Z18),0)</f>
        <v>4</v>
      </c>
      <c r="AB7" s="320">
        <f t="shared" si="17"/>
        <v>119</v>
      </c>
      <c r="AD7" s="318">
        <f t="shared" si="18"/>
        <v>0</v>
      </c>
      <c r="AE7" s="319">
        <f>IF($AD7&gt;=1,RANK($AD7,$AD5:$AD18),0)</f>
        <v>0</v>
      </c>
      <c r="AF7" s="320">
        <f t="shared" si="19"/>
        <v>0</v>
      </c>
      <c r="AI7" s="336">
        <f t="shared" si="22"/>
        <v>119</v>
      </c>
      <c r="AJ7" s="337">
        <f t="shared" si="23"/>
        <v>0</v>
      </c>
    </row>
    <row r="8" spans="1:36" ht="15" x14ac:dyDescent="0.2">
      <c r="A8" s="447"/>
      <c r="B8" s="295">
        <f t="shared" si="0"/>
        <v>4</v>
      </c>
      <c r="C8" s="371" t="s">
        <v>309</v>
      </c>
      <c r="D8" s="310" t="str">
        <f t="shared" si="1"/>
        <v>Shaeon Ca</v>
      </c>
      <c r="E8" s="311" t="str">
        <f t="shared" si="2"/>
        <v>Trinity St Mary's</v>
      </c>
      <c r="F8" s="312">
        <f t="shared" si="3"/>
        <v>11.2</v>
      </c>
      <c r="G8" s="313">
        <f t="shared" si="4"/>
        <v>58</v>
      </c>
      <c r="H8" s="314">
        <f t="shared" si="5"/>
        <v>0</v>
      </c>
      <c r="I8" s="313">
        <f t="shared" si="6"/>
        <v>0</v>
      </c>
      <c r="J8" s="314">
        <f t="shared" si="7"/>
        <v>1.6</v>
      </c>
      <c r="K8" s="313">
        <f t="shared" si="8"/>
        <v>39</v>
      </c>
      <c r="L8" s="312">
        <f t="shared" si="9"/>
        <v>28.8</v>
      </c>
      <c r="M8" s="313">
        <f t="shared" si="10"/>
        <v>57</v>
      </c>
      <c r="N8" s="449"/>
      <c r="O8" s="315">
        <f t="shared" si="20"/>
        <v>154</v>
      </c>
      <c r="P8" s="452"/>
      <c r="Q8" s="302" t="str">
        <f t="shared" si="21"/>
        <v>*</v>
      </c>
      <c r="R8" s="316">
        <f t="shared" si="11"/>
        <v>52</v>
      </c>
      <c r="S8" s="168">
        <f t="shared" si="12"/>
        <v>0</v>
      </c>
      <c r="T8" s="169">
        <f t="shared" si="13"/>
        <v>80</v>
      </c>
      <c r="V8" s="317" t="str">
        <f t="shared" si="14"/>
        <v>Step 7</v>
      </c>
      <c r="X8" s="173" t="str">
        <f t="shared" si="15"/>
        <v>M</v>
      </c>
      <c r="Z8" s="318">
        <f t="shared" si="16"/>
        <v>154.0008</v>
      </c>
      <c r="AA8" s="319">
        <f>IF($Z8&gt;=1,RANK($Z8,$Z5:$Z18),0)</f>
        <v>3</v>
      </c>
      <c r="AB8" s="320">
        <f t="shared" si="17"/>
        <v>154</v>
      </c>
      <c r="AD8" s="318">
        <f t="shared" si="18"/>
        <v>0</v>
      </c>
      <c r="AE8" s="319">
        <f>IF($AD8&gt;=1,RANK($AD8,$AD5:$AD18),0)</f>
        <v>0</v>
      </c>
      <c r="AF8" s="320">
        <f t="shared" si="19"/>
        <v>0</v>
      </c>
      <c r="AI8" s="336">
        <f t="shared" si="22"/>
        <v>154</v>
      </c>
      <c r="AJ8" s="337">
        <f t="shared" si="23"/>
        <v>0</v>
      </c>
    </row>
    <row r="9" spans="1:36" ht="15" x14ac:dyDescent="0.2">
      <c r="A9" s="447"/>
      <c r="B9" s="295">
        <f t="shared" si="0"/>
        <v>5</v>
      </c>
      <c r="C9" s="371" t="s">
        <v>310</v>
      </c>
      <c r="D9" s="310" t="str">
        <f t="shared" si="1"/>
        <v xml:space="preserve">0 </v>
      </c>
      <c r="E9" s="311" t="str">
        <f t="shared" si="2"/>
        <v>Trinity St Mary's</v>
      </c>
      <c r="F9" s="312">
        <f t="shared" si="3"/>
        <v>0</v>
      </c>
      <c r="G9" s="313">
        <f t="shared" si="4"/>
        <v>0</v>
      </c>
      <c r="H9" s="314">
        <f t="shared" si="5"/>
        <v>0</v>
      </c>
      <c r="I9" s="313">
        <f t="shared" si="6"/>
        <v>0</v>
      </c>
      <c r="J9" s="314">
        <f t="shared" si="7"/>
        <v>0</v>
      </c>
      <c r="K9" s="313">
        <f t="shared" si="8"/>
        <v>0</v>
      </c>
      <c r="L9" s="312">
        <f t="shared" si="9"/>
        <v>0</v>
      </c>
      <c r="M9" s="313">
        <f t="shared" si="10"/>
        <v>0</v>
      </c>
      <c r="N9" s="449"/>
      <c r="O9" s="315">
        <f t="shared" si="20"/>
        <v>0</v>
      </c>
      <c r="P9" s="452"/>
      <c r="Q9" s="302" t="str">
        <f t="shared" si="21"/>
        <v/>
      </c>
      <c r="R9" s="316">
        <f t="shared" si="11"/>
        <v>0</v>
      </c>
      <c r="S9" s="168">
        <f t="shared" si="12"/>
        <v>0</v>
      </c>
      <c r="T9" s="169">
        <f t="shared" si="13"/>
        <v>0</v>
      </c>
      <c r="V9" s="317" t="str">
        <f t="shared" si="14"/>
        <v/>
      </c>
      <c r="X9" s="173" t="str">
        <f t="shared" si="15"/>
        <v/>
      </c>
      <c r="Z9" s="318">
        <f t="shared" si="16"/>
        <v>0</v>
      </c>
      <c r="AA9" s="319">
        <f>IF($Z9&gt;=1,RANK($Z9,$Z5:$Z18),0)</f>
        <v>0</v>
      </c>
      <c r="AB9" s="320">
        <f t="shared" si="17"/>
        <v>0</v>
      </c>
      <c r="AD9" s="318">
        <f t="shared" si="18"/>
        <v>0</v>
      </c>
      <c r="AE9" s="319">
        <f>IF($AD9&gt;=1,RANK($AD9,$AD5:$AD18),0)</f>
        <v>0</v>
      </c>
      <c r="AF9" s="320">
        <f t="shared" si="19"/>
        <v>0</v>
      </c>
      <c r="AI9" s="336">
        <f t="shared" si="22"/>
        <v>0</v>
      </c>
      <c r="AJ9" s="337">
        <f t="shared" si="23"/>
        <v>0</v>
      </c>
    </row>
    <row r="10" spans="1:36" ht="15" x14ac:dyDescent="0.2">
      <c r="A10" s="447"/>
      <c r="B10" s="295">
        <f t="shared" si="0"/>
        <v>6</v>
      </c>
      <c r="C10" s="371" t="s">
        <v>311</v>
      </c>
      <c r="D10" s="310" t="str">
        <f t="shared" si="1"/>
        <v>Kamilah Ok</v>
      </c>
      <c r="E10" s="311" t="str">
        <f t="shared" si="2"/>
        <v>Trinity St Mary's</v>
      </c>
      <c r="F10" s="321">
        <f t="shared" si="3"/>
        <v>12.6</v>
      </c>
      <c r="G10" s="313">
        <f t="shared" si="4"/>
        <v>44</v>
      </c>
      <c r="H10" s="314">
        <f t="shared" si="5"/>
        <v>2.4700000000000002</v>
      </c>
      <c r="I10" s="313">
        <f t="shared" si="6"/>
        <v>23</v>
      </c>
      <c r="J10" s="314">
        <f t="shared" si="7"/>
        <v>1.54</v>
      </c>
      <c r="K10" s="313">
        <f t="shared" si="8"/>
        <v>36</v>
      </c>
      <c r="L10" s="312">
        <f t="shared" si="9"/>
        <v>13.1</v>
      </c>
      <c r="M10" s="313">
        <f t="shared" si="10"/>
        <v>26</v>
      </c>
      <c r="N10" s="449"/>
      <c r="O10" s="315">
        <f t="shared" si="20"/>
        <v>129</v>
      </c>
      <c r="P10" s="452"/>
      <c r="Q10" s="302" t="str">
        <f t="shared" si="21"/>
        <v>*</v>
      </c>
      <c r="R10" s="316">
        <f t="shared" si="11"/>
        <v>0</v>
      </c>
      <c r="S10" s="168">
        <f t="shared" si="12"/>
        <v>41</v>
      </c>
      <c r="T10" s="169">
        <f t="shared" si="13"/>
        <v>100</v>
      </c>
      <c r="V10" s="317" t="str">
        <f t="shared" si="14"/>
        <v>Step 7</v>
      </c>
      <c r="X10" s="173" t="str">
        <f t="shared" si="15"/>
        <v>F</v>
      </c>
      <c r="Z10" s="318">
        <f t="shared" si="16"/>
        <v>0</v>
      </c>
      <c r="AA10" s="319">
        <f>IF($Z10&gt;=1,RANK($Z10,$Z5:$Z18),0)</f>
        <v>0</v>
      </c>
      <c r="AB10" s="320">
        <f t="shared" si="17"/>
        <v>0</v>
      </c>
      <c r="AD10" s="318">
        <f t="shared" si="18"/>
        <v>129.001</v>
      </c>
      <c r="AE10" s="319">
        <f>IF($AD10&gt;=1,RANK($AD10,$AD5:$AD18),0)</f>
        <v>4</v>
      </c>
      <c r="AF10" s="320">
        <f t="shared" si="19"/>
        <v>129</v>
      </c>
      <c r="AI10" s="336">
        <f t="shared" si="22"/>
        <v>0</v>
      </c>
      <c r="AJ10" s="337">
        <f t="shared" si="23"/>
        <v>129</v>
      </c>
    </row>
    <row r="11" spans="1:36" ht="15" x14ac:dyDescent="0.2">
      <c r="A11" s="447"/>
      <c r="B11" s="295">
        <f t="shared" si="0"/>
        <v>7</v>
      </c>
      <c r="C11" s="371" t="s">
        <v>312</v>
      </c>
      <c r="D11" s="310" t="str">
        <f t="shared" si="1"/>
        <v>Sairah Ra</v>
      </c>
      <c r="E11" s="311" t="str">
        <f t="shared" si="2"/>
        <v>Trinity St Mary's</v>
      </c>
      <c r="F11" s="312">
        <f t="shared" si="3"/>
        <v>13.2</v>
      </c>
      <c r="G11" s="313">
        <f t="shared" si="4"/>
        <v>38</v>
      </c>
      <c r="H11" s="314">
        <f t="shared" si="5"/>
        <v>2.2599999999999998</v>
      </c>
      <c r="I11" s="313">
        <f t="shared" si="6"/>
        <v>44</v>
      </c>
      <c r="J11" s="314">
        <f t="shared" si="7"/>
        <v>1.38</v>
      </c>
      <c r="K11" s="313">
        <f t="shared" si="8"/>
        <v>28</v>
      </c>
      <c r="L11" s="312">
        <f t="shared" si="9"/>
        <v>23</v>
      </c>
      <c r="M11" s="313">
        <f t="shared" si="10"/>
        <v>46</v>
      </c>
      <c r="N11" s="449"/>
      <c r="O11" s="315">
        <f t="shared" si="20"/>
        <v>156</v>
      </c>
      <c r="P11" s="452"/>
      <c r="Q11" s="302" t="str">
        <f t="shared" si="21"/>
        <v>*</v>
      </c>
      <c r="R11" s="316">
        <f t="shared" si="11"/>
        <v>0</v>
      </c>
      <c r="S11" s="168">
        <f t="shared" si="12"/>
        <v>27</v>
      </c>
      <c r="T11" s="169">
        <f t="shared" si="13"/>
        <v>77</v>
      </c>
      <c r="V11" s="317" t="str">
        <f t="shared" si="14"/>
        <v>Step 10</v>
      </c>
      <c r="X11" s="173" t="str">
        <f t="shared" si="15"/>
        <v>F</v>
      </c>
      <c r="Z11" s="318">
        <f t="shared" si="16"/>
        <v>0</v>
      </c>
      <c r="AA11" s="319">
        <f>IF($Z11&gt;=1,RANK($Z11,$Z5:$Z18),0)</f>
        <v>0</v>
      </c>
      <c r="AB11" s="320">
        <f t="shared" si="17"/>
        <v>0</v>
      </c>
      <c r="AD11" s="318">
        <f t="shared" si="18"/>
        <v>156.00110000000001</v>
      </c>
      <c r="AE11" s="319">
        <f>IF($AD11&gt;=1,RANK($AD11,$AD5:$AD18),0)</f>
        <v>3</v>
      </c>
      <c r="AF11" s="320">
        <f t="shared" si="19"/>
        <v>156</v>
      </c>
      <c r="AI11" s="336">
        <f t="shared" si="22"/>
        <v>0</v>
      </c>
      <c r="AJ11" s="337">
        <f t="shared" si="23"/>
        <v>156</v>
      </c>
    </row>
    <row r="12" spans="1:36" ht="15" x14ac:dyDescent="0.2">
      <c r="A12" s="447"/>
      <c r="B12" s="295">
        <f t="shared" si="0"/>
        <v>8</v>
      </c>
      <c r="C12" s="371" t="s">
        <v>313</v>
      </c>
      <c r="D12" s="310" t="str">
        <f t="shared" si="1"/>
        <v>Eleece Hu</v>
      </c>
      <c r="E12" s="311" t="str">
        <f t="shared" si="2"/>
        <v>Trinity St Mary's</v>
      </c>
      <c r="F12" s="312">
        <f t="shared" si="3"/>
        <v>15</v>
      </c>
      <c r="G12" s="313">
        <f t="shared" si="4"/>
        <v>20</v>
      </c>
      <c r="H12" s="314">
        <f t="shared" si="5"/>
        <v>3.53</v>
      </c>
      <c r="I12" s="313">
        <f t="shared" si="6"/>
        <v>10</v>
      </c>
      <c r="J12" s="314">
        <f t="shared" si="7"/>
        <v>1.34</v>
      </c>
      <c r="K12" s="313">
        <f t="shared" si="8"/>
        <v>26</v>
      </c>
      <c r="L12" s="312">
        <f t="shared" si="9"/>
        <v>15</v>
      </c>
      <c r="M12" s="313">
        <f t="shared" si="10"/>
        <v>30</v>
      </c>
      <c r="N12" s="449"/>
      <c r="O12" s="315">
        <f t="shared" si="20"/>
        <v>86</v>
      </c>
      <c r="P12" s="452"/>
      <c r="Q12" s="302" t="str">
        <f t="shared" si="21"/>
        <v/>
      </c>
      <c r="R12" s="316">
        <f t="shared" si="11"/>
        <v>0</v>
      </c>
      <c r="S12" s="168">
        <f t="shared" si="12"/>
        <v>59</v>
      </c>
      <c r="T12" s="169">
        <f t="shared" si="13"/>
        <v>121</v>
      </c>
      <c r="V12" s="317" t="str">
        <f t="shared" si="14"/>
        <v>Step 4</v>
      </c>
      <c r="X12" s="173" t="str">
        <f t="shared" si="15"/>
        <v>F</v>
      </c>
      <c r="Z12" s="318">
        <f t="shared" si="16"/>
        <v>0</v>
      </c>
      <c r="AA12" s="319">
        <f>IF($Z12&gt;=1,RANK($Z12,$Z5:$Z18),0)</f>
        <v>0</v>
      </c>
      <c r="AB12" s="320">
        <f t="shared" si="17"/>
        <v>0</v>
      </c>
      <c r="AD12" s="318">
        <f t="shared" si="18"/>
        <v>86.001199999999997</v>
      </c>
      <c r="AE12" s="319">
        <f>IF($AD12&gt;=1,RANK($AD12,$AD5:$AD18),0)</f>
        <v>5</v>
      </c>
      <c r="AF12" s="320">
        <f t="shared" si="19"/>
        <v>0</v>
      </c>
      <c r="AI12" s="336">
        <f t="shared" si="22"/>
        <v>0</v>
      </c>
      <c r="AJ12" s="337">
        <f t="shared" si="23"/>
        <v>86</v>
      </c>
    </row>
    <row r="13" spans="1:36" ht="15" x14ac:dyDescent="0.2">
      <c r="A13" s="447"/>
      <c r="B13" s="295">
        <f t="shared" si="0"/>
        <v>9</v>
      </c>
      <c r="C13" s="371" t="s">
        <v>314</v>
      </c>
      <c r="D13" s="310" t="str">
        <f t="shared" si="1"/>
        <v>Destiny Wi</v>
      </c>
      <c r="E13" s="311" t="str">
        <f t="shared" si="2"/>
        <v>Trinity St Mary's</v>
      </c>
      <c r="F13" s="312">
        <f t="shared" si="3"/>
        <v>11.2</v>
      </c>
      <c r="G13" s="313">
        <f t="shared" si="4"/>
        <v>58</v>
      </c>
      <c r="H13" s="314">
        <f t="shared" si="5"/>
        <v>2.11</v>
      </c>
      <c r="I13" s="313">
        <f t="shared" si="6"/>
        <v>59</v>
      </c>
      <c r="J13" s="314">
        <f t="shared" si="7"/>
        <v>1.66</v>
      </c>
      <c r="K13" s="313">
        <f t="shared" si="8"/>
        <v>42</v>
      </c>
      <c r="L13" s="312">
        <f t="shared" si="9"/>
        <v>21</v>
      </c>
      <c r="M13" s="313">
        <f t="shared" si="10"/>
        <v>42</v>
      </c>
      <c r="N13" s="449"/>
      <c r="O13" s="315">
        <f t="shared" si="20"/>
        <v>201</v>
      </c>
      <c r="P13" s="452"/>
      <c r="Q13" s="302" t="str">
        <f t="shared" si="21"/>
        <v>*</v>
      </c>
      <c r="R13" s="316">
        <f t="shared" si="11"/>
        <v>0</v>
      </c>
      <c r="S13" s="168">
        <f t="shared" si="12"/>
        <v>5</v>
      </c>
      <c r="T13" s="169">
        <f t="shared" si="13"/>
        <v>25</v>
      </c>
      <c r="V13" s="317" t="str">
        <f t="shared" si="14"/>
        <v>Gold</v>
      </c>
      <c r="X13" s="173" t="str">
        <f t="shared" si="15"/>
        <v>F</v>
      </c>
      <c r="Z13" s="318">
        <f t="shared" si="16"/>
        <v>0</v>
      </c>
      <c r="AA13" s="319">
        <f>IF($Z13&gt;=1,RANK($Z13,$Z5:$Z18),0)</f>
        <v>0</v>
      </c>
      <c r="AB13" s="320">
        <f t="shared" si="17"/>
        <v>0</v>
      </c>
      <c r="AD13" s="318">
        <f t="shared" si="18"/>
        <v>201.00129999999999</v>
      </c>
      <c r="AE13" s="319">
        <f>IF($AD13&gt;=1,RANK($AD13,$AD5:$AD18),0)</f>
        <v>2</v>
      </c>
      <c r="AF13" s="320">
        <f t="shared" si="19"/>
        <v>201</v>
      </c>
      <c r="AI13" s="336">
        <f t="shared" si="22"/>
        <v>0</v>
      </c>
      <c r="AJ13" s="337">
        <f t="shared" si="23"/>
        <v>201</v>
      </c>
    </row>
    <row r="14" spans="1:36" ht="15" x14ac:dyDescent="0.2">
      <c r="A14" s="447"/>
      <c r="B14" s="295">
        <f t="shared" si="0"/>
        <v>10</v>
      </c>
      <c r="C14" s="371" t="s">
        <v>315</v>
      </c>
      <c r="D14" s="310" t="str">
        <f t="shared" si="1"/>
        <v>Chantae Wi</v>
      </c>
      <c r="E14" s="311" t="str">
        <f t="shared" si="2"/>
        <v>Trinity St Mary's</v>
      </c>
      <c r="F14" s="312">
        <f t="shared" si="3"/>
        <v>11.4</v>
      </c>
      <c r="G14" s="313">
        <f t="shared" si="4"/>
        <v>56</v>
      </c>
      <c r="H14" s="314">
        <f t="shared" si="5"/>
        <v>2.09</v>
      </c>
      <c r="I14" s="313">
        <f t="shared" si="6"/>
        <v>61</v>
      </c>
      <c r="J14" s="314">
        <f t="shared" si="7"/>
        <v>1.68</v>
      </c>
      <c r="K14" s="313">
        <f t="shared" si="8"/>
        <v>43</v>
      </c>
      <c r="L14" s="312">
        <f t="shared" si="9"/>
        <v>21.8</v>
      </c>
      <c r="M14" s="313">
        <f t="shared" si="10"/>
        <v>43</v>
      </c>
      <c r="N14" s="449"/>
      <c r="O14" s="315">
        <f t="shared" si="20"/>
        <v>203</v>
      </c>
      <c r="P14" s="452"/>
      <c r="Q14" s="302" t="str">
        <f t="shared" si="21"/>
        <v>*</v>
      </c>
      <c r="R14" s="316">
        <f t="shared" si="11"/>
        <v>0</v>
      </c>
      <c r="S14" s="168">
        <f t="shared" si="12"/>
        <v>4</v>
      </c>
      <c r="T14" s="169">
        <f t="shared" si="13"/>
        <v>22</v>
      </c>
      <c r="V14" s="317" t="str">
        <f t="shared" si="14"/>
        <v>Gold</v>
      </c>
      <c r="X14" s="173" t="str">
        <f t="shared" si="15"/>
        <v>F</v>
      </c>
      <c r="Z14" s="318">
        <f t="shared" si="16"/>
        <v>0</v>
      </c>
      <c r="AA14" s="319">
        <f>IF($Z14&gt;=1,RANK($Z14,$Z5:$Z18),0)</f>
        <v>0</v>
      </c>
      <c r="AB14" s="320">
        <f t="shared" si="17"/>
        <v>0</v>
      </c>
      <c r="AD14" s="318">
        <f t="shared" si="18"/>
        <v>203.00139999999999</v>
      </c>
      <c r="AE14" s="319">
        <f>IF($AD14&gt;=1,RANK($AD14,$AD5:$AD18),0)</f>
        <v>1</v>
      </c>
      <c r="AF14" s="320">
        <f t="shared" si="19"/>
        <v>203</v>
      </c>
      <c r="AI14" s="336">
        <f t="shared" si="22"/>
        <v>0</v>
      </c>
      <c r="AJ14" s="337">
        <f t="shared" si="23"/>
        <v>203</v>
      </c>
    </row>
    <row r="15" spans="1:36" ht="15" x14ac:dyDescent="0.2">
      <c r="A15" s="447"/>
      <c r="B15" s="295">
        <f t="shared" si="0"/>
        <v>0</v>
      </c>
      <c r="C15" s="371"/>
      <c r="D15" s="310" t="str">
        <f t="shared" si="1"/>
        <v/>
      </c>
      <c r="E15" s="311" t="str">
        <f t="shared" si="2"/>
        <v/>
      </c>
      <c r="F15" s="312">
        <f t="shared" si="3"/>
        <v>0</v>
      </c>
      <c r="G15" s="313">
        <f t="shared" si="4"/>
        <v>0</v>
      </c>
      <c r="H15" s="314">
        <f t="shared" si="5"/>
        <v>0</v>
      </c>
      <c r="I15" s="313">
        <f t="shared" si="6"/>
        <v>0</v>
      </c>
      <c r="J15" s="314">
        <f t="shared" si="7"/>
        <v>0</v>
      </c>
      <c r="K15" s="313">
        <f t="shared" si="8"/>
        <v>0</v>
      </c>
      <c r="L15" s="312">
        <f t="shared" si="9"/>
        <v>0</v>
      </c>
      <c r="M15" s="313">
        <f t="shared" si="10"/>
        <v>0</v>
      </c>
      <c r="N15" s="449"/>
      <c r="O15" s="315">
        <f t="shared" si="20"/>
        <v>0</v>
      </c>
      <c r="P15" s="452"/>
      <c r="Q15" s="302" t="str">
        <f t="shared" si="21"/>
        <v/>
      </c>
      <c r="R15" s="316">
        <f t="shared" si="11"/>
        <v>0</v>
      </c>
      <c r="S15" s="168">
        <f t="shared" si="12"/>
        <v>0</v>
      </c>
      <c r="T15" s="169">
        <f t="shared" si="13"/>
        <v>0</v>
      </c>
      <c r="V15" s="317" t="str">
        <f t="shared" si="14"/>
        <v/>
      </c>
      <c r="X15" s="173" t="str">
        <f t="shared" si="15"/>
        <v>M</v>
      </c>
      <c r="Z15" s="318">
        <f t="shared" si="16"/>
        <v>1.5E-3</v>
      </c>
      <c r="AA15" s="319">
        <f>IF($Z15&gt;=1,RANK($Z15,$Z5:$Z18),0)</f>
        <v>0</v>
      </c>
      <c r="AB15" s="320">
        <f t="shared" si="17"/>
        <v>0</v>
      </c>
      <c r="AD15" s="318">
        <f t="shared" si="18"/>
        <v>0</v>
      </c>
      <c r="AE15" s="319">
        <f>IF($AD15&gt;=1,RANK($AD15,$AD5:$AD18),0)</f>
        <v>0</v>
      </c>
      <c r="AF15" s="320">
        <f t="shared" si="19"/>
        <v>0</v>
      </c>
      <c r="AI15" s="336">
        <f t="shared" si="22"/>
        <v>0</v>
      </c>
      <c r="AJ15" s="337">
        <f t="shared" si="23"/>
        <v>0</v>
      </c>
    </row>
    <row r="16" spans="1:36" ht="15" x14ac:dyDescent="0.2">
      <c r="A16" s="447"/>
      <c r="B16" s="295">
        <f t="shared" si="0"/>
        <v>0</v>
      </c>
      <c r="C16" s="371"/>
      <c r="D16" s="310" t="str">
        <f t="shared" si="1"/>
        <v/>
      </c>
      <c r="E16" s="311" t="str">
        <f t="shared" si="2"/>
        <v/>
      </c>
      <c r="F16" s="312">
        <f t="shared" si="3"/>
        <v>0</v>
      </c>
      <c r="G16" s="313">
        <f t="shared" si="4"/>
        <v>0</v>
      </c>
      <c r="H16" s="314">
        <f t="shared" si="5"/>
        <v>0</v>
      </c>
      <c r="I16" s="313">
        <f t="shared" si="6"/>
        <v>0</v>
      </c>
      <c r="J16" s="314">
        <f t="shared" si="7"/>
        <v>0</v>
      </c>
      <c r="K16" s="313">
        <f t="shared" si="8"/>
        <v>0</v>
      </c>
      <c r="L16" s="312">
        <f t="shared" si="9"/>
        <v>0</v>
      </c>
      <c r="M16" s="313">
        <f t="shared" si="10"/>
        <v>0</v>
      </c>
      <c r="N16" s="449"/>
      <c r="O16" s="315">
        <f t="shared" si="20"/>
        <v>0</v>
      </c>
      <c r="P16" s="452"/>
      <c r="Q16" s="302" t="str">
        <f t="shared" si="21"/>
        <v/>
      </c>
      <c r="R16" s="316">
        <f t="shared" si="11"/>
        <v>0</v>
      </c>
      <c r="S16" s="168">
        <f t="shared" si="12"/>
        <v>0</v>
      </c>
      <c r="T16" s="169">
        <f t="shared" si="13"/>
        <v>0</v>
      </c>
      <c r="V16" s="317" t="str">
        <f t="shared" si="14"/>
        <v/>
      </c>
      <c r="X16" s="173" t="str">
        <f t="shared" si="15"/>
        <v/>
      </c>
      <c r="Z16" s="318">
        <f t="shared" si="16"/>
        <v>0</v>
      </c>
      <c r="AA16" s="319">
        <f>IF($Z16&gt;=1,RANK($Z16,$Z5:$Z18),0)</f>
        <v>0</v>
      </c>
      <c r="AB16" s="320">
        <f t="shared" si="17"/>
        <v>0</v>
      </c>
      <c r="AD16" s="318">
        <f t="shared" si="18"/>
        <v>0</v>
      </c>
      <c r="AE16" s="319">
        <f>IF($AD16&gt;=1,RANK($AD16,$AD5:$AD18),0)</f>
        <v>0</v>
      </c>
      <c r="AF16" s="320">
        <f t="shared" si="19"/>
        <v>0</v>
      </c>
      <c r="AI16" s="336">
        <f t="shared" si="22"/>
        <v>0</v>
      </c>
      <c r="AJ16" s="337">
        <f t="shared" si="23"/>
        <v>0</v>
      </c>
    </row>
    <row r="17" spans="1:36" ht="15" x14ac:dyDescent="0.2">
      <c r="A17" s="447"/>
      <c r="B17" s="295">
        <f t="shared" si="0"/>
        <v>0</v>
      </c>
      <c r="C17" s="371"/>
      <c r="D17" s="310" t="str">
        <f t="shared" si="1"/>
        <v/>
      </c>
      <c r="E17" s="311" t="str">
        <f t="shared" si="2"/>
        <v/>
      </c>
      <c r="F17" s="312">
        <f t="shared" si="3"/>
        <v>0</v>
      </c>
      <c r="G17" s="313">
        <f t="shared" si="4"/>
        <v>0</v>
      </c>
      <c r="H17" s="314">
        <f t="shared" si="5"/>
        <v>0</v>
      </c>
      <c r="I17" s="313">
        <f t="shared" si="6"/>
        <v>0</v>
      </c>
      <c r="J17" s="314">
        <f t="shared" si="7"/>
        <v>0</v>
      </c>
      <c r="K17" s="313">
        <f t="shared" si="8"/>
        <v>0</v>
      </c>
      <c r="L17" s="312">
        <f t="shared" si="9"/>
        <v>0</v>
      </c>
      <c r="M17" s="313">
        <f t="shared" si="10"/>
        <v>0</v>
      </c>
      <c r="N17" s="449"/>
      <c r="O17" s="315">
        <f t="shared" si="20"/>
        <v>0</v>
      </c>
      <c r="P17" s="452"/>
      <c r="Q17" s="302" t="str">
        <f t="shared" si="21"/>
        <v/>
      </c>
      <c r="R17" s="316">
        <f t="shared" si="11"/>
        <v>0</v>
      </c>
      <c r="S17" s="168">
        <f t="shared" si="12"/>
        <v>0</v>
      </c>
      <c r="T17" s="169">
        <f t="shared" si="13"/>
        <v>0</v>
      </c>
      <c r="V17" s="317" t="str">
        <f t="shared" si="14"/>
        <v/>
      </c>
      <c r="X17" s="173" t="str">
        <f t="shared" si="15"/>
        <v>F</v>
      </c>
      <c r="Z17" s="318">
        <f t="shared" si="16"/>
        <v>0</v>
      </c>
      <c r="AA17" s="319">
        <f>IF($Z17&gt;=1,RANK($Z17,$Z5:$Z18),0)</f>
        <v>0</v>
      </c>
      <c r="AB17" s="320">
        <f t="shared" si="17"/>
        <v>0</v>
      </c>
      <c r="AD17" s="318">
        <f t="shared" si="18"/>
        <v>1.6999999999999999E-3</v>
      </c>
      <c r="AE17" s="319">
        <f>IF($AD17&gt;=1,RANK($AD17,$AD5:$AD18),0)</f>
        <v>0</v>
      </c>
      <c r="AF17" s="320">
        <f t="shared" si="19"/>
        <v>0</v>
      </c>
      <c r="AI17" s="336">
        <f t="shared" si="22"/>
        <v>0</v>
      </c>
      <c r="AJ17" s="337">
        <f t="shared" si="23"/>
        <v>0</v>
      </c>
    </row>
    <row r="18" spans="1:36" ht="15" x14ac:dyDescent="0.2">
      <c r="A18" s="322">
        <f>((ROW(A5)-5)/14)+1</f>
        <v>1</v>
      </c>
      <c r="B18" s="295">
        <f t="shared" si="0"/>
        <v>0</v>
      </c>
      <c r="C18" s="372"/>
      <c r="D18" s="323" t="str">
        <f t="shared" si="1"/>
        <v/>
      </c>
      <c r="E18" s="324" t="str">
        <f t="shared" si="2"/>
        <v/>
      </c>
      <c r="F18" s="325">
        <f t="shared" si="3"/>
        <v>0</v>
      </c>
      <c r="G18" s="326">
        <f t="shared" si="4"/>
        <v>0</v>
      </c>
      <c r="H18" s="327">
        <f t="shared" si="5"/>
        <v>0</v>
      </c>
      <c r="I18" s="326">
        <f t="shared" si="6"/>
        <v>0</v>
      </c>
      <c r="J18" s="327">
        <f t="shared" si="7"/>
        <v>0</v>
      </c>
      <c r="K18" s="326">
        <f t="shared" si="8"/>
        <v>0</v>
      </c>
      <c r="L18" s="325">
        <f t="shared" si="9"/>
        <v>0</v>
      </c>
      <c r="M18" s="326">
        <f t="shared" si="10"/>
        <v>0</v>
      </c>
      <c r="N18" s="450"/>
      <c r="O18" s="328">
        <f t="shared" si="20"/>
        <v>0</v>
      </c>
      <c r="P18" s="453"/>
      <c r="Q18" s="302" t="str">
        <f t="shared" si="21"/>
        <v/>
      </c>
      <c r="R18" s="329">
        <f t="shared" si="11"/>
        <v>0</v>
      </c>
      <c r="S18" s="171">
        <f t="shared" si="12"/>
        <v>0</v>
      </c>
      <c r="T18" s="172">
        <f t="shared" si="13"/>
        <v>0</v>
      </c>
      <c r="V18" s="330" t="str">
        <f t="shared" si="14"/>
        <v/>
      </c>
      <c r="X18" s="173" t="str">
        <f t="shared" si="15"/>
        <v>F</v>
      </c>
      <c r="Z18" s="331">
        <f t="shared" si="16"/>
        <v>0</v>
      </c>
      <c r="AA18" s="293">
        <f>IF($Z18&gt;=1,RANK($Z18,$Z5:$Z18),0)</f>
        <v>0</v>
      </c>
      <c r="AB18" s="294">
        <f t="shared" si="17"/>
        <v>0</v>
      </c>
      <c r="AC18" s="163">
        <f>SUM(AB5:AB18)</f>
        <v>592</v>
      </c>
      <c r="AD18" s="331">
        <f t="shared" si="18"/>
        <v>1.8E-3</v>
      </c>
      <c r="AE18" s="293">
        <f>IF($AD18&gt;=1,RANK($AD18,$AD5:$AD18),0)</f>
        <v>0</v>
      </c>
      <c r="AF18" s="294">
        <f t="shared" si="19"/>
        <v>0</v>
      </c>
      <c r="AG18" s="163">
        <f>SUM(AF5:AF18)</f>
        <v>689</v>
      </c>
      <c r="AI18" s="336">
        <f t="shared" si="22"/>
        <v>0</v>
      </c>
      <c r="AJ18" s="337">
        <f t="shared" si="23"/>
        <v>0</v>
      </c>
    </row>
    <row r="19" spans="1:36" ht="15" customHeight="1" x14ac:dyDescent="0.2">
      <c r="A19" s="447" t="str">
        <f>IF(LEN(E19),+E19,"")</f>
        <v>Albemarle</v>
      </c>
      <c r="B19" s="295">
        <f t="shared" si="0"/>
        <v>11</v>
      </c>
      <c r="C19" s="370" t="s">
        <v>205</v>
      </c>
      <c r="D19" s="296" t="str">
        <f t="shared" si="1"/>
        <v>Frankie Re</v>
      </c>
      <c r="E19" s="297" t="str">
        <f t="shared" si="2"/>
        <v>Albemarle</v>
      </c>
      <c r="F19" s="298">
        <f t="shared" si="3"/>
        <v>12.4</v>
      </c>
      <c r="G19" s="299">
        <f t="shared" si="4"/>
        <v>46</v>
      </c>
      <c r="H19" s="300">
        <f t="shared" si="5"/>
        <v>2.15</v>
      </c>
      <c r="I19" s="299">
        <f t="shared" si="6"/>
        <v>55</v>
      </c>
      <c r="J19" s="300">
        <f t="shared" si="7"/>
        <v>1.56</v>
      </c>
      <c r="K19" s="299">
        <f t="shared" si="8"/>
        <v>37</v>
      </c>
      <c r="L19" s="298">
        <f t="shared" si="9"/>
        <v>21.02</v>
      </c>
      <c r="M19" s="299">
        <f t="shared" si="10"/>
        <v>42</v>
      </c>
      <c r="N19" s="448">
        <f>INDEX(RelayPoints,A32)</f>
        <v>48</v>
      </c>
      <c r="O19" s="301">
        <f>+G19+I19+K19+M19</f>
        <v>180</v>
      </c>
      <c r="P19" s="451">
        <f>+AC32+AG32+N19</f>
        <v>1243</v>
      </c>
      <c r="Q19" s="302" t="str">
        <f>IF(AB19+AF19&gt;0,"*","")</f>
        <v>*</v>
      </c>
      <c r="R19" s="303">
        <f t="shared" si="11"/>
        <v>36</v>
      </c>
      <c r="S19" s="304">
        <f t="shared" si="12"/>
        <v>0</v>
      </c>
      <c r="T19" s="305">
        <f t="shared" si="13"/>
        <v>42</v>
      </c>
      <c r="V19" s="306" t="str">
        <f t="shared" si="14"/>
        <v>Step 9</v>
      </c>
      <c r="X19" s="173" t="str">
        <f t="shared" si="15"/>
        <v>M</v>
      </c>
      <c r="Z19" s="307">
        <f t="shared" si="16"/>
        <v>180.00190000000001</v>
      </c>
      <c r="AA19" s="308">
        <f>IF($Z19&gt;=1,RANK($Z19,$Z19:$Z32),0)</f>
        <v>4</v>
      </c>
      <c r="AB19" s="309">
        <f t="shared" ref="AB19:AB32" si="24">IF(AA19&lt;=MaxS,INT(Z19),0)</f>
        <v>180</v>
      </c>
      <c r="AD19" s="307">
        <f t="shared" si="18"/>
        <v>0</v>
      </c>
      <c r="AE19" s="308">
        <f>IF($AD19&gt;=1,RANK($AD19,$AD19:$AD32),0)</f>
        <v>0</v>
      </c>
      <c r="AF19" s="309">
        <f t="shared" ref="AF19:AF32" si="25">IF(AE19&lt;=MaxS,INT(AD19),0)</f>
        <v>0</v>
      </c>
      <c r="AI19" s="336">
        <f t="shared" si="22"/>
        <v>180</v>
      </c>
      <c r="AJ19" s="337">
        <f t="shared" si="23"/>
        <v>0</v>
      </c>
    </row>
    <row r="20" spans="1:36" ht="15" x14ac:dyDescent="0.2">
      <c r="A20" s="447"/>
      <c r="B20" s="295">
        <f t="shared" si="0"/>
        <v>12</v>
      </c>
      <c r="C20" s="371" t="s">
        <v>206</v>
      </c>
      <c r="D20" s="310" t="str">
        <f t="shared" si="1"/>
        <v>Evan Ma</v>
      </c>
      <c r="E20" s="311" t="str">
        <f t="shared" si="2"/>
        <v>Albemarle</v>
      </c>
      <c r="F20" s="312">
        <f t="shared" si="3"/>
        <v>12.4</v>
      </c>
      <c r="G20" s="313">
        <f t="shared" si="4"/>
        <v>46</v>
      </c>
      <c r="H20" s="314">
        <f t="shared" si="5"/>
        <v>2.15</v>
      </c>
      <c r="I20" s="313">
        <f t="shared" si="6"/>
        <v>55</v>
      </c>
      <c r="J20" s="314">
        <f t="shared" si="7"/>
        <v>1.38</v>
      </c>
      <c r="K20" s="313">
        <f t="shared" si="8"/>
        <v>28</v>
      </c>
      <c r="L20" s="312">
        <f t="shared" si="9"/>
        <v>28</v>
      </c>
      <c r="M20" s="313">
        <f t="shared" si="10"/>
        <v>56</v>
      </c>
      <c r="N20" s="449"/>
      <c r="O20" s="315">
        <f t="shared" ref="O20:O32" si="26">+G20+I20+K20+M20</f>
        <v>185</v>
      </c>
      <c r="P20" s="452"/>
      <c r="Q20" s="302" t="str">
        <f t="shared" ref="Q20:Q32" si="27">IF(AB20+AF20&gt;0,"*","")</f>
        <v>*</v>
      </c>
      <c r="R20" s="316">
        <f t="shared" si="11"/>
        <v>33</v>
      </c>
      <c r="S20" s="168">
        <f t="shared" si="12"/>
        <v>0</v>
      </c>
      <c r="T20" s="169">
        <f t="shared" si="13"/>
        <v>39</v>
      </c>
      <c r="V20" s="317" t="str">
        <f t="shared" si="14"/>
        <v>Step 9</v>
      </c>
      <c r="X20" s="173" t="str">
        <f t="shared" si="15"/>
        <v>M</v>
      </c>
      <c r="Z20" s="318">
        <f t="shared" si="16"/>
        <v>185.00200000000001</v>
      </c>
      <c r="AA20" s="319">
        <f>IF($Z20&gt;=1,RANK($Z20,$Z19:$Z32),0)</f>
        <v>1</v>
      </c>
      <c r="AB20" s="320">
        <f t="shared" si="24"/>
        <v>185</v>
      </c>
      <c r="AD20" s="318">
        <f t="shared" si="18"/>
        <v>0</v>
      </c>
      <c r="AE20" s="319">
        <f>IF($AD20&gt;=1,RANK($AD20,$AD19:$AD32),0)</f>
        <v>0</v>
      </c>
      <c r="AF20" s="320">
        <f t="shared" si="25"/>
        <v>0</v>
      </c>
      <c r="AI20" s="336">
        <f t="shared" si="22"/>
        <v>185</v>
      </c>
      <c r="AJ20" s="337">
        <f t="shared" si="23"/>
        <v>0</v>
      </c>
    </row>
    <row r="21" spans="1:36" ht="15" x14ac:dyDescent="0.2">
      <c r="A21" s="447"/>
      <c r="B21" s="295">
        <f t="shared" si="0"/>
        <v>13</v>
      </c>
      <c r="C21" s="371" t="s">
        <v>207</v>
      </c>
      <c r="D21" s="310" t="str">
        <f t="shared" si="1"/>
        <v>Jamal Mu</v>
      </c>
      <c r="E21" s="311" t="str">
        <f t="shared" si="2"/>
        <v>Albemarle</v>
      </c>
      <c r="F21" s="312">
        <f t="shared" si="3"/>
        <v>12.4</v>
      </c>
      <c r="G21" s="313">
        <f t="shared" si="4"/>
        <v>46</v>
      </c>
      <c r="H21" s="314">
        <f t="shared" si="5"/>
        <v>2.35</v>
      </c>
      <c r="I21" s="313">
        <f t="shared" si="6"/>
        <v>35</v>
      </c>
      <c r="J21" s="314">
        <f t="shared" si="7"/>
        <v>1.53</v>
      </c>
      <c r="K21" s="313">
        <f t="shared" si="8"/>
        <v>35</v>
      </c>
      <c r="L21" s="312">
        <f t="shared" si="9"/>
        <v>28.6</v>
      </c>
      <c r="M21" s="313">
        <f t="shared" si="10"/>
        <v>57</v>
      </c>
      <c r="N21" s="449"/>
      <c r="O21" s="315">
        <f t="shared" si="26"/>
        <v>173</v>
      </c>
      <c r="P21" s="452"/>
      <c r="Q21" s="302" t="str">
        <f t="shared" si="27"/>
        <v/>
      </c>
      <c r="R21" s="316">
        <f t="shared" si="11"/>
        <v>41</v>
      </c>
      <c r="S21" s="168">
        <f t="shared" si="12"/>
        <v>0</v>
      </c>
      <c r="T21" s="169">
        <f t="shared" si="13"/>
        <v>50</v>
      </c>
      <c r="V21" s="317" t="str">
        <f t="shared" si="14"/>
        <v>Step 8</v>
      </c>
      <c r="X21" s="173" t="str">
        <f t="shared" si="15"/>
        <v>M</v>
      </c>
      <c r="Z21" s="318">
        <f t="shared" si="16"/>
        <v>173.00210000000001</v>
      </c>
      <c r="AA21" s="319">
        <f>IF($Z21&gt;=1,RANK($Z21,$Z19:$Z32),0)</f>
        <v>5</v>
      </c>
      <c r="AB21" s="320">
        <f t="shared" si="24"/>
        <v>0</v>
      </c>
      <c r="AD21" s="318">
        <f t="shared" si="18"/>
        <v>0</v>
      </c>
      <c r="AE21" s="319">
        <f>IF($AD21&gt;=1,RANK($AD21,$AD19:$AD32),0)</f>
        <v>0</v>
      </c>
      <c r="AF21" s="320">
        <f t="shared" si="25"/>
        <v>0</v>
      </c>
      <c r="AI21" s="336">
        <f t="shared" si="22"/>
        <v>173</v>
      </c>
      <c r="AJ21" s="337">
        <f t="shared" si="23"/>
        <v>0</v>
      </c>
    </row>
    <row r="22" spans="1:36" ht="15" x14ac:dyDescent="0.2">
      <c r="A22" s="447"/>
      <c r="B22" s="295">
        <f t="shared" si="0"/>
        <v>14</v>
      </c>
      <c r="C22" s="371" t="s">
        <v>208</v>
      </c>
      <c r="D22" s="310" t="str">
        <f t="shared" si="1"/>
        <v>Jermaine Sa</v>
      </c>
      <c r="E22" s="311" t="str">
        <f t="shared" si="2"/>
        <v>Albemarle</v>
      </c>
      <c r="F22" s="312">
        <f t="shared" si="3"/>
        <v>12.8</v>
      </c>
      <c r="G22" s="313">
        <f t="shared" si="4"/>
        <v>42</v>
      </c>
      <c r="H22" s="314">
        <f t="shared" si="5"/>
        <v>2.2599999999999998</v>
      </c>
      <c r="I22" s="313">
        <f t="shared" si="6"/>
        <v>44</v>
      </c>
      <c r="J22" s="314">
        <f t="shared" si="7"/>
        <v>1.55</v>
      </c>
      <c r="K22" s="313">
        <f t="shared" si="8"/>
        <v>36</v>
      </c>
      <c r="L22" s="312">
        <f t="shared" si="9"/>
        <v>29.4</v>
      </c>
      <c r="M22" s="313">
        <f t="shared" si="10"/>
        <v>58</v>
      </c>
      <c r="N22" s="449"/>
      <c r="O22" s="315">
        <f t="shared" si="26"/>
        <v>180</v>
      </c>
      <c r="P22" s="452"/>
      <c r="Q22" s="302" t="str">
        <f t="shared" si="27"/>
        <v>*</v>
      </c>
      <c r="R22" s="316">
        <f t="shared" si="11"/>
        <v>36</v>
      </c>
      <c r="S22" s="168">
        <f t="shared" si="12"/>
        <v>0</v>
      </c>
      <c r="T22" s="169">
        <f t="shared" si="13"/>
        <v>42</v>
      </c>
      <c r="V22" s="317" t="str">
        <f t="shared" si="14"/>
        <v>Step 9</v>
      </c>
      <c r="X22" s="173" t="str">
        <f t="shared" si="15"/>
        <v>M</v>
      </c>
      <c r="Z22" s="318">
        <f t="shared" si="16"/>
        <v>180.00219999999999</v>
      </c>
      <c r="AA22" s="319">
        <f>IF($Z22&gt;=1,RANK($Z22,$Z19:$Z32),0)</f>
        <v>3</v>
      </c>
      <c r="AB22" s="320">
        <f t="shared" si="24"/>
        <v>180</v>
      </c>
      <c r="AD22" s="318">
        <f t="shared" si="18"/>
        <v>0</v>
      </c>
      <c r="AE22" s="319">
        <f>IF($AD22&gt;=1,RANK($AD22,$AD19:$AD32),0)</f>
        <v>0</v>
      </c>
      <c r="AF22" s="320">
        <f t="shared" si="25"/>
        <v>0</v>
      </c>
      <c r="AI22" s="336">
        <f t="shared" si="22"/>
        <v>180</v>
      </c>
      <c r="AJ22" s="337">
        <f t="shared" si="23"/>
        <v>0</v>
      </c>
    </row>
    <row r="23" spans="1:36" ht="15" x14ac:dyDescent="0.2">
      <c r="A23" s="447"/>
      <c r="B23" s="295">
        <f t="shared" si="0"/>
        <v>14</v>
      </c>
      <c r="C23" s="371" t="s">
        <v>208</v>
      </c>
      <c r="D23" s="310" t="str">
        <f t="shared" si="1"/>
        <v>Jermaine Sa</v>
      </c>
      <c r="E23" s="311" t="str">
        <f t="shared" si="2"/>
        <v>Albemarle</v>
      </c>
      <c r="F23" s="312">
        <f t="shared" si="3"/>
        <v>12.8</v>
      </c>
      <c r="G23" s="313">
        <f t="shared" si="4"/>
        <v>42</v>
      </c>
      <c r="H23" s="314">
        <f t="shared" si="5"/>
        <v>2.2599999999999998</v>
      </c>
      <c r="I23" s="313">
        <f t="shared" si="6"/>
        <v>44</v>
      </c>
      <c r="J23" s="314">
        <f t="shared" si="7"/>
        <v>1.55</v>
      </c>
      <c r="K23" s="313">
        <f t="shared" si="8"/>
        <v>36</v>
      </c>
      <c r="L23" s="312">
        <f t="shared" si="9"/>
        <v>29.4</v>
      </c>
      <c r="M23" s="313">
        <f t="shared" si="10"/>
        <v>58</v>
      </c>
      <c r="N23" s="449"/>
      <c r="O23" s="315">
        <f t="shared" si="26"/>
        <v>180</v>
      </c>
      <c r="P23" s="452"/>
      <c r="Q23" s="302" t="str">
        <f t="shared" si="27"/>
        <v>*</v>
      </c>
      <c r="R23" s="316">
        <f t="shared" si="11"/>
        <v>36</v>
      </c>
      <c r="S23" s="168">
        <f t="shared" si="12"/>
        <v>0</v>
      </c>
      <c r="T23" s="169">
        <f t="shared" si="13"/>
        <v>42</v>
      </c>
      <c r="V23" s="317" t="str">
        <f t="shared" si="14"/>
        <v>Step 9</v>
      </c>
      <c r="X23" s="173" t="str">
        <f t="shared" si="15"/>
        <v>M</v>
      </c>
      <c r="Z23" s="318">
        <f t="shared" si="16"/>
        <v>180.00229999999999</v>
      </c>
      <c r="AA23" s="319">
        <f>IF($Z23&gt;=1,RANK($Z23,$Z19:$Z32),0)</f>
        <v>2</v>
      </c>
      <c r="AB23" s="320">
        <f t="shared" si="24"/>
        <v>180</v>
      </c>
      <c r="AD23" s="318">
        <f t="shared" si="18"/>
        <v>0</v>
      </c>
      <c r="AE23" s="319">
        <f>IF($AD23&gt;=1,RANK($AD23,$AD19:$AD32),0)</f>
        <v>0</v>
      </c>
      <c r="AF23" s="320">
        <f t="shared" si="25"/>
        <v>0</v>
      </c>
      <c r="AI23" s="336">
        <f t="shared" si="22"/>
        <v>180</v>
      </c>
      <c r="AJ23" s="337">
        <f t="shared" si="23"/>
        <v>0</v>
      </c>
    </row>
    <row r="24" spans="1:36" ht="15" x14ac:dyDescent="0.2">
      <c r="A24" s="447"/>
      <c r="B24" s="295">
        <f t="shared" si="0"/>
        <v>16</v>
      </c>
      <c r="C24" s="371" t="s">
        <v>210</v>
      </c>
      <c r="D24" s="310" t="str">
        <f t="shared" si="1"/>
        <v>Salma Ab</v>
      </c>
      <c r="E24" s="311" t="str">
        <f t="shared" si="2"/>
        <v>Albemarle</v>
      </c>
      <c r="F24" s="321">
        <f t="shared" si="3"/>
        <v>14.4</v>
      </c>
      <c r="G24" s="313">
        <f t="shared" si="4"/>
        <v>26</v>
      </c>
      <c r="H24" s="314">
        <f t="shared" si="5"/>
        <v>2.57</v>
      </c>
      <c r="I24" s="313">
        <f t="shared" si="6"/>
        <v>13</v>
      </c>
      <c r="J24" s="314">
        <f t="shared" si="7"/>
        <v>0</v>
      </c>
      <c r="K24" s="313">
        <f t="shared" si="8"/>
        <v>0</v>
      </c>
      <c r="L24" s="312">
        <f t="shared" si="9"/>
        <v>13.8</v>
      </c>
      <c r="M24" s="313">
        <f t="shared" si="10"/>
        <v>27</v>
      </c>
      <c r="N24" s="449"/>
      <c r="O24" s="315">
        <f t="shared" si="26"/>
        <v>66</v>
      </c>
      <c r="P24" s="452"/>
      <c r="Q24" s="302" t="str">
        <f t="shared" si="27"/>
        <v>*</v>
      </c>
      <c r="R24" s="316">
        <f t="shared" si="11"/>
        <v>0</v>
      </c>
      <c r="S24" s="168">
        <f t="shared" si="12"/>
        <v>62</v>
      </c>
      <c r="T24" s="169">
        <f t="shared" si="13"/>
        <v>124</v>
      </c>
      <c r="V24" s="317" t="str">
        <f t="shared" si="14"/>
        <v>Step 2</v>
      </c>
      <c r="X24" s="173" t="str">
        <f t="shared" si="15"/>
        <v>F</v>
      </c>
      <c r="Z24" s="318">
        <f t="shared" si="16"/>
        <v>0</v>
      </c>
      <c r="AA24" s="319">
        <f>IF($Z24&gt;=1,RANK($Z24,$Z19:$Z32),0)</f>
        <v>0</v>
      </c>
      <c r="AB24" s="320">
        <f t="shared" si="24"/>
        <v>0</v>
      </c>
      <c r="AD24" s="318">
        <f t="shared" si="18"/>
        <v>66.002399999999994</v>
      </c>
      <c r="AE24" s="319">
        <f>IF($AD24&gt;=1,RANK($AD24,$AD19:$AD32),0)</f>
        <v>4</v>
      </c>
      <c r="AF24" s="320">
        <f t="shared" si="25"/>
        <v>66</v>
      </c>
      <c r="AI24" s="336">
        <f t="shared" si="22"/>
        <v>0</v>
      </c>
      <c r="AJ24" s="337">
        <f t="shared" si="23"/>
        <v>66</v>
      </c>
    </row>
    <row r="25" spans="1:36" ht="15" x14ac:dyDescent="0.2">
      <c r="A25" s="447"/>
      <c r="B25" s="295">
        <f t="shared" si="0"/>
        <v>17</v>
      </c>
      <c r="C25" s="371" t="s">
        <v>211</v>
      </c>
      <c r="D25" s="310" t="str">
        <f t="shared" si="1"/>
        <v>Dounia Be</v>
      </c>
      <c r="E25" s="311" t="str">
        <f t="shared" si="2"/>
        <v>Albemarle</v>
      </c>
      <c r="F25" s="312">
        <f t="shared" si="3"/>
        <v>13.7</v>
      </c>
      <c r="G25" s="313">
        <f t="shared" si="4"/>
        <v>33</v>
      </c>
      <c r="H25" s="314">
        <f t="shared" si="5"/>
        <v>2.4</v>
      </c>
      <c r="I25" s="313">
        <f t="shared" si="6"/>
        <v>30</v>
      </c>
      <c r="J25" s="314">
        <f t="shared" si="7"/>
        <v>1.3</v>
      </c>
      <c r="K25" s="313">
        <f t="shared" si="8"/>
        <v>24</v>
      </c>
      <c r="L25" s="312">
        <f t="shared" si="9"/>
        <v>16</v>
      </c>
      <c r="M25" s="313">
        <f t="shared" si="10"/>
        <v>32</v>
      </c>
      <c r="N25" s="449"/>
      <c r="O25" s="315">
        <f t="shared" si="26"/>
        <v>119</v>
      </c>
      <c r="P25" s="452"/>
      <c r="Q25" s="302" t="str">
        <f t="shared" si="27"/>
        <v>*</v>
      </c>
      <c r="R25" s="316">
        <f t="shared" si="11"/>
        <v>0</v>
      </c>
      <c r="S25" s="168">
        <f t="shared" si="12"/>
        <v>48</v>
      </c>
      <c r="T25" s="169">
        <f t="shared" si="13"/>
        <v>109</v>
      </c>
      <c r="V25" s="317" t="str">
        <f t="shared" si="14"/>
        <v>Step 6</v>
      </c>
      <c r="X25" s="173" t="str">
        <f t="shared" si="15"/>
        <v>F</v>
      </c>
      <c r="Z25" s="318">
        <f t="shared" si="16"/>
        <v>0</v>
      </c>
      <c r="AA25" s="319">
        <f>IF($Z25&gt;=1,RANK($Z25,$Z19:$Z32),0)</f>
        <v>0</v>
      </c>
      <c r="AB25" s="320">
        <f t="shared" si="24"/>
        <v>0</v>
      </c>
      <c r="AD25" s="318">
        <f t="shared" si="18"/>
        <v>119.0025</v>
      </c>
      <c r="AE25" s="319">
        <f>IF($AD25&gt;=1,RANK($AD25,$AD19:$AD32),0)</f>
        <v>3</v>
      </c>
      <c r="AF25" s="320">
        <f t="shared" si="25"/>
        <v>119</v>
      </c>
      <c r="AI25" s="336">
        <f t="shared" si="22"/>
        <v>0</v>
      </c>
      <c r="AJ25" s="337">
        <f t="shared" si="23"/>
        <v>119</v>
      </c>
    </row>
    <row r="26" spans="1:36" ht="15" x14ac:dyDescent="0.2">
      <c r="A26" s="447"/>
      <c r="B26" s="295">
        <f t="shared" si="0"/>
        <v>18</v>
      </c>
      <c r="C26" s="371" t="s">
        <v>212</v>
      </c>
      <c r="D26" s="310" t="str">
        <f t="shared" si="1"/>
        <v>Mia Je</v>
      </c>
      <c r="E26" s="311" t="str">
        <f t="shared" si="2"/>
        <v>Albemarle</v>
      </c>
      <c r="F26" s="312">
        <f t="shared" si="3"/>
        <v>13.8</v>
      </c>
      <c r="G26" s="313">
        <f t="shared" si="4"/>
        <v>32</v>
      </c>
      <c r="H26" s="314">
        <f t="shared" si="5"/>
        <v>2.3199999999999998</v>
      </c>
      <c r="I26" s="313">
        <f t="shared" si="6"/>
        <v>38</v>
      </c>
      <c r="J26" s="314">
        <f t="shared" si="7"/>
        <v>1.3</v>
      </c>
      <c r="K26" s="313">
        <f t="shared" si="8"/>
        <v>24</v>
      </c>
      <c r="L26" s="312">
        <f t="shared" si="9"/>
        <v>16</v>
      </c>
      <c r="M26" s="313">
        <f t="shared" si="10"/>
        <v>32</v>
      </c>
      <c r="N26" s="449"/>
      <c r="O26" s="315">
        <f t="shared" si="26"/>
        <v>126</v>
      </c>
      <c r="P26" s="452"/>
      <c r="Q26" s="302" t="str">
        <f t="shared" si="27"/>
        <v>*</v>
      </c>
      <c r="R26" s="316">
        <f t="shared" si="11"/>
        <v>0</v>
      </c>
      <c r="S26" s="168">
        <f t="shared" si="12"/>
        <v>44</v>
      </c>
      <c r="T26" s="169">
        <f t="shared" si="13"/>
        <v>103</v>
      </c>
      <c r="V26" s="317" t="str">
        <f t="shared" si="14"/>
        <v>Step 7</v>
      </c>
      <c r="X26" s="173" t="str">
        <f t="shared" si="15"/>
        <v>F</v>
      </c>
      <c r="Z26" s="318">
        <f t="shared" si="16"/>
        <v>0</v>
      </c>
      <c r="AA26" s="319">
        <f>IF($Z26&gt;=1,RANK($Z26,$Z19:$Z32),0)</f>
        <v>0</v>
      </c>
      <c r="AB26" s="320">
        <f t="shared" si="24"/>
        <v>0</v>
      </c>
      <c r="AD26" s="318">
        <f t="shared" si="18"/>
        <v>126.0026</v>
      </c>
      <c r="AE26" s="319">
        <f>IF($AD26&gt;=1,RANK($AD26,$AD19:$AD32),0)</f>
        <v>2</v>
      </c>
      <c r="AF26" s="320">
        <f t="shared" si="25"/>
        <v>126</v>
      </c>
      <c r="AI26" s="336">
        <f t="shared" si="22"/>
        <v>0</v>
      </c>
      <c r="AJ26" s="337">
        <f t="shared" si="23"/>
        <v>126</v>
      </c>
    </row>
    <row r="27" spans="1:36" ht="15" x14ac:dyDescent="0.2">
      <c r="A27" s="447"/>
      <c r="B27" s="295">
        <f t="shared" si="0"/>
        <v>19</v>
      </c>
      <c r="C27" s="371" t="s">
        <v>213</v>
      </c>
      <c r="D27" s="310" t="str">
        <f t="shared" si="1"/>
        <v>Layla Cl</v>
      </c>
      <c r="E27" s="311" t="str">
        <f t="shared" si="2"/>
        <v>Albemarle</v>
      </c>
      <c r="F27" s="312">
        <f t="shared" si="3"/>
        <v>13.5</v>
      </c>
      <c r="G27" s="313">
        <f t="shared" si="4"/>
        <v>35</v>
      </c>
      <c r="H27" s="314">
        <f t="shared" si="5"/>
        <v>2.2999999999999998</v>
      </c>
      <c r="I27" s="313">
        <f t="shared" si="6"/>
        <v>40</v>
      </c>
      <c r="J27" s="314">
        <f t="shared" si="7"/>
        <v>1.9</v>
      </c>
      <c r="K27" s="313">
        <f t="shared" si="8"/>
        <v>54</v>
      </c>
      <c r="L27" s="312">
        <f t="shared" si="9"/>
        <v>15.1</v>
      </c>
      <c r="M27" s="313">
        <f t="shared" si="10"/>
        <v>30</v>
      </c>
      <c r="N27" s="449"/>
      <c r="O27" s="315">
        <f t="shared" si="26"/>
        <v>159</v>
      </c>
      <c r="P27" s="452"/>
      <c r="Q27" s="302" t="str">
        <f t="shared" si="27"/>
        <v>*</v>
      </c>
      <c r="R27" s="316">
        <f t="shared" si="11"/>
        <v>0</v>
      </c>
      <c r="S27" s="168">
        <f t="shared" si="12"/>
        <v>23</v>
      </c>
      <c r="T27" s="169">
        <f t="shared" si="13"/>
        <v>71</v>
      </c>
      <c r="V27" s="317" t="str">
        <f t="shared" si="14"/>
        <v>Step 10</v>
      </c>
      <c r="X27" s="173" t="str">
        <f t="shared" si="15"/>
        <v>F</v>
      </c>
      <c r="Z27" s="318">
        <f t="shared" si="16"/>
        <v>0</v>
      </c>
      <c r="AA27" s="319">
        <f>IF($Z27&gt;=1,RANK($Z27,$Z19:$Z32),0)</f>
        <v>0</v>
      </c>
      <c r="AB27" s="320">
        <f t="shared" si="24"/>
        <v>0</v>
      </c>
      <c r="AD27" s="318">
        <f t="shared" si="18"/>
        <v>159.0027</v>
      </c>
      <c r="AE27" s="319">
        <f>IF($AD27&gt;=1,RANK($AD27,$AD19:$AD32),0)</f>
        <v>1</v>
      </c>
      <c r="AF27" s="320">
        <f t="shared" si="25"/>
        <v>159</v>
      </c>
      <c r="AI27" s="336">
        <f t="shared" si="22"/>
        <v>0</v>
      </c>
      <c r="AJ27" s="337">
        <f t="shared" si="23"/>
        <v>159</v>
      </c>
    </row>
    <row r="28" spans="1:36" ht="15" x14ac:dyDescent="0.2">
      <c r="A28" s="447"/>
      <c r="B28" s="295">
        <f t="shared" si="0"/>
        <v>20</v>
      </c>
      <c r="C28" s="371" t="s">
        <v>214</v>
      </c>
      <c r="D28" s="310" t="str">
        <f t="shared" si="1"/>
        <v xml:space="preserve">0 </v>
      </c>
      <c r="E28" s="311" t="str">
        <f t="shared" si="2"/>
        <v>Albemarle</v>
      </c>
      <c r="F28" s="312">
        <f t="shared" si="3"/>
        <v>0</v>
      </c>
      <c r="G28" s="313">
        <f t="shared" si="4"/>
        <v>0</v>
      </c>
      <c r="H28" s="314">
        <f t="shared" si="5"/>
        <v>0</v>
      </c>
      <c r="I28" s="313">
        <f t="shared" si="6"/>
        <v>0</v>
      </c>
      <c r="J28" s="314">
        <f t="shared" si="7"/>
        <v>0</v>
      </c>
      <c r="K28" s="313">
        <f t="shared" si="8"/>
        <v>0</v>
      </c>
      <c r="L28" s="312">
        <f t="shared" si="9"/>
        <v>0</v>
      </c>
      <c r="M28" s="313">
        <f t="shared" si="10"/>
        <v>0</v>
      </c>
      <c r="N28" s="449"/>
      <c r="O28" s="315">
        <f t="shared" si="26"/>
        <v>0</v>
      </c>
      <c r="P28" s="452"/>
      <c r="Q28" s="302" t="str">
        <f t="shared" si="27"/>
        <v/>
      </c>
      <c r="R28" s="316">
        <f t="shared" si="11"/>
        <v>0</v>
      </c>
      <c r="S28" s="168">
        <f t="shared" si="12"/>
        <v>0</v>
      </c>
      <c r="T28" s="169">
        <f t="shared" si="13"/>
        <v>0</v>
      </c>
      <c r="V28" s="317" t="str">
        <f t="shared" si="14"/>
        <v/>
      </c>
      <c r="X28" s="173" t="str">
        <f t="shared" si="15"/>
        <v/>
      </c>
      <c r="Z28" s="318">
        <f t="shared" si="16"/>
        <v>0</v>
      </c>
      <c r="AA28" s="319">
        <f>IF($Z28&gt;=1,RANK($Z28,$Z19:$Z32),0)</f>
        <v>0</v>
      </c>
      <c r="AB28" s="320">
        <f t="shared" si="24"/>
        <v>0</v>
      </c>
      <c r="AD28" s="318">
        <f t="shared" si="18"/>
        <v>0</v>
      </c>
      <c r="AE28" s="319">
        <f>IF($AD28&gt;=1,RANK($AD28,$AD19:$AD32),0)</f>
        <v>0</v>
      </c>
      <c r="AF28" s="320">
        <f t="shared" si="25"/>
        <v>0</v>
      </c>
      <c r="AI28" s="336">
        <f t="shared" si="22"/>
        <v>0</v>
      </c>
      <c r="AJ28" s="337">
        <f t="shared" si="23"/>
        <v>0</v>
      </c>
    </row>
    <row r="29" spans="1:36" ht="15" x14ac:dyDescent="0.2">
      <c r="A29" s="447"/>
      <c r="B29" s="295">
        <f t="shared" si="0"/>
        <v>0</v>
      </c>
      <c r="C29" s="371"/>
      <c r="D29" s="310" t="str">
        <f t="shared" si="1"/>
        <v/>
      </c>
      <c r="E29" s="311" t="str">
        <f t="shared" si="2"/>
        <v/>
      </c>
      <c r="F29" s="312">
        <f t="shared" si="3"/>
        <v>0</v>
      </c>
      <c r="G29" s="313">
        <f t="shared" si="4"/>
        <v>0</v>
      </c>
      <c r="H29" s="314">
        <f t="shared" si="5"/>
        <v>0</v>
      </c>
      <c r="I29" s="313">
        <f t="shared" si="6"/>
        <v>0</v>
      </c>
      <c r="J29" s="314">
        <f t="shared" si="7"/>
        <v>0</v>
      </c>
      <c r="K29" s="313">
        <f t="shared" si="8"/>
        <v>0</v>
      </c>
      <c r="L29" s="312">
        <f t="shared" si="9"/>
        <v>0</v>
      </c>
      <c r="M29" s="313">
        <f t="shared" si="10"/>
        <v>0</v>
      </c>
      <c r="N29" s="449"/>
      <c r="O29" s="315">
        <f t="shared" si="26"/>
        <v>0</v>
      </c>
      <c r="P29" s="452"/>
      <c r="Q29" s="302" t="str">
        <f t="shared" si="27"/>
        <v/>
      </c>
      <c r="R29" s="316">
        <f t="shared" si="11"/>
        <v>0</v>
      </c>
      <c r="S29" s="168">
        <f t="shared" si="12"/>
        <v>0</v>
      </c>
      <c r="T29" s="169">
        <f t="shared" si="13"/>
        <v>0</v>
      </c>
      <c r="V29" s="317" t="str">
        <f t="shared" si="14"/>
        <v/>
      </c>
      <c r="X29" s="173" t="str">
        <f t="shared" si="15"/>
        <v>F</v>
      </c>
      <c r="Z29" s="318">
        <f t="shared" si="16"/>
        <v>0</v>
      </c>
      <c r="AA29" s="319">
        <f>IF($Z29&gt;=1,RANK($Z29,$Z19:$Z32),0)</f>
        <v>0</v>
      </c>
      <c r="AB29" s="320">
        <f t="shared" si="24"/>
        <v>0</v>
      </c>
      <c r="AD29" s="318">
        <f t="shared" si="18"/>
        <v>2.8999999999999998E-3</v>
      </c>
      <c r="AE29" s="319">
        <f>IF($AD29&gt;=1,RANK($AD29,$AD19:$AD32),0)</f>
        <v>0</v>
      </c>
      <c r="AF29" s="320">
        <f t="shared" si="25"/>
        <v>0</v>
      </c>
      <c r="AI29" s="336">
        <f t="shared" si="22"/>
        <v>0</v>
      </c>
      <c r="AJ29" s="337">
        <f t="shared" si="23"/>
        <v>0</v>
      </c>
    </row>
    <row r="30" spans="1:36" ht="15" x14ac:dyDescent="0.2">
      <c r="A30" s="447"/>
      <c r="B30" s="295">
        <f t="shared" si="0"/>
        <v>0</v>
      </c>
      <c r="C30" s="371"/>
      <c r="D30" s="310" t="str">
        <f t="shared" si="1"/>
        <v/>
      </c>
      <c r="E30" s="311" t="str">
        <f t="shared" si="2"/>
        <v/>
      </c>
      <c r="F30" s="312">
        <f t="shared" si="3"/>
        <v>0</v>
      </c>
      <c r="G30" s="313">
        <f t="shared" si="4"/>
        <v>0</v>
      </c>
      <c r="H30" s="314">
        <f t="shared" si="5"/>
        <v>0</v>
      </c>
      <c r="I30" s="313">
        <f t="shared" si="6"/>
        <v>0</v>
      </c>
      <c r="J30" s="314">
        <f t="shared" si="7"/>
        <v>0</v>
      </c>
      <c r="K30" s="313">
        <f t="shared" si="8"/>
        <v>0</v>
      </c>
      <c r="L30" s="312">
        <f t="shared" si="9"/>
        <v>0</v>
      </c>
      <c r="M30" s="313">
        <f t="shared" si="10"/>
        <v>0</v>
      </c>
      <c r="N30" s="449"/>
      <c r="O30" s="315">
        <f t="shared" si="26"/>
        <v>0</v>
      </c>
      <c r="P30" s="452"/>
      <c r="Q30" s="302" t="str">
        <f t="shared" si="27"/>
        <v/>
      </c>
      <c r="R30" s="316">
        <f t="shared" si="11"/>
        <v>0</v>
      </c>
      <c r="S30" s="168">
        <f t="shared" si="12"/>
        <v>0</v>
      </c>
      <c r="T30" s="169">
        <f t="shared" si="13"/>
        <v>0</v>
      </c>
      <c r="V30" s="317" t="str">
        <f t="shared" si="14"/>
        <v/>
      </c>
      <c r="X30" s="173" t="str">
        <f t="shared" si="15"/>
        <v>F</v>
      </c>
      <c r="Z30" s="318">
        <f t="shared" si="16"/>
        <v>0</v>
      </c>
      <c r="AA30" s="319">
        <f>IF($Z30&gt;=1,RANK($Z30,$Z19:$Z32),0)</f>
        <v>0</v>
      </c>
      <c r="AB30" s="320">
        <f t="shared" si="24"/>
        <v>0</v>
      </c>
      <c r="AD30" s="318">
        <f t="shared" si="18"/>
        <v>3.0000000000000001E-3</v>
      </c>
      <c r="AE30" s="319">
        <f>IF($AD30&gt;=1,RANK($AD30,$AD19:$AD32),0)</f>
        <v>0</v>
      </c>
      <c r="AF30" s="320">
        <f t="shared" si="25"/>
        <v>0</v>
      </c>
      <c r="AI30" s="336">
        <f t="shared" si="22"/>
        <v>0</v>
      </c>
      <c r="AJ30" s="337">
        <f t="shared" si="23"/>
        <v>0</v>
      </c>
    </row>
    <row r="31" spans="1:36" ht="15" x14ac:dyDescent="0.2">
      <c r="A31" s="447"/>
      <c r="B31" s="295">
        <f t="shared" si="0"/>
        <v>0</v>
      </c>
      <c r="C31" s="371"/>
      <c r="D31" s="310" t="str">
        <f t="shared" si="1"/>
        <v/>
      </c>
      <c r="E31" s="311" t="str">
        <f t="shared" si="2"/>
        <v/>
      </c>
      <c r="F31" s="312">
        <f t="shared" si="3"/>
        <v>0</v>
      </c>
      <c r="G31" s="313">
        <f t="shared" si="4"/>
        <v>0</v>
      </c>
      <c r="H31" s="314">
        <f t="shared" si="5"/>
        <v>0</v>
      </c>
      <c r="I31" s="313">
        <f t="shared" si="6"/>
        <v>0</v>
      </c>
      <c r="J31" s="314">
        <f t="shared" si="7"/>
        <v>0</v>
      </c>
      <c r="K31" s="313">
        <f t="shared" si="8"/>
        <v>0</v>
      </c>
      <c r="L31" s="312">
        <f t="shared" si="9"/>
        <v>0</v>
      </c>
      <c r="M31" s="313">
        <f t="shared" si="10"/>
        <v>0</v>
      </c>
      <c r="N31" s="449"/>
      <c r="O31" s="315">
        <f t="shared" si="26"/>
        <v>0</v>
      </c>
      <c r="P31" s="452"/>
      <c r="Q31" s="302" t="str">
        <f t="shared" si="27"/>
        <v/>
      </c>
      <c r="R31" s="316">
        <f t="shared" si="11"/>
        <v>0</v>
      </c>
      <c r="S31" s="168">
        <f t="shared" si="12"/>
        <v>0</v>
      </c>
      <c r="T31" s="169">
        <f t="shared" si="13"/>
        <v>0</v>
      </c>
      <c r="V31" s="317" t="str">
        <f t="shared" si="14"/>
        <v/>
      </c>
      <c r="X31" s="173" t="str">
        <f t="shared" si="15"/>
        <v>F</v>
      </c>
      <c r="Z31" s="318">
        <f t="shared" si="16"/>
        <v>0</v>
      </c>
      <c r="AA31" s="319">
        <f>IF($Z31&gt;=1,RANK($Z31,$Z19:$Z32),0)</f>
        <v>0</v>
      </c>
      <c r="AB31" s="320">
        <f t="shared" si="24"/>
        <v>0</v>
      </c>
      <c r="AD31" s="318">
        <f t="shared" si="18"/>
        <v>3.0999999999999999E-3</v>
      </c>
      <c r="AE31" s="319">
        <f>IF($AD31&gt;=1,RANK($AD31,$AD19:$AD32),0)</f>
        <v>0</v>
      </c>
      <c r="AF31" s="320">
        <f t="shared" si="25"/>
        <v>0</v>
      </c>
      <c r="AI31" s="336">
        <f t="shared" si="22"/>
        <v>0</v>
      </c>
      <c r="AJ31" s="337">
        <f t="shared" si="23"/>
        <v>0</v>
      </c>
    </row>
    <row r="32" spans="1:36" ht="15" x14ac:dyDescent="0.2">
      <c r="A32" s="322">
        <f>((ROW(A19)-5)/14)+1</f>
        <v>2</v>
      </c>
      <c r="B32" s="295">
        <f t="shared" si="0"/>
        <v>0</v>
      </c>
      <c r="C32" s="372"/>
      <c r="D32" s="323" t="str">
        <f t="shared" si="1"/>
        <v/>
      </c>
      <c r="E32" s="324" t="str">
        <f t="shared" si="2"/>
        <v/>
      </c>
      <c r="F32" s="325">
        <f t="shared" si="3"/>
        <v>0</v>
      </c>
      <c r="G32" s="326">
        <f t="shared" si="4"/>
        <v>0</v>
      </c>
      <c r="H32" s="327">
        <f t="shared" si="5"/>
        <v>0</v>
      </c>
      <c r="I32" s="326">
        <f t="shared" si="6"/>
        <v>0</v>
      </c>
      <c r="J32" s="327">
        <f t="shared" si="7"/>
        <v>0</v>
      </c>
      <c r="K32" s="326">
        <f t="shared" si="8"/>
        <v>0</v>
      </c>
      <c r="L32" s="325">
        <f t="shared" si="9"/>
        <v>0</v>
      </c>
      <c r="M32" s="326">
        <f t="shared" si="10"/>
        <v>0</v>
      </c>
      <c r="N32" s="450"/>
      <c r="O32" s="328">
        <f t="shared" si="26"/>
        <v>0</v>
      </c>
      <c r="P32" s="453"/>
      <c r="Q32" s="302" t="str">
        <f t="shared" si="27"/>
        <v/>
      </c>
      <c r="R32" s="329">
        <f t="shared" si="11"/>
        <v>0</v>
      </c>
      <c r="S32" s="171">
        <f t="shared" si="12"/>
        <v>0</v>
      </c>
      <c r="T32" s="172">
        <f t="shared" si="13"/>
        <v>0</v>
      </c>
      <c r="V32" s="330" t="str">
        <f t="shared" si="14"/>
        <v/>
      </c>
      <c r="X32" s="173" t="str">
        <f t="shared" si="15"/>
        <v>M</v>
      </c>
      <c r="Z32" s="331">
        <f t="shared" si="16"/>
        <v>3.2000000000000002E-3</v>
      </c>
      <c r="AA32" s="293">
        <f>IF($Z32&gt;=1,RANK($Z32,$Z19:$Z32),0)</f>
        <v>0</v>
      </c>
      <c r="AB32" s="294">
        <f t="shared" si="24"/>
        <v>0</v>
      </c>
      <c r="AC32" s="163">
        <f>SUM(AB19:AB32)</f>
        <v>725</v>
      </c>
      <c r="AD32" s="331">
        <f t="shared" si="18"/>
        <v>0</v>
      </c>
      <c r="AE32" s="293">
        <f>IF($AD32&gt;=1,RANK($AD32,$AD19:$AD32),0)</f>
        <v>0</v>
      </c>
      <c r="AF32" s="294">
        <f t="shared" si="25"/>
        <v>0</v>
      </c>
      <c r="AG32" s="163">
        <f>SUM(AF19:AF32)</f>
        <v>470</v>
      </c>
      <c r="AI32" s="332">
        <f t="shared" si="22"/>
        <v>0</v>
      </c>
      <c r="AJ32" s="333">
        <f t="shared" si="23"/>
        <v>0</v>
      </c>
    </row>
    <row r="33" spans="1:36" ht="15" customHeight="1" x14ac:dyDescent="0.2">
      <c r="A33" s="447" t="str">
        <f>IF(LEN(E33),+E33,"")</f>
        <v>Holy Ghost</v>
      </c>
      <c r="B33" s="295">
        <f t="shared" si="0"/>
        <v>21</v>
      </c>
      <c r="C33" s="370" t="s">
        <v>216</v>
      </c>
      <c r="D33" s="296" t="str">
        <f t="shared" si="1"/>
        <v xml:space="preserve">Tom </v>
      </c>
      <c r="E33" s="297" t="str">
        <f t="shared" si="2"/>
        <v>Holy Ghost</v>
      </c>
      <c r="F33" s="298">
        <f t="shared" si="3"/>
        <v>11.1</v>
      </c>
      <c r="G33" s="299">
        <f t="shared" si="4"/>
        <v>59</v>
      </c>
      <c r="H33" s="300">
        <f t="shared" si="5"/>
        <v>1.52</v>
      </c>
      <c r="I33" s="299">
        <f t="shared" si="6"/>
        <v>78</v>
      </c>
      <c r="J33" s="300">
        <f t="shared" si="7"/>
        <v>1.36</v>
      </c>
      <c r="K33" s="299">
        <f t="shared" si="8"/>
        <v>27</v>
      </c>
      <c r="L33" s="298">
        <f t="shared" si="9"/>
        <v>30.8</v>
      </c>
      <c r="M33" s="299">
        <f t="shared" si="10"/>
        <v>61</v>
      </c>
      <c r="N33" s="448">
        <f>INDEX(RelayPoints,A46)</f>
        <v>62</v>
      </c>
      <c r="O33" s="301">
        <f>+G33+I33+K33+M33</f>
        <v>225</v>
      </c>
      <c r="P33" s="451">
        <f>+AC46+AG46+N33</f>
        <v>1548</v>
      </c>
      <c r="Q33" s="302" t="str">
        <f>IF(AB33+AF33&gt;0,"*","")</f>
        <v>*</v>
      </c>
      <c r="R33" s="303">
        <f t="shared" si="11"/>
        <v>8</v>
      </c>
      <c r="S33" s="304">
        <f t="shared" si="12"/>
        <v>0</v>
      </c>
      <c r="T33" s="305">
        <f t="shared" si="13"/>
        <v>8</v>
      </c>
      <c r="V33" s="306" t="str">
        <f t="shared" si="14"/>
        <v>Gold</v>
      </c>
      <c r="X33" s="173" t="str">
        <f t="shared" si="15"/>
        <v>M</v>
      </c>
      <c r="Z33" s="307">
        <f t="shared" si="16"/>
        <v>225.0033</v>
      </c>
      <c r="AA33" s="308">
        <f>IF($Z33&gt;=1,RANK($Z33,$Z33:$Z46),0)</f>
        <v>1</v>
      </c>
      <c r="AB33" s="309">
        <f t="shared" ref="AB33:AB46" si="28">IF(AA33&lt;=MaxS,INT(Z33),0)</f>
        <v>225</v>
      </c>
      <c r="AD33" s="307">
        <f t="shared" si="18"/>
        <v>0</v>
      </c>
      <c r="AE33" s="308">
        <f>IF($AD33&gt;=1,RANK($AD33,$AD33:$AD46),0)</f>
        <v>0</v>
      </c>
      <c r="AF33" s="309">
        <f t="shared" ref="AF33:AF46" si="29">IF(AE33&lt;=MaxS,INT(AD33),0)</f>
        <v>0</v>
      </c>
      <c r="AI33" s="336">
        <f t="shared" si="22"/>
        <v>225</v>
      </c>
      <c r="AJ33" s="337">
        <f t="shared" si="23"/>
        <v>0</v>
      </c>
    </row>
    <row r="34" spans="1:36" ht="15" x14ac:dyDescent="0.2">
      <c r="A34" s="447"/>
      <c r="B34" s="295">
        <f t="shared" si="0"/>
        <v>22</v>
      </c>
      <c r="C34" s="371" t="s">
        <v>217</v>
      </c>
      <c r="D34" s="310" t="str">
        <f t="shared" si="1"/>
        <v xml:space="preserve">Matis </v>
      </c>
      <c r="E34" s="311" t="str">
        <f t="shared" si="2"/>
        <v>Holy Ghost</v>
      </c>
      <c r="F34" s="312">
        <f t="shared" si="3"/>
        <v>12.6</v>
      </c>
      <c r="G34" s="313">
        <f t="shared" si="4"/>
        <v>44</v>
      </c>
      <c r="H34" s="314">
        <f t="shared" si="5"/>
        <v>2.0499999999999998</v>
      </c>
      <c r="I34" s="313">
        <f t="shared" si="6"/>
        <v>65</v>
      </c>
      <c r="J34" s="314">
        <f t="shared" si="7"/>
        <v>1.62</v>
      </c>
      <c r="K34" s="313">
        <f t="shared" si="8"/>
        <v>40</v>
      </c>
      <c r="L34" s="312">
        <f t="shared" si="9"/>
        <v>34.4</v>
      </c>
      <c r="M34" s="313">
        <f t="shared" si="10"/>
        <v>68</v>
      </c>
      <c r="N34" s="449"/>
      <c r="O34" s="315">
        <f t="shared" ref="O34:O46" si="30">+G34+I34+K34+M34</f>
        <v>217</v>
      </c>
      <c r="P34" s="452"/>
      <c r="Q34" s="302" t="str">
        <f t="shared" ref="Q34:Q46" si="31">IF(AB34+AF34&gt;0,"*","")</f>
        <v>*</v>
      </c>
      <c r="R34" s="316">
        <f t="shared" si="11"/>
        <v>12</v>
      </c>
      <c r="S34" s="168">
        <f t="shared" si="12"/>
        <v>0</v>
      </c>
      <c r="T34" s="169">
        <f t="shared" si="13"/>
        <v>13</v>
      </c>
      <c r="V34" s="317" t="str">
        <f t="shared" si="14"/>
        <v>Silver</v>
      </c>
      <c r="X34" s="173" t="str">
        <f t="shared" si="15"/>
        <v>M</v>
      </c>
      <c r="Z34" s="318">
        <f t="shared" si="16"/>
        <v>217.0034</v>
      </c>
      <c r="AA34" s="319">
        <f>IF($Z34&gt;=1,RANK($Z34,$Z33:$Z46),0)</f>
        <v>2</v>
      </c>
      <c r="AB34" s="320">
        <f t="shared" si="28"/>
        <v>217</v>
      </c>
      <c r="AD34" s="318">
        <f t="shared" si="18"/>
        <v>0</v>
      </c>
      <c r="AE34" s="319">
        <f>IF($AD34&gt;=1,RANK($AD34,$AD33:$AD46),0)</f>
        <v>0</v>
      </c>
      <c r="AF34" s="320">
        <f t="shared" si="29"/>
        <v>0</v>
      </c>
      <c r="AI34" s="336">
        <f t="shared" si="22"/>
        <v>217</v>
      </c>
      <c r="AJ34" s="337">
        <f t="shared" si="23"/>
        <v>0</v>
      </c>
    </row>
    <row r="35" spans="1:36" ht="15" x14ac:dyDescent="0.2">
      <c r="A35" s="447"/>
      <c r="B35" s="295">
        <f t="shared" si="0"/>
        <v>23</v>
      </c>
      <c r="C35" s="371" t="s">
        <v>218</v>
      </c>
      <c r="D35" s="310" t="str">
        <f t="shared" si="1"/>
        <v xml:space="preserve">Sam </v>
      </c>
      <c r="E35" s="311" t="str">
        <f t="shared" si="2"/>
        <v>Holy Ghost</v>
      </c>
      <c r="F35" s="312">
        <f t="shared" si="3"/>
        <v>12.3</v>
      </c>
      <c r="G35" s="313">
        <f t="shared" si="4"/>
        <v>47</v>
      </c>
      <c r="H35" s="314">
        <f t="shared" si="5"/>
        <v>2.12</v>
      </c>
      <c r="I35" s="313">
        <f t="shared" si="6"/>
        <v>58</v>
      </c>
      <c r="J35" s="314">
        <f t="shared" si="7"/>
        <v>1.5</v>
      </c>
      <c r="K35" s="313">
        <f t="shared" si="8"/>
        <v>34</v>
      </c>
      <c r="L35" s="312">
        <f t="shared" si="9"/>
        <v>29.3</v>
      </c>
      <c r="M35" s="313">
        <f t="shared" si="10"/>
        <v>58</v>
      </c>
      <c r="N35" s="449"/>
      <c r="O35" s="315">
        <f t="shared" si="30"/>
        <v>197</v>
      </c>
      <c r="P35" s="452"/>
      <c r="Q35" s="302" t="str">
        <f t="shared" si="31"/>
        <v>*</v>
      </c>
      <c r="R35" s="316">
        <f t="shared" si="11"/>
        <v>25</v>
      </c>
      <c r="S35" s="168">
        <f t="shared" si="12"/>
        <v>0</v>
      </c>
      <c r="T35" s="169">
        <f t="shared" si="13"/>
        <v>31</v>
      </c>
      <c r="V35" s="317" t="str">
        <f t="shared" si="14"/>
        <v>Step 10</v>
      </c>
      <c r="X35" s="173" t="str">
        <f t="shared" si="15"/>
        <v>M</v>
      </c>
      <c r="Z35" s="318">
        <f t="shared" si="16"/>
        <v>197.0035</v>
      </c>
      <c r="AA35" s="319">
        <f>IF($Z35&gt;=1,RANK($Z35,$Z33:$Z46),0)</f>
        <v>3</v>
      </c>
      <c r="AB35" s="320">
        <f t="shared" si="28"/>
        <v>197</v>
      </c>
      <c r="AD35" s="318">
        <f t="shared" si="18"/>
        <v>0</v>
      </c>
      <c r="AE35" s="319">
        <f>IF($AD35&gt;=1,RANK($AD35,$AD33:$AD46),0)</f>
        <v>0</v>
      </c>
      <c r="AF35" s="320">
        <f t="shared" si="29"/>
        <v>0</v>
      </c>
      <c r="AI35" s="336">
        <f t="shared" si="22"/>
        <v>197</v>
      </c>
      <c r="AJ35" s="337">
        <f t="shared" si="23"/>
        <v>0</v>
      </c>
    </row>
    <row r="36" spans="1:36" ht="15" x14ac:dyDescent="0.2">
      <c r="A36" s="447"/>
      <c r="B36" s="295">
        <f t="shared" si="0"/>
        <v>24</v>
      </c>
      <c r="C36" s="371" t="s">
        <v>219</v>
      </c>
      <c r="D36" s="310" t="str">
        <f t="shared" si="1"/>
        <v xml:space="preserve">Theo </v>
      </c>
      <c r="E36" s="311" t="str">
        <f t="shared" si="2"/>
        <v>Holy Ghost</v>
      </c>
      <c r="F36" s="312">
        <f t="shared" si="3"/>
        <v>12.3</v>
      </c>
      <c r="G36" s="313">
        <f t="shared" si="4"/>
        <v>47</v>
      </c>
      <c r="H36" s="314">
        <f t="shared" si="5"/>
        <v>2.0699999999999998</v>
      </c>
      <c r="I36" s="313">
        <f t="shared" si="6"/>
        <v>63</v>
      </c>
      <c r="J36" s="314">
        <f t="shared" si="7"/>
        <v>1.6</v>
      </c>
      <c r="K36" s="313">
        <f t="shared" si="8"/>
        <v>39</v>
      </c>
      <c r="L36" s="312">
        <f t="shared" si="9"/>
        <v>17.399999999999999</v>
      </c>
      <c r="M36" s="313">
        <f t="shared" si="10"/>
        <v>34</v>
      </c>
      <c r="N36" s="449"/>
      <c r="O36" s="315">
        <f t="shared" si="30"/>
        <v>183</v>
      </c>
      <c r="P36" s="452"/>
      <c r="Q36" s="302" t="str">
        <f t="shared" si="31"/>
        <v/>
      </c>
      <c r="R36" s="316">
        <f t="shared" si="11"/>
        <v>34</v>
      </c>
      <c r="S36" s="168">
        <f t="shared" si="12"/>
        <v>0</v>
      </c>
      <c r="T36" s="169">
        <f t="shared" si="13"/>
        <v>40</v>
      </c>
      <c r="V36" s="317" t="str">
        <f t="shared" si="14"/>
        <v>Step 9</v>
      </c>
      <c r="X36" s="173" t="str">
        <f t="shared" si="15"/>
        <v>M</v>
      </c>
      <c r="Z36" s="318">
        <f t="shared" si="16"/>
        <v>183.00360000000001</v>
      </c>
      <c r="AA36" s="319">
        <f>IF($Z36&gt;=1,RANK($Z36,$Z33:$Z46),0)</f>
        <v>5</v>
      </c>
      <c r="AB36" s="320">
        <f t="shared" si="28"/>
        <v>0</v>
      </c>
      <c r="AD36" s="318">
        <f t="shared" si="18"/>
        <v>0</v>
      </c>
      <c r="AE36" s="319">
        <f>IF($AD36&gt;=1,RANK($AD36,$AD33:$AD46),0)</f>
        <v>0</v>
      </c>
      <c r="AF36" s="320">
        <f t="shared" si="29"/>
        <v>0</v>
      </c>
      <c r="AI36" s="336">
        <f t="shared" si="22"/>
        <v>183</v>
      </c>
      <c r="AJ36" s="337">
        <f t="shared" si="23"/>
        <v>0</v>
      </c>
    </row>
    <row r="37" spans="1:36" ht="15" x14ac:dyDescent="0.2">
      <c r="A37" s="447"/>
      <c r="B37" s="295">
        <f t="shared" si="0"/>
        <v>25</v>
      </c>
      <c r="C37" s="371" t="s">
        <v>220</v>
      </c>
      <c r="D37" s="310" t="str">
        <f t="shared" si="1"/>
        <v xml:space="preserve">lucas </v>
      </c>
      <c r="E37" s="311" t="str">
        <f t="shared" si="2"/>
        <v>Holy Ghost</v>
      </c>
      <c r="F37" s="312">
        <f t="shared" si="3"/>
        <v>12.7</v>
      </c>
      <c r="G37" s="313">
        <f t="shared" si="4"/>
        <v>43</v>
      </c>
      <c r="H37" s="314">
        <f t="shared" si="5"/>
        <v>2.16</v>
      </c>
      <c r="I37" s="313">
        <f t="shared" si="6"/>
        <v>54</v>
      </c>
      <c r="J37" s="314">
        <f t="shared" si="7"/>
        <v>1.7</v>
      </c>
      <c r="K37" s="313">
        <f t="shared" si="8"/>
        <v>44</v>
      </c>
      <c r="L37" s="312">
        <f t="shared" si="9"/>
        <v>23.4</v>
      </c>
      <c r="M37" s="313">
        <f t="shared" si="10"/>
        <v>46</v>
      </c>
      <c r="N37" s="449"/>
      <c r="O37" s="315">
        <f t="shared" si="30"/>
        <v>187</v>
      </c>
      <c r="P37" s="452"/>
      <c r="Q37" s="302" t="str">
        <f t="shared" si="31"/>
        <v>*</v>
      </c>
      <c r="R37" s="316">
        <f t="shared" si="11"/>
        <v>32</v>
      </c>
      <c r="S37" s="168">
        <f t="shared" si="12"/>
        <v>0</v>
      </c>
      <c r="T37" s="169">
        <f t="shared" si="13"/>
        <v>38</v>
      </c>
      <c r="V37" s="317" t="str">
        <f t="shared" si="14"/>
        <v>Step 9</v>
      </c>
      <c r="X37" s="173" t="str">
        <f t="shared" si="15"/>
        <v>M</v>
      </c>
      <c r="Z37" s="318">
        <f t="shared" si="16"/>
        <v>187.00370000000001</v>
      </c>
      <c r="AA37" s="319">
        <f>IF($Z37&gt;=1,RANK($Z37,$Z33:$Z46),0)</f>
        <v>4</v>
      </c>
      <c r="AB37" s="320">
        <f t="shared" si="28"/>
        <v>187</v>
      </c>
      <c r="AD37" s="318">
        <f t="shared" si="18"/>
        <v>0</v>
      </c>
      <c r="AE37" s="319">
        <f>IF($AD37&gt;=1,RANK($AD37,$AD33:$AD46),0)</f>
        <v>0</v>
      </c>
      <c r="AF37" s="320">
        <f t="shared" si="29"/>
        <v>0</v>
      </c>
      <c r="AI37" s="336">
        <f t="shared" si="22"/>
        <v>187</v>
      </c>
      <c r="AJ37" s="337">
        <f t="shared" si="23"/>
        <v>0</v>
      </c>
    </row>
    <row r="38" spans="1:36" ht="15" x14ac:dyDescent="0.2">
      <c r="A38" s="447"/>
      <c r="B38" s="295">
        <f t="shared" si="0"/>
        <v>26</v>
      </c>
      <c r="C38" s="371" t="s">
        <v>221</v>
      </c>
      <c r="D38" s="310" t="str">
        <f t="shared" si="1"/>
        <v xml:space="preserve">Maddie </v>
      </c>
      <c r="E38" s="311" t="str">
        <f t="shared" si="2"/>
        <v>Holy Ghost</v>
      </c>
      <c r="F38" s="321">
        <f t="shared" si="3"/>
        <v>12.9</v>
      </c>
      <c r="G38" s="313">
        <f t="shared" si="4"/>
        <v>41</v>
      </c>
      <c r="H38" s="314">
        <f t="shared" si="5"/>
        <v>2.2999999999999998</v>
      </c>
      <c r="I38" s="313">
        <f t="shared" si="6"/>
        <v>40</v>
      </c>
      <c r="J38" s="314">
        <f t="shared" si="7"/>
        <v>1.55</v>
      </c>
      <c r="K38" s="313">
        <f t="shared" si="8"/>
        <v>36</v>
      </c>
      <c r="L38" s="312">
        <f t="shared" si="9"/>
        <v>16.5</v>
      </c>
      <c r="M38" s="313">
        <f t="shared" si="10"/>
        <v>33</v>
      </c>
      <c r="N38" s="449"/>
      <c r="O38" s="315">
        <f t="shared" si="30"/>
        <v>150</v>
      </c>
      <c r="P38" s="452"/>
      <c r="Q38" s="302" t="str">
        <f t="shared" si="31"/>
        <v>*</v>
      </c>
      <c r="R38" s="316">
        <f t="shared" si="11"/>
        <v>0</v>
      </c>
      <c r="S38" s="168">
        <f t="shared" si="12"/>
        <v>30</v>
      </c>
      <c r="T38" s="169">
        <f t="shared" si="13"/>
        <v>83</v>
      </c>
      <c r="V38" s="317" t="str">
        <f t="shared" si="14"/>
        <v>Step 9</v>
      </c>
      <c r="X38" s="173" t="str">
        <f t="shared" si="15"/>
        <v>F</v>
      </c>
      <c r="Z38" s="318">
        <f t="shared" si="16"/>
        <v>0</v>
      </c>
      <c r="AA38" s="319">
        <f>IF($Z38&gt;=1,RANK($Z38,$Z33:$Z46),0)</f>
        <v>0</v>
      </c>
      <c r="AB38" s="320">
        <f t="shared" si="28"/>
        <v>0</v>
      </c>
      <c r="AD38" s="318">
        <f t="shared" si="18"/>
        <v>150.00380000000001</v>
      </c>
      <c r="AE38" s="319">
        <f>IF($AD38&gt;=1,RANK($AD38,$AD33:$AD46),0)</f>
        <v>3</v>
      </c>
      <c r="AF38" s="320">
        <f t="shared" si="29"/>
        <v>150</v>
      </c>
      <c r="AI38" s="336">
        <f t="shared" si="22"/>
        <v>0</v>
      </c>
      <c r="AJ38" s="337">
        <f t="shared" si="23"/>
        <v>150</v>
      </c>
    </row>
    <row r="39" spans="1:36" ht="15" x14ac:dyDescent="0.2">
      <c r="A39" s="447"/>
      <c r="B39" s="295">
        <f t="shared" si="0"/>
        <v>27</v>
      </c>
      <c r="C39" s="371" t="s">
        <v>222</v>
      </c>
      <c r="D39" s="310" t="str">
        <f t="shared" si="1"/>
        <v xml:space="preserve">Kaia </v>
      </c>
      <c r="E39" s="311" t="str">
        <f t="shared" si="2"/>
        <v>Holy Ghost</v>
      </c>
      <c r="F39" s="312">
        <f t="shared" si="3"/>
        <v>12.2</v>
      </c>
      <c r="G39" s="313">
        <f t="shared" si="4"/>
        <v>48</v>
      </c>
      <c r="H39" s="314">
        <f t="shared" si="5"/>
        <v>2.1800000000000002</v>
      </c>
      <c r="I39" s="313">
        <f t="shared" si="6"/>
        <v>52</v>
      </c>
      <c r="J39" s="314">
        <f t="shared" si="7"/>
        <v>1.55</v>
      </c>
      <c r="K39" s="313">
        <f t="shared" si="8"/>
        <v>36</v>
      </c>
      <c r="L39" s="312">
        <f t="shared" si="9"/>
        <v>14.8</v>
      </c>
      <c r="M39" s="313">
        <f t="shared" si="10"/>
        <v>29</v>
      </c>
      <c r="N39" s="449"/>
      <c r="O39" s="315">
        <f t="shared" si="30"/>
        <v>165</v>
      </c>
      <c r="P39" s="452"/>
      <c r="Q39" s="302" t="str">
        <f t="shared" si="31"/>
        <v>*</v>
      </c>
      <c r="R39" s="316">
        <f t="shared" si="11"/>
        <v>0</v>
      </c>
      <c r="S39" s="168">
        <f t="shared" si="12"/>
        <v>13</v>
      </c>
      <c r="T39" s="169">
        <f t="shared" si="13"/>
        <v>58</v>
      </c>
      <c r="V39" s="317" t="str">
        <f t="shared" si="14"/>
        <v>Step 10</v>
      </c>
      <c r="X39" s="173" t="str">
        <f t="shared" si="15"/>
        <v>F</v>
      </c>
      <c r="Z39" s="318">
        <f t="shared" si="16"/>
        <v>0</v>
      </c>
      <c r="AA39" s="319">
        <f>IF($Z39&gt;=1,RANK($Z39,$Z33:$Z46),0)</f>
        <v>0</v>
      </c>
      <c r="AB39" s="320">
        <f t="shared" si="28"/>
        <v>0</v>
      </c>
      <c r="AD39" s="318">
        <f t="shared" si="18"/>
        <v>165.00389999999999</v>
      </c>
      <c r="AE39" s="319">
        <f>IF($AD39&gt;=1,RANK($AD39,$AD33:$AD46),0)</f>
        <v>2</v>
      </c>
      <c r="AF39" s="320">
        <f t="shared" si="29"/>
        <v>165</v>
      </c>
      <c r="AI39" s="336">
        <f t="shared" si="22"/>
        <v>0</v>
      </c>
      <c r="AJ39" s="337">
        <f t="shared" si="23"/>
        <v>165</v>
      </c>
    </row>
    <row r="40" spans="1:36" ht="15" x14ac:dyDescent="0.2">
      <c r="A40" s="447"/>
      <c r="B40" s="295">
        <f t="shared" si="0"/>
        <v>28</v>
      </c>
      <c r="C40" s="371" t="s">
        <v>223</v>
      </c>
      <c r="D40" s="310" t="str">
        <f t="shared" si="1"/>
        <v xml:space="preserve">India </v>
      </c>
      <c r="E40" s="311" t="str">
        <f t="shared" si="2"/>
        <v>Holy Ghost</v>
      </c>
      <c r="F40" s="312">
        <f t="shared" si="3"/>
        <v>11</v>
      </c>
      <c r="G40" s="313">
        <f t="shared" si="4"/>
        <v>60</v>
      </c>
      <c r="H40" s="314">
        <f t="shared" si="5"/>
        <v>2.13</v>
      </c>
      <c r="I40" s="313">
        <f t="shared" si="6"/>
        <v>57</v>
      </c>
      <c r="J40" s="314">
        <f t="shared" si="7"/>
        <v>1.8</v>
      </c>
      <c r="K40" s="313">
        <f t="shared" si="8"/>
        <v>49</v>
      </c>
      <c r="L40" s="312">
        <f t="shared" si="9"/>
        <v>19.7</v>
      </c>
      <c r="M40" s="313">
        <f t="shared" si="10"/>
        <v>39</v>
      </c>
      <c r="N40" s="449"/>
      <c r="O40" s="315">
        <f t="shared" si="30"/>
        <v>205</v>
      </c>
      <c r="P40" s="452"/>
      <c r="Q40" s="302" t="str">
        <f t="shared" si="31"/>
        <v>*</v>
      </c>
      <c r="R40" s="316">
        <f t="shared" si="11"/>
        <v>0</v>
      </c>
      <c r="S40" s="168">
        <f t="shared" si="12"/>
        <v>3</v>
      </c>
      <c r="T40" s="169">
        <f t="shared" si="13"/>
        <v>21</v>
      </c>
      <c r="V40" s="317" t="str">
        <f t="shared" si="14"/>
        <v>Gold</v>
      </c>
      <c r="X40" s="173" t="str">
        <f t="shared" si="15"/>
        <v>F</v>
      </c>
      <c r="Z40" s="318">
        <f t="shared" si="16"/>
        <v>0</v>
      </c>
      <c r="AA40" s="319">
        <f>IF($Z40&gt;=1,RANK($Z40,$Z33:$Z46),0)</f>
        <v>0</v>
      </c>
      <c r="AB40" s="320">
        <f t="shared" si="28"/>
        <v>0</v>
      </c>
      <c r="AD40" s="318">
        <f t="shared" si="18"/>
        <v>205.00399999999999</v>
      </c>
      <c r="AE40" s="319">
        <f>IF($AD40&gt;=1,RANK($AD40,$AD33:$AD46),0)</f>
        <v>1</v>
      </c>
      <c r="AF40" s="320">
        <f t="shared" si="29"/>
        <v>205</v>
      </c>
      <c r="AI40" s="336">
        <f t="shared" si="22"/>
        <v>0</v>
      </c>
      <c r="AJ40" s="337">
        <f t="shared" si="23"/>
        <v>205</v>
      </c>
    </row>
    <row r="41" spans="1:36" ht="15" x14ac:dyDescent="0.2">
      <c r="A41" s="447"/>
      <c r="B41" s="295">
        <f t="shared" si="0"/>
        <v>29</v>
      </c>
      <c r="C41" s="371" t="s">
        <v>224</v>
      </c>
      <c r="D41" s="310" t="str">
        <f t="shared" si="1"/>
        <v xml:space="preserve">Claudia </v>
      </c>
      <c r="E41" s="311" t="str">
        <f t="shared" si="2"/>
        <v>Holy Ghost</v>
      </c>
      <c r="F41" s="312">
        <f t="shared" si="3"/>
        <v>13.6</v>
      </c>
      <c r="G41" s="313">
        <f t="shared" si="4"/>
        <v>34</v>
      </c>
      <c r="H41" s="314">
        <f t="shared" si="5"/>
        <v>2.2400000000000002</v>
      </c>
      <c r="I41" s="313">
        <f t="shared" si="6"/>
        <v>46</v>
      </c>
      <c r="J41" s="314">
        <f t="shared" si="7"/>
        <v>1.4</v>
      </c>
      <c r="K41" s="313">
        <f t="shared" si="8"/>
        <v>29</v>
      </c>
      <c r="L41" s="312">
        <f t="shared" si="9"/>
        <v>9.6999999999999993</v>
      </c>
      <c r="M41" s="313">
        <f t="shared" si="10"/>
        <v>19</v>
      </c>
      <c r="N41" s="449"/>
      <c r="O41" s="315">
        <f t="shared" si="30"/>
        <v>128</v>
      </c>
      <c r="P41" s="452"/>
      <c r="Q41" s="302" t="str">
        <f t="shared" si="31"/>
        <v/>
      </c>
      <c r="R41" s="316">
        <f t="shared" si="11"/>
        <v>0</v>
      </c>
      <c r="S41" s="168">
        <f t="shared" si="12"/>
        <v>42</v>
      </c>
      <c r="T41" s="169">
        <f t="shared" si="13"/>
        <v>101</v>
      </c>
      <c r="V41" s="317" t="str">
        <f t="shared" si="14"/>
        <v>Step 7</v>
      </c>
      <c r="X41" s="173" t="str">
        <f t="shared" si="15"/>
        <v>F</v>
      </c>
      <c r="Z41" s="318">
        <f t="shared" si="16"/>
        <v>0</v>
      </c>
      <c r="AA41" s="319">
        <f>IF($Z41&gt;=1,RANK($Z41,$Z33:$Z46),0)</f>
        <v>0</v>
      </c>
      <c r="AB41" s="320">
        <f t="shared" si="28"/>
        <v>0</v>
      </c>
      <c r="AD41" s="318">
        <f t="shared" si="18"/>
        <v>128.00409999999999</v>
      </c>
      <c r="AE41" s="319">
        <f>IF($AD41&gt;=1,RANK($AD41,$AD33:$AD46),0)</f>
        <v>5</v>
      </c>
      <c r="AF41" s="320">
        <f t="shared" si="29"/>
        <v>0</v>
      </c>
      <c r="AI41" s="336">
        <f t="shared" si="22"/>
        <v>0</v>
      </c>
      <c r="AJ41" s="337">
        <f t="shared" si="23"/>
        <v>128</v>
      </c>
    </row>
    <row r="42" spans="1:36" ht="15" x14ac:dyDescent="0.2">
      <c r="A42" s="447"/>
      <c r="B42" s="295">
        <f t="shared" si="0"/>
        <v>30</v>
      </c>
      <c r="C42" s="371" t="s">
        <v>225</v>
      </c>
      <c r="D42" s="310" t="str">
        <f t="shared" si="1"/>
        <v xml:space="preserve">Isabel </v>
      </c>
      <c r="E42" s="311" t="str">
        <f t="shared" si="2"/>
        <v>Holy Ghost</v>
      </c>
      <c r="F42" s="312">
        <f t="shared" si="3"/>
        <v>13.4</v>
      </c>
      <c r="G42" s="313">
        <f t="shared" si="4"/>
        <v>36</v>
      </c>
      <c r="H42" s="314">
        <f t="shared" si="5"/>
        <v>2.14</v>
      </c>
      <c r="I42" s="313">
        <f t="shared" si="6"/>
        <v>56</v>
      </c>
      <c r="J42" s="314">
        <f t="shared" si="7"/>
        <v>1.4</v>
      </c>
      <c r="K42" s="313">
        <f t="shared" si="8"/>
        <v>29</v>
      </c>
      <c r="L42" s="312">
        <f t="shared" si="9"/>
        <v>9.9</v>
      </c>
      <c r="M42" s="313">
        <f t="shared" si="10"/>
        <v>19</v>
      </c>
      <c r="N42" s="449"/>
      <c r="O42" s="315">
        <f t="shared" si="30"/>
        <v>140</v>
      </c>
      <c r="P42" s="452"/>
      <c r="Q42" s="302" t="str">
        <f t="shared" si="31"/>
        <v>*</v>
      </c>
      <c r="R42" s="316">
        <f t="shared" si="11"/>
        <v>0</v>
      </c>
      <c r="S42" s="168">
        <f t="shared" si="12"/>
        <v>36</v>
      </c>
      <c r="T42" s="169">
        <f t="shared" si="13"/>
        <v>92</v>
      </c>
      <c r="V42" s="317" t="str">
        <f t="shared" si="14"/>
        <v>Step 8</v>
      </c>
      <c r="X42" s="173" t="str">
        <f t="shared" si="15"/>
        <v>F</v>
      </c>
      <c r="Z42" s="318">
        <f t="shared" si="16"/>
        <v>0</v>
      </c>
      <c r="AA42" s="319">
        <f>IF($Z42&gt;=1,RANK($Z42,$Z33:$Z46),0)</f>
        <v>0</v>
      </c>
      <c r="AB42" s="320">
        <f t="shared" si="28"/>
        <v>0</v>
      </c>
      <c r="AD42" s="318">
        <f t="shared" si="18"/>
        <v>140.0042</v>
      </c>
      <c r="AE42" s="319">
        <f>IF($AD42&gt;=1,RANK($AD42,$AD33:$AD46),0)</f>
        <v>4</v>
      </c>
      <c r="AF42" s="320">
        <f t="shared" si="29"/>
        <v>140</v>
      </c>
      <c r="AI42" s="336">
        <f t="shared" si="22"/>
        <v>0</v>
      </c>
      <c r="AJ42" s="337">
        <f t="shared" si="23"/>
        <v>140</v>
      </c>
    </row>
    <row r="43" spans="1:36" ht="15" x14ac:dyDescent="0.2">
      <c r="A43" s="447"/>
      <c r="B43" s="295">
        <f t="shared" si="0"/>
        <v>0</v>
      </c>
      <c r="C43" s="371"/>
      <c r="D43" s="310" t="str">
        <f t="shared" si="1"/>
        <v/>
      </c>
      <c r="E43" s="311" t="str">
        <f t="shared" si="2"/>
        <v/>
      </c>
      <c r="F43" s="312">
        <f t="shared" si="3"/>
        <v>0</v>
      </c>
      <c r="G43" s="313">
        <f t="shared" si="4"/>
        <v>0</v>
      </c>
      <c r="H43" s="314">
        <f t="shared" si="5"/>
        <v>0</v>
      </c>
      <c r="I43" s="313">
        <f t="shared" si="6"/>
        <v>0</v>
      </c>
      <c r="J43" s="314">
        <f t="shared" si="7"/>
        <v>0</v>
      </c>
      <c r="K43" s="313">
        <f t="shared" si="8"/>
        <v>0</v>
      </c>
      <c r="L43" s="312">
        <f t="shared" si="9"/>
        <v>0</v>
      </c>
      <c r="M43" s="313">
        <f t="shared" si="10"/>
        <v>0</v>
      </c>
      <c r="N43" s="449"/>
      <c r="O43" s="315">
        <f t="shared" si="30"/>
        <v>0</v>
      </c>
      <c r="P43" s="452"/>
      <c r="Q43" s="302" t="str">
        <f t="shared" si="31"/>
        <v/>
      </c>
      <c r="R43" s="316">
        <f t="shared" si="11"/>
        <v>0</v>
      </c>
      <c r="S43" s="168">
        <f t="shared" si="12"/>
        <v>0</v>
      </c>
      <c r="T43" s="169">
        <f t="shared" si="13"/>
        <v>0</v>
      </c>
      <c r="V43" s="317" t="str">
        <f t="shared" si="14"/>
        <v/>
      </c>
      <c r="X43" s="173" t="str">
        <f t="shared" si="15"/>
        <v>M</v>
      </c>
      <c r="Z43" s="318">
        <f t="shared" si="16"/>
        <v>4.3E-3</v>
      </c>
      <c r="AA43" s="319">
        <f>IF($Z43&gt;=1,RANK($Z43,$Z33:$Z46),0)</f>
        <v>0</v>
      </c>
      <c r="AB43" s="320">
        <f t="shared" si="28"/>
        <v>0</v>
      </c>
      <c r="AD43" s="318">
        <f t="shared" si="18"/>
        <v>0</v>
      </c>
      <c r="AE43" s="319">
        <f>IF($AD43&gt;=1,RANK($AD43,$AD33:$AD46),0)</f>
        <v>0</v>
      </c>
      <c r="AF43" s="320">
        <f t="shared" si="29"/>
        <v>0</v>
      </c>
      <c r="AI43" s="336">
        <f t="shared" si="22"/>
        <v>0</v>
      </c>
      <c r="AJ43" s="337">
        <f t="shared" si="23"/>
        <v>0</v>
      </c>
    </row>
    <row r="44" spans="1:36" ht="15" x14ac:dyDescent="0.2">
      <c r="A44" s="447"/>
      <c r="B44" s="295">
        <f t="shared" si="0"/>
        <v>0</v>
      </c>
      <c r="C44" s="371"/>
      <c r="D44" s="310" t="str">
        <f t="shared" si="1"/>
        <v/>
      </c>
      <c r="E44" s="311" t="str">
        <f t="shared" si="2"/>
        <v/>
      </c>
      <c r="F44" s="312">
        <f t="shared" si="3"/>
        <v>0</v>
      </c>
      <c r="G44" s="313">
        <f t="shared" si="4"/>
        <v>0</v>
      </c>
      <c r="H44" s="314">
        <f t="shared" si="5"/>
        <v>0</v>
      </c>
      <c r="I44" s="313">
        <f t="shared" si="6"/>
        <v>0</v>
      </c>
      <c r="J44" s="314">
        <f t="shared" si="7"/>
        <v>0</v>
      </c>
      <c r="K44" s="313">
        <f t="shared" si="8"/>
        <v>0</v>
      </c>
      <c r="L44" s="312">
        <f t="shared" si="9"/>
        <v>0</v>
      </c>
      <c r="M44" s="313">
        <f t="shared" si="10"/>
        <v>0</v>
      </c>
      <c r="N44" s="449"/>
      <c r="O44" s="315">
        <f t="shared" si="30"/>
        <v>0</v>
      </c>
      <c r="P44" s="452"/>
      <c r="Q44" s="302" t="str">
        <f t="shared" si="31"/>
        <v/>
      </c>
      <c r="R44" s="316">
        <f t="shared" si="11"/>
        <v>0</v>
      </c>
      <c r="S44" s="168">
        <f t="shared" si="12"/>
        <v>0</v>
      </c>
      <c r="T44" s="169">
        <f t="shared" si="13"/>
        <v>0</v>
      </c>
      <c r="V44" s="317" t="str">
        <f t="shared" si="14"/>
        <v/>
      </c>
      <c r="X44" s="173" t="str">
        <f t="shared" si="15"/>
        <v>M</v>
      </c>
      <c r="Z44" s="318">
        <f t="shared" si="16"/>
        <v>4.4000000000000003E-3</v>
      </c>
      <c r="AA44" s="319">
        <f>IF($Z44&gt;=1,RANK($Z44,$Z33:$Z46),0)</f>
        <v>0</v>
      </c>
      <c r="AB44" s="320">
        <f t="shared" si="28"/>
        <v>0</v>
      </c>
      <c r="AD44" s="318">
        <f t="shared" si="18"/>
        <v>0</v>
      </c>
      <c r="AE44" s="319">
        <f>IF($AD44&gt;=1,RANK($AD44,$AD33:$AD46),0)</f>
        <v>0</v>
      </c>
      <c r="AF44" s="320">
        <f t="shared" si="29"/>
        <v>0</v>
      </c>
      <c r="AI44" s="336">
        <f t="shared" si="22"/>
        <v>0</v>
      </c>
      <c r="AJ44" s="337">
        <f t="shared" si="23"/>
        <v>0</v>
      </c>
    </row>
    <row r="45" spans="1:36" ht="15" x14ac:dyDescent="0.2">
      <c r="A45" s="447"/>
      <c r="B45" s="295">
        <f t="shared" si="0"/>
        <v>0</v>
      </c>
      <c r="C45" s="371"/>
      <c r="D45" s="310" t="str">
        <f t="shared" si="1"/>
        <v/>
      </c>
      <c r="E45" s="311" t="str">
        <f t="shared" si="2"/>
        <v/>
      </c>
      <c r="F45" s="312">
        <f t="shared" si="3"/>
        <v>0</v>
      </c>
      <c r="G45" s="313">
        <f t="shared" si="4"/>
        <v>0</v>
      </c>
      <c r="H45" s="314">
        <f t="shared" si="5"/>
        <v>0</v>
      </c>
      <c r="I45" s="313">
        <f t="shared" si="6"/>
        <v>0</v>
      </c>
      <c r="J45" s="314">
        <f t="shared" si="7"/>
        <v>0</v>
      </c>
      <c r="K45" s="313">
        <f t="shared" si="8"/>
        <v>0</v>
      </c>
      <c r="L45" s="312">
        <f t="shared" si="9"/>
        <v>0</v>
      </c>
      <c r="M45" s="313">
        <f t="shared" si="10"/>
        <v>0</v>
      </c>
      <c r="N45" s="449"/>
      <c r="O45" s="315">
        <f t="shared" si="30"/>
        <v>0</v>
      </c>
      <c r="P45" s="452"/>
      <c r="Q45" s="302" t="str">
        <f t="shared" si="31"/>
        <v/>
      </c>
      <c r="R45" s="316">
        <f t="shared" si="11"/>
        <v>0</v>
      </c>
      <c r="S45" s="168">
        <f t="shared" si="12"/>
        <v>0</v>
      </c>
      <c r="T45" s="169">
        <f t="shared" si="13"/>
        <v>0</v>
      </c>
      <c r="V45" s="317" t="str">
        <f t="shared" si="14"/>
        <v/>
      </c>
      <c r="X45" s="173" t="str">
        <f t="shared" si="15"/>
        <v>M</v>
      </c>
      <c r="Z45" s="318">
        <f t="shared" si="16"/>
        <v>4.4999999999999997E-3</v>
      </c>
      <c r="AA45" s="319">
        <f>IF($Z45&gt;=1,RANK($Z45,$Z33:$Z46),0)</f>
        <v>0</v>
      </c>
      <c r="AB45" s="320">
        <f t="shared" si="28"/>
        <v>0</v>
      </c>
      <c r="AD45" s="318">
        <f t="shared" si="18"/>
        <v>0</v>
      </c>
      <c r="AE45" s="319">
        <f>IF($AD45&gt;=1,RANK($AD45,$AD33:$AD46),0)</f>
        <v>0</v>
      </c>
      <c r="AF45" s="320">
        <f t="shared" si="29"/>
        <v>0</v>
      </c>
      <c r="AI45" s="336">
        <f t="shared" si="22"/>
        <v>0</v>
      </c>
      <c r="AJ45" s="337">
        <f t="shared" si="23"/>
        <v>0</v>
      </c>
    </row>
    <row r="46" spans="1:36" ht="15" x14ac:dyDescent="0.2">
      <c r="A46" s="322">
        <f>((ROW(A33)-5)/14)+1</f>
        <v>3</v>
      </c>
      <c r="B46" s="295">
        <f t="shared" si="0"/>
        <v>0</v>
      </c>
      <c r="C46" s="372"/>
      <c r="D46" s="323" t="str">
        <f t="shared" si="1"/>
        <v/>
      </c>
      <c r="E46" s="324" t="str">
        <f t="shared" si="2"/>
        <v/>
      </c>
      <c r="F46" s="325">
        <f t="shared" si="3"/>
        <v>0</v>
      </c>
      <c r="G46" s="326">
        <f t="shared" si="4"/>
        <v>0</v>
      </c>
      <c r="H46" s="327">
        <f t="shared" si="5"/>
        <v>0</v>
      </c>
      <c r="I46" s="326">
        <f t="shared" si="6"/>
        <v>0</v>
      </c>
      <c r="J46" s="327">
        <f t="shared" si="7"/>
        <v>0</v>
      </c>
      <c r="K46" s="326">
        <f t="shared" si="8"/>
        <v>0</v>
      </c>
      <c r="L46" s="325">
        <f t="shared" si="9"/>
        <v>0</v>
      </c>
      <c r="M46" s="326">
        <f t="shared" si="10"/>
        <v>0</v>
      </c>
      <c r="N46" s="450"/>
      <c r="O46" s="328">
        <f t="shared" si="30"/>
        <v>0</v>
      </c>
      <c r="P46" s="453"/>
      <c r="Q46" s="302" t="str">
        <f t="shared" si="31"/>
        <v/>
      </c>
      <c r="R46" s="329">
        <f t="shared" si="11"/>
        <v>0</v>
      </c>
      <c r="S46" s="171">
        <f t="shared" si="12"/>
        <v>0</v>
      </c>
      <c r="T46" s="172">
        <f t="shared" si="13"/>
        <v>0</v>
      </c>
      <c r="V46" s="330" t="str">
        <f t="shared" si="14"/>
        <v/>
      </c>
      <c r="X46" s="173" t="str">
        <f t="shared" si="15"/>
        <v/>
      </c>
      <c r="Z46" s="331">
        <f t="shared" si="16"/>
        <v>0</v>
      </c>
      <c r="AA46" s="293">
        <f>IF($Z46&gt;=1,RANK($Z46,$Z33:$Z46),0)</f>
        <v>0</v>
      </c>
      <c r="AB46" s="294">
        <f t="shared" si="28"/>
        <v>0</v>
      </c>
      <c r="AC46" s="163">
        <f>SUM(AB33:AB46)</f>
        <v>826</v>
      </c>
      <c r="AD46" s="331">
        <f t="shared" si="18"/>
        <v>0</v>
      </c>
      <c r="AE46" s="293">
        <f>IF($AD46&gt;=1,RANK($AD46,$AD33:$AD46),0)</f>
        <v>0</v>
      </c>
      <c r="AF46" s="294">
        <f t="shared" si="29"/>
        <v>0</v>
      </c>
      <c r="AG46" s="163">
        <f>SUM(AF33:AF46)</f>
        <v>660</v>
      </c>
      <c r="AI46" s="332">
        <f t="shared" si="22"/>
        <v>0</v>
      </c>
      <c r="AJ46" s="333">
        <f t="shared" si="23"/>
        <v>0</v>
      </c>
    </row>
    <row r="47" spans="1:36" ht="15" customHeight="1" x14ac:dyDescent="0.2">
      <c r="A47" s="447" t="str">
        <f>IF(LEN(E47),+E47,"")</f>
        <v>Ravenstone</v>
      </c>
      <c r="B47" s="295">
        <f t="shared" si="0"/>
        <v>31</v>
      </c>
      <c r="C47" s="370" t="s">
        <v>227</v>
      </c>
      <c r="D47" s="296" t="str">
        <f t="shared" si="1"/>
        <v xml:space="preserve">Alec </v>
      </c>
      <c r="E47" s="297" t="str">
        <f t="shared" si="2"/>
        <v>Ravenstone</v>
      </c>
      <c r="F47" s="298">
        <f t="shared" si="3"/>
        <v>12.1</v>
      </c>
      <c r="G47" s="299">
        <f t="shared" si="4"/>
        <v>49</v>
      </c>
      <c r="H47" s="300">
        <f t="shared" si="5"/>
        <v>2.13</v>
      </c>
      <c r="I47" s="299">
        <f t="shared" si="6"/>
        <v>57</v>
      </c>
      <c r="J47" s="300">
        <f t="shared" si="7"/>
        <v>1.86</v>
      </c>
      <c r="K47" s="299">
        <f t="shared" si="8"/>
        <v>52</v>
      </c>
      <c r="L47" s="298">
        <f t="shared" si="9"/>
        <v>25.9</v>
      </c>
      <c r="M47" s="299">
        <f t="shared" si="10"/>
        <v>51</v>
      </c>
      <c r="N47" s="448">
        <f>INDEX(RelayPoints,A60)</f>
        <v>64</v>
      </c>
      <c r="O47" s="301">
        <f>+G47+I47+K47+M47</f>
        <v>209</v>
      </c>
      <c r="P47" s="451">
        <f>+AC60+AG60+N47</f>
        <v>1705</v>
      </c>
      <c r="Q47" s="302" t="str">
        <f>IF(AB47+AF47&gt;0,"*","")</f>
        <v>*</v>
      </c>
      <c r="R47" s="303">
        <f t="shared" si="11"/>
        <v>17</v>
      </c>
      <c r="S47" s="304">
        <f t="shared" si="12"/>
        <v>0</v>
      </c>
      <c r="T47" s="305">
        <f t="shared" si="13"/>
        <v>19</v>
      </c>
      <c r="V47" s="306" t="str">
        <f t="shared" si="14"/>
        <v>Bronze</v>
      </c>
      <c r="X47" s="173" t="str">
        <f t="shared" si="15"/>
        <v>M</v>
      </c>
      <c r="Z47" s="307">
        <f t="shared" si="16"/>
        <v>209.00470000000001</v>
      </c>
      <c r="AA47" s="308">
        <f>IF($Z47&gt;=1,RANK($Z47,$Z47:$Z60),0)</f>
        <v>4</v>
      </c>
      <c r="AB47" s="309">
        <f t="shared" ref="AB47:AB60" si="32">IF(AA47&lt;=MaxS,INT(Z47),0)</f>
        <v>209</v>
      </c>
      <c r="AD47" s="307">
        <f t="shared" si="18"/>
        <v>0</v>
      </c>
      <c r="AE47" s="308">
        <f>IF($AD47&gt;=1,RANK($AD47,$AD47:$AD60),0)</f>
        <v>0</v>
      </c>
      <c r="AF47" s="309">
        <f t="shared" ref="AF47:AF60" si="33">IF(AE47&lt;=MaxS,INT(AD47),0)</f>
        <v>0</v>
      </c>
      <c r="AI47" s="336">
        <f t="shared" si="22"/>
        <v>209</v>
      </c>
      <c r="AJ47" s="337">
        <f t="shared" si="23"/>
        <v>0</v>
      </c>
    </row>
    <row r="48" spans="1:36" ht="15" x14ac:dyDescent="0.2">
      <c r="A48" s="447"/>
      <c r="B48" s="295">
        <f t="shared" si="0"/>
        <v>32</v>
      </c>
      <c r="C48" s="371" t="s">
        <v>229</v>
      </c>
      <c r="D48" s="310" t="str">
        <f t="shared" si="1"/>
        <v xml:space="preserve">Myles </v>
      </c>
      <c r="E48" s="311" t="str">
        <f t="shared" si="2"/>
        <v>Ravenstone</v>
      </c>
      <c r="F48" s="312">
        <f t="shared" si="3"/>
        <v>11.3</v>
      </c>
      <c r="G48" s="313">
        <f t="shared" si="4"/>
        <v>57</v>
      </c>
      <c r="H48" s="314">
        <f t="shared" si="5"/>
        <v>2.42</v>
      </c>
      <c r="I48" s="313">
        <f t="shared" si="6"/>
        <v>28</v>
      </c>
      <c r="J48" s="314">
        <f t="shared" si="7"/>
        <v>1.99</v>
      </c>
      <c r="K48" s="313">
        <f t="shared" si="8"/>
        <v>58</v>
      </c>
      <c r="L48" s="312">
        <f t="shared" si="9"/>
        <v>29.2</v>
      </c>
      <c r="M48" s="313">
        <f t="shared" si="10"/>
        <v>58</v>
      </c>
      <c r="N48" s="449"/>
      <c r="O48" s="315">
        <f t="shared" ref="O48:O60" si="34">+G48+I48+K48+M48</f>
        <v>201</v>
      </c>
      <c r="P48" s="452"/>
      <c r="Q48" s="302" t="str">
        <f t="shared" ref="Q48:Q60" si="35">IF(AB48+AF48&gt;0,"*","")</f>
        <v/>
      </c>
      <c r="R48" s="316">
        <f t="shared" si="11"/>
        <v>21</v>
      </c>
      <c r="S48" s="168">
        <f t="shared" si="12"/>
        <v>0</v>
      </c>
      <c r="T48" s="169">
        <f t="shared" si="13"/>
        <v>25</v>
      </c>
      <c r="V48" s="317" t="str">
        <f t="shared" si="14"/>
        <v>Bronze</v>
      </c>
      <c r="X48" s="173" t="str">
        <f t="shared" si="15"/>
        <v>M</v>
      </c>
      <c r="Z48" s="318">
        <f t="shared" si="16"/>
        <v>201.00479999999999</v>
      </c>
      <c r="AA48" s="319">
        <f>IF($Z48&gt;=1,RANK($Z48,$Z47:$Z60),0)</f>
        <v>5</v>
      </c>
      <c r="AB48" s="320">
        <f t="shared" si="32"/>
        <v>0</v>
      </c>
      <c r="AD48" s="318">
        <f t="shared" si="18"/>
        <v>0</v>
      </c>
      <c r="AE48" s="319">
        <f>IF($AD48&gt;=1,RANK($AD48,$AD47:$AD60),0)</f>
        <v>0</v>
      </c>
      <c r="AF48" s="320">
        <f t="shared" si="33"/>
        <v>0</v>
      </c>
      <c r="AI48" s="336">
        <f t="shared" si="22"/>
        <v>201</v>
      </c>
      <c r="AJ48" s="337">
        <f t="shared" si="23"/>
        <v>0</v>
      </c>
    </row>
    <row r="49" spans="1:36" ht="15" x14ac:dyDescent="0.2">
      <c r="A49" s="447"/>
      <c r="B49" s="295">
        <f t="shared" si="0"/>
        <v>33</v>
      </c>
      <c r="C49" s="371" t="s">
        <v>230</v>
      </c>
      <c r="D49" s="310" t="str">
        <f t="shared" si="1"/>
        <v xml:space="preserve">Barnaby </v>
      </c>
      <c r="E49" s="311" t="str">
        <f t="shared" si="2"/>
        <v>Ravenstone</v>
      </c>
      <c r="F49" s="312">
        <f t="shared" si="3"/>
        <v>12.1</v>
      </c>
      <c r="G49" s="313">
        <f t="shared" si="4"/>
        <v>49</v>
      </c>
      <c r="H49" s="314">
        <f t="shared" si="5"/>
        <v>2.21</v>
      </c>
      <c r="I49" s="313">
        <f t="shared" si="6"/>
        <v>49</v>
      </c>
      <c r="J49" s="314">
        <f t="shared" si="7"/>
        <v>1.96</v>
      </c>
      <c r="K49" s="313">
        <f t="shared" si="8"/>
        <v>57</v>
      </c>
      <c r="L49" s="312">
        <f t="shared" si="9"/>
        <v>32.4</v>
      </c>
      <c r="M49" s="313">
        <f t="shared" si="10"/>
        <v>64</v>
      </c>
      <c r="N49" s="449"/>
      <c r="O49" s="315">
        <f t="shared" si="34"/>
        <v>219</v>
      </c>
      <c r="P49" s="452"/>
      <c r="Q49" s="302" t="str">
        <f t="shared" si="35"/>
        <v>*</v>
      </c>
      <c r="R49" s="316">
        <f t="shared" si="11"/>
        <v>9</v>
      </c>
      <c r="S49" s="168">
        <f t="shared" si="12"/>
        <v>0</v>
      </c>
      <c r="T49" s="169">
        <f t="shared" si="13"/>
        <v>10</v>
      </c>
      <c r="V49" s="317" t="str">
        <f t="shared" si="14"/>
        <v>Silver</v>
      </c>
      <c r="X49" s="173" t="str">
        <f t="shared" si="15"/>
        <v>M</v>
      </c>
      <c r="Z49" s="318">
        <f t="shared" si="16"/>
        <v>219.00489999999999</v>
      </c>
      <c r="AA49" s="319">
        <f>IF($Z49&gt;=1,RANK($Z49,$Z47:$Z60),0)</f>
        <v>3</v>
      </c>
      <c r="AB49" s="320">
        <f t="shared" si="32"/>
        <v>219</v>
      </c>
      <c r="AD49" s="318">
        <f t="shared" si="18"/>
        <v>0</v>
      </c>
      <c r="AE49" s="319">
        <f>IF($AD49&gt;=1,RANK($AD49,$AD47:$AD60),0)</f>
        <v>0</v>
      </c>
      <c r="AF49" s="320">
        <f t="shared" si="33"/>
        <v>0</v>
      </c>
      <c r="AI49" s="336">
        <f t="shared" si="22"/>
        <v>219</v>
      </c>
      <c r="AJ49" s="337">
        <f t="shared" si="23"/>
        <v>0</v>
      </c>
    </row>
    <row r="50" spans="1:36" ht="15" x14ac:dyDescent="0.2">
      <c r="A50" s="447"/>
      <c r="B50" s="295">
        <f t="shared" si="0"/>
        <v>34</v>
      </c>
      <c r="C50" s="371" t="s">
        <v>231</v>
      </c>
      <c r="D50" s="310" t="str">
        <f t="shared" si="1"/>
        <v xml:space="preserve">Ruben </v>
      </c>
      <c r="E50" s="311" t="str">
        <f t="shared" si="2"/>
        <v>Ravenstone</v>
      </c>
      <c r="F50" s="312">
        <f t="shared" si="3"/>
        <v>11.1</v>
      </c>
      <c r="G50" s="313">
        <f t="shared" si="4"/>
        <v>59</v>
      </c>
      <c r="H50" s="314">
        <f t="shared" si="5"/>
        <v>2.0099999999999998</v>
      </c>
      <c r="I50" s="313">
        <f t="shared" si="6"/>
        <v>69</v>
      </c>
      <c r="J50" s="314">
        <f t="shared" si="7"/>
        <v>2.0499999999999998</v>
      </c>
      <c r="K50" s="313">
        <f t="shared" si="8"/>
        <v>61</v>
      </c>
      <c r="L50" s="312">
        <f t="shared" si="9"/>
        <v>33.5</v>
      </c>
      <c r="M50" s="313">
        <f t="shared" si="10"/>
        <v>67</v>
      </c>
      <c r="N50" s="449"/>
      <c r="O50" s="315">
        <f t="shared" si="34"/>
        <v>256</v>
      </c>
      <c r="P50" s="452"/>
      <c r="Q50" s="302" t="str">
        <f t="shared" si="35"/>
        <v>*</v>
      </c>
      <c r="R50" s="316">
        <f t="shared" si="11"/>
        <v>1</v>
      </c>
      <c r="S50" s="168">
        <f t="shared" si="12"/>
        <v>0</v>
      </c>
      <c r="T50" s="169">
        <f t="shared" si="13"/>
        <v>1</v>
      </c>
      <c r="V50" s="317" t="str">
        <f t="shared" si="14"/>
        <v>Gold</v>
      </c>
      <c r="X50" s="173" t="str">
        <f t="shared" si="15"/>
        <v>M</v>
      </c>
      <c r="Z50" s="318">
        <f t="shared" si="16"/>
        <v>256.005</v>
      </c>
      <c r="AA50" s="319">
        <f>IF($Z50&gt;=1,RANK($Z50,$Z47:$Z60),0)</f>
        <v>1</v>
      </c>
      <c r="AB50" s="320">
        <f t="shared" si="32"/>
        <v>256</v>
      </c>
      <c r="AD50" s="318">
        <f t="shared" si="18"/>
        <v>0</v>
      </c>
      <c r="AE50" s="319">
        <f>IF($AD50&gt;=1,RANK($AD50,$AD47:$AD60),0)</f>
        <v>0</v>
      </c>
      <c r="AF50" s="320">
        <f t="shared" si="33"/>
        <v>0</v>
      </c>
      <c r="AI50" s="336">
        <f t="shared" si="22"/>
        <v>256</v>
      </c>
      <c r="AJ50" s="337">
        <f t="shared" si="23"/>
        <v>0</v>
      </c>
    </row>
    <row r="51" spans="1:36" ht="15" x14ac:dyDescent="0.2">
      <c r="A51" s="447"/>
      <c r="B51" s="295">
        <f t="shared" si="0"/>
        <v>35</v>
      </c>
      <c r="C51" s="371" t="s">
        <v>232</v>
      </c>
      <c r="D51" s="310" t="str">
        <f t="shared" si="1"/>
        <v xml:space="preserve">Haile </v>
      </c>
      <c r="E51" s="311" t="str">
        <f t="shared" si="2"/>
        <v>Ravenstone</v>
      </c>
      <c r="F51" s="312">
        <f t="shared" si="3"/>
        <v>11.1</v>
      </c>
      <c r="G51" s="313">
        <f t="shared" si="4"/>
        <v>59</v>
      </c>
      <c r="H51" s="314">
        <f t="shared" si="5"/>
        <v>2.2200000000000002</v>
      </c>
      <c r="I51" s="313">
        <f t="shared" si="6"/>
        <v>48</v>
      </c>
      <c r="J51" s="314">
        <f t="shared" si="7"/>
        <v>2.02</v>
      </c>
      <c r="K51" s="313">
        <f t="shared" si="8"/>
        <v>60</v>
      </c>
      <c r="L51" s="312">
        <f t="shared" si="9"/>
        <v>32.200000000000003</v>
      </c>
      <c r="M51" s="313">
        <f t="shared" si="10"/>
        <v>64</v>
      </c>
      <c r="N51" s="449"/>
      <c r="O51" s="315">
        <f t="shared" si="34"/>
        <v>231</v>
      </c>
      <c r="P51" s="452"/>
      <c r="Q51" s="302" t="str">
        <f t="shared" si="35"/>
        <v>*</v>
      </c>
      <c r="R51" s="316">
        <f t="shared" si="11"/>
        <v>4</v>
      </c>
      <c r="S51" s="168">
        <f t="shared" si="12"/>
        <v>0</v>
      </c>
      <c r="T51" s="169">
        <f t="shared" si="13"/>
        <v>4</v>
      </c>
      <c r="V51" s="317" t="str">
        <f t="shared" si="14"/>
        <v>Gold</v>
      </c>
      <c r="X51" s="173" t="str">
        <f t="shared" si="15"/>
        <v>M</v>
      </c>
      <c r="Z51" s="318">
        <f t="shared" si="16"/>
        <v>231.0051</v>
      </c>
      <c r="AA51" s="319">
        <f>IF($Z51&gt;=1,RANK($Z51,$Z47:$Z60),0)</f>
        <v>2</v>
      </c>
      <c r="AB51" s="320">
        <f t="shared" si="32"/>
        <v>231</v>
      </c>
      <c r="AD51" s="318">
        <f t="shared" si="18"/>
        <v>0</v>
      </c>
      <c r="AE51" s="319">
        <f>IF($AD51&gt;=1,RANK($AD51,$AD47:$AD60),0)</f>
        <v>0</v>
      </c>
      <c r="AF51" s="320">
        <f t="shared" si="33"/>
        <v>0</v>
      </c>
      <c r="AI51" s="336">
        <f t="shared" si="22"/>
        <v>231</v>
      </c>
      <c r="AJ51" s="337">
        <f t="shared" si="23"/>
        <v>0</v>
      </c>
    </row>
    <row r="52" spans="1:36" ht="15" x14ac:dyDescent="0.2">
      <c r="A52" s="447"/>
      <c r="B52" s="295">
        <f t="shared" si="0"/>
        <v>36</v>
      </c>
      <c r="C52" s="371" t="s">
        <v>233</v>
      </c>
      <c r="D52" s="310" t="str">
        <f t="shared" si="1"/>
        <v xml:space="preserve">Sophia </v>
      </c>
      <c r="E52" s="311" t="str">
        <f t="shared" si="2"/>
        <v>Ravenstone</v>
      </c>
      <c r="F52" s="321">
        <f t="shared" si="3"/>
        <v>11.5</v>
      </c>
      <c r="G52" s="313">
        <f t="shared" si="4"/>
        <v>55</v>
      </c>
      <c r="H52" s="314">
        <f t="shared" si="5"/>
        <v>2.09</v>
      </c>
      <c r="I52" s="313">
        <f t="shared" si="6"/>
        <v>61</v>
      </c>
      <c r="J52" s="314">
        <f t="shared" si="7"/>
        <v>2.04</v>
      </c>
      <c r="K52" s="313">
        <f t="shared" si="8"/>
        <v>61</v>
      </c>
      <c r="L52" s="312">
        <f t="shared" si="9"/>
        <v>24.33</v>
      </c>
      <c r="M52" s="313">
        <f t="shared" si="10"/>
        <v>48</v>
      </c>
      <c r="N52" s="449"/>
      <c r="O52" s="315">
        <f t="shared" si="34"/>
        <v>225</v>
      </c>
      <c r="P52" s="452"/>
      <c r="Q52" s="302" t="str">
        <f t="shared" si="35"/>
        <v>*</v>
      </c>
      <c r="R52" s="316">
        <f t="shared" si="11"/>
        <v>0</v>
      </c>
      <c r="S52" s="168">
        <f t="shared" si="12"/>
        <v>1</v>
      </c>
      <c r="T52" s="169">
        <f t="shared" si="13"/>
        <v>8</v>
      </c>
      <c r="V52" s="317" t="str">
        <f t="shared" si="14"/>
        <v>Gold</v>
      </c>
      <c r="X52" s="173" t="str">
        <f t="shared" si="15"/>
        <v>F</v>
      </c>
      <c r="Z52" s="318">
        <f t="shared" si="16"/>
        <v>0</v>
      </c>
      <c r="AA52" s="319">
        <f>IF($Z52&gt;=1,RANK($Z52,$Z47:$Z60),0)</f>
        <v>0</v>
      </c>
      <c r="AB52" s="320">
        <f t="shared" si="32"/>
        <v>0</v>
      </c>
      <c r="AD52" s="318">
        <f t="shared" si="18"/>
        <v>225.0052</v>
      </c>
      <c r="AE52" s="319">
        <f>IF($AD52&gt;=1,RANK($AD52,$AD47:$AD60),0)</f>
        <v>1</v>
      </c>
      <c r="AF52" s="320">
        <f t="shared" si="33"/>
        <v>225</v>
      </c>
      <c r="AI52" s="336">
        <f t="shared" si="22"/>
        <v>0</v>
      </c>
      <c r="AJ52" s="337">
        <f t="shared" si="23"/>
        <v>225</v>
      </c>
    </row>
    <row r="53" spans="1:36" ht="15" x14ac:dyDescent="0.2">
      <c r="A53" s="447"/>
      <c r="B53" s="295">
        <f t="shared" si="0"/>
        <v>37</v>
      </c>
      <c r="C53" s="371" t="s">
        <v>234</v>
      </c>
      <c r="D53" s="310" t="str">
        <f t="shared" si="1"/>
        <v xml:space="preserve">Lotte </v>
      </c>
      <c r="E53" s="311" t="str">
        <f t="shared" si="2"/>
        <v>Ravenstone</v>
      </c>
      <c r="F53" s="312">
        <f t="shared" si="3"/>
        <v>12.7</v>
      </c>
      <c r="G53" s="313">
        <f t="shared" si="4"/>
        <v>43</v>
      </c>
      <c r="H53" s="314">
        <f t="shared" si="5"/>
        <v>2.25</v>
      </c>
      <c r="I53" s="313">
        <f t="shared" si="6"/>
        <v>45</v>
      </c>
      <c r="J53" s="314">
        <f t="shared" si="7"/>
        <v>1.9</v>
      </c>
      <c r="K53" s="313">
        <f t="shared" si="8"/>
        <v>54</v>
      </c>
      <c r="L53" s="312">
        <f t="shared" si="9"/>
        <v>12.65</v>
      </c>
      <c r="M53" s="313">
        <f t="shared" si="10"/>
        <v>25</v>
      </c>
      <c r="N53" s="449"/>
      <c r="O53" s="315">
        <f t="shared" si="34"/>
        <v>167</v>
      </c>
      <c r="P53" s="452"/>
      <c r="Q53" s="302" t="str">
        <f t="shared" si="35"/>
        <v>*</v>
      </c>
      <c r="R53" s="316">
        <f t="shared" si="11"/>
        <v>0</v>
      </c>
      <c r="S53" s="168">
        <f t="shared" si="12"/>
        <v>12</v>
      </c>
      <c r="T53" s="169">
        <f t="shared" si="13"/>
        <v>56</v>
      </c>
      <c r="V53" s="317" t="str">
        <f t="shared" si="14"/>
        <v>Step 10</v>
      </c>
      <c r="X53" s="173" t="str">
        <f t="shared" si="15"/>
        <v>F</v>
      </c>
      <c r="Z53" s="318">
        <f t="shared" si="16"/>
        <v>0</v>
      </c>
      <c r="AA53" s="319">
        <f>IF($Z53&gt;=1,RANK($Z53,$Z47:$Z60),0)</f>
        <v>0</v>
      </c>
      <c r="AB53" s="320">
        <f t="shared" si="32"/>
        <v>0</v>
      </c>
      <c r="AD53" s="318">
        <f t="shared" si="18"/>
        <v>167.00530000000001</v>
      </c>
      <c r="AE53" s="319">
        <f>IF($AD53&gt;=1,RANK($AD53,$AD47:$AD60),0)</f>
        <v>3</v>
      </c>
      <c r="AF53" s="320">
        <f t="shared" si="33"/>
        <v>167</v>
      </c>
      <c r="AI53" s="336">
        <f t="shared" si="22"/>
        <v>0</v>
      </c>
      <c r="AJ53" s="337">
        <f t="shared" si="23"/>
        <v>167</v>
      </c>
    </row>
    <row r="54" spans="1:36" ht="15" x14ac:dyDescent="0.2">
      <c r="A54" s="447"/>
      <c r="B54" s="295">
        <f t="shared" si="0"/>
        <v>38</v>
      </c>
      <c r="C54" s="371" t="s">
        <v>235</v>
      </c>
      <c r="D54" s="310" t="str">
        <f t="shared" si="1"/>
        <v xml:space="preserve">Sophie </v>
      </c>
      <c r="E54" s="311" t="str">
        <f t="shared" si="2"/>
        <v>Ravenstone</v>
      </c>
      <c r="F54" s="312">
        <f t="shared" si="3"/>
        <v>12.8</v>
      </c>
      <c r="G54" s="313">
        <f t="shared" si="4"/>
        <v>42</v>
      </c>
      <c r="H54" s="314">
        <f t="shared" si="5"/>
        <v>2.33</v>
      </c>
      <c r="I54" s="313">
        <f t="shared" si="6"/>
        <v>37</v>
      </c>
      <c r="J54" s="314">
        <f t="shared" si="7"/>
        <v>1.82</v>
      </c>
      <c r="K54" s="313">
        <f t="shared" si="8"/>
        <v>50</v>
      </c>
      <c r="L54" s="312">
        <f t="shared" si="9"/>
        <v>14.6</v>
      </c>
      <c r="M54" s="313">
        <f t="shared" si="10"/>
        <v>29</v>
      </c>
      <c r="N54" s="449"/>
      <c r="O54" s="315">
        <f t="shared" si="34"/>
        <v>158</v>
      </c>
      <c r="P54" s="452"/>
      <c r="Q54" s="302" t="str">
        <f t="shared" si="35"/>
        <v>*</v>
      </c>
      <c r="R54" s="316">
        <f t="shared" si="11"/>
        <v>0</v>
      </c>
      <c r="S54" s="168">
        <f t="shared" si="12"/>
        <v>25</v>
      </c>
      <c r="T54" s="169">
        <f t="shared" si="13"/>
        <v>75</v>
      </c>
      <c r="V54" s="317" t="str">
        <f t="shared" si="14"/>
        <v>Step 10</v>
      </c>
      <c r="X54" s="173" t="str">
        <f t="shared" si="15"/>
        <v>F</v>
      </c>
      <c r="Z54" s="318">
        <f t="shared" si="16"/>
        <v>0</v>
      </c>
      <c r="AA54" s="319">
        <f>IF($Z54&gt;=1,RANK($Z54,$Z47:$Z60),0)</f>
        <v>0</v>
      </c>
      <c r="AB54" s="320">
        <f t="shared" si="32"/>
        <v>0</v>
      </c>
      <c r="AD54" s="318">
        <f t="shared" si="18"/>
        <v>158.00540000000001</v>
      </c>
      <c r="AE54" s="319">
        <f>IF($AD54&gt;=1,RANK($AD54,$AD47:$AD60),0)</f>
        <v>4</v>
      </c>
      <c r="AF54" s="320">
        <f t="shared" si="33"/>
        <v>158</v>
      </c>
      <c r="AI54" s="336">
        <f t="shared" si="22"/>
        <v>0</v>
      </c>
      <c r="AJ54" s="337">
        <f t="shared" si="23"/>
        <v>158</v>
      </c>
    </row>
    <row r="55" spans="1:36" ht="15" x14ac:dyDescent="0.2">
      <c r="A55" s="447"/>
      <c r="B55" s="295">
        <f t="shared" si="0"/>
        <v>39</v>
      </c>
      <c r="C55" s="371" t="s">
        <v>236</v>
      </c>
      <c r="D55" s="310" t="str">
        <f t="shared" si="1"/>
        <v xml:space="preserve">Rhianna </v>
      </c>
      <c r="E55" s="311" t="str">
        <f t="shared" si="2"/>
        <v>Ravenstone</v>
      </c>
      <c r="F55" s="312">
        <f t="shared" si="3"/>
        <v>12.2</v>
      </c>
      <c r="G55" s="313">
        <f t="shared" si="4"/>
        <v>48</v>
      </c>
      <c r="H55" s="314">
        <f t="shared" si="5"/>
        <v>2.57</v>
      </c>
      <c r="I55" s="313">
        <f t="shared" si="6"/>
        <v>13</v>
      </c>
      <c r="J55" s="314">
        <f t="shared" si="7"/>
        <v>1.86</v>
      </c>
      <c r="K55" s="313">
        <f t="shared" si="8"/>
        <v>52</v>
      </c>
      <c r="L55" s="312">
        <f t="shared" si="9"/>
        <v>18.8</v>
      </c>
      <c r="M55" s="313">
        <f t="shared" si="10"/>
        <v>37</v>
      </c>
      <c r="N55" s="449"/>
      <c r="O55" s="315">
        <f t="shared" si="34"/>
        <v>150</v>
      </c>
      <c r="P55" s="452"/>
      <c r="Q55" s="302" t="str">
        <f t="shared" si="35"/>
        <v/>
      </c>
      <c r="R55" s="316">
        <f t="shared" si="11"/>
        <v>0</v>
      </c>
      <c r="S55" s="168">
        <f t="shared" si="12"/>
        <v>30</v>
      </c>
      <c r="T55" s="169">
        <f t="shared" si="13"/>
        <v>83</v>
      </c>
      <c r="V55" s="317" t="str">
        <f t="shared" si="14"/>
        <v>Step 9</v>
      </c>
      <c r="X55" s="173" t="str">
        <f t="shared" si="15"/>
        <v>F</v>
      </c>
      <c r="Z55" s="318">
        <f t="shared" si="16"/>
        <v>0</v>
      </c>
      <c r="AA55" s="319">
        <f>IF($Z55&gt;=1,RANK($Z55,$Z47:$Z60),0)</f>
        <v>0</v>
      </c>
      <c r="AB55" s="320">
        <f t="shared" si="32"/>
        <v>0</v>
      </c>
      <c r="AD55" s="318">
        <f t="shared" si="18"/>
        <v>150.00550000000001</v>
      </c>
      <c r="AE55" s="319">
        <f>IF($AD55&gt;=1,RANK($AD55,$AD47:$AD60),0)</f>
        <v>5</v>
      </c>
      <c r="AF55" s="320">
        <f t="shared" si="33"/>
        <v>0</v>
      </c>
      <c r="AI55" s="336">
        <f t="shared" si="22"/>
        <v>0</v>
      </c>
      <c r="AJ55" s="337">
        <f t="shared" si="23"/>
        <v>150</v>
      </c>
    </row>
    <row r="56" spans="1:36" ht="15" x14ac:dyDescent="0.2">
      <c r="A56" s="447"/>
      <c r="B56" s="295">
        <f t="shared" si="0"/>
        <v>40</v>
      </c>
      <c r="C56" s="371" t="s">
        <v>237</v>
      </c>
      <c r="D56" s="310" t="str">
        <f t="shared" si="1"/>
        <v xml:space="preserve">Shannon </v>
      </c>
      <c r="E56" s="311" t="str">
        <f t="shared" si="2"/>
        <v>Ravenstone</v>
      </c>
      <c r="F56" s="312">
        <f t="shared" si="3"/>
        <v>12.6</v>
      </c>
      <c r="G56" s="313">
        <f t="shared" si="4"/>
        <v>44</v>
      </c>
      <c r="H56" s="314">
        <f t="shared" si="5"/>
        <v>2.23</v>
      </c>
      <c r="I56" s="313">
        <f t="shared" si="6"/>
        <v>47</v>
      </c>
      <c r="J56" s="314">
        <f t="shared" si="7"/>
        <v>1.84</v>
      </c>
      <c r="K56" s="313">
        <f t="shared" si="8"/>
        <v>51</v>
      </c>
      <c r="L56" s="312">
        <f t="shared" si="9"/>
        <v>17.2</v>
      </c>
      <c r="M56" s="313">
        <f t="shared" si="10"/>
        <v>34</v>
      </c>
      <c r="N56" s="449"/>
      <c r="O56" s="315">
        <f t="shared" si="34"/>
        <v>176</v>
      </c>
      <c r="P56" s="452"/>
      <c r="Q56" s="302" t="str">
        <f t="shared" si="35"/>
        <v>*</v>
      </c>
      <c r="R56" s="316">
        <f t="shared" si="11"/>
        <v>0</v>
      </c>
      <c r="S56" s="168">
        <f t="shared" si="12"/>
        <v>9</v>
      </c>
      <c r="T56" s="169">
        <f t="shared" si="13"/>
        <v>49</v>
      </c>
      <c r="V56" s="317" t="str">
        <f t="shared" si="14"/>
        <v>Bronze</v>
      </c>
      <c r="X56" s="173" t="str">
        <f t="shared" si="15"/>
        <v>F</v>
      </c>
      <c r="Z56" s="318">
        <f t="shared" si="16"/>
        <v>0</v>
      </c>
      <c r="AA56" s="319">
        <f>IF($Z56&gt;=1,RANK($Z56,$Z47:$Z60),0)</f>
        <v>0</v>
      </c>
      <c r="AB56" s="320">
        <f t="shared" si="32"/>
        <v>0</v>
      </c>
      <c r="AD56" s="318">
        <f t="shared" si="18"/>
        <v>176.00559999999999</v>
      </c>
      <c r="AE56" s="319">
        <f>IF($AD56&gt;=1,RANK($AD56,$AD47:$AD60),0)</f>
        <v>2</v>
      </c>
      <c r="AF56" s="320">
        <f t="shared" si="33"/>
        <v>176</v>
      </c>
      <c r="AI56" s="336">
        <f t="shared" si="22"/>
        <v>0</v>
      </c>
      <c r="AJ56" s="337">
        <f t="shared" si="23"/>
        <v>176</v>
      </c>
    </row>
    <row r="57" spans="1:36" ht="15" x14ac:dyDescent="0.2">
      <c r="A57" s="447"/>
      <c r="B57" s="295">
        <f t="shared" si="0"/>
        <v>0</v>
      </c>
      <c r="C57" s="371"/>
      <c r="D57" s="310" t="str">
        <f t="shared" si="1"/>
        <v/>
      </c>
      <c r="E57" s="311" t="str">
        <f t="shared" si="2"/>
        <v/>
      </c>
      <c r="F57" s="312">
        <f t="shared" si="3"/>
        <v>0</v>
      </c>
      <c r="G57" s="313">
        <f t="shared" si="4"/>
        <v>0</v>
      </c>
      <c r="H57" s="314">
        <f t="shared" si="5"/>
        <v>0</v>
      </c>
      <c r="I57" s="313">
        <f t="shared" si="6"/>
        <v>0</v>
      </c>
      <c r="J57" s="314">
        <f t="shared" si="7"/>
        <v>0</v>
      </c>
      <c r="K57" s="313">
        <f t="shared" si="8"/>
        <v>0</v>
      </c>
      <c r="L57" s="312">
        <f t="shared" si="9"/>
        <v>0</v>
      </c>
      <c r="M57" s="313">
        <f t="shared" si="10"/>
        <v>0</v>
      </c>
      <c r="N57" s="449"/>
      <c r="O57" s="315">
        <f t="shared" si="34"/>
        <v>0</v>
      </c>
      <c r="P57" s="452"/>
      <c r="Q57" s="302" t="str">
        <f t="shared" si="35"/>
        <v/>
      </c>
      <c r="R57" s="316">
        <f t="shared" si="11"/>
        <v>0</v>
      </c>
      <c r="S57" s="168">
        <f t="shared" si="12"/>
        <v>0</v>
      </c>
      <c r="T57" s="169">
        <f t="shared" si="13"/>
        <v>0</v>
      </c>
      <c r="V57" s="317" t="str">
        <f t="shared" si="14"/>
        <v/>
      </c>
      <c r="X57" s="173" t="str">
        <f t="shared" si="15"/>
        <v>F</v>
      </c>
      <c r="Z57" s="318">
        <f t="shared" si="16"/>
        <v>0</v>
      </c>
      <c r="AA57" s="319">
        <f>IF($Z57&gt;=1,RANK($Z57,$Z47:$Z60),0)</f>
        <v>0</v>
      </c>
      <c r="AB57" s="320">
        <f t="shared" si="32"/>
        <v>0</v>
      </c>
      <c r="AD57" s="318">
        <f t="shared" si="18"/>
        <v>5.7000000000000002E-3</v>
      </c>
      <c r="AE57" s="319">
        <f>IF($AD57&gt;=1,RANK($AD57,$AD47:$AD60),0)</f>
        <v>0</v>
      </c>
      <c r="AF57" s="320">
        <f t="shared" si="33"/>
        <v>0</v>
      </c>
      <c r="AI57" s="336">
        <f t="shared" si="22"/>
        <v>0</v>
      </c>
      <c r="AJ57" s="337">
        <f t="shared" si="23"/>
        <v>0</v>
      </c>
    </row>
    <row r="58" spans="1:36" ht="15" x14ac:dyDescent="0.2">
      <c r="A58" s="447"/>
      <c r="B58" s="295">
        <f t="shared" si="0"/>
        <v>0</v>
      </c>
      <c r="C58" s="371"/>
      <c r="D58" s="310" t="str">
        <f t="shared" si="1"/>
        <v/>
      </c>
      <c r="E58" s="311" t="str">
        <f t="shared" si="2"/>
        <v/>
      </c>
      <c r="F58" s="312">
        <f t="shared" si="3"/>
        <v>0</v>
      </c>
      <c r="G58" s="313">
        <f t="shared" si="4"/>
        <v>0</v>
      </c>
      <c r="H58" s="314">
        <f t="shared" si="5"/>
        <v>0</v>
      </c>
      <c r="I58" s="313">
        <f t="shared" si="6"/>
        <v>0</v>
      </c>
      <c r="J58" s="314">
        <f t="shared" si="7"/>
        <v>0</v>
      </c>
      <c r="K58" s="313">
        <f t="shared" si="8"/>
        <v>0</v>
      </c>
      <c r="L58" s="312">
        <f t="shared" si="9"/>
        <v>0</v>
      </c>
      <c r="M58" s="313">
        <f t="shared" si="10"/>
        <v>0</v>
      </c>
      <c r="N58" s="449"/>
      <c r="O58" s="315">
        <f t="shared" si="34"/>
        <v>0</v>
      </c>
      <c r="P58" s="452"/>
      <c r="Q58" s="302" t="str">
        <f t="shared" si="35"/>
        <v/>
      </c>
      <c r="R58" s="316">
        <f t="shared" si="11"/>
        <v>0</v>
      </c>
      <c r="S58" s="168">
        <f t="shared" si="12"/>
        <v>0</v>
      </c>
      <c r="T58" s="169">
        <f t="shared" si="13"/>
        <v>0</v>
      </c>
      <c r="V58" s="317" t="str">
        <f t="shared" si="14"/>
        <v/>
      </c>
      <c r="X58" s="173" t="str">
        <f t="shared" si="15"/>
        <v>F</v>
      </c>
      <c r="Z58" s="318">
        <f t="shared" si="16"/>
        <v>0</v>
      </c>
      <c r="AA58" s="319">
        <f>IF($Z58&gt;=1,RANK($Z58,$Z47:$Z60),0)</f>
        <v>0</v>
      </c>
      <c r="AB58" s="320">
        <f t="shared" si="32"/>
        <v>0</v>
      </c>
      <c r="AD58" s="318">
        <f t="shared" si="18"/>
        <v>5.7999999999999996E-3</v>
      </c>
      <c r="AE58" s="319">
        <f>IF($AD58&gt;=1,RANK($AD58,$AD47:$AD60),0)</f>
        <v>0</v>
      </c>
      <c r="AF58" s="320">
        <f t="shared" si="33"/>
        <v>0</v>
      </c>
      <c r="AI58" s="336">
        <f t="shared" si="22"/>
        <v>0</v>
      </c>
      <c r="AJ58" s="337">
        <f t="shared" si="23"/>
        <v>0</v>
      </c>
    </row>
    <row r="59" spans="1:36" ht="15" x14ac:dyDescent="0.2">
      <c r="A59" s="447"/>
      <c r="B59" s="295">
        <f t="shared" si="0"/>
        <v>0</v>
      </c>
      <c r="C59" s="371"/>
      <c r="D59" s="310" t="str">
        <f t="shared" si="1"/>
        <v/>
      </c>
      <c r="E59" s="311" t="str">
        <f t="shared" si="2"/>
        <v/>
      </c>
      <c r="F59" s="312">
        <f t="shared" si="3"/>
        <v>0</v>
      </c>
      <c r="G59" s="313">
        <f t="shared" si="4"/>
        <v>0</v>
      </c>
      <c r="H59" s="314">
        <f t="shared" si="5"/>
        <v>0</v>
      </c>
      <c r="I59" s="313">
        <f t="shared" si="6"/>
        <v>0</v>
      </c>
      <c r="J59" s="314">
        <f t="shared" si="7"/>
        <v>0</v>
      </c>
      <c r="K59" s="313">
        <f t="shared" si="8"/>
        <v>0</v>
      </c>
      <c r="L59" s="312">
        <f t="shared" si="9"/>
        <v>0</v>
      </c>
      <c r="M59" s="313">
        <f t="shared" si="10"/>
        <v>0</v>
      </c>
      <c r="N59" s="449"/>
      <c r="O59" s="315">
        <f t="shared" si="34"/>
        <v>0</v>
      </c>
      <c r="P59" s="452"/>
      <c r="Q59" s="302" t="str">
        <f t="shared" si="35"/>
        <v/>
      </c>
      <c r="R59" s="316">
        <f t="shared" si="11"/>
        <v>0</v>
      </c>
      <c r="S59" s="168">
        <f t="shared" si="12"/>
        <v>0</v>
      </c>
      <c r="T59" s="169">
        <f t="shared" si="13"/>
        <v>0</v>
      </c>
      <c r="V59" s="317" t="str">
        <f t="shared" si="14"/>
        <v/>
      </c>
      <c r="X59" s="173" t="str">
        <f t="shared" si="15"/>
        <v>F</v>
      </c>
      <c r="Z59" s="318">
        <f t="shared" si="16"/>
        <v>0</v>
      </c>
      <c r="AA59" s="319">
        <f>IF($Z59&gt;=1,RANK($Z59,$Z47:$Z60),0)</f>
        <v>0</v>
      </c>
      <c r="AB59" s="320">
        <f t="shared" si="32"/>
        <v>0</v>
      </c>
      <c r="AD59" s="318">
        <f t="shared" si="18"/>
        <v>5.8999999999999999E-3</v>
      </c>
      <c r="AE59" s="319">
        <f>IF($AD59&gt;=1,RANK($AD59,$AD47:$AD60),0)</f>
        <v>0</v>
      </c>
      <c r="AF59" s="320">
        <f t="shared" si="33"/>
        <v>0</v>
      </c>
      <c r="AI59" s="336">
        <f t="shared" si="22"/>
        <v>0</v>
      </c>
      <c r="AJ59" s="337">
        <f t="shared" si="23"/>
        <v>0</v>
      </c>
    </row>
    <row r="60" spans="1:36" ht="15" x14ac:dyDescent="0.2">
      <c r="A60" s="322">
        <f>((ROW(A47)-5)/14)+1</f>
        <v>4</v>
      </c>
      <c r="B60" s="295">
        <f t="shared" si="0"/>
        <v>0</v>
      </c>
      <c r="C60" s="372"/>
      <c r="D60" s="323" t="str">
        <f t="shared" si="1"/>
        <v/>
      </c>
      <c r="E60" s="324" t="str">
        <f t="shared" si="2"/>
        <v/>
      </c>
      <c r="F60" s="325">
        <f t="shared" si="3"/>
        <v>0</v>
      </c>
      <c r="G60" s="326">
        <f t="shared" si="4"/>
        <v>0</v>
      </c>
      <c r="H60" s="327">
        <f t="shared" si="5"/>
        <v>0</v>
      </c>
      <c r="I60" s="326">
        <f t="shared" si="6"/>
        <v>0</v>
      </c>
      <c r="J60" s="327">
        <f t="shared" si="7"/>
        <v>0</v>
      </c>
      <c r="K60" s="326">
        <f t="shared" si="8"/>
        <v>0</v>
      </c>
      <c r="L60" s="325">
        <f t="shared" si="9"/>
        <v>0</v>
      </c>
      <c r="M60" s="326">
        <f t="shared" si="10"/>
        <v>0</v>
      </c>
      <c r="N60" s="450"/>
      <c r="O60" s="328">
        <f t="shared" si="34"/>
        <v>0</v>
      </c>
      <c r="P60" s="453"/>
      <c r="Q60" s="302" t="str">
        <f t="shared" si="35"/>
        <v/>
      </c>
      <c r="R60" s="329">
        <f t="shared" si="11"/>
        <v>0</v>
      </c>
      <c r="S60" s="171">
        <f t="shared" si="12"/>
        <v>0</v>
      </c>
      <c r="T60" s="172">
        <f t="shared" si="13"/>
        <v>0</v>
      </c>
      <c r="V60" s="330" t="str">
        <f t="shared" si="14"/>
        <v/>
      </c>
      <c r="X60" s="173" t="str">
        <f t="shared" si="15"/>
        <v>F</v>
      </c>
      <c r="Z60" s="331">
        <f t="shared" si="16"/>
        <v>0</v>
      </c>
      <c r="AA60" s="293">
        <f>IF($Z60&gt;=1,RANK($Z60,$Z47:$Z60),0)</f>
        <v>0</v>
      </c>
      <c r="AB60" s="294">
        <f t="shared" si="32"/>
        <v>0</v>
      </c>
      <c r="AC60" s="163">
        <f>SUM(AB47:AB60)</f>
        <v>915</v>
      </c>
      <c r="AD60" s="331">
        <f t="shared" si="18"/>
        <v>6.0000000000000001E-3</v>
      </c>
      <c r="AE60" s="293">
        <f>IF($AD60&gt;=1,RANK($AD60,$AD47:$AD60),0)</f>
        <v>0</v>
      </c>
      <c r="AF60" s="294">
        <f t="shared" si="33"/>
        <v>0</v>
      </c>
      <c r="AG60" s="163">
        <f>SUM(AF47:AF60)</f>
        <v>726</v>
      </c>
      <c r="AI60" s="332">
        <f t="shared" si="22"/>
        <v>0</v>
      </c>
      <c r="AJ60" s="333">
        <f t="shared" si="23"/>
        <v>0</v>
      </c>
    </row>
    <row r="61" spans="1:36" ht="15" customHeight="1" x14ac:dyDescent="0.2">
      <c r="A61" s="447" t="str">
        <f>IF(LEN(E61),+E61,"")</f>
        <v>Earlsfield</v>
      </c>
      <c r="B61" s="295">
        <f t="shared" si="0"/>
        <v>41</v>
      </c>
      <c r="C61" s="370" t="s">
        <v>238</v>
      </c>
      <c r="D61" s="296" t="str">
        <f t="shared" si="1"/>
        <v xml:space="preserve">Hazqil </v>
      </c>
      <c r="E61" s="297" t="str">
        <f t="shared" si="2"/>
        <v>Earlsfield</v>
      </c>
      <c r="F61" s="298">
        <f t="shared" si="3"/>
        <v>12.7</v>
      </c>
      <c r="G61" s="299">
        <f t="shared" si="4"/>
        <v>43</v>
      </c>
      <c r="H61" s="300">
        <f t="shared" si="5"/>
        <v>2.25</v>
      </c>
      <c r="I61" s="299">
        <f t="shared" si="6"/>
        <v>45</v>
      </c>
      <c r="J61" s="300">
        <f t="shared" si="7"/>
        <v>1.6</v>
      </c>
      <c r="K61" s="299">
        <f t="shared" si="8"/>
        <v>39</v>
      </c>
      <c r="L61" s="298">
        <f t="shared" si="9"/>
        <v>34.6</v>
      </c>
      <c r="M61" s="299">
        <f t="shared" si="10"/>
        <v>69</v>
      </c>
      <c r="N61" s="448">
        <f>INDEX(RelayPoints,A74)</f>
        <v>57</v>
      </c>
      <c r="O61" s="301">
        <f>+G61+I61+K61+M61</f>
        <v>196</v>
      </c>
      <c r="P61" s="451">
        <f>+AC74+AG74+N61</f>
        <v>1503</v>
      </c>
      <c r="Q61" s="302" t="str">
        <f>IF(AB61+AF61&gt;0,"*","")</f>
        <v>*</v>
      </c>
      <c r="R61" s="303">
        <f t="shared" si="11"/>
        <v>26</v>
      </c>
      <c r="S61" s="304">
        <f t="shared" si="12"/>
        <v>0</v>
      </c>
      <c r="T61" s="305">
        <f t="shared" si="13"/>
        <v>32</v>
      </c>
      <c r="V61" s="306" t="str">
        <f t="shared" si="14"/>
        <v>Step 10</v>
      </c>
      <c r="X61" s="173" t="str">
        <f t="shared" si="15"/>
        <v>M</v>
      </c>
      <c r="Z61" s="307">
        <f t="shared" si="16"/>
        <v>196.0061</v>
      </c>
      <c r="AA61" s="308">
        <f>IF($Z61&gt;=1,RANK($Z61,$Z61:$Z74),0)</f>
        <v>4</v>
      </c>
      <c r="AB61" s="309">
        <f t="shared" ref="AB61:AB74" si="36">IF(AA61&lt;=MaxS,INT(Z61),0)</f>
        <v>196</v>
      </c>
      <c r="AD61" s="307">
        <f t="shared" si="18"/>
        <v>0</v>
      </c>
      <c r="AE61" s="308">
        <f>IF($AD61&gt;=1,RANK($AD61,$AD61:$AD74),0)</f>
        <v>0</v>
      </c>
      <c r="AF61" s="309">
        <f t="shared" ref="AF61:AF74" si="37">IF(AE61&lt;=MaxS,INT(AD61),0)</f>
        <v>0</v>
      </c>
      <c r="AI61" s="336">
        <f t="shared" si="22"/>
        <v>196</v>
      </c>
      <c r="AJ61" s="337">
        <f t="shared" si="23"/>
        <v>0</v>
      </c>
    </row>
    <row r="62" spans="1:36" ht="15" x14ac:dyDescent="0.2">
      <c r="A62" s="447"/>
      <c r="B62" s="295">
        <f t="shared" si="0"/>
        <v>42</v>
      </c>
      <c r="C62" s="371" t="s">
        <v>239</v>
      </c>
      <c r="D62" s="310" t="str">
        <f t="shared" si="1"/>
        <v xml:space="preserve">Kassam </v>
      </c>
      <c r="E62" s="311" t="str">
        <f t="shared" si="2"/>
        <v>Earlsfield</v>
      </c>
      <c r="F62" s="312">
        <f t="shared" si="3"/>
        <v>11.5</v>
      </c>
      <c r="G62" s="313">
        <f t="shared" si="4"/>
        <v>55</v>
      </c>
      <c r="H62" s="314">
        <f t="shared" si="5"/>
        <v>2.12</v>
      </c>
      <c r="I62" s="313">
        <f t="shared" si="6"/>
        <v>58</v>
      </c>
      <c r="J62" s="314">
        <f t="shared" si="7"/>
        <v>1.8</v>
      </c>
      <c r="K62" s="313">
        <f t="shared" si="8"/>
        <v>49</v>
      </c>
      <c r="L62" s="312">
        <f t="shared" si="9"/>
        <v>24</v>
      </c>
      <c r="M62" s="313">
        <f t="shared" si="10"/>
        <v>48</v>
      </c>
      <c r="N62" s="449"/>
      <c r="O62" s="315">
        <f t="shared" ref="O62:O74" si="38">+G62+I62+K62+M62</f>
        <v>210</v>
      </c>
      <c r="P62" s="452"/>
      <c r="Q62" s="302" t="str">
        <f t="shared" ref="Q62:Q74" si="39">IF(AB62+AF62&gt;0,"*","")</f>
        <v>*</v>
      </c>
      <c r="R62" s="316">
        <f t="shared" si="11"/>
        <v>15</v>
      </c>
      <c r="S62" s="168">
        <f t="shared" si="12"/>
        <v>0</v>
      </c>
      <c r="T62" s="169">
        <f t="shared" si="13"/>
        <v>16</v>
      </c>
      <c r="V62" s="317" t="str">
        <f t="shared" si="14"/>
        <v>Bronze</v>
      </c>
      <c r="X62" s="173" t="str">
        <f t="shared" si="15"/>
        <v>M</v>
      </c>
      <c r="Z62" s="318">
        <f t="shared" si="16"/>
        <v>210.00620000000001</v>
      </c>
      <c r="AA62" s="319">
        <f>IF($Z62&gt;=1,RANK($Z62,$Z61:$Z74),0)</f>
        <v>3</v>
      </c>
      <c r="AB62" s="320">
        <f t="shared" si="36"/>
        <v>210</v>
      </c>
      <c r="AD62" s="318">
        <f t="shared" si="18"/>
        <v>0</v>
      </c>
      <c r="AE62" s="319">
        <f>IF($AD62&gt;=1,RANK($AD62,$AD61:$AD74),0)</f>
        <v>0</v>
      </c>
      <c r="AF62" s="320">
        <f t="shared" si="37"/>
        <v>0</v>
      </c>
      <c r="AI62" s="336">
        <f t="shared" si="22"/>
        <v>210</v>
      </c>
      <c r="AJ62" s="337">
        <f t="shared" si="23"/>
        <v>0</v>
      </c>
    </row>
    <row r="63" spans="1:36" ht="15" x14ac:dyDescent="0.2">
      <c r="A63" s="447"/>
      <c r="B63" s="295">
        <f t="shared" si="0"/>
        <v>43</v>
      </c>
      <c r="C63" s="371" t="s">
        <v>240</v>
      </c>
      <c r="D63" s="310" t="str">
        <f t="shared" si="1"/>
        <v xml:space="preserve">Joseph </v>
      </c>
      <c r="E63" s="311" t="str">
        <f t="shared" si="2"/>
        <v>Earlsfield</v>
      </c>
      <c r="F63" s="312">
        <f t="shared" si="3"/>
        <v>11.9</v>
      </c>
      <c r="G63" s="313">
        <f t="shared" si="4"/>
        <v>51</v>
      </c>
      <c r="H63" s="314">
        <f t="shared" si="5"/>
        <v>2.02</v>
      </c>
      <c r="I63" s="313">
        <f t="shared" si="6"/>
        <v>68</v>
      </c>
      <c r="J63" s="314">
        <f t="shared" si="7"/>
        <v>1.82</v>
      </c>
      <c r="K63" s="313">
        <f t="shared" si="8"/>
        <v>50</v>
      </c>
      <c r="L63" s="312">
        <f t="shared" si="9"/>
        <v>28.5</v>
      </c>
      <c r="M63" s="313">
        <f t="shared" si="10"/>
        <v>57</v>
      </c>
      <c r="N63" s="449"/>
      <c r="O63" s="315">
        <f t="shared" si="38"/>
        <v>226</v>
      </c>
      <c r="P63" s="452"/>
      <c r="Q63" s="302" t="str">
        <f t="shared" si="39"/>
        <v>*</v>
      </c>
      <c r="R63" s="316">
        <f t="shared" si="11"/>
        <v>7</v>
      </c>
      <c r="S63" s="168">
        <f t="shared" si="12"/>
        <v>0</v>
      </c>
      <c r="T63" s="169">
        <f t="shared" si="13"/>
        <v>7</v>
      </c>
      <c r="V63" s="317" t="str">
        <f t="shared" si="14"/>
        <v>Gold</v>
      </c>
      <c r="X63" s="173" t="str">
        <f t="shared" si="15"/>
        <v>M</v>
      </c>
      <c r="Z63" s="318">
        <f t="shared" si="16"/>
        <v>226.00630000000001</v>
      </c>
      <c r="AA63" s="319">
        <f>IF($Z63&gt;=1,RANK($Z63,$Z61:$Z74),0)</f>
        <v>2</v>
      </c>
      <c r="AB63" s="320">
        <f t="shared" si="36"/>
        <v>226</v>
      </c>
      <c r="AD63" s="318">
        <f t="shared" si="18"/>
        <v>0</v>
      </c>
      <c r="AE63" s="319">
        <f>IF($AD63&gt;=1,RANK($AD63,$AD61:$AD74),0)</f>
        <v>0</v>
      </c>
      <c r="AF63" s="320">
        <f t="shared" si="37"/>
        <v>0</v>
      </c>
      <c r="AI63" s="336">
        <f t="shared" si="22"/>
        <v>226</v>
      </c>
      <c r="AJ63" s="337">
        <f t="shared" si="23"/>
        <v>0</v>
      </c>
    </row>
    <row r="64" spans="1:36" ht="15" x14ac:dyDescent="0.2">
      <c r="A64" s="447"/>
      <c r="B64" s="295">
        <f t="shared" si="0"/>
        <v>44</v>
      </c>
      <c r="C64" s="371" t="s">
        <v>241</v>
      </c>
      <c r="D64" s="310" t="str">
        <f t="shared" si="1"/>
        <v xml:space="preserve">Luke </v>
      </c>
      <c r="E64" s="311" t="str">
        <f t="shared" si="2"/>
        <v>Earlsfield</v>
      </c>
      <c r="F64" s="312">
        <f t="shared" si="3"/>
        <v>11.6</v>
      </c>
      <c r="G64" s="313">
        <f t="shared" si="4"/>
        <v>54</v>
      </c>
      <c r="H64" s="314">
        <f t="shared" si="5"/>
        <v>1.59</v>
      </c>
      <c r="I64" s="313">
        <f t="shared" si="6"/>
        <v>71</v>
      </c>
      <c r="J64" s="314">
        <f t="shared" si="7"/>
        <v>1.68</v>
      </c>
      <c r="K64" s="313">
        <f t="shared" si="8"/>
        <v>43</v>
      </c>
      <c r="L64" s="312">
        <f t="shared" si="9"/>
        <v>31.8</v>
      </c>
      <c r="M64" s="313">
        <f t="shared" si="10"/>
        <v>63</v>
      </c>
      <c r="N64" s="449"/>
      <c r="O64" s="315">
        <f t="shared" si="38"/>
        <v>231</v>
      </c>
      <c r="P64" s="452"/>
      <c r="Q64" s="302" t="str">
        <f t="shared" si="39"/>
        <v>*</v>
      </c>
      <c r="R64" s="316">
        <f t="shared" si="11"/>
        <v>4</v>
      </c>
      <c r="S64" s="168">
        <f t="shared" si="12"/>
        <v>0</v>
      </c>
      <c r="T64" s="169">
        <f t="shared" si="13"/>
        <v>4</v>
      </c>
      <c r="V64" s="317" t="str">
        <f t="shared" si="14"/>
        <v>Gold</v>
      </c>
      <c r="X64" s="173" t="str">
        <f t="shared" si="15"/>
        <v>M</v>
      </c>
      <c r="Z64" s="318">
        <f t="shared" si="16"/>
        <v>231.00640000000001</v>
      </c>
      <c r="AA64" s="319">
        <f>IF($Z64&gt;=1,RANK($Z64,$Z61:$Z74),0)</f>
        <v>1</v>
      </c>
      <c r="AB64" s="320">
        <f t="shared" si="36"/>
        <v>231</v>
      </c>
      <c r="AD64" s="318">
        <f t="shared" si="18"/>
        <v>0</v>
      </c>
      <c r="AE64" s="319">
        <f>IF($AD64&gt;=1,RANK($AD64,$AD61:$AD74),0)</f>
        <v>0</v>
      </c>
      <c r="AF64" s="320">
        <f t="shared" si="37"/>
        <v>0</v>
      </c>
      <c r="AI64" s="336">
        <f t="shared" si="22"/>
        <v>231</v>
      </c>
      <c r="AJ64" s="337">
        <f t="shared" si="23"/>
        <v>0</v>
      </c>
    </row>
    <row r="65" spans="1:36" ht="15" x14ac:dyDescent="0.2">
      <c r="A65" s="447"/>
      <c r="B65" s="295">
        <f t="shared" si="0"/>
        <v>45</v>
      </c>
      <c r="C65" s="371" t="s">
        <v>242</v>
      </c>
      <c r="D65" s="310" t="str">
        <f t="shared" si="1"/>
        <v xml:space="preserve">0 </v>
      </c>
      <c r="E65" s="311" t="str">
        <f t="shared" si="2"/>
        <v>Earlsfield</v>
      </c>
      <c r="F65" s="312">
        <f t="shared" si="3"/>
        <v>0</v>
      </c>
      <c r="G65" s="313">
        <f t="shared" si="4"/>
        <v>0</v>
      </c>
      <c r="H65" s="314">
        <f t="shared" si="5"/>
        <v>0</v>
      </c>
      <c r="I65" s="313">
        <f t="shared" si="6"/>
        <v>0</v>
      </c>
      <c r="J65" s="314">
        <f t="shared" si="7"/>
        <v>0</v>
      </c>
      <c r="K65" s="313">
        <f t="shared" si="8"/>
        <v>0</v>
      </c>
      <c r="L65" s="312">
        <f t="shared" si="9"/>
        <v>0</v>
      </c>
      <c r="M65" s="313">
        <f t="shared" si="10"/>
        <v>0</v>
      </c>
      <c r="N65" s="449"/>
      <c r="O65" s="315">
        <f t="shared" si="38"/>
        <v>0</v>
      </c>
      <c r="P65" s="452"/>
      <c r="Q65" s="302" t="str">
        <f t="shared" si="39"/>
        <v/>
      </c>
      <c r="R65" s="316">
        <f t="shared" si="11"/>
        <v>0</v>
      </c>
      <c r="S65" s="168">
        <f t="shared" si="12"/>
        <v>0</v>
      </c>
      <c r="T65" s="169">
        <f t="shared" si="13"/>
        <v>0</v>
      </c>
      <c r="V65" s="317" t="str">
        <f t="shared" si="14"/>
        <v/>
      </c>
      <c r="X65" s="173" t="str">
        <f t="shared" si="15"/>
        <v/>
      </c>
      <c r="Z65" s="318">
        <f t="shared" si="16"/>
        <v>0</v>
      </c>
      <c r="AA65" s="319">
        <f>IF($Z65&gt;=1,RANK($Z65,$Z61:$Z74),0)</f>
        <v>0</v>
      </c>
      <c r="AB65" s="320">
        <f t="shared" si="36"/>
        <v>0</v>
      </c>
      <c r="AD65" s="318">
        <f t="shared" si="18"/>
        <v>0</v>
      </c>
      <c r="AE65" s="319">
        <f>IF($AD65&gt;=1,RANK($AD65,$AD61:$AD74),0)</f>
        <v>0</v>
      </c>
      <c r="AF65" s="320">
        <f t="shared" si="37"/>
        <v>0</v>
      </c>
      <c r="AI65" s="336">
        <f t="shared" si="22"/>
        <v>0</v>
      </c>
      <c r="AJ65" s="337">
        <f t="shared" si="23"/>
        <v>0</v>
      </c>
    </row>
    <row r="66" spans="1:36" ht="15" x14ac:dyDescent="0.2">
      <c r="A66" s="447"/>
      <c r="B66" s="295">
        <f t="shared" si="0"/>
        <v>46</v>
      </c>
      <c r="C66" s="371" t="s">
        <v>243</v>
      </c>
      <c r="D66" s="310" t="str">
        <f t="shared" si="1"/>
        <v xml:space="preserve">Zenia </v>
      </c>
      <c r="E66" s="311" t="str">
        <f t="shared" si="2"/>
        <v>Earlsfield</v>
      </c>
      <c r="F66" s="321">
        <f t="shared" si="3"/>
        <v>13</v>
      </c>
      <c r="G66" s="313">
        <f t="shared" si="4"/>
        <v>40</v>
      </c>
      <c r="H66" s="314">
        <f t="shared" si="5"/>
        <v>2.4300000000000002</v>
      </c>
      <c r="I66" s="313">
        <f t="shared" si="6"/>
        <v>27</v>
      </c>
      <c r="J66" s="314">
        <f t="shared" si="7"/>
        <v>1.69</v>
      </c>
      <c r="K66" s="313">
        <f t="shared" si="8"/>
        <v>43</v>
      </c>
      <c r="L66" s="312">
        <f t="shared" si="9"/>
        <v>19.899999999999999</v>
      </c>
      <c r="M66" s="313">
        <f t="shared" si="10"/>
        <v>39</v>
      </c>
      <c r="N66" s="449"/>
      <c r="O66" s="315">
        <f t="shared" si="38"/>
        <v>149</v>
      </c>
      <c r="P66" s="452"/>
      <c r="Q66" s="302" t="str">
        <f t="shared" si="39"/>
        <v>*</v>
      </c>
      <c r="R66" s="316">
        <f t="shared" si="11"/>
        <v>0</v>
      </c>
      <c r="S66" s="168">
        <f t="shared" si="12"/>
        <v>32</v>
      </c>
      <c r="T66" s="169">
        <f t="shared" si="13"/>
        <v>86</v>
      </c>
      <c r="V66" s="317" t="str">
        <f t="shared" si="14"/>
        <v>Step 9</v>
      </c>
      <c r="X66" s="173" t="str">
        <f t="shared" si="15"/>
        <v>F</v>
      </c>
      <c r="Z66" s="318">
        <f t="shared" si="16"/>
        <v>0</v>
      </c>
      <c r="AA66" s="319">
        <f>IF($Z66&gt;=1,RANK($Z66,$Z61:$Z74),0)</f>
        <v>0</v>
      </c>
      <c r="AB66" s="320">
        <f t="shared" si="36"/>
        <v>0</v>
      </c>
      <c r="AD66" s="318">
        <f t="shared" si="18"/>
        <v>149.00659999999999</v>
      </c>
      <c r="AE66" s="319">
        <f>IF($AD66&gt;=1,RANK($AD66,$AD61:$AD74),0)</f>
        <v>2</v>
      </c>
      <c r="AF66" s="320">
        <f t="shared" si="37"/>
        <v>149</v>
      </c>
      <c r="AI66" s="336">
        <f t="shared" si="22"/>
        <v>0</v>
      </c>
      <c r="AJ66" s="337">
        <f t="shared" si="23"/>
        <v>149</v>
      </c>
    </row>
    <row r="67" spans="1:36" ht="15" x14ac:dyDescent="0.2">
      <c r="A67" s="447"/>
      <c r="B67" s="295">
        <f t="shared" si="0"/>
        <v>47</v>
      </c>
      <c r="C67" s="371" t="s">
        <v>244</v>
      </c>
      <c r="D67" s="310" t="str">
        <f t="shared" si="1"/>
        <v xml:space="preserve">Daisy </v>
      </c>
      <c r="E67" s="311" t="str">
        <f t="shared" si="2"/>
        <v>Earlsfield</v>
      </c>
      <c r="F67" s="312">
        <f t="shared" si="3"/>
        <v>13.4</v>
      </c>
      <c r="G67" s="313">
        <f t="shared" si="4"/>
        <v>36</v>
      </c>
      <c r="H67" s="314">
        <f t="shared" si="5"/>
        <v>2.4300000000000002</v>
      </c>
      <c r="I67" s="313">
        <f t="shared" si="6"/>
        <v>27</v>
      </c>
      <c r="J67" s="314">
        <f t="shared" si="7"/>
        <v>1.66</v>
      </c>
      <c r="K67" s="313">
        <f t="shared" si="8"/>
        <v>42</v>
      </c>
      <c r="L67" s="312">
        <f t="shared" si="9"/>
        <v>15.6</v>
      </c>
      <c r="M67" s="313">
        <f t="shared" si="10"/>
        <v>31</v>
      </c>
      <c r="N67" s="449"/>
      <c r="O67" s="315">
        <f t="shared" si="38"/>
        <v>136</v>
      </c>
      <c r="P67" s="452"/>
      <c r="Q67" s="302" t="str">
        <f t="shared" si="39"/>
        <v>*</v>
      </c>
      <c r="R67" s="316">
        <f t="shared" si="11"/>
        <v>0</v>
      </c>
      <c r="S67" s="168">
        <f t="shared" si="12"/>
        <v>37</v>
      </c>
      <c r="T67" s="169">
        <f t="shared" si="13"/>
        <v>96</v>
      </c>
      <c r="V67" s="317" t="str">
        <f t="shared" si="14"/>
        <v>Step 8</v>
      </c>
      <c r="X67" s="173" t="str">
        <f t="shared" si="15"/>
        <v>F</v>
      </c>
      <c r="Z67" s="318">
        <f t="shared" si="16"/>
        <v>0</v>
      </c>
      <c r="AA67" s="319">
        <f>IF($Z67&gt;=1,RANK($Z67,$Z61:$Z74),0)</f>
        <v>0</v>
      </c>
      <c r="AB67" s="320">
        <f t="shared" si="36"/>
        <v>0</v>
      </c>
      <c r="AD67" s="318">
        <f t="shared" si="18"/>
        <v>136.0067</v>
      </c>
      <c r="AE67" s="319">
        <f>IF($AD67&gt;=1,RANK($AD67,$AD61:$AD74),0)</f>
        <v>3</v>
      </c>
      <c r="AF67" s="320">
        <f t="shared" si="37"/>
        <v>136</v>
      </c>
      <c r="AI67" s="336">
        <f t="shared" si="22"/>
        <v>0</v>
      </c>
      <c r="AJ67" s="337">
        <f t="shared" si="23"/>
        <v>136</v>
      </c>
    </row>
    <row r="68" spans="1:36" ht="15" x14ac:dyDescent="0.2">
      <c r="A68" s="447"/>
      <c r="B68" s="295">
        <f t="shared" si="0"/>
        <v>48</v>
      </c>
      <c r="C68" s="371" t="s">
        <v>245</v>
      </c>
      <c r="D68" s="310" t="str">
        <f t="shared" si="1"/>
        <v xml:space="preserve">Beau </v>
      </c>
      <c r="E68" s="311" t="str">
        <f t="shared" si="2"/>
        <v>Earlsfield</v>
      </c>
      <c r="F68" s="312">
        <f t="shared" si="3"/>
        <v>13.8</v>
      </c>
      <c r="G68" s="313">
        <f t="shared" si="4"/>
        <v>32</v>
      </c>
      <c r="H68" s="314">
        <f t="shared" si="5"/>
        <v>2.4</v>
      </c>
      <c r="I68" s="313">
        <f t="shared" si="6"/>
        <v>30</v>
      </c>
      <c r="J68" s="314">
        <f t="shared" si="7"/>
        <v>1.72</v>
      </c>
      <c r="K68" s="313">
        <f t="shared" si="8"/>
        <v>45</v>
      </c>
      <c r="L68" s="312">
        <f t="shared" si="9"/>
        <v>10.5</v>
      </c>
      <c r="M68" s="313">
        <f t="shared" si="10"/>
        <v>21</v>
      </c>
      <c r="N68" s="449"/>
      <c r="O68" s="315">
        <f t="shared" si="38"/>
        <v>128</v>
      </c>
      <c r="P68" s="452"/>
      <c r="Q68" s="302" t="str">
        <f t="shared" si="39"/>
        <v>*</v>
      </c>
      <c r="R68" s="316">
        <f t="shared" si="11"/>
        <v>0</v>
      </c>
      <c r="S68" s="168">
        <f t="shared" si="12"/>
        <v>42</v>
      </c>
      <c r="T68" s="169">
        <f t="shared" si="13"/>
        <v>101</v>
      </c>
      <c r="V68" s="317" t="str">
        <f t="shared" si="14"/>
        <v>Step 7</v>
      </c>
      <c r="X68" s="173" t="str">
        <f t="shared" si="15"/>
        <v>F</v>
      </c>
      <c r="Z68" s="318">
        <f t="shared" si="16"/>
        <v>0</v>
      </c>
      <c r="AA68" s="319">
        <f>IF($Z68&gt;=1,RANK($Z68,$Z61:$Z74),0)</f>
        <v>0</v>
      </c>
      <c r="AB68" s="320">
        <f t="shared" si="36"/>
        <v>0</v>
      </c>
      <c r="AD68" s="318">
        <f t="shared" si="18"/>
        <v>128.0068</v>
      </c>
      <c r="AE68" s="319">
        <f>IF($AD68&gt;=1,RANK($AD68,$AD61:$AD74),0)</f>
        <v>4</v>
      </c>
      <c r="AF68" s="320">
        <f t="shared" si="37"/>
        <v>128</v>
      </c>
      <c r="AI68" s="336">
        <f t="shared" si="22"/>
        <v>0</v>
      </c>
      <c r="AJ68" s="337">
        <f t="shared" si="23"/>
        <v>128</v>
      </c>
    </row>
    <row r="69" spans="1:36" ht="15" x14ac:dyDescent="0.2">
      <c r="A69" s="447"/>
      <c r="B69" s="295">
        <f t="shared" ref="B69:B132" si="40">IF(ISNA(MATCH(C69,AthleteNumbers,0)),0,MATCH(C69,AthleteNumbers,0))</f>
        <v>49</v>
      </c>
      <c r="C69" s="371" t="s">
        <v>246</v>
      </c>
      <c r="D69" s="310" t="str">
        <f t="shared" ref="D69:D132" si="41">IF($C69&gt;0,INDEX(DB,$B69,8),"")</f>
        <v xml:space="preserve">Jessica </v>
      </c>
      <c r="E69" s="311" t="str">
        <f t="shared" ref="E69:E132" si="42">IF($C69&gt;0,INDEX(DB,$B69,3),"")</f>
        <v>Earlsfield</v>
      </c>
      <c r="F69" s="312">
        <f t="shared" ref="F69:F132" si="43">IF($B69&gt;0,INDEX(DB,$B69,13),0)</f>
        <v>12</v>
      </c>
      <c r="G69" s="313">
        <f t="shared" ref="G69:G132" si="44">IF($B69&gt;0,INDEX(DB,$B69,17),0)</f>
        <v>50</v>
      </c>
      <c r="H69" s="314">
        <f t="shared" ref="H69:H132" si="45">IF($B69&gt;0,INDEX(DB,$B69,15),0)</f>
        <v>2.4500000000000002</v>
      </c>
      <c r="I69" s="313">
        <f t="shared" ref="I69:I132" si="46">IF($B69&gt;0,INDEX(DB,$B69,19),0)</f>
        <v>25</v>
      </c>
      <c r="J69" s="314">
        <f t="shared" ref="J69:J132" si="47">IF($B69&gt;0,INDEX(DB,$B69,14),0)</f>
        <v>2.1</v>
      </c>
      <c r="K69" s="313">
        <f t="shared" ref="K69:K132" si="48">IF($B69&gt;0,INDEX(DB,$B69,18),0)</f>
        <v>64</v>
      </c>
      <c r="L69" s="312">
        <f t="shared" ref="L69:L132" si="49">IF($B69&gt;0,INDEX(DB,$B69,16),0)</f>
        <v>15.8</v>
      </c>
      <c r="M69" s="313">
        <f t="shared" ref="M69:M132" si="50">IF($B69&gt;0,INDEX(DB,$B69,20),0)</f>
        <v>31</v>
      </c>
      <c r="N69" s="449"/>
      <c r="O69" s="315">
        <f t="shared" si="38"/>
        <v>170</v>
      </c>
      <c r="P69" s="452"/>
      <c r="Q69" s="302" t="str">
        <f t="shared" si="39"/>
        <v>*</v>
      </c>
      <c r="R69" s="316">
        <f t="shared" ref="R69:R132" si="51">IF($AI69&gt;0,RANK($AI69,BoysPoints),0)</f>
        <v>0</v>
      </c>
      <c r="S69" s="168">
        <f t="shared" ref="S69:S132" si="52">IF($AJ69&gt;0,RANK($AJ69,GirlsPoints),0)</f>
        <v>11</v>
      </c>
      <c r="T69" s="169">
        <f t="shared" ref="T69:T132" si="53">IF($O69&gt;0,RANK(O69,AthletePoints),0)</f>
        <v>54</v>
      </c>
      <c r="V69" s="317" t="str">
        <f t="shared" ref="V69:V132" si="54">IF(O69&gt;=40,IF(X69="M",VLOOKUP(O69,UKABoysAwards,2),IF(X69="F",VLOOKUP(O69,UKAGirlsAwards,2),"")),"")</f>
        <v>Bronze</v>
      </c>
      <c r="X69" s="173" t="str">
        <f t="shared" ref="X69:X132" si="55">INDEX(DB,$B69,4)</f>
        <v>F</v>
      </c>
      <c r="Z69" s="318">
        <f t="shared" ref="Z69:Z132" si="56">IF($X69="M",$O69+(ROW()/10000),0)</f>
        <v>0</v>
      </c>
      <c r="AA69" s="319">
        <f>IF($Z69&gt;=1,RANK($Z69,$Z61:$Z74),0)</f>
        <v>0</v>
      </c>
      <c r="AB69" s="320">
        <f t="shared" si="36"/>
        <v>0</v>
      </c>
      <c r="AD69" s="318">
        <f t="shared" ref="AD69:AD132" si="57">IF($X69="F",$O69+(ROW()/10000),0)</f>
        <v>170.0069</v>
      </c>
      <c r="AE69" s="319">
        <f>IF($AD69&gt;=1,RANK($AD69,$AD61:$AD74),0)</f>
        <v>1</v>
      </c>
      <c r="AF69" s="320">
        <f t="shared" si="37"/>
        <v>170</v>
      </c>
      <c r="AI69" s="336">
        <f t="shared" si="22"/>
        <v>0</v>
      </c>
      <c r="AJ69" s="337">
        <f t="shared" si="23"/>
        <v>170</v>
      </c>
    </row>
    <row r="70" spans="1:36" ht="15" x14ac:dyDescent="0.2">
      <c r="A70" s="447"/>
      <c r="B70" s="295">
        <f t="shared" si="40"/>
        <v>50</v>
      </c>
      <c r="C70" s="371" t="s">
        <v>247</v>
      </c>
      <c r="D70" s="310" t="str">
        <f t="shared" si="41"/>
        <v xml:space="preserve">0 </v>
      </c>
      <c r="E70" s="311" t="str">
        <f t="shared" si="42"/>
        <v>Earlsfield</v>
      </c>
      <c r="F70" s="312">
        <f t="shared" si="43"/>
        <v>0</v>
      </c>
      <c r="G70" s="313">
        <f t="shared" si="44"/>
        <v>0</v>
      </c>
      <c r="H70" s="314">
        <f t="shared" si="45"/>
        <v>0</v>
      </c>
      <c r="I70" s="313">
        <f t="shared" si="46"/>
        <v>0</v>
      </c>
      <c r="J70" s="314">
        <f t="shared" si="47"/>
        <v>0</v>
      </c>
      <c r="K70" s="313">
        <f t="shared" si="48"/>
        <v>0</v>
      </c>
      <c r="L70" s="312">
        <f t="shared" si="49"/>
        <v>0</v>
      </c>
      <c r="M70" s="313">
        <f t="shared" si="50"/>
        <v>0</v>
      </c>
      <c r="N70" s="449"/>
      <c r="O70" s="315">
        <f t="shared" si="38"/>
        <v>0</v>
      </c>
      <c r="P70" s="452"/>
      <c r="Q70" s="302" t="str">
        <f t="shared" si="39"/>
        <v/>
      </c>
      <c r="R70" s="316">
        <f t="shared" si="51"/>
        <v>0</v>
      </c>
      <c r="S70" s="168">
        <f t="shared" si="52"/>
        <v>0</v>
      </c>
      <c r="T70" s="169">
        <f t="shared" si="53"/>
        <v>0</v>
      </c>
      <c r="V70" s="317" t="str">
        <f t="shared" si="54"/>
        <v/>
      </c>
      <c r="X70" s="173" t="str">
        <f t="shared" si="55"/>
        <v/>
      </c>
      <c r="Z70" s="318">
        <f t="shared" si="56"/>
        <v>0</v>
      </c>
      <c r="AA70" s="319">
        <f>IF($Z70&gt;=1,RANK($Z70,$Z61:$Z74),0)</f>
        <v>0</v>
      </c>
      <c r="AB70" s="320">
        <f t="shared" si="36"/>
        <v>0</v>
      </c>
      <c r="AD70" s="318">
        <f t="shared" si="57"/>
        <v>0</v>
      </c>
      <c r="AE70" s="319">
        <f>IF($AD70&gt;=1,RANK($AD70,$AD61:$AD74),0)</f>
        <v>0</v>
      </c>
      <c r="AF70" s="320">
        <f t="shared" si="37"/>
        <v>0</v>
      </c>
      <c r="AI70" s="336">
        <f t="shared" ref="AI70:AI133" si="58">IF($X70="M",$O70,0)</f>
        <v>0</v>
      </c>
      <c r="AJ70" s="337">
        <f t="shared" ref="AJ70:AJ133" si="59">IF($X70="F",$O70,0)</f>
        <v>0</v>
      </c>
    </row>
    <row r="71" spans="1:36" ht="15" x14ac:dyDescent="0.2">
      <c r="A71" s="447"/>
      <c r="B71" s="295">
        <f t="shared" si="40"/>
        <v>0</v>
      </c>
      <c r="C71" s="371"/>
      <c r="D71" s="310" t="str">
        <f t="shared" si="41"/>
        <v/>
      </c>
      <c r="E71" s="311" t="str">
        <f t="shared" si="42"/>
        <v/>
      </c>
      <c r="F71" s="312">
        <f t="shared" si="43"/>
        <v>0</v>
      </c>
      <c r="G71" s="313">
        <f t="shared" si="44"/>
        <v>0</v>
      </c>
      <c r="H71" s="314">
        <f t="shared" si="45"/>
        <v>0</v>
      </c>
      <c r="I71" s="313">
        <f t="shared" si="46"/>
        <v>0</v>
      </c>
      <c r="J71" s="314">
        <f t="shared" si="47"/>
        <v>0</v>
      </c>
      <c r="K71" s="313">
        <f t="shared" si="48"/>
        <v>0</v>
      </c>
      <c r="L71" s="312">
        <f t="shared" si="49"/>
        <v>0</v>
      </c>
      <c r="M71" s="313">
        <f t="shared" si="50"/>
        <v>0</v>
      </c>
      <c r="N71" s="449"/>
      <c r="O71" s="315">
        <f t="shared" si="38"/>
        <v>0</v>
      </c>
      <c r="P71" s="452"/>
      <c r="Q71" s="302" t="str">
        <f t="shared" si="39"/>
        <v/>
      </c>
      <c r="R71" s="316">
        <f t="shared" si="51"/>
        <v>0</v>
      </c>
      <c r="S71" s="168">
        <f t="shared" si="52"/>
        <v>0</v>
      </c>
      <c r="T71" s="169">
        <f t="shared" si="53"/>
        <v>0</v>
      </c>
      <c r="V71" s="317" t="str">
        <f t="shared" si="54"/>
        <v/>
      </c>
      <c r="X71" s="173" t="str">
        <f t="shared" si="55"/>
        <v>F</v>
      </c>
      <c r="Z71" s="318">
        <f t="shared" si="56"/>
        <v>0</v>
      </c>
      <c r="AA71" s="319">
        <f>IF($Z71&gt;=1,RANK($Z71,$Z61:$Z74),0)</f>
        <v>0</v>
      </c>
      <c r="AB71" s="320">
        <f t="shared" si="36"/>
        <v>0</v>
      </c>
      <c r="AD71" s="318">
        <f t="shared" si="57"/>
        <v>7.1000000000000004E-3</v>
      </c>
      <c r="AE71" s="319">
        <f>IF($AD71&gt;=1,RANK($AD71,$AD61:$AD74),0)</f>
        <v>0</v>
      </c>
      <c r="AF71" s="320">
        <f t="shared" si="37"/>
        <v>0</v>
      </c>
      <c r="AI71" s="336">
        <f t="shared" si="58"/>
        <v>0</v>
      </c>
      <c r="AJ71" s="337">
        <f t="shared" si="59"/>
        <v>0</v>
      </c>
    </row>
    <row r="72" spans="1:36" ht="15" x14ac:dyDescent="0.2">
      <c r="A72" s="447"/>
      <c r="B72" s="295">
        <f t="shared" si="40"/>
        <v>0</v>
      </c>
      <c r="C72" s="371"/>
      <c r="D72" s="310" t="str">
        <f t="shared" si="41"/>
        <v/>
      </c>
      <c r="E72" s="311" t="str">
        <f t="shared" si="42"/>
        <v/>
      </c>
      <c r="F72" s="312">
        <f t="shared" si="43"/>
        <v>0</v>
      </c>
      <c r="G72" s="313">
        <f t="shared" si="44"/>
        <v>0</v>
      </c>
      <c r="H72" s="314">
        <f t="shared" si="45"/>
        <v>0</v>
      </c>
      <c r="I72" s="313">
        <f t="shared" si="46"/>
        <v>0</v>
      </c>
      <c r="J72" s="314">
        <f t="shared" si="47"/>
        <v>0</v>
      </c>
      <c r="K72" s="313">
        <f t="shared" si="48"/>
        <v>0</v>
      </c>
      <c r="L72" s="312">
        <f t="shared" si="49"/>
        <v>0</v>
      </c>
      <c r="M72" s="313">
        <f t="shared" si="50"/>
        <v>0</v>
      </c>
      <c r="N72" s="449"/>
      <c r="O72" s="315">
        <f t="shared" si="38"/>
        <v>0</v>
      </c>
      <c r="P72" s="452"/>
      <c r="Q72" s="302" t="str">
        <f t="shared" si="39"/>
        <v/>
      </c>
      <c r="R72" s="316">
        <f t="shared" si="51"/>
        <v>0</v>
      </c>
      <c r="S72" s="168">
        <f t="shared" si="52"/>
        <v>0</v>
      </c>
      <c r="T72" s="169">
        <f t="shared" si="53"/>
        <v>0</v>
      </c>
      <c r="V72" s="317" t="str">
        <f t="shared" si="54"/>
        <v/>
      </c>
      <c r="X72" s="173" t="str">
        <f t="shared" si="55"/>
        <v>M</v>
      </c>
      <c r="Z72" s="318">
        <f t="shared" si="56"/>
        <v>7.1999999999999998E-3</v>
      </c>
      <c r="AA72" s="319">
        <f>IF($Z72&gt;=1,RANK($Z72,$Z61:$Z74),0)</f>
        <v>0</v>
      </c>
      <c r="AB72" s="320">
        <f t="shared" si="36"/>
        <v>0</v>
      </c>
      <c r="AD72" s="318">
        <f t="shared" si="57"/>
        <v>0</v>
      </c>
      <c r="AE72" s="319">
        <f>IF($AD72&gt;=1,RANK($AD72,$AD61:$AD74),0)</f>
        <v>0</v>
      </c>
      <c r="AF72" s="320">
        <f t="shared" si="37"/>
        <v>0</v>
      </c>
      <c r="AI72" s="336">
        <f t="shared" si="58"/>
        <v>0</v>
      </c>
      <c r="AJ72" s="337">
        <f t="shared" si="59"/>
        <v>0</v>
      </c>
    </row>
    <row r="73" spans="1:36" ht="15" x14ac:dyDescent="0.2">
      <c r="A73" s="447"/>
      <c r="B73" s="295">
        <f t="shared" si="40"/>
        <v>0</v>
      </c>
      <c r="C73" s="371"/>
      <c r="D73" s="310" t="str">
        <f t="shared" si="41"/>
        <v/>
      </c>
      <c r="E73" s="311" t="str">
        <f t="shared" si="42"/>
        <v/>
      </c>
      <c r="F73" s="312">
        <f t="shared" si="43"/>
        <v>0</v>
      </c>
      <c r="G73" s="313">
        <f t="shared" si="44"/>
        <v>0</v>
      </c>
      <c r="H73" s="314">
        <f t="shared" si="45"/>
        <v>0</v>
      </c>
      <c r="I73" s="313">
        <f t="shared" si="46"/>
        <v>0</v>
      </c>
      <c r="J73" s="314">
        <f t="shared" si="47"/>
        <v>0</v>
      </c>
      <c r="K73" s="313">
        <f t="shared" si="48"/>
        <v>0</v>
      </c>
      <c r="L73" s="312">
        <f t="shared" si="49"/>
        <v>0</v>
      </c>
      <c r="M73" s="313">
        <f t="shared" si="50"/>
        <v>0</v>
      </c>
      <c r="N73" s="449"/>
      <c r="O73" s="315">
        <f t="shared" si="38"/>
        <v>0</v>
      </c>
      <c r="P73" s="452"/>
      <c r="Q73" s="302" t="str">
        <f t="shared" si="39"/>
        <v/>
      </c>
      <c r="R73" s="316">
        <f t="shared" si="51"/>
        <v>0</v>
      </c>
      <c r="S73" s="168">
        <f t="shared" si="52"/>
        <v>0</v>
      </c>
      <c r="T73" s="169">
        <f t="shared" si="53"/>
        <v>0</v>
      </c>
      <c r="V73" s="317" t="str">
        <f t="shared" si="54"/>
        <v/>
      </c>
      <c r="X73" s="173" t="str">
        <f t="shared" si="55"/>
        <v>M</v>
      </c>
      <c r="Z73" s="318">
        <f t="shared" si="56"/>
        <v>7.3000000000000001E-3</v>
      </c>
      <c r="AA73" s="319">
        <f>IF($Z73&gt;=1,RANK($Z73,$Z61:$Z74),0)</f>
        <v>0</v>
      </c>
      <c r="AB73" s="320">
        <f t="shared" si="36"/>
        <v>0</v>
      </c>
      <c r="AD73" s="318">
        <f t="shared" si="57"/>
        <v>0</v>
      </c>
      <c r="AE73" s="319">
        <f>IF($AD73&gt;=1,RANK($AD73,$AD61:$AD74),0)</f>
        <v>0</v>
      </c>
      <c r="AF73" s="320">
        <f t="shared" si="37"/>
        <v>0</v>
      </c>
      <c r="AI73" s="336">
        <f t="shared" si="58"/>
        <v>0</v>
      </c>
      <c r="AJ73" s="337">
        <f t="shared" si="59"/>
        <v>0</v>
      </c>
    </row>
    <row r="74" spans="1:36" ht="15" x14ac:dyDescent="0.2">
      <c r="A74" s="322">
        <f>((ROW(A61)-5)/14)+1</f>
        <v>5</v>
      </c>
      <c r="B74" s="295">
        <f t="shared" si="40"/>
        <v>0</v>
      </c>
      <c r="C74" s="372"/>
      <c r="D74" s="323" t="str">
        <f t="shared" si="41"/>
        <v/>
      </c>
      <c r="E74" s="324" t="str">
        <f t="shared" si="42"/>
        <v/>
      </c>
      <c r="F74" s="325">
        <f t="shared" si="43"/>
        <v>0</v>
      </c>
      <c r="G74" s="326">
        <f t="shared" si="44"/>
        <v>0</v>
      </c>
      <c r="H74" s="327">
        <f t="shared" si="45"/>
        <v>0</v>
      </c>
      <c r="I74" s="326">
        <f t="shared" si="46"/>
        <v>0</v>
      </c>
      <c r="J74" s="327">
        <f t="shared" si="47"/>
        <v>0</v>
      </c>
      <c r="K74" s="326">
        <f t="shared" si="48"/>
        <v>0</v>
      </c>
      <c r="L74" s="325">
        <f t="shared" si="49"/>
        <v>0</v>
      </c>
      <c r="M74" s="326">
        <f t="shared" si="50"/>
        <v>0</v>
      </c>
      <c r="N74" s="450"/>
      <c r="O74" s="328">
        <f t="shared" si="38"/>
        <v>0</v>
      </c>
      <c r="P74" s="453"/>
      <c r="Q74" s="302" t="str">
        <f t="shared" si="39"/>
        <v/>
      </c>
      <c r="R74" s="329">
        <f t="shared" si="51"/>
        <v>0</v>
      </c>
      <c r="S74" s="171">
        <f t="shared" si="52"/>
        <v>0</v>
      </c>
      <c r="T74" s="172">
        <f t="shared" si="53"/>
        <v>0</v>
      </c>
      <c r="V74" s="330" t="str">
        <f t="shared" si="54"/>
        <v/>
      </c>
      <c r="X74" s="173" t="str">
        <f t="shared" si="55"/>
        <v>M</v>
      </c>
      <c r="Z74" s="331">
        <f t="shared" si="56"/>
        <v>7.4000000000000003E-3</v>
      </c>
      <c r="AA74" s="293">
        <f>IF($Z74&gt;=1,RANK($Z74,$Z61:$Z74),0)</f>
        <v>0</v>
      </c>
      <c r="AB74" s="294">
        <f t="shared" si="36"/>
        <v>0</v>
      </c>
      <c r="AC74" s="163">
        <f>SUM(AB61:AB74)</f>
        <v>863</v>
      </c>
      <c r="AD74" s="331">
        <f t="shared" si="57"/>
        <v>0</v>
      </c>
      <c r="AE74" s="293">
        <f>IF($AD74&gt;=1,RANK($AD74,$AD61:$AD74),0)</f>
        <v>0</v>
      </c>
      <c r="AF74" s="294">
        <f t="shared" si="37"/>
        <v>0</v>
      </c>
      <c r="AG74" s="163">
        <f>SUM(AF61:AF74)</f>
        <v>583</v>
      </c>
      <c r="AI74" s="332">
        <f t="shared" si="58"/>
        <v>0</v>
      </c>
      <c r="AJ74" s="333">
        <f t="shared" si="59"/>
        <v>0</v>
      </c>
    </row>
    <row r="75" spans="1:36" ht="15" customHeight="1" x14ac:dyDescent="0.2">
      <c r="A75" s="447" t="str">
        <f>IF(LEN(E75),+E75,"")</f>
        <v>Sacred Heart Roe</v>
      </c>
      <c r="B75" s="295">
        <f t="shared" si="40"/>
        <v>51</v>
      </c>
      <c r="C75" s="370" t="s">
        <v>249</v>
      </c>
      <c r="D75" s="296" t="str">
        <f t="shared" si="41"/>
        <v xml:space="preserve">Tomas </v>
      </c>
      <c r="E75" s="297" t="str">
        <f t="shared" si="42"/>
        <v>Sacred Heart Roe</v>
      </c>
      <c r="F75" s="298">
        <f t="shared" si="43"/>
        <v>11.5</v>
      </c>
      <c r="G75" s="299">
        <f t="shared" si="44"/>
        <v>55</v>
      </c>
      <c r="H75" s="300">
        <f t="shared" si="45"/>
        <v>2</v>
      </c>
      <c r="I75" s="299">
        <f t="shared" si="46"/>
        <v>70</v>
      </c>
      <c r="J75" s="300">
        <f t="shared" si="47"/>
        <v>1.72</v>
      </c>
      <c r="K75" s="299">
        <f t="shared" si="48"/>
        <v>45</v>
      </c>
      <c r="L75" s="298">
        <f t="shared" si="49"/>
        <v>33.299999999999997</v>
      </c>
      <c r="M75" s="299">
        <f t="shared" si="50"/>
        <v>66</v>
      </c>
      <c r="N75" s="448">
        <f>INDEX(RelayPoints,A88)</f>
        <v>52</v>
      </c>
      <c r="O75" s="301">
        <f>+G75+I75+K75+M75</f>
        <v>236</v>
      </c>
      <c r="P75" s="451">
        <f>+AC88+AG88+N75</f>
        <v>1490</v>
      </c>
      <c r="Q75" s="302" t="str">
        <f>IF(AB75+AF75&gt;0,"*","")</f>
        <v>*</v>
      </c>
      <c r="R75" s="303">
        <f t="shared" si="51"/>
        <v>3</v>
      </c>
      <c r="S75" s="304">
        <f t="shared" si="52"/>
        <v>0</v>
      </c>
      <c r="T75" s="305">
        <f t="shared" si="53"/>
        <v>3</v>
      </c>
      <c r="V75" s="306" t="str">
        <f t="shared" si="54"/>
        <v>Gold</v>
      </c>
      <c r="X75" s="173" t="str">
        <f t="shared" si="55"/>
        <v>M</v>
      </c>
      <c r="Z75" s="307">
        <f t="shared" si="56"/>
        <v>236.00749999999999</v>
      </c>
      <c r="AA75" s="308">
        <f>IF($Z75&gt;=1,RANK($Z75,$Z75:$Z88),0)</f>
        <v>1</v>
      </c>
      <c r="AB75" s="309">
        <f t="shared" ref="AB75:AB88" si="60">IF(AA75&lt;=MaxS,INT(Z75),0)</f>
        <v>236</v>
      </c>
      <c r="AD75" s="307">
        <f t="shared" si="57"/>
        <v>0</v>
      </c>
      <c r="AE75" s="308">
        <f>IF($AD75&gt;=1,RANK($AD75,$AD75:$AD88),0)</f>
        <v>0</v>
      </c>
      <c r="AF75" s="309">
        <f t="shared" ref="AF75:AF88" si="61">IF(AE75&lt;=MaxS,INT(AD75),0)</f>
        <v>0</v>
      </c>
      <c r="AI75" s="336">
        <f t="shared" si="58"/>
        <v>236</v>
      </c>
      <c r="AJ75" s="337">
        <f t="shared" si="59"/>
        <v>0</v>
      </c>
    </row>
    <row r="76" spans="1:36" ht="15" x14ac:dyDescent="0.2">
      <c r="A76" s="447"/>
      <c r="B76" s="295">
        <f t="shared" si="40"/>
        <v>52</v>
      </c>
      <c r="C76" s="371" t="s">
        <v>251</v>
      </c>
      <c r="D76" s="310" t="str">
        <f t="shared" si="41"/>
        <v xml:space="preserve">Bradley </v>
      </c>
      <c r="E76" s="311" t="str">
        <f t="shared" si="42"/>
        <v>Sacred Heart Roe</v>
      </c>
      <c r="F76" s="312">
        <f t="shared" si="43"/>
        <v>13.2</v>
      </c>
      <c r="G76" s="313">
        <f t="shared" si="44"/>
        <v>38</v>
      </c>
      <c r="H76" s="314">
        <f t="shared" si="45"/>
        <v>2.27</v>
      </c>
      <c r="I76" s="313">
        <f t="shared" si="46"/>
        <v>43</v>
      </c>
      <c r="J76" s="314">
        <f t="shared" si="47"/>
        <v>1.58</v>
      </c>
      <c r="K76" s="313">
        <f t="shared" si="48"/>
        <v>38</v>
      </c>
      <c r="L76" s="312">
        <f t="shared" si="49"/>
        <v>26.9</v>
      </c>
      <c r="M76" s="313">
        <f t="shared" si="50"/>
        <v>53</v>
      </c>
      <c r="N76" s="449"/>
      <c r="O76" s="315">
        <f t="shared" ref="O76:O88" si="62">+G76+I76+K76+M76</f>
        <v>172</v>
      </c>
      <c r="P76" s="452"/>
      <c r="Q76" s="302" t="str">
        <f t="shared" ref="Q76:Q88" si="63">IF(AB76+AF76&gt;0,"*","")</f>
        <v>*</v>
      </c>
      <c r="R76" s="316">
        <f t="shared" si="51"/>
        <v>43</v>
      </c>
      <c r="S76" s="168">
        <f t="shared" si="52"/>
        <v>0</v>
      </c>
      <c r="T76" s="169">
        <f t="shared" si="53"/>
        <v>52</v>
      </c>
      <c r="V76" s="317" t="str">
        <f t="shared" si="54"/>
        <v>Step 8</v>
      </c>
      <c r="X76" s="173" t="str">
        <f t="shared" si="55"/>
        <v>M</v>
      </c>
      <c r="Z76" s="318">
        <f t="shared" si="56"/>
        <v>172.0076</v>
      </c>
      <c r="AA76" s="319">
        <f>IF($Z76&gt;=1,RANK($Z76,$Z75:$Z88),0)</f>
        <v>4</v>
      </c>
      <c r="AB76" s="320">
        <f t="shared" si="60"/>
        <v>172</v>
      </c>
      <c r="AD76" s="318">
        <f t="shared" si="57"/>
        <v>0</v>
      </c>
      <c r="AE76" s="319">
        <f>IF($AD76&gt;=1,RANK($AD76,$AD75:$AD88),0)</f>
        <v>0</v>
      </c>
      <c r="AF76" s="320">
        <f t="shared" si="61"/>
        <v>0</v>
      </c>
      <c r="AI76" s="336">
        <f t="shared" si="58"/>
        <v>172</v>
      </c>
      <c r="AJ76" s="337">
        <f t="shared" si="59"/>
        <v>0</v>
      </c>
    </row>
    <row r="77" spans="1:36" ht="15" x14ac:dyDescent="0.2">
      <c r="A77" s="447"/>
      <c r="B77" s="295">
        <f t="shared" si="40"/>
        <v>53</v>
      </c>
      <c r="C77" s="371" t="s">
        <v>252</v>
      </c>
      <c r="D77" s="310" t="str">
        <f t="shared" si="41"/>
        <v xml:space="preserve">Tshin </v>
      </c>
      <c r="E77" s="311" t="str">
        <f t="shared" si="42"/>
        <v>Sacred Heart Roe</v>
      </c>
      <c r="F77" s="312">
        <f t="shared" si="43"/>
        <v>10.8</v>
      </c>
      <c r="G77" s="313">
        <f t="shared" si="44"/>
        <v>62</v>
      </c>
      <c r="H77" s="314">
        <f t="shared" si="45"/>
        <v>2.14</v>
      </c>
      <c r="I77" s="313">
        <f t="shared" si="46"/>
        <v>56</v>
      </c>
      <c r="J77" s="314">
        <f t="shared" si="47"/>
        <v>1.78</v>
      </c>
      <c r="K77" s="313">
        <f t="shared" si="48"/>
        <v>48</v>
      </c>
      <c r="L77" s="312">
        <f t="shared" si="49"/>
        <v>21.5</v>
      </c>
      <c r="M77" s="313">
        <f t="shared" si="50"/>
        <v>43</v>
      </c>
      <c r="N77" s="449"/>
      <c r="O77" s="315">
        <f t="shared" si="62"/>
        <v>209</v>
      </c>
      <c r="P77" s="452"/>
      <c r="Q77" s="302" t="str">
        <f t="shared" si="63"/>
        <v>*</v>
      </c>
      <c r="R77" s="316">
        <f t="shared" si="51"/>
        <v>17</v>
      </c>
      <c r="S77" s="168">
        <f t="shared" si="52"/>
        <v>0</v>
      </c>
      <c r="T77" s="169">
        <f t="shared" si="53"/>
        <v>19</v>
      </c>
      <c r="V77" s="317" t="str">
        <f t="shared" si="54"/>
        <v>Bronze</v>
      </c>
      <c r="X77" s="173" t="str">
        <f t="shared" si="55"/>
        <v>M</v>
      </c>
      <c r="Z77" s="318">
        <f t="shared" si="56"/>
        <v>209.0077</v>
      </c>
      <c r="AA77" s="319">
        <f>IF($Z77&gt;=1,RANK($Z77,$Z75:$Z88),0)</f>
        <v>2</v>
      </c>
      <c r="AB77" s="320">
        <f t="shared" si="60"/>
        <v>209</v>
      </c>
      <c r="AD77" s="318">
        <f t="shared" si="57"/>
        <v>0</v>
      </c>
      <c r="AE77" s="319">
        <f>IF($AD77&gt;=1,RANK($AD77,$AD75:$AD88),0)</f>
        <v>0</v>
      </c>
      <c r="AF77" s="320">
        <f t="shared" si="61"/>
        <v>0</v>
      </c>
      <c r="AI77" s="336">
        <f t="shared" si="58"/>
        <v>209</v>
      </c>
      <c r="AJ77" s="337">
        <f t="shared" si="59"/>
        <v>0</v>
      </c>
    </row>
    <row r="78" spans="1:36" ht="15" x14ac:dyDescent="0.2">
      <c r="A78" s="447"/>
      <c r="B78" s="295">
        <f t="shared" si="40"/>
        <v>54</v>
      </c>
      <c r="C78" s="371" t="s">
        <v>253</v>
      </c>
      <c r="D78" s="310" t="str">
        <f t="shared" si="41"/>
        <v xml:space="preserve">Jaheim </v>
      </c>
      <c r="E78" s="311" t="str">
        <f t="shared" si="42"/>
        <v>Sacred Heart Roe</v>
      </c>
      <c r="F78" s="312">
        <f t="shared" si="43"/>
        <v>11.4</v>
      </c>
      <c r="G78" s="313">
        <f t="shared" si="44"/>
        <v>56</v>
      </c>
      <c r="H78" s="314">
        <f t="shared" si="45"/>
        <v>2.0699999999999998</v>
      </c>
      <c r="I78" s="313">
        <f t="shared" si="46"/>
        <v>63</v>
      </c>
      <c r="J78" s="314">
        <f t="shared" si="47"/>
        <v>1.34</v>
      </c>
      <c r="K78" s="313">
        <f t="shared" si="48"/>
        <v>26</v>
      </c>
      <c r="L78" s="312">
        <f t="shared" si="49"/>
        <v>24.3</v>
      </c>
      <c r="M78" s="313">
        <f t="shared" si="50"/>
        <v>48</v>
      </c>
      <c r="N78" s="449"/>
      <c r="O78" s="315">
        <f t="shared" si="62"/>
        <v>193</v>
      </c>
      <c r="P78" s="452"/>
      <c r="Q78" s="302" t="str">
        <f t="shared" si="63"/>
        <v>*</v>
      </c>
      <c r="R78" s="316">
        <f t="shared" si="51"/>
        <v>28</v>
      </c>
      <c r="S78" s="168">
        <f t="shared" si="52"/>
        <v>0</v>
      </c>
      <c r="T78" s="169">
        <f t="shared" si="53"/>
        <v>34</v>
      </c>
      <c r="V78" s="317" t="str">
        <f t="shared" si="54"/>
        <v>Step 10</v>
      </c>
      <c r="X78" s="173" t="str">
        <f t="shared" si="55"/>
        <v>M</v>
      </c>
      <c r="Z78" s="318">
        <f t="shared" si="56"/>
        <v>193.0078</v>
      </c>
      <c r="AA78" s="319">
        <f>IF($Z78&gt;=1,RANK($Z78,$Z75:$Z88),0)</f>
        <v>3</v>
      </c>
      <c r="AB78" s="320">
        <f t="shared" si="60"/>
        <v>193</v>
      </c>
      <c r="AD78" s="318">
        <f t="shared" si="57"/>
        <v>0</v>
      </c>
      <c r="AE78" s="319">
        <f>IF($AD78&gt;=1,RANK($AD78,$AD75:$AD88),0)</f>
        <v>0</v>
      </c>
      <c r="AF78" s="320">
        <f t="shared" si="61"/>
        <v>0</v>
      </c>
      <c r="AI78" s="336">
        <f t="shared" si="58"/>
        <v>193</v>
      </c>
      <c r="AJ78" s="337">
        <f t="shared" si="59"/>
        <v>0</v>
      </c>
    </row>
    <row r="79" spans="1:36" ht="15" x14ac:dyDescent="0.2">
      <c r="A79" s="447"/>
      <c r="B79" s="295">
        <f t="shared" si="40"/>
        <v>55</v>
      </c>
      <c r="C79" s="371" t="s">
        <v>254</v>
      </c>
      <c r="D79" s="310" t="str">
        <f t="shared" si="41"/>
        <v xml:space="preserve">0 </v>
      </c>
      <c r="E79" s="311" t="str">
        <f t="shared" si="42"/>
        <v>Sacred Heart Roe</v>
      </c>
      <c r="F79" s="312">
        <f t="shared" si="43"/>
        <v>0</v>
      </c>
      <c r="G79" s="313">
        <f t="shared" si="44"/>
        <v>0</v>
      </c>
      <c r="H79" s="314">
        <f t="shared" si="45"/>
        <v>0</v>
      </c>
      <c r="I79" s="313">
        <f t="shared" si="46"/>
        <v>0</v>
      </c>
      <c r="J79" s="314">
        <f t="shared" si="47"/>
        <v>0</v>
      </c>
      <c r="K79" s="313">
        <f t="shared" si="48"/>
        <v>0</v>
      </c>
      <c r="L79" s="312">
        <f t="shared" si="49"/>
        <v>0</v>
      </c>
      <c r="M79" s="313">
        <f t="shared" si="50"/>
        <v>0</v>
      </c>
      <c r="N79" s="449"/>
      <c r="O79" s="315">
        <f t="shared" si="62"/>
        <v>0</v>
      </c>
      <c r="P79" s="452"/>
      <c r="Q79" s="302" t="str">
        <f t="shared" si="63"/>
        <v/>
      </c>
      <c r="R79" s="316">
        <f t="shared" si="51"/>
        <v>0</v>
      </c>
      <c r="S79" s="168">
        <f t="shared" si="52"/>
        <v>0</v>
      </c>
      <c r="T79" s="169">
        <f t="shared" si="53"/>
        <v>0</v>
      </c>
      <c r="V79" s="317" t="str">
        <f t="shared" si="54"/>
        <v/>
      </c>
      <c r="X79" s="173" t="str">
        <f t="shared" si="55"/>
        <v/>
      </c>
      <c r="Z79" s="318">
        <f t="shared" si="56"/>
        <v>0</v>
      </c>
      <c r="AA79" s="319">
        <f>IF($Z79&gt;=1,RANK($Z79,$Z75:$Z88),0)</f>
        <v>0</v>
      </c>
      <c r="AB79" s="320">
        <f t="shared" si="60"/>
        <v>0</v>
      </c>
      <c r="AD79" s="318">
        <f t="shared" si="57"/>
        <v>0</v>
      </c>
      <c r="AE79" s="319">
        <f>IF($AD79&gt;=1,RANK($AD79,$AD75:$AD88),0)</f>
        <v>0</v>
      </c>
      <c r="AF79" s="320">
        <f t="shared" si="61"/>
        <v>0</v>
      </c>
      <c r="AI79" s="336">
        <f t="shared" si="58"/>
        <v>0</v>
      </c>
      <c r="AJ79" s="337">
        <f t="shared" si="59"/>
        <v>0</v>
      </c>
    </row>
    <row r="80" spans="1:36" ht="15" x14ac:dyDescent="0.2">
      <c r="A80" s="447"/>
      <c r="B80" s="295">
        <f t="shared" si="40"/>
        <v>56</v>
      </c>
      <c r="C80" s="371" t="s">
        <v>255</v>
      </c>
      <c r="D80" s="310" t="str">
        <f t="shared" si="41"/>
        <v xml:space="preserve">Jalaya </v>
      </c>
      <c r="E80" s="311" t="str">
        <f t="shared" si="42"/>
        <v>Sacred Heart Roe</v>
      </c>
      <c r="F80" s="321">
        <f t="shared" si="43"/>
        <v>12.5</v>
      </c>
      <c r="G80" s="313">
        <f t="shared" si="44"/>
        <v>45</v>
      </c>
      <c r="H80" s="314">
        <f t="shared" si="45"/>
        <v>2.34</v>
      </c>
      <c r="I80" s="313">
        <f t="shared" si="46"/>
        <v>36</v>
      </c>
      <c r="J80" s="314">
        <f t="shared" si="47"/>
        <v>1.34</v>
      </c>
      <c r="K80" s="313">
        <f t="shared" si="48"/>
        <v>26</v>
      </c>
      <c r="L80" s="312">
        <f t="shared" si="49"/>
        <v>14</v>
      </c>
      <c r="M80" s="313">
        <f t="shared" si="50"/>
        <v>28</v>
      </c>
      <c r="N80" s="449"/>
      <c r="O80" s="315">
        <f t="shared" si="62"/>
        <v>135</v>
      </c>
      <c r="P80" s="452"/>
      <c r="Q80" s="302" t="str">
        <f t="shared" si="63"/>
        <v>*</v>
      </c>
      <c r="R80" s="316">
        <f t="shared" si="51"/>
        <v>0</v>
      </c>
      <c r="S80" s="168">
        <f t="shared" si="52"/>
        <v>38</v>
      </c>
      <c r="T80" s="169">
        <f t="shared" si="53"/>
        <v>97</v>
      </c>
      <c r="V80" s="317" t="str">
        <f t="shared" si="54"/>
        <v>Step 8</v>
      </c>
      <c r="X80" s="173" t="str">
        <f t="shared" si="55"/>
        <v>F</v>
      </c>
      <c r="Z80" s="318">
        <f t="shared" si="56"/>
        <v>0</v>
      </c>
      <c r="AA80" s="319">
        <f>IF($Z80&gt;=1,RANK($Z80,$Z75:$Z88),0)</f>
        <v>0</v>
      </c>
      <c r="AB80" s="320">
        <f t="shared" si="60"/>
        <v>0</v>
      </c>
      <c r="AD80" s="318">
        <f t="shared" si="57"/>
        <v>135.00800000000001</v>
      </c>
      <c r="AE80" s="319">
        <f>IF($AD80&gt;=1,RANK($AD80,$AD75:$AD88),0)</f>
        <v>4</v>
      </c>
      <c r="AF80" s="320">
        <f t="shared" si="61"/>
        <v>135</v>
      </c>
      <c r="AI80" s="336">
        <f t="shared" si="58"/>
        <v>0</v>
      </c>
      <c r="AJ80" s="337">
        <f t="shared" si="59"/>
        <v>135</v>
      </c>
    </row>
    <row r="81" spans="1:36" ht="15" x14ac:dyDescent="0.2">
      <c r="A81" s="447"/>
      <c r="B81" s="295">
        <f t="shared" si="40"/>
        <v>57</v>
      </c>
      <c r="C81" s="371" t="s">
        <v>256</v>
      </c>
      <c r="D81" s="310" t="str">
        <f t="shared" si="41"/>
        <v xml:space="preserve">Gloria </v>
      </c>
      <c r="E81" s="311" t="str">
        <f t="shared" si="42"/>
        <v>Sacred Heart Roe</v>
      </c>
      <c r="F81" s="312">
        <f t="shared" si="43"/>
        <v>11.5</v>
      </c>
      <c r="G81" s="313">
        <f t="shared" si="44"/>
        <v>55</v>
      </c>
      <c r="H81" s="314">
        <f t="shared" si="45"/>
        <v>2.11</v>
      </c>
      <c r="I81" s="313">
        <f t="shared" si="46"/>
        <v>59</v>
      </c>
      <c r="J81" s="314">
        <f t="shared" si="47"/>
        <v>1.6</v>
      </c>
      <c r="K81" s="313">
        <f t="shared" si="48"/>
        <v>39</v>
      </c>
      <c r="L81" s="312">
        <f t="shared" si="49"/>
        <v>13.75</v>
      </c>
      <c r="M81" s="313">
        <f t="shared" si="50"/>
        <v>27</v>
      </c>
      <c r="N81" s="449"/>
      <c r="O81" s="315">
        <f t="shared" si="62"/>
        <v>180</v>
      </c>
      <c r="P81" s="452"/>
      <c r="Q81" s="302" t="str">
        <f t="shared" si="63"/>
        <v>*</v>
      </c>
      <c r="R81" s="316">
        <f t="shared" si="51"/>
        <v>0</v>
      </c>
      <c r="S81" s="168">
        <f t="shared" si="52"/>
        <v>7</v>
      </c>
      <c r="T81" s="169">
        <f t="shared" si="53"/>
        <v>42</v>
      </c>
      <c r="V81" s="317" t="str">
        <f t="shared" si="54"/>
        <v>Silver</v>
      </c>
      <c r="X81" s="173" t="str">
        <f t="shared" si="55"/>
        <v>F</v>
      </c>
      <c r="Z81" s="318">
        <f t="shared" si="56"/>
        <v>0</v>
      </c>
      <c r="AA81" s="319">
        <f>IF($Z81&gt;=1,RANK($Z81,$Z75:$Z88),0)</f>
        <v>0</v>
      </c>
      <c r="AB81" s="320">
        <f t="shared" si="60"/>
        <v>0</v>
      </c>
      <c r="AD81" s="318">
        <f t="shared" si="57"/>
        <v>180.00810000000001</v>
      </c>
      <c r="AE81" s="319">
        <f>IF($AD81&gt;=1,RANK($AD81,$AD75:$AD88),0)</f>
        <v>1</v>
      </c>
      <c r="AF81" s="320">
        <f t="shared" si="61"/>
        <v>180</v>
      </c>
      <c r="AI81" s="336">
        <f t="shared" si="58"/>
        <v>0</v>
      </c>
      <c r="AJ81" s="337">
        <f t="shared" si="59"/>
        <v>180</v>
      </c>
    </row>
    <row r="82" spans="1:36" ht="15" x14ac:dyDescent="0.2">
      <c r="A82" s="447"/>
      <c r="B82" s="295">
        <f t="shared" si="40"/>
        <v>58</v>
      </c>
      <c r="C82" s="371" t="s">
        <v>257</v>
      </c>
      <c r="D82" s="310" t="str">
        <f t="shared" si="41"/>
        <v xml:space="preserve">Nana </v>
      </c>
      <c r="E82" s="311" t="str">
        <f t="shared" si="42"/>
        <v>Sacred Heart Roe</v>
      </c>
      <c r="F82" s="312">
        <f t="shared" si="43"/>
        <v>11.6</v>
      </c>
      <c r="G82" s="313">
        <f t="shared" si="44"/>
        <v>54</v>
      </c>
      <c r="H82" s="314">
        <f t="shared" si="45"/>
        <v>2.36</v>
      </c>
      <c r="I82" s="313">
        <f t="shared" si="46"/>
        <v>34</v>
      </c>
      <c r="J82" s="314">
        <f t="shared" si="47"/>
        <v>1.7</v>
      </c>
      <c r="K82" s="313">
        <f t="shared" si="48"/>
        <v>44</v>
      </c>
      <c r="L82" s="312">
        <f t="shared" si="49"/>
        <v>10.8</v>
      </c>
      <c r="M82" s="313">
        <f t="shared" si="50"/>
        <v>21</v>
      </c>
      <c r="N82" s="449"/>
      <c r="O82" s="315">
        <f t="shared" si="62"/>
        <v>153</v>
      </c>
      <c r="P82" s="452"/>
      <c r="Q82" s="302" t="str">
        <f t="shared" si="63"/>
        <v>*</v>
      </c>
      <c r="R82" s="316">
        <f t="shared" si="51"/>
        <v>0</v>
      </c>
      <c r="S82" s="168">
        <f t="shared" si="52"/>
        <v>29</v>
      </c>
      <c r="T82" s="169">
        <f t="shared" si="53"/>
        <v>82</v>
      </c>
      <c r="V82" s="317" t="str">
        <f t="shared" si="54"/>
        <v>Step 9</v>
      </c>
      <c r="X82" s="173" t="str">
        <f t="shared" si="55"/>
        <v>F</v>
      </c>
      <c r="Z82" s="318">
        <f t="shared" si="56"/>
        <v>0</v>
      </c>
      <c r="AA82" s="319">
        <f>IF($Z82&gt;=1,RANK($Z82,$Z75:$Z88),0)</f>
        <v>0</v>
      </c>
      <c r="AB82" s="320">
        <f t="shared" si="60"/>
        <v>0</v>
      </c>
      <c r="AD82" s="318">
        <f t="shared" si="57"/>
        <v>153.00819999999999</v>
      </c>
      <c r="AE82" s="319">
        <f>IF($AD82&gt;=1,RANK($AD82,$AD75:$AD88),0)</f>
        <v>3</v>
      </c>
      <c r="AF82" s="320">
        <f t="shared" si="61"/>
        <v>153</v>
      </c>
      <c r="AI82" s="336">
        <f t="shared" si="58"/>
        <v>0</v>
      </c>
      <c r="AJ82" s="337">
        <f t="shared" si="59"/>
        <v>153</v>
      </c>
    </row>
    <row r="83" spans="1:36" ht="15" x14ac:dyDescent="0.2">
      <c r="A83" s="447"/>
      <c r="B83" s="295">
        <f t="shared" si="40"/>
        <v>59</v>
      </c>
      <c r="C83" s="371" t="s">
        <v>258</v>
      </c>
      <c r="D83" s="310" t="str">
        <f t="shared" si="41"/>
        <v xml:space="preserve">Talita </v>
      </c>
      <c r="E83" s="311" t="str">
        <f t="shared" si="42"/>
        <v>Sacred Heart Roe</v>
      </c>
      <c r="F83" s="312">
        <f t="shared" si="43"/>
        <v>13.2</v>
      </c>
      <c r="G83" s="313">
        <f t="shared" si="44"/>
        <v>38</v>
      </c>
      <c r="H83" s="314">
        <f t="shared" si="45"/>
        <v>2.13</v>
      </c>
      <c r="I83" s="313">
        <f t="shared" si="46"/>
        <v>57</v>
      </c>
      <c r="J83" s="314">
        <f t="shared" si="47"/>
        <v>1.6</v>
      </c>
      <c r="K83" s="313">
        <f t="shared" si="48"/>
        <v>39</v>
      </c>
      <c r="L83" s="312">
        <f t="shared" si="49"/>
        <v>13.2</v>
      </c>
      <c r="M83" s="313">
        <f t="shared" si="50"/>
        <v>26</v>
      </c>
      <c r="N83" s="449"/>
      <c r="O83" s="315">
        <f t="shared" si="62"/>
        <v>160</v>
      </c>
      <c r="P83" s="452"/>
      <c r="Q83" s="302" t="str">
        <f t="shared" si="63"/>
        <v>*</v>
      </c>
      <c r="R83" s="316">
        <f t="shared" si="51"/>
        <v>0</v>
      </c>
      <c r="S83" s="168">
        <f t="shared" si="52"/>
        <v>22</v>
      </c>
      <c r="T83" s="169">
        <f t="shared" si="53"/>
        <v>68</v>
      </c>
      <c r="V83" s="317" t="str">
        <f t="shared" si="54"/>
        <v>Step 10</v>
      </c>
      <c r="X83" s="173" t="str">
        <f t="shared" si="55"/>
        <v>F</v>
      </c>
      <c r="Z83" s="318">
        <f t="shared" si="56"/>
        <v>0</v>
      </c>
      <c r="AA83" s="319">
        <f>IF($Z83&gt;=1,RANK($Z83,$Z75:$Z88),0)</f>
        <v>0</v>
      </c>
      <c r="AB83" s="320">
        <f t="shared" si="60"/>
        <v>0</v>
      </c>
      <c r="AD83" s="318">
        <f t="shared" si="57"/>
        <v>160.00829999999999</v>
      </c>
      <c r="AE83" s="319">
        <f>IF($AD83&gt;=1,RANK($AD83,$AD75:$AD88),0)</f>
        <v>2</v>
      </c>
      <c r="AF83" s="320">
        <f t="shared" si="61"/>
        <v>160</v>
      </c>
      <c r="AI83" s="336">
        <f t="shared" si="58"/>
        <v>0</v>
      </c>
      <c r="AJ83" s="337">
        <f t="shared" si="59"/>
        <v>160</v>
      </c>
    </row>
    <row r="84" spans="1:36" ht="15" x14ac:dyDescent="0.2">
      <c r="A84" s="447"/>
      <c r="B84" s="295">
        <f t="shared" si="40"/>
        <v>60</v>
      </c>
      <c r="C84" s="371" t="s">
        <v>259</v>
      </c>
      <c r="D84" s="310" t="str">
        <f t="shared" si="41"/>
        <v xml:space="preserve">0 </v>
      </c>
      <c r="E84" s="311" t="str">
        <f t="shared" si="42"/>
        <v>Sacred Heart Roe</v>
      </c>
      <c r="F84" s="312">
        <f t="shared" si="43"/>
        <v>0</v>
      </c>
      <c r="G84" s="313">
        <f t="shared" si="44"/>
        <v>0</v>
      </c>
      <c r="H84" s="314">
        <f t="shared" si="45"/>
        <v>0</v>
      </c>
      <c r="I84" s="313">
        <f t="shared" si="46"/>
        <v>0</v>
      </c>
      <c r="J84" s="314">
        <f t="shared" si="47"/>
        <v>0</v>
      </c>
      <c r="K84" s="313">
        <f t="shared" si="48"/>
        <v>0</v>
      </c>
      <c r="L84" s="312">
        <f t="shared" si="49"/>
        <v>0</v>
      </c>
      <c r="M84" s="313">
        <f t="shared" si="50"/>
        <v>0</v>
      </c>
      <c r="N84" s="449"/>
      <c r="O84" s="315">
        <f t="shared" si="62"/>
        <v>0</v>
      </c>
      <c r="P84" s="452"/>
      <c r="Q84" s="302" t="str">
        <f t="shared" si="63"/>
        <v/>
      </c>
      <c r="R84" s="316">
        <f t="shared" si="51"/>
        <v>0</v>
      </c>
      <c r="S84" s="168">
        <f t="shared" si="52"/>
        <v>0</v>
      </c>
      <c r="T84" s="169">
        <f t="shared" si="53"/>
        <v>0</v>
      </c>
      <c r="V84" s="317" t="str">
        <f t="shared" si="54"/>
        <v/>
      </c>
      <c r="X84" s="173" t="str">
        <f t="shared" si="55"/>
        <v/>
      </c>
      <c r="Z84" s="318">
        <f t="shared" si="56"/>
        <v>0</v>
      </c>
      <c r="AA84" s="319">
        <f>IF($Z84&gt;=1,RANK($Z84,$Z75:$Z88),0)</f>
        <v>0</v>
      </c>
      <c r="AB84" s="320">
        <f t="shared" si="60"/>
        <v>0</v>
      </c>
      <c r="AD84" s="318">
        <f t="shared" si="57"/>
        <v>0</v>
      </c>
      <c r="AE84" s="319">
        <f>IF($AD84&gt;=1,RANK($AD84,$AD75:$AD88),0)</f>
        <v>0</v>
      </c>
      <c r="AF84" s="320">
        <f t="shared" si="61"/>
        <v>0</v>
      </c>
      <c r="AI84" s="336">
        <f t="shared" si="58"/>
        <v>0</v>
      </c>
      <c r="AJ84" s="337">
        <f t="shared" si="59"/>
        <v>0</v>
      </c>
    </row>
    <row r="85" spans="1:36" ht="15" x14ac:dyDescent="0.2">
      <c r="A85" s="447"/>
      <c r="B85" s="295">
        <f t="shared" si="40"/>
        <v>0</v>
      </c>
      <c r="C85" s="371"/>
      <c r="D85" s="310" t="str">
        <f t="shared" si="41"/>
        <v/>
      </c>
      <c r="E85" s="311" t="str">
        <f t="shared" si="42"/>
        <v/>
      </c>
      <c r="F85" s="312">
        <f t="shared" si="43"/>
        <v>0</v>
      </c>
      <c r="G85" s="313">
        <f t="shared" si="44"/>
        <v>0</v>
      </c>
      <c r="H85" s="314">
        <f t="shared" si="45"/>
        <v>0</v>
      </c>
      <c r="I85" s="313">
        <f t="shared" si="46"/>
        <v>0</v>
      </c>
      <c r="J85" s="314">
        <f t="shared" si="47"/>
        <v>0</v>
      </c>
      <c r="K85" s="313">
        <f t="shared" si="48"/>
        <v>0</v>
      </c>
      <c r="L85" s="312">
        <f t="shared" si="49"/>
        <v>0</v>
      </c>
      <c r="M85" s="313">
        <f t="shared" si="50"/>
        <v>0</v>
      </c>
      <c r="N85" s="449"/>
      <c r="O85" s="315">
        <f t="shared" si="62"/>
        <v>0</v>
      </c>
      <c r="P85" s="452"/>
      <c r="Q85" s="302" t="str">
        <f t="shared" si="63"/>
        <v/>
      </c>
      <c r="R85" s="316">
        <f t="shared" si="51"/>
        <v>0</v>
      </c>
      <c r="S85" s="168">
        <f t="shared" si="52"/>
        <v>0</v>
      </c>
      <c r="T85" s="169">
        <f t="shared" si="53"/>
        <v>0</v>
      </c>
      <c r="V85" s="317" t="str">
        <f t="shared" si="54"/>
        <v/>
      </c>
      <c r="X85" s="173" t="str">
        <f t="shared" si="55"/>
        <v>M</v>
      </c>
      <c r="Z85" s="318">
        <f t="shared" si="56"/>
        <v>8.5000000000000006E-3</v>
      </c>
      <c r="AA85" s="319">
        <f>IF($Z85&gt;=1,RANK($Z85,$Z75:$Z88),0)</f>
        <v>0</v>
      </c>
      <c r="AB85" s="320">
        <f t="shared" si="60"/>
        <v>0</v>
      </c>
      <c r="AD85" s="318">
        <f t="shared" si="57"/>
        <v>0</v>
      </c>
      <c r="AE85" s="319">
        <f>IF($AD85&gt;=1,RANK($AD85,$AD75:$AD88),0)</f>
        <v>0</v>
      </c>
      <c r="AF85" s="320">
        <f t="shared" si="61"/>
        <v>0</v>
      </c>
      <c r="AI85" s="336">
        <f t="shared" si="58"/>
        <v>0</v>
      </c>
      <c r="AJ85" s="337">
        <f t="shared" si="59"/>
        <v>0</v>
      </c>
    </row>
    <row r="86" spans="1:36" ht="15" x14ac:dyDescent="0.2">
      <c r="A86" s="447"/>
      <c r="B86" s="295">
        <f t="shared" si="40"/>
        <v>0</v>
      </c>
      <c r="C86" s="371"/>
      <c r="D86" s="310" t="str">
        <f t="shared" si="41"/>
        <v/>
      </c>
      <c r="E86" s="311" t="str">
        <f t="shared" si="42"/>
        <v/>
      </c>
      <c r="F86" s="312">
        <f t="shared" si="43"/>
        <v>0</v>
      </c>
      <c r="G86" s="313">
        <f t="shared" si="44"/>
        <v>0</v>
      </c>
      <c r="H86" s="314">
        <f t="shared" si="45"/>
        <v>0</v>
      </c>
      <c r="I86" s="313">
        <f t="shared" si="46"/>
        <v>0</v>
      </c>
      <c r="J86" s="314">
        <f t="shared" si="47"/>
        <v>0</v>
      </c>
      <c r="K86" s="313">
        <f t="shared" si="48"/>
        <v>0</v>
      </c>
      <c r="L86" s="312">
        <f t="shared" si="49"/>
        <v>0</v>
      </c>
      <c r="M86" s="313">
        <f t="shared" si="50"/>
        <v>0</v>
      </c>
      <c r="N86" s="449"/>
      <c r="O86" s="315">
        <f t="shared" si="62"/>
        <v>0</v>
      </c>
      <c r="P86" s="452"/>
      <c r="Q86" s="302" t="str">
        <f t="shared" si="63"/>
        <v/>
      </c>
      <c r="R86" s="316">
        <f t="shared" si="51"/>
        <v>0</v>
      </c>
      <c r="S86" s="168">
        <f t="shared" si="52"/>
        <v>0</v>
      </c>
      <c r="T86" s="169">
        <f t="shared" si="53"/>
        <v>0</v>
      </c>
      <c r="V86" s="317" t="str">
        <f t="shared" si="54"/>
        <v/>
      </c>
      <c r="X86" s="173" t="str">
        <f t="shared" si="55"/>
        <v>M</v>
      </c>
      <c r="Z86" s="318">
        <f t="shared" si="56"/>
        <v>8.6E-3</v>
      </c>
      <c r="AA86" s="319">
        <f>IF($Z86&gt;=1,RANK($Z86,$Z75:$Z88),0)</f>
        <v>0</v>
      </c>
      <c r="AB86" s="320">
        <f t="shared" si="60"/>
        <v>0</v>
      </c>
      <c r="AD86" s="318">
        <f t="shared" si="57"/>
        <v>0</v>
      </c>
      <c r="AE86" s="319">
        <f>IF($AD86&gt;=1,RANK($AD86,$AD75:$AD88),0)</f>
        <v>0</v>
      </c>
      <c r="AF86" s="320">
        <f t="shared" si="61"/>
        <v>0</v>
      </c>
      <c r="AI86" s="336">
        <f t="shared" si="58"/>
        <v>0</v>
      </c>
      <c r="AJ86" s="337">
        <f t="shared" si="59"/>
        <v>0</v>
      </c>
    </row>
    <row r="87" spans="1:36" ht="15" x14ac:dyDescent="0.2">
      <c r="A87" s="447"/>
      <c r="B87" s="295">
        <f t="shared" si="40"/>
        <v>0</v>
      </c>
      <c r="C87" s="371"/>
      <c r="D87" s="310" t="str">
        <f t="shared" si="41"/>
        <v/>
      </c>
      <c r="E87" s="311" t="str">
        <f t="shared" si="42"/>
        <v/>
      </c>
      <c r="F87" s="312">
        <f t="shared" si="43"/>
        <v>0</v>
      </c>
      <c r="G87" s="313">
        <f t="shared" si="44"/>
        <v>0</v>
      </c>
      <c r="H87" s="314">
        <f t="shared" si="45"/>
        <v>0</v>
      </c>
      <c r="I87" s="313">
        <f t="shared" si="46"/>
        <v>0</v>
      </c>
      <c r="J87" s="314">
        <f t="shared" si="47"/>
        <v>0</v>
      </c>
      <c r="K87" s="313">
        <f t="shared" si="48"/>
        <v>0</v>
      </c>
      <c r="L87" s="312">
        <f t="shared" si="49"/>
        <v>0</v>
      </c>
      <c r="M87" s="313">
        <f t="shared" si="50"/>
        <v>0</v>
      </c>
      <c r="N87" s="449"/>
      <c r="O87" s="315">
        <f t="shared" si="62"/>
        <v>0</v>
      </c>
      <c r="P87" s="452"/>
      <c r="Q87" s="302" t="str">
        <f t="shared" si="63"/>
        <v/>
      </c>
      <c r="R87" s="316">
        <f t="shared" si="51"/>
        <v>0</v>
      </c>
      <c r="S87" s="168">
        <f t="shared" si="52"/>
        <v>0</v>
      </c>
      <c r="T87" s="169">
        <f t="shared" si="53"/>
        <v>0</v>
      </c>
      <c r="V87" s="317" t="str">
        <f t="shared" si="54"/>
        <v/>
      </c>
      <c r="X87" s="173" t="str">
        <f t="shared" si="55"/>
        <v>F</v>
      </c>
      <c r="Z87" s="318">
        <f t="shared" si="56"/>
        <v>0</v>
      </c>
      <c r="AA87" s="319">
        <f>IF($Z87&gt;=1,RANK($Z87,$Z75:$Z88),0)</f>
        <v>0</v>
      </c>
      <c r="AB87" s="320">
        <f t="shared" si="60"/>
        <v>0</v>
      </c>
      <c r="AD87" s="318">
        <f t="shared" si="57"/>
        <v>8.6999999999999994E-3</v>
      </c>
      <c r="AE87" s="319">
        <f>IF($AD87&gt;=1,RANK($AD87,$AD75:$AD88),0)</f>
        <v>0</v>
      </c>
      <c r="AF87" s="320">
        <f t="shared" si="61"/>
        <v>0</v>
      </c>
      <c r="AI87" s="336">
        <f t="shared" si="58"/>
        <v>0</v>
      </c>
      <c r="AJ87" s="337">
        <f t="shared" si="59"/>
        <v>0</v>
      </c>
    </row>
    <row r="88" spans="1:36" ht="15" x14ac:dyDescent="0.2">
      <c r="A88" s="322">
        <f>((ROW(A75)-5)/14)+1</f>
        <v>6</v>
      </c>
      <c r="B88" s="295">
        <f t="shared" si="40"/>
        <v>0</v>
      </c>
      <c r="C88" s="372"/>
      <c r="D88" s="323" t="str">
        <f t="shared" si="41"/>
        <v/>
      </c>
      <c r="E88" s="324" t="str">
        <f t="shared" si="42"/>
        <v/>
      </c>
      <c r="F88" s="325">
        <f t="shared" si="43"/>
        <v>0</v>
      </c>
      <c r="G88" s="326">
        <f t="shared" si="44"/>
        <v>0</v>
      </c>
      <c r="H88" s="327">
        <f t="shared" si="45"/>
        <v>0</v>
      </c>
      <c r="I88" s="326">
        <f t="shared" si="46"/>
        <v>0</v>
      </c>
      <c r="J88" s="327">
        <f t="shared" si="47"/>
        <v>0</v>
      </c>
      <c r="K88" s="326">
        <f t="shared" si="48"/>
        <v>0</v>
      </c>
      <c r="L88" s="325">
        <f t="shared" si="49"/>
        <v>0</v>
      </c>
      <c r="M88" s="326">
        <f t="shared" si="50"/>
        <v>0</v>
      </c>
      <c r="N88" s="450"/>
      <c r="O88" s="328">
        <f t="shared" si="62"/>
        <v>0</v>
      </c>
      <c r="P88" s="453"/>
      <c r="Q88" s="302" t="str">
        <f t="shared" si="63"/>
        <v/>
      </c>
      <c r="R88" s="329">
        <f t="shared" si="51"/>
        <v>0</v>
      </c>
      <c r="S88" s="171">
        <f t="shared" si="52"/>
        <v>0</v>
      </c>
      <c r="T88" s="172">
        <f t="shared" si="53"/>
        <v>0</v>
      </c>
      <c r="V88" s="330" t="str">
        <f t="shared" si="54"/>
        <v/>
      </c>
      <c r="X88" s="173" t="str">
        <f t="shared" si="55"/>
        <v>F</v>
      </c>
      <c r="Z88" s="331">
        <f t="shared" si="56"/>
        <v>0</v>
      </c>
      <c r="AA88" s="293">
        <f>IF($Z88&gt;=1,RANK($Z88,$Z75:$Z88),0)</f>
        <v>0</v>
      </c>
      <c r="AB88" s="294">
        <f t="shared" si="60"/>
        <v>0</v>
      </c>
      <c r="AC88" s="163">
        <f>SUM(AB75:AB88)</f>
        <v>810</v>
      </c>
      <c r="AD88" s="331">
        <f t="shared" si="57"/>
        <v>8.8000000000000005E-3</v>
      </c>
      <c r="AE88" s="293">
        <f>IF($AD88&gt;=1,RANK($AD88,$AD75:$AD88),0)</f>
        <v>0</v>
      </c>
      <c r="AF88" s="294">
        <f t="shared" si="61"/>
        <v>0</v>
      </c>
      <c r="AG88" s="163">
        <f>SUM(AF75:AF88)</f>
        <v>628</v>
      </c>
      <c r="AI88" s="332">
        <f t="shared" si="58"/>
        <v>0</v>
      </c>
      <c r="AJ88" s="333">
        <f t="shared" si="59"/>
        <v>0</v>
      </c>
    </row>
    <row r="89" spans="1:36" ht="15" customHeight="1" x14ac:dyDescent="0.2">
      <c r="A89" s="447" t="str">
        <f>IF(LEN(E89),+E89,"")</f>
        <v>Penwortham</v>
      </c>
      <c r="B89" s="295">
        <f t="shared" si="40"/>
        <v>61</v>
      </c>
      <c r="C89" s="370" t="s">
        <v>260</v>
      </c>
      <c r="D89" s="296" t="str">
        <f t="shared" si="41"/>
        <v xml:space="preserve">Tom </v>
      </c>
      <c r="E89" s="297" t="str">
        <f t="shared" si="42"/>
        <v>Penwortham</v>
      </c>
      <c r="F89" s="298">
        <f t="shared" si="43"/>
        <v>12.2</v>
      </c>
      <c r="G89" s="299">
        <f t="shared" si="44"/>
        <v>48</v>
      </c>
      <c r="H89" s="300">
        <f t="shared" si="45"/>
        <v>2.0699999999999998</v>
      </c>
      <c r="I89" s="299">
        <f t="shared" si="46"/>
        <v>63</v>
      </c>
      <c r="J89" s="300">
        <f t="shared" si="47"/>
        <v>1.48</v>
      </c>
      <c r="K89" s="299">
        <f t="shared" si="48"/>
        <v>33</v>
      </c>
      <c r="L89" s="298">
        <f t="shared" si="49"/>
        <v>28.3</v>
      </c>
      <c r="M89" s="299">
        <f t="shared" si="50"/>
        <v>56</v>
      </c>
      <c r="N89" s="448">
        <f>INDEX(RelayPoints,A102)</f>
        <v>56</v>
      </c>
      <c r="O89" s="301">
        <f>+G89+I89+K89+M89</f>
        <v>200</v>
      </c>
      <c r="P89" s="451">
        <f>+AC102+AG102+N89</f>
        <v>1550</v>
      </c>
      <c r="Q89" s="302" t="str">
        <f>IF(AB89+AF89&gt;0,"*","")</f>
        <v>*</v>
      </c>
      <c r="R89" s="303">
        <f t="shared" si="51"/>
        <v>22</v>
      </c>
      <c r="S89" s="304">
        <f t="shared" si="52"/>
        <v>0</v>
      </c>
      <c r="T89" s="305">
        <f t="shared" si="53"/>
        <v>27</v>
      </c>
      <c r="V89" s="306" t="str">
        <f t="shared" si="54"/>
        <v>Bronze</v>
      </c>
      <c r="X89" s="173" t="str">
        <f t="shared" si="55"/>
        <v>M</v>
      </c>
      <c r="Z89" s="307">
        <f t="shared" si="56"/>
        <v>200.00890000000001</v>
      </c>
      <c r="AA89" s="308">
        <f>IF($Z89&gt;=1,RANK($Z89,$Z89:$Z102),0)</f>
        <v>4</v>
      </c>
      <c r="AB89" s="309">
        <f t="shared" ref="AB89:AB102" si="64">IF(AA89&lt;=MaxS,INT(Z89),0)</f>
        <v>200</v>
      </c>
      <c r="AD89" s="307">
        <f t="shared" si="57"/>
        <v>0</v>
      </c>
      <c r="AE89" s="308">
        <f>IF($AD89&gt;=1,RANK($AD89,$AD89:$AD102),0)</f>
        <v>0</v>
      </c>
      <c r="AF89" s="309">
        <f t="shared" ref="AF89:AF102" si="65">IF(AE89&lt;=MaxS,INT(AD89),0)</f>
        <v>0</v>
      </c>
      <c r="AI89" s="336">
        <f t="shared" si="58"/>
        <v>200</v>
      </c>
      <c r="AJ89" s="337">
        <f t="shared" si="59"/>
        <v>0</v>
      </c>
    </row>
    <row r="90" spans="1:36" ht="15" x14ac:dyDescent="0.2">
      <c r="A90" s="447"/>
      <c r="B90" s="295">
        <f t="shared" si="40"/>
        <v>62</v>
      </c>
      <c r="C90" s="371" t="s">
        <v>262</v>
      </c>
      <c r="D90" s="310" t="str">
        <f t="shared" si="41"/>
        <v xml:space="preserve">Nathan </v>
      </c>
      <c r="E90" s="311" t="str">
        <f t="shared" si="42"/>
        <v>Penwortham</v>
      </c>
      <c r="F90" s="312">
        <f t="shared" si="43"/>
        <v>10.8</v>
      </c>
      <c r="G90" s="313">
        <f t="shared" si="44"/>
        <v>62</v>
      </c>
      <c r="H90" s="314">
        <f t="shared" si="45"/>
        <v>1.57</v>
      </c>
      <c r="I90" s="313">
        <f t="shared" si="46"/>
        <v>73</v>
      </c>
      <c r="J90" s="314">
        <f t="shared" si="47"/>
        <v>1.8</v>
      </c>
      <c r="K90" s="313">
        <f t="shared" si="48"/>
        <v>49</v>
      </c>
      <c r="L90" s="312">
        <f t="shared" si="49"/>
        <v>29.8</v>
      </c>
      <c r="M90" s="313">
        <f t="shared" si="50"/>
        <v>59</v>
      </c>
      <c r="N90" s="449"/>
      <c r="O90" s="315">
        <f t="shared" ref="O90:O102" si="66">+G90+I90+K90+M90</f>
        <v>243</v>
      </c>
      <c r="P90" s="452"/>
      <c r="Q90" s="302" t="str">
        <f t="shared" ref="Q90:Q102" si="67">IF(AB90+AF90&gt;0,"*","")</f>
        <v>*</v>
      </c>
      <c r="R90" s="316">
        <f t="shared" si="51"/>
        <v>2</v>
      </c>
      <c r="S90" s="168">
        <f t="shared" si="52"/>
        <v>0</v>
      </c>
      <c r="T90" s="169">
        <f t="shared" si="53"/>
        <v>2</v>
      </c>
      <c r="V90" s="317" t="str">
        <f t="shared" si="54"/>
        <v>Gold</v>
      </c>
      <c r="X90" s="173" t="str">
        <f t="shared" si="55"/>
        <v>M</v>
      </c>
      <c r="Z90" s="318">
        <f t="shared" si="56"/>
        <v>243.00899999999999</v>
      </c>
      <c r="AA90" s="319">
        <f>IF($Z90&gt;=1,RANK($Z90,$Z89:$Z102),0)</f>
        <v>1</v>
      </c>
      <c r="AB90" s="320">
        <f t="shared" si="64"/>
        <v>243</v>
      </c>
      <c r="AD90" s="318">
        <f t="shared" si="57"/>
        <v>0</v>
      </c>
      <c r="AE90" s="319">
        <f>IF($AD90&gt;=1,RANK($AD90,$AD89:$AD102),0)</f>
        <v>0</v>
      </c>
      <c r="AF90" s="320">
        <f t="shared" si="65"/>
        <v>0</v>
      </c>
      <c r="AI90" s="336">
        <f t="shared" si="58"/>
        <v>243</v>
      </c>
      <c r="AJ90" s="337">
        <f t="shared" si="59"/>
        <v>0</v>
      </c>
    </row>
    <row r="91" spans="1:36" ht="15" x14ac:dyDescent="0.2">
      <c r="A91" s="447"/>
      <c r="B91" s="295">
        <f t="shared" si="40"/>
        <v>63</v>
      </c>
      <c r="C91" s="371" t="s">
        <v>263</v>
      </c>
      <c r="D91" s="310" t="str">
        <f t="shared" si="41"/>
        <v xml:space="preserve">George </v>
      </c>
      <c r="E91" s="311" t="str">
        <f t="shared" si="42"/>
        <v>Penwortham</v>
      </c>
      <c r="F91" s="312">
        <f t="shared" si="43"/>
        <v>11.3</v>
      </c>
      <c r="G91" s="313">
        <f t="shared" si="44"/>
        <v>57</v>
      </c>
      <c r="H91" s="314">
        <f t="shared" si="45"/>
        <v>2.0699999999999998</v>
      </c>
      <c r="I91" s="313">
        <f t="shared" si="46"/>
        <v>63</v>
      </c>
      <c r="J91" s="314">
        <f t="shared" si="47"/>
        <v>1.7</v>
      </c>
      <c r="K91" s="313">
        <f t="shared" si="48"/>
        <v>44</v>
      </c>
      <c r="L91" s="312">
        <f t="shared" si="49"/>
        <v>25.5</v>
      </c>
      <c r="M91" s="313">
        <f t="shared" si="50"/>
        <v>51</v>
      </c>
      <c r="N91" s="449"/>
      <c r="O91" s="315">
        <f t="shared" si="66"/>
        <v>215</v>
      </c>
      <c r="P91" s="452"/>
      <c r="Q91" s="302" t="str">
        <f t="shared" si="67"/>
        <v>*</v>
      </c>
      <c r="R91" s="316">
        <f t="shared" si="51"/>
        <v>13</v>
      </c>
      <c r="S91" s="168">
        <f t="shared" si="52"/>
        <v>0</v>
      </c>
      <c r="T91" s="169">
        <f t="shared" si="53"/>
        <v>14</v>
      </c>
      <c r="V91" s="317" t="str">
        <f t="shared" si="54"/>
        <v>Silver</v>
      </c>
      <c r="X91" s="173" t="str">
        <f t="shared" si="55"/>
        <v>M</v>
      </c>
      <c r="Z91" s="318">
        <f t="shared" si="56"/>
        <v>215.00909999999999</v>
      </c>
      <c r="AA91" s="319">
        <f>IF($Z91&gt;=1,RANK($Z91,$Z89:$Z102),0)</f>
        <v>2</v>
      </c>
      <c r="AB91" s="320">
        <f t="shared" si="64"/>
        <v>215</v>
      </c>
      <c r="AD91" s="318">
        <f t="shared" si="57"/>
        <v>0</v>
      </c>
      <c r="AE91" s="319">
        <f>IF($AD91&gt;=1,RANK($AD91,$AD89:$AD102),0)</f>
        <v>0</v>
      </c>
      <c r="AF91" s="320">
        <f t="shared" si="65"/>
        <v>0</v>
      </c>
      <c r="AI91" s="336">
        <f t="shared" si="58"/>
        <v>215</v>
      </c>
      <c r="AJ91" s="337">
        <f t="shared" si="59"/>
        <v>0</v>
      </c>
    </row>
    <row r="92" spans="1:36" ht="15" x14ac:dyDescent="0.2">
      <c r="A92" s="447"/>
      <c r="B92" s="295">
        <f t="shared" si="40"/>
        <v>64</v>
      </c>
      <c r="C92" s="371" t="s">
        <v>264</v>
      </c>
      <c r="D92" s="310" t="str">
        <f t="shared" si="41"/>
        <v xml:space="preserve">Reece </v>
      </c>
      <c r="E92" s="311" t="str">
        <f t="shared" si="42"/>
        <v>Penwortham</v>
      </c>
      <c r="F92" s="312">
        <f t="shared" si="43"/>
        <v>11.3</v>
      </c>
      <c r="G92" s="313">
        <f t="shared" si="44"/>
        <v>57</v>
      </c>
      <c r="H92" s="314">
        <f t="shared" si="45"/>
        <v>2.54</v>
      </c>
      <c r="I92" s="313">
        <f t="shared" si="46"/>
        <v>16</v>
      </c>
      <c r="J92" s="314">
        <f t="shared" si="47"/>
        <v>1.7</v>
      </c>
      <c r="K92" s="313">
        <f t="shared" si="48"/>
        <v>44</v>
      </c>
      <c r="L92" s="312">
        <f t="shared" si="49"/>
        <v>30.1</v>
      </c>
      <c r="M92" s="313">
        <f t="shared" si="50"/>
        <v>60</v>
      </c>
      <c r="N92" s="449"/>
      <c r="O92" s="315">
        <f t="shared" si="66"/>
        <v>177</v>
      </c>
      <c r="P92" s="452"/>
      <c r="Q92" s="302" t="str">
        <f t="shared" si="67"/>
        <v/>
      </c>
      <c r="R92" s="316">
        <f t="shared" si="51"/>
        <v>39</v>
      </c>
      <c r="S92" s="168">
        <f t="shared" si="52"/>
        <v>0</v>
      </c>
      <c r="T92" s="169">
        <f t="shared" si="53"/>
        <v>47</v>
      </c>
      <c r="V92" s="317" t="str">
        <f t="shared" si="54"/>
        <v>Step 9</v>
      </c>
      <c r="X92" s="173" t="str">
        <f t="shared" si="55"/>
        <v>M</v>
      </c>
      <c r="Z92" s="318">
        <f t="shared" si="56"/>
        <v>177.00919999999999</v>
      </c>
      <c r="AA92" s="319">
        <f>IF($Z92&gt;=1,RANK($Z92,$Z89:$Z102),0)</f>
        <v>5</v>
      </c>
      <c r="AB92" s="320">
        <f t="shared" si="64"/>
        <v>0</v>
      </c>
      <c r="AD92" s="318">
        <f t="shared" si="57"/>
        <v>0</v>
      </c>
      <c r="AE92" s="319">
        <f>IF($AD92&gt;=1,RANK($AD92,$AD89:$AD102),0)</f>
        <v>0</v>
      </c>
      <c r="AF92" s="320">
        <f t="shared" si="65"/>
        <v>0</v>
      </c>
      <c r="AI92" s="336">
        <f t="shared" si="58"/>
        <v>177</v>
      </c>
      <c r="AJ92" s="337">
        <f t="shared" si="59"/>
        <v>0</v>
      </c>
    </row>
    <row r="93" spans="1:36" ht="15" x14ac:dyDescent="0.2">
      <c r="A93" s="447"/>
      <c r="B93" s="295">
        <f t="shared" si="40"/>
        <v>65</v>
      </c>
      <c r="C93" s="371" t="s">
        <v>265</v>
      </c>
      <c r="D93" s="310" t="str">
        <f t="shared" si="41"/>
        <v xml:space="preserve">Paul </v>
      </c>
      <c r="E93" s="311" t="str">
        <f t="shared" si="42"/>
        <v>Penwortham</v>
      </c>
      <c r="F93" s="312">
        <f t="shared" si="43"/>
        <v>11.2</v>
      </c>
      <c r="G93" s="313">
        <f t="shared" si="44"/>
        <v>58</v>
      </c>
      <c r="H93" s="314">
        <f t="shared" si="45"/>
        <v>2.0499999999999998</v>
      </c>
      <c r="I93" s="313">
        <f t="shared" si="46"/>
        <v>65</v>
      </c>
      <c r="J93" s="314">
        <f t="shared" si="47"/>
        <v>1.82</v>
      </c>
      <c r="K93" s="313">
        <f t="shared" si="48"/>
        <v>50</v>
      </c>
      <c r="L93" s="312">
        <f t="shared" si="49"/>
        <v>19.7</v>
      </c>
      <c r="M93" s="313">
        <f t="shared" si="50"/>
        <v>39</v>
      </c>
      <c r="N93" s="449"/>
      <c r="O93" s="315">
        <f t="shared" si="66"/>
        <v>212</v>
      </c>
      <c r="P93" s="452"/>
      <c r="Q93" s="302" t="str">
        <f t="shared" si="67"/>
        <v>*</v>
      </c>
      <c r="R93" s="316">
        <f t="shared" si="51"/>
        <v>14</v>
      </c>
      <c r="S93" s="168">
        <f t="shared" si="52"/>
        <v>0</v>
      </c>
      <c r="T93" s="169">
        <f t="shared" si="53"/>
        <v>15</v>
      </c>
      <c r="V93" s="317" t="str">
        <f t="shared" si="54"/>
        <v>Silver</v>
      </c>
      <c r="X93" s="173" t="str">
        <f t="shared" si="55"/>
        <v>M</v>
      </c>
      <c r="Z93" s="318">
        <f t="shared" si="56"/>
        <v>212.0093</v>
      </c>
      <c r="AA93" s="319">
        <f>IF($Z93&gt;=1,RANK($Z93,$Z89:$Z102),0)</f>
        <v>3</v>
      </c>
      <c r="AB93" s="320">
        <f t="shared" si="64"/>
        <v>212</v>
      </c>
      <c r="AD93" s="318">
        <f t="shared" si="57"/>
        <v>0</v>
      </c>
      <c r="AE93" s="319">
        <f>IF($AD93&gt;=1,RANK($AD93,$AD89:$AD102),0)</f>
        <v>0</v>
      </c>
      <c r="AF93" s="320">
        <f t="shared" si="65"/>
        <v>0</v>
      </c>
      <c r="AI93" s="336">
        <f t="shared" si="58"/>
        <v>212</v>
      </c>
      <c r="AJ93" s="337">
        <f t="shared" si="59"/>
        <v>0</v>
      </c>
    </row>
    <row r="94" spans="1:36" ht="15" x14ac:dyDescent="0.2">
      <c r="A94" s="447"/>
      <c r="B94" s="295">
        <f t="shared" si="40"/>
        <v>66</v>
      </c>
      <c r="C94" s="371" t="s">
        <v>266</v>
      </c>
      <c r="D94" s="310" t="str">
        <f t="shared" si="41"/>
        <v xml:space="preserve">Thalia </v>
      </c>
      <c r="E94" s="311" t="str">
        <f t="shared" si="42"/>
        <v>Penwortham</v>
      </c>
      <c r="F94" s="321">
        <f t="shared" si="43"/>
        <v>13.6</v>
      </c>
      <c r="G94" s="313">
        <f t="shared" si="44"/>
        <v>34</v>
      </c>
      <c r="H94" s="314">
        <f t="shared" si="45"/>
        <v>2.23</v>
      </c>
      <c r="I94" s="313">
        <f t="shared" si="46"/>
        <v>47</v>
      </c>
      <c r="J94" s="314">
        <f t="shared" si="47"/>
        <v>1.75</v>
      </c>
      <c r="K94" s="313">
        <f t="shared" si="48"/>
        <v>46</v>
      </c>
      <c r="L94" s="312">
        <f t="shared" si="49"/>
        <v>17.399999999999999</v>
      </c>
      <c r="M94" s="313">
        <f t="shared" si="50"/>
        <v>34</v>
      </c>
      <c r="N94" s="449"/>
      <c r="O94" s="315">
        <f t="shared" si="66"/>
        <v>161</v>
      </c>
      <c r="P94" s="452"/>
      <c r="Q94" s="302" t="str">
        <f t="shared" si="67"/>
        <v>*</v>
      </c>
      <c r="R94" s="316">
        <f t="shared" si="51"/>
        <v>0</v>
      </c>
      <c r="S94" s="168">
        <f t="shared" si="52"/>
        <v>21</v>
      </c>
      <c r="T94" s="169">
        <f t="shared" si="53"/>
        <v>67</v>
      </c>
      <c r="V94" s="317" t="str">
        <f t="shared" si="54"/>
        <v>Step 10</v>
      </c>
      <c r="X94" s="173" t="str">
        <f t="shared" si="55"/>
        <v>F</v>
      </c>
      <c r="Z94" s="318">
        <f t="shared" si="56"/>
        <v>0</v>
      </c>
      <c r="AA94" s="319">
        <f>IF($Z94&gt;=1,RANK($Z94,$Z89:$Z102),0)</f>
        <v>0</v>
      </c>
      <c r="AB94" s="320">
        <f t="shared" si="64"/>
        <v>0</v>
      </c>
      <c r="AD94" s="318">
        <f t="shared" si="57"/>
        <v>161.0094</v>
      </c>
      <c r="AE94" s="319">
        <f>IF($AD94&gt;=1,RANK($AD94,$AD89:$AD102),0)</f>
        <v>3</v>
      </c>
      <c r="AF94" s="320">
        <f t="shared" si="65"/>
        <v>161</v>
      </c>
      <c r="AI94" s="336">
        <f t="shared" si="58"/>
        <v>0</v>
      </c>
      <c r="AJ94" s="337">
        <f t="shared" si="59"/>
        <v>161</v>
      </c>
    </row>
    <row r="95" spans="1:36" ht="15" x14ac:dyDescent="0.2">
      <c r="A95" s="447"/>
      <c r="B95" s="295">
        <f t="shared" si="40"/>
        <v>67</v>
      </c>
      <c r="C95" s="371" t="s">
        <v>267</v>
      </c>
      <c r="D95" s="310" t="str">
        <f t="shared" si="41"/>
        <v xml:space="preserve">Asia </v>
      </c>
      <c r="E95" s="311" t="str">
        <f t="shared" si="42"/>
        <v>Penwortham</v>
      </c>
      <c r="F95" s="312">
        <f t="shared" si="43"/>
        <v>12.6</v>
      </c>
      <c r="G95" s="313">
        <f t="shared" si="44"/>
        <v>44</v>
      </c>
      <c r="H95" s="314">
        <f t="shared" si="45"/>
        <v>2.38</v>
      </c>
      <c r="I95" s="313">
        <f t="shared" si="46"/>
        <v>32</v>
      </c>
      <c r="J95" s="314">
        <f t="shared" si="47"/>
        <v>1.5</v>
      </c>
      <c r="K95" s="313">
        <f t="shared" si="48"/>
        <v>34</v>
      </c>
      <c r="L95" s="312">
        <f t="shared" si="49"/>
        <v>10.18</v>
      </c>
      <c r="M95" s="313">
        <f t="shared" si="50"/>
        <v>20</v>
      </c>
      <c r="N95" s="449"/>
      <c r="O95" s="315">
        <f t="shared" si="66"/>
        <v>130</v>
      </c>
      <c r="P95" s="452"/>
      <c r="Q95" s="302" t="str">
        <f t="shared" si="67"/>
        <v/>
      </c>
      <c r="R95" s="316">
        <f t="shared" si="51"/>
        <v>0</v>
      </c>
      <c r="S95" s="168">
        <f t="shared" si="52"/>
        <v>40</v>
      </c>
      <c r="T95" s="169">
        <f t="shared" si="53"/>
        <v>99</v>
      </c>
      <c r="V95" s="317" t="str">
        <f t="shared" si="54"/>
        <v>Step 7</v>
      </c>
      <c r="X95" s="173" t="str">
        <f t="shared" si="55"/>
        <v>F</v>
      </c>
      <c r="Z95" s="318">
        <f t="shared" si="56"/>
        <v>0</v>
      </c>
      <c r="AA95" s="319">
        <f>IF($Z95&gt;=1,RANK($Z95,$Z89:$Z102),0)</f>
        <v>0</v>
      </c>
      <c r="AB95" s="320">
        <f t="shared" si="64"/>
        <v>0</v>
      </c>
      <c r="AD95" s="318">
        <f t="shared" si="57"/>
        <v>130.0095</v>
      </c>
      <c r="AE95" s="319">
        <f>IF($AD95&gt;=1,RANK($AD95,$AD89:$AD102),0)</f>
        <v>5</v>
      </c>
      <c r="AF95" s="320">
        <f t="shared" si="65"/>
        <v>0</v>
      </c>
      <c r="AI95" s="336">
        <f t="shared" si="58"/>
        <v>0</v>
      </c>
      <c r="AJ95" s="337">
        <f t="shared" si="59"/>
        <v>130</v>
      </c>
    </row>
    <row r="96" spans="1:36" ht="15" x14ac:dyDescent="0.2">
      <c r="A96" s="447"/>
      <c r="B96" s="295">
        <f t="shared" si="40"/>
        <v>68</v>
      </c>
      <c r="C96" s="371" t="s">
        <v>268</v>
      </c>
      <c r="D96" s="310" t="str">
        <f t="shared" si="41"/>
        <v xml:space="preserve">Amelia </v>
      </c>
      <c r="E96" s="311" t="str">
        <f t="shared" si="42"/>
        <v>Penwortham</v>
      </c>
      <c r="F96" s="312">
        <f t="shared" si="43"/>
        <v>12.9</v>
      </c>
      <c r="G96" s="313">
        <f t="shared" si="44"/>
        <v>41</v>
      </c>
      <c r="H96" s="314">
        <f t="shared" si="45"/>
        <v>2.17</v>
      </c>
      <c r="I96" s="313">
        <f t="shared" si="46"/>
        <v>53</v>
      </c>
      <c r="J96" s="314">
        <f t="shared" si="47"/>
        <v>1.7</v>
      </c>
      <c r="K96" s="313">
        <f t="shared" si="48"/>
        <v>44</v>
      </c>
      <c r="L96" s="312">
        <f t="shared" si="49"/>
        <v>13.2</v>
      </c>
      <c r="M96" s="313">
        <f t="shared" si="50"/>
        <v>26</v>
      </c>
      <c r="N96" s="449"/>
      <c r="O96" s="315">
        <f t="shared" si="66"/>
        <v>164</v>
      </c>
      <c r="P96" s="452"/>
      <c r="Q96" s="302" t="str">
        <f t="shared" si="67"/>
        <v>*</v>
      </c>
      <c r="R96" s="316">
        <f t="shared" si="51"/>
        <v>0</v>
      </c>
      <c r="S96" s="168">
        <f t="shared" si="52"/>
        <v>15</v>
      </c>
      <c r="T96" s="169">
        <f t="shared" si="53"/>
        <v>60</v>
      </c>
      <c r="V96" s="317" t="str">
        <f t="shared" si="54"/>
        <v>Step 10</v>
      </c>
      <c r="X96" s="173" t="str">
        <f t="shared" si="55"/>
        <v>F</v>
      </c>
      <c r="Z96" s="318">
        <f t="shared" si="56"/>
        <v>0</v>
      </c>
      <c r="AA96" s="319">
        <f>IF($Z96&gt;=1,RANK($Z96,$Z89:$Z102),0)</f>
        <v>0</v>
      </c>
      <c r="AB96" s="320">
        <f t="shared" si="64"/>
        <v>0</v>
      </c>
      <c r="AD96" s="318">
        <f t="shared" si="57"/>
        <v>164.00960000000001</v>
      </c>
      <c r="AE96" s="319">
        <f>IF($AD96&gt;=1,RANK($AD96,$AD89:$AD102),0)</f>
        <v>2</v>
      </c>
      <c r="AF96" s="320">
        <f t="shared" si="65"/>
        <v>164</v>
      </c>
      <c r="AI96" s="336">
        <f t="shared" si="58"/>
        <v>0</v>
      </c>
      <c r="AJ96" s="337">
        <f t="shared" si="59"/>
        <v>164</v>
      </c>
    </row>
    <row r="97" spans="1:36" ht="15" x14ac:dyDescent="0.2">
      <c r="A97" s="447"/>
      <c r="B97" s="295">
        <f t="shared" si="40"/>
        <v>69</v>
      </c>
      <c r="C97" s="371" t="s">
        <v>269</v>
      </c>
      <c r="D97" s="310" t="str">
        <f t="shared" si="41"/>
        <v xml:space="preserve">Anna </v>
      </c>
      <c r="E97" s="311" t="str">
        <f t="shared" si="42"/>
        <v>Penwortham</v>
      </c>
      <c r="F97" s="312">
        <f t="shared" si="43"/>
        <v>11.9</v>
      </c>
      <c r="G97" s="313">
        <f t="shared" si="44"/>
        <v>51</v>
      </c>
      <c r="H97" s="314">
        <f t="shared" si="45"/>
        <v>2.34</v>
      </c>
      <c r="I97" s="313">
        <f t="shared" si="46"/>
        <v>36</v>
      </c>
      <c r="J97" s="314">
        <f t="shared" si="47"/>
        <v>1.56</v>
      </c>
      <c r="K97" s="313">
        <f t="shared" si="48"/>
        <v>37</v>
      </c>
      <c r="L97" s="312">
        <f t="shared" si="49"/>
        <v>20.8</v>
      </c>
      <c r="M97" s="313">
        <f t="shared" si="50"/>
        <v>41</v>
      </c>
      <c r="N97" s="449"/>
      <c r="O97" s="315">
        <f t="shared" si="66"/>
        <v>165</v>
      </c>
      <c r="P97" s="452"/>
      <c r="Q97" s="302" t="str">
        <f t="shared" si="67"/>
        <v>*</v>
      </c>
      <c r="R97" s="316">
        <f t="shared" si="51"/>
        <v>0</v>
      </c>
      <c r="S97" s="168">
        <f t="shared" si="52"/>
        <v>13</v>
      </c>
      <c r="T97" s="169">
        <f t="shared" si="53"/>
        <v>58</v>
      </c>
      <c r="V97" s="317" t="str">
        <f t="shared" si="54"/>
        <v>Step 10</v>
      </c>
      <c r="X97" s="173" t="str">
        <f t="shared" si="55"/>
        <v>F</v>
      </c>
      <c r="Z97" s="318">
        <f t="shared" si="56"/>
        <v>0</v>
      </c>
      <c r="AA97" s="319">
        <f>IF($Z97&gt;=1,RANK($Z97,$Z89:$Z102),0)</f>
        <v>0</v>
      </c>
      <c r="AB97" s="320">
        <f t="shared" si="64"/>
        <v>0</v>
      </c>
      <c r="AD97" s="318">
        <f t="shared" si="57"/>
        <v>165.00970000000001</v>
      </c>
      <c r="AE97" s="319">
        <f>IF($AD97&gt;=1,RANK($AD97,$AD89:$AD102),0)</f>
        <v>1</v>
      </c>
      <c r="AF97" s="320">
        <f t="shared" si="65"/>
        <v>165</v>
      </c>
      <c r="AI97" s="336">
        <f t="shared" si="58"/>
        <v>0</v>
      </c>
      <c r="AJ97" s="337">
        <f t="shared" si="59"/>
        <v>165</v>
      </c>
    </row>
    <row r="98" spans="1:36" ht="15" x14ac:dyDescent="0.2">
      <c r="A98" s="447"/>
      <c r="B98" s="295">
        <f t="shared" si="40"/>
        <v>70</v>
      </c>
      <c r="C98" s="371" t="s">
        <v>270</v>
      </c>
      <c r="D98" s="310" t="str">
        <f t="shared" si="41"/>
        <v xml:space="preserve">Renee </v>
      </c>
      <c r="E98" s="311" t="str">
        <f t="shared" si="42"/>
        <v>Penwortham</v>
      </c>
      <c r="F98" s="312">
        <f t="shared" si="43"/>
        <v>12.3</v>
      </c>
      <c r="G98" s="313">
        <f t="shared" si="44"/>
        <v>47</v>
      </c>
      <c r="H98" s="314">
        <f t="shared" si="45"/>
        <v>3.15</v>
      </c>
      <c r="I98" s="313">
        <f t="shared" si="46"/>
        <v>10</v>
      </c>
      <c r="J98" s="314">
        <f t="shared" si="47"/>
        <v>1.6</v>
      </c>
      <c r="K98" s="313">
        <f t="shared" si="48"/>
        <v>39</v>
      </c>
      <c r="L98" s="312">
        <f t="shared" si="49"/>
        <v>19.2</v>
      </c>
      <c r="M98" s="313">
        <f t="shared" si="50"/>
        <v>38</v>
      </c>
      <c r="N98" s="449"/>
      <c r="O98" s="315">
        <f t="shared" si="66"/>
        <v>134</v>
      </c>
      <c r="P98" s="452"/>
      <c r="Q98" s="302" t="str">
        <f t="shared" si="67"/>
        <v>*</v>
      </c>
      <c r="R98" s="316">
        <f t="shared" si="51"/>
        <v>0</v>
      </c>
      <c r="S98" s="168">
        <f t="shared" si="52"/>
        <v>39</v>
      </c>
      <c r="T98" s="169">
        <f t="shared" si="53"/>
        <v>98</v>
      </c>
      <c r="V98" s="317" t="str">
        <f t="shared" si="54"/>
        <v>Step 8</v>
      </c>
      <c r="X98" s="173" t="str">
        <f t="shared" si="55"/>
        <v>F</v>
      </c>
      <c r="Z98" s="318">
        <f t="shared" si="56"/>
        <v>0</v>
      </c>
      <c r="AA98" s="319">
        <f>IF($Z98&gt;=1,RANK($Z98,$Z89:$Z102),0)</f>
        <v>0</v>
      </c>
      <c r="AB98" s="320">
        <f t="shared" si="64"/>
        <v>0</v>
      </c>
      <c r="AD98" s="318">
        <f t="shared" si="57"/>
        <v>134.00980000000001</v>
      </c>
      <c r="AE98" s="319">
        <f>IF($AD98&gt;=1,RANK($AD98,$AD89:$AD102),0)</f>
        <v>4</v>
      </c>
      <c r="AF98" s="320">
        <f t="shared" si="65"/>
        <v>134</v>
      </c>
      <c r="AI98" s="336">
        <f t="shared" si="58"/>
        <v>0</v>
      </c>
      <c r="AJ98" s="337">
        <f t="shared" si="59"/>
        <v>134</v>
      </c>
    </row>
    <row r="99" spans="1:36" ht="15" x14ac:dyDescent="0.2">
      <c r="A99" s="447"/>
      <c r="B99" s="295">
        <f t="shared" si="40"/>
        <v>0</v>
      </c>
      <c r="C99" s="371"/>
      <c r="D99" s="310" t="str">
        <f t="shared" si="41"/>
        <v/>
      </c>
      <c r="E99" s="311" t="str">
        <f t="shared" si="42"/>
        <v/>
      </c>
      <c r="F99" s="312">
        <f t="shared" si="43"/>
        <v>0</v>
      </c>
      <c r="G99" s="313">
        <f t="shared" si="44"/>
        <v>0</v>
      </c>
      <c r="H99" s="314">
        <f t="shared" si="45"/>
        <v>0</v>
      </c>
      <c r="I99" s="313">
        <f t="shared" si="46"/>
        <v>0</v>
      </c>
      <c r="J99" s="314">
        <f t="shared" si="47"/>
        <v>0</v>
      </c>
      <c r="K99" s="313">
        <f t="shared" si="48"/>
        <v>0</v>
      </c>
      <c r="L99" s="312">
        <f t="shared" si="49"/>
        <v>0</v>
      </c>
      <c r="M99" s="313">
        <f t="shared" si="50"/>
        <v>0</v>
      </c>
      <c r="N99" s="449"/>
      <c r="O99" s="315">
        <f t="shared" si="66"/>
        <v>0</v>
      </c>
      <c r="P99" s="452"/>
      <c r="Q99" s="302" t="str">
        <f t="shared" si="67"/>
        <v/>
      </c>
      <c r="R99" s="316">
        <f t="shared" si="51"/>
        <v>0</v>
      </c>
      <c r="S99" s="168">
        <f t="shared" si="52"/>
        <v>0</v>
      </c>
      <c r="T99" s="169">
        <f t="shared" si="53"/>
        <v>0</v>
      </c>
      <c r="V99" s="317" t="str">
        <f t="shared" si="54"/>
        <v/>
      </c>
      <c r="X99" s="173" t="str">
        <f t="shared" si="55"/>
        <v>F</v>
      </c>
      <c r="Z99" s="318">
        <f t="shared" si="56"/>
        <v>0</v>
      </c>
      <c r="AA99" s="319">
        <f>IF($Z99&gt;=1,RANK($Z99,$Z89:$Z102),0)</f>
        <v>0</v>
      </c>
      <c r="AB99" s="320">
        <f t="shared" si="64"/>
        <v>0</v>
      </c>
      <c r="AD99" s="318">
        <f t="shared" si="57"/>
        <v>9.9000000000000008E-3</v>
      </c>
      <c r="AE99" s="319">
        <f>IF($AD99&gt;=1,RANK($AD99,$AD89:$AD102),0)</f>
        <v>0</v>
      </c>
      <c r="AF99" s="320">
        <f t="shared" si="65"/>
        <v>0</v>
      </c>
      <c r="AI99" s="336">
        <f t="shared" si="58"/>
        <v>0</v>
      </c>
      <c r="AJ99" s="337">
        <f t="shared" si="59"/>
        <v>0</v>
      </c>
    </row>
    <row r="100" spans="1:36" ht="15" x14ac:dyDescent="0.2">
      <c r="A100" s="447"/>
      <c r="B100" s="295">
        <f t="shared" si="40"/>
        <v>0</v>
      </c>
      <c r="C100" s="371"/>
      <c r="D100" s="310" t="str">
        <f t="shared" si="41"/>
        <v/>
      </c>
      <c r="E100" s="311" t="str">
        <f t="shared" si="42"/>
        <v/>
      </c>
      <c r="F100" s="312">
        <f t="shared" si="43"/>
        <v>0</v>
      </c>
      <c r="G100" s="313">
        <f t="shared" si="44"/>
        <v>0</v>
      </c>
      <c r="H100" s="314">
        <f t="shared" si="45"/>
        <v>0</v>
      </c>
      <c r="I100" s="313">
        <f t="shared" si="46"/>
        <v>0</v>
      </c>
      <c r="J100" s="314">
        <f t="shared" si="47"/>
        <v>0</v>
      </c>
      <c r="K100" s="313">
        <f t="shared" si="48"/>
        <v>0</v>
      </c>
      <c r="L100" s="312">
        <f t="shared" si="49"/>
        <v>0</v>
      </c>
      <c r="M100" s="313">
        <f t="shared" si="50"/>
        <v>0</v>
      </c>
      <c r="N100" s="449"/>
      <c r="O100" s="315">
        <f t="shared" si="66"/>
        <v>0</v>
      </c>
      <c r="P100" s="452"/>
      <c r="Q100" s="302" t="str">
        <f t="shared" si="67"/>
        <v/>
      </c>
      <c r="R100" s="316">
        <f t="shared" si="51"/>
        <v>0</v>
      </c>
      <c r="S100" s="168">
        <f t="shared" si="52"/>
        <v>0</v>
      </c>
      <c r="T100" s="169">
        <f t="shared" si="53"/>
        <v>0</v>
      </c>
      <c r="V100" s="317" t="str">
        <f t="shared" si="54"/>
        <v/>
      </c>
      <c r="X100" s="173" t="str">
        <f t="shared" si="55"/>
        <v>F</v>
      </c>
      <c r="Z100" s="318">
        <f t="shared" si="56"/>
        <v>0</v>
      </c>
      <c r="AA100" s="319">
        <f>IF($Z100&gt;=1,RANK($Z100,$Z89:$Z102),0)</f>
        <v>0</v>
      </c>
      <c r="AB100" s="320">
        <f t="shared" si="64"/>
        <v>0</v>
      </c>
      <c r="AD100" s="318">
        <f t="shared" si="57"/>
        <v>0.01</v>
      </c>
      <c r="AE100" s="319">
        <f>IF($AD100&gt;=1,RANK($AD100,$AD89:$AD102),0)</f>
        <v>0</v>
      </c>
      <c r="AF100" s="320">
        <f t="shared" si="65"/>
        <v>0</v>
      </c>
      <c r="AI100" s="336">
        <f t="shared" si="58"/>
        <v>0</v>
      </c>
      <c r="AJ100" s="337">
        <f t="shared" si="59"/>
        <v>0</v>
      </c>
    </row>
    <row r="101" spans="1:36" ht="15" x14ac:dyDescent="0.2">
      <c r="A101" s="447"/>
      <c r="B101" s="295">
        <f t="shared" si="40"/>
        <v>0</v>
      </c>
      <c r="C101" s="371"/>
      <c r="D101" s="310" t="str">
        <f t="shared" si="41"/>
        <v/>
      </c>
      <c r="E101" s="311" t="str">
        <f t="shared" si="42"/>
        <v/>
      </c>
      <c r="F101" s="312">
        <f t="shared" si="43"/>
        <v>0</v>
      </c>
      <c r="G101" s="313">
        <f t="shared" si="44"/>
        <v>0</v>
      </c>
      <c r="H101" s="314">
        <f t="shared" si="45"/>
        <v>0</v>
      </c>
      <c r="I101" s="313">
        <f t="shared" si="46"/>
        <v>0</v>
      </c>
      <c r="J101" s="314">
        <f t="shared" si="47"/>
        <v>0</v>
      </c>
      <c r="K101" s="313">
        <f t="shared" si="48"/>
        <v>0</v>
      </c>
      <c r="L101" s="312">
        <f t="shared" si="49"/>
        <v>0</v>
      </c>
      <c r="M101" s="313">
        <f t="shared" si="50"/>
        <v>0</v>
      </c>
      <c r="N101" s="449"/>
      <c r="O101" s="315">
        <f t="shared" si="66"/>
        <v>0</v>
      </c>
      <c r="P101" s="452"/>
      <c r="Q101" s="302" t="str">
        <f t="shared" si="67"/>
        <v/>
      </c>
      <c r="R101" s="316">
        <f t="shared" si="51"/>
        <v>0</v>
      </c>
      <c r="S101" s="168">
        <f t="shared" si="52"/>
        <v>0</v>
      </c>
      <c r="T101" s="169">
        <f t="shared" si="53"/>
        <v>0</v>
      </c>
      <c r="V101" s="317" t="str">
        <f t="shared" si="54"/>
        <v/>
      </c>
      <c r="X101" s="173" t="str">
        <f t="shared" si="55"/>
        <v>F</v>
      </c>
      <c r="Z101" s="318">
        <f t="shared" si="56"/>
        <v>0</v>
      </c>
      <c r="AA101" s="319">
        <f>IF($Z101&gt;=1,RANK($Z101,$Z89:$Z102),0)</f>
        <v>0</v>
      </c>
      <c r="AB101" s="320">
        <f t="shared" si="64"/>
        <v>0</v>
      </c>
      <c r="AD101" s="318">
        <f t="shared" si="57"/>
        <v>1.01E-2</v>
      </c>
      <c r="AE101" s="319">
        <f>IF($AD101&gt;=1,RANK($AD101,$AD89:$AD102),0)</f>
        <v>0</v>
      </c>
      <c r="AF101" s="320">
        <f t="shared" si="65"/>
        <v>0</v>
      </c>
      <c r="AI101" s="336">
        <f t="shared" si="58"/>
        <v>0</v>
      </c>
      <c r="AJ101" s="337">
        <f t="shared" si="59"/>
        <v>0</v>
      </c>
    </row>
    <row r="102" spans="1:36" ht="15" x14ac:dyDescent="0.2">
      <c r="A102" s="322">
        <f>((ROW(A89)-5)/14)+1</f>
        <v>7</v>
      </c>
      <c r="B102" s="295">
        <f t="shared" si="40"/>
        <v>0</v>
      </c>
      <c r="C102" s="372"/>
      <c r="D102" s="323" t="str">
        <f t="shared" si="41"/>
        <v/>
      </c>
      <c r="E102" s="324" t="str">
        <f t="shared" si="42"/>
        <v/>
      </c>
      <c r="F102" s="325">
        <f t="shared" si="43"/>
        <v>0</v>
      </c>
      <c r="G102" s="326">
        <f t="shared" si="44"/>
        <v>0</v>
      </c>
      <c r="H102" s="327">
        <f t="shared" si="45"/>
        <v>0</v>
      </c>
      <c r="I102" s="326">
        <f t="shared" si="46"/>
        <v>0</v>
      </c>
      <c r="J102" s="327">
        <f t="shared" si="47"/>
        <v>0</v>
      </c>
      <c r="K102" s="326">
        <f t="shared" si="48"/>
        <v>0</v>
      </c>
      <c r="L102" s="325">
        <f t="shared" si="49"/>
        <v>0</v>
      </c>
      <c r="M102" s="326">
        <f t="shared" si="50"/>
        <v>0</v>
      </c>
      <c r="N102" s="450"/>
      <c r="O102" s="328">
        <f t="shared" si="66"/>
        <v>0</v>
      </c>
      <c r="P102" s="453"/>
      <c r="Q102" s="302" t="str">
        <f t="shared" si="67"/>
        <v/>
      </c>
      <c r="R102" s="329">
        <f t="shared" si="51"/>
        <v>0</v>
      </c>
      <c r="S102" s="171">
        <f t="shared" si="52"/>
        <v>0</v>
      </c>
      <c r="T102" s="172">
        <f t="shared" si="53"/>
        <v>0</v>
      </c>
      <c r="V102" s="330" t="str">
        <f t="shared" si="54"/>
        <v/>
      </c>
      <c r="X102" s="173" t="str">
        <f t="shared" si="55"/>
        <v>M</v>
      </c>
      <c r="Z102" s="331">
        <f t="shared" si="56"/>
        <v>1.0200000000000001E-2</v>
      </c>
      <c r="AA102" s="293">
        <f>IF($Z102&gt;=1,RANK($Z102,$Z89:$Z102),0)</f>
        <v>0</v>
      </c>
      <c r="AB102" s="294">
        <f t="shared" si="64"/>
        <v>0</v>
      </c>
      <c r="AC102" s="163">
        <f>SUM(AB89:AB102)</f>
        <v>870</v>
      </c>
      <c r="AD102" s="331">
        <f t="shared" si="57"/>
        <v>0</v>
      </c>
      <c r="AE102" s="293">
        <f>IF($AD102&gt;=1,RANK($AD102,$AD89:$AD102),0)</f>
        <v>0</v>
      </c>
      <c r="AF102" s="294">
        <f t="shared" si="65"/>
        <v>0</v>
      </c>
      <c r="AG102" s="163">
        <f>SUM(AF89:AF102)</f>
        <v>624</v>
      </c>
      <c r="AI102" s="332">
        <f t="shared" si="58"/>
        <v>0</v>
      </c>
      <c r="AJ102" s="333">
        <f t="shared" si="59"/>
        <v>0</v>
      </c>
    </row>
    <row r="103" spans="1:36" ht="15" customHeight="1" x14ac:dyDescent="0.2">
      <c r="A103" s="447" t="str">
        <f>IF(LEN(E103),+E103,"")</f>
        <v>Gatton</v>
      </c>
      <c r="B103" s="295">
        <f t="shared" si="40"/>
        <v>71</v>
      </c>
      <c r="C103" s="370" t="s">
        <v>271</v>
      </c>
      <c r="D103" s="296" t="str">
        <f t="shared" si="41"/>
        <v xml:space="preserve">Soufiauc </v>
      </c>
      <c r="E103" s="297" t="str">
        <f t="shared" si="42"/>
        <v>Gatton</v>
      </c>
      <c r="F103" s="298">
        <f t="shared" si="43"/>
        <v>12.5</v>
      </c>
      <c r="G103" s="299">
        <f t="shared" si="44"/>
        <v>45</v>
      </c>
      <c r="H103" s="300">
        <f t="shared" si="45"/>
        <v>2.13</v>
      </c>
      <c r="I103" s="299">
        <f t="shared" si="46"/>
        <v>57</v>
      </c>
      <c r="J103" s="300">
        <f t="shared" si="47"/>
        <v>1.82</v>
      </c>
      <c r="K103" s="299">
        <f t="shared" si="48"/>
        <v>50</v>
      </c>
      <c r="L103" s="298">
        <f t="shared" si="49"/>
        <v>25</v>
      </c>
      <c r="M103" s="299">
        <f t="shared" si="50"/>
        <v>50</v>
      </c>
      <c r="N103" s="448">
        <f>INDEX(RelayPoints,A116)</f>
        <v>52</v>
      </c>
      <c r="O103" s="301">
        <f>+G103+I103+K103+M103</f>
        <v>202</v>
      </c>
      <c r="P103" s="451">
        <f>+AC116+AG116+N103</f>
        <v>1387</v>
      </c>
      <c r="Q103" s="302" t="str">
        <f>IF(AB103+AF103&gt;0,"*","")</f>
        <v>*</v>
      </c>
      <c r="R103" s="303">
        <f t="shared" si="51"/>
        <v>20</v>
      </c>
      <c r="S103" s="304">
        <f t="shared" si="52"/>
        <v>0</v>
      </c>
      <c r="T103" s="305">
        <f t="shared" si="53"/>
        <v>24</v>
      </c>
      <c r="V103" s="306" t="str">
        <f t="shared" si="54"/>
        <v>Bronze</v>
      </c>
      <c r="X103" s="173" t="str">
        <f t="shared" si="55"/>
        <v>M</v>
      </c>
      <c r="Z103" s="307">
        <f t="shared" si="56"/>
        <v>202.0103</v>
      </c>
      <c r="AA103" s="308">
        <f>IF($Z103&gt;=1,RANK($Z103,$Z103:$Z116),0)</f>
        <v>2</v>
      </c>
      <c r="AB103" s="309">
        <f t="shared" ref="AB103:AB116" si="68">IF(AA103&lt;=MaxS,INT(Z103),0)</f>
        <v>202</v>
      </c>
      <c r="AD103" s="307">
        <f t="shared" si="57"/>
        <v>0</v>
      </c>
      <c r="AE103" s="308">
        <f>IF($AD103&gt;=1,RANK($AD103,$AD103:$AD116),0)</f>
        <v>0</v>
      </c>
      <c r="AF103" s="309">
        <f t="shared" ref="AF103:AF116" si="69">IF(AE103&lt;=MaxS,INT(AD103),0)</f>
        <v>0</v>
      </c>
      <c r="AI103" s="336">
        <f t="shared" si="58"/>
        <v>202</v>
      </c>
      <c r="AJ103" s="337">
        <f t="shared" si="59"/>
        <v>0</v>
      </c>
    </row>
    <row r="104" spans="1:36" ht="15" x14ac:dyDescent="0.2">
      <c r="A104" s="447"/>
      <c r="B104" s="295">
        <f t="shared" si="40"/>
        <v>72</v>
      </c>
      <c r="C104" s="371" t="s">
        <v>273</v>
      </c>
      <c r="D104" s="310" t="str">
        <f t="shared" si="41"/>
        <v xml:space="preserve">Layth </v>
      </c>
      <c r="E104" s="311" t="str">
        <f t="shared" si="42"/>
        <v>Gatton</v>
      </c>
      <c r="F104" s="312">
        <f t="shared" si="43"/>
        <v>11.8</v>
      </c>
      <c r="G104" s="313">
        <f t="shared" si="44"/>
        <v>52</v>
      </c>
      <c r="H104" s="314">
        <f t="shared" si="45"/>
        <v>2.0699999999999998</v>
      </c>
      <c r="I104" s="313">
        <f t="shared" si="46"/>
        <v>63</v>
      </c>
      <c r="J104" s="314">
        <f t="shared" si="47"/>
        <v>1.79</v>
      </c>
      <c r="K104" s="313">
        <f t="shared" si="48"/>
        <v>48</v>
      </c>
      <c r="L104" s="312">
        <f t="shared" si="49"/>
        <v>23.7</v>
      </c>
      <c r="M104" s="313">
        <f t="shared" si="50"/>
        <v>47</v>
      </c>
      <c r="N104" s="449"/>
      <c r="O104" s="315">
        <f t="shared" ref="O104:O116" si="70">+G104+I104+K104+M104</f>
        <v>210</v>
      </c>
      <c r="P104" s="452"/>
      <c r="Q104" s="302" t="str">
        <f t="shared" ref="Q104:Q116" si="71">IF(AB104+AF104&gt;0,"*","")</f>
        <v>*</v>
      </c>
      <c r="R104" s="316">
        <f t="shared" si="51"/>
        <v>15</v>
      </c>
      <c r="S104" s="168">
        <f t="shared" si="52"/>
        <v>0</v>
      </c>
      <c r="T104" s="169">
        <f t="shared" si="53"/>
        <v>16</v>
      </c>
      <c r="V104" s="317" t="str">
        <f t="shared" si="54"/>
        <v>Bronze</v>
      </c>
      <c r="X104" s="173" t="str">
        <f t="shared" si="55"/>
        <v>M</v>
      </c>
      <c r="Z104" s="318">
        <f t="shared" si="56"/>
        <v>210.0104</v>
      </c>
      <c r="AA104" s="319">
        <f>IF($Z104&gt;=1,RANK($Z104,$Z103:$Z116),0)</f>
        <v>1</v>
      </c>
      <c r="AB104" s="320">
        <f t="shared" si="68"/>
        <v>210</v>
      </c>
      <c r="AD104" s="318">
        <f t="shared" si="57"/>
        <v>0</v>
      </c>
      <c r="AE104" s="319">
        <f>IF($AD104&gt;=1,RANK($AD104,$AD103:$AD116),0)</f>
        <v>0</v>
      </c>
      <c r="AF104" s="320">
        <f t="shared" si="69"/>
        <v>0</v>
      </c>
      <c r="AI104" s="336">
        <f t="shared" si="58"/>
        <v>210</v>
      </c>
      <c r="AJ104" s="337">
        <f t="shared" si="59"/>
        <v>0</v>
      </c>
    </row>
    <row r="105" spans="1:36" ht="15" x14ac:dyDescent="0.2">
      <c r="A105" s="447"/>
      <c r="B105" s="295">
        <f t="shared" si="40"/>
        <v>73</v>
      </c>
      <c r="C105" s="371" t="s">
        <v>274</v>
      </c>
      <c r="D105" s="310" t="str">
        <f t="shared" si="41"/>
        <v xml:space="preserve">Mohammed </v>
      </c>
      <c r="E105" s="311" t="str">
        <f t="shared" si="42"/>
        <v>Gatton</v>
      </c>
      <c r="F105" s="312">
        <f t="shared" si="43"/>
        <v>12.4</v>
      </c>
      <c r="G105" s="313">
        <f t="shared" si="44"/>
        <v>46</v>
      </c>
      <c r="H105" s="314">
        <f t="shared" si="45"/>
        <v>2.54</v>
      </c>
      <c r="I105" s="313">
        <f t="shared" si="46"/>
        <v>16</v>
      </c>
      <c r="J105" s="314">
        <f t="shared" si="47"/>
        <v>1.7</v>
      </c>
      <c r="K105" s="313">
        <f t="shared" si="48"/>
        <v>44</v>
      </c>
      <c r="L105" s="312">
        <f t="shared" si="49"/>
        <v>26.5</v>
      </c>
      <c r="M105" s="313">
        <f t="shared" si="50"/>
        <v>53</v>
      </c>
      <c r="N105" s="449"/>
      <c r="O105" s="315">
        <f t="shared" si="70"/>
        <v>159</v>
      </c>
      <c r="P105" s="452"/>
      <c r="Q105" s="302" t="str">
        <f t="shared" si="71"/>
        <v>*</v>
      </c>
      <c r="R105" s="316">
        <f t="shared" si="51"/>
        <v>49</v>
      </c>
      <c r="S105" s="168">
        <f t="shared" si="52"/>
        <v>0</v>
      </c>
      <c r="T105" s="169">
        <f t="shared" si="53"/>
        <v>71</v>
      </c>
      <c r="V105" s="317" t="str">
        <f t="shared" si="54"/>
        <v>Step 7</v>
      </c>
      <c r="X105" s="173" t="str">
        <f t="shared" si="55"/>
        <v>M</v>
      </c>
      <c r="Z105" s="318">
        <f t="shared" si="56"/>
        <v>159.01050000000001</v>
      </c>
      <c r="AA105" s="319">
        <f>IF($Z105&gt;=1,RANK($Z105,$Z103:$Z116),0)</f>
        <v>4</v>
      </c>
      <c r="AB105" s="320">
        <f t="shared" si="68"/>
        <v>159</v>
      </c>
      <c r="AD105" s="318">
        <f t="shared" si="57"/>
        <v>0</v>
      </c>
      <c r="AE105" s="319">
        <f>IF($AD105&gt;=1,RANK($AD105,$AD103:$AD116),0)</f>
        <v>0</v>
      </c>
      <c r="AF105" s="320">
        <f t="shared" si="69"/>
        <v>0</v>
      </c>
      <c r="AI105" s="336">
        <f t="shared" si="58"/>
        <v>159</v>
      </c>
      <c r="AJ105" s="337">
        <f t="shared" si="59"/>
        <v>0</v>
      </c>
    </row>
    <row r="106" spans="1:36" ht="15" x14ac:dyDescent="0.2">
      <c r="A106" s="447"/>
      <c r="B106" s="295">
        <f t="shared" si="40"/>
        <v>74</v>
      </c>
      <c r="C106" s="371" t="s">
        <v>275</v>
      </c>
      <c r="D106" s="310" t="str">
        <f t="shared" si="41"/>
        <v xml:space="preserve">Raja </v>
      </c>
      <c r="E106" s="311" t="str">
        <f t="shared" si="42"/>
        <v>Gatton</v>
      </c>
      <c r="F106" s="312">
        <f t="shared" si="43"/>
        <v>12.6</v>
      </c>
      <c r="G106" s="313">
        <f t="shared" si="44"/>
        <v>44</v>
      </c>
      <c r="H106" s="314">
        <f t="shared" si="45"/>
        <v>2.39</v>
      </c>
      <c r="I106" s="313">
        <f t="shared" si="46"/>
        <v>31</v>
      </c>
      <c r="J106" s="314">
        <f t="shared" si="47"/>
        <v>1.74</v>
      </c>
      <c r="K106" s="313">
        <f t="shared" si="48"/>
        <v>46</v>
      </c>
      <c r="L106" s="312">
        <f t="shared" si="49"/>
        <v>26.34</v>
      </c>
      <c r="M106" s="313">
        <f t="shared" si="50"/>
        <v>52</v>
      </c>
      <c r="N106" s="449"/>
      <c r="O106" s="315">
        <f t="shared" si="70"/>
        <v>173</v>
      </c>
      <c r="P106" s="452"/>
      <c r="Q106" s="302" t="str">
        <f t="shared" si="71"/>
        <v>*</v>
      </c>
      <c r="R106" s="316">
        <f t="shared" si="51"/>
        <v>41</v>
      </c>
      <c r="S106" s="168">
        <f t="shared" si="52"/>
        <v>0</v>
      </c>
      <c r="T106" s="169">
        <f t="shared" si="53"/>
        <v>50</v>
      </c>
      <c r="V106" s="317" t="str">
        <f t="shared" si="54"/>
        <v>Step 8</v>
      </c>
      <c r="X106" s="173" t="str">
        <f t="shared" si="55"/>
        <v>M</v>
      </c>
      <c r="Z106" s="318">
        <f t="shared" si="56"/>
        <v>173.01060000000001</v>
      </c>
      <c r="AA106" s="319">
        <f>IF($Z106&gt;=1,RANK($Z106,$Z103:$Z116),0)</f>
        <v>3</v>
      </c>
      <c r="AB106" s="320">
        <f t="shared" si="68"/>
        <v>173</v>
      </c>
      <c r="AD106" s="318">
        <f t="shared" si="57"/>
        <v>0</v>
      </c>
      <c r="AE106" s="319">
        <f>IF($AD106&gt;=1,RANK($AD106,$AD103:$AD116),0)</f>
        <v>0</v>
      </c>
      <c r="AF106" s="320">
        <f t="shared" si="69"/>
        <v>0</v>
      </c>
      <c r="AI106" s="336">
        <f t="shared" si="58"/>
        <v>173</v>
      </c>
      <c r="AJ106" s="337">
        <f t="shared" si="59"/>
        <v>0</v>
      </c>
    </row>
    <row r="107" spans="1:36" ht="15" x14ac:dyDescent="0.2">
      <c r="A107" s="447"/>
      <c r="B107" s="295">
        <f t="shared" si="40"/>
        <v>75</v>
      </c>
      <c r="C107" s="371" t="s">
        <v>276</v>
      </c>
      <c r="D107" s="310" t="str">
        <f t="shared" si="41"/>
        <v xml:space="preserve">Youcab </v>
      </c>
      <c r="E107" s="311" t="str">
        <f t="shared" si="42"/>
        <v>Gatton</v>
      </c>
      <c r="F107" s="312">
        <f t="shared" si="43"/>
        <v>14.6</v>
      </c>
      <c r="G107" s="313">
        <f t="shared" si="44"/>
        <v>24</v>
      </c>
      <c r="H107" s="314">
        <f t="shared" si="45"/>
        <v>3.07</v>
      </c>
      <c r="I107" s="313">
        <f t="shared" si="46"/>
        <v>10</v>
      </c>
      <c r="J107" s="314">
        <f t="shared" si="47"/>
        <v>1.7</v>
      </c>
      <c r="K107" s="313">
        <f t="shared" si="48"/>
        <v>44</v>
      </c>
      <c r="L107" s="312">
        <f t="shared" si="49"/>
        <v>23.53</v>
      </c>
      <c r="M107" s="313">
        <f t="shared" si="50"/>
        <v>47</v>
      </c>
      <c r="N107" s="449"/>
      <c r="O107" s="315">
        <f t="shared" si="70"/>
        <v>125</v>
      </c>
      <c r="P107" s="452"/>
      <c r="Q107" s="302" t="str">
        <f t="shared" si="71"/>
        <v/>
      </c>
      <c r="R107" s="316">
        <f t="shared" si="51"/>
        <v>60</v>
      </c>
      <c r="S107" s="168">
        <f t="shared" si="52"/>
        <v>0</v>
      </c>
      <c r="T107" s="169">
        <f t="shared" si="53"/>
        <v>104</v>
      </c>
      <c r="V107" s="317" t="str">
        <f t="shared" si="54"/>
        <v>Step 4</v>
      </c>
      <c r="X107" s="173" t="str">
        <f t="shared" si="55"/>
        <v>M</v>
      </c>
      <c r="Z107" s="318">
        <f t="shared" si="56"/>
        <v>125.0107</v>
      </c>
      <c r="AA107" s="319">
        <f>IF($Z107&gt;=1,RANK($Z107,$Z103:$Z116),0)</f>
        <v>5</v>
      </c>
      <c r="AB107" s="320">
        <f t="shared" si="68"/>
        <v>0</v>
      </c>
      <c r="AD107" s="318">
        <f t="shared" si="57"/>
        <v>0</v>
      </c>
      <c r="AE107" s="319">
        <f>IF($AD107&gt;=1,RANK($AD107,$AD103:$AD116),0)</f>
        <v>0</v>
      </c>
      <c r="AF107" s="320">
        <f t="shared" si="69"/>
        <v>0</v>
      </c>
      <c r="AI107" s="336">
        <f t="shared" si="58"/>
        <v>125</v>
      </c>
      <c r="AJ107" s="337">
        <f t="shared" si="59"/>
        <v>0</v>
      </c>
    </row>
    <row r="108" spans="1:36" ht="15" x14ac:dyDescent="0.2">
      <c r="A108" s="447"/>
      <c r="B108" s="295">
        <f t="shared" si="40"/>
        <v>76</v>
      </c>
      <c r="C108" s="371" t="s">
        <v>277</v>
      </c>
      <c r="D108" s="310" t="str">
        <f t="shared" si="41"/>
        <v xml:space="preserve">Safa </v>
      </c>
      <c r="E108" s="311" t="str">
        <f t="shared" si="42"/>
        <v>Gatton</v>
      </c>
      <c r="F108" s="321">
        <f t="shared" si="43"/>
        <v>12.7</v>
      </c>
      <c r="G108" s="313">
        <f t="shared" si="44"/>
        <v>43</v>
      </c>
      <c r="H108" s="314">
        <f t="shared" si="45"/>
        <v>2.2599999999999998</v>
      </c>
      <c r="I108" s="313">
        <f t="shared" si="46"/>
        <v>44</v>
      </c>
      <c r="J108" s="314">
        <f t="shared" si="47"/>
        <v>1.72</v>
      </c>
      <c r="K108" s="313">
        <f t="shared" si="48"/>
        <v>45</v>
      </c>
      <c r="L108" s="312">
        <f t="shared" si="49"/>
        <v>15</v>
      </c>
      <c r="M108" s="313">
        <f t="shared" si="50"/>
        <v>30</v>
      </c>
      <c r="N108" s="449"/>
      <c r="O108" s="315">
        <f t="shared" si="70"/>
        <v>162</v>
      </c>
      <c r="P108" s="452"/>
      <c r="Q108" s="302" t="str">
        <f t="shared" si="71"/>
        <v>*</v>
      </c>
      <c r="R108" s="316">
        <f t="shared" si="51"/>
        <v>0</v>
      </c>
      <c r="S108" s="168">
        <f t="shared" si="52"/>
        <v>19</v>
      </c>
      <c r="T108" s="169">
        <f t="shared" si="53"/>
        <v>64</v>
      </c>
      <c r="V108" s="317" t="str">
        <f t="shared" si="54"/>
        <v>Step 10</v>
      </c>
      <c r="X108" s="173" t="str">
        <f t="shared" si="55"/>
        <v>F</v>
      </c>
      <c r="Z108" s="318">
        <f t="shared" si="56"/>
        <v>0</v>
      </c>
      <c r="AA108" s="319">
        <f>IF($Z108&gt;=1,RANK($Z108,$Z103:$Z116),0)</f>
        <v>0</v>
      </c>
      <c r="AB108" s="320">
        <f t="shared" si="68"/>
        <v>0</v>
      </c>
      <c r="AD108" s="318">
        <f t="shared" si="57"/>
        <v>162.01079999999999</v>
      </c>
      <c r="AE108" s="319">
        <f>IF($AD108&gt;=1,RANK($AD108,$AD103:$AD116),0)</f>
        <v>1</v>
      </c>
      <c r="AF108" s="320">
        <f t="shared" si="69"/>
        <v>162</v>
      </c>
      <c r="AI108" s="336">
        <f t="shared" si="58"/>
        <v>0</v>
      </c>
      <c r="AJ108" s="337">
        <f t="shared" si="59"/>
        <v>162</v>
      </c>
    </row>
    <row r="109" spans="1:36" ht="15" x14ac:dyDescent="0.2">
      <c r="A109" s="447"/>
      <c r="B109" s="295">
        <f t="shared" si="40"/>
        <v>77</v>
      </c>
      <c r="C109" s="371" t="s">
        <v>278</v>
      </c>
      <c r="D109" s="310" t="str">
        <f t="shared" si="41"/>
        <v xml:space="preserve">Mishi </v>
      </c>
      <c r="E109" s="311" t="str">
        <f t="shared" si="42"/>
        <v>Gatton</v>
      </c>
      <c r="F109" s="312">
        <f t="shared" si="43"/>
        <v>13.1</v>
      </c>
      <c r="G109" s="313">
        <f t="shared" si="44"/>
        <v>39</v>
      </c>
      <c r="H109" s="314">
        <f t="shared" si="45"/>
        <v>2.19</v>
      </c>
      <c r="I109" s="313">
        <f t="shared" si="46"/>
        <v>51</v>
      </c>
      <c r="J109" s="314">
        <f t="shared" si="47"/>
        <v>1.57</v>
      </c>
      <c r="K109" s="313">
        <f t="shared" si="48"/>
        <v>37</v>
      </c>
      <c r="L109" s="312">
        <f t="shared" si="49"/>
        <v>15.9</v>
      </c>
      <c r="M109" s="313">
        <f t="shared" si="50"/>
        <v>31</v>
      </c>
      <c r="N109" s="449"/>
      <c r="O109" s="315">
        <f t="shared" si="70"/>
        <v>158</v>
      </c>
      <c r="P109" s="452"/>
      <c r="Q109" s="302" t="str">
        <f t="shared" si="71"/>
        <v>*</v>
      </c>
      <c r="R109" s="316">
        <f t="shared" si="51"/>
        <v>0</v>
      </c>
      <c r="S109" s="168">
        <f t="shared" si="52"/>
        <v>25</v>
      </c>
      <c r="T109" s="169">
        <f t="shared" si="53"/>
        <v>75</v>
      </c>
      <c r="V109" s="317" t="str">
        <f t="shared" si="54"/>
        <v>Step 10</v>
      </c>
      <c r="X109" s="173" t="str">
        <f t="shared" si="55"/>
        <v>F</v>
      </c>
      <c r="Z109" s="318">
        <f t="shared" si="56"/>
        <v>0</v>
      </c>
      <c r="AA109" s="319">
        <f>IF($Z109&gt;=1,RANK($Z109,$Z103:$Z116),0)</f>
        <v>0</v>
      </c>
      <c r="AB109" s="320">
        <f t="shared" si="68"/>
        <v>0</v>
      </c>
      <c r="AD109" s="318">
        <f t="shared" si="57"/>
        <v>158.01089999999999</v>
      </c>
      <c r="AE109" s="319">
        <f>IF($AD109&gt;=1,RANK($AD109,$AD103:$AD116),0)</f>
        <v>2</v>
      </c>
      <c r="AF109" s="320">
        <f t="shared" si="69"/>
        <v>158</v>
      </c>
      <c r="AI109" s="336">
        <f t="shared" si="58"/>
        <v>0</v>
      </c>
      <c r="AJ109" s="337">
        <f t="shared" si="59"/>
        <v>158</v>
      </c>
    </row>
    <row r="110" spans="1:36" ht="15" x14ac:dyDescent="0.2">
      <c r="A110" s="447"/>
      <c r="B110" s="295">
        <f t="shared" si="40"/>
        <v>78</v>
      </c>
      <c r="C110" s="371" t="s">
        <v>279</v>
      </c>
      <c r="D110" s="310" t="str">
        <f t="shared" si="41"/>
        <v xml:space="preserve">Laiba </v>
      </c>
      <c r="E110" s="311" t="str">
        <f t="shared" si="42"/>
        <v>Gatton</v>
      </c>
      <c r="F110" s="312">
        <f t="shared" si="43"/>
        <v>13</v>
      </c>
      <c r="G110" s="313">
        <f t="shared" si="44"/>
        <v>40</v>
      </c>
      <c r="H110" s="314">
        <f t="shared" si="45"/>
        <v>2.42</v>
      </c>
      <c r="I110" s="313">
        <f t="shared" si="46"/>
        <v>28</v>
      </c>
      <c r="J110" s="314">
        <f t="shared" si="47"/>
        <v>1.7</v>
      </c>
      <c r="K110" s="313">
        <f t="shared" si="48"/>
        <v>44</v>
      </c>
      <c r="L110" s="312">
        <f t="shared" si="49"/>
        <v>17.100000000000001</v>
      </c>
      <c r="M110" s="313">
        <f t="shared" si="50"/>
        <v>34</v>
      </c>
      <c r="N110" s="449"/>
      <c r="O110" s="315">
        <f t="shared" si="70"/>
        <v>146</v>
      </c>
      <c r="P110" s="452"/>
      <c r="Q110" s="302" t="str">
        <f t="shared" si="71"/>
        <v>*</v>
      </c>
      <c r="R110" s="316">
        <f t="shared" si="51"/>
        <v>0</v>
      </c>
      <c r="S110" s="168">
        <f t="shared" si="52"/>
        <v>33</v>
      </c>
      <c r="T110" s="169">
        <f t="shared" si="53"/>
        <v>88</v>
      </c>
      <c r="V110" s="317" t="str">
        <f t="shared" si="54"/>
        <v>Step 9</v>
      </c>
      <c r="X110" s="173" t="str">
        <f t="shared" si="55"/>
        <v>F</v>
      </c>
      <c r="Z110" s="318">
        <f t="shared" si="56"/>
        <v>0</v>
      </c>
      <c r="AA110" s="319">
        <f>IF($Z110&gt;=1,RANK($Z110,$Z103:$Z116),0)</f>
        <v>0</v>
      </c>
      <c r="AB110" s="320">
        <f t="shared" si="68"/>
        <v>0</v>
      </c>
      <c r="AD110" s="318">
        <f t="shared" si="57"/>
        <v>146.011</v>
      </c>
      <c r="AE110" s="319">
        <f>IF($AD110&gt;=1,RANK($AD110,$AD103:$AD116),0)</f>
        <v>3</v>
      </c>
      <c r="AF110" s="320">
        <f t="shared" si="69"/>
        <v>146</v>
      </c>
      <c r="AI110" s="336">
        <f t="shared" si="58"/>
        <v>0</v>
      </c>
      <c r="AJ110" s="337">
        <f t="shared" si="59"/>
        <v>146</v>
      </c>
    </row>
    <row r="111" spans="1:36" ht="15" x14ac:dyDescent="0.2">
      <c r="A111" s="447"/>
      <c r="B111" s="295">
        <f t="shared" si="40"/>
        <v>79</v>
      </c>
      <c r="C111" s="371" t="s">
        <v>280</v>
      </c>
      <c r="D111" s="310" t="str">
        <f t="shared" si="41"/>
        <v xml:space="preserve">Sarah </v>
      </c>
      <c r="E111" s="311" t="str">
        <f t="shared" si="42"/>
        <v>Gatton</v>
      </c>
      <c r="F111" s="312">
        <f t="shared" si="43"/>
        <v>13.3</v>
      </c>
      <c r="G111" s="313">
        <f t="shared" si="44"/>
        <v>37</v>
      </c>
      <c r="H111" s="314">
        <f t="shared" si="45"/>
        <v>3.02</v>
      </c>
      <c r="I111" s="313">
        <f t="shared" si="46"/>
        <v>10</v>
      </c>
      <c r="J111" s="314">
        <f t="shared" si="47"/>
        <v>1.84</v>
      </c>
      <c r="K111" s="313">
        <f t="shared" si="48"/>
        <v>51</v>
      </c>
      <c r="L111" s="312">
        <f t="shared" si="49"/>
        <v>7.7</v>
      </c>
      <c r="M111" s="313">
        <f t="shared" si="50"/>
        <v>15</v>
      </c>
      <c r="N111" s="449"/>
      <c r="O111" s="315">
        <f t="shared" si="70"/>
        <v>113</v>
      </c>
      <c r="P111" s="452"/>
      <c r="Q111" s="302" t="str">
        <f t="shared" si="71"/>
        <v/>
      </c>
      <c r="R111" s="316">
        <f t="shared" si="51"/>
        <v>0</v>
      </c>
      <c r="S111" s="168">
        <f t="shared" si="52"/>
        <v>52</v>
      </c>
      <c r="T111" s="169">
        <f t="shared" si="53"/>
        <v>114</v>
      </c>
      <c r="V111" s="317" t="str">
        <f t="shared" si="54"/>
        <v>Step 6</v>
      </c>
      <c r="X111" s="173" t="str">
        <f t="shared" si="55"/>
        <v>F</v>
      </c>
      <c r="Z111" s="318">
        <f t="shared" si="56"/>
        <v>0</v>
      </c>
      <c r="AA111" s="319">
        <f>IF($Z111&gt;=1,RANK($Z111,$Z103:$Z116),0)</f>
        <v>0</v>
      </c>
      <c r="AB111" s="320">
        <f t="shared" si="68"/>
        <v>0</v>
      </c>
      <c r="AD111" s="318">
        <f t="shared" si="57"/>
        <v>113.0111</v>
      </c>
      <c r="AE111" s="319">
        <f>IF($AD111&gt;=1,RANK($AD111,$AD103:$AD116),0)</f>
        <v>5</v>
      </c>
      <c r="AF111" s="320">
        <f t="shared" si="69"/>
        <v>0</v>
      </c>
      <c r="AI111" s="336">
        <f t="shared" si="58"/>
        <v>0</v>
      </c>
      <c r="AJ111" s="337">
        <f t="shared" si="59"/>
        <v>113</v>
      </c>
    </row>
    <row r="112" spans="1:36" ht="15" x14ac:dyDescent="0.2">
      <c r="A112" s="447"/>
      <c r="B112" s="295">
        <f t="shared" si="40"/>
        <v>80</v>
      </c>
      <c r="C112" s="371" t="s">
        <v>281</v>
      </c>
      <c r="D112" s="310" t="str">
        <f t="shared" si="41"/>
        <v xml:space="preserve">Huda </v>
      </c>
      <c r="E112" s="311" t="str">
        <f t="shared" si="42"/>
        <v>Gatton</v>
      </c>
      <c r="F112" s="312">
        <f t="shared" si="43"/>
        <v>13.2</v>
      </c>
      <c r="G112" s="313">
        <f t="shared" si="44"/>
        <v>38</v>
      </c>
      <c r="H112" s="314">
        <f t="shared" si="45"/>
        <v>3.02</v>
      </c>
      <c r="I112" s="313">
        <f t="shared" si="46"/>
        <v>10</v>
      </c>
      <c r="J112" s="314">
        <f t="shared" si="47"/>
        <v>1.7</v>
      </c>
      <c r="K112" s="313">
        <f t="shared" si="48"/>
        <v>44</v>
      </c>
      <c r="L112" s="312">
        <f t="shared" si="49"/>
        <v>16.899999999999999</v>
      </c>
      <c r="M112" s="313">
        <f t="shared" si="50"/>
        <v>33</v>
      </c>
      <c r="N112" s="449"/>
      <c r="O112" s="315">
        <f t="shared" si="70"/>
        <v>125</v>
      </c>
      <c r="P112" s="452"/>
      <c r="Q112" s="302" t="str">
        <f t="shared" si="71"/>
        <v>*</v>
      </c>
      <c r="R112" s="316">
        <f t="shared" si="51"/>
        <v>0</v>
      </c>
      <c r="S112" s="168">
        <f t="shared" si="52"/>
        <v>45</v>
      </c>
      <c r="T112" s="169">
        <f t="shared" si="53"/>
        <v>104</v>
      </c>
      <c r="V112" s="317" t="str">
        <f t="shared" si="54"/>
        <v>Step 7</v>
      </c>
      <c r="X112" s="173" t="str">
        <f t="shared" si="55"/>
        <v>F</v>
      </c>
      <c r="Z112" s="318">
        <f t="shared" si="56"/>
        <v>0</v>
      </c>
      <c r="AA112" s="319">
        <f>IF($Z112&gt;=1,RANK($Z112,$Z103:$Z116),0)</f>
        <v>0</v>
      </c>
      <c r="AB112" s="320">
        <f t="shared" si="68"/>
        <v>0</v>
      </c>
      <c r="AD112" s="318">
        <f t="shared" si="57"/>
        <v>125.0112</v>
      </c>
      <c r="AE112" s="319">
        <f>IF($AD112&gt;=1,RANK($AD112,$AD103:$AD116),0)</f>
        <v>4</v>
      </c>
      <c r="AF112" s="320">
        <f t="shared" si="69"/>
        <v>125</v>
      </c>
      <c r="AI112" s="336">
        <f t="shared" si="58"/>
        <v>0</v>
      </c>
      <c r="AJ112" s="337">
        <f t="shared" si="59"/>
        <v>125</v>
      </c>
    </row>
    <row r="113" spans="1:36" ht="15" x14ac:dyDescent="0.2">
      <c r="A113" s="447"/>
      <c r="B113" s="295">
        <f t="shared" si="40"/>
        <v>0</v>
      </c>
      <c r="C113" s="371"/>
      <c r="D113" s="310" t="str">
        <f t="shared" si="41"/>
        <v/>
      </c>
      <c r="E113" s="311" t="str">
        <f t="shared" si="42"/>
        <v/>
      </c>
      <c r="F113" s="312">
        <f t="shared" si="43"/>
        <v>0</v>
      </c>
      <c r="G113" s="313">
        <f t="shared" si="44"/>
        <v>0</v>
      </c>
      <c r="H113" s="314">
        <f t="shared" si="45"/>
        <v>0</v>
      </c>
      <c r="I113" s="313">
        <f t="shared" si="46"/>
        <v>0</v>
      </c>
      <c r="J113" s="314">
        <f t="shared" si="47"/>
        <v>0</v>
      </c>
      <c r="K113" s="313">
        <f t="shared" si="48"/>
        <v>0</v>
      </c>
      <c r="L113" s="312">
        <f t="shared" si="49"/>
        <v>0</v>
      </c>
      <c r="M113" s="313">
        <f t="shared" si="50"/>
        <v>0</v>
      </c>
      <c r="N113" s="449"/>
      <c r="O113" s="315">
        <f t="shared" si="70"/>
        <v>0</v>
      </c>
      <c r="P113" s="452"/>
      <c r="Q113" s="302" t="str">
        <f t="shared" si="71"/>
        <v/>
      </c>
      <c r="R113" s="316">
        <f t="shared" si="51"/>
        <v>0</v>
      </c>
      <c r="S113" s="168">
        <f t="shared" si="52"/>
        <v>0</v>
      </c>
      <c r="T113" s="169">
        <f t="shared" si="53"/>
        <v>0</v>
      </c>
      <c r="V113" s="317" t="str">
        <f t="shared" si="54"/>
        <v/>
      </c>
      <c r="X113" s="173" t="str">
        <f t="shared" si="55"/>
        <v>M</v>
      </c>
      <c r="Z113" s="318">
        <f t="shared" si="56"/>
        <v>1.1299999999999999E-2</v>
      </c>
      <c r="AA113" s="319">
        <f>IF($Z113&gt;=1,RANK($Z113,$Z103:$Z116),0)</f>
        <v>0</v>
      </c>
      <c r="AB113" s="320">
        <f t="shared" si="68"/>
        <v>0</v>
      </c>
      <c r="AD113" s="318">
        <f t="shared" si="57"/>
        <v>0</v>
      </c>
      <c r="AE113" s="319">
        <f>IF($AD113&gt;=1,RANK($AD113,$AD103:$AD116),0)</f>
        <v>0</v>
      </c>
      <c r="AF113" s="320">
        <f t="shared" si="69"/>
        <v>0</v>
      </c>
      <c r="AI113" s="336">
        <f t="shared" si="58"/>
        <v>0</v>
      </c>
      <c r="AJ113" s="337">
        <f t="shared" si="59"/>
        <v>0</v>
      </c>
    </row>
    <row r="114" spans="1:36" ht="15" x14ac:dyDescent="0.2">
      <c r="A114" s="447"/>
      <c r="B114" s="295">
        <f t="shared" si="40"/>
        <v>0</v>
      </c>
      <c r="C114" s="371"/>
      <c r="D114" s="310" t="str">
        <f t="shared" si="41"/>
        <v/>
      </c>
      <c r="E114" s="311" t="str">
        <f t="shared" si="42"/>
        <v/>
      </c>
      <c r="F114" s="312">
        <f t="shared" si="43"/>
        <v>0</v>
      </c>
      <c r="G114" s="313">
        <f t="shared" si="44"/>
        <v>0</v>
      </c>
      <c r="H114" s="314">
        <f t="shared" si="45"/>
        <v>0</v>
      </c>
      <c r="I114" s="313">
        <f t="shared" si="46"/>
        <v>0</v>
      </c>
      <c r="J114" s="314">
        <f t="shared" si="47"/>
        <v>0</v>
      </c>
      <c r="K114" s="313">
        <f t="shared" si="48"/>
        <v>0</v>
      </c>
      <c r="L114" s="312">
        <f t="shared" si="49"/>
        <v>0</v>
      </c>
      <c r="M114" s="313">
        <f t="shared" si="50"/>
        <v>0</v>
      </c>
      <c r="N114" s="449"/>
      <c r="O114" s="315">
        <f t="shared" si="70"/>
        <v>0</v>
      </c>
      <c r="P114" s="452"/>
      <c r="Q114" s="302" t="str">
        <f t="shared" si="71"/>
        <v/>
      </c>
      <c r="R114" s="316">
        <f t="shared" si="51"/>
        <v>0</v>
      </c>
      <c r="S114" s="168">
        <f t="shared" si="52"/>
        <v>0</v>
      </c>
      <c r="T114" s="169">
        <f t="shared" si="53"/>
        <v>0</v>
      </c>
      <c r="V114" s="317" t="str">
        <f t="shared" si="54"/>
        <v/>
      </c>
      <c r="X114" s="173" t="str">
        <f t="shared" si="55"/>
        <v>M</v>
      </c>
      <c r="Z114" s="318">
        <f t="shared" si="56"/>
        <v>1.14E-2</v>
      </c>
      <c r="AA114" s="319">
        <f>IF($Z114&gt;=1,RANK($Z114,$Z103:$Z116),0)</f>
        <v>0</v>
      </c>
      <c r="AB114" s="320">
        <f t="shared" si="68"/>
        <v>0</v>
      </c>
      <c r="AD114" s="318">
        <f t="shared" si="57"/>
        <v>0</v>
      </c>
      <c r="AE114" s="319">
        <f>IF($AD114&gt;=1,RANK($AD114,$AD103:$AD116),0)</f>
        <v>0</v>
      </c>
      <c r="AF114" s="320">
        <f t="shared" si="69"/>
        <v>0</v>
      </c>
      <c r="AI114" s="336">
        <f t="shared" si="58"/>
        <v>0</v>
      </c>
      <c r="AJ114" s="337">
        <f t="shared" si="59"/>
        <v>0</v>
      </c>
    </row>
    <row r="115" spans="1:36" ht="15" x14ac:dyDescent="0.2">
      <c r="A115" s="447"/>
      <c r="B115" s="295">
        <f t="shared" si="40"/>
        <v>0</v>
      </c>
      <c r="C115" s="371"/>
      <c r="D115" s="310" t="str">
        <f t="shared" si="41"/>
        <v/>
      </c>
      <c r="E115" s="311" t="str">
        <f t="shared" si="42"/>
        <v/>
      </c>
      <c r="F115" s="312">
        <f t="shared" si="43"/>
        <v>0</v>
      </c>
      <c r="G115" s="313">
        <f t="shared" si="44"/>
        <v>0</v>
      </c>
      <c r="H115" s="314">
        <f t="shared" si="45"/>
        <v>0</v>
      </c>
      <c r="I115" s="313">
        <f t="shared" si="46"/>
        <v>0</v>
      </c>
      <c r="J115" s="314">
        <f t="shared" si="47"/>
        <v>0</v>
      </c>
      <c r="K115" s="313">
        <f t="shared" si="48"/>
        <v>0</v>
      </c>
      <c r="L115" s="312">
        <f t="shared" si="49"/>
        <v>0</v>
      </c>
      <c r="M115" s="313">
        <f t="shared" si="50"/>
        <v>0</v>
      </c>
      <c r="N115" s="449"/>
      <c r="O115" s="315">
        <f t="shared" si="70"/>
        <v>0</v>
      </c>
      <c r="P115" s="452"/>
      <c r="Q115" s="302" t="str">
        <f t="shared" si="71"/>
        <v/>
      </c>
      <c r="R115" s="316">
        <f t="shared" si="51"/>
        <v>0</v>
      </c>
      <c r="S115" s="168">
        <f t="shared" si="52"/>
        <v>0</v>
      </c>
      <c r="T115" s="169">
        <f t="shared" si="53"/>
        <v>0</v>
      </c>
      <c r="V115" s="317" t="str">
        <f t="shared" si="54"/>
        <v/>
      </c>
      <c r="X115" s="173" t="str">
        <f t="shared" si="55"/>
        <v>M</v>
      </c>
      <c r="Z115" s="318">
        <f t="shared" si="56"/>
        <v>1.15E-2</v>
      </c>
      <c r="AA115" s="319">
        <f>IF($Z115&gt;=1,RANK($Z115,$Z103:$Z116),0)</f>
        <v>0</v>
      </c>
      <c r="AB115" s="320">
        <f t="shared" si="68"/>
        <v>0</v>
      </c>
      <c r="AD115" s="318">
        <f t="shared" si="57"/>
        <v>0</v>
      </c>
      <c r="AE115" s="319">
        <f>IF($AD115&gt;=1,RANK($AD115,$AD103:$AD116),0)</f>
        <v>0</v>
      </c>
      <c r="AF115" s="320">
        <f t="shared" si="69"/>
        <v>0</v>
      </c>
      <c r="AI115" s="336">
        <f t="shared" si="58"/>
        <v>0</v>
      </c>
      <c r="AJ115" s="337">
        <f t="shared" si="59"/>
        <v>0</v>
      </c>
    </row>
    <row r="116" spans="1:36" ht="15" x14ac:dyDescent="0.2">
      <c r="A116" s="322">
        <f>((ROW(A103)-5)/14)+1</f>
        <v>8</v>
      </c>
      <c r="B116" s="295">
        <f t="shared" si="40"/>
        <v>0</v>
      </c>
      <c r="C116" s="372"/>
      <c r="D116" s="323" t="str">
        <f t="shared" si="41"/>
        <v/>
      </c>
      <c r="E116" s="324" t="str">
        <f t="shared" si="42"/>
        <v/>
      </c>
      <c r="F116" s="325">
        <f t="shared" si="43"/>
        <v>0</v>
      </c>
      <c r="G116" s="326">
        <f t="shared" si="44"/>
        <v>0</v>
      </c>
      <c r="H116" s="327">
        <f t="shared" si="45"/>
        <v>0</v>
      </c>
      <c r="I116" s="326">
        <f t="shared" si="46"/>
        <v>0</v>
      </c>
      <c r="J116" s="327">
        <f t="shared" si="47"/>
        <v>0</v>
      </c>
      <c r="K116" s="326">
        <f t="shared" si="48"/>
        <v>0</v>
      </c>
      <c r="L116" s="325">
        <f t="shared" si="49"/>
        <v>0</v>
      </c>
      <c r="M116" s="326">
        <f t="shared" si="50"/>
        <v>0</v>
      </c>
      <c r="N116" s="450"/>
      <c r="O116" s="328">
        <f t="shared" si="70"/>
        <v>0</v>
      </c>
      <c r="P116" s="453"/>
      <c r="Q116" s="302" t="str">
        <f t="shared" si="71"/>
        <v/>
      </c>
      <c r="R116" s="329">
        <f t="shared" si="51"/>
        <v>0</v>
      </c>
      <c r="S116" s="171">
        <f t="shared" si="52"/>
        <v>0</v>
      </c>
      <c r="T116" s="172">
        <f t="shared" si="53"/>
        <v>0</v>
      </c>
      <c r="V116" s="330" t="str">
        <f t="shared" si="54"/>
        <v/>
      </c>
      <c r="X116" s="173" t="str">
        <f t="shared" si="55"/>
        <v>M</v>
      </c>
      <c r="Z116" s="331">
        <f t="shared" si="56"/>
        <v>1.1599999999999999E-2</v>
      </c>
      <c r="AA116" s="293">
        <f>IF($Z116&gt;=1,RANK($Z116,$Z103:$Z116),0)</f>
        <v>0</v>
      </c>
      <c r="AB116" s="294">
        <f t="shared" si="68"/>
        <v>0</v>
      </c>
      <c r="AC116" s="163">
        <f>SUM(AB103:AB116)</f>
        <v>744</v>
      </c>
      <c r="AD116" s="331">
        <f t="shared" si="57"/>
        <v>0</v>
      </c>
      <c r="AE116" s="293">
        <f>IF($AD116&gt;=1,RANK($AD116,$AD103:$AD116),0)</f>
        <v>0</v>
      </c>
      <c r="AF116" s="294">
        <f t="shared" si="69"/>
        <v>0</v>
      </c>
      <c r="AG116" s="163">
        <f>SUM(AF103:AF116)</f>
        <v>591</v>
      </c>
      <c r="AI116" s="332">
        <f t="shared" si="58"/>
        <v>0</v>
      </c>
      <c r="AJ116" s="333">
        <f t="shared" si="59"/>
        <v>0</v>
      </c>
    </row>
    <row r="117" spans="1:36" ht="15" customHeight="1" x14ac:dyDescent="0.2">
      <c r="A117" s="447" t="str">
        <f>IF(LEN(E117),+E117,"")</f>
        <v>Sellincourt</v>
      </c>
      <c r="B117" s="295">
        <f t="shared" si="40"/>
        <v>81</v>
      </c>
      <c r="C117" s="370" t="s">
        <v>282</v>
      </c>
      <c r="D117" s="296" t="str">
        <f t="shared" si="41"/>
        <v xml:space="preserve">Cameroon </v>
      </c>
      <c r="E117" s="297" t="str">
        <f t="shared" si="42"/>
        <v>Sellincourt</v>
      </c>
      <c r="F117" s="298">
        <f t="shared" si="43"/>
        <v>11.1</v>
      </c>
      <c r="G117" s="299">
        <f t="shared" si="44"/>
        <v>59</v>
      </c>
      <c r="H117" s="300">
        <f t="shared" si="45"/>
        <v>2.13</v>
      </c>
      <c r="I117" s="299">
        <f t="shared" si="46"/>
        <v>57</v>
      </c>
      <c r="J117" s="300">
        <f t="shared" si="47"/>
        <v>1.79</v>
      </c>
      <c r="K117" s="299">
        <f t="shared" si="48"/>
        <v>48</v>
      </c>
      <c r="L117" s="298">
        <f t="shared" si="49"/>
        <v>27.8</v>
      </c>
      <c r="M117" s="299">
        <f t="shared" si="50"/>
        <v>55</v>
      </c>
      <c r="N117" s="448">
        <f>INDEX(RelayPoints,A130)</f>
        <v>66</v>
      </c>
      <c r="O117" s="301">
        <f>+G117+I117+K117+M117</f>
        <v>219</v>
      </c>
      <c r="P117" s="451">
        <f>+AC130+AG130+N117</f>
        <v>1647</v>
      </c>
      <c r="Q117" s="302" t="str">
        <f>IF(AB117+AF117&gt;0,"*","")</f>
        <v>*</v>
      </c>
      <c r="R117" s="303">
        <f t="shared" si="51"/>
        <v>9</v>
      </c>
      <c r="S117" s="304">
        <f t="shared" si="52"/>
        <v>0</v>
      </c>
      <c r="T117" s="305">
        <f t="shared" si="53"/>
        <v>10</v>
      </c>
      <c r="V117" s="306" t="str">
        <f t="shared" si="54"/>
        <v>Silver</v>
      </c>
      <c r="X117" s="173" t="str">
        <f t="shared" si="55"/>
        <v>M</v>
      </c>
      <c r="Z117" s="307">
        <f t="shared" si="56"/>
        <v>219.01169999999999</v>
      </c>
      <c r="AA117" s="308">
        <f>IF($Z117&gt;=1,RANK($Z117,$Z117:$Z130),0)</f>
        <v>2</v>
      </c>
      <c r="AB117" s="309">
        <f t="shared" ref="AB117:AB130" si="72">IF(AA117&lt;=MaxS,INT(Z117),0)</f>
        <v>219</v>
      </c>
      <c r="AD117" s="307">
        <f t="shared" si="57"/>
        <v>0</v>
      </c>
      <c r="AE117" s="308">
        <f>IF($AD117&gt;=1,RANK($AD117,$AD117:$AD130),0)</f>
        <v>0</v>
      </c>
      <c r="AF117" s="309">
        <f t="shared" ref="AF117:AF130" si="73">IF(AE117&lt;=MaxS,INT(AD117),0)</f>
        <v>0</v>
      </c>
      <c r="AI117" s="336">
        <f t="shared" si="58"/>
        <v>219</v>
      </c>
      <c r="AJ117" s="337">
        <f t="shared" si="59"/>
        <v>0</v>
      </c>
    </row>
    <row r="118" spans="1:36" ht="15" x14ac:dyDescent="0.2">
      <c r="A118" s="447"/>
      <c r="B118" s="295">
        <f t="shared" si="40"/>
        <v>82</v>
      </c>
      <c r="C118" s="371" t="s">
        <v>284</v>
      </c>
      <c r="D118" s="310" t="str">
        <f t="shared" si="41"/>
        <v xml:space="preserve">Jack </v>
      </c>
      <c r="E118" s="311" t="str">
        <f t="shared" si="42"/>
        <v>Sellincourt</v>
      </c>
      <c r="F118" s="312">
        <f t="shared" si="43"/>
        <v>11.3</v>
      </c>
      <c r="G118" s="313">
        <f t="shared" si="44"/>
        <v>57</v>
      </c>
      <c r="H118" s="314">
        <f t="shared" si="45"/>
        <v>0</v>
      </c>
      <c r="I118" s="313">
        <f t="shared" si="46"/>
        <v>0</v>
      </c>
      <c r="J118" s="314">
        <f t="shared" si="47"/>
        <v>1.73</v>
      </c>
      <c r="K118" s="313">
        <f t="shared" si="48"/>
        <v>45</v>
      </c>
      <c r="L118" s="312">
        <f t="shared" si="49"/>
        <v>29.3</v>
      </c>
      <c r="M118" s="313">
        <f t="shared" si="50"/>
        <v>58</v>
      </c>
      <c r="N118" s="449"/>
      <c r="O118" s="315">
        <f t="shared" ref="O118:O130" si="74">+G118+I118+K118+M118</f>
        <v>160</v>
      </c>
      <c r="P118" s="452"/>
      <c r="Q118" s="302" t="str">
        <f t="shared" ref="Q118:Q130" si="75">IF(AB118+AF118&gt;0,"*","")</f>
        <v/>
      </c>
      <c r="R118" s="316">
        <f t="shared" si="51"/>
        <v>47</v>
      </c>
      <c r="S118" s="168">
        <f t="shared" si="52"/>
        <v>0</v>
      </c>
      <c r="T118" s="169">
        <f t="shared" si="53"/>
        <v>68</v>
      </c>
      <c r="V118" s="317" t="str">
        <f t="shared" si="54"/>
        <v>Step 7</v>
      </c>
      <c r="X118" s="173" t="str">
        <f t="shared" si="55"/>
        <v>M</v>
      </c>
      <c r="Z118" s="318">
        <f t="shared" si="56"/>
        <v>160.01179999999999</v>
      </c>
      <c r="AA118" s="319">
        <f>IF($Z118&gt;=1,RANK($Z118,$Z117:$Z130),0)</f>
        <v>5</v>
      </c>
      <c r="AB118" s="320">
        <f t="shared" si="72"/>
        <v>0</v>
      </c>
      <c r="AD118" s="318">
        <f t="shared" si="57"/>
        <v>0</v>
      </c>
      <c r="AE118" s="319">
        <f>IF($AD118&gt;=1,RANK($AD118,$AD117:$AD130),0)</f>
        <v>0</v>
      </c>
      <c r="AF118" s="320">
        <f t="shared" si="73"/>
        <v>0</v>
      </c>
      <c r="AI118" s="336">
        <f t="shared" si="58"/>
        <v>160</v>
      </c>
      <c r="AJ118" s="337">
        <f t="shared" si="59"/>
        <v>0</v>
      </c>
    </row>
    <row r="119" spans="1:36" ht="15" x14ac:dyDescent="0.2">
      <c r="A119" s="447"/>
      <c r="B119" s="295">
        <f t="shared" si="40"/>
        <v>83</v>
      </c>
      <c r="C119" s="371" t="s">
        <v>285</v>
      </c>
      <c r="D119" s="310" t="str">
        <f t="shared" si="41"/>
        <v xml:space="preserve">Sammy </v>
      </c>
      <c r="E119" s="311" t="str">
        <f t="shared" si="42"/>
        <v>Sellincourt</v>
      </c>
      <c r="F119" s="312">
        <f t="shared" si="43"/>
        <v>11.3</v>
      </c>
      <c r="G119" s="313">
        <f t="shared" si="44"/>
        <v>57</v>
      </c>
      <c r="H119" s="314">
        <f t="shared" si="45"/>
        <v>2.2400000000000002</v>
      </c>
      <c r="I119" s="313">
        <f t="shared" si="46"/>
        <v>46</v>
      </c>
      <c r="J119" s="314">
        <f t="shared" si="47"/>
        <v>1.84</v>
      </c>
      <c r="K119" s="313">
        <f t="shared" si="48"/>
        <v>51</v>
      </c>
      <c r="L119" s="312">
        <f t="shared" si="49"/>
        <v>32</v>
      </c>
      <c r="M119" s="313">
        <f t="shared" si="50"/>
        <v>64</v>
      </c>
      <c r="N119" s="449"/>
      <c r="O119" s="315">
        <f t="shared" si="74"/>
        <v>218</v>
      </c>
      <c r="P119" s="452"/>
      <c r="Q119" s="302" t="str">
        <f t="shared" si="75"/>
        <v>*</v>
      </c>
      <c r="R119" s="316">
        <f t="shared" si="51"/>
        <v>11</v>
      </c>
      <c r="S119" s="168">
        <f t="shared" si="52"/>
        <v>0</v>
      </c>
      <c r="T119" s="169">
        <f t="shared" si="53"/>
        <v>12</v>
      </c>
      <c r="V119" s="317" t="str">
        <f t="shared" si="54"/>
        <v>Silver</v>
      </c>
      <c r="X119" s="173" t="str">
        <f t="shared" si="55"/>
        <v>M</v>
      </c>
      <c r="Z119" s="318">
        <f t="shared" si="56"/>
        <v>218.0119</v>
      </c>
      <c r="AA119" s="319">
        <f>IF($Z119&gt;=1,RANK($Z119,$Z117:$Z130),0)</f>
        <v>3</v>
      </c>
      <c r="AB119" s="320">
        <f t="shared" si="72"/>
        <v>218</v>
      </c>
      <c r="AD119" s="318">
        <f t="shared" si="57"/>
        <v>0</v>
      </c>
      <c r="AE119" s="319">
        <f>IF($AD119&gt;=1,RANK($AD119,$AD117:$AD130),0)</f>
        <v>0</v>
      </c>
      <c r="AF119" s="320">
        <f t="shared" si="73"/>
        <v>0</v>
      </c>
      <c r="AI119" s="336">
        <f t="shared" si="58"/>
        <v>218</v>
      </c>
      <c r="AJ119" s="337">
        <f t="shared" si="59"/>
        <v>0</v>
      </c>
    </row>
    <row r="120" spans="1:36" ht="15" x14ac:dyDescent="0.2">
      <c r="A120" s="447"/>
      <c r="B120" s="295">
        <f t="shared" si="40"/>
        <v>84</v>
      </c>
      <c r="C120" s="371" t="s">
        <v>286</v>
      </c>
      <c r="D120" s="310" t="str">
        <f t="shared" si="41"/>
        <v xml:space="preserve">Nicholas </v>
      </c>
      <c r="E120" s="311" t="str">
        <f t="shared" si="42"/>
        <v>Sellincourt</v>
      </c>
      <c r="F120" s="312">
        <f t="shared" si="43"/>
        <v>11</v>
      </c>
      <c r="G120" s="313">
        <f t="shared" si="44"/>
        <v>60</v>
      </c>
      <c r="H120" s="314">
        <f t="shared" si="45"/>
        <v>2.0699999999999998</v>
      </c>
      <c r="I120" s="313">
        <f t="shared" si="46"/>
        <v>63</v>
      </c>
      <c r="J120" s="314">
        <f t="shared" si="47"/>
        <v>1.91</v>
      </c>
      <c r="K120" s="313">
        <f t="shared" si="48"/>
        <v>54</v>
      </c>
      <c r="L120" s="312">
        <f t="shared" si="49"/>
        <v>27.3</v>
      </c>
      <c r="M120" s="313">
        <f t="shared" si="50"/>
        <v>54</v>
      </c>
      <c r="N120" s="449"/>
      <c r="O120" s="315">
        <f t="shared" si="74"/>
        <v>231</v>
      </c>
      <c r="P120" s="452"/>
      <c r="Q120" s="302" t="str">
        <f t="shared" si="75"/>
        <v>*</v>
      </c>
      <c r="R120" s="316">
        <f t="shared" si="51"/>
        <v>4</v>
      </c>
      <c r="S120" s="168">
        <f t="shared" si="52"/>
        <v>0</v>
      </c>
      <c r="T120" s="169">
        <f t="shared" si="53"/>
        <v>4</v>
      </c>
      <c r="V120" s="317" t="str">
        <f t="shared" si="54"/>
        <v>Gold</v>
      </c>
      <c r="X120" s="173" t="str">
        <f t="shared" si="55"/>
        <v>M</v>
      </c>
      <c r="Z120" s="318">
        <f t="shared" si="56"/>
        <v>231.012</v>
      </c>
      <c r="AA120" s="319">
        <f>IF($Z120&gt;=1,RANK($Z120,$Z117:$Z130),0)</f>
        <v>1</v>
      </c>
      <c r="AB120" s="320">
        <f t="shared" si="72"/>
        <v>231</v>
      </c>
      <c r="AD120" s="318">
        <f t="shared" si="57"/>
        <v>0</v>
      </c>
      <c r="AE120" s="319">
        <f>IF($AD120&gt;=1,RANK($AD120,$AD117:$AD130),0)</f>
        <v>0</v>
      </c>
      <c r="AF120" s="320">
        <f t="shared" si="73"/>
        <v>0</v>
      </c>
      <c r="AI120" s="336">
        <f t="shared" si="58"/>
        <v>231</v>
      </c>
      <c r="AJ120" s="337">
        <f t="shared" si="59"/>
        <v>0</v>
      </c>
    </row>
    <row r="121" spans="1:36" ht="15" x14ac:dyDescent="0.2">
      <c r="A121" s="447"/>
      <c r="B121" s="295">
        <f t="shared" si="40"/>
        <v>85</v>
      </c>
      <c r="C121" s="371" t="s">
        <v>287</v>
      </c>
      <c r="D121" s="310" t="str">
        <f t="shared" si="41"/>
        <v xml:space="preserve">Cael </v>
      </c>
      <c r="E121" s="311" t="str">
        <f t="shared" si="42"/>
        <v>Sellincourt</v>
      </c>
      <c r="F121" s="312">
        <f t="shared" si="43"/>
        <v>11.8</v>
      </c>
      <c r="G121" s="313">
        <f t="shared" si="44"/>
        <v>52</v>
      </c>
      <c r="H121" s="314">
        <f t="shared" si="45"/>
        <v>2.2200000000000002</v>
      </c>
      <c r="I121" s="313">
        <f t="shared" si="46"/>
        <v>48</v>
      </c>
      <c r="J121" s="314">
        <f t="shared" si="47"/>
        <v>1.78</v>
      </c>
      <c r="K121" s="313">
        <f t="shared" si="48"/>
        <v>48</v>
      </c>
      <c r="L121" s="312">
        <f t="shared" si="49"/>
        <v>27.8</v>
      </c>
      <c r="M121" s="313">
        <f t="shared" si="50"/>
        <v>55</v>
      </c>
      <c r="N121" s="449"/>
      <c r="O121" s="315">
        <f t="shared" si="74"/>
        <v>203</v>
      </c>
      <c r="P121" s="452"/>
      <c r="Q121" s="302" t="str">
        <f t="shared" si="75"/>
        <v>*</v>
      </c>
      <c r="R121" s="316">
        <f t="shared" si="51"/>
        <v>19</v>
      </c>
      <c r="S121" s="168">
        <f t="shared" si="52"/>
        <v>0</v>
      </c>
      <c r="T121" s="169">
        <f t="shared" si="53"/>
        <v>22</v>
      </c>
      <c r="V121" s="317" t="str">
        <f t="shared" si="54"/>
        <v>Bronze</v>
      </c>
      <c r="X121" s="173" t="str">
        <f t="shared" si="55"/>
        <v>M</v>
      </c>
      <c r="Z121" s="318">
        <f t="shared" si="56"/>
        <v>203.0121</v>
      </c>
      <c r="AA121" s="319">
        <f>IF($Z121&gt;=1,RANK($Z121,$Z117:$Z130),0)</f>
        <v>4</v>
      </c>
      <c r="AB121" s="320">
        <f t="shared" si="72"/>
        <v>203</v>
      </c>
      <c r="AD121" s="318">
        <f t="shared" si="57"/>
        <v>0</v>
      </c>
      <c r="AE121" s="319">
        <f>IF($AD121&gt;=1,RANK($AD121,$AD117:$AD130),0)</f>
        <v>0</v>
      </c>
      <c r="AF121" s="320">
        <f t="shared" si="73"/>
        <v>0</v>
      </c>
      <c r="AI121" s="336">
        <f t="shared" si="58"/>
        <v>203</v>
      </c>
      <c r="AJ121" s="337">
        <f t="shared" si="59"/>
        <v>0</v>
      </c>
    </row>
    <row r="122" spans="1:36" ht="15" x14ac:dyDescent="0.2">
      <c r="A122" s="447"/>
      <c r="B122" s="295">
        <f t="shared" si="40"/>
        <v>86</v>
      </c>
      <c r="C122" s="371" t="s">
        <v>288</v>
      </c>
      <c r="D122" s="310" t="str">
        <f t="shared" si="41"/>
        <v xml:space="preserve">Milli </v>
      </c>
      <c r="E122" s="311" t="str">
        <f t="shared" si="42"/>
        <v>Sellincourt</v>
      </c>
      <c r="F122" s="321">
        <f t="shared" si="43"/>
        <v>12.6</v>
      </c>
      <c r="G122" s="313">
        <f t="shared" si="44"/>
        <v>44</v>
      </c>
      <c r="H122" s="314">
        <f t="shared" si="45"/>
        <v>2.44</v>
      </c>
      <c r="I122" s="313">
        <f t="shared" si="46"/>
        <v>26</v>
      </c>
      <c r="J122" s="314">
        <f t="shared" si="47"/>
        <v>1.82</v>
      </c>
      <c r="K122" s="313">
        <f t="shared" si="48"/>
        <v>50</v>
      </c>
      <c r="L122" s="312">
        <f t="shared" si="49"/>
        <v>19.899999999999999</v>
      </c>
      <c r="M122" s="313">
        <f t="shared" si="50"/>
        <v>39</v>
      </c>
      <c r="N122" s="449"/>
      <c r="O122" s="315">
        <f t="shared" si="74"/>
        <v>159</v>
      </c>
      <c r="P122" s="452"/>
      <c r="Q122" s="302" t="str">
        <f t="shared" si="75"/>
        <v>*</v>
      </c>
      <c r="R122" s="316">
        <f t="shared" si="51"/>
        <v>0</v>
      </c>
      <c r="S122" s="168">
        <f t="shared" si="52"/>
        <v>23</v>
      </c>
      <c r="T122" s="169">
        <f t="shared" si="53"/>
        <v>71</v>
      </c>
      <c r="V122" s="317" t="str">
        <f t="shared" si="54"/>
        <v>Step 10</v>
      </c>
      <c r="X122" s="173" t="str">
        <f t="shared" si="55"/>
        <v>F</v>
      </c>
      <c r="Z122" s="318">
        <f t="shared" si="56"/>
        <v>0</v>
      </c>
      <c r="AA122" s="319">
        <f>IF($Z122&gt;=1,RANK($Z122,$Z117:$Z130),0)</f>
        <v>0</v>
      </c>
      <c r="AB122" s="320">
        <f t="shared" si="72"/>
        <v>0</v>
      </c>
      <c r="AD122" s="318">
        <f t="shared" si="57"/>
        <v>159.01220000000001</v>
      </c>
      <c r="AE122" s="319">
        <f>IF($AD122&gt;=1,RANK($AD122,$AD117:$AD130),0)</f>
        <v>4</v>
      </c>
      <c r="AF122" s="320">
        <f t="shared" si="73"/>
        <v>159</v>
      </c>
      <c r="AI122" s="336">
        <f t="shared" si="58"/>
        <v>0</v>
      </c>
      <c r="AJ122" s="337">
        <f t="shared" si="59"/>
        <v>159</v>
      </c>
    </row>
    <row r="123" spans="1:36" ht="15" x14ac:dyDescent="0.2">
      <c r="A123" s="447"/>
      <c r="B123" s="295">
        <f t="shared" si="40"/>
        <v>87</v>
      </c>
      <c r="C123" s="371" t="s">
        <v>289</v>
      </c>
      <c r="D123" s="310" t="str">
        <f t="shared" si="41"/>
        <v xml:space="preserve">Mikala </v>
      </c>
      <c r="E123" s="311" t="str">
        <f t="shared" si="42"/>
        <v>Sellincourt</v>
      </c>
      <c r="F123" s="312">
        <f t="shared" si="43"/>
        <v>10.8</v>
      </c>
      <c r="G123" s="313">
        <f t="shared" si="44"/>
        <v>62</v>
      </c>
      <c r="H123" s="314">
        <f t="shared" si="45"/>
        <v>2.21</v>
      </c>
      <c r="I123" s="313">
        <f t="shared" si="46"/>
        <v>49</v>
      </c>
      <c r="J123" s="314">
        <f t="shared" si="47"/>
        <v>1.97</v>
      </c>
      <c r="K123" s="313">
        <f t="shared" si="48"/>
        <v>57</v>
      </c>
      <c r="L123" s="312">
        <f t="shared" si="49"/>
        <v>21.1</v>
      </c>
      <c r="M123" s="313">
        <f t="shared" si="50"/>
        <v>42</v>
      </c>
      <c r="N123" s="449"/>
      <c r="O123" s="315">
        <f t="shared" si="74"/>
        <v>210</v>
      </c>
      <c r="P123" s="452"/>
      <c r="Q123" s="302" t="str">
        <f t="shared" si="75"/>
        <v>*</v>
      </c>
      <c r="R123" s="316">
        <f t="shared" si="51"/>
        <v>0</v>
      </c>
      <c r="S123" s="168">
        <f t="shared" si="52"/>
        <v>2</v>
      </c>
      <c r="T123" s="169">
        <f t="shared" si="53"/>
        <v>16</v>
      </c>
      <c r="V123" s="317" t="str">
        <f t="shared" si="54"/>
        <v>Gold</v>
      </c>
      <c r="X123" s="173" t="str">
        <f t="shared" si="55"/>
        <v>F</v>
      </c>
      <c r="Z123" s="318">
        <f t="shared" si="56"/>
        <v>0</v>
      </c>
      <c r="AA123" s="319">
        <f>IF($Z123&gt;=1,RANK($Z123,$Z117:$Z130),0)</f>
        <v>0</v>
      </c>
      <c r="AB123" s="320">
        <f t="shared" si="72"/>
        <v>0</v>
      </c>
      <c r="AD123" s="318">
        <f t="shared" si="57"/>
        <v>210.01230000000001</v>
      </c>
      <c r="AE123" s="319">
        <f>IF($AD123&gt;=1,RANK($AD123,$AD117:$AD130),0)</f>
        <v>1</v>
      </c>
      <c r="AF123" s="320">
        <f t="shared" si="73"/>
        <v>210</v>
      </c>
      <c r="AI123" s="336">
        <f t="shared" si="58"/>
        <v>0</v>
      </c>
      <c r="AJ123" s="337">
        <f t="shared" si="59"/>
        <v>210</v>
      </c>
    </row>
    <row r="124" spans="1:36" ht="15" x14ac:dyDescent="0.2">
      <c r="A124" s="447"/>
      <c r="B124" s="295">
        <f t="shared" si="40"/>
        <v>88</v>
      </c>
      <c r="C124" s="371" t="s">
        <v>290</v>
      </c>
      <c r="D124" s="310" t="str">
        <f t="shared" si="41"/>
        <v xml:space="preserve">Saffa </v>
      </c>
      <c r="E124" s="311" t="str">
        <f t="shared" si="42"/>
        <v>Sellincourt</v>
      </c>
      <c r="F124" s="312">
        <f t="shared" si="43"/>
        <v>12.4</v>
      </c>
      <c r="G124" s="313">
        <f t="shared" si="44"/>
        <v>46</v>
      </c>
      <c r="H124" s="314">
        <f t="shared" si="45"/>
        <v>2.38</v>
      </c>
      <c r="I124" s="313">
        <f t="shared" si="46"/>
        <v>32</v>
      </c>
      <c r="J124" s="314">
        <f t="shared" si="47"/>
        <v>1.68</v>
      </c>
      <c r="K124" s="313">
        <f t="shared" si="48"/>
        <v>43</v>
      </c>
      <c r="L124" s="312">
        <f t="shared" si="49"/>
        <v>21.3</v>
      </c>
      <c r="M124" s="313">
        <f t="shared" si="50"/>
        <v>42</v>
      </c>
      <c r="N124" s="449"/>
      <c r="O124" s="315">
        <f t="shared" si="74"/>
        <v>163</v>
      </c>
      <c r="P124" s="452"/>
      <c r="Q124" s="302" t="str">
        <f t="shared" si="75"/>
        <v>*</v>
      </c>
      <c r="R124" s="316">
        <f t="shared" si="51"/>
        <v>0</v>
      </c>
      <c r="S124" s="168">
        <f t="shared" si="52"/>
        <v>16</v>
      </c>
      <c r="T124" s="169">
        <f t="shared" si="53"/>
        <v>61</v>
      </c>
      <c r="V124" s="317" t="str">
        <f t="shared" si="54"/>
        <v>Step 10</v>
      </c>
      <c r="X124" s="173" t="str">
        <f t="shared" si="55"/>
        <v>F</v>
      </c>
      <c r="Z124" s="318">
        <f t="shared" si="56"/>
        <v>0</v>
      </c>
      <c r="AA124" s="319">
        <f>IF($Z124&gt;=1,RANK($Z124,$Z117:$Z130),0)</f>
        <v>0</v>
      </c>
      <c r="AB124" s="320">
        <f t="shared" si="72"/>
        <v>0</v>
      </c>
      <c r="AD124" s="318">
        <f t="shared" si="57"/>
        <v>163.01240000000001</v>
      </c>
      <c r="AE124" s="319">
        <f>IF($AD124&gt;=1,RANK($AD124,$AD117:$AD130),0)</f>
        <v>3</v>
      </c>
      <c r="AF124" s="320">
        <f t="shared" si="73"/>
        <v>163</v>
      </c>
      <c r="AI124" s="336">
        <f t="shared" si="58"/>
        <v>0</v>
      </c>
      <c r="AJ124" s="337">
        <f t="shared" si="59"/>
        <v>163</v>
      </c>
    </row>
    <row r="125" spans="1:36" ht="15" x14ac:dyDescent="0.2">
      <c r="A125" s="447"/>
      <c r="B125" s="295">
        <f t="shared" si="40"/>
        <v>89</v>
      </c>
      <c r="C125" s="371" t="s">
        <v>291</v>
      </c>
      <c r="D125" s="310" t="str">
        <f t="shared" si="41"/>
        <v xml:space="preserve">Jemima </v>
      </c>
      <c r="E125" s="311" t="str">
        <f t="shared" si="42"/>
        <v>Sellincourt</v>
      </c>
      <c r="F125" s="312">
        <f t="shared" si="43"/>
        <v>12.6</v>
      </c>
      <c r="G125" s="313">
        <f t="shared" si="44"/>
        <v>44</v>
      </c>
      <c r="H125" s="314">
        <f t="shared" si="45"/>
        <v>2.37</v>
      </c>
      <c r="I125" s="313">
        <f t="shared" si="46"/>
        <v>33</v>
      </c>
      <c r="J125" s="314">
        <f t="shared" si="47"/>
        <v>1.7</v>
      </c>
      <c r="K125" s="313">
        <f t="shared" si="48"/>
        <v>44</v>
      </c>
      <c r="L125" s="312">
        <f t="shared" si="49"/>
        <v>28.7</v>
      </c>
      <c r="M125" s="313">
        <f t="shared" si="50"/>
        <v>57</v>
      </c>
      <c r="N125" s="449"/>
      <c r="O125" s="315">
        <f t="shared" si="74"/>
        <v>178</v>
      </c>
      <c r="P125" s="452"/>
      <c r="Q125" s="302" t="str">
        <f t="shared" si="75"/>
        <v>*</v>
      </c>
      <c r="R125" s="316">
        <f t="shared" si="51"/>
        <v>0</v>
      </c>
      <c r="S125" s="168">
        <f t="shared" si="52"/>
        <v>8</v>
      </c>
      <c r="T125" s="169">
        <f t="shared" si="53"/>
        <v>46</v>
      </c>
      <c r="V125" s="317" t="str">
        <f t="shared" si="54"/>
        <v>Bronze</v>
      </c>
      <c r="X125" s="173" t="str">
        <f t="shared" si="55"/>
        <v>F</v>
      </c>
      <c r="Z125" s="318">
        <f t="shared" si="56"/>
        <v>0</v>
      </c>
      <c r="AA125" s="319">
        <f>IF($Z125&gt;=1,RANK($Z125,$Z117:$Z130),0)</f>
        <v>0</v>
      </c>
      <c r="AB125" s="320">
        <f t="shared" si="72"/>
        <v>0</v>
      </c>
      <c r="AD125" s="318">
        <f t="shared" si="57"/>
        <v>178.01249999999999</v>
      </c>
      <c r="AE125" s="319">
        <f>IF($AD125&gt;=1,RANK($AD125,$AD117:$AD130),0)</f>
        <v>2</v>
      </c>
      <c r="AF125" s="320">
        <f t="shared" si="73"/>
        <v>178</v>
      </c>
      <c r="AI125" s="336">
        <f t="shared" si="58"/>
        <v>0</v>
      </c>
      <c r="AJ125" s="337">
        <f t="shared" si="59"/>
        <v>178</v>
      </c>
    </row>
    <row r="126" spans="1:36" ht="15" x14ac:dyDescent="0.2">
      <c r="A126" s="447"/>
      <c r="B126" s="295">
        <f t="shared" si="40"/>
        <v>90</v>
      </c>
      <c r="C126" s="371" t="s">
        <v>292</v>
      </c>
      <c r="D126" s="310" t="str">
        <f t="shared" si="41"/>
        <v xml:space="preserve">Sanna </v>
      </c>
      <c r="E126" s="311" t="str">
        <f t="shared" si="42"/>
        <v>Sellincourt</v>
      </c>
      <c r="F126" s="312">
        <f t="shared" si="43"/>
        <v>11.9</v>
      </c>
      <c r="G126" s="313">
        <f t="shared" si="44"/>
        <v>51</v>
      </c>
      <c r="H126" s="314">
        <f t="shared" si="45"/>
        <v>2.29</v>
      </c>
      <c r="I126" s="313">
        <f t="shared" si="46"/>
        <v>41</v>
      </c>
      <c r="J126" s="314">
        <f t="shared" si="47"/>
        <v>0</v>
      </c>
      <c r="K126" s="313">
        <f t="shared" si="48"/>
        <v>0</v>
      </c>
      <c r="L126" s="312">
        <f t="shared" si="49"/>
        <v>15.5</v>
      </c>
      <c r="M126" s="313">
        <f t="shared" si="50"/>
        <v>31</v>
      </c>
      <c r="N126" s="449"/>
      <c r="O126" s="315">
        <f t="shared" si="74"/>
        <v>123</v>
      </c>
      <c r="P126" s="452"/>
      <c r="Q126" s="302" t="str">
        <f t="shared" si="75"/>
        <v/>
      </c>
      <c r="R126" s="316">
        <f t="shared" si="51"/>
        <v>0</v>
      </c>
      <c r="S126" s="168">
        <f t="shared" si="52"/>
        <v>46</v>
      </c>
      <c r="T126" s="169">
        <f t="shared" si="53"/>
        <v>106</v>
      </c>
      <c r="V126" s="317" t="str">
        <f t="shared" si="54"/>
        <v>Step 7</v>
      </c>
      <c r="X126" s="173" t="str">
        <f t="shared" si="55"/>
        <v>F</v>
      </c>
      <c r="Z126" s="318">
        <f t="shared" si="56"/>
        <v>0</v>
      </c>
      <c r="AA126" s="319">
        <f>IF($Z126&gt;=1,RANK($Z126,$Z117:$Z130),0)</f>
        <v>0</v>
      </c>
      <c r="AB126" s="320">
        <f t="shared" si="72"/>
        <v>0</v>
      </c>
      <c r="AD126" s="318">
        <f t="shared" si="57"/>
        <v>123.01260000000001</v>
      </c>
      <c r="AE126" s="319">
        <f>IF($AD126&gt;=1,RANK($AD126,$AD117:$AD130),0)</f>
        <v>6</v>
      </c>
      <c r="AF126" s="320">
        <f t="shared" si="73"/>
        <v>0</v>
      </c>
      <c r="AI126" s="336">
        <f t="shared" si="58"/>
        <v>0</v>
      </c>
      <c r="AJ126" s="337">
        <f t="shared" si="59"/>
        <v>123</v>
      </c>
    </row>
    <row r="127" spans="1:36" ht="15" x14ac:dyDescent="0.2">
      <c r="A127" s="447"/>
      <c r="B127" s="295">
        <f t="shared" si="40"/>
        <v>131</v>
      </c>
      <c r="C127" s="371" t="s">
        <v>471</v>
      </c>
      <c r="D127" s="310" t="str">
        <f t="shared" si="41"/>
        <v xml:space="preserve">Natalie </v>
      </c>
      <c r="E127" s="311" t="str">
        <f t="shared" si="42"/>
        <v>Sellincourt</v>
      </c>
      <c r="F127" s="312">
        <f t="shared" si="43"/>
        <v>12.3</v>
      </c>
      <c r="G127" s="313">
        <f t="shared" si="44"/>
        <v>47</v>
      </c>
      <c r="H127" s="314">
        <f t="shared" si="45"/>
        <v>2.25</v>
      </c>
      <c r="I127" s="313">
        <f t="shared" si="46"/>
        <v>45</v>
      </c>
      <c r="J127" s="314">
        <f t="shared" si="47"/>
        <v>1.82</v>
      </c>
      <c r="K127" s="313">
        <f t="shared" si="48"/>
        <v>50</v>
      </c>
      <c r="L127" s="312">
        <f t="shared" si="49"/>
        <v>0</v>
      </c>
      <c r="M127" s="313">
        <f t="shared" si="50"/>
        <v>0</v>
      </c>
      <c r="N127" s="449"/>
      <c r="O127" s="315">
        <f t="shared" si="74"/>
        <v>142</v>
      </c>
      <c r="P127" s="452"/>
      <c r="Q127" s="302" t="str">
        <f t="shared" si="75"/>
        <v/>
      </c>
      <c r="R127" s="316">
        <f t="shared" si="51"/>
        <v>0</v>
      </c>
      <c r="S127" s="168">
        <f t="shared" si="52"/>
        <v>35</v>
      </c>
      <c r="T127" s="169">
        <f t="shared" si="53"/>
        <v>90</v>
      </c>
      <c r="V127" s="317" t="str">
        <f t="shared" si="54"/>
        <v>Step 8</v>
      </c>
      <c r="X127" s="173" t="str">
        <f t="shared" si="55"/>
        <v>F</v>
      </c>
      <c r="Z127" s="318">
        <f t="shared" si="56"/>
        <v>0</v>
      </c>
      <c r="AA127" s="319">
        <f>IF($Z127&gt;=1,RANK($Z127,$Z117:$Z130),0)</f>
        <v>0</v>
      </c>
      <c r="AB127" s="320">
        <f t="shared" si="72"/>
        <v>0</v>
      </c>
      <c r="AD127" s="318">
        <f t="shared" si="57"/>
        <v>142.0127</v>
      </c>
      <c r="AE127" s="319">
        <f>IF($AD127&gt;=1,RANK($AD127,$AD117:$AD130),0)</f>
        <v>5</v>
      </c>
      <c r="AF127" s="320">
        <f t="shared" si="73"/>
        <v>0</v>
      </c>
      <c r="AI127" s="336">
        <f t="shared" si="58"/>
        <v>0</v>
      </c>
      <c r="AJ127" s="337">
        <f t="shared" si="59"/>
        <v>142</v>
      </c>
    </row>
    <row r="128" spans="1:36" ht="15" x14ac:dyDescent="0.2">
      <c r="A128" s="447"/>
      <c r="B128" s="295">
        <f t="shared" si="40"/>
        <v>0</v>
      </c>
      <c r="C128" s="371"/>
      <c r="D128" s="310" t="str">
        <f t="shared" si="41"/>
        <v/>
      </c>
      <c r="E128" s="311" t="str">
        <f t="shared" si="42"/>
        <v/>
      </c>
      <c r="F128" s="312">
        <f t="shared" si="43"/>
        <v>0</v>
      </c>
      <c r="G128" s="313">
        <f t="shared" si="44"/>
        <v>0</v>
      </c>
      <c r="H128" s="314">
        <f t="shared" si="45"/>
        <v>0</v>
      </c>
      <c r="I128" s="313">
        <f t="shared" si="46"/>
        <v>0</v>
      </c>
      <c r="J128" s="314">
        <f t="shared" si="47"/>
        <v>0</v>
      </c>
      <c r="K128" s="313">
        <f t="shared" si="48"/>
        <v>0</v>
      </c>
      <c r="L128" s="312">
        <f t="shared" si="49"/>
        <v>0</v>
      </c>
      <c r="M128" s="313">
        <f t="shared" si="50"/>
        <v>0</v>
      </c>
      <c r="N128" s="449"/>
      <c r="O128" s="315">
        <f t="shared" si="74"/>
        <v>0</v>
      </c>
      <c r="P128" s="452"/>
      <c r="Q128" s="302" t="str">
        <f t="shared" si="75"/>
        <v/>
      </c>
      <c r="R128" s="316">
        <f t="shared" si="51"/>
        <v>0</v>
      </c>
      <c r="S128" s="168">
        <f t="shared" si="52"/>
        <v>0</v>
      </c>
      <c r="T128" s="169">
        <f t="shared" si="53"/>
        <v>0</v>
      </c>
      <c r="V128" s="317" t="str">
        <f t="shared" si="54"/>
        <v/>
      </c>
      <c r="X128" s="173" t="str">
        <f t="shared" si="55"/>
        <v>F</v>
      </c>
      <c r="Z128" s="318">
        <f t="shared" si="56"/>
        <v>0</v>
      </c>
      <c r="AA128" s="319">
        <f>IF($Z128&gt;=1,RANK($Z128,$Z117:$Z130),0)</f>
        <v>0</v>
      </c>
      <c r="AB128" s="320">
        <f t="shared" si="72"/>
        <v>0</v>
      </c>
      <c r="AD128" s="318">
        <f t="shared" si="57"/>
        <v>1.2800000000000001E-2</v>
      </c>
      <c r="AE128" s="319">
        <f>IF($AD128&gt;=1,RANK($AD128,$AD117:$AD130),0)</f>
        <v>0</v>
      </c>
      <c r="AF128" s="320">
        <f t="shared" si="73"/>
        <v>0</v>
      </c>
      <c r="AI128" s="336">
        <f t="shared" si="58"/>
        <v>0</v>
      </c>
      <c r="AJ128" s="337">
        <f t="shared" si="59"/>
        <v>0</v>
      </c>
    </row>
    <row r="129" spans="1:36" ht="15" x14ac:dyDescent="0.2">
      <c r="A129" s="447"/>
      <c r="B129" s="295">
        <f t="shared" si="40"/>
        <v>0</v>
      </c>
      <c r="C129" s="371"/>
      <c r="D129" s="310" t="str">
        <f t="shared" si="41"/>
        <v/>
      </c>
      <c r="E129" s="311" t="str">
        <f t="shared" si="42"/>
        <v/>
      </c>
      <c r="F129" s="312">
        <f t="shared" si="43"/>
        <v>0</v>
      </c>
      <c r="G129" s="313">
        <f t="shared" si="44"/>
        <v>0</v>
      </c>
      <c r="H129" s="314">
        <f t="shared" si="45"/>
        <v>0</v>
      </c>
      <c r="I129" s="313">
        <f t="shared" si="46"/>
        <v>0</v>
      </c>
      <c r="J129" s="314">
        <f t="shared" si="47"/>
        <v>0</v>
      </c>
      <c r="K129" s="313">
        <f t="shared" si="48"/>
        <v>0</v>
      </c>
      <c r="L129" s="312">
        <f t="shared" si="49"/>
        <v>0</v>
      </c>
      <c r="M129" s="313">
        <f t="shared" si="50"/>
        <v>0</v>
      </c>
      <c r="N129" s="449"/>
      <c r="O129" s="315">
        <f t="shared" si="74"/>
        <v>0</v>
      </c>
      <c r="P129" s="452"/>
      <c r="Q129" s="302" t="str">
        <f t="shared" si="75"/>
        <v/>
      </c>
      <c r="R129" s="316">
        <f t="shared" si="51"/>
        <v>0</v>
      </c>
      <c r="S129" s="168">
        <f t="shared" si="52"/>
        <v>0</v>
      </c>
      <c r="T129" s="169">
        <f t="shared" si="53"/>
        <v>0</v>
      </c>
      <c r="V129" s="317" t="str">
        <f t="shared" si="54"/>
        <v/>
      </c>
      <c r="X129" s="173" t="str">
        <f t="shared" si="55"/>
        <v>F</v>
      </c>
      <c r="Z129" s="318">
        <f t="shared" si="56"/>
        <v>0</v>
      </c>
      <c r="AA129" s="319">
        <f>IF($Z129&gt;=1,RANK($Z129,$Z117:$Z130),0)</f>
        <v>0</v>
      </c>
      <c r="AB129" s="320">
        <f t="shared" si="72"/>
        <v>0</v>
      </c>
      <c r="AD129" s="318">
        <f t="shared" si="57"/>
        <v>1.29E-2</v>
      </c>
      <c r="AE129" s="319">
        <f>IF($AD129&gt;=1,RANK($AD129,$AD117:$AD130),0)</f>
        <v>0</v>
      </c>
      <c r="AF129" s="320">
        <f t="shared" si="73"/>
        <v>0</v>
      </c>
      <c r="AI129" s="336">
        <f t="shared" si="58"/>
        <v>0</v>
      </c>
      <c r="AJ129" s="337">
        <f t="shared" si="59"/>
        <v>0</v>
      </c>
    </row>
    <row r="130" spans="1:36" ht="15" x14ac:dyDescent="0.2">
      <c r="A130" s="322">
        <f>((ROW(A117)-5)/14)+1</f>
        <v>9</v>
      </c>
      <c r="B130" s="295">
        <f t="shared" si="40"/>
        <v>0</v>
      </c>
      <c r="C130" s="372"/>
      <c r="D130" s="323" t="str">
        <f t="shared" si="41"/>
        <v/>
      </c>
      <c r="E130" s="324" t="str">
        <f t="shared" si="42"/>
        <v/>
      </c>
      <c r="F130" s="325">
        <f t="shared" si="43"/>
        <v>0</v>
      </c>
      <c r="G130" s="326">
        <f t="shared" si="44"/>
        <v>0</v>
      </c>
      <c r="H130" s="327">
        <f t="shared" si="45"/>
        <v>0</v>
      </c>
      <c r="I130" s="326">
        <f t="shared" si="46"/>
        <v>0</v>
      </c>
      <c r="J130" s="327">
        <f t="shared" si="47"/>
        <v>0</v>
      </c>
      <c r="K130" s="326">
        <f t="shared" si="48"/>
        <v>0</v>
      </c>
      <c r="L130" s="325">
        <f t="shared" si="49"/>
        <v>0</v>
      </c>
      <c r="M130" s="326">
        <f t="shared" si="50"/>
        <v>0</v>
      </c>
      <c r="N130" s="450"/>
      <c r="O130" s="328">
        <f t="shared" si="74"/>
        <v>0</v>
      </c>
      <c r="P130" s="453"/>
      <c r="Q130" s="302" t="str">
        <f t="shared" si="75"/>
        <v/>
      </c>
      <c r="R130" s="329">
        <f t="shared" si="51"/>
        <v>0</v>
      </c>
      <c r="S130" s="171">
        <f t="shared" si="52"/>
        <v>0</v>
      </c>
      <c r="T130" s="172">
        <f t="shared" si="53"/>
        <v>0</v>
      </c>
      <c r="V130" s="330" t="str">
        <f t="shared" si="54"/>
        <v/>
      </c>
      <c r="X130" s="173" t="str">
        <f t="shared" si="55"/>
        <v>F</v>
      </c>
      <c r="Z130" s="331">
        <f t="shared" si="56"/>
        <v>0</v>
      </c>
      <c r="AA130" s="293">
        <f>IF($Z130&gt;=1,RANK($Z130,$Z117:$Z130),0)</f>
        <v>0</v>
      </c>
      <c r="AB130" s="294">
        <f t="shared" si="72"/>
        <v>0</v>
      </c>
      <c r="AC130" s="163">
        <f>SUM(AB117:AB130)</f>
        <v>871</v>
      </c>
      <c r="AD130" s="331">
        <f t="shared" si="57"/>
        <v>1.2999999999999999E-2</v>
      </c>
      <c r="AE130" s="293">
        <f>IF($AD130&gt;=1,RANK($AD130,$AD117:$AD130),0)</f>
        <v>0</v>
      </c>
      <c r="AF130" s="294">
        <f t="shared" si="73"/>
        <v>0</v>
      </c>
      <c r="AG130" s="163">
        <f>SUM(AF117:AF130)</f>
        <v>710</v>
      </c>
      <c r="AI130" s="332">
        <f t="shared" si="58"/>
        <v>0</v>
      </c>
      <c r="AJ130" s="333">
        <f t="shared" si="59"/>
        <v>0</v>
      </c>
    </row>
    <row r="131" spans="1:36" ht="15" customHeight="1" x14ac:dyDescent="0.2">
      <c r="A131" s="447" t="str">
        <f>IF(LEN(E131),+E131,"")</f>
        <v>Sacred Heart Battersea</v>
      </c>
      <c r="B131" s="295">
        <f t="shared" si="40"/>
        <v>91</v>
      </c>
      <c r="C131" s="370" t="s">
        <v>293</v>
      </c>
      <c r="D131" s="296" t="str">
        <f t="shared" si="41"/>
        <v xml:space="preserve">Kemario </v>
      </c>
      <c r="E131" s="297" t="str">
        <f t="shared" si="42"/>
        <v>Sacred Heart Battersea</v>
      </c>
      <c r="F131" s="298">
        <f t="shared" si="43"/>
        <v>11.3</v>
      </c>
      <c r="G131" s="299">
        <f t="shared" si="44"/>
        <v>57</v>
      </c>
      <c r="H131" s="300">
        <f t="shared" si="45"/>
        <v>2.2799999999999998</v>
      </c>
      <c r="I131" s="299">
        <f t="shared" si="46"/>
        <v>42</v>
      </c>
      <c r="J131" s="300">
        <f t="shared" si="47"/>
        <v>1.7</v>
      </c>
      <c r="K131" s="299">
        <f t="shared" si="48"/>
        <v>44</v>
      </c>
      <c r="L131" s="298">
        <f t="shared" si="49"/>
        <v>28.8</v>
      </c>
      <c r="M131" s="299">
        <f t="shared" si="50"/>
        <v>57</v>
      </c>
      <c r="N131" s="448">
        <f>INDEX(RelayPoints,A144)</f>
        <v>52</v>
      </c>
      <c r="O131" s="301">
        <f>+G131+I131+K131+M131</f>
        <v>200</v>
      </c>
      <c r="P131" s="451">
        <f>+AC144+AG144+N131</f>
        <v>1195</v>
      </c>
      <c r="Q131" s="302" t="str">
        <f>IF(AB131+AF131&gt;0,"*","")</f>
        <v>*</v>
      </c>
      <c r="R131" s="303">
        <f t="shared" si="51"/>
        <v>22</v>
      </c>
      <c r="S131" s="304">
        <f t="shared" si="52"/>
        <v>0</v>
      </c>
      <c r="T131" s="305">
        <f t="shared" si="53"/>
        <v>27</v>
      </c>
      <c r="V131" s="306" t="str">
        <f t="shared" si="54"/>
        <v>Bronze</v>
      </c>
      <c r="X131" s="173" t="str">
        <f t="shared" si="55"/>
        <v>M</v>
      </c>
      <c r="Z131" s="307">
        <f t="shared" si="56"/>
        <v>200.01310000000001</v>
      </c>
      <c r="AA131" s="308">
        <f>IF($Z131&gt;=1,RANK($Z131,$Z131:$Z144),0)</f>
        <v>2</v>
      </c>
      <c r="AB131" s="309">
        <f t="shared" ref="AB131:AB144" si="76">IF(AA131&lt;=MaxS,INT(Z131),0)</f>
        <v>200</v>
      </c>
      <c r="AD131" s="307">
        <f t="shared" si="57"/>
        <v>0</v>
      </c>
      <c r="AE131" s="308">
        <f>IF($AD131&gt;=1,RANK($AD131,$AD131:$AD144),0)</f>
        <v>0</v>
      </c>
      <c r="AF131" s="309">
        <f t="shared" ref="AF131:AF144" si="77">IF(AE131&lt;=MaxS,INT(AD131),0)</f>
        <v>0</v>
      </c>
      <c r="AI131" s="336">
        <f t="shared" si="58"/>
        <v>200</v>
      </c>
      <c r="AJ131" s="337">
        <f t="shared" si="59"/>
        <v>0</v>
      </c>
    </row>
    <row r="132" spans="1:36" ht="15" x14ac:dyDescent="0.2">
      <c r="A132" s="447"/>
      <c r="B132" s="295">
        <f t="shared" si="40"/>
        <v>92</v>
      </c>
      <c r="C132" s="371" t="s">
        <v>295</v>
      </c>
      <c r="D132" s="310" t="str">
        <f t="shared" si="41"/>
        <v xml:space="preserve">Jakub </v>
      </c>
      <c r="E132" s="311" t="str">
        <f t="shared" si="42"/>
        <v>Sacred Heart Battersea</v>
      </c>
      <c r="F132" s="312">
        <f t="shared" si="43"/>
        <v>12.7</v>
      </c>
      <c r="G132" s="313">
        <f t="shared" si="44"/>
        <v>43</v>
      </c>
      <c r="H132" s="314">
        <f t="shared" si="45"/>
        <v>2.04</v>
      </c>
      <c r="I132" s="313">
        <f t="shared" si="46"/>
        <v>66</v>
      </c>
      <c r="J132" s="314">
        <f t="shared" si="47"/>
        <v>1.2</v>
      </c>
      <c r="K132" s="313">
        <f t="shared" si="48"/>
        <v>19</v>
      </c>
      <c r="L132" s="312">
        <f t="shared" si="49"/>
        <v>27.7</v>
      </c>
      <c r="M132" s="313">
        <f t="shared" si="50"/>
        <v>55</v>
      </c>
      <c r="N132" s="449"/>
      <c r="O132" s="315">
        <f t="shared" ref="O132:O144" si="78">+G132+I132+K132+M132</f>
        <v>183</v>
      </c>
      <c r="P132" s="452"/>
      <c r="Q132" s="302" t="str">
        <f t="shared" ref="Q132:Q144" si="79">IF(AB132+AF132&gt;0,"*","")</f>
        <v>*</v>
      </c>
      <c r="R132" s="316">
        <f t="shared" si="51"/>
        <v>34</v>
      </c>
      <c r="S132" s="168">
        <f t="shared" si="52"/>
        <v>0</v>
      </c>
      <c r="T132" s="169">
        <f t="shared" si="53"/>
        <v>40</v>
      </c>
      <c r="V132" s="317" t="str">
        <f t="shared" si="54"/>
        <v>Step 9</v>
      </c>
      <c r="X132" s="173" t="str">
        <f t="shared" si="55"/>
        <v>M</v>
      </c>
      <c r="Z132" s="318">
        <f t="shared" si="56"/>
        <v>183.01320000000001</v>
      </c>
      <c r="AA132" s="319">
        <f>IF($Z132&gt;=1,RANK($Z132,$Z131:$Z144),0)</f>
        <v>3</v>
      </c>
      <c r="AB132" s="320">
        <f t="shared" si="76"/>
        <v>183</v>
      </c>
      <c r="AD132" s="318">
        <f t="shared" si="57"/>
        <v>0</v>
      </c>
      <c r="AE132" s="319">
        <f>IF($AD132&gt;=1,RANK($AD132,$AD131:$AD144),0)</f>
        <v>0</v>
      </c>
      <c r="AF132" s="320">
        <f t="shared" si="77"/>
        <v>0</v>
      </c>
      <c r="AI132" s="336">
        <f t="shared" si="58"/>
        <v>183</v>
      </c>
      <c r="AJ132" s="337">
        <f t="shared" si="59"/>
        <v>0</v>
      </c>
    </row>
    <row r="133" spans="1:36" ht="15" x14ac:dyDescent="0.2">
      <c r="A133" s="447"/>
      <c r="B133" s="295">
        <f t="shared" ref="B133:B196" si="80">IF(ISNA(MATCH(C133,AthleteNumbers,0)),0,MATCH(C133,AthleteNumbers,0))</f>
        <v>93</v>
      </c>
      <c r="C133" s="371" t="s">
        <v>296</v>
      </c>
      <c r="D133" s="310" t="str">
        <f t="shared" ref="D133:D196" si="81">IF($C133&gt;0,INDEX(DB,$B133,8),"")</f>
        <v xml:space="preserve">Timoth </v>
      </c>
      <c r="E133" s="311" t="str">
        <f t="shared" ref="E133:E196" si="82">IF($C133&gt;0,INDEX(DB,$B133,3),"")</f>
        <v>Sacred Heart Battersea</v>
      </c>
      <c r="F133" s="312">
        <f t="shared" ref="F133:F196" si="83">IF($B133&gt;0,INDEX(DB,$B133,13),0)</f>
        <v>11.8</v>
      </c>
      <c r="G133" s="313">
        <f t="shared" ref="G133:G196" si="84">IF($B133&gt;0,INDEX(DB,$B133,17),0)</f>
        <v>52</v>
      </c>
      <c r="H133" s="314">
        <f t="shared" ref="H133:H196" si="85">IF($B133&gt;0,INDEX(DB,$B133,15),0)</f>
        <v>2.13</v>
      </c>
      <c r="I133" s="313">
        <f t="shared" ref="I133:I196" si="86">IF($B133&gt;0,INDEX(DB,$B133,19),0)</f>
        <v>57</v>
      </c>
      <c r="J133" s="314">
        <f t="shared" ref="J133:J196" si="87">IF($B133&gt;0,INDEX(DB,$B133,14),0)</f>
        <v>1.5</v>
      </c>
      <c r="K133" s="313">
        <f t="shared" ref="K133:K196" si="88">IF($B133&gt;0,INDEX(DB,$B133,18),0)</f>
        <v>34</v>
      </c>
      <c r="L133" s="312">
        <f t="shared" ref="L133:L196" si="89">IF($B133&gt;0,INDEX(DB,$B133,16),0)</f>
        <v>28.5</v>
      </c>
      <c r="M133" s="313">
        <f t="shared" ref="M133:M196" si="90">IF($B133&gt;0,INDEX(DB,$B133,20),0)</f>
        <v>57</v>
      </c>
      <c r="N133" s="449"/>
      <c r="O133" s="315">
        <f t="shared" si="78"/>
        <v>200</v>
      </c>
      <c r="P133" s="452"/>
      <c r="Q133" s="302" t="str">
        <f t="shared" si="79"/>
        <v>*</v>
      </c>
      <c r="R133" s="316">
        <f t="shared" ref="R133:R196" si="91">IF($AI133&gt;0,RANK($AI133,BoysPoints),0)</f>
        <v>22</v>
      </c>
      <c r="S133" s="168">
        <f t="shared" ref="S133:S196" si="92">IF($AJ133&gt;0,RANK($AJ133,GirlsPoints),0)</f>
        <v>0</v>
      </c>
      <c r="T133" s="169">
        <f t="shared" ref="T133:T196" si="93">IF($O133&gt;0,RANK(O133,AthletePoints),0)</f>
        <v>27</v>
      </c>
      <c r="V133" s="317" t="str">
        <f t="shared" ref="V133:V196" si="94">IF(O133&gt;=40,IF(X133="M",VLOOKUP(O133,UKABoysAwards,2),IF(X133="F",VLOOKUP(O133,UKAGirlsAwards,2),"")),"")</f>
        <v>Bronze</v>
      </c>
      <c r="X133" s="173" t="str">
        <f t="shared" ref="X133:X196" si="95">INDEX(DB,$B133,4)</f>
        <v>M</v>
      </c>
      <c r="Z133" s="318">
        <f t="shared" ref="Z133:Z266" si="96">IF($X133="M",$O133+(ROW()/10000),0)</f>
        <v>200.01329999999999</v>
      </c>
      <c r="AA133" s="319">
        <f>IF($Z133&gt;=1,RANK($Z133,$Z131:$Z144),0)</f>
        <v>1</v>
      </c>
      <c r="AB133" s="320">
        <f t="shared" si="76"/>
        <v>200</v>
      </c>
      <c r="AD133" s="318">
        <f t="shared" ref="AD133:AD266" si="97">IF($X133="F",$O133+(ROW()/10000),0)</f>
        <v>0</v>
      </c>
      <c r="AE133" s="319">
        <f>IF($AD133&gt;=1,RANK($AD133,$AD131:$AD144),0)</f>
        <v>0</v>
      </c>
      <c r="AF133" s="320">
        <f t="shared" si="77"/>
        <v>0</v>
      </c>
      <c r="AI133" s="336">
        <f t="shared" si="58"/>
        <v>200</v>
      </c>
      <c r="AJ133" s="337">
        <f t="shared" si="59"/>
        <v>0</v>
      </c>
    </row>
    <row r="134" spans="1:36" ht="15" x14ac:dyDescent="0.2">
      <c r="A134" s="447"/>
      <c r="B134" s="295">
        <f t="shared" si="80"/>
        <v>94</v>
      </c>
      <c r="C134" s="371" t="s">
        <v>297</v>
      </c>
      <c r="D134" s="310" t="str">
        <f t="shared" si="81"/>
        <v xml:space="preserve">Michael S </v>
      </c>
      <c r="E134" s="311" t="str">
        <f t="shared" si="82"/>
        <v>Sacred Heart Battersea</v>
      </c>
      <c r="F134" s="312">
        <f t="shared" si="83"/>
        <v>12</v>
      </c>
      <c r="G134" s="313">
        <f t="shared" si="84"/>
        <v>50</v>
      </c>
      <c r="H134" s="314">
        <f t="shared" si="85"/>
        <v>2.23</v>
      </c>
      <c r="I134" s="313">
        <f t="shared" si="86"/>
        <v>47</v>
      </c>
      <c r="J134" s="314">
        <f t="shared" si="87"/>
        <v>1.48</v>
      </c>
      <c r="K134" s="313">
        <f t="shared" si="88"/>
        <v>33</v>
      </c>
      <c r="L134" s="312">
        <f t="shared" si="89"/>
        <v>19.100000000000001</v>
      </c>
      <c r="M134" s="313">
        <f t="shared" si="90"/>
        <v>38</v>
      </c>
      <c r="N134" s="449"/>
      <c r="O134" s="315">
        <f t="shared" si="78"/>
        <v>168</v>
      </c>
      <c r="P134" s="452"/>
      <c r="Q134" s="302" t="str">
        <f t="shared" si="79"/>
        <v>*</v>
      </c>
      <c r="R134" s="316">
        <f t="shared" si="91"/>
        <v>44</v>
      </c>
      <c r="S134" s="168">
        <f t="shared" si="92"/>
        <v>0</v>
      </c>
      <c r="T134" s="169">
        <f t="shared" si="93"/>
        <v>55</v>
      </c>
      <c r="V134" s="317" t="str">
        <f t="shared" si="94"/>
        <v>Step 8</v>
      </c>
      <c r="X134" s="173" t="str">
        <f t="shared" si="95"/>
        <v>M</v>
      </c>
      <c r="Z134" s="318">
        <f t="shared" si="96"/>
        <v>168.01339999999999</v>
      </c>
      <c r="AA134" s="319">
        <f>IF($Z134&gt;=1,RANK($Z134,$Z131:$Z144),0)</f>
        <v>4</v>
      </c>
      <c r="AB134" s="320">
        <f t="shared" si="76"/>
        <v>168</v>
      </c>
      <c r="AD134" s="318">
        <f t="shared" si="97"/>
        <v>0</v>
      </c>
      <c r="AE134" s="319">
        <f>IF($AD134&gt;=1,RANK($AD134,$AD131:$AD144),0)</f>
        <v>0</v>
      </c>
      <c r="AF134" s="320">
        <f t="shared" si="77"/>
        <v>0</v>
      </c>
      <c r="AI134" s="336">
        <f t="shared" ref="AI134:AI267" si="98">IF($X134="M",$O134,0)</f>
        <v>168</v>
      </c>
      <c r="AJ134" s="337">
        <f t="shared" ref="AJ134:AJ267" si="99">IF($X134="F",$O134,0)</f>
        <v>0</v>
      </c>
    </row>
    <row r="135" spans="1:36" ht="15" x14ac:dyDescent="0.2">
      <c r="A135" s="447"/>
      <c r="B135" s="295">
        <f t="shared" si="80"/>
        <v>95</v>
      </c>
      <c r="C135" s="371" t="s">
        <v>298</v>
      </c>
      <c r="D135" s="310" t="str">
        <f t="shared" si="81"/>
        <v xml:space="preserve">Denzel </v>
      </c>
      <c r="E135" s="311" t="str">
        <f t="shared" si="82"/>
        <v>Sacred Heart Battersea</v>
      </c>
      <c r="F135" s="312">
        <f t="shared" si="83"/>
        <v>12.1</v>
      </c>
      <c r="G135" s="313">
        <f t="shared" si="84"/>
        <v>49</v>
      </c>
      <c r="H135" s="314">
        <f t="shared" si="85"/>
        <v>2.25</v>
      </c>
      <c r="I135" s="313">
        <f t="shared" si="86"/>
        <v>45</v>
      </c>
      <c r="J135" s="314">
        <f t="shared" si="87"/>
        <v>1.54</v>
      </c>
      <c r="K135" s="313">
        <f t="shared" si="88"/>
        <v>36</v>
      </c>
      <c r="L135" s="312">
        <f t="shared" si="89"/>
        <v>16.2</v>
      </c>
      <c r="M135" s="313">
        <f t="shared" si="90"/>
        <v>32</v>
      </c>
      <c r="N135" s="449"/>
      <c r="O135" s="315">
        <f t="shared" si="78"/>
        <v>162</v>
      </c>
      <c r="P135" s="452"/>
      <c r="Q135" s="302" t="str">
        <f t="shared" si="79"/>
        <v/>
      </c>
      <c r="R135" s="316">
        <f t="shared" si="91"/>
        <v>46</v>
      </c>
      <c r="S135" s="168">
        <f t="shared" si="92"/>
        <v>0</v>
      </c>
      <c r="T135" s="169">
        <f t="shared" si="93"/>
        <v>64</v>
      </c>
      <c r="V135" s="317" t="str">
        <f t="shared" si="94"/>
        <v>Step 7</v>
      </c>
      <c r="X135" s="173" t="str">
        <f t="shared" si="95"/>
        <v>M</v>
      </c>
      <c r="Z135" s="318">
        <f t="shared" si="96"/>
        <v>162.01349999999999</v>
      </c>
      <c r="AA135" s="319">
        <f>IF($Z135&gt;=1,RANK($Z135,$Z131:$Z144),0)</f>
        <v>5</v>
      </c>
      <c r="AB135" s="320">
        <f t="shared" si="76"/>
        <v>0</v>
      </c>
      <c r="AD135" s="318">
        <f t="shared" si="97"/>
        <v>0</v>
      </c>
      <c r="AE135" s="319">
        <f>IF($AD135&gt;=1,RANK($AD135,$AD131:$AD144),0)</f>
        <v>0</v>
      </c>
      <c r="AF135" s="320">
        <f t="shared" si="77"/>
        <v>0</v>
      </c>
      <c r="AI135" s="336">
        <f t="shared" si="98"/>
        <v>162</v>
      </c>
      <c r="AJ135" s="337">
        <f t="shared" si="99"/>
        <v>0</v>
      </c>
    </row>
    <row r="136" spans="1:36" ht="15" x14ac:dyDescent="0.2">
      <c r="A136" s="447"/>
      <c r="B136" s="295">
        <f t="shared" si="80"/>
        <v>96</v>
      </c>
      <c r="C136" s="371" t="s">
        <v>299</v>
      </c>
      <c r="D136" s="310" t="str">
        <f t="shared" si="81"/>
        <v xml:space="preserve">Allanah </v>
      </c>
      <c r="E136" s="311" t="str">
        <f t="shared" si="82"/>
        <v>Sacred Heart Battersea</v>
      </c>
      <c r="F136" s="321">
        <f t="shared" si="83"/>
        <v>12.4</v>
      </c>
      <c r="G136" s="313">
        <f t="shared" si="84"/>
        <v>46</v>
      </c>
      <c r="H136" s="314">
        <f t="shared" si="85"/>
        <v>2.4</v>
      </c>
      <c r="I136" s="313">
        <f t="shared" si="86"/>
        <v>30</v>
      </c>
      <c r="J136" s="314">
        <f t="shared" si="87"/>
        <v>1.42</v>
      </c>
      <c r="K136" s="313">
        <f t="shared" si="88"/>
        <v>30</v>
      </c>
      <c r="L136" s="312">
        <f t="shared" si="89"/>
        <v>8.6</v>
      </c>
      <c r="M136" s="313">
        <f t="shared" si="90"/>
        <v>17</v>
      </c>
      <c r="N136" s="449"/>
      <c r="O136" s="315">
        <f t="shared" si="78"/>
        <v>123</v>
      </c>
      <c r="P136" s="452"/>
      <c r="Q136" s="302" t="str">
        <f t="shared" si="79"/>
        <v>*</v>
      </c>
      <c r="R136" s="316">
        <f t="shared" si="91"/>
        <v>0</v>
      </c>
      <c r="S136" s="168">
        <f t="shared" si="92"/>
        <v>46</v>
      </c>
      <c r="T136" s="169">
        <f t="shared" si="93"/>
        <v>106</v>
      </c>
      <c r="V136" s="317" t="str">
        <f t="shared" si="94"/>
        <v>Step 7</v>
      </c>
      <c r="X136" s="173" t="str">
        <f t="shared" si="95"/>
        <v>F</v>
      </c>
      <c r="Z136" s="318">
        <f t="shared" si="96"/>
        <v>0</v>
      </c>
      <c r="AA136" s="319">
        <f>IF($Z136&gt;=1,RANK($Z136,$Z131:$Z144),0)</f>
        <v>0</v>
      </c>
      <c r="AB136" s="320">
        <f t="shared" si="76"/>
        <v>0</v>
      </c>
      <c r="AD136" s="318">
        <f t="shared" si="97"/>
        <v>123.0136</v>
      </c>
      <c r="AE136" s="319">
        <f>IF($AD136&gt;=1,RANK($AD136,$AD131:$AD144),0)</f>
        <v>1</v>
      </c>
      <c r="AF136" s="320">
        <f t="shared" si="77"/>
        <v>123</v>
      </c>
      <c r="AI136" s="336">
        <f t="shared" si="98"/>
        <v>0</v>
      </c>
      <c r="AJ136" s="337">
        <f t="shared" si="99"/>
        <v>123</v>
      </c>
    </row>
    <row r="137" spans="1:36" ht="15" x14ac:dyDescent="0.2">
      <c r="A137" s="447"/>
      <c r="B137" s="295">
        <f t="shared" si="80"/>
        <v>97</v>
      </c>
      <c r="C137" s="371" t="s">
        <v>300</v>
      </c>
      <c r="D137" s="310" t="str">
        <f t="shared" si="81"/>
        <v xml:space="preserve">Monica </v>
      </c>
      <c r="E137" s="311" t="str">
        <f t="shared" si="82"/>
        <v>Sacred Heart Battersea</v>
      </c>
      <c r="F137" s="312">
        <f t="shared" si="83"/>
        <v>14.1</v>
      </c>
      <c r="G137" s="313">
        <f t="shared" si="84"/>
        <v>29</v>
      </c>
      <c r="H137" s="314">
        <f t="shared" si="85"/>
        <v>3.3</v>
      </c>
      <c r="I137" s="313">
        <f t="shared" si="86"/>
        <v>10</v>
      </c>
      <c r="J137" s="314">
        <f t="shared" si="87"/>
        <v>1.4</v>
      </c>
      <c r="K137" s="313">
        <f t="shared" si="88"/>
        <v>29</v>
      </c>
      <c r="L137" s="312">
        <f t="shared" si="89"/>
        <v>14.5</v>
      </c>
      <c r="M137" s="313">
        <f t="shared" si="90"/>
        <v>29</v>
      </c>
      <c r="N137" s="449"/>
      <c r="O137" s="315">
        <f t="shared" si="78"/>
        <v>97</v>
      </c>
      <c r="P137" s="452"/>
      <c r="Q137" s="302" t="str">
        <f t="shared" si="79"/>
        <v>*</v>
      </c>
      <c r="R137" s="316">
        <f t="shared" si="91"/>
        <v>0</v>
      </c>
      <c r="S137" s="168">
        <f t="shared" si="92"/>
        <v>56</v>
      </c>
      <c r="T137" s="169">
        <f t="shared" si="93"/>
        <v>118</v>
      </c>
      <c r="V137" s="317" t="str">
        <f t="shared" si="94"/>
        <v>Step 5</v>
      </c>
      <c r="X137" s="173" t="str">
        <f t="shared" si="95"/>
        <v>F</v>
      </c>
      <c r="Z137" s="318">
        <f t="shared" si="96"/>
        <v>0</v>
      </c>
      <c r="AA137" s="319">
        <f>IF($Z137&gt;=1,RANK($Z137,$Z131:$Z144),0)</f>
        <v>0</v>
      </c>
      <c r="AB137" s="320">
        <f t="shared" si="76"/>
        <v>0</v>
      </c>
      <c r="AD137" s="318">
        <f t="shared" si="97"/>
        <v>97.0137</v>
      </c>
      <c r="AE137" s="319">
        <f>IF($AD137&gt;=1,RANK($AD137,$AD131:$AD144),0)</f>
        <v>2</v>
      </c>
      <c r="AF137" s="320">
        <f t="shared" si="77"/>
        <v>97</v>
      </c>
      <c r="AI137" s="336">
        <f t="shared" si="98"/>
        <v>0</v>
      </c>
      <c r="AJ137" s="337">
        <f t="shared" si="99"/>
        <v>97</v>
      </c>
    </row>
    <row r="138" spans="1:36" ht="15" x14ac:dyDescent="0.2">
      <c r="A138" s="447"/>
      <c r="B138" s="295">
        <f t="shared" si="80"/>
        <v>98</v>
      </c>
      <c r="C138" s="371" t="s">
        <v>301</v>
      </c>
      <c r="D138" s="310" t="str">
        <f t="shared" si="81"/>
        <v xml:space="preserve">Jenny </v>
      </c>
      <c r="E138" s="311" t="str">
        <f t="shared" si="82"/>
        <v>Sacred Heart Battersea</v>
      </c>
      <c r="F138" s="312">
        <f t="shared" si="83"/>
        <v>13.4</v>
      </c>
      <c r="G138" s="313">
        <f t="shared" si="84"/>
        <v>36</v>
      </c>
      <c r="H138" s="314">
        <f t="shared" si="85"/>
        <v>3.17</v>
      </c>
      <c r="I138" s="313">
        <f t="shared" si="86"/>
        <v>10</v>
      </c>
      <c r="J138" s="314">
        <f t="shared" si="87"/>
        <v>1.1000000000000001</v>
      </c>
      <c r="K138" s="313">
        <f t="shared" si="88"/>
        <v>14</v>
      </c>
      <c r="L138" s="312">
        <f t="shared" si="89"/>
        <v>12.5</v>
      </c>
      <c r="M138" s="313">
        <f t="shared" si="90"/>
        <v>25</v>
      </c>
      <c r="N138" s="449"/>
      <c r="O138" s="315">
        <f t="shared" si="78"/>
        <v>85</v>
      </c>
      <c r="P138" s="452"/>
      <c r="Q138" s="302" t="str">
        <f t="shared" si="79"/>
        <v>*</v>
      </c>
      <c r="R138" s="316">
        <f t="shared" si="91"/>
        <v>0</v>
      </c>
      <c r="S138" s="168">
        <f t="shared" si="92"/>
        <v>60</v>
      </c>
      <c r="T138" s="169">
        <f t="shared" si="93"/>
        <v>122</v>
      </c>
      <c r="V138" s="317" t="str">
        <f t="shared" si="94"/>
        <v>Step 4</v>
      </c>
      <c r="X138" s="173" t="str">
        <f t="shared" si="95"/>
        <v>F</v>
      </c>
      <c r="Z138" s="318">
        <f t="shared" si="96"/>
        <v>0</v>
      </c>
      <c r="AA138" s="319">
        <f>IF($Z138&gt;=1,RANK($Z138,$Z131:$Z144),0)</f>
        <v>0</v>
      </c>
      <c r="AB138" s="320">
        <f t="shared" si="76"/>
        <v>0</v>
      </c>
      <c r="AD138" s="318">
        <f t="shared" si="97"/>
        <v>85.013800000000003</v>
      </c>
      <c r="AE138" s="319">
        <f>IF($AD138&gt;=1,RANK($AD138,$AD131:$AD144),0)</f>
        <v>4</v>
      </c>
      <c r="AF138" s="320">
        <f t="shared" si="77"/>
        <v>85</v>
      </c>
      <c r="AI138" s="336">
        <f t="shared" si="98"/>
        <v>0</v>
      </c>
      <c r="AJ138" s="337">
        <f t="shared" si="99"/>
        <v>85</v>
      </c>
    </row>
    <row r="139" spans="1:36" ht="15" x14ac:dyDescent="0.2">
      <c r="A139" s="447"/>
      <c r="B139" s="295">
        <f t="shared" si="80"/>
        <v>99</v>
      </c>
      <c r="C139" s="371" t="s">
        <v>302</v>
      </c>
      <c r="D139" s="310" t="str">
        <f t="shared" si="81"/>
        <v xml:space="preserve">Katherine </v>
      </c>
      <c r="E139" s="311" t="str">
        <f t="shared" si="82"/>
        <v>Sacred Heart Battersea</v>
      </c>
      <c r="F139" s="312">
        <f t="shared" si="83"/>
        <v>15.7</v>
      </c>
      <c r="G139" s="313">
        <f t="shared" si="84"/>
        <v>13</v>
      </c>
      <c r="H139" s="314">
        <f t="shared" si="85"/>
        <v>3.43</v>
      </c>
      <c r="I139" s="313">
        <f t="shared" si="86"/>
        <v>10</v>
      </c>
      <c r="J139" s="314">
        <f t="shared" si="87"/>
        <v>1</v>
      </c>
      <c r="K139" s="313">
        <f t="shared" si="88"/>
        <v>10</v>
      </c>
      <c r="L139" s="312">
        <f t="shared" si="89"/>
        <v>7.8</v>
      </c>
      <c r="M139" s="313">
        <f t="shared" si="90"/>
        <v>15</v>
      </c>
      <c r="N139" s="449"/>
      <c r="O139" s="315">
        <f t="shared" si="78"/>
        <v>48</v>
      </c>
      <c r="P139" s="452"/>
      <c r="Q139" s="302" t="str">
        <f t="shared" si="79"/>
        <v/>
      </c>
      <c r="R139" s="316">
        <f t="shared" si="91"/>
        <v>0</v>
      </c>
      <c r="S139" s="168">
        <f t="shared" si="92"/>
        <v>63</v>
      </c>
      <c r="T139" s="169">
        <f t="shared" si="93"/>
        <v>125</v>
      </c>
      <c r="V139" s="317" t="str">
        <f t="shared" si="94"/>
        <v>Step 1</v>
      </c>
      <c r="X139" s="173" t="str">
        <f t="shared" si="95"/>
        <v>F</v>
      </c>
      <c r="Z139" s="318">
        <f t="shared" si="96"/>
        <v>0</v>
      </c>
      <c r="AA139" s="319">
        <f>IF($Z139&gt;=1,RANK($Z139,$Z131:$Z144),0)</f>
        <v>0</v>
      </c>
      <c r="AB139" s="320">
        <f t="shared" si="76"/>
        <v>0</v>
      </c>
      <c r="AD139" s="318">
        <f t="shared" si="97"/>
        <v>48.0139</v>
      </c>
      <c r="AE139" s="319">
        <f>IF($AD139&gt;=1,RANK($AD139,$AD131:$AD144),0)</f>
        <v>5</v>
      </c>
      <c r="AF139" s="320">
        <f t="shared" si="77"/>
        <v>0</v>
      </c>
      <c r="AI139" s="336">
        <f t="shared" si="98"/>
        <v>0</v>
      </c>
      <c r="AJ139" s="337">
        <f t="shared" si="99"/>
        <v>48</v>
      </c>
    </row>
    <row r="140" spans="1:36" ht="15" x14ac:dyDescent="0.2">
      <c r="A140" s="447"/>
      <c r="B140" s="295">
        <f t="shared" si="80"/>
        <v>100</v>
      </c>
      <c r="C140" s="371" t="s">
        <v>303</v>
      </c>
      <c r="D140" s="310" t="str">
        <f t="shared" si="81"/>
        <v xml:space="preserve">Chloe </v>
      </c>
      <c r="E140" s="311" t="str">
        <f t="shared" si="82"/>
        <v>Sacred Heart Battersea</v>
      </c>
      <c r="F140" s="312">
        <f t="shared" si="83"/>
        <v>14.1</v>
      </c>
      <c r="G140" s="313">
        <f t="shared" si="84"/>
        <v>29</v>
      </c>
      <c r="H140" s="314">
        <f t="shared" si="85"/>
        <v>3.18</v>
      </c>
      <c r="I140" s="313">
        <f t="shared" si="86"/>
        <v>10</v>
      </c>
      <c r="J140" s="314">
        <f t="shared" si="87"/>
        <v>1.3</v>
      </c>
      <c r="K140" s="313">
        <f t="shared" si="88"/>
        <v>24</v>
      </c>
      <c r="L140" s="312">
        <f t="shared" si="89"/>
        <v>12</v>
      </c>
      <c r="M140" s="313">
        <f t="shared" si="90"/>
        <v>24</v>
      </c>
      <c r="N140" s="449"/>
      <c r="O140" s="315">
        <f t="shared" si="78"/>
        <v>87</v>
      </c>
      <c r="P140" s="452"/>
      <c r="Q140" s="302" t="str">
        <f t="shared" si="79"/>
        <v>*</v>
      </c>
      <c r="R140" s="316">
        <f t="shared" si="91"/>
        <v>0</v>
      </c>
      <c r="S140" s="168">
        <f t="shared" si="92"/>
        <v>58</v>
      </c>
      <c r="T140" s="169">
        <f t="shared" si="93"/>
        <v>120</v>
      </c>
      <c r="V140" s="317" t="str">
        <f t="shared" si="94"/>
        <v>Step 4</v>
      </c>
      <c r="X140" s="173" t="str">
        <f t="shared" si="95"/>
        <v>F</v>
      </c>
      <c r="Z140" s="318">
        <f t="shared" si="96"/>
        <v>0</v>
      </c>
      <c r="AA140" s="319">
        <f>IF($Z140&gt;=1,RANK($Z140,$Z131:$Z144),0)</f>
        <v>0</v>
      </c>
      <c r="AB140" s="320">
        <f t="shared" si="76"/>
        <v>0</v>
      </c>
      <c r="AD140" s="318">
        <f t="shared" si="97"/>
        <v>87.013999999999996</v>
      </c>
      <c r="AE140" s="319">
        <f>IF($AD140&gt;=1,RANK($AD140,$AD131:$AD144),0)</f>
        <v>3</v>
      </c>
      <c r="AF140" s="320">
        <f t="shared" si="77"/>
        <v>87</v>
      </c>
      <c r="AI140" s="336">
        <f t="shared" si="98"/>
        <v>0</v>
      </c>
      <c r="AJ140" s="337">
        <f t="shared" si="99"/>
        <v>87</v>
      </c>
    </row>
    <row r="141" spans="1:36" ht="15" x14ac:dyDescent="0.2">
      <c r="A141" s="447"/>
      <c r="B141" s="295">
        <f t="shared" si="80"/>
        <v>0</v>
      </c>
      <c r="C141" s="371"/>
      <c r="D141" s="310" t="str">
        <f t="shared" si="81"/>
        <v/>
      </c>
      <c r="E141" s="311" t="str">
        <f t="shared" si="82"/>
        <v/>
      </c>
      <c r="F141" s="312">
        <f t="shared" si="83"/>
        <v>0</v>
      </c>
      <c r="G141" s="313">
        <f t="shared" si="84"/>
        <v>0</v>
      </c>
      <c r="H141" s="314">
        <f t="shared" si="85"/>
        <v>0</v>
      </c>
      <c r="I141" s="313">
        <f t="shared" si="86"/>
        <v>0</v>
      </c>
      <c r="J141" s="314">
        <f t="shared" si="87"/>
        <v>0</v>
      </c>
      <c r="K141" s="313">
        <f t="shared" si="88"/>
        <v>0</v>
      </c>
      <c r="L141" s="312">
        <f t="shared" si="89"/>
        <v>0</v>
      </c>
      <c r="M141" s="313">
        <f t="shared" si="90"/>
        <v>0</v>
      </c>
      <c r="N141" s="449"/>
      <c r="O141" s="315">
        <f t="shared" si="78"/>
        <v>0</v>
      </c>
      <c r="P141" s="452"/>
      <c r="Q141" s="302" t="str">
        <f t="shared" si="79"/>
        <v/>
      </c>
      <c r="R141" s="316">
        <f t="shared" si="91"/>
        <v>0</v>
      </c>
      <c r="S141" s="168">
        <f t="shared" si="92"/>
        <v>0</v>
      </c>
      <c r="T141" s="169">
        <f t="shared" si="93"/>
        <v>0</v>
      </c>
      <c r="V141" s="317" t="str">
        <f t="shared" si="94"/>
        <v/>
      </c>
      <c r="X141" s="173" t="str">
        <f t="shared" si="95"/>
        <v/>
      </c>
      <c r="Z141" s="318">
        <f t="shared" si="96"/>
        <v>0</v>
      </c>
      <c r="AA141" s="319">
        <f>IF($Z141&gt;=1,RANK($Z141,$Z131:$Z144),0)</f>
        <v>0</v>
      </c>
      <c r="AB141" s="320">
        <f t="shared" si="76"/>
        <v>0</v>
      </c>
      <c r="AD141" s="318">
        <f t="shared" si="97"/>
        <v>0</v>
      </c>
      <c r="AE141" s="319">
        <f>IF($AD141&gt;=1,RANK($AD141,$AD131:$AD144),0)</f>
        <v>0</v>
      </c>
      <c r="AF141" s="320">
        <f t="shared" si="77"/>
        <v>0</v>
      </c>
      <c r="AI141" s="336">
        <f t="shared" si="98"/>
        <v>0</v>
      </c>
      <c r="AJ141" s="337">
        <f t="shared" si="99"/>
        <v>0</v>
      </c>
    </row>
    <row r="142" spans="1:36" ht="15" x14ac:dyDescent="0.2">
      <c r="A142" s="447"/>
      <c r="B142" s="295">
        <f t="shared" si="80"/>
        <v>0</v>
      </c>
      <c r="C142" s="371"/>
      <c r="D142" s="310" t="str">
        <f t="shared" si="81"/>
        <v/>
      </c>
      <c r="E142" s="311" t="str">
        <f t="shared" si="82"/>
        <v/>
      </c>
      <c r="F142" s="312">
        <f t="shared" si="83"/>
        <v>0</v>
      </c>
      <c r="G142" s="313">
        <f t="shared" si="84"/>
        <v>0</v>
      </c>
      <c r="H142" s="314">
        <f t="shared" si="85"/>
        <v>0</v>
      </c>
      <c r="I142" s="313">
        <f t="shared" si="86"/>
        <v>0</v>
      </c>
      <c r="J142" s="314">
        <f t="shared" si="87"/>
        <v>0</v>
      </c>
      <c r="K142" s="313">
        <f t="shared" si="88"/>
        <v>0</v>
      </c>
      <c r="L142" s="312">
        <f t="shared" si="89"/>
        <v>0</v>
      </c>
      <c r="M142" s="313">
        <f t="shared" si="90"/>
        <v>0</v>
      </c>
      <c r="N142" s="449"/>
      <c r="O142" s="315">
        <f t="shared" si="78"/>
        <v>0</v>
      </c>
      <c r="P142" s="452"/>
      <c r="Q142" s="302" t="str">
        <f t="shared" si="79"/>
        <v/>
      </c>
      <c r="R142" s="316">
        <f t="shared" si="91"/>
        <v>0</v>
      </c>
      <c r="S142" s="168">
        <f t="shared" si="92"/>
        <v>0</v>
      </c>
      <c r="T142" s="169">
        <f t="shared" si="93"/>
        <v>0</v>
      </c>
      <c r="V142" s="317" t="str">
        <f t="shared" si="94"/>
        <v/>
      </c>
      <c r="X142" s="173" t="str">
        <f t="shared" si="95"/>
        <v/>
      </c>
      <c r="Z142" s="318">
        <f t="shared" si="96"/>
        <v>0</v>
      </c>
      <c r="AA142" s="319">
        <f>IF($Z142&gt;=1,RANK($Z142,$Z131:$Z144),0)</f>
        <v>0</v>
      </c>
      <c r="AB142" s="320">
        <f t="shared" si="76"/>
        <v>0</v>
      </c>
      <c r="AD142" s="318">
        <f t="shared" si="97"/>
        <v>0</v>
      </c>
      <c r="AE142" s="319">
        <f>IF($AD142&gt;=1,RANK($AD142,$AD131:$AD144),0)</f>
        <v>0</v>
      </c>
      <c r="AF142" s="320">
        <f t="shared" si="77"/>
        <v>0</v>
      </c>
      <c r="AI142" s="336">
        <f t="shared" si="98"/>
        <v>0</v>
      </c>
      <c r="AJ142" s="337">
        <f t="shared" si="99"/>
        <v>0</v>
      </c>
    </row>
    <row r="143" spans="1:36" ht="15" x14ac:dyDescent="0.2">
      <c r="A143" s="447"/>
      <c r="B143" s="295">
        <f t="shared" si="80"/>
        <v>0</v>
      </c>
      <c r="C143" s="371"/>
      <c r="D143" s="310" t="str">
        <f t="shared" si="81"/>
        <v/>
      </c>
      <c r="E143" s="311" t="str">
        <f t="shared" si="82"/>
        <v/>
      </c>
      <c r="F143" s="312">
        <f t="shared" si="83"/>
        <v>0</v>
      </c>
      <c r="G143" s="313">
        <f t="shared" si="84"/>
        <v>0</v>
      </c>
      <c r="H143" s="314">
        <f t="shared" si="85"/>
        <v>0</v>
      </c>
      <c r="I143" s="313">
        <f t="shared" si="86"/>
        <v>0</v>
      </c>
      <c r="J143" s="314">
        <f t="shared" si="87"/>
        <v>0</v>
      </c>
      <c r="K143" s="313">
        <f t="shared" si="88"/>
        <v>0</v>
      </c>
      <c r="L143" s="312">
        <f t="shared" si="89"/>
        <v>0</v>
      </c>
      <c r="M143" s="313">
        <f t="shared" si="90"/>
        <v>0</v>
      </c>
      <c r="N143" s="449"/>
      <c r="O143" s="315">
        <f t="shared" si="78"/>
        <v>0</v>
      </c>
      <c r="P143" s="452"/>
      <c r="Q143" s="302" t="str">
        <f t="shared" si="79"/>
        <v/>
      </c>
      <c r="R143" s="316">
        <f t="shared" si="91"/>
        <v>0</v>
      </c>
      <c r="S143" s="168">
        <f t="shared" si="92"/>
        <v>0</v>
      </c>
      <c r="T143" s="169">
        <f t="shared" si="93"/>
        <v>0</v>
      </c>
      <c r="V143" s="317" t="str">
        <f t="shared" si="94"/>
        <v/>
      </c>
      <c r="X143" s="173" t="str">
        <f t="shared" si="95"/>
        <v/>
      </c>
      <c r="Z143" s="318">
        <f t="shared" si="96"/>
        <v>0</v>
      </c>
      <c r="AA143" s="319">
        <f>IF($Z143&gt;=1,RANK($Z143,$Z131:$Z144),0)</f>
        <v>0</v>
      </c>
      <c r="AB143" s="320">
        <f t="shared" si="76"/>
        <v>0</v>
      </c>
      <c r="AD143" s="318">
        <f t="shared" si="97"/>
        <v>0</v>
      </c>
      <c r="AE143" s="319">
        <f>IF($AD143&gt;=1,RANK($AD143,$AD131:$AD144),0)</f>
        <v>0</v>
      </c>
      <c r="AF143" s="320">
        <f t="shared" si="77"/>
        <v>0</v>
      </c>
      <c r="AI143" s="336">
        <f t="shared" si="98"/>
        <v>0</v>
      </c>
      <c r="AJ143" s="337">
        <f t="shared" si="99"/>
        <v>0</v>
      </c>
    </row>
    <row r="144" spans="1:36" ht="15" x14ac:dyDescent="0.2">
      <c r="A144" s="322">
        <f>((ROW(A131)-5)/14)+1</f>
        <v>10</v>
      </c>
      <c r="B144" s="295">
        <f t="shared" si="80"/>
        <v>0</v>
      </c>
      <c r="C144" s="372"/>
      <c r="D144" s="323" t="str">
        <f t="shared" si="81"/>
        <v/>
      </c>
      <c r="E144" s="324" t="str">
        <f t="shared" si="82"/>
        <v/>
      </c>
      <c r="F144" s="325">
        <f t="shared" si="83"/>
        <v>0</v>
      </c>
      <c r="G144" s="326">
        <f t="shared" si="84"/>
        <v>0</v>
      </c>
      <c r="H144" s="327">
        <f t="shared" si="85"/>
        <v>0</v>
      </c>
      <c r="I144" s="326">
        <f t="shared" si="86"/>
        <v>0</v>
      </c>
      <c r="J144" s="327">
        <f t="shared" si="87"/>
        <v>0</v>
      </c>
      <c r="K144" s="326">
        <f t="shared" si="88"/>
        <v>0</v>
      </c>
      <c r="L144" s="325">
        <f t="shared" si="89"/>
        <v>0</v>
      </c>
      <c r="M144" s="326">
        <f t="shared" si="90"/>
        <v>0</v>
      </c>
      <c r="N144" s="450"/>
      <c r="O144" s="328">
        <f t="shared" si="78"/>
        <v>0</v>
      </c>
      <c r="P144" s="453"/>
      <c r="Q144" s="302" t="str">
        <f t="shared" si="79"/>
        <v/>
      </c>
      <c r="R144" s="329">
        <f t="shared" si="91"/>
        <v>0</v>
      </c>
      <c r="S144" s="171">
        <f t="shared" si="92"/>
        <v>0</v>
      </c>
      <c r="T144" s="172">
        <f t="shared" si="93"/>
        <v>0</v>
      </c>
      <c r="V144" s="330" t="str">
        <f t="shared" si="94"/>
        <v/>
      </c>
      <c r="X144" s="173" t="str">
        <f t="shared" si="95"/>
        <v/>
      </c>
      <c r="Z144" s="331">
        <f t="shared" si="96"/>
        <v>0</v>
      </c>
      <c r="AA144" s="293">
        <f>IF($Z144&gt;=1,RANK($Z144,$Z131:$Z144),0)</f>
        <v>0</v>
      </c>
      <c r="AB144" s="294">
        <f t="shared" si="76"/>
        <v>0</v>
      </c>
      <c r="AC144" s="163">
        <f>SUM(AB131:AB144)</f>
        <v>751</v>
      </c>
      <c r="AD144" s="331">
        <f t="shared" si="97"/>
        <v>0</v>
      </c>
      <c r="AE144" s="293">
        <f>IF($AD144&gt;=1,RANK($AD144,$AD131:$AD144),0)</f>
        <v>0</v>
      </c>
      <c r="AF144" s="294">
        <f t="shared" si="77"/>
        <v>0</v>
      </c>
      <c r="AG144" s="163">
        <f>SUM(AF131:AF144)</f>
        <v>392</v>
      </c>
      <c r="AI144" s="332">
        <f t="shared" si="98"/>
        <v>0</v>
      </c>
      <c r="AJ144" s="333">
        <f t="shared" si="99"/>
        <v>0</v>
      </c>
    </row>
    <row r="145" spans="1:36" ht="15" customHeight="1" x14ac:dyDescent="0.2">
      <c r="A145" s="447" t="str">
        <f>IF(LEN(E145),+E145,"")</f>
        <v>Ronald Ross</v>
      </c>
      <c r="B145" s="295">
        <f t="shared" si="80"/>
        <v>101</v>
      </c>
      <c r="C145" s="370" t="s">
        <v>304</v>
      </c>
      <c r="D145" s="296" t="str">
        <f t="shared" si="81"/>
        <v>Reece Le</v>
      </c>
      <c r="E145" s="297" t="str">
        <f t="shared" si="82"/>
        <v>Ronald Ross</v>
      </c>
      <c r="F145" s="298">
        <f t="shared" si="83"/>
        <v>12.7</v>
      </c>
      <c r="G145" s="299">
        <f t="shared" si="84"/>
        <v>43</v>
      </c>
      <c r="H145" s="300">
        <f t="shared" si="85"/>
        <v>0</v>
      </c>
      <c r="I145" s="299">
        <f t="shared" si="86"/>
        <v>0</v>
      </c>
      <c r="J145" s="300">
        <f t="shared" si="87"/>
        <v>1.38</v>
      </c>
      <c r="K145" s="299">
        <f t="shared" si="88"/>
        <v>28</v>
      </c>
      <c r="L145" s="298">
        <f t="shared" si="89"/>
        <v>25.1</v>
      </c>
      <c r="M145" s="299">
        <f t="shared" si="90"/>
        <v>50</v>
      </c>
      <c r="N145" s="448">
        <f>INDEX(RelayPoints,A158)</f>
        <v>54</v>
      </c>
      <c r="O145" s="301">
        <f>+G145+I145+K145+M145</f>
        <v>121</v>
      </c>
      <c r="P145" s="451">
        <f>+AC158+AG158+N145</f>
        <v>1207</v>
      </c>
      <c r="Q145" s="302" t="str">
        <f>IF(AB145+AF145&gt;0,"*","")</f>
        <v/>
      </c>
      <c r="R145" s="303">
        <f t="shared" si="91"/>
        <v>61</v>
      </c>
      <c r="S145" s="304">
        <f t="shared" si="92"/>
        <v>0</v>
      </c>
      <c r="T145" s="305">
        <f t="shared" si="93"/>
        <v>108</v>
      </c>
      <c r="V145" s="306" t="str">
        <f t="shared" si="94"/>
        <v>Step 4</v>
      </c>
      <c r="X145" s="173" t="str">
        <f t="shared" si="95"/>
        <v>M</v>
      </c>
      <c r="Z145" s="307">
        <f t="shared" si="96"/>
        <v>121.0145</v>
      </c>
      <c r="AA145" s="308">
        <f>IF($Z145&gt;=1,RANK($Z145,$Z145:$Z158),0)</f>
        <v>5</v>
      </c>
      <c r="AB145" s="309">
        <f t="shared" ref="AB145:AB214" si="100">IF(AA145&lt;=MaxS,INT(Z145),0)</f>
        <v>0</v>
      </c>
      <c r="AD145" s="307">
        <f t="shared" si="97"/>
        <v>0</v>
      </c>
      <c r="AE145" s="308">
        <f>IF($AD145&gt;=1,RANK($AD145,$AD145:$AD158),0)</f>
        <v>0</v>
      </c>
      <c r="AF145" s="309">
        <f t="shared" ref="AF145:AF214" si="101">IF(AE145&lt;=MaxS,INT(AD145),0)</f>
        <v>0</v>
      </c>
      <c r="AI145" s="336">
        <f t="shared" si="98"/>
        <v>121</v>
      </c>
      <c r="AJ145" s="337">
        <f t="shared" si="99"/>
        <v>0</v>
      </c>
    </row>
    <row r="146" spans="1:36" ht="15" x14ac:dyDescent="0.2">
      <c r="A146" s="447"/>
      <c r="B146" s="295">
        <f t="shared" si="80"/>
        <v>102</v>
      </c>
      <c r="C146" s="371" t="s">
        <v>317</v>
      </c>
      <c r="D146" s="310" t="str">
        <f t="shared" si="81"/>
        <v xml:space="preserve">Malik </v>
      </c>
      <c r="E146" s="311" t="str">
        <f t="shared" si="82"/>
        <v>Ronald Ross</v>
      </c>
      <c r="F146" s="312">
        <f t="shared" si="83"/>
        <v>14.1</v>
      </c>
      <c r="G146" s="313">
        <f t="shared" si="84"/>
        <v>29</v>
      </c>
      <c r="H146" s="314">
        <f t="shared" si="85"/>
        <v>2.19</v>
      </c>
      <c r="I146" s="313">
        <f t="shared" si="86"/>
        <v>51</v>
      </c>
      <c r="J146" s="314">
        <f t="shared" si="87"/>
        <v>1.26</v>
      </c>
      <c r="K146" s="313">
        <f t="shared" si="88"/>
        <v>22</v>
      </c>
      <c r="L146" s="312">
        <f t="shared" si="89"/>
        <v>20.2</v>
      </c>
      <c r="M146" s="313">
        <f t="shared" si="90"/>
        <v>40</v>
      </c>
      <c r="N146" s="449"/>
      <c r="O146" s="315">
        <f t="shared" ref="O146:O158" si="102">+G146+I146+K146+M146</f>
        <v>142</v>
      </c>
      <c r="P146" s="452"/>
      <c r="Q146" s="302" t="str">
        <f t="shared" ref="Q146:Q158" si="103">IF(AB146+AF146&gt;0,"*","")</f>
        <v>*</v>
      </c>
      <c r="R146" s="316">
        <f t="shared" si="91"/>
        <v>56</v>
      </c>
      <c r="S146" s="168">
        <f t="shared" si="92"/>
        <v>0</v>
      </c>
      <c r="T146" s="169">
        <f t="shared" si="93"/>
        <v>90</v>
      </c>
      <c r="V146" s="317" t="str">
        <f t="shared" si="94"/>
        <v>Step 6</v>
      </c>
      <c r="X146" s="173" t="str">
        <f t="shared" si="95"/>
        <v>M</v>
      </c>
      <c r="Z146" s="318">
        <f t="shared" si="96"/>
        <v>142.0146</v>
      </c>
      <c r="AA146" s="319">
        <f>IF($Z146&gt;=1,RANK($Z146,$Z145:$Z158),0)</f>
        <v>3</v>
      </c>
      <c r="AB146" s="320">
        <f t="shared" si="100"/>
        <v>142</v>
      </c>
      <c r="AD146" s="318">
        <f t="shared" si="97"/>
        <v>0</v>
      </c>
      <c r="AE146" s="319">
        <f>IF($AD146&gt;=1,RANK($AD146,$AD145:$AD158),0)</f>
        <v>0</v>
      </c>
      <c r="AF146" s="320">
        <f t="shared" si="101"/>
        <v>0</v>
      </c>
      <c r="AI146" s="336">
        <f t="shared" si="98"/>
        <v>142</v>
      </c>
      <c r="AJ146" s="337">
        <f t="shared" si="99"/>
        <v>0</v>
      </c>
    </row>
    <row r="147" spans="1:36" ht="15" x14ac:dyDescent="0.2">
      <c r="A147" s="447"/>
      <c r="B147" s="295">
        <f t="shared" si="80"/>
        <v>103</v>
      </c>
      <c r="C147" s="371" t="s">
        <v>318</v>
      </c>
      <c r="D147" s="310" t="str">
        <f t="shared" si="81"/>
        <v xml:space="preserve">Harry </v>
      </c>
      <c r="E147" s="311" t="str">
        <f t="shared" si="82"/>
        <v>Ronald Ross</v>
      </c>
      <c r="F147" s="312">
        <f t="shared" si="83"/>
        <v>12.2</v>
      </c>
      <c r="G147" s="313">
        <f t="shared" si="84"/>
        <v>48</v>
      </c>
      <c r="H147" s="314">
        <f t="shared" si="85"/>
        <v>2.13</v>
      </c>
      <c r="I147" s="313">
        <f t="shared" si="86"/>
        <v>57</v>
      </c>
      <c r="J147" s="314">
        <f t="shared" si="87"/>
        <v>1.42</v>
      </c>
      <c r="K147" s="313">
        <f t="shared" si="88"/>
        <v>30</v>
      </c>
      <c r="L147" s="312">
        <f t="shared" si="89"/>
        <v>28.3</v>
      </c>
      <c r="M147" s="313">
        <f t="shared" si="90"/>
        <v>56</v>
      </c>
      <c r="N147" s="449"/>
      <c r="O147" s="315">
        <f t="shared" si="102"/>
        <v>191</v>
      </c>
      <c r="P147" s="452"/>
      <c r="Q147" s="302" t="str">
        <f t="shared" si="103"/>
        <v>*</v>
      </c>
      <c r="R147" s="316">
        <f t="shared" si="91"/>
        <v>30</v>
      </c>
      <c r="S147" s="168">
        <f t="shared" si="92"/>
        <v>0</v>
      </c>
      <c r="T147" s="169">
        <f t="shared" si="93"/>
        <v>36</v>
      </c>
      <c r="V147" s="317" t="str">
        <f t="shared" si="94"/>
        <v>Step 10</v>
      </c>
      <c r="X147" s="173" t="str">
        <f t="shared" si="95"/>
        <v>M</v>
      </c>
      <c r="Z147" s="318">
        <f t="shared" si="96"/>
        <v>191.0147</v>
      </c>
      <c r="AA147" s="319">
        <f>IF($Z147&gt;=1,RANK($Z147,$Z145:$Z158),0)</f>
        <v>1</v>
      </c>
      <c r="AB147" s="320">
        <f t="shared" si="100"/>
        <v>191</v>
      </c>
      <c r="AD147" s="318">
        <f t="shared" si="97"/>
        <v>0</v>
      </c>
      <c r="AE147" s="319">
        <f>IF($AD147&gt;=1,RANK($AD147,$AD145:$AD158),0)</f>
        <v>0</v>
      </c>
      <c r="AF147" s="320">
        <f t="shared" si="101"/>
        <v>0</v>
      </c>
      <c r="AI147" s="336">
        <f t="shared" si="98"/>
        <v>191</v>
      </c>
      <c r="AJ147" s="337">
        <f t="shared" si="99"/>
        <v>0</v>
      </c>
    </row>
    <row r="148" spans="1:36" ht="15" x14ac:dyDescent="0.2">
      <c r="A148" s="447"/>
      <c r="B148" s="295">
        <f t="shared" si="80"/>
        <v>104</v>
      </c>
      <c r="C148" s="371" t="s">
        <v>319</v>
      </c>
      <c r="D148" s="310" t="str">
        <f t="shared" si="81"/>
        <v xml:space="preserve">Mason </v>
      </c>
      <c r="E148" s="311" t="str">
        <f t="shared" si="82"/>
        <v>Ronald Ross</v>
      </c>
      <c r="F148" s="312">
        <f t="shared" si="83"/>
        <v>12.9</v>
      </c>
      <c r="G148" s="313">
        <f t="shared" si="84"/>
        <v>41</v>
      </c>
      <c r="H148" s="314">
        <f t="shared" si="85"/>
        <v>2.38</v>
      </c>
      <c r="I148" s="313">
        <f t="shared" si="86"/>
        <v>32</v>
      </c>
      <c r="J148" s="314">
        <f t="shared" si="87"/>
        <v>1.44</v>
      </c>
      <c r="K148" s="313">
        <f t="shared" si="88"/>
        <v>31</v>
      </c>
      <c r="L148" s="312">
        <f t="shared" si="89"/>
        <v>16.899999999999999</v>
      </c>
      <c r="M148" s="313">
        <f t="shared" si="90"/>
        <v>33</v>
      </c>
      <c r="N148" s="449"/>
      <c r="O148" s="315">
        <f t="shared" si="102"/>
        <v>137</v>
      </c>
      <c r="P148" s="452"/>
      <c r="Q148" s="302" t="str">
        <f t="shared" si="103"/>
        <v>*</v>
      </c>
      <c r="R148" s="316">
        <f t="shared" si="91"/>
        <v>59</v>
      </c>
      <c r="S148" s="168">
        <f t="shared" si="92"/>
        <v>0</v>
      </c>
      <c r="T148" s="169">
        <f t="shared" si="93"/>
        <v>95</v>
      </c>
      <c r="V148" s="317" t="str">
        <f t="shared" si="94"/>
        <v>Step 5</v>
      </c>
      <c r="X148" s="173" t="str">
        <f t="shared" si="95"/>
        <v>M</v>
      </c>
      <c r="Z148" s="318">
        <f t="shared" si="96"/>
        <v>137.01480000000001</v>
      </c>
      <c r="AA148" s="319">
        <f>IF($Z148&gt;=1,RANK($Z148,$Z145:$Z158),0)</f>
        <v>4</v>
      </c>
      <c r="AB148" s="320">
        <f t="shared" si="100"/>
        <v>137</v>
      </c>
      <c r="AD148" s="318">
        <f t="shared" si="97"/>
        <v>0</v>
      </c>
      <c r="AE148" s="319">
        <f>IF($AD148&gt;=1,RANK($AD148,$AD145:$AD158),0)</f>
        <v>0</v>
      </c>
      <c r="AF148" s="320">
        <f t="shared" si="101"/>
        <v>0</v>
      </c>
      <c r="AI148" s="336">
        <f t="shared" si="98"/>
        <v>137</v>
      </c>
      <c r="AJ148" s="337">
        <f t="shared" si="99"/>
        <v>0</v>
      </c>
    </row>
    <row r="149" spans="1:36" ht="15" x14ac:dyDescent="0.2">
      <c r="A149" s="447"/>
      <c r="B149" s="295">
        <f t="shared" si="80"/>
        <v>105</v>
      </c>
      <c r="C149" s="371" t="s">
        <v>320</v>
      </c>
      <c r="D149" s="310" t="str">
        <f t="shared" si="81"/>
        <v xml:space="preserve">Levi </v>
      </c>
      <c r="E149" s="311" t="str">
        <f t="shared" si="82"/>
        <v>Ronald Ross</v>
      </c>
      <c r="F149" s="312">
        <f t="shared" si="83"/>
        <v>12.8</v>
      </c>
      <c r="G149" s="313">
        <f t="shared" si="84"/>
        <v>42</v>
      </c>
      <c r="H149" s="314">
        <f t="shared" si="85"/>
        <v>0</v>
      </c>
      <c r="I149" s="313">
        <f t="shared" si="86"/>
        <v>0</v>
      </c>
      <c r="J149" s="314">
        <f t="shared" si="87"/>
        <v>1.42</v>
      </c>
      <c r="K149" s="313">
        <f t="shared" si="88"/>
        <v>30</v>
      </c>
      <c r="L149" s="312">
        <f t="shared" si="89"/>
        <v>41.2</v>
      </c>
      <c r="M149" s="313">
        <f t="shared" si="90"/>
        <v>82</v>
      </c>
      <c r="N149" s="449"/>
      <c r="O149" s="315">
        <f t="shared" si="102"/>
        <v>154</v>
      </c>
      <c r="P149" s="452"/>
      <c r="Q149" s="302" t="str">
        <f t="shared" si="103"/>
        <v>*</v>
      </c>
      <c r="R149" s="316">
        <f t="shared" si="91"/>
        <v>52</v>
      </c>
      <c r="S149" s="168">
        <f t="shared" si="92"/>
        <v>0</v>
      </c>
      <c r="T149" s="169">
        <f t="shared" si="93"/>
        <v>80</v>
      </c>
      <c r="V149" s="317" t="str">
        <f t="shared" si="94"/>
        <v>Step 7</v>
      </c>
      <c r="X149" s="173" t="str">
        <f t="shared" si="95"/>
        <v>M</v>
      </c>
      <c r="Z149" s="318">
        <f t="shared" si="96"/>
        <v>154.01490000000001</v>
      </c>
      <c r="AA149" s="319">
        <f>IF($Z149&gt;=1,RANK($Z149,$Z145:$Z158),0)</f>
        <v>2</v>
      </c>
      <c r="AB149" s="320">
        <f t="shared" si="100"/>
        <v>154</v>
      </c>
      <c r="AD149" s="318">
        <f t="shared" si="97"/>
        <v>0</v>
      </c>
      <c r="AE149" s="319">
        <f>IF($AD149&gt;=1,RANK($AD149,$AD145:$AD158),0)</f>
        <v>0</v>
      </c>
      <c r="AF149" s="320">
        <f t="shared" si="101"/>
        <v>0</v>
      </c>
      <c r="AI149" s="336">
        <f t="shared" si="98"/>
        <v>154</v>
      </c>
      <c r="AJ149" s="337">
        <f t="shared" si="99"/>
        <v>0</v>
      </c>
    </row>
    <row r="150" spans="1:36" ht="15" x14ac:dyDescent="0.2">
      <c r="A150" s="447"/>
      <c r="B150" s="295">
        <f t="shared" si="80"/>
        <v>106</v>
      </c>
      <c r="C150" s="371" t="s">
        <v>321</v>
      </c>
      <c r="D150" s="310" t="str">
        <f t="shared" si="81"/>
        <v xml:space="preserve">Emily </v>
      </c>
      <c r="E150" s="311" t="str">
        <f t="shared" si="82"/>
        <v>Ronald Ross</v>
      </c>
      <c r="F150" s="321">
        <f t="shared" si="83"/>
        <v>14.3</v>
      </c>
      <c r="G150" s="313">
        <f t="shared" si="84"/>
        <v>27</v>
      </c>
      <c r="H150" s="314">
        <f t="shared" si="85"/>
        <v>3.05</v>
      </c>
      <c r="I150" s="313">
        <f t="shared" si="86"/>
        <v>10</v>
      </c>
      <c r="J150" s="314">
        <f t="shared" si="87"/>
        <v>1.2</v>
      </c>
      <c r="K150" s="313">
        <f t="shared" si="88"/>
        <v>19</v>
      </c>
      <c r="L150" s="312">
        <f t="shared" si="89"/>
        <v>14.1</v>
      </c>
      <c r="M150" s="313">
        <f t="shared" si="90"/>
        <v>28</v>
      </c>
      <c r="N150" s="449"/>
      <c r="O150" s="315">
        <f t="shared" si="102"/>
        <v>84</v>
      </c>
      <c r="P150" s="452"/>
      <c r="Q150" s="302" t="str">
        <f t="shared" si="103"/>
        <v/>
      </c>
      <c r="R150" s="316">
        <f t="shared" si="91"/>
        <v>0</v>
      </c>
      <c r="S150" s="168">
        <f t="shared" si="92"/>
        <v>61</v>
      </c>
      <c r="T150" s="169">
        <f t="shared" si="93"/>
        <v>123</v>
      </c>
      <c r="V150" s="317" t="str">
        <f t="shared" si="94"/>
        <v>Step 4</v>
      </c>
      <c r="X150" s="173" t="str">
        <f t="shared" si="95"/>
        <v>F</v>
      </c>
      <c r="Z150" s="318">
        <f t="shared" si="96"/>
        <v>0</v>
      </c>
      <c r="AA150" s="319">
        <f>IF($Z150&gt;=1,RANK($Z150,$Z145:$Z158),0)</f>
        <v>0</v>
      </c>
      <c r="AB150" s="320">
        <f t="shared" si="100"/>
        <v>0</v>
      </c>
      <c r="AD150" s="318">
        <f t="shared" si="97"/>
        <v>84.015000000000001</v>
      </c>
      <c r="AE150" s="319">
        <f>IF($AD150&gt;=1,RANK($AD150,$AD145:$AD158),0)</f>
        <v>5</v>
      </c>
      <c r="AF150" s="320">
        <f t="shared" si="101"/>
        <v>0</v>
      </c>
      <c r="AI150" s="336">
        <f t="shared" si="98"/>
        <v>0</v>
      </c>
      <c r="AJ150" s="337">
        <f t="shared" si="99"/>
        <v>84</v>
      </c>
    </row>
    <row r="151" spans="1:36" ht="15" x14ac:dyDescent="0.2">
      <c r="A151" s="447"/>
      <c r="B151" s="295">
        <f t="shared" si="80"/>
        <v>107</v>
      </c>
      <c r="C151" s="371" t="s">
        <v>322</v>
      </c>
      <c r="D151" s="310" t="str">
        <f t="shared" si="81"/>
        <v xml:space="preserve">Rayelle </v>
      </c>
      <c r="E151" s="311" t="str">
        <f t="shared" si="82"/>
        <v>Ronald Ross</v>
      </c>
      <c r="F151" s="312">
        <f t="shared" si="83"/>
        <v>11.4</v>
      </c>
      <c r="G151" s="313">
        <f t="shared" si="84"/>
        <v>56</v>
      </c>
      <c r="H151" s="314">
        <f t="shared" si="85"/>
        <v>3.11</v>
      </c>
      <c r="I151" s="313">
        <f t="shared" si="86"/>
        <v>10</v>
      </c>
      <c r="J151" s="314">
        <f t="shared" si="87"/>
        <v>1.58</v>
      </c>
      <c r="K151" s="313">
        <f t="shared" si="88"/>
        <v>38</v>
      </c>
      <c r="L151" s="312">
        <f t="shared" si="89"/>
        <v>29.4</v>
      </c>
      <c r="M151" s="313">
        <f t="shared" si="90"/>
        <v>58</v>
      </c>
      <c r="N151" s="449"/>
      <c r="O151" s="315">
        <f t="shared" si="102"/>
        <v>162</v>
      </c>
      <c r="P151" s="452"/>
      <c r="Q151" s="302" t="str">
        <f t="shared" si="103"/>
        <v>*</v>
      </c>
      <c r="R151" s="316">
        <f t="shared" si="91"/>
        <v>0</v>
      </c>
      <c r="S151" s="168">
        <f t="shared" si="92"/>
        <v>19</v>
      </c>
      <c r="T151" s="169">
        <f t="shared" si="93"/>
        <v>64</v>
      </c>
      <c r="V151" s="317" t="str">
        <f t="shared" si="94"/>
        <v>Step 10</v>
      </c>
      <c r="X151" s="173" t="str">
        <f t="shared" si="95"/>
        <v>F</v>
      </c>
      <c r="Z151" s="318">
        <f t="shared" si="96"/>
        <v>0</v>
      </c>
      <c r="AA151" s="319">
        <f>IF($Z151&gt;=1,RANK($Z151,$Z145:$Z158),0)</f>
        <v>0</v>
      </c>
      <c r="AB151" s="320">
        <f t="shared" si="100"/>
        <v>0</v>
      </c>
      <c r="AD151" s="318">
        <f t="shared" si="97"/>
        <v>162.01509999999999</v>
      </c>
      <c r="AE151" s="319">
        <f>IF($AD151&gt;=1,RANK($AD151,$AD145:$AD158),0)</f>
        <v>2</v>
      </c>
      <c r="AF151" s="320">
        <f t="shared" si="101"/>
        <v>162</v>
      </c>
      <c r="AI151" s="336">
        <f t="shared" si="98"/>
        <v>0</v>
      </c>
      <c r="AJ151" s="337">
        <f t="shared" si="99"/>
        <v>162</v>
      </c>
    </row>
    <row r="152" spans="1:36" ht="15" x14ac:dyDescent="0.2">
      <c r="A152" s="447"/>
      <c r="B152" s="295">
        <f t="shared" si="80"/>
        <v>108</v>
      </c>
      <c r="C152" s="371" t="s">
        <v>323</v>
      </c>
      <c r="D152" s="310" t="str">
        <f t="shared" si="81"/>
        <v xml:space="preserve">Safa </v>
      </c>
      <c r="E152" s="311" t="str">
        <f t="shared" si="82"/>
        <v>Ronald Ross</v>
      </c>
      <c r="F152" s="312">
        <f t="shared" si="83"/>
        <v>12.1</v>
      </c>
      <c r="G152" s="313">
        <f t="shared" si="84"/>
        <v>49</v>
      </c>
      <c r="H152" s="314">
        <f t="shared" si="85"/>
        <v>3.32</v>
      </c>
      <c r="I152" s="313">
        <f t="shared" si="86"/>
        <v>10</v>
      </c>
      <c r="J152" s="314">
        <f t="shared" si="87"/>
        <v>1.37</v>
      </c>
      <c r="K152" s="313">
        <f t="shared" si="88"/>
        <v>27</v>
      </c>
      <c r="L152" s="312">
        <f t="shared" si="89"/>
        <v>10</v>
      </c>
      <c r="M152" s="313">
        <f t="shared" si="90"/>
        <v>20</v>
      </c>
      <c r="N152" s="449"/>
      <c r="O152" s="315">
        <f t="shared" si="102"/>
        <v>106</v>
      </c>
      <c r="P152" s="452"/>
      <c r="Q152" s="302" t="str">
        <f t="shared" si="103"/>
        <v>*</v>
      </c>
      <c r="R152" s="316">
        <f t="shared" si="91"/>
        <v>0</v>
      </c>
      <c r="S152" s="168">
        <f t="shared" si="92"/>
        <v>54</v>
      </c>
      <c r="T152" s="169">
        <f t="shared" si="93"/>
        <v>116</v>
      </c>
      <c r="V152" s="317" t="str">
        <f t="shared" si="94"/>
        <v>Step 5</v>
      </c>
      <c r="X152" s="173" t="str">
        <f t="shared" si="95"/>
        <v>F</v>
      </c>
      <c r="Z152" s="318">
        <f t="shared" si="96"/>
        <v>0</v>
      </c>
      <c r="AA152" s="319">
        <f>IF($Z152&gt;=1,RANK($Z152,$Z145:$Z158),0)</f>
        <v>0</v>
      </c>
      <c r="AB152" s="320">
        <f t="shared" si="100"/>
        <v>0</v>
      </c>
      <c r="AD152" s="318">
        <f t="shared" si="97"/>
        <v>106.01519999999999</v>
      </c>
      <c r="AE152" s="319">
        <f>IF($AD152&gt;=1,RANK($AD152,$AD145:$AD158),0)</f>
        <v>3</v>
      </c>
      <c r="AF152" s="320">
        <f t="shared" si="101"/>
        <v>106</v>
      </c>
      <c r="AI152" s="336">
        <f t="shared" si="98"/>
        <v>0</v>
      </c>
      <c r="AJ152" s="337">
        <f t="shared" si="99"/>
        <v>106</v>
      </c>
    </row>
    <row r="153" spans="1:36" ht="15" x14ac:dyDescent="0.2">
      <c r="A153" s="447"/>
      <c r="B153" s="295">
        <f t="shared" si="80"/>
        <v>109</v>
      </c>
      <c r="C153" s="371" t="s">
        <v>324</v>
      </c>
      <c r="D153" s="310" t="str">
        <f t="shared" si="81"/>
        <v xml:space="preserve">Fakiha </v>
      </c>
      <c r="E153" s="311" t="str">
        <f t="shared" si="82"/>
        <v>Ronald Ross</v>
      </c>
      <c r="F153" s="312">
        <f t="shared" si="83"/>
        <v>12.7</v>
      </c>
      <c r="G153" s="313">
        <f t="shared" si="84"/>
        <v>43</v>
      </c>
      <c r="H153" s="314">
        <f t="shared" si="85"/>
        <v>3.07</v>
      </c>
      <c r="I153" s="313">
        <f t="shared" si="86"/>
        <v>10</v>
      </c>
      <c r="J153" s="314">
        <f t="shared" si="87"/>
        <v>1.1000000000000001</v>
      </c>
      <c r="K153" s="313">
        <f t="shared" si="88"/>
        <v>14</v>
      </c>
      <c r="L153" s="312">
        <f t="shared" si="89"/>
        <v>11.5</v>
      </c>
      <c r="M153" s="313">
        <f t="shared" si="90"/>
        <v>23</v>
      </c>
      <c r="N153" s="449"/>
      <c r="O153" s="315">
        <f t="shared" si="102"/>
        <v>90</v>
      </c>
      <c r="P153" s="452"/>
      <c r="Q153" s="302" t="str">
        <f t="shared" si="103"/>
        <v>*</v>
      </c>
      <c r="R153" s="316">
        <f t="shared" si="91"/>
        <v>0</v>
      </c>
      <c r="S153" s="168">
        <f t="shared" si="92"/>
        <v>57</v>
      </c>
      <c r="T153" s="169">
        <f t="shared" si="93"/>
        <v>119</v>
      </c>
      <c r="V153" s="317" t="str">
        <f t="shared" si="94"/>
        <v>Step 4</v>
      </c>
      <c r="X153" s="173" t="str">
        <f t="shared" si="95"/>
        <v>F</v>
      </c>
      <c r="Z153" s="318">
        <f t="shared" si="96"/>
        <v>0</v>
      </c>
      <c r="AA153" s="319">
        <f>IF($Z153&gt;=1,RANK($Z153,$Z145:$Z158),0)</f>
        <v>0</v>
      </c>
      <c r="AB153" s="320">
        <f t="shared" si="100"/>
        <v>0</v>
      </c>
      <c r="AD153" s="318">
        <f t="shared" si="97"/>
        <v>90.015299999999996</v>
      </c>
      <c r="AE153" s="319">
        <f>IF($AD153&gt;=1,RANK($AD153,$AD145:$AD158),0)</f>
        <v>4</v>
      </c>
      <c r="AF153" s="320">
        <f t="shared" si="101"/>
        <v>90</v>
      </c>
      <c r="AI153" s="336">
        <f t="shared" si="98"/>
        <v>0</v>
      </c>
      <c r="AJ153" s="337">
        <f t="shared" si="99"/>
        <v>90</v>
      </c>
    </row>
    <row r="154" spans="1:36" ht="15" x14ac:dyDescent="0.2">
      <c r="A154" s="447"/>
      <c r="B154" s="295">
        <f t="shared" si="80"/>
        <v>110</v>
      </c>
      <c r="C154" s="371" t="s">
        <v>325</v>
      </c>
      <c r="D154" s="310" t="str">
        <f t="shared" si="81"/>
        <v xml:space="preserve">Hannah </v>
      </c>
      <c r="E154" s="311" t="str">
        <f t="shared" si="82"/>
        <v>Ronald Ross</v>
      </c>
      <c r="F154" s="312">
        <f t="shared" si="83"/>
        <v>12</v>
      </c>
      <c r="G154" s="313">
        <f t="shared" si="84"/>
        <v>50</v>
      </c>
      <c r="H154" s="314">
        <f t="shared" si="85"/>
        <v>2.27</v>
      </c>
      <c r="I154" s="313">
        <f t="shared" si="86"/>
        <v>43</v>
      </c>
      <c r="J154" s="314">
        <f t="shared" si="87"/>
        <v>1.5</v>
      </c>
      <c r="K154" s="313">
        <f t="shared" si="88"/>
        <v>34</v>
      </c>
      <c r="L154" s="312">
        <f t="shared" si="89"/>
        <v>22.4</v>
      </c>
      <c r="M154" s="313">
        <f t="shared" si="90"/>
        <v>44</v>
      </c>
      <c r="N154" s="449"/>
      <c r="O154" s="315">
        <f t="shared" si="102"/>
        <v>171</v>
      </c>
      <c r="P154" s="452"/>
      <c r="Q154" s="302" t="str">
        <f t="shared" si="103"/>
        <v>*</v>
      </c>
      <c r="R154" s="316">
        <f t="shared" si="91"/>
        <v>0</v>
      </c>
      <c r="S154" s="168">
        <f t="shared" si="92"/>
        <v>10</v>
      </c>
      <c r="T154" s="169">
        <f t="shared" si="93"/>
        <v>53</v>
      </c>
      <c r="V154" s="317" t="str">
        <f t="shared" si="94"/>
        <v>Bronze</v>
      </c>
      <c r="X154" s="173" t="str">
        <f t="shared" si="95"/>
        <v>F</v>
      </c>
      <c r="Z154" s="318">
        <f t="shared" si="96"/>
        <v>0</v>
      </c>
      <c r="AA154" s="319">
        <f>IF($Z154&gt;=1,RANK($Z154,$Z145:$Z158),0)</f>
        <v>0</v>
      </c>
      <c r="AB154" s="320">
        <f t="shared" si="100"/>
        <v>0</v>
      </c>
      <c r="AD154" s="318">
        <f t="shared" si="97"/>
        <v>171.0154</v>
      </c>
      <c r="AE154" s="319">
        <f>IF($AD154&gt;=1,RANK($AD154,$AD145:$AD158),0)</f>
        <v>1</v>
      </c>
      <c r="AF154" s="320">
        <f t="shared" si="101"/>
        <v>171</v>
      </c>
      <c r="AI154" s="336">
        <f t="shared" si="98"/>
        <v>0</v>
      </c>
      <c r="AJ154" s="337">
        <f t="shared" si="99"/>
        <v>171</v>
      </c>
    </row>
    <row r="155" spans="1:36" ht="15" x14ac:dyDescent="0.2">
      <c r="A155" s="447"/>
      <c r="B155" s="295">
        <f t="shared" si="80"/>
        <v>0</v>
      </c>
      <c r="C155" s="371"/>
      <c r="D155" s="310" t="str">
        <f t="shared" si="81"/>
        <v/>
      </c>
      <c r="E155" s="311" t="str">
        <f t="shared" si="82"/>
        <v/>
      </c>
      <c r="F155" s="312">
        <f t="shared" si="83"/>
        <v>0</v>
      </c>
      <c r="G155" s="313">
        <f t="shared" si="84"/>
        <v>0</v>
      </c>
      <c r="H155" s="314">
        <f t="shared" si="85"/>
        <v>0</v>
      </c>
      <c r="I155" s="313">
        <f t="shared" si="86"/>
        <v>0</v>
      </c>
      <c r="J155" s="314">
        <f t="shared" si="87"/>
        <v>0</v>
      </c>
      <c r="K155" s="313">
        <f t="shared" si="88"/>
        <v>0</v>
      </c>
      <c r="L155" s="312">
        <f t="shared" si="89"/>
        <v>0</v>
      </c>
      <c r="M155" s="313">
        <f t="shared" si="90"/>
        <v>0</v>
      </c>
      <c r="N155" s="449"/>
      <c r="O155" s="315">
        <f t="shared" si="102"/>
        <v>0</v>
      </c>
      <c r="P155" s="452"/>
      <c r="Q155" s="302" t="str">
        <f t="shared" si="103"/>
        <v/>
      </c>
      <c r="R155" s="316">
        <f t="shared" si="91"/>
        <v>0</v>
      </c>
      <c r="S155" s="168">
        <f t="shared" si="92"/>
        <v>0</v>
      </c>
      <c r="T155" s="169">
        <f t="shared" si="93"/>
        <v>0</v>
      </c>
      <c r="V155" s="317" t="str">
        <f t="shared" si="94"/>
        <v/>
      </c>
      <c r="X155" s="173" t="str">
        <f t="shared" si="95"/>
        <v/>
      </c>
      <c r="Z155" s="318">
        <f t="shared" si="96"/>
        <v>0</v>
      </c>
      <c r="AA155" s="319">
        <f>IF($Z155&gt;=1,RANK($Z155,$Z145:$Z158),0)</f>
        <v>0</v>
      </c>
      <c r="AB155" s="320">
        <f t="shared" si="100"/>
        <v>0</v>
      </c>
      <c r="AD155" s="318">
        <f t="shared" si="97"/>
        <v>0</v>
      </c>
      <c r="AE155" s="319">
        <f>IF($AD155&gt;=1,RANK($AD155,$AD145:$AD158),0)</f>
        <v>0</v>
      </c>
      <c r="AF155" s="320">
        <f t="shared" si="101"/>
        <v>0</v>
      </c>
      <c r="AI155" s="336">
        <f t="shared" si="98"/>
        <v>0</v>
      </c>
      <c r="AJ155" s="337">
        <f t="shared" si="99"/>
        <v>0</v>
      </c>
    </row>
    <row r="156" spans="1:36" ht="15" x14ac:dyDescent="0.2">
      <c r="A156" s="447"/>
      <c r="B156" s="295">
        <f t="shared" si="80"/>
        <v>0</v>
      </c>
      <c r="C156" s="371"/>
      <c r="D156" s="310" t="str">
        <f t="shared" si="81"/>
        <v/>
      </c>
      <c r="E156" s="311" t="str">
        <f t="shared" si="82"/>
        <v/>
      </c>
      <c r="F156" s="312">
        <f t="shared" si="83"/>
        <v>0</v>
      </c>
      <c r="G156" s="313">
        <f t="shared" si="84"/>
        <v>0</v>
      </c>
      <c r="H156" s="314">
        <f t="shared" si="85"/>
        <v>0</v>
      </c>
      <c r="I156" s="313">
        <f t="shared" si="86"/>
        <v>0</v>
      </c>
      <c r="J156" s="314">
        <f t="shared" si="87"/>
        <v>0</v>
      </c>
      <c r="K156" s="313">
        <f t="shared" si="88"/>
        <v>0</v>
      </c>
      <c r="L156" s="312">
        <f t="shared" si="89"/>
        <v>0</v>
      </c>
      <c r="M156" s="313">
        <f t="shared" si="90"/>
        <v>0</v>
      </c>
      <c r="N156" s="449"/>
      <c r="O156" s="315">
        <f t="shared" si="102"/>
        <v>0</v>
      </c>
      <c r="P156" s="452"/>
      <c r="Q156" s="302" t="str">
        <f t="shared" si="103"/>
        <v/>
      </c>
      <c r="R156" s="316">
        <f t="shared" si="91"/>
        <v>0</v>
      </c>
      <c r="S156" s="168">
        <f t="shared" si="92"/>
        <v>0</v>
      </c>
      <c r="T156" s="169">
        <f t="shared" si="93"/>
        <v>0</v>
      </c>
      <c r="V156" s="317" t="str">
        <f t="shared" si="94"/>
        <v/>
      </c>
      <c r="X156" s="173" t="str">
        <f t="shared" si="95"/>
        <v/>
      </c>
      <c r="Z156" s="318">
        <f t="shared" si="96"/>
        <v>0</v>
      </c>
      <c r="AA156" s="319">
        <f>IF($Z156&gt;=1,RANK($Z156,$Z145:$Z158),0)</f>
        <v>0</v>
      </c>
      <c r="AB156" s="320">
        <f t="shared" si="100"/>
        <v>0</v>
      </c>
      <c r="AD156" s="318">
        <f t="shared" si="97"/>
        <v>0</v>
      </c>
      <c r="AE156" s="319">
        <f>IF($AD156&gt;=1,RANK($AD156,$AD145:$AD158),0)</f>
        <v>0</v>
      </c>
      <c r="AF156" s="320">
        <f t="shared" si="101"/>
        <v>0</v>
      </c>
      <c r="AI156" s="336">
        <f t="shared" si="98"/>
        <v>0</v>
      </c>
      <c r="AJ156" s="337">
        <f t="shared" si="99"/>
        <v>0</v>
      </c>
    </row>
    <row r="157" spans="1:36" ht="15" x14ac:dyDescent="0.2">
      <c r="A157" s="447"/>
      <c r="B157" s="295">
        <f t="shared" si="80"/>
        <v>0</v>
      </c>
      <c r="C157" s="371"/>
      <c r="D157" s="310" t="str">
        <f t="shared" si="81"/>
        <v/>
      </c>
      <c r="E157" s="311" t="str">
        <f t="shared" si="82"/>
        <v/>
      </c>
      <c r="F157" s="312">
        <f t="shared" si="83"/>
        <v>0</v>
      </c>
      <c r="G157" s="313">
        <f t="shared" si="84"/>
        <v>0</v>
      </c>
      <c r="H157" s="314">
        <f t="shared" si="85"/>
        <v>0</v>
      </c>
      <c r="I157" s="313">
        <f t="shared" si="86"/>
        <v>0</v>
      </c>
      <c r="J157" s="314">
        <f t="shared" si="87"/>
        <v>0</v>
      </c>
      <c r="K157" s="313">
        <f t="shared" si="88"/>
        <v>0</v>
      </c>
      <c r="L157" s="312">
        <f t="shared" si="89"/>
        <v>0</v>
      </c>
      <c r="M157" s="313">
        <f t="shared" si="90"/>
        <v>0</v>
      </c>
      <c r="N157" s="449"/>
      <c r="O157" s="315">
        <f t="shared" si="102"/>
        <v>0</v>
      </c>
      <c r="P157" s="452"/>
      <c r="Q157" s="302" t="str">
        <f t="shared" si="103"/>
        <v/>
      </c>
      <c r="R157" s="316">
        <f t="shared" si="91"/>
        <v>0</v>
      </c>
      <c r="S157" s="168">
        <f t="shared" si="92"/>
        <v>0</v>
      </c>
      <c r="T157" s="169">
        <f t="shared" si="93"/>
        <v>0</v>
      </c>
      <c r="V157" s="317" t="str">
        <f t="shared" si="94"/>
        <v/>
      </c>
      <c r="X157" s="173" t="str">
        <f t="shared" si="95"/>
        <v/>
      </c>
      <c r="Z157" s="318">
        <f t="shared" si="96"/>
        <v>0</v>
      </c>
      <c r="AA157" s="319">
        <f>IF($Z157&gt;=1,RANK($Z157,$Z145:$Z158),0)</f>
        <v>0</v>
      </c>
      <c r="AB157" s="320">
        <f t="shared" si="100"/>
        <v>0</v>
      </c>
      <c r="AD157" s="318">
        <f t="shared" si="97"/>
        <v>0</v>
      </c>
      <c r="AE157" s="319">
        <f>IF($AD157&gt;=1,RANK($AD157,$AD145:$AD158),0)</f>
        <v>0</v>
      </c>
      <c r="AF157" s="320">
        <f t="shared" si="101"/>
        <v>0</v>
      </c>
      <c r="AI157" s="336">
        <f t="shared" si="98"/>
        <v>0</v>
      </c>
      <c r="AJ157" s="337">
        <f t="shared" si="99"/>
        <v>0</v>
      </c>
    </row>
    <row r="158" spans="1:36" ht="15" x14ac:dyDescent="0.2">
      <c r="A158" s="322">
        <f>((ROW(A145)-5)/14)+1</f>
        <v>11</v>
      </c>
      <c r="B158" s="295">
        <f t="shared" si="80"/>
        <v>0</v>
      </c>
      <c r="C158" s="372"/>
      <c r="D158" s="323" t="str">
        <f t="shared" si="81"/>
        <v/>
      </c>
      <c r="E158" s="324" t="str">
        <f t="shared" si="82"/>
        <v/>
      </c>
      <c r="F158" s="325">
        <f t="shared" si="83"/>
        <v>0</v>
      </c>
      <c r="G158" s="326">
        <f t="shared" si="84"/>
        <v>0</v>
      </c>
      <c r="H158" s="327">
        <f t="shared" si="85"/>
        <v>0</v>
      </c>
      <c r="I158" s="326">
        <f t="shared" si="86"/>
        <v>0</v>
      </c>
      <c r="J158" s="327">
        <f t="shared" si="87"/>
        <v>0</v>
      </c>
      <c r="K158" s="326">
        <f t="shared" si="88"/>
        <v>0</v>
      </c>
      <c r="L158" s="325">
        <f t="shared" si="89"/>
        <v>0</v>
      </c>
      <c r="M158" s="326">
        <f t="shared" si="90"/>
        <v>0</v>
      </c>
      <c r="N158" s="450"/>
      <c r="O158" s="328">
        <f t="shared" si="102"/>
        <v>0</v>
      </c>
      <c r="P158" s="453"/>
      <c r="Q158" s="302" t="str">
        <f t="shared" si="103"/>
        <v/>
      </c>
      <c r="R158" s="329">
        <f t="shared" si="91"/>
        <v>0</v>
      </c>
      <c r="S158" s="171">
        <f t="shared" si="92"/>
        <v>0</v>
      </c>
      <c r="T158" s="172">
        <f t="shared" si="93"/>
        <v>0</v>
      </c>
      <c r="V158" s="330" t="str">
        <f t="shared" si="94"/>
        <v/>
      </c>
      <c r="X158" s="173" t="str">
        <f t="shared" si="95"/>
        <v/>
      </c>
      <c r="Z158" s="331">
        <f t="shared" si="96"/>
        <v>0</v>
      </c>
      <c r="AA158" s="293">
        <f>IF($Z158&gt;=1,RANK($Z158,$Z145:$Z158),0)</f>
        <v>0</v>
      </c>
      <c r="AB158" s="294">
        <f t="shared" si="100"/>
        <v>0</v>
      </c>
      <c r="AC158" s="163">
        <f>SUM(AB145:AB158)</f>
        <v>624</v>
      </c>
      <c r="AD158" s="331">
        <f t="shared" si="97"/>
        <v>0</v>
      </c>
      <c r="AE158" s="293">
        <f>IF($AD158&gt;=1,RANK($AD158,$AD145:$AD158),0)</f>
        <v>0</v>
      </c>
      <c r="AF158" s="294">
        <f t="shared" si="101"/>
        <v>0</v>
      </c>
      <c r="AG158" s="163">
        <f>SUM(AF145:AF158)</f>
        <v>529</v>
      </c>
      <c r="AI158" s="332">
        <f t="shared" si="98"/>
        <v>0</v>
      </c>
      <c r="AJ158" s="333">
        <f t="shared" si="99"/>
        <v>0</v>
      </c>
    </row>
    <row r="159" spans="1:36" ht="15" customHeight="1" x14ac:dyDescent="0.2">
      <c r="A159" s="447" t="str">
        <f>IF(LEN(E159),+E159,"")</f>
        <v>St Joseph's</v>
      </c>
      <c r="B159" s="295">
        <f t="shared" si="80"/>
        <v>111</v>
      </c>
      <c r="C159" s="370" t="s">
        <v>326</v>
      </c>
      <c r="D159" s="296" t="str">
        <f t="shared" si="81"/>
        <v xml:space="preserve">Othurd </v>
      </c>
      <c r="E159" s="297" t="str">
        <f t="shared" si="82"/>
        <v>St Joseph's</v>
      </c>
      <c r="F159" s="298">
        <f t="shared" si="83"/>
        <v>12.8</v>
      </c>
      <c r="G159" s="299">
        <f t="shared" si="84"/>
        <v>42</v>
      </c>
      <c r="H159" s="300">
        <f t="shared" si="85"/>
        <v>2.4</v>
      </c>
      <c r="I159" s="299">
        <f t="shared" si="86"/>
        <v>30</v>
      </c>
      <c r="J159" s="300">
        <f t="shared" si="87"/>
        <v>1.75</v>
      </c>
      <c r="K159" s="299">
        <f t="shared" si="88"/>
        <v>46</v>
      </c>
      <c r="L159" s="298">
        <f t="shared" si="89"/>
        <v>29.8</v>
      </c>
      <c r="M159" s="299">
        <f t="shared" si="90"/>
        <v>59</v>
      </c>
      <c r="N159" s="448">
        <f>INDEX(RelayPoints,A172)</f>
        <v>63</v>
      </c>
      <c r="O159" s="301">
        <f>+G159+I159+K159+M159</f>
        <v>177</v>
      </c>
      <c r="P159" s="451">
        <f>+AC172+AG172+N159</f>
        <v>1485</v>
      </c>
      <c r="Q159" s="302" t="str">
        <f>IF(AB159+AF159&gt;0,"*","")</f>
        <v>*</v>
      </c>
      <c r="R159" s="303">
        <f t="shared" si="91"/>
        <v>39</v>
      </c>
      <c r="S159" s="304">
        <f t="shared" si="92"/>
        <v>0</v>
      </c>
      <c r="T159" s="305">
        <f t="shared" si="93"/>
        <v>47</v>
      </c>
      <c r="V159" s="306" t="str">
        <f t="shared" si="94"/>
        <v>Step 9</v>
      </c>
      <c r="X159" s="173" t="str">
        <f t="shared" si="95"/>
        <v>M</v>
      </c>
      <c r="Z159" s="307">
        <f t="shared" si="96"/>
        <v>177.01589999999999</v>
      </c>
      <c r="AA159" s="308">
        <f>IF($Z159&gt;=1,RANK($Z159,$Z159:$Z172),0)</f>
        <v>4</v>
      </c>
      <c r="AB159" s="309">
        <f t="shared" si="100"/>
        <v>177</v>
      </c>
      <c r="AD159" s="307">
        <f t="shared" si="97"/>
        <v>0</v>
      </c>
      <c r="AE159" s="308">
        <f>IF($AD159&gt;=1,RANK($AD159,$AD159:$AD172),0)</f>
        <v>0</v>
      </c>
      <c r="AF159" s="309">
        <f t="shared" si="101"/>
        <v>0</v>
      </c>
      <c r="AI159" s="336">
        <f t="shared" si="98"/>
        <v>177</v>
      </c>
      <c r="AJ159" s="337">
        <f t="shared" si="99"/>
        <v>0</v>
      </c>
    </row>
    <row r="160" spans="1:36" ht="15" x14ac:dyDescent="0.2">
      <c r="A160" s="447"/>
      <c r="B160" s="295">
        <f t="shared" si="80"/>
        <v>112</v>
      </c>
      <c r="C160" s="371" t="s">
        <v>328</v>
      </c>
      <c r="D160" s="310" t="str">
        <f t="shared" si="81"/>
        <v>Nicholas Ha</v>
      </c>
      <c r="E160" s="311" t="str">
        <f t="shared" si="82"/>
        <v>St Joseph's</v>
      </c>
      <c r="F160" s="312">
        <f t="shared" si="83"/>
        <v>11.9</v>
      </c>
      <c r="G160" s="313">
        <f t="shared" si="84"/>
        <v>51</v>
      </c>
      <c r="H160" s="314">
        <f t="shared" si="85"/>
        <v>3</v>
      </c>
      <c r="I160" s="313">
        <f t="shared" si="86"/>
        <v>10</v>
      </c>
      <c r="J160" s="314">
        <f t="shared" si="87"/>
        <v>1.86</v>
      </c>
      <c r="K160" s="313">
        <f t="shared" si="88"/>
        <v>52</v>
      </c>
      <c r="L160" s="312">
        <f t="shared" si="89"/>
        <v>18.8</v>
      </c>
      <c r="M160" s="313">
        <f t="shared" si="90"/>
        <v>37</v>
      </c>
      <c r="N160" s="449"/>
      <c r="O160" s="315">
        <f t="shared" ref="O160:O172" si="104">+G160+I160+K160+M160</f>
        <v>150</v>
      </c>
      <c r="P160" s="452"/>
      <c r="Q160" s="302" t="str">
        <f t="shared" ref="Q160:Q172" si="105">IF(AB160+AF160&gt;0,"*","")</f>
        <v/>
      </c>
      <c r="R160" s="316">
        <f t="shared" si="91"/>
        <v>54</v>
      </c>
      <c r="S160" s="168">
        <f t="shared" si="92"/>
        <v>0</v>
      </c>
      <c r="T160" s="169">
        <f t="shared" si="93"/>
        <v>83</v>
      </c>
      <c r="V160" s="317" t="str">
        <f t="shared" si="94"/>
        <v>Step 6</v>
      </c>
      <c r="X160" s="173" t="str">
        <f t="shared" si="95"/>
        <v>M</v>
      </c>
      <c r="Z160" s="318">
        <f t="shared" si="96"/>
        <v>150.01599999999999</v>
      </c>
      <c r="AA160" s="319">
        <f>IF($Z160&gt;=1,RANK($Z160,$Z159:$Z172),0)</f>
        <v>5</v>
      </c>
      <c r="AB160" s="320">
        <f t="shared" si="100"/>
        <v>0</v>
      </c>
      <c r="AD160" s="318">
        <f t="shared" si="97"/>
        <v>0</v>
      </c>
      <c r="AE160" s="319">
        <f>IF($AD160&gt;=1,RANK($AD160,$AD159:$AD172),0)</f>
        <v>0</v>
      </c>
      <c r="AF160" s="320">
        <f t="shared" si="101"/>
        <v>0</v>
      </c>
      <c r="AI160" s="336">
        <f t="shared" si="98"/>
        <v>150</v>
      </c>
      <c r="AJ160" s="337">
        <f t="shared" si="99"/>
        <v>0</v>
      </c>
    </row>
    <row r="161" spans="1:36" ht="15" x14ac:dyDescent="0.2">
      <c r="A161" s="447"/>
      <c r="B161" s="295">
        <f t="shared" si="80"/>
        <v>113</v>
      </c>
      <c r="C161" s="371" t="s">
        <v>329</v>
      </c>
      <c r="D161" s="310" t="str">
        <f t="shared" si="81"/>
        <v xml:space="preserve">Lamar </v>
      </c>
      <c r="E161" s="311" t="str">
        <f t="shared" si="82"/>
        <v>St Joseph's</v>
      </c>
      <c r="F161" s="312">
        <f t="shared" si="83"/>
        <v>11.6</v>
      </c>
      <c r="G161" s="313">
        <f t="shared" si="84"/>
        <v>54</v>
      </c>
      <c r="H161" s="314">
        <f t="shared" si="85"/>
        <v>2.36</v>
      </c>
      <c r="I161" s="313">
        <f t="shared" si="86"/>
        <v>34</v>
      </c>
      <c r="J161" s="314">
        <f t="shared" si="87"/>
        <v>1.73</v>
      </c>
      <c r="K161" s="313">
        <f t="shared" si="88"/>
        <v>45</v>
      </c>
      <c r="L161" s="312">
        <f t="shared" si="89"/>
        <v>30</v>
      </c>
      <c r="M161" s="313">
        <f t="shared" si="90"/>
        <v>60</v>
      </c>
      <c r="N161" s="449"/>
      <c r="O161" s="315">
        <f t="shared" si="104"/>
        <v>193</v>
      </c>
      <c r="P161" s="452"/>
      <c r="Q161" s="302" t="str">
        <f t="shared" si="105"/>
        <v>*</v>
      </c>
      <c r="R161" s="316">
        <f t="shared" si="91"/>
        <v>28</v>
      </c>
      <c r="S161" s="168">
        <f t="shared" si="92"/>
        <v>0</v>
      </c>
      <c r="T161" s="169">
        <f t="shared" si="93"/>
        <v>34</v>
      </c>
      <c r="V161" s="317" t="str">
        <f t="shared" si="94"/>
        <v>Step 10</v>
      </c>
      <c r="X161" s="173" t="str">
        <f t="shared" si="95"/>
        <v>M</v>
      </c>
      <c r="Z161" s="318">
        <f t="shared" si="96"/>
        <v>193.01609999999999</v>
      </c>
      <c r="AA161" s="319">
        <f>IF($Z161&gt;=1,RANK($Z161,$Z159:$Z172),0)</f>
        <v>2</v>
      </c>
      <c r="AB161" s="320">
        <f t="shared" si="100"/>
        <v>193</v>
      </c>
      <c r="AD161" s="318">
        <f t="shared" si="97"/>
        <v>0</v>
      </c>
      <c r="AE161" s="319">
        <f>IF($AD161&gt;=1,RANK($AD161,$AD159:$AD172),0)</f>
        <v>0</v>
      </c>
      <c r="AF161" s="320">
        <f t="shared" si="101"/>
        <v>0</v>
      </c>
      <c r="AI161" s="336">
        <f t="shared" si="98"/>
        <v>193</v>
      </c>
      <c r="AJ161" s="337">
        <f t="shared" si="99"/>
        <v>0</v>
      </c>
    </row>
    <row r="162" spans="1:36" ht="15" x14ac:dyDescent="0.2">
      <c r="A162" s="447"/>
      <c r="B162" s="295">
        <f t="shared" si="80"/>
        <v>114</v>
      </c>
      <c r="C162" s="371" t="s">
        <v>330</v>
      </c>
      <c r="D162" s="310" t="str">
        <f t="shared" si="81"/>
        <v xml:space="preserve">Dwayne </v>
      </c>
      <c r="E162" s="311" t="str">
        <f t="shared" si="82"/>
        <v>St Joseph's</v>
      </c>
      <c r="F162" s="312">
        <f t="shared" si="83"/>
        <v>12.4</v>
      </c>
      <c r="G162" s="313">
        <f t="shared" si="84"/>
        <v>46</v>
      </c>
      <c r="H162" s="314">
        <f t="shared" si="85"/>
        <v>2.15</v>
      </c>
      <c r="I162" s="313">
        <f t="shared" si="86"/>
        <v>55</v>
      </c>
      <c r="J162" s="314">
        <f t="shared" si="87"/>
        <v>1.8</v>
      </c>
      <c r="K162" s="313">
        <f t="shared" si="88"/>
        <v>49</v>
      </c>
      <c r="L162" s="312">
        <f t="shared" si="89"/>
        <v>22.3</v>
      </c>
      <c r="M162" s="313">
        <f t="shared" si="90"/>
        <v>44</v>
      </c>
      <c r="N162" s="449"/>
      <c r="O162" s="315">
        <f t="shared" si="104"/>
        <v>194</v>
      </c>
      <c r="P162" s="452"/>
      <c r="Q162" s="302" t="str">
        <f t="shared" si="105"/>
        <v>*</v>
      </c>
      <c r="R162" s="316">
        <f t="shared" si="91"/>
        <v>27</v>
      </c>
      <c r="S162" s="168">
        <f t="shared" si="92"/>
        <v>0</v>
      </c>
      <c r="T162" s="169">
        <f t="shared" si="93"/>
        <v>33</v>
      </c>
      <c r="V162" s="317" t="str">
        <f t="shared" si="94"/>
        <v>Step 10</v>
      </c>
      <c r="X162" s="173" t="str">
        <f t="shared" si="95"/>
        <v>M</v>
      </c>
      <c r="Z162" s="318">
        <f t="shared" si="96"/>
        <v>194.0162</v>
      </c>
      <c r="AA162" s="319">
        <f>IF($Z162&gt;=1,RANK($Z162,$Z159:$Z172),0)</f>
        <v>1</v>
      </c>
      <c r="AB162" s="320">
        <f t="shared" si="100"/>
        <v>194</v>
      </c>
      <c r="AD162" s="318">
        <f t="shared" si="97"/>
        <v>0</v>
      </c>
      <c r="AE162" s="319">
        <f>IF($AD162&gt;=1,RANK($AD162,$AD159:$AD172),0)</f>
        <v>0</v>
      </c>
      <c r="AF162" s="320">
        <f t="shared" si="101"/>
        <v>0</v>
      </c>
      <c r="AI162" s="336">
        <f t="shared" si="98"/>
        <v>194</v>
      </c>
      <c r="AJ162" s="337">
        <f t="shared" si="99"/>
        <v>0</v>
      </c>
    </row>
    <row r="163" spans="1:36" ht="15" x14ac:dyDescent="0.2">
      <c r="A163" s="447"/>
      <c r="B163" s="295">
        <f t="shared" si="80"/>
        <v>115</v>
      </c>
      <c r="C163" s="371" t="s">
        <v>331</v>
      </c>
      <c r="D163" s="310" t="str">
        <f t="shared" si="81"/>
        <v xml:space="preserve">John </v>
      </c>
      <c r="E163" s="311" t="str">
        <f t="shared" si="82"/>
        <v>St Joseph's</v>
      </c>
      <c r="F163" s="312">
        <f t="shared" si="83"/>
        <v>11.6</v>
      </c>
      <c r="G163" s="313">
        <f t="shared" si="84"/>
        <v>54</v>
      </c>
      <c r="H163" s="314">
        <f t="shared" si="85"/>
        <v>2.14</v>
      </c>
      <c r="I163" s="313">
        <f t="shared" si="86"/>
        <v>56</v>
      </c>
      <c r="J163" s="314">
        <f t="shared" si="87"/>
        <v>1.62</v>
      </c>
      <c r="K163" s="313">
        <f t="shared" si="88"/>
        <v>40</v>
      </c>
      <c r="L163" s="312">
        <f t="shared" si="89"/>
        <v>19.55</v>
      </c>
      <c r="M163" s="313">
        <f t="shared" si="90"/>
        <v>39</v>
      </c>
      <c r="N163" s="449"/>
      <c r="O163" s="315">
        <f t="shared" si="104"/>
        <v>189</v>
      </c>
      <c r="P163" s="452"/>
      <c r="Q163" s="302" t="str">
        <f t="shared" si="105"/>
        <v>*</v>
      </c>
      <c r="R163" s="316">
        <f t="shared" si="91"/>
        <v>31</v>
      </c>
      <c r="S163" s="168">
        <f t="shared" si="92"/>
        <v>0</v>
      </c>
      <c r="T163" s="169">
        <f t="shared" si="93"/>
        <v>37</v>
      </c>
      <c r="V163" s="317" t="str">
        <f t="shared" si="94"/>
        <v>Step 10</v>
      </c>
      <c r="X163" s="173" t="str">
        <f t="shared" si="95"/>
        <v>M</v>
      </c>
      <c r="Z163" s="318">
        <f t="shared" si="96"/>
        <v>189.0163</v>
      </c>
      <c r="AA163" s="319">
        <f>IF($Z163&gt;=1,RANK($Z163,$Z159:$Z172),0)</f>
        <v>3</v>
      </c>
      <c r="AB163" s="320">
        <f t="shared" si="100"/>
        <v>189</v>
      </c>
      <c r="AD163" s="318">
        <f t="shared" si="97"/>
        <v>0</v>
      </c>
      <c r="AE163" s="319">
        <f>IF($AD163&gt;=1,RANK($AD163,$AD159:$AD172),0)</f>
        <v>0</v>
      </c>
      <c r="AF163" s="320">
        <f t="shared" si="101"/>
        <v>0</v>
      </c>
      <c r="AI163" s="336">
        <f t="shared" si="98"/>
        <v>189</v>
      </c>
      <c r="AJ163" s="337">
        <f t="shared" si="99"/>
        <v>0</v>
      </c>
    </row>
    <row r="164" spans="1:36" ht="15" x14ac:dyDescent="0.2">
      <c r="A164" s="447"/>
      <c r="B164" s="295">
        <f t="shared" si="80"/>
        <v>116</v>
      </c>
      <c r="C164" s="371" t="s">
        <v>332</v>
      </c>
      <c r="D164" s="310" t="str">
        <f t="shared" si="81"/>
        <v xml:space="preserve">Keziah </v>
      </c>
      <c r="E164" s="311" t="str">
        <f t="shared" si="82"/>
        <v>St Joseph's</v>
      </c>
      <c r="F164" s="321">
        <f t="shared" si="83"/>
        <v>12.1</v>
      </c>
      <c r="G164" s="313">
        <f t="shared" si="84"/>
        <v>49</v>
      </c>
      <c r="H164" s="314">
        <f t="shared" si="85"/>
        <v>2.48</v>
      </c>
      <c r="I164" s="313">
        <f t="shared" si="86"/>
        <v>22</v>
      </c>
      <c r="J164" s="314">
        <f t="shared" si="87"/>
        <v>1.65</v>
      </c>
      <c r="K164" s="313">
        <f t="shared" si="88"/>
        <v>41</v>
      </c>
      <c r="L164" s="312">
        <f t="shared" si="89"/>
        <v>16.45</v>
      </c>
      <c r="M164" s="313">
        <f t="shared" si="90"/>
        <v>32</v>
      </c>
      <c r="N164" s="449"/>
      <c r="O164" s="315">
        <f t="shared" si="104"/>
        <v>144</v>
      </c>
      <c r="P164" s="452"/>
      <c r="Q164" s="302" t="str">
        <f t="shared" si="105"/>
        <v>*</v>
      </c>
      <c r="R164" s="316">
        <f t="shared" si="91"/>
        <v>0</v>
      </c>
      <c r="S164" s="168">
        <f t="shared" si="92"/>
        <v>34</v>
      </c>
      <c r="T164" s="169">
        <f t="shared" si="93"/>
        <v>89</v>
      </c>
      <c r="V164" s="317" t="str">
        <f t="shared" si="94"/>
        <v>Step 9</v>
      </c>
      <c r="X164" s="173" t="str">
        <f t="shared" si="95"/>
        <v>F</v>
      </c>
      <c r="Z164" s="318">
        <f t="shared" si="96"/>
        <v>0</v>
      </c>
      <c r="AA164" s="319">
        <f>IF($Z164&gt;=1,RANK($Z164,$Z159:$Z172),0)</f>
        <v>0</v>
      </c>
      <c r="AB164" s="320">
        <f t="shared" si="100"/>
        <v>0</v>
      </c>
      <c r="AD164" s="318">
        <f t="shared" si="97"/>
        <v>144.0164</v>
      </c>
      <c r="AE164" s="319">
        <f>IF($AD164&gt;=1,RANK($AD164,$AD159:$AD172),0)</f>
        <v>4</v>
      </c>
      <c r="AF164" s="320">
        <f t="shared" si="101"/>
        <v>144</v>
      </c>
      <c r="AI164" s="336">
        <f t="shared" si="98"/>
        <v>0</v>
      </c>
      <c r="AJ164" s="337">
        <f t="shared" si="99"/>
        <v>144</v>
      </c>
    </row>
    <row r="165" spans="1:36" ht="15" x14ac:dyDescent="0.2">
      <c r="A165" s="447"/>
      <c r="B165" s="295">
        <f t="shared" si="80"/>
        <v>117</v>
      </c>
      <c r="C165" s="371" t="s">
        <v>333</v>
      </c>
      <c r="D165" s="310" t="str">
        <f t="shared" si="81"/>
        <v xml:space="preserve">Onysha </v>
      </c>
      <c r="E165" s="311" t="str">
        <f t="shared" si="82"/>
        <v>St Joseph's</v>
      </c>
      <c r="F165" s="312">
        <f t="shared" si="83"/>
        <v>11.8</v>
      </c>
      <c r="G165" s="313">
        <f t="shared" si="84"/>
        <v>52</v>
      </c>
      <c r="H165" s="314">
        <f t="shared" si="85"/>
        <v>2.35</v>
      </c>
      <c r="I165" s="313">
        <f t="shared" si="86"/>
        <v>35</v>
      </c>
      <c r="J165" s="314">
        <f t="shared" si="87"/>
        <v>1.95</v>
      </c>
      <c r="K165" s="313">
        <f t="shared" si="88"/>
        <v>56</v>
      </c>
      <c r="L165" s="312">
        <f t="shared" si="89"/>
        <v>10.42</v>
      </c>
      <c r="M165" s="313">
        <f t="shared" si="90"/>
        <v>20</v>
      </c>
      <c r="N165" s="449"/>
      <c r="O165" s="315">
        <f t="shared" si="104"/>
        <v>163</v>
      </c>
      <c r="P165" s="452"/>
      <c r="Q165" s="302" t="str">
        <f t="shared" si="105"/>
        <v>*</v>
      </c>
      <c r="R165" s="316">
        <f t="shared" si="91"/>
        <v>0</v>
      </c>
      <c r="S165" s="168">
        <f t="shared" si="92"/>
        <v>16</v>
      </c>
      <c r="T165" s="169">
        <f t="shared" si="93"/>
        <v>61</v>
      </c>
      <c r="V165" s="317" t="str">
        <f t="shared" si="94"/>
        <v>Step 10</v>
      </c>
      <c r="X165" s="173" t="str">
        <f t="shared" si="95"/>
        <v>F</v>
      </c>
      <c r="Z165" s="318">
        <f t="shared" si="96"/>
        <v>0</v>
      </c>
      <c r="AA165" s="319">
        <f>IF($Z165&gt;=1,RANK($Z165,$Z159:$Z172),0)</f>
        <v>0</v>
      </c>
      <c r="AB165" s="320">
        <f t="shared" si="100"/>
        <v>0</v>
      </c>
      <c r="AD165" s="318">
        <f t="shared" si="97"/>
        <v>163.01650000000001</v>
      </c>
      <c r="AE165" s="319">
        <f>IF($AD165&gt;=1,RANK($AD165,$AD159:$AD172),0)</f>
        <v>3</v>
      </c>
      <c r="AF165" s="320">
        <f t="shared" si="101"/>
        <v>163</v>
      </c>
      <c r="AI165" s="336">
        <f t="shared" si="98"/>
        <v>0</v>
      </c>
      <c r="AJ165" s="337">
        <f t="shared" si="99"/>
        <v>163</v>
      </c>
    </row>
    <row r="166" spans="1:36" ht="15" x14ac:dyDescent="0.2">
      <c r="A166" s="447"/>
      <c r="B166" s="295">
        <f t="shared" si="80"/>
        <v>118</v>
      </c>
      <c r="C166" s="371" t="s">
        <v>334</v>
      </c>
      <c r="D166" s="310" t="str">
        <f t="shared" si="81"/>
        <v xml:space="preserve">Melisia </v>
      </c>
      <c r="E166" s="311" t="str">
        <f t="shared" si="82"/>
        <v>St Joseph's</v>
      </c>
      <c r="F166" s="312">
        <f t="shared" si="83"/>
        <v>11.9</v>
      </c>
      <c r="G166" s="313">
        <f t="shared" si="84"/>
        <v>51</v>
      </c>
      <c r="H166" s="314">
        <f t="shared" si="85"/>
        <v>2.2599999999999998</v>
      </c>
      <c r="I166" s="313">
        <f t="shared" si="86"/>
        <v>44</v>
      </c>
      <c r="J166" s="314">
        <f t="shared" si="87"/>
        <v>1.7</v>
      </c>
      <c r="K166" s="313">
        <f t="shared" si="88"/>
        <v>44</v>
      </c>
      <c r="L166" s="312">
        <f t="shared" si="89"/>
        <v>12.45</v>
      </c>
      <c r="M166" s="313">
        <f t="shared" si="90"/>
        <v>24</v>
      </c>
      <c r="N166" s="449"/>
      <c r="O166" s="315">
        <f t="shared" si="104"/>
        <v>163</v>
      </c>
      <c r="P166" s="452"/>
      <c r="Q166" s="302" t="str">
        <f t="shared" si="105"/>
        <v>*</v>
      </c>
      <c r="R166" s="316">
        <f t="shared" si="91"/>
        <v>0</v>
      </c>
      <c r="S166" s="168">
        <f t="shared" si="92"/>
        <v>16</v>
      </c>
      <c r="T166" s="169">
        <f t="shared" si="93"/>
        <v>61</v>
      </c>
      <c r="V166" s="317" t="str">
        <f t="shared" si="94"/>
        <v>Step 10</v>
      </c>
      <c r="X166" s="173" t="str">
        <f t="shared" si="95"/>
        <v>F</v>
      </c>
      <c r="Z166" s="318">
        <f t="shared" si="96"/>
        <v>0</v>
      </c>
      <c r="AA166" s="319">
        <f>IF($Z166&gt;=1,RANK($Z166,$Z159:$Z172),0)</f>
        <v>0</v>
      </c>
      <c r="AB166" s="320">
        <f t="shared" si="100"/>
        <v>0</v>
      </c>
      <c r="AD166" s="318">
        <f t="shared" si="97"/>
        <v>163.01660000000001</v>
      </c>
      <c r="AE166" s="319">
        <f>IF($AD166&gt;=1,RANK($AD166,$AD159:$AD172),0)</f>
        <v>2</v>
      </c>
      <c r="AF166" s="320">
        <f t="shared" si="101"/>
        <v>163</v>
      </c>
      <c r="AI166" s="336">
        <f t="shared" si="98"/>
        <v>0</v>
      </c>
      <c r="AJ166" s="337">
        <f t="shared" si="99"/>
        <v>163</v>
      </c>
    </row>
    <row r="167" spans="1:36" ht="15" x14ac:dyDescent="0.2">
      <c r="A167" s="447"/>
      <c r="B167" s="295">
        <f t="shared" si="80"/>
        <v>119</v>
      </c>
      <c r="C167" s="371" t="s">
        <v>335</v>
      </c>
      <c r="D167" s="310" t="str">
        <f t="shared" si="81"/>
        <v xml:space="preserve">Keshrine </v>
      </c>
      <c r="E167" s="311" t="str">
        <f t="shared" si="82"/>
        <v>St Joseph's</v>
      </c>
      <c r="F167" s="312">
        <f t="shared" si="83"/>
        <v>11.6</v>
      </c>
      <c r="G167" s="313">
        <f t="shared" si="84"/>
        <v>54</v>
      </c>
      <c r="H167" s="314">
        <f t="shared" si="85"/>
        <v>2.17</v>
      </c>
      <c r="I167" s="313">
        <f t="shared" si="86"/>
        <v>53</v>
      </c>
      <c r="J167" s="314">
        <f t="shared" si="87"/>
        <v>1.9</v>
      </c>
      <c r="K167" s="313">
        <f t="shared" si="88"/>
        <v>54</v>
      </c>
      <c r="L167" s="312">
        <f t="shared" si="89"/>
        <v>19</v>
      </c>
      <c r="M167" s="313">
        <f t="shared" si="90"/>
        <v>38</v>
      </c>
      <c r="N167" s="449"/>
      <c r="O167" s="315">
        <f t="shared" si="104"/>
        <v>199</v>
      </c>
      <c r="P167" s="452"/>
      <c r="Q167" s="302" t="str">
        <f t="shared" si="105"/>
        <v>*</v>
      </c>
      <c r="R167" s="316">
        <f t="shared" si="91"/>
        <v>0</v>
      </c>
      <c r="S167" s="168">
        <f t="shared" si="92"/>
        <v>6</v>
      </c>
      <c r="T167" s="169">
        <f t="shared" si="93"/>
        <v>30</v>
      </c>
      <c r="V167" s="317" t="str">
        <f t="shared" si="94"/>
        <v>Gold</v>
      </c>
      <c r="X167" s="173" t="str">
        <f t="shared" si="95"/>
        <v>F</v>
      </c>
      <c r="Z167" s="318">
        <f t="shared" si="96"/>
        <v>0</v>
      </c>
      <c r="AA167" s="319">
        <f>IF($Z167&gt;=1,RANK($Z167,$Z159:$Z172),0)</f>
        <v>0</v>
      </c>
      <c r="AB167" s="320">
        <f t="shared" si="100"/>
        <v>0</v>
      </c>
      <c r="AD167" s="318">
        <f t="shared" si="97"/>
        <v>199.01669999999999</v>
      </c>
      <c r="AE167" s="319">
        <f>IF($AD167&gt;=1,RANK($AD167,$AD159:$AD172),0)</f>
        <v>1</v>
      </c>
      <c r="AF167" s="320">
        <f t="shared" si="101"/>
        <v>199</v>
      </c>
      <c r="AI167" s="336">
        <f t="shared" si="98"/>
        <v>0</v>
      </c>
      <c r="AJ167" s="337">
        <f t="shared" si="99"/>
        <v>199</v>
      </c>
    </row>
    <row r="168" spans="1:36" ht="15" x14ac:dyDescent="0.2">
      <c r="A168" s="447"/>
      <c r="B168" s="295">
        <f t="shared" si="80"/>
        <v>120</v>
      </c>
      <c r="C168" s="371" t="s">
        <v>336</v>
      </c>
      <c r="D168" s="310" t="str">
        <f t="shared" si="81"/>
        <v xml:space="preserve">Simone </v>
      </c>
      <c r="E168" s="311" t="str">
        <f t="shared" si="82"/>
        <v>St Joseph's</v>
      </c>
      <c r="F168" s="312">
        <f t="shared" si="83"/>
        <v>13</v>
      </c>
      <c r="G168" s="313">
        <f t="shared" si="84"/>
        <v>40</v>
      </c>
      <c r="H168" s="314">
        <f t="shared" si="85"/>
        <v>0</v>
      </c>
      <c r="I168" s="313">
        <f t="shared" si="86"/>
        <v>0</v>
      </c>
      <c r="J168" s="314">
        <f t="shared" si="87"/>
        <v>1.67</v>
      </c>
      <c r="K168" s="313">
        <f t="shared" si="88"/>
        <v>42</v>
      </c>
      <c r="L168" s="312">
        <f t="shared" si="89"/>
        <v>11.65</v>
      </c>
      <c r="M168" s="313">
        <f t="shared" si="90"/>
        <v>23</v>
      </c>
      <c r="N168" s="449"/>
      <c r="O168" s="315">
        <f t="shared" si="104"/>
        <v>105</v>
      </c>
      <c r="P168" s="452"/>
      <c r="Q168" s="302" t="str">
        <f t="shared" si="105"/>
        <v/>
      </c>
      <c r="R168" s="316">
        <f t="shared" si="91"/>
        <v>0</v>
      </c>
      <c r="S168" s="168">
        <f t="shared" si="92"/>
        <v>55</v>
      </c>
      <c r="T168" s="169">
        <f t="shared" si="93"/>
        <v>117</v>
      </c>
      <c r="V168" s="317" t="str">
        <f t="shared" si="94"/>
        <v>Step 5</v>
      </c>
      <c r="X168" s="173" t="str">
        <f t="shared" si="95"/>
        <v>F</v>
      </c>
      <c r="Z168" s="318">
        <f t="shared" si="96"/>
        <v>0</v>
      </c>
      <c r="AA168" s="319">
        <f>IF($Z168&gt;=1,RANK($Z168,$Z159:$Z172),0)</f>
        <v>0</v>
      </c>
      <c r="AB168" s="320">
        <f t="shared" si="100"/>
        <v>0</v>
      </c>
      <c r="AD168" s="318">
        <f t="shared" si="97"/>
        <v>105.0168</v>
      </c>
      <c r="AE168" s="319">
        <f>IF($AD168&gt;=1,RANK($AD168,$AD159:$AD172),0)</f>
        <v>5</v>
      </c>
      <c r="AF168" s="320">
        <f t="shared" si="101"/>
        <v>0</v>
      </c>
      <c r="AI168" s="336">
        <f t="shared" si="98"/>
        <v>0</v>
      </c>
      <c r="AJ168" s="337">
        <f t="shared" si="99"/>
        <v>105</v>
      </c>
    </row>
    <row r="169" spans="1:36" ht="15" x14ac:dyDescent="0.2">
      <c r="A169" s="447"/>
      <c r="B169" s="295">
        <f t="shared" si="80"/>
        <v>0</v>
      </c>
      <c r="C169" s="371"/>
      <c r="D169" s="310" t="str">
        <f t="shared" si="81"/>
        <v/>
      </c>
      <c r="E169" s="311" t="str">
        <f t="shared" si="82"/>
        <v/>
      </c>
      <c r="F169" s="312">
        <f t="shared" si="83"/>
        <v>0</v>
      </c>
      <c r="G169" s="313">
        <f t="shared" si="84"/>
        <v>0</v>
      </c>
      <c r="H169" s="314">
        <f t="shared" si="85"/>
        <v>0</v>
      </c>
      <c r="I169" s="313">
        <f t="shared" si="86"/>
        <v>0</v>
      </c>
      <c r="J169" s="314">
        <f t="shared" si="87"/>
        <v>0</v>
      </c>
      <c r="K169" s="313">
        <f t="shared" si="88"/>
        <v>0</v>
      </c>
      <c r="L169" s="312">
        <f t="shared" si="89"/>
        <v>0</v>
      </c>
      <c r="M169" s="313">
        <f t="shared" si="90"/>
        <v>0</v>
      </c>
      <c r="N169" s="449"/>
      <c r="O169" s="315">
        <f t="shared" si="104"/>
        <v>0</v>
      </c>
      <c r="P169" s="452"/>
      <c r="Q169" s="302" t="str">
        <f t="shared" si="105"/>
        <v/>
      </c>
      <c r="R169" s="316">
        <f t="shared" si="91"/>
        <v>0</v>
      </c>
      <c r="S169" s="168">
        <f t="shared" si="92"/>
        <v>0</v>
      </c>
      <c r="T169" s="169">
        <f t="shared" si="93"/>
        <v>0</v>
      </c>
      <c r="V169" s="317" t="str">
        <f t="shared" si="94"/>
        <v/>
      </c>
      <c r="X169" s="173" t="str">
        <f t="shared" si="95"/>
        <v/>
      </c>
      <c r="Z169" s="318">
        <f t="shared" si="96"/>
        <v>0</v>
      </c>
      <c r="AA169" s="319">
        <f>IF($Z169&gt;=1,RANK($Z169,$Z159:$Z172),0)</f>
        <v>0</v>
      </c>
      <c r="AB169" s="320">
        <f t="shared" si="100"/>
        <v>0</v>
      </c>
      <c r="AD169" s="318">
        <f t="shared" si="97"/>
        <v>0</v>
      </c>
      <c r="AE169" s="319">
        <f>IF($AD169&gt;=1,RANK($AD169,$AD159:$AD172),0)</f>
        <v>0</v>
      </c>
      <c r="AF169" s="320">
        <f t="shared" si="101"/>
        <v>0</v>
      </c>
      <c r="AI169" s="336">
        <f t="shared" si="98"/>
        <v>0</v>
      </c>
      <c r="AJ169" s="337">
        <f t="shared" si="99"/>
        <v>0</v>
      </c>
    </row>
    <row r="170" spans="1:36" ht="15" x14ac:dyDescent="0.2">
      <c r="A170" s="447"/>
      <c r="B170" s="295">
        <f t="shared" si="80"/>
        <v>0</v>
      </c>
      <c r="C170" s="371"/>
      <c r="D170" s="310" t="str">
        <f t="shared" si="81"/>
        <v/>
      </c>
      <c r="E170" s="311" t="str">
        <f t="shared" si="82"/>
        <v/>
      </c>
      <c r="F170" s="312">
        <f t="shared" si="83"/>
        <v>0</v>
      </c>
      <c r="G170" s="313">
        <f t="shared" si="84"/>
        <v>0</v>
      </c>
      <c r="H170" s="314">
        <f t="shared" si="85"/>
        <v>0</v>
      </c>
      <c r="I170" s="313">
        <f t="shared" si="86"/>
        <v>0</v>
      </c>
      <c r="J170" s="314">
        <f t="shared" si="87"/>
        <v>0</v>
      </c>
      <c r="K170" s="313">
        <f t="shared" si="88"/>
        <v>0</v>
      </c>
      <c r="L170" s="312">
        <f t="shared" si="89"/>
        <v>0</v>
      </c>
      <c r="M170" s="313">
        <f t="shared" si="90"/>
        <v>0</v>
      </c>
      <c r="N170" s="449"/>
      <c r="O170" s="315">
        <f t="shared" si="104"/>
        <v>0</v>
      </c>
      <c r="P170" s="452"/>
      <c r="Q170" s="302" t="str">
        <f t="shared" si="105"/>
        <v/>
      </c>
      <c r="R170" s="316">
        <f t="shared" si="91"/>
        <v>0</v>
      </c>
      <c r="S170" s="168">
        <f t="shared" si="92"/>
        <v>0</v>
      </c>
      <c r="T170" s="169">
        <f t="shared" si="93"/>
        <v>0</v>
      </c>
      <c r="V170" s="317" t="str">
        <f t="shared" si="94"/>
        <v/>
      </c>
      <c r="X170" s="173" t="str">
        <f t="shared" si="95"/>
        <v/>
      </c>
      <c r="Z170" s="318">
        <f t="shared" si="96"/>
        <v>0</v>
      </c>
      <c r="AA170" s="319">
        <f>IF($Z170&gt;=1,RANK($Z170,$Z159:$Z172),0)</f>
        <v>0</v>
      </c>
      <c r="AB170" s="320">
        <f t="shared" si="100"/>
        <v>0</v>
      </c>
      <c r="AD170" s="318">
        <f t="shared" si="97"/>
        <v>0</v>
      </c>
      <c r="AE170" s="319">
        <f>IF($AD170&gt;=1,RANK($AD170,$AD159:$AD172),0)</f>
        <v>0</v>
      </c>
      <c r="AF170" s="320">
        <f t="shared" si="101"/>
        <v>0</v>
      </c>
      <c r="AI170" s="336">
        <f t="shared" si="98"/>
        <v>0</v>
      </c>
      <c r="AJ170" s="337">
        <f t="shared" si="99"/>
        <v>0</v>
      </c>
    </row>
    <row r="171" spans="1:36" ht="15" x14ac:dyDescent="0.2">
      <c r="A171" s="447"/>
      <c r="B171" s="295">
        <f t="shared" si="80"/>
        <v>0</v>
      </c>
      <c r="C171" s="371"/>
      <c r="D171" s="310" t="str">
        <f t="shared" si="81"/>
        <v/>
      </c>
      <c r="E171" s="311" t="str">
        <f t="shared" si="82"/>
        <v/>
      </c>
      <c r="F171" s="312">
        <f t="shared" si="83"/>
        <v>0</v>
      </c>
      <c r="G171" s="313">
        <f t="shared" si="84"/>
        <v>0</v>
      </c>
      <c r="H171" s="314">
        <f t="shared" si="85"/>
        <v>0</v>
      </c>
      <c r="I171" s="313">
        <f t="shared" si="86"/>
        <v>0</v>
      </c>
      <c r="J171" s="314">
        <f t="shared" si="87"/>
        <v>0</v>
      </c>
      <c r="K171" s="313">
        <f t="shared" si="88"/>
        <v>0</v>
      </c>
      <c r="L171" s="312">
        <f t="shared" si="89"/>
        <v>0</v>
      </c>
      <c r="M171" s="313">
        <f t="shared" si="90"/>
        <v>0</v>
      </c>
      <c r="N171" s="449"/>
      <c r="O171" s="315">
        <f t="shared" si="104"/>
        <v>0</v>
      </c>
      <c r="P171" s="452"/>
      <c r="Q171" s="302" t="str">
        <f t="shared" si="105"/>
        <v/>
      </c>
      <c r="R171" s="316">
        <f t="shared" si="91"/>
        <v>0</v>
      </c>
      <c r="S171" s="168">
        <f t="shared" si="92"/>
        <v>0</v>
      </c>
      <c r="T171" s="169">
        <f t="shared" si="93"/>
        <v>0</v>
      </c>
      <c r="V171" s="317" t="str">
        <f t="shared" si="94"/>
        <v/>
      </c>
      <c r="X171" s="173" t="str">
        <f t="shared" si="95"/>
        <v/>
      </c>
      <c r="Z171" s="318">
        <f t="shared" si="96"/>
        <v>0</v>
      </c>
      <c r="AA171" s="319">
        <f>IF($Z171&gt;=1,RANK($Z171,$Z159:$Z172),0)</f>
        <v>0</v>
      </c>
      <c r="AB171" s="320">
        <f t="shared" si="100"/>
        <v>0</v>
      </c>
      <c r="AD171" s="318">
        <f t="shared" si="97"/>
        <v>0</v>
      </c>
      <c r="AE171" s="319">
        <f>IF($AD171&gt;=1,RANK($AD171,$AD159:$AD172),0)</f>
        <v>0</v>
      </c>
      <c r="AF171" s="320">
        <f t="shared" si="101"/>
        <v>0</v>
      </c>
      <c r="AI171" s="336">
        <f t="shared" si="98"/>
        <v>0</v>
      </c>
      <c r="AJ171" s="337">
        <f t="shared" si="99"/>
        <v>0</v>
      </c>
    </row>
    <row r="172" spans="1:36" ht="15" x14ac:dyDescent="0.2">
      <c r="A172" s="322">
        <f>((ROW(A159)-5)/14)+1</f>
        <v>12</v>
      </c>
      <c r="B172" s="295">
        <f t="shared" si="80"/>
        <v>0</v>
      </c>
      <c r="C172" s="372"/>
      <c r="D172" s="323" t="str">
        <f t="shared" si="81"/>
        <v/>
      </c>
      <c r="E172" s="324" t="str">
        <f t="shared" si="82"/>
        <v/>
      </c>
      <c r="F172" s="325">
        <f t="shared" si="83"/>
        <v>0</v>
      </c>
      <c r="G172" s="326">
        <f t="shared" si="84"/>
        <v>0</v>
      </c>
      <c r="H172" s="327">
        <f t="shared" si="85"/>
        <v>0</v>
      </c>
      <c r="I172" s="326">
        <f t="shared" si="86"/>
        <v>0</v>
      </c>
      <c r="J172" s="327">
        <f t="shared" si="87"/>
        <v>0</v>
      </c>
      <c r="K172" s="326">
        <f t="shared" si="88"/>
        <v>0</v>
      </c>
      <c r="L172" s="325">
        <f t="shared" si="89"/>
        <v>0</v>
      </c>
      <c r="M172" s="326">
        <f t="shared" si="90"/>
        <v>0</v>
      </c>
      <c r="N172" s="450"/>
      <c r="O172" s="328">
        <f t="shared" si="104"/>
        <v>0</v>
      </c>
      <c r="P172" s="453"/>
      <c r="Q172" s="302" t="str">
        <f t="shared" si="105"/>
        <v/>
      </c>
      <c r="R172" s="329">
        <f t="shared" si="91"/>
        <v>0</v>
      </c>
      <c r="S172" s="171">
        <f t="shared" si="92"/>
        <v>0</v>
      </c>
      <c r="T172" s="172">
        <f t="shared" si="93"/>
        <v>0</v>
      </c>
      <c r="V172" s="330" t="str">
        <f t="shared" si="94"/>
        <v/>
      </c>
      <c r="X172" s="173" t="str">
        <f t="shared" si="95"/>
        <v/>
      </c>
      <c r="Z172" s="331">
        <f t="shared" si="96"/>
        <v>0</v>
      </c>
      <c r="AA172" s="293">
        <f>IF($Z172&gt;=1,RANK($Z172,$Z159:$Z172),0)</f>
        <v>0</v>
      </c>
      <c r="AB172" s="294">
        <f t="shared" si="100"/>
        <v>0</v>
      </c>
      <c r="AC172" s="163">
        <f>SUM(AB159:AB172)</f>
        <v>753</v>
      </c>
      <c r="AD172" s="331">
        <f t="shared" si="97"/>
        <v>0</v>
      </c>
      <c r="AE172" s="293">
        <f>IF($AD172&gt;=1,RANK($AD172,$AD159:$AD172),0)</f>
        <v>0</v>
      </c>
      <c r="AF172" s="294">
        <f t="shared" si="101"/>
        <v>0</v>
      </c>
      <c r="AG172" s="163">
        <f>SUM(AF159:AF172)</f>
        <v>669</v>
      </c>
      <c r="AI172" s="332">
        <f t="shared" si="98"/>
        <v>0</v>
      </c>
      <c r="AJ172" s="333">
        <f t="shared" si="99"/>
        <v>0</v>
      </c>
    </row>
    <row r="173" spans="1:36" ht="15" customHeight="1" x14ac:dyDescent="0.2">
      <c r="A173" s="447" t="str">
        <f>IF(LEN(E173),+E173,"")</f>
        <v>Fircroft</v>
      </c>
      <c r="B173" s="295">
        <f t="shared" si="80"/>
        <v>121</v>
      </c>
      <c r="C173" s="370" t="s">
        <v>337</v>
      </c>
      <c r="D173" s="296" t="str">
        <f t="shared" si="81"/>
        <v xml:space="preserve">Yusuf </v>
      </c>
      <c r="E173" s="297" t="str">
        <f t="shared" si="82"/>
        <v>Fircroft</v>
      </c>
      <c r="F173" s="298">
        <f t="shared" si="83"/>
        <v>13.3</v>
      </c>
      <c r="G173" s="299">
        <f t="shared" si="84"/>
        <v>37</v>
      </c>
      <c r="H173" s="300">
        <f t="shared" si="85"/>
        <v>2.4</v>
      </c>
      <c r="I173" s="299">
        <f t="shared" si="86"/>
        <v>30</v>
      </c>
      <c r="J173" s="300">
        <f t="shared" si="87"/>
        <v>1.72</v>
      </c>
      <c r="K173" s="299">
        <f t="shared" si="88"/>
        <v>45</v>
      </c>
      <c r="L173" s="298">
        <f t="shared" si="89"/>
        <v>18.600000000000001</v>
      </c>
      <c r="M173" s="299">
        <f t="shared" si="90"/>
        <v>37</v>
      </c>
      <c r="N173" s="448">
        <f>INDEX(RelayPoints,A186)</f>
        <v>50</v>
      </c>
      <c r="O173" s="301">
        <f>+G173+I173+K173+M173</f>
        <v>149</v>
      </c>
      <c r="P173" s="451">
        <f>+AC186+AG186+N173</f>
        <v>1165</v>
      </c>
      <c r="Q173" s="302" t="str">
        <f>IF(AB173+AF173&gt;0,"*","")</f>
        <v>*</v>
      </c>
      <c r="R173" s="303">
        <f t="shared" si="91"/>
        <v>55</v>
      </c>
      <c r="S173" s="304">
        <f t="shared" si="92"/>
        <v>0</v>
      </c>
      <c r="T173" s="305">
        <f t="shared" si="93"/>
        <v>86</v>
      </c>
      <c r="V173" s="306" t="str">
        <f t="shared" si="94"/>
        <v>Step 6</v>
      </c>
      <c r="X173" s="173" t="str">
        <f t="shared" si="95"/>
        <v>M</v>
      </c>
      <c r="Z173" s="307">
        <f t="shared" si="96"/>
        <v>149.01730000000001</v>
      </c>
      <c r="AA173" s="308">
        <f>IF($Z173&gt;=1,RANK($Z173,$Z173:$Z186),0)</f>
        <v>3</v>
      </c>
      <c r="AB173" s="309">
        <f t="shared" si="100"/>
        <v>149</v>
      </c>
      <c r="AD173" s="307">
        <f t="shared" si="97"/>
        <v>0</v>
      </c>
      <c r="AE173" s="308">
        <f>IF($AD173&gt;=1,RANK($AD173,$AD173:$AD186),0)</f>
        <v>0</v>
      </c>
      <c r="AF173" s="309">
        <f t="shared" si="101"/>
        <v>0</v>
      </c>
      <c r="AI173" s="336">
        <f t="shared" si="98"/>
        <v>149</v>
      </c>
      <c r="AJ173" s="337">
        <f t="shared" si="99"/>
        <v>0</v>
      </c>
    </row>
    <row r="174" spans="1:36" ht="15" x14ac:dyDescent="0.2">
      <c r="A174" s="447"/>
      <c r="B174" s="295">
        <f t="shared" si="80"/>
        <v>122</v>
      </c>
      <c r="C174" s="371" t="s">
        <v>339</v>
      </c>
      <c r="D174" s="310" t="str">
        <f t="shared" si="81"/>
        <v>Alec Ja</v>
      </c>
      <c r="E174" s="311" t="str">
        <f t="shared" si="82"/>
        <v>Fircroft</v>
      </c>
      <c r="F174" s="312">
        <f t="shared" si="83"/>
        <v>13.8</v>
      </c>
      <c r="G174" s="313">
        <f t="shared" si="84"/>
        <v>32</v>
      </c>
      <c r="H174" s="314">
        <f t="shared" si="85"/>
        <v>2.36</v>
      </c>
      <c r="I174" s="313">
        <f t="shared" si="86"/>
        <v>34</v>
      </c>
      <c r="J174" s="314">
        <f t="shared" si="87"/>
        <v>1.52</v>
      </c>
      <c r="K174" s="313">
        <f t="shared" si="88"/>
        <v>35</v>
      </c>
      <c r="L174" s="312">
        <f t="shared" si="89"/>
        <v>19.75</v>
      </c>
      <c r="M174" s="313">
        <f t="shared" si="90"/>
        <v>39</v>
      </c>
      <c r="N174" s="449"/>
      <c r="O174" s="315">
        <f t="shared" ref="O174:O186" si="106">+G174+I174+K174+M174</f>
        <v>140</v>
      </c>
      <c r="P174" s="452"/>
      <c r="Q174" s="302" t="str">
        <f t="shared" ref="Q174:Q186" si="107">IF(AB174+AF174&gt;0,"*","")</f>
        <v>*</v>
      </c>
      <c r="R174" s="316">
        <f t="shared" si="91"/>
        <v>57</v>
      </c>
      <c r="S174" s="168">
        <f t="shared" si="92"/>
        <v>0</v>
      </c>
      <c r="T174" s="169">
        <f t="shared" si="93"/>
        <v>92</v>
      </c>
      <c r="V174" s="317" t="str">
        <f t="shared" si="94"/>
        <v>Step 6</v>
      </c>
      <c r="X174" s="173" t="str">
        <f t="shared" si="95"/>
        <v>M</v>
      </c>
      <c r="Z174" s="318">
        <f t="shared" si="96"/>
        <v>140.01740000000001</v>
      </c>
      <c r="AA174" s="319">
        <f>IF($Z174&gt;=1,RANK($Z174,$Z173:$Z186),0)</f>
        <v>4</v>
      </c>
      <c r="AB174" s="320">
        <f t="shared" si="100"/>
        <v>140</v>
      </c>
      <c r="AD174" s="318">
        <f t="shared" si="97"/>
        <v>0</v>
      </c>
      <c r="AE174" s="319">
        <f>IF($AD174&gt;=1,RANK($AD174,$AD173:$AD186),0)</f>
        <v>0</v>
      </c>
      <c r="AF174" s="320">
        <f t="shared" si="101"/>
        <v>0</v>
      </c>
      <c r="AI174" s="336">
        <f t="shared" si="98"/>
        <v>140</v>
      </c>
      <c r="AJ174" s="337">
        <f t="shared" si="99"/>
        <v>0</v>
      </c>
    </row>
    <row r="175" spans="1:36" ht="15" x14ac:dyDescent="0.2">
      <c r="A175" s="447"/>
      <c r="B175" s="295">
        <f t="shared" si="80"/>
        <v>123</v>
      </c>
      <c r="C175" s="371" t="s">
        <v>340</v>
      </c>
      <c r="D175" s="310" t="str">
        <f t="shared" si="81"/>
        <v xml:space="preserve">Humza </v>
      </c>
      <c r="E175" s="311" t="str">
        <f t="shared" si="82"/>
        <v>Fircroft</v>
      </c>
      <c r="F175" s="312">
        <f t="shared" si="83"/>
        <v>13.4</v>
      </c>
      <c r="G175" s="313">
        <f t="shared" si="84"/>
        <v>36</v>
      </c>
      <c r="H175" s="314">
        <f t="shared" si="85"/>
        <v>2.38</v>
      </c>
      <c r="I175" s="313">
        <f t="shared" si="86"/>
        <v>32</v>
      </c>
      <c r="J175" s="314">
        <f t="shared" si="87"/>
        <v>1.5</v>
      </c>
      <c r="K175" s="313">
        <f t="shared" si="88"/>
        <v>34</v>
      </c>
      <c r="L175" s="312">
        <f t="shared" si="89"/>
        <v>18.5</v>
      </c>
      <c r="M175" s="313">
        <f t="shared" si="90"/>
        <v>37</v>
      </c>
      <c r="N175" s="449"/>
      <c r="O175" s="315">
        <f t="shared" si="106"/>
        <v>139</v>
      </c>
      <c r="P175" s="452"/>
      <c r="Q175" s="302" t="str">
        <f t="shared" si="107"/>
        <v/>
      </c>
      <c r="R175" s="316">
        <f t="shared" si="91"/>
        <v>58</v>
      </c>
      <c r="S175" s="168">
        <f t="shared" si="92"/>
        <v>0</v>
      </c>
      <c r="T175" s="169">
        <f t="shared" si="93"/>
        <v>94</v>
      </c>
      <c r="V175" s="317" t="str">
        <f t="shared" si="94"/>
        <v>Step 5</v>
      </c>
      <c r="X175" s="173" t="str">
        <f t="shared" si="95"/>
        <v>M</v>
      </c>
      <c r="Z175" s="318">
        <f t="shared" si="96"/>
        <v>139.01750000000001</v>
      </c>
      <c r="AA175" s="319">
        <f>IF($Z175&gt;=1,RANK($Z175,$Z173:$Z186),0)</f>
        <v>5</v>
      </c>
      <c r="AB175" s="320">
        <f t="shared" si="100"/>
        <v>0</v>
      </c>
      <c r="AD175" s="318">
        <f t="shared" si="97"/>
        <v>0</v>
      </c>
      <c r="AE175" s="319">
        <f>IF($AD175&gt;=1,RANK($AD175,$AD173:$AD186),0)</f>
        <v>0</v>
      </c>
      <c r="AF175" s="320">
        <f t="shared" si="101"/>
        <v>0</v>
      </c>
      <c r="AI175" s="336">
        <f t="shared" si="98"/>
        <v>139</v>
      </c>
      <c r="AJ175" s="337">
        <f t="shared" si="99"/>
        <v>0</v>
      </c>
    </row>
    <row r="176" spans="1:36" ht="15" x14ac:dyDescent="0.2">
      <c r="A176" s="447"/>
      <c r="B176" s="295">
        <f t="shared" si="80"/>
        <v>124</v>
      </c>
      <c r="C176" s="371" t="s">
        <v>341</v>
      </c>
      <c r="D176" s="310" t="str">
        <f t="shared" si="81"/>
        <v xml:space="preserve">William </v>
      </c>
      <c r="E176" s="311" t="str">
        <f t="shared" si="82"/>
        <v>Fircroft</v>
      </c>
      <c r="F176" s="312">
        <f t="shared" si="83"/>
        <v>13.5</v>
      </c>
      <c r="G176" s="313">
        <f t="shared" si="84"/>
        <v>35</v>
      </c>
      <c r="H176" s="314">
        <f t="shared" si="85"/>
        <v>2.16</v>
      </c>
      <c r="I176" s="313">
        <f t="shared" si="86"/>
        <v>54</v>
      </c>
      <c r="J176" s="314">
        <f t="shared" si="87"/>
        <v>1.45</v>
      </c>
      <c r="K176" s="313">
        <f t="shared" si="88"/>
        <v>31</v>
      </c>
      <c r="L176" s="312">
        <f t="shared" si="89"/>
        <v>18.399999999999999</v>
      </c>
      <c r="M176" s="313">
        <f t="shared" si="90"/>
        <v>36</v>
      </c>
      <c r="N176" s="449"/>
      <c r="O176" s="315">
        <f t="shared" si="106"/>
        <v>156</v>
      </c>
      <c r="P176" s="452"/>
      <c r="Q176" s="302" t="str">
        <f t="shared" si="107"/>
        <v>*</v>
      </c>
      <c r="R176" s="316">
        <f t="shared" si="91"/>
        <v>51</v>
      </c>
      <c r="S176" s="168">
        <f t="shared" si="92"/>
        <v>0</v>
      </c>
      <c r="T176" s="169">
        <f t="shared" si="93"/>
        <v>77</v>
      </c>
      <c r="V176" s="317" t="str">
        <f t="shared" si="94"/>
        <v>Step 7</v>
      </c>
      <c r="X176" s="173" t="str">
        <f t="shared" si="95"/>
        <v>M</v>
      </c>
      <c r="Z176" s="318">
        <f t="shared" si="96"/>
        <v>156.01759999999999</v>
      </c>
      <c r="AA176" s="319">
        <f>IF($Z176&gt;=1,RANK($Z176,$Z173:$Z186),0)</f>
        <v>2</v>
      </c>
      <c r="AB176" s="320">
        <f t="shared" si="100"/>
        <v>156</v>
      </c>
      <c r="AD176" s="318">
        <f t="shared" si="97"/>
        <v>0</v>
      </c>
      <c r="AE176" s="319">
        <f>IF($AD176&gt;=1,RANK($AD176,$AD173:$AD186),0)</f>
        <v>0</v>
      </c>
      <c r="AF176" s="320">
        <f t="shared" si="101"/>
        <v>0</v>
      </c>
      <c r="AI176" s="336">
        <f t="shared" si="98"/>
        <v>156</v>
      </c>
      <c r="AJ176" s="337">
        <f t="shared" si="99"/>
        <v>0</v>
      </c>
    </row>
    <row r="177" spans="1:36" ht="15" x14ac:dyDescent="0.2">
      <c r="A177" s="447"/>
      <c r="B177" s="295">
        <f t="shared" si="80"/>
        <v>125</v>
      </c>
      <c r="C177" s="371" t="s">
        <v>342</v>
      </c>
      <c r="D177" s="310" t="str">
        <f t="shared" si="81"/>
        <v xml:space="preserve">Asher </v>
      </c>
      <c r="E177" s="311" t="str">
        <f t="shared" si="82"/>
        <v>Fircroft</v>
      </c>
      <c r="F177" s="312">
        <f t="shared" si="83"/>
        <v>13.1</v>
      </c>
      <c r="G177" s="313">
        <f t="shared" si="84"/>
        <v>39</v>
      </c>
      <c r="H177" s="314">
        <f t="shared" si="85"/>
        <v>2.2799999999999998</v>
      </c>
      <c r="I177" s="313">
        <f t="shared" si="86"/>
        <v>42</v>
      </c>
      <c r="J177" s="314">
        <f t="shared" si="87"/>
        <v>1.55</v>
      </c>
      <c r="K177" s="313">
        <f t="shared" si="88"/>
        <v>36</v>
      </c>
      <c r="L177" s="312">
        <f t="shared" si="89"/>
        <v>25.1</v>
      </c>
      <c r="M177" s="313">
        <f t="shared" si="90"/>
        <v>50</v>
      </c>
      <c r="N177" s="449"/>
      <c r="O177" s="315">
        <f t="shared" si="106"/>
        <v>167</v>
      </c>
      <c r="P177" s="452"/>
      <c r="Q177" s="302" t="str">
        <f t="shared" si="107"/>
        <v>*</v>
      </c>
      <c r="R177" s="316">
        <f t="shared" si="91"/>
        <v>45</v>
      </c>
      <c r="S177" s="168">
        <f t="shared" si="92"/>
        <v>0</v>
      </c>
      <c r="T177" s="169">
        <f t="shared" si="93"/>
        <v>56</v>
      </c>
      <c r="V177" s="317" t="str">
        <f t="shared" si="94"/>
        <v>Step 8</v>
      </c>
      <c r="X177" s="173" t="str">
        <f t="shared" si="95"/>
        <v>M</v>
      </c>
      <c r="Z177" s="318">
        <f t="shared" si="96"/>
        <v>167.01769999999999</v>
      </c>
      <c r="AA177" s="319">
        <f>IF($Z177&gt;=1,RANK($Z177,$Z173:$Z186),0)</f>
        <v>1</v>
      </c>
      <c r="AB177" s="320">
        <f t="shared" si="100"/>
        <v>167</v>
      </c>
      <c r="AD177" s="318">
        <f t="shared" si="97"/>
        <v>0</v>
      </c>
      <c r="AE177" s="319">
        <f>IF($AD177&gt;=1,RANK($AD177,$AD173:$AD186),0)</f>
        <v>0</v>
      </c>
      <c r="AF177" s="320">
        <f t="shared" si="101"/>
        <v>0</v>
      </c>
      <c r="AI177" s="336">
        <f t="shared" si="98"/>
        <v>167</v>
      </c>
      <c r="AJ177" s="337">
        <f t="shared" si="99"/>
        <v>0</v>
      </c>
    </row>
    <row r="178" spans="1:36" ht="15" x14ac:dyDescent="0.2">
      <c r="A178" s="447"/>
      <c r="B178" s="295">
        <f t="shared" si="80"/>
        <v>126</v>
      </c>
      <c r="C178" s="371" t="s">
        <v>343</v>
      </c>
      <c r="D178" s="310" t="str">
        <f t="shared" si="81"/>
        <v xml:space="preserve">Shania </v>
      </c>
      <c r="E178" s="311" t="str">
        <f t="shared" si="82"/>
        <v>Fircroft</v>
      </c>
      <c r="F178" s="321">
        <f t="shared" si="83"/>
        <v>12.9</v>
      </c>
      <c r="G178" s="313">
        <f t="shared" si="84"/>
        <v>41</v>
      </c>
      <c r="H178" s="314">
        <f t="shared" si="85"/>
        <v>2.34</v>
      </c>
      <c r="I178" s="313">
        <f t="shared" si="86"/>
        <v>36</v>
      </c>
      <c r="J178" s="314">
        <f t="shared" si="87"/>
        <v>1.66</v>
      </c>
      <c r="K178" s="313">
        <f t="shared" si="88"/>
        <v>42</v>
      </c>
      <c r="L178" s="312">
        <f t="shared" si="89"/>
        <v>18.3</v>
      </c>
      <c r="M178" s="313">
        <f t="shared" si="90"/>
        <v>36</v>
      </c>
      <c r="N178" s="449"/>
      <c r="O178" s="315">
        <f t="shared" si="106"/>
        <v>155</v>
      </c>
      <c r="P178" s="452"/>
      <c r="Q178" s="302" t="str">
        <f t="shared" si="107"/>
        <v>*</v>
      </c>
      <c r="R178" s="316">
        <f t="shared" si="91"/>
        <v>0</v>
      </c>
      <c r="S178" s="168">
        <f t="shared" si="92"/>
        <v>28</v>
      </c>
      <c r="T178" s="169">
        <f t="shared" si="93"/>
        <v>79</v>
      </c>
      <c r="V178" s="317" t="str">
        <f t="shared" si="94"/>
        <v>Step 9</v>
      </c>
      <c r="X178" s="173" t="str">
        <f t="shared" si="95"/>
        <v>F</v>
      </c>
      <c r="Z178" s="318">
        <f t="shared" si="96"/>
        <v>0</v>
      </c>
      <c r="AA178" s="319">
        <f>IF($Z178&gt;=1,RANK($Z178,$Z173:$Z186),0)</f>
        <v>0</v>
      </c>
      <c r="AB178" s="320">
        <f t="shared" si="100"/>
        <v>0</v>
      </c>
      <c r="AD178" s="318">
        <f t="shared" si="97"/>
        <v>155.01779999999999</v>
      </c>
      <c r="AE178" s="319">
        <f>IF($AD178&gt;=1,RANK($AD178,$AD173:$AD186),0)</f>
        <v>1</v>
      </c>
      <c r="AF178" s="320">
        <f t="shared" si="101"/>
        <v>155</v>
      </c>
      <c r="AI178" s="336">
        <f t="shared" si="98"/>
        <v>0</v>
      </c>
      <c r="AJ178" s="337">
        <f t="shared" si="99"/>
        <v>155</v>
      </c>
    </row>
    <row r="179" spans="1:36" ht="15" x14ac:dyDescent="0.2">
      <c r="A179" s="447"/>
      <c r="B179" s="295">
        <f t="shared" si="80"/>
        <v>127</v>
      </c>
      <c r="C179" s="371" t="s">
        <v>344</v>
      </c>
      <c r="D179" s="310" t="str">
        <f t="shared" si="81"/>
        <v xml:space="preserve">Hanna </v>
      </c>
      <c r="E179" s="311" t="str">
        <f t="shared" si="82"/>
        <v>Fircroft</v>
      </c>
      <c r="F179" s="312">
        <f t="shared" si="83"/>
        <v>13.9</v>
      </c>
      <c r="G179" s="313">
        <f t="shared" si="84"/>
        <v>31</v>
      </c>
      <c r="H179" s="314">
        <f t="shared" si="85"/>
        <v>2.42</v>
      </c>
      <c r="I179" s="313">
        <f t="shared" si="86"/>
        <v>28</v>
      </c>
      <c r="J179" s="314">
        <f t="shared" si="87"/>
        <v>1.54</v>
      </c>
      <c r="K179" s="313">
        <f t="shared" si="88"/>
        <v>36</v>
      </c>
      <c r="L179" s="312">
        <f t="shared" si="89"/>
        <v>12.2</v>
      </c>
      <c r="M179" s="313">
        <f t="shared" si="90"/>
        <v>24</v>
      </c>
      <c r="N179" s="449"/>
      <c r="O179" s="315">
        <f t="shared" si="106"/>
        <v>119</v>
      </c>
      <c r="P179" s="452"/>
      <c r="Q179" s="302" t="str">
        <f t="shared" si="107"/>
        <v>*</v>
      </c>
      <c r="R179" s="316">
        <f t="shared" si="91"/>
        <v>0</v>
      </c>
      <c r="S179" s="168">
        <f t="shared" si="92"/>
        <v>48</v>
      </c>
      <c r="T179" s="169">
        <f t="shared" si="93"/>
        <v>109</v>
      </c>
      <c r="V179" s="317" t="str">
        <f t="shared" si="94"/>
        <v>Step 6</v>
      </c>
      <c r="X179" s="173" t="str">
        <f t="shared" si="95"/>
        <v>F</v>
      </c>
      <c r="Z179" s="318">
        <f t="shared" si="96"/>
        <v>0</v>
      </c>
      <c r="AA179" s="319">
        <f>IF($Z179&gt;=1,RANK($Z179,$Z173:$Z186),0)</f>
        <v>0</v>
      </c>
      <c r="AB179" s="320">
        <f t="shared" si="100"/>
        <v>0</v>
      </c>
      <c r="AD179" s="318">
        <f t="shared" si="97"/>
        <v>119.0179</v>
      </c>
      <c r="AE179" s="319">
        <f>IF($AD179&gt;=1,RANK($AD179,$AD173:$AD186),0)</f>
        <v>2</v>
      </c>
      <c r="AF179" s="320">
        <f t="shared" si="101"/>
        <v>119</v>
      </c>
      <c r="AI179" s="336">
        <f t="shared" si="98"/>
        <v>0</v>
      </c>
      <c r="AJ179" s="337">
        <f t="shared" si="99"/>
        <v>119</v>
      </c>
    </row>
    <row r="180" spans="1:36" ht="15" x14ac:dyDescent="0.2">
      <c r="A180" s="447"/>
      <c r="B180" s="295">
        <f t="shared" si="80"/>
        <v>128</v>
      </c>
      <c r="C180" s="371" t="s">
        <v>345</v>
      </c>
      <c r="D180" s="310" t="str">
        <f t="shared" si="81"/>
        <v>Chante Du</v>
      </c>
      <c r="E180" s="311" t="str">
        <f t="shared" si="82"/>
        <v>Fircroft</v>
      </c>
      <c r="F180" s="312">
        <f t="shared" si="83"/>
        <v>12.6</v>
      </c>
      <c r="G180" s="313">
        <f t="shared" si="84"/>
        <v>44</v>
      </c>
      <c r="H180" s="314">
        <f t="shared" si="85"/>
        <v>2.56</v>
      </c>
      <c r="I180" s="313">
        <f t="shared" si="86"/>
        <v>14</v>
      </c>
      <c r="J180" s="314">
        <f t="shared" si="87"/>
        <v>1.55</v>
      </c>
      <c r="K180" s="313">
        <f t="shared" si="88"/>
        <v>36</v>
      </c>
      <c r="L180" s="312">
        <f t="shared" si="89"/>
        <v>10.3</v>
      </c>
      <c r="M180" s="313">
        <f t="shared" si="90"/>
        <v>20</v>
      </c>
      <c r="N180" s="449"/>
      <c r="O180" s="315">
        <f t="shared" si="106"/>
        <v>114</v>
      </c>
      <c r="P180" s="452"/>
      <c r="Q180" s="302" t="str">
        <f t="shared" si="107"/>
        <v>*</v>
      </c>
      <c r="R180" s="316">
        <f t="shared" si="91"/>
        <v>0</v>
      </c>
      <c r="S180" s="168">
        <f t="shared" si="92"/>
        <v>51</v>
      </c>
      <c r="T180" s="169">
        <f t="shared" si="93"/>
        <v>113</v>
      </c>
      <c r="V180" s="317" t="str">
        <f t="shared" si="94"/>
        <v>Step 6</v>
      </c>
      <c r="X180" s="173" t="str">
        <f t="shared" si="95"/>
        <v>F</v>
      </c>
      <c r="Z180" s="318">
        <f t="shared" si="96"/>
        <v>0</v>
      </c>
      <c r="AA180" s="319">
        <f>IF($Z180&gt;=1,RANK($Z180,$Z173:$Z186),0)</f>
        <v>0</v>
      </c>
      <c r="AB180" s="320">
        <f t="shared" si="100"/>
        <v>0</v>
      </c>
      <c r="AD180" s="318">
        <f t="shared" si="97"/>
        <v>114.018</v>
      </c>
      <c r="AE180" s="319">
        <f>IF($AD180&gt;=1,RANK($AD180,$AD173:$AD186),0)</f>
        <v>4</v>
      </c>
      <c r="AF180" s="320">
        <f t="shared" si="101"/>
        <v>114</v>
      </c>
      <c r="AI180" s="336">
        <f t="shared" si="98"/>
        <v>0</v>
      </c>
      <c r="AJ180" s="337">
        <f t="shared" si="99"/>
        <v>114</v>
      </c>
    </row>
    <row r="181" spans="1:36" ht="15" x14ac:dyDescent="0.2">
      <c r="A181" s="447"/>
      <c r="B181" s="295">
        <f t="shared" si="80"/>
        <v>129</v>
      </c>
      <c r="C181" s="371" t="s">
        <v>346</v>
      </c>
      <c r="D181" s="310" t="str">
        <f t="shared" si="81"/>
        <v xml:space="preserve">May </v>
      </c>
      <c r="E181" s="311" t="str">
        <f t="shared" si="82"/>
        <v>Fircroft</v>
      </c>
      <c r="F181" s="312">
        <f t="shared" si="83"/>
        <v>13.9</v>
      </c>
      <c r="G181" s="313">
        <f t="shared" si="84"/>
        <v>31</v>
      </c>
      <c r="H181" s="314">
        <f t="shared" si="85"/>
        <v>2.5299999999999998</v>
      </c>
      <c r="I181" s="313">
        <f t="shared" si="86"/>
        <v>17</v>
      </c>
      <c r="J181" s="314">
        <f t="shared" si="87"/>
        <v>1.72</v>
      </c>
      <c r="K181" s="313">
        <f t="shared" si="88"/>
        <v>45</v>
      </c>
      <c r="L181" s="312">
        <f t="shared" si="89"/>
        <v>11.3</v>
      </c>
      <c r="M181" s="313">
        <f t="shared" si="90"/>
        <v>22</v>
      </c>
      <c r="N181" s="449"/>
      <c r="O181" s="315">
        <f t="shared" si="106"/>
        <v>115</v>
      </c>
      <c r="P181" s="452"/>
      <c r="Q181" s="302" t="str">
        <f t="shared" si="107"/>
        <v>*</v>
      </c>
      <c r="R181" s="316">
        <f t="shared" si="91"/>
        <v>0</v>
      </c>
      <c r="S181" s="168">
        <f t="shared" si="92"/>
        <v>50</v>
      </c>
      <c r="T181" s="169">
        <f t="shared" si="93"/>
        <v>112</v>
      </c>
      <c r="V181" s="317" t="str">
        <f t="shared" si="94"/>
        <v>Step 6</v>
      </c>
      <c r="X181" s="173" t="str">
        <f t="shared" si="95"/>
        <v>F</v>
      </c>
      <c r="Z181" s="318">
        <f t="shared" si="96"/>
        <v>0</v>
      </c>
      <c r="AA181" s="319">
        <f>IF($Z181&gt;=1,RANK($Z181,$Z173:$Z186),0)</f>
        <v>0</v>
      </c>
      <c r="AB181" s="320">
        <f t="shared" si="100"/>
        <v>0</v>
      </c>
      <c r="AD181" s="318">
        <f t="shared" si="97"/>
        <v>115.0181</v>
      </c>
      <c r="AE181" s="319">
        <f>IF($AD181&gt;=1,RANK($AD181,$AD173:$AD186),0)</f>
        <v>3</v>
      </c>
      <c r="AF181" s="320">
        <f t="shared" si="101"/>
        <v>115</v>
      </c>
      <c r="AI181" s="336">
        <f t="shared" si="98"/>
        <v>0</v>
      </c>
      <c r="AJ181" s="337">
        <f t="shared" si="99"/>
        <v>115</v>
      </c>
    </row>
    <row r="182" spans="1:36" ht="15" x14ac:dyDescent="0.2">
      <c r="A182" s="447"/>
      <c r="B182" s="295">
        <f t="shared" si="80"/>
        <v>130</v>
      </c>
      <c r="C182" s="371" t="s">
        <v>347</v>
      </c>
      <c r="D182" s="310" t="str">
        <f t="shared" si="81"/>
        <v xml:space="preserve">Amy </v>
      </c>
      <c r="E182" s="311" t="str">
        <f t="shared" si="82"/>
        <v>Fircroft</v>
      </c>
      <c r="F182" s="312">
        <f t="shared" si="83"/>
        <v>14.4</v>
      </c>
      <c r="G182" s="313">
        <f t="shared" si="84"/>
        <v>26</v>
      </c>
      <c r="H182" s="314">
        <f t="shared" si="85"/>
        <v>2.41</v>
      </c>
      <c r="I182" s="313">
        <f t="shared" si="86"/>
        <v>29</v>
      </c>
      <c r="J182" s="314">
        <f t="shared" si="87"/>
        <v>1.5</v>
      </c>
      <c r="K182" s="313">
        <f t="shared" si="88"/>
        <v>34</v>
      </c>
      <c r="L182" s="312">
        <f t="shared" si="89"/>
        <v>12.2</v>
      </c>
      <c r="M182" s="313">
        <f t="shared" si="90"/>
        <v>24</v>
      </c>
      <c r="N182" s="449"/>
      <c r="O182" s="315">
        <f t="shared" si="106"/>
        <v>113</v>
      </c>
      <c r="P182" s="452"/>
      <c r="Q182" s="302" t="str">
        <f t="shared" si="107"/>
        <v/>
      </c>
      <c r="R182" s="316">
        <f t="shared" si="91"/>
        <v>0</v>
      </c>
      <c r="S182" s="168">
        <f t="shared" si="92"/>
        <v>52</v>
      </c>
      <c r="T182" s="169">
        <f t="shared" si="93"/>
        <v>114</v>
      </c>
      <c r="V182" s="317" t="str">
        <f t="shared" si="94"/>
        <v>Step 6</v>
      </c>
      <c r="X182" s="173" t="str">
        <f t="shared" si="95"/>
        <v>F</v>
      </c>
      <c r="Z182" s="318">
        <f t="shared" si="96"/>
        <v>0</v>
      </c>
      <c r="AA182" s="319">
        <f>IF($Z182&gt;=1,RANK($Z182,$Z173:$Z186),0)</f>
        <v>0</v>
      </c>
      <c r="AB182" s="320">
        <f t="shared" si="100"/>
        <v>0</v>
      </c>
      <c r="AD182" s="318">
        <f t="shared" si="97"/>
        <v>113.01819999999999</v>
      </c>
      <c r="AE182" s="319">
        <f>IF($AD182&gt;=1,RANK($AD182,$AD173:$AD186),0)</f>
        <v>5</v>
      </c>
      <c r="AF182" s="320">
        <f t="shared" si="101"/>
        <v>0</v>
      </c>
      <c r="AI182" s="336">
        <f t="shared" si="98"/>
        <v>0</v>
      </c>
      <c r="AJ182" s="337">
        <f t="shared" si="99"/>
        <v>113</v>
      </c>
    </row>
    <row r="183" spans="1:36" ht="15" x14ac:dyDescent="0.2">
      <c r="A183" s="447"/>
      <c r="B183" s="295">
        <f t="shared" si="80"/>
        <v>0</v>
      </c>
      <c r="C183" s="371"/>
      <c r="D183" s="310" t="str">
        <f t="shared" si="81"/>
        <v/>
      </c>
      <c r="E183" s="311" t="str">
        <f t="shared" si="82"/>
        <v/>
      </c>
      <c r="F183" s="312">
        <f t="shared" si="83"/>
        <v>0</v>
      </c>
      <c r="G183" s="313">
        <f t="shared" si="84"/>
        <v>0</v>
      </c>
      <c r="H183" s="314">
        <f t="shared" si="85"/>
        <v>0</v>
      </c>
      <c r="I183" s="313">
        <f t="shared" si="86"/>
        <v>0</v>
      </c>
      <c r="J183" s="314">
        <f t="shared" si="87"/>
        <v>0</v>
      </c>
      <c r="K183" s="313">
        <f t="shared" si="88"/>
        <v>0</v>
      </c>
      <c r="L183" s="312">
        <f t="shared" si="89"/>
        <v>0</v>
      </c>
      <c r="M183" s="313">
        <f t="shared" si="90"/>
        <v>0</v>
      </c>
      <c r="N183" s="449"/>
      <c r="O183" s="315">
        <f t="shared" si="106"/>
        <v>0</v>
      </c>
      <c r="P183" s="452"/>
      <c r="Q183" s="302" t="str">
        <f t="shared" si="107"/>
        <v/>
      </c>
      <c r="R183" s="316">
        <f t="shared" si="91"/>
        <v>0</v>
      </c>
      <c r="S183" s="168">
        <f t="shared" si="92"/>
        <v>0</v>
      </c>
      <c r="T183" s="169">
        <f t="shared" si="93"/>
        <v>0</v>
      </c>
      <c r="V183" s="317" t="str">
        <f t="shared" si="94"/>
        <v/>
      </c>
      <c r="X183" s="173" t="str">
        <f t="shared" si="95"/>
        <v/>
      </c>
      <c r="Z183" s="318">
        <f t="shared" si="96"/>
        <v>0</v>
      </c>
      <c r="AA183" s="319">
        <f>IF($Z183&gt;=1,RANK($Z183,$Z173:$Z186),0)</f>
        <v>0</v>
      </c>
      <c r="AB183" s="320">
        <f t="shared" si="100"/>
        <v>0</v>
      </c>
      <c r="AD183" s="318">
        <f t="shared" si="97"/>
        <v>0</v>
      </c>
      <c r="AE183" s="319">
        <f>IF($AD183&gt;=1,RANK($AD183,$AD173:$AD186),0)</f>
        <v>0</v>
      </c>
      <c r="AF183" s="320">
        <f t="shared" si="101"/>
        <v>0</v>
      </c>
      <c r="AI183" s="336">
        <f t="shared" si="98"/>
        <v>0</v>
      </c>
      <c r="AJ183" s="337">
        <f t="shared" si="99"/>
        <v>0</v>
      </c>
    </row>
    <row r="184" spans="1:36" ht="15" x14ac:dyDescent="0.2">
      <c r="A184" s="447"/>
      <c r="B184" s="295">
        <f t="shared" si="80"/>
        <v>0</v>
      </c>
      <c r="C184" s="371"/>
      <c r="D184" s="310" t="str">
        <f t="shared" si="81"/>
        <v/>
      </c>
      <c r="E184" s="311" t="str">
        <f t="shared" si="82"/>
        <v/>
      </c>
      <c r="F184" s="312">
        <f t="shared" si="83"/>
        <v>0</v>
      </c>
      <c r="G184" s="313">
        <f t="shared" si="84"/>
        <v>0</v>
      </c>
      <c r="H184" s="314">
        <f t="shared" si="85"/>
        <v>0</v>
      </c>
      <c r="I184" s="313">
        <f t="shared" si="86"/>
        <v>0</v>
      </c>
      <c r="J184" s="314">
        <f t="shared" si="87"/>
        <v>0</v>
      </c>
      <c r="K184" s="313">
        <f t="shared" si="88"/>
        <v>0</v>
      </c>
      <c r="L184" s="312">
        <f t="shared" si="89"/>
        <v>0</v>
      </c>
      <c r="M184" s="313">
        <f t="shared" si="90"/>
        <v>0</v>
      </c>
      <c r="N184" s="449"/>
      <c r="O184" s="315">
        <f t="shared" si="106"/>
        <v>0</v>
      </c>
      <c r="P184" s="452"/>
      <c r="Q184" s="302" t="str">
        <f t="shared" si="107"/>
        <v/>
      </c>
      <c r="R184" s="316">
        <f t="shared" si="91"/>
        <v>0</v>
      </c>
      <c r="S184" s="168">
        <f t="shared" si="92"/>
        <v>0</v>
      </c>
      <c r="T184" s="169">
        <f t="shared" si="93"/>
        <v>0</v>
      </c>
      <c r="V184" s="317" t="str">
        <f t="shared" si="94"/>
        <v/>
      </c>
      <c r="X184" s="173" t="str">
        <f t="shared" si="95"/>
        <v/>
      </c>
      <c r="Z184" s="318">
        <f t="shared" si="96"/>
        <v>0</v>
      </c>
      <c r="AA184" s="319">
        <f>IF($Z184&gt;=1,RANK($Z184,$Z173:$Z186),0)</f>
        <v>0</v>
      </c>
      <c r="AB184" s="320">
        <f t="shared" si="100"/>
        <v>0</v>
      </c>
      <c r="AD184" s="318">
        <f t="shared" si="97"/>
        <v>0</v>
      </c>
      <c r="AE184" s="319">
        <f>IF($AD184&gt;=1,RANK($AD184,$AD173:$AD186),0)</f>
        <v>0</v>
      </c>
      <c r="AF184" s="320">
        <f t="shared" si="101"/>
        <v>0</v>
      </c>
      <c r="AI184" s="336">
        <f t="shared" si="98"/>
        <v>0</v>
      </c>
      <c r="AJ184" s="337">
        <f t="shared" si="99"/>
        <v>0</v>
      </c>
    </row>
    <row r="185" spans="1:36" ht="15" x14ac:dyDescent="0.2">
      <c r="A185" s="447"/>
      <c r="B185" s="295">
        <f t="shared" si="80"/>
        <v>0</v>
      </c>
      <c r="C185" s="371"/>
      <c r="D185" s="310" t="str">
        <f t="shared" si="81"/>
        <v/>
      </c>
      <c r="E185" s="311" t="str">
        <f t="shared" si="82"/>
        <v/>
      </c>
      <c r="F185" s="312">
        <f t="shared" si="83"/>
        <v>0</v>
      </c>
      <c r="G185" s="313">
        <f t="shared" si="84"/>
        <v>0</v>
      </c>
      <c r="H185" s="314">
        <f t="shared" si="85"/>
        <v>0</v>
      </c>
      <c r="I185" s="313">
        <f t="shared" si="86"/>
        <v>0</v>
      </c>
      <c r="J185" s="314">
        <f t="shared" si="87"/>
        <v>0</v>
      </c>
      <c r="K185" s="313">
        <f t="shared" si="88"/>
        <v>0</v>
      </c>
      <c r="L185" s="312">
        <f t="shared" si="89"/>
        <v>0</v>
      </c>
      <c r="M185" s="313">
        <f t="shared" si="90"/>
        <v>0</v>
      </c>
      <c r="N185" s="449"/>
      <c r="O185" s="315">
        <f t="shared" si="106"/>
        <v>0</v>
      </c>
      <c r="P185" s="452"/>
      <c r="Q185" s="302" t="str">
        <f t="shared" si="107"/>
        <v/>
      </c>
      <c r="R185" s="316">
        <f t="shared" si="91"/>
        <v>0</v>
      </c>
      <c r="S185" s="168">
        <f t="shared" si="92"/>
        <v>0</v>
      </c>
      <c r="T185" s="169">
        <f t="shared" si="93"/>
        <v>0</v>
      </c>
      <c r="V185" s="317" t="str">
        <f t="shared" si="94"/>
        <v/>
      </c>
      <c r="X185" s="173" t="str">
        <f t="shared" si="95"/>
        <v/>
      </c>
      <c r="Z185" s="318">
        <f t="shared" si="96"/>
        <v>0</v>
      </c>
      <c r="AA185" s="319">
        <f>IF($Z185&gt;=1,RANK($Z185,$Z173:$Z186),0)</f>
        <v>0</v>
      </c>
      <c r="AB185" s="320">
        <f t="shared" si="100"/>
        <v>0</v>
      </c>
      <c r="AD185" s="318">
        <f t="shared" si="97"/>
        <v>0</v>
      </c>
      <c r="AE185" s="319">
        <f>IF($AD185&gt;=1,RANK($AD185,$AD173:$AD186),0)</f>
        <v>0</v>
      </c>
      <c r="AF185" s="320">
        <f t="shared" si="101"/>
        <v>0</v>
      </c>
      <c r="AI185" s="336">
        <f t="shared" si="98"/>
        <v>0</v>
      </c>
      <c r="AJ185" s="337">
        <f t="shared" si="99"/>
        <v>0</v>
      </c>
    </row>
    <row r="186" spans="1:36" ht="15" x14ac:dyDescent="0.2">
      <c r="A186" s="322">
        <f>((ROW(A173)-5)/14)+1</f>
        <v>13</v>
      </c>
      <c r="B186" s="295">
        <f t="shared" si="80"/>
        <v>0</v>
      </c>
      <c r="C186" s="372"/>
      <c r="D186" s="323" t="str">
        <f t="shared" si="81"/>
        <v/>
      </c>
      <c r="E186" s="324" t="str">
        <f t="shared" si="82"/>
        <v/>
      </c>
      <c r="F186" s="325">
        <f t="shared" si="83"/>
        <v>0</v>
      </c>
      <c r="G186" s="326">
        <f t="shared" si="84"/>
        <v>0</v>
      </c>
      <c r="H186" s="327">
        <f t="shared" si="85"/>
        <v>0</v>
      </c>
      <c r="I186" s="326">
        <f t="shared" si="86"/>
        <v>0</v>
      </c>
      <c r="J186" s="327">
        <f t="shared" si="87"/>
        <v>0</v>
      </c>
      <c r="K186" s="326">
        <f t="shared" si="88"/>
        <v>0</v>
      </c>
      <c r="L186" s="325">
        <f t="shared" si="89"/>
        <v>0</v>
      </c>
      <c r="M186" s="326">
        <f t="shared" si="90"/>
        <v>0</v>
      </c>
      <c r="N186" s="450"/>
      <c r="O186" s="328">
        <f t="shared" si="106"/>
        <v>0</v>
      </c>
      <c r="P186" s="453"/>
      <c r="Q186" s="302" t="str">
        <f t="shared" si="107"/>
        <v/>
      </c>
      <c r="R186" s="329">
        <f t="shared" si="91"/>
        <v>0</v>
      </c>
      <c r="S186" s="171">
        <f t="shared" si="92"/>
        <v>0</v>
      </c>
      <c r="T186" s="172">
        <f t="shared" si="93"/>
        <v>0</v>
      </c>
      <c r="V186" s="330" t="str">
        <f t="shared" si="94"/>
        <v/>
      </c>
      <c r="X186" s="173" t="str">
        <f t="shared" si="95"/>
        <v/>
      </c>
      <c r="Z186" s="331">
        <f t="shared" si="96"/>
        <v>0</v>
      </c>
      <c r="AA186" s="293">
        <f>IF($Z186&gt;=1,RANK($Z186,$Z173:$Z186),0)</f>
        <v>0</v>
      </c>
      <c r="AB186" s="294">
        <f t="shared" si="100"/>
        <v>0</v>
      </c>
      <c r="AC186" s="163">
        <f>SUM(AB173:AB186)</f>
        <v>612</v>
      </c>
      <c r="AD186" s="331">
        <f t="shared" si="97"/>
        <v>0</v>
      </c>
      <c r="AE186" s="293">
        <f>IF($AD186&gt;=1,RANK($AD186,$AD173:$AD186),0)</f>
        <v>0</v>
      </c>
      <c r="AF186" s="294">
        <f t="shared" si="101"/>
        <v>0</v>
      </c>
      <c r="AG186" s="163">
        <f>SUM(AF173:AF186)</f>
        <v>503</v>
      </c>
      <c r="AI186" s="332">
        <f t="shared" si="98"/>
        <v>0</v>
      </c>
      <c r="AJ186" s="333">
        <f t="shared" si="99"/>
        <v>0</v>
      </c>
    </row>
    <row r="187" spans="1:36" ht="15" customHeight="1" x14ac:dyDescent="0.2">
      <c r="A187" s="447" t="str">
        <f>IF(LEN(E187),+E187,"")</f>
        <v/>
      </c>
      <c r="B187" s="295">
        <f t="shared" si="80"/>
        <v>0</v>
      </c>
      <c r="C187" s="370"/>
      <c r="D187" s="296" t="str">
        <f t="shared" si="81"/>
        <v/>
      </c>
      <c r="E187" s="297" t="str">
        <f t="shared" si="82"/>
        <v/>
      </c>
      <c r="F187" s="298">
        <f t="shared" si="83"/>
        <v>0</v>
      </c>
      <c r="G187" s="299">
        <f t="shared" si="84"/>
        <v>0</v>
      </c>
      <c r="H187" s="300">
        <f t="shared" si="85"/>
        <v>0</v>
      </c>
      <c r="I187" s="299">
        <f t="shared" si="86"/>
        <v>0</v>
      </c>
      <c r="J187" s="300">
        <f t="shared" si="87"/>
        <v>0</v>
      </c>
      <c r="K187" s="299">
        <f t="shared" si="88"/>
        <v>0</v>
      </c>
      <c r="L187" s="298">
        <f t="shared" si="89"/>
        <v>0</v>
      </c>
      <c r="M187" s="299">
        <f t="shared" si="90"/>
        <v>0</v>
      </c>
      <c r="N187" s="448">
        <f>INDEX(RelayPoints,A200)</f>
        <v>0</v>
      </c>
      <c r="O187" s="301">
        <f>+G187+I187+K187+M187</f>
        <v>0</v>
      </c>
      <c r="P187" s="451">
        <f>+AC200+AG200+N187</f>
        <v>0</v>
      </c>
      <c r="Q187" s="302" t="str">
        <f>IF(AB187+AF187&gt;0,"*","")</f>
        <v/>
      </c>
      <c r="R187" s="303">
        <f t="shared" si="91"/>
        <v>0</v>
      </c>
      <c r="S187" s="304">
        <f t="shared" si="92"/>
        <v>0</v>
      </c>
      <c r="T187" s="305">
        <f t="shared" si="93"/>
        <v>0</v>
      </c>
      <c r="V187" s="306" t="str">
        <f t="shared" si="94"/>
        <v/>
      </c>
      <c r="X187" s="173" t="str">
        <f t="shared" si="95"/>
        <v/>
      </c>
      <c r="Z187" s="307">
        <f t="shared" si="96"/>
        <v>0</v>
      </c>
      <c r="AA187" s="308">
        <f>IF($Z187&gt;=1,RANK($Z187,$Z187:$Z200),0)</f>
        <v>0</v>
      </c>
      <c r="AB187" s="309">
        <f t="shared" si="100"/>
        <v>0</v>
      </c>
      <c r="AD187" s="307">
        <f t="shared" si="97"/>
        <v>0</v>
      </c>
      <c r="AE187" s="308">
        <f>IF($AD187&gt;=1,RANK($AD187,$AD187:$AD200),0)</f>
        <v>0</v>
      </c>
      <c r="AF187" s="309">
        <f t="shared" si="101"/>
        <v>0</v>
      </c>
      <c r="AI187" s="336">
        <f t="shared" si="98"/>
        <v>0</v>
      </c>
      <c r="AJ187" s="337">
        <f t="shared" si="99"/>
        <v>0</v>
      </c>
    </row>
    <row r="188" spans="1:36" ht="15" x14ac:dyDescent="0.2">
      <c r="A188" s="447"/>
      <c r="B188" s="295">
        <f t="shared" si="80"/>
        <v>0</v>
      </c>
      <c r="C188" s="371"/>
      <c r="D188" s="310" t="str">
        <f t="shared" si="81"/>
        <v/>
      </c>
      <c r="E188" s="311" t="str">
        <f t="shared" si="82"/>
        <v/>
      </c>
      <c r="F188" s="312">
        <f t="shared" si="83"/>
        <v>0</v>
      </c>
      <c r="G188" s="313">
        <f t="shared" si="84"/>
        <v>0</v>
      </c>
      <c r="H188" s="314">
        <f t="shared" si="85"/>
        <v>0</v>
      </c>
      <c r="I188" s="313">
        <f t="shared" si="86"/>
        <v>0</v>
      </c>
      <c r="J188" s="314">
        <f t="shared" si="87"/>
        <v>0</v>
      </c>
      <c r="K188" s="313">
        <f t="shared" si="88"/>
        <v>0</v>
      </c>
      <c r="L188" s="312">
        <f t="shared" si="89"/>
        <v>0</v>
      </c>
      <c r="M188" s="313">
        <f t="shared" si="90"/>
        <v>0</v>
      </c>
      <c r="N188" s="449"/>
      <c r="O188" s="315">
        <f t="shared" ref="O188:O200" si="108">+G188+I188+K188+M188</f>
        <v>0</v>
      </c>
      <c r="P188" s="452"/>
      <c r="Q188" s="302" t="str">
        <f t="shared" ref="Q188:Q200" si="109">IF(AB188+AF188&gt;0,"*","")</f>
        <v/>
      </c>
      <c r="R188" s="316">
        <f t="shared" si="91"/>
        <v>0</v>
      </c>
      <c r="S188" s="168">
        <f t="shared" si="92"/>
        <v>0</v>
      </c>
      <c r="T188" s="169">
        <f t="shared" si="93"/>
        <v>0</v>
      </c>
      <c r="V188" s="317" t="str">
        <f t="shared" si="94"/>
        <v/>
      </c>
      <c r="X188" s="173" t="str">
        <f t="shared" si="95"/>
        <v/>
      </c>
      <c r="Z188" s="318">
        <f t="shared" si="96"/>
        <v>0</v>
      </c>
      <c r="AA188" s="319">
        <f>IF($Z188&gt;=1,RANK($Z188,$Z187:$Z200),0)</f>
        <v>0</v>
      </c>
      <c r="AB188" s="320">
        <f t="shared" si="100"/>
        <v>0</v>
      </c>
      <c r="AD188" s="318">
        <f t="shared" si="97"/>
        <v>0</v>
      </c>
      <c r="AE188" s="319">
        <f>IF($AD188&gt;=1,RANK($AD188,$AD187:$AD200),0)</f>
        <v>0</v>
      </c>
      <c r="AF188" s="320">
        <f t="shared" si="101"/>
        <v>0</v>
      </c>
      <c r="AI188" s="336">
        <f t="shared" si="98"/>
        <v>0</v>
      </c>
      <c r="AJ188" s="337">
        <f t="shared" si="99"/>
        <v>0</v>
      </c>
    </row>
    <row r="189" spans="1:36" ht="15" x14ac:dyDescent="0.2">
      <c r="A189" s="447"/>
      <c r="B189" s="295">
        <f t="shared" si="80"/>
        <v>0</v>
      </c>
      <c r="C189" s="371"/>
      <c r="D189" s="310" t="str">
        <f t="shared" si="81"/>
        <v/>
      </c>
      <c r="E189" s="311" t="str">
        <f t="shared" si="82"/>
        <v/>
      </c>
      <c r="F189" s="312">
        <f t="shared" si="83"/>
        <v>0</v>
      </c>
      <c r="G189" s="313">
        <f t="shared" si="84"/>
        <v>0</v>
      </c>
      <c r="H189" s="314">
        <f t="shared" si="85"/>
        <v>0</v>
      </c>
      <c r="I189" s="313">
        <f t="shared" si="86"/>
        <v>0</v>
      </c>
      <c r="J189" s="314">
        <f t="shared" si="87"/>
        <v>0</v>
      </c>
      <c r="K189" s="313">
        <f t="shared" si="88"/>
        <v>0</v>
      </c>
      <c r="L189" s="312">
        <f t="shared" si="89"/>
        <v>0</v>
      </c>
      <c r="M189" s="313">
        <f t="shared" si="90"/>
        <v>0</v>
      </c>
      <c r="N189" s="449"/>
      <c r="O189" s="315">
        <f t="shared" si="108"/>
        <v>0</v>
      </c>
      <c r="P189" s="452"/>
      <c r="Q189" s="302" t="str">
        <f t="shared" si="109"/>
        <v/>
      </c>
      <c r="R189" s="316">
        <f t="shared" si="91"/>
        <v>0</v>
      </c>
      <c r="S189" s="168">
        <f t="shared" si="92"/>
        <v>0</v>
      </c>
      <c r="T189" s="169">
        <f t="shared" si="93"/>
        <v>0</v>
      </c>
      <c r="V189" s="317" t="str">
        <f t="shared" si="94"/>
        <v/>
      </c>
      <c r="X189" s="173" t="str">
        <f t="shared" si="95"/>
        <v/>
      </c>
      <c r="Z189" s="318">
        <f t="shared" si="96"/>
        <v>0</v>
      </c>
      <c r="AA189" s="319">
        <f>IF($Z189&gt;=1,RANK($Z189,$Z187:$Z200),0)</f>
        <v>0</v>
      </c>
      <c r="AB189" s="320">
        <f t="shared" si="100"/>
        <v>0</v>
      </c>
      <c r="AD189" s="318">
        <f t="shared" si="97"/>
        <v>0</v>
      </c>
      <c r="AE189" s="319">
        <f>IF($AD189&gt;=1,RANK($AD189,$AD187:$AD200),0)</f>
        <v>0</v>
      </c>
      <c r="AF189" s="320">
        <f t="shared" si="101"/>
        <v>0</v>
      </c>
      <c r="AI189" s="336">
        <f t="shared" si="98"/>
        <v>0</v>
      </c>
      <c r="AJ189" s="337">
        <f t="shared" si="99"/>
        <v>0</v>
      </c>
    </row>
    <row r="190" spans="1:36" ht="15" x14ac:dyDescent="0.2">
      <c r="A190" s="447"/>
      <c r="B190" s="295">
        <f t="shared" si="80"/>
        <v>0</v>
      </c>
      <c r="C190" s="371"/>
      <c r="D190" s="310" t="str">
        <f t="shared" si="81"/>
        <v/>
      </c>
      <c r="E190" s="311" t="str">
        <f t="shared" si="82"/>
        <v/>
      </c>
      <c r="F190" s="312">
        <f t="shared" si="83"/>
        <v>0</v>
      </c>
      <c r="G190" s="313">
        <f t="shared" si="84"/>
        <v>0</v>
      </c>
      <c r="H190" s="314">
        <f t="shared" si="85"/>
        <v>0</v>
      </c>
      <c r="I190" s="313">
        <f t="shared" si="86"/>
        <v>0</v>
      </c>
      <c r="J190" s="314">
        <f t="shared" si="87"/>
        <v>0</v>
      </c>
      <c r="K190" s="313">
        <f t="shared" si="88"/>
        <v>0</v>
      </c>
      <c r="L190" s="312">
        <f t="shared" si="89"/>
        <v>0</v>
      </c>
      <c r="M190" s="313">
        <f t="shared" si="90"/>
        <v>0</v>
      </c>
      <c r="N190" s="449"/>
      <c r="O190" s="315">
        <f t="shared" si="108"/>
        <v>0</v>
      </c>
      <c r="P190" s="452"/>
      <c r="Q190" s="302" t="str">
        <f t="shared" si="109"/>
        <v/>
      </c>
      <c r="R190" s="316">
        <f t="shared" si="91"/>
        <v>0</v>
      </c>
      <c r="S190" s="168">
        <f t="shared" si="92"/>
        <v>0</v>
      </c>
      <c r="T190" s="169">
        <f t="shared" si="93"/>
        <v>0</v>
      </c>
      <c r="V190" s="317" t="str">
        <f t="shared" si="94"/>
        <v/>
      </c>
      <c r="X190" s="173" t="str">
        <f t="shared" si="95"/>
        <v/>
      </c>
      <c r="Z190" s="318">
        <f t="shared" si="96"/>
        <v>0</v>
      </c>
      <c r="AA190" s="319">
        <f>IF($Z190&gt;=1,RANK($Z190,$Z187:$Z200),0)</f>
        <v>0</v>
      </c>
      <c r="AB190" s="320">
        <f t="shared" si="100"/>
        <v>0</v>
      </c>
      <c r="AD190" s="318">
        <f t="shared" si="97"/>
        <v>0</v>
      </c>
      <c r="AE190" s="319">
        <f>IF($AD190&gt;=1,RANK($AD190,$AD187:$AD200),0)</f>
        <v>0</v>
      </c>
      <c r="AF190" s="320">
        <f t="shared" si="101"/>
        <v>0</v>
      </c>
      <c r="AI190" s="336">
        <f t="shared" si="98"/>
        <v>0</v>
      </c>
      <c r="AJ190" s="337">
        <f t="shared" si="99"/>
        <v>0</v>
      </c>
    </row>
    <row r="191" spans="1:36" ht="15" x14ac:dyDescent="0.2">
      <c r="A191" s="447"/>
      <c r="B191" s="295">
        <f t="shared" si="80"/>
        <v>0</v>
      </c>
      <c r="C191" s="371"/>
      <c r="D191" s="310" t="str">
        <f t="shared" si="81"/>
        <v/>
      </c>
      <c r="E191" s="311" t="str">
        <f t="shared" si="82"/>
        <v/>
      </c>
      <c r="F191" s="312">
        <f t="shared" si="83"/>
        <v>0</v>
      </c>
      <c r="G191" s="313">
        <f t="shared" si="84"/>
        <v>0</v>
      </c>
      <c r="H191" s="314">
        <f t="shared" si="85"/>
        <v>0</v>
      </c>
      <c r="I191" s="313">
        <f t="shared" si="86"/>
        <v>0</v>
      </c>
      <c r="J191" s="314">
        <f t="shared" si="87"/>
        <v>0</v>
      </c>
      <c r="K191" s="313">
        <f t="shared" si="88"/>
        <v>0</v>
      </c>
      <c r="L191" s="312">
        <f t="shared" si="89"/>
        <v>0</v>
      </c>
      <c r="M191" s="313">
        <f t="shared" si="90"/>
        <v>0</v>
      </c>
      <c r="N191" s="449"/>
      <c r="O191" s="315">
        <f t="shared" si="108"/>
        <v>0</v>
      </c>
      <c r="P191" s="452"/>
      <c r="Q191" s="302" t="str">
        <f t="shared" si="109"/>
        <v/>
      </c>
      <c r="R191" s="316">
        <f t="shared" si="91"/>
        <v>0</v>
      </c>
      <c r="S191" s="168">
        <f t="shared" si="92"/>
        <v>0</v>
      </c>
      <c r="T191" s="169">
        <f t="shared" si="93"/>
        <v>0</v>
      </c>
      <c r="V191" s="317" t="str">
        <f t="shared" si="94"/>
        <v/>
      </c>
      <c r="X191" s="173" t="str">
        <f t="shared" si="95"/>
        <v/>
      </c>
      <c r="Z191" s="318">
        <f t="shared" si="96"/>
        <v>0</v>
      </c>
      <c r="AA191" s="319">
        <f>IF($Z191&gt;=1,RANK($Z191,$Z187:$Z200),0)</f>
        <v>0</v>
      </c>
      <c r="AB191" s="320">
        <f t="shared" si="100"/>
        <v>0</v>
      </c>
      <c r="AD191" s="318">
        <f t="shared" si="97"/>
        <v>0</v>
      </c>
      <c r="AE191" s="319">
        <f>IF($AD191&gt;=1,RANK($AD191,$AD187:$AD200),0)</f>
        <v>0</v>
      </c>
      <c r="AF191" s="320">
        <f t="shared" si="101"/>
        <v>0</v>
      </c>
      <c r="AI191" s="336">
        <f t="shared" si="98"/>
        <v>0</v>
      </c>
      <c r="AJ191" s="337">
        <f t="shared" si="99"/>
        <v>0</v>
      </c>
    </row>
    <row r="192" spans="1:36" ht="15" x14ac:dyDescent="0.2">
      <c r="A192" s="447"/>
      <c r="B192" s="295">
        <f t="shared" si="80"/>
        <v>0</v>
      </c>
      <c r="C192" s="371"/>
      <c r="D192" s="310" t="str">
        <f t="shared" si="81"/>
        <v/>
      </c>
      <c r="E192" s="311" t="str">
        <f t="shared" si="82"/>
        <v/>
      </c>
      <c r="F192" s="321">
        <f t="shared" si="83"/>
        <v>0</v>
      </c>
      <c r="G192" s="313">
        <f t="shared" si="84"/>
        <v>0</v>
      </c>
      <c r="H192" s="314">
        <f t="shared" si="85"/>
        <v>0</v>
      </c>
      <c r="I192" s="313">
        <f t="shared" si="86"/>
        <v>0</v>
      </c>
      <c r="J192" s="314">
        <f t="shared" si="87"/>
        <v>0</v>
      </c>
      <c r="K192" s="313">
        <f t="shared" si="88"/>
        <v>0</v>
      </c>
      <c r="L192" s="312">
        <f t="shared" si="89"/>
        <v>0</v>
      </c>
      <c r="M192" s="313">
        <f t="shared" si="90"/>
        <v>0</v>
      </c>
      <c r="N192" s="449"/>
      <c r="O192" s="315">
        <f t="shared" si="108"/>
        <v>0</v>
      </c>
      <c r="P192" s="452"/>
      <c r="Q192" s="302" t="str">
        <f t="shared" si="109"/>
        <v/>
      </c>
      <c r="R192" s="316">
        <f t="shared" si="91"/>
        <v>0</v>
      </c>
      <c r="S192" s="168">
        <f t="shared" si="92"/>
        <v>0</v>
      </c>
      <c r="T192" s="169">
        <f t="shared" si="93"/>
        <v>0</v>
      </c>
      <c r="V192" s="317" t="str">
        <f t="shared" si="94"/>
        <v/>
      </c>
      <c r="X192" s="173" t="str">
        <f t="shared" si="95"/>
        <v/>
      </c>
      <c r="Z192" s="318">
        <f t="shared" si="96"/>
        <v>0</v>
      </c>
      <c r="AA192" s="319">
        <f>IF($Z192&gt;=1,RANK($Z192,$Z187:$Z200),0)</f>
        <v>0</v>
      </c>
      <c r="AB192" s="320">
        <f t="shared" si="100"/>
        <v>0</v>
      </c>
      <c r="AD192" s="318">
        <f t="shared" si="97"/>
        <v>0</v>
      </c>
      <c r="AE192" s="319">
        <f>IF($AD192&gt;=1,RANK($AD192,$AD187:$AD200),0)</f>
        <v>0</v>
      </c>
      <c r="AF192" s="320">
        <f t="shared" si="101"/>
        <v>0</v>
      </c>
      <c r="AI192" s="336">
        <f t="shared" si="98"/>
        <v>0</v>
      </c>
      <c r="AJ192" s="337">
        <f t="shared" si="99"/>
        <v>0</v>
      </c>
    </row>
    <row r="193" spans="1:36" ht="15" x14ac:dyDescent="0.2">
      <c r="A193" s="447"/>
      <c r="B193" s="295">
        <f t="shared" si="80"/>
        <v>0</v>
      </c>
      <c r="C193" s="371"/>
      <c r="D193" s="310" t="str">
        <f t="shared" si="81"/>
        <v/>
      </c>
      <c r="E193" s="311" t="str">
        <f t="shared" si="82"/>
        <v/>
      </c>
      <c r="F193" s="312">
        <f t="shared" si="83"/>
        <v>0</v>
      </c>
      <c r="G193" s="313">
        <f t="shared" si="84"/>
        <v>0</v>
      </c>
      <c r="H193" s="314">
        <f t="shared" si="85"/>
        <v>0</v>
      </c>
      <c r="I193" s="313">
        <f t="shared" si="86"/>
        <v>0</v>
      </c>
      <c r="J193" s="314">
        <f t="shared" si="87"/>
        <v>0</v>
      </c>
      <c r="K193" s="313">
        <f t="shared" si="88"/>
        <v>0</v>
      </c>
      <c r="L193" s="312">
        <f t="shared" si="89"/>
        <v>0</v>
      </c>
      <c r="M193" s="313">
        <f t="shared" si="90"/>
        <v>0</v>
      </c>
      <c r="N193" s="449"/>
      <c r="O193" s="315">
        <f t="shared" si="108"/>
        <v>0</v>
      </c>
      <c r="P193" s="452"/>
      <c r="Q193" s="302" t="str">
        <f t="shared" si="109"/>
        <v/>
      </c>
      <c r="R193" s="316">
        <f t="shared" si="91"/>
        <v>0</v>
      </c>
      <c r="S193" s="168">
        <f t="shared" si="92"/>
        <v>0</v>
      </c>
      <c r="T193" s="169">
        <f t="shared" si="93"/>
        <v>0</v>
      </c>
      <c r="V193" s="317" t="str">
        <f t="shared" si="94"/>
        <v/>
      </c>
      <c r="X193" s="173" t="str">
        <f t="shared" si="95"/>
        <v/>
      </c>
      <c r="Z193" s="318">
        <f t="shared" si="96"/>
        <v>0</v>
      </c>
      <c r="AA193" s="319">
        <f>IF($Z193&gt;=1,RANK($Z193,$Z187:$Z200),0)</f>
        <v>0</v>
      </c>
      <c r="AB193" s="320">
        <f t="shared" si="100"/>
        <v>0</v>
      </c>
      <c r="AD193" s="318">
        <f t="shared" si="97"/>
        <v>0</v>
      </c>
      <c r="AE193" s="319">
        <f>IF($AD193&gt;=1,RANK($AD193,$AD187:$AD200),0)</f>
        <v>0</v>
      </c>
      <c r="AF193" s="320">
        <f t="shared" si="101"/>
        <v>0</v>
      </c>
      <c r="AI193" s="336">
        <f t="shared" si="98"/>
        <v>0</v>
      </c>
      <c r="AJ193" s="337">
        <f t="shared" si="99"/>
        <v>0</v>
      </c>
    </row>
    <row r="194" spans="1:36" ht="15" x14ac:dyDescent="0.2">
      <c r="A194" s="447"/>
      <c r="B194" s="295">
        <f t="shared" si="80"/>
        <v>0</v>
      </c>
      <c r="C194" s="371"/>
      <c r="D194" s="310" t="str">
        <f t="shared" si="81"/>
        <v/>
      </c>
      <c r="E194" s="311" t="str">
        <f t="shared" si="82"/>
        <v/>
      </c>
      <c r="F194" s="312">
        <f t="shared" si="83"/>
        <v>0</v>
      </c>
      <c r="G194" s="313">
        <f t="shared" si="84"/>
        <v>0</v>
      </c>
      <c r="H194" s="314">
        <f t="shared" si="85"/>
        <v>0</v>
      </c>
      <c r="I194" s="313">
        <f t="shared" si="86"/>
        <v>0</v>
      </c>
      <c r="J194" s="314">
        <f t="shared" si="87"/>
        <v>0</v>
      </c>
      <c r="K194" s="313">
        <f t="shared" si="88"/>
        <v>0</v>
      </c>
      <c r="L194" s="312">
        <f t="shared" si="89"/>
        <v>0</v>
      </c>
      <c r="M194" s="313">
        <f t="shared" si="90"/>
        <v>0</v>
      </c>
      <c r="N194" s="449"/>
      <c r="O194" s="315">
        <f t="shared" si="108"/>
        <v>0</v>
      </c>
      <c r="P194" s="452"/>
      <c r="Q194" s="302" t="str">
        <f t="shared" si="109"/>
        <v/>
      </c>
      <c r="R194" s="316">
        <f t="shared" si="91"/>
        <v>0</v>
      </c>
      <c r="S194" s="168">
        <f t="shared" si="92"/>
        <v>0</v>
      </c>
      <c r="T194" s="169">
        <f t="shared" si="93"/>
        <v>0</v>
      </c>
      <c r="V194" s="317" t="str">
        <f t="shared" si="94"/>
        <v/>
      </c>
      <c r="X194" s="173" t="str">
        <f t="shared" si="95"/>
        <v/>
      </c>
      <c r="Z194" s="318">
        <f t="shared" si="96"/>
        <v>0</v>
      </c>
      <c r="AA194" s="319">
        <f>IF($Z194&gt;=1,RANK($Z194,$Z187:$Z200),0)</f>
        <v>0</v>
      </c>
      <c r="AB194" s="320">
        <f t="shared" si="100"/>
        <v>0</v>
      </c>
      <c r="AD194" s="318">
        <f t="shared" si="97"/>
        <v>0</v>
      </c>
      <c r="AE194" s="319">
        <f>IF($AD194&gt;=1,RANK($AD194,$AD187:$AD200),0)</f>
        <v>0</v>
      </c>
      <c r="AF194" s="320">
        <f t="shared" si="101"/>
        <v>0</v>
      </c>
      <c r="AI194" s="336">
        <f t="shared" si="98"/>
        <v>0</v>
      </c>
      <c r="AJ194" s="337">
        <f t="shared" si="99"/>
        <v>0</v>
      </c>
    </row>
    <row r="195" spans="1:36" ht="15" x14ac:dyDescent="0.2">
      <c r="A195" s="447"/>
      <c r="B195" s="295">
        <f t="shared" si="80"/>
        <v>0</v>
      </c>
      <c r="C195" s="371"/>
      <c r="D195" s="310" t="str">
        <f t="shared" si="81"/>
        <v/>
      </c>
      <c r="E195" s="311" t="str">
        <f t="shared" si="82"/>
        <v/>
      </c>
      <c r="F195" s="312">
        <f t="shared" si="83"/>
        <v>0</v>
      </c>
      <c r="G195" s="313">
        <f t="shared" si="84"/>
        <v>0</v>
      </c>
      <c r="H195" s="314">
        <f t="shared" si="85"/>
        <v>0</v>
      </c>
      <c r="I195" s="313">
        <f t="shared" si="86"/>
        <v>0</v>
      </c>
      <c r="J195" s="314">
        <f t="shared" si="87"/>
        <v>0</v>
      </c>
      <c r="K195" s="313">
        <f t="shared" si="88"/>
        <v>0</v>
      </c>
      <c r="L195" s="312">
        <f t="shared" si="89"/>
        <v>0</v>
      </c>
      <c r="M195" s="313">
        <f t="shared" si="90"/>
        <v>0</v>
      </c>
      <c r="N195" s="449"/>
      <c r="O195" s="315">
        <f t="shared" si="108"/>
        <v>0</v>
      </c>
      <c r="P195" s="452"/>
      <c r="Q195" s="302" t="str">
        <f t="shared" si="109"/>
        <v/>
      </c>
      <c r="R195" s="316">
        <f t="shared" si="91"/>
        <v>0</v>
      </c>
      <c r="S195" s="168">
        <f t="shared" si="92"/>
        <v>0</v>
      </c>
      <c r="T195" s="169">
        <f t="shared" si="93"/>
        <v>0</v>
      </c>
      <c r="V195" s="317" t="str">
        <f t="shared" si="94"/>
        <v/>
      </c>
      <c r="X195" s="173" t="str">
        <f t="shared" si="95"/>
        <v/>
      </c>
      <c r="Z195" s="318">
        <f t="shared" si="96"/>
        <v>0</v>
      </c>
      <c r="AA195" s="319">
        <f>IF($Z195&gt;=1,RANK($Z195,$Z187:$Z200),0)</f>
        <v>0</v>
      </c>
      <c r="AB195" s="320">
        <f t="shared" si="100"/>
        <v>0</v>
      </c>
      <c r="AD195" s="318">
        <f t="shared" si="97"/>
        <v>0</v>
      </c>
      <c r="AE195" s="319">
        <f>IF($AD195&gt;=1,RANK($AD195,$AD187:$AD200),0)</f>
        <v>0</v>
      </c>
      <c r="AF195" s="320">
        <f t="shared" si="101"/>
        <v>0</v>
      </c>
      <c r="AI195" s="336">
        <f t="shared" si="98"/>
        <v>0</v>
      </c>
      <c r="AJ195" s="337">
        <f t="shared" si="99"/>
        <v>0</v>
      </c>
    </row>
    <row r="196" spans="1:36" ht="15" x14ac:dyDescent="0.2">
      <c r="A196" s="447"/>
      <c r="B196" s="295">
        <f t="shared" si="80"/>
        <v>0</v>
      </c>
      <c r="C196" s="371"/>
      <c r="D196" s="310" t="str">
        <f t="shared" si="81"/>
        <v/>
      </c>
      <c r="E196" s="311" t="str">
        <f t="shared" si="82"/>
        <v/>
      </c>
      <c r="F196" s="312">
        <f t="shared" si="83"/>
        <v>0</v>
      </c>
      <c r="G196" s="313">
        <f t="shared" si="84"/>
        <v>0</v>
      </c>
      <c r="H196" s="314">
        <f t="shared" si="85"/>
        <v>0</v>
      </c>
      <c r="I196" s="313">
        <f t="shared" si="86"/>
        <v>0</v>
      </c>
      <c r="J196" s="314">
        <f t="shared" si="87"/>
        <v>0</v>
      </c>
      <c r="K196" s="313">
        <f t="shared" si="88"/>
        <v>0</v>
      </c>
      <c r="L196" s="312">
        <f t="shared" si="89"/>
        <v>0</v>
      </c>
      <c r="M196" s="313">
        <f t="shared" si="90"/>
        <v>0</v>
      </c>
      <c r="N196" s="449"/>
      <c r="O196" s="315">
        <f t="shared" si="108"/>
        <v>0</v>
      </c>
      <c r="P196" s="452"/>
      <c r="Q196" s="302" t="str">
        <f t="shared" si="109"/>
        <v/>
      </c>
      <c r="R196" s="316">
        <f t="shared" si="91"/>
        <v>0</v>
      </c>
      <c r="S196" s="168">
        <f t="shared" si="92"/>
        <v>0</v>
      </c>
      <c r="T196" s="169">
        <f t="shared" si="93"/>
        <v>0</v>
      </c>
      <c r="V196" s="317" t="str">
        <f t="shared" si="94"/>
        <v/>
      </c>
      <c r="X196" s="173" t="str">
        <f t="shared" si="95"/>
        <v/>
      </c>
      <c r="Z196" s="318">
        <f t="shared" si="96"/>
        <v>0</v>
      </c>
      <c r="AA196" s="319">
        <f>IF($Z196&gt;=1,RANK($Z196,$Z187:$Z200),0)</f>
        <v>0</v>
      </c>
      <c r="AB196" s="320">
        <f t="shared" si="100"/>
        <v>0</v>
      </c>
      <c r="AD196" s="318">
        <f t="shared" si="97"/>
        <v>0</v>
      </c>
      <c r="AE196" s="319">
        <f>IF($AD196&gt;=1,RANK($AD196,$AD187:$AD200),0)</f>
        <v>0</v>
      </c>
      <c r="AF196" s="320">
        <f t="shared" si="101"/>
        <v>0</v>
      </c>
      <c r="AI196" s="336">
        <f t="shared" si="98"/>
        <v>0</v>
      </c>
      <c r="AJ196" s="337">
        <f t="shared" si="99"/>
        <v>0</v>
      </c>
    </row>
    <row r="197" spans="1:36" ht="15" x14ac:dyDescent="0.2">
      <c r="A197" s="447"/>
      <c r="B197" s="295">
        <f t="shared" ref="B197:B260" si="110">IF(ISNA(MATCH(C197,AthleteNumbers,0)),0,MATCH(C197,AthleteNumbers,0))</f>
        <v>0</v>
      </c>
      <c r="C197" s="371"/>
      <c r="D197" s="310" t="str">
        <f t="shared" ref="D197:D260" si="111">IF($C197&gt;0,INDEX(DB,$B197,8),"")</f>
        <v/>
      </c>
      <c r="E197" s="311" t="str">
        <f t="shared" ref="E197:E260" si="112">IF($C197&gt;0,INDEX(DB,$B197,3),"")</f>
        <v/>
      </c>
      <c r="F197" s="312">
        <f t="shared" ref="F197:F260" si="113">IF($B197&gt;0,INDEX(DB,$B197,13),0)</f>
        <v>0</v>
      </c>
      <c r="G197" s="313">
        <f t="shared" ref="G197:G260" si="114">IF($B197&gt;0,INDEX(DB,$B197,17),0)</f>
        <v>0</v>
      </c>
      <c r="H197" s="314">
        <f t="shared" ref="H197:H260" si="115">IF($B197&gt;0,INDEX(DB,$B197,15),0)</f>
        <v>0</v>
      </c>
      <c r="I197" s="313">
        <f t="shared" ref="I197:I260" si="116">IF($B197&gt;0,INDEX(DB,$B197,19),0)</f>
        <v>0</v>
      </c>
      <c r="J197" s="314">
        <f t="shared" ref="J197:J260" si="117">IF($B197&gt;0,INDEX(DB,$B197,14),0)</f>
        <v>0</v>
      </c>
      <c r="K197" s="313">
        <f t="shared" ref="K197:K260" si="118">IF($B197&gt;0,INDEX(DB,$B197,18),0)</f>
        <v>0</v>
      </c>
      <c r="L197" s="312">
        <f t="shared" ref="L197:L260" si="119">IF($B197&gt;0,INDEX(DB,$B197,16),0)</f>
        <v>0</v>
      </c>
      <c r="M197" s="313">
        <f t="shared" ref="M197:M260" si="120">IF($B197&gt;0,INDEX(DB,$B197,20),0)</f>
        <v>0</v>
      </c>
      <c r="N197" s="449"/>
      <c r="O197" s="315">
        <f t="shared" si="108"/>
        <v>0</v>
      </c>
      <c r="P197" s="452"/>
      <c r="Q197" s="302" t="str">
        <f t="shared" si="109"/>
        <v/>
      </c>
      <c r="R197" s="316">
        <f t="shared" ref="R197:R260" si="121">IF($AI197&gt;0,RANK($AI197,BoysPoints),0)</f>
        <v>0</v>
      </c>
      <c r="S197" s="168">
        <f t="shared" ref="S197:S260" si="122">IF($AJ197&gt;0,RANK($AJ197,GirlsPoints),0)</f>
        <v>0</v>
      </c>
      <c r="T197" s="169">
        <f t="shared" ref="T197:T260" si="123">IF($O197&gt;0,RANK(O197,AthletePoints),0)</f>
        <v>0</v>
      </c>
      <c r="V197" s="317" t="str">
        <f t="shared" ref="V197:V260" si="124">IF(O197&gt;=40,IF(X197="M",VLOOKUP(O197,UKABoysAwards,2),IF(X197="F",VLOOKUP(O197,UKAGirlsAwards,2),"")),"")</f>
        <v/>
      </c>
      <c r="X197" s="173" t="str">
        <f t="shared" ref="X197:X260" si="125">INDEX(DB,$B197,4)</f>
        <v/>
      </c>
      <c r="Z197" s="318">
        <f t="shared" si="96"/>
        <v>0</v>
      </c>
      <c r="AA197" s="319">
        <f>IF($Z197&gt;=1,RANK($Z197,$Z187:$Z200),0)</f>
        <v>0</v>
      </c>
      <c r="AB197" s="320">
        <f t="shared" si="100"/>
        <v>0</v>
      </c>
      <c r="AD197" s="318">
        <f t="shared" si="97"/>
        <v>0</v>
      </c>
      <c r="AE197" s="319">
        <f>IF($AD197&gt;=1,RANK($AD197,$AD187:$AD200),0)</f>
        <v>0</v>
      </c>
      <c r="AF197" s="320">
        <f t="shared" si="101"/>
        <v>0</v>
      </c>
      <c r="AI197" s="336">
        <f t="shared" si="98"/>
        <v>0</v>
      </c>
      <c r="AJ197" s="337">
        <f t="shared" si="99"/>
        <v>0</v>
      </c>
    </row>
    <row r="198" spans="1:36" ht="15" x14ac:dyDescent="0.2">
      <c r="A198" s="447"/>
      <c r="B198" s="295">
        <f t="shared" si="110"/>
        <v>0</v>
      </c>
      <c r="C198" s="371"/>
      <c r="D198" s="310" t="str">
        <f t="shared" si="111"/>
        <v/>
      </c>
      <c r="E198" s="311" t="str">
        <f t="shared" si="112"/>
        <v/>
      </c>
      <c r="F198" s="312">
        <f t="shared" si="113"/>
        <v>0</v>
      </c>
      <c r="G198" s="313">
        <f t="shared" si="114"/>
        <v>0</v>
      </c>
      <c r="H198" s="314">
        <f t="shared" si="115"/>
        <v>0</v>
      </c>
      <c r="I198" s="313">
        <f t="shared" si="116"/>
        <v>0</v>
      </c>
      <c r="J198" s="314">
        <f t="shared" si="117"/>
        <v>0</v>
      </c>
      <c r="K198" s="313">
        <f t="shared" si="118"/>
        <v>0</v>
      </c>
      <c r="L198" s="312">
        <f t="shared" si="119"/>
        <v>0</v>
      </c>
      <c r="M198" s="313">
        <f t="shared" si="120"/>
        <v>0</v>
      </c>
      <c r="N198" s="449"/>
      <c r="O198" s="315">
        <f t="shared" si="108"/>
        <v>0</v>
      </c>
      <c r="P198" s="452"/>
      <c r="Q198" s="302" t="str">
        <f t="shared" si="109"/>
        <v/>
      </c>
      <c r="R198" s="316">
        <f t="shared" si="121"/>
        <v>0</v>
      </c>
      <c r="S198" s="168">
        <f t="shared" si="122"/>
        <v>0</v>
      </c>
      <c r="T198" s="169">
        <f t="shared" si="123"/>
        <v>0</v>
      </c>
      <c r="V198" s="317" t="str">
        <f t="shared" si="124"/>
        <v/>
      </c>
      <c r="X198" s="173" t="str">
        <f t="shared" si="125"/>
        <v/>
      </c>
      <c r="Z198" s="318">
        <f t="shared" si="96"/>
        <v>0</v>
      </c>
      <c r="AA198" s="319">
        <f>IF($Z198&gt;=1,RANK($Z198,$Z187:$Z200),0)</f>
        <v>0</v>
      </c>
      <c r="AB198" s="320">
        <f t="shared" si="100"/>
        <v>0</v>
      </c>
      <c r="AD198" s="318">
        <f t="shared" si="97"/>
        <v>0</v>
      </c>
      <c r="AE198" s="319">
        <f>IF($AD198&gt;=1,RANK($AD198,$AD187:$AD200),0)</f>
        <v>0</v>
      </c>
      <c r="AF198" s="320">
        <f t="shared" si="101"/>
        <v>0</v>
      </c>
      <c r="AI198" s="336">
        <f t="shared" si="98"/>
        <v>0</v>
      </c>
      <c r="AJ198" s="337">
        <f t="shared" si="99"/>
        <v>0</v>
      </c>
    </row>
    <row r="199" spans="1:36" ht="15" x14ac:dyDescent="0.2">
      <c r="A199" s="447"/>
      <c r="B199" s="295">
        <f t="shared" si="110"/>
        <v>0</v>
      </c>
      <c r="C199" s="371"/>
      <c r="D199" s="310" t="str">
        <f t="shared" si="111"/>
        <v/>
      </c>
      <c r="E199" s="311" t="str">
        <f t="shared" si="112"/>
        <v/>
      </c>
      <c r="F199" s="312">
        <f t="shared" si="113"/>
        <v>0</v>
      </c>
      <c r="G199" s="313">
        <f t="shared" si="114"/>
        <v>0</v>
      </c>
      <c r="H199" s="314">
        <f t="shared" si="115"/>
        <v>0</v>
      </c>
      <c r="I199" s="313">
        <f t="shared" si="116"/>
        <v>0</v>
      </c>
      <c r="J199" s="314">
        <f t="shared" si="117"/>
        <v>0</v>
      </c>
      <c r="K199" s="313">
        <f t="shared" si="118"/>
        <v>0</v>
      </c>
      <c r="L199" s="312">
        <f t="shared" si="119"/>
        <v>0</v>
      </c>
      <c r="M199" s="313">
        <f t="shared" si="120"/>
        <v>0</v>
      </c>
      <c r="N199" s="449"/>
      <c r="O199" s="315">
        <f t="shared" si="108"/>
        <v>0</v>
      </c>
      <c r="P199" s="452"/>
      <c r="Q199" s="302" t="str">
        <f t="shared" si="109"/>
        <v/>
      </c>
      <c r="R199" s="316">
        <f t="shared" si="121"/>
        <v>0</v>
      </c>
      <c r="S199" s="168">
        <f t="shared" si="122"/>
        <v>0</v>
      </c>
      <c r="T199" s="169">
        <f t="shared" si="123"/>
        <v>0</v>
      </c>
      <c r="V199" s="317" t="str">
        <f t="shared" si="124"/>
        <v/>
      </c>
      <c r="X199" s="173" t="str">
        <f t="shared" si="125"/>
        <v/>
      </c>
      <c r="Z199" s="318">
        <f t="shared" si="96"/>
        <v>0</v>
      </c>
      <c r="AA199" s="319">
        <f>IF($Z199&gt;=1,RANK($Z199,$Z187:$Z200),0)</f>
        <v>0</v>
      </c>
      <c r="AB199" s="320">
        <f t="shared" si="100"/>
        <v>0</v>
      </c>
      <c r="AD199" s="318">
        <f t="shared" si="97"/>
        <v>0</v>
      </c>
      <c r="AE199" s="319">
        <f>IF($AD199&gt;=1,RANK($AD199,$AD187:$AD200),0)</f>
        <v>0</v>
      </c>
      <c r="AF199" s="320">
        <f t="shared" si="101"/>
        <v>0</v>
      </c>
      <c r="AI199" s="336">
        <f t="shared" si="98"/>
        <v>0</v>
      </c>
      <c r="AJ199" s="337">
        <f t="shared" si="99"/>
        <v>0</v>
      </c>
    </row>
    <row r="200" spans="1:36" ht="15" x14ac:dyDescent="0.2">
      <c r="A200" s="322">
        <f>((ROW(A187)-5)/14)+1</f>
        <v>14</v>
      </c>
      <c r="B200" s="295">
        <f t="shared" si="110"/>
        <v>0</v>
      </c>
      <c r="C200" s="372"/>
      <c r="D200" s="323" t="str">
        <f t="shared" si="111"/>
        <v/>
      </c>
      <c r="E200" s="324" t="str">
        <f t="shared" si="112"/>
        <v/>
      </c>
      <c r="F200" s="325">
        <f t="shared" si="113"/>
        <v>0</v>
      </c>
      <c r="G200" s="326">
        <f t="shared" si="114"/>
        <v>0</v>
      </c>
      <c r="H200" s="327">
        <f t="shared" si="115"/>
        <v>0</v>
      </c>
      <c r="I200" s="326">
        <f t="shared" si="116"/>
        <v>0</v>
      </c>
      <c r="J200" s="327">
        <f t="shared" si="117"/>
        <v>0</v>
      </c>
      <c r="K200" s="326">
        <f t="shared" si="118"/>
        <v>0</v>
      </c>
      <c r="L200" s="325">
        <f t="shared" si="119"/>
        <v>0</v>
      </c>
      <c r="M200" s="326">
        <f t="shared" si="120"/>
        <v>0</v>
      </c>
      <c r="N200" s="450"/>
      <c r="O200" s="328">
        <f t="shared" si="108"/>
        <v>0</v>
      </c>
      <c r="P200" s="453"/>
      <c r="Q200" s="302" t="str">
        <f t="shared" si="109"/>
        <v/>
      </c>
      <c r="R200" s="329">
        <f t="shared" si="121"/>
        <v>0</v>
      </c>
      <c r="S200" s="171">
        <f t="shared" si="122"/>
        <v>0</v>
      </c>
      <c r="T200" s="172">
        <f t="shared" si="123"/>
        <v>0</v>
      </c>
      <c r="V200" s="330" t="str">
        <f t="shared" si="124"/>
        <v/>
      </c>
      <c r="X200" s="173" t="str">
        <f t="shared" si="125"/>
        <v/>
      </c>
      <c r="Z200" s="331">
        <f t="shared" si="96"/>
        <v>0</v>
      </c>
      <c r="AA200" s="293">
        <f>IF($Z200&gt;=1,RANK($Z200,$Z187:$Z200),0)</f>
        <v>0</v>
      </c>
      <c r="AB200" s="294">
        <f t="shared" si="100"/>
        <v>0</v>
      </c>
      <c r="AC200" s="163">
        <f>SUM(AB187:AB200)</f>
        <v>0</v>
      </c>
      <c r="AD200" s="331">
        <f t="shared" si="97"/>
        <v>0</v>
      </c>
      <c r="AE200" s="293">
        <f>IF($AD200&gt;=1,RANK($AD200,$AD187:$AD200),0)</f>
        <v>0</v>
      </c>
      <c r="AF200" s="294">
        <f t="shared" si="101"/>
        <v>0</v>
      </c>
      <c r="AG200" s="163">
        <f>SUM(AF187:AF200)</f>
        <v>0</v>
      </c>
      <c r="AI200" s="332">
        <f t="shared" si="98"/>
        <v>0</v>
      </c>
      <c r="AJ200" s="333">
        <f t="shared" si="99"/>
        <v>0</v>
      </c>
    </row>
    <row r="201" spans="1:36" ht="15" customHeight="1" x14ac:dyDescent="0.2">
      <c r="A201" s="447" t="str">
        <f>IF(LEN(E201),+E201,"")</f>
        <v/>
      </c>
      <c r="B201" s="295">
        <f t="shared" si="110"/>
        <v>0</v>
      </c>
      <c r="C201" s="370"/>
      <c r="D201" s="296" t="str">
        <f t="shared" si="111"/>
        <v/>
      </c>
      <c r="E201" s="297" t="str">
        <f t="shared" si="112"/>
        <v/>
      </c>
      <c r="F201" s="298">
        <f t="shared" si="113"/>
        <v>0</v>
      </c>
      <c r="G201" s="299">
        <f t="shared" si="114"/>
        <v>0</v>
      </c>
      <c r="H201" s="300">
        <f t="shared" si="115"/>
        <v>0</v>
      </c>
      <c r="I201" s="299">
        <f t="shared" si="116"/>
        <v>0</v>
      </c>
      <c r="J201" s="300">
        <f t="shared" si="117"/>
        <v>0</v>
      </c>
      <c r="K201" s="299">
        <f t="shared" si="118"/>
        <v>0</v>
      </c>
      <c r="L201" s="298">
        <f t="shared" si="119"/>
        <v>0</v>
      </c>
      <c r="M201" s="299">
        <f t="shared" si="120"/>
        <v>0</v>
      </c>
      <c r="N201" s="448">
        <f>INDEX(RelayPoints,A214)</f>
        <v>0</v>
      </c>
      <c r="O201" s="301">
        <f>+G201+I201+K201+M201</f>
        <v>0</v>
      </c>
      <c r="P201" s="451">
        <f>+AC214+AG214+N201</f>
        <v>0</v>
      </c>
      <c r="Q201" s="302" t="str">
        <f>IF(AB201+AF201&gt;0,"*","")</f>
        <v/>
      </c>
      <c r="R201" s="303">
        <f t="shared" si="121"/>
        <v>0</v>
      </c>
      <c r="S201" s="304">
        <f t="shared" si="122"/>
        <v>0</v>
      </c>
      <c r="T201" s="305">
        <f t="shared" si="123"/>
        <v>0</v>
      </c>
      <c r="V201" s="306" t="str">
        <f t="shared" si="124"/>
        <v/>
      </c>
      <c r="X201" s="173" t="str">
        <f t="shared" si="125"/>
        <v/>
      </c>
      <c r="Z201" s="307">
        <f t="shared" si="96"/>
        <v>0</v>
      </c>
      <c r="AA201" s="308">
        <f>IF($Z201&gt;=1,RANK($Z201,$Z201:$Z214),0)</f>
        <v>0</v>
      </c>
      <c r="AB201" s="309">
        <f t="shared" si="100"/>
        <v>0</v>
      </c>
      <c r="AD201" s="307">
        <f t="shared" si="97"/>
        <v>0</v>
      </c>
      <c r="AE201" s="308">
        <f>IF($AD201&gt;=1,RANK($AD201,$AD201:$AD214),0)</f>
        <v>0</v>
      </c>
      <c r="AF201" s="309">
        <f t="shared" si="101"/>
        <v>0</v>
      </c>
      <c r="AI201" s="336">
        <f t="shared" si="98"/>
        <v>0</v>
      </c>
      <c r="AJ201" s="337">
        <f t="shared" si="99"/>
        <v>0</v>
      </c>
    </row>
    <row r="202" spans="1:36" ht="15" x14ac:dyDescent="0.2">
      <c r="A202" s="447"/>
      <c r="B202" s="295">
        <f t="shared" si="110"/>
        <v>0</v>
      </c>
      <c r="C202" s="371"/>
      <c r="D202" s="310" t="str">
        <f t="shared" si="111"/>
        <v/>
      </c>
      <c r="E202" s="311" t="str">
        <f t="shared" si="112"/>
        <v/>
      </c>
      <c r="F202" s="312">
        <f t="shared" si="113"/>
        <v>0</v>
      </c>
      <c r="G202" s="313">
        <f t="shared" si="114"/>
        <v>0</v>
      </c>
      <c r="H202" s="314">
        <f t="shared" si="115"/>
        <v>0</v>
      </c>
      <c r="I202" s="313">
        <f t="shared" si="116"/>
        <v>0</v>
      </c>
      <c r="J202" s="314">
        <f t="shared" si="117"/>
        <v>0</v>
      </c>
      <c r="K202" s="313">
        <f t="shared" si="118"/>
        <v>0</v>
      </c>
      <c r="L202" s="312">
        <f t="shared" si="119"/>
        <v>0</v>
      </c>
      <c r="M202" s="313">
        <f t="shared" si="120"/>
        <v>0</v>
      </c>
      <c r="N202" s="449"/>
      <c r="O202" s="315">
        <f t="shared" ref="O202:O214" si="126">+G202+I202+K202+M202</f>
        <v>0</v>
      </c>
      <c r="P202" s="452"/>
      <c r="Q202" s="302" t="str">
        <f t="shared" ref="Q202:Q214" si="127">IF(AB202+AF202&gt;0,"*","")</f>
        <v/>
      </c>
      <c r="R202" s="316">
        <f t="shared" si="121"/>
        <v>0</v>
      </c>
      <c r="S202" s="168">
        <f t="shared" si="122"/>
        <v>0</v>
      </c>
      <c r="T202" s="169">
        <f t="shared" si="123"/>
        <v>0</v>
      </c>
      <c r="V202" s="317" t="str">
        <f t="shared" si="124"/>
        <v/>
      </c>
      <c r="X202" s="173" t="str">
        <f t="shared" si="125"/>
        <v/>
      </c>
      <c r="Z202" s="318">
        <f t="shared" si="96"/>
        <v>0</v>
      </c>
      <c r="AA202" s="319">
        <f>IF($Z202&gt;=1,RANK($Z202,$Z201:$Z214),0)</f>
        <v>0</v>
      </c>
      <c r="AB202" s="320">
        <f t="shared" si="100"/>
        <v>0</v>
      </c>
      <c r="AD202" s="318">
        <f t="shared" si="97"/>
        <v>0</v>
      </c>
      <c r="AE202" s="319">
        <f>IF($AD202&gt;=1,RANK($AD202,$AD201:$AD214),0)</f>
        <v>0</v>
      </c>
      <c r="AF202" s="320">
        <f t="shared" si="101"/>
        <v>0</v>
      </c>
      <c r="AI202" s="336">
        <f t="shared" si="98"/>
        <v>0</v>
      </c>
      <c r="AJ202" s="337">
        <f t="shared" si="99"/>
        <v>0</v>
      </c>
    </row>
    <row r="203" spans="1:36" ht="15" x14ac:dyDescent="0.2">
      <c r="A203" s="447"/>
      <c r="B203" s="295">
        <f t="shared" si="110"/>
        <v>0</v>
      </c>
      <c r="C203" s="371"/>
      <c r="D203" s="310" t="str">
        <f t="shared" si="111"/>
        <v/>
      </c>
      <c r="E203" s="311" t="str">
        <f t="shared" si="112"/>
        <v/>
      </c>
      <c r="F203" s="312">
        <f t="shared" si="113"/>
        <v>0</v>
      </c>
      <c r="G203" s="313">
        <f t="shared" si="114"/>
        <v>0</v>
      </c>
      <c r="H203" s="314">
        <f t="shared" si="115"/>
        <v>0</v>
      </c>
      <c r="I203" s="313">
        <f t="shared" si="116"/>
        <v>0</v>
      </c>
      <c r="J203" s="314">
        <f t="shared" si="117"/>
        <v>0</v>
      </c>
      <c r="K203" s="313">
        <f t="shared" si="118"/>
        <v>0</v>
      </c>
      <c r="L203" s="312">
        <f t="shared" si="119"/>
        <v>0</v>
      </c>
      <c r="M203" s="313">
        <f t="shared" si="120"/>
        <v>0</v>
      </c>
      <c r="N203" s="449"/>
      <c r="O203" s="315">
        <f t="shared" si="126"/>
        <v>0</v>
      </c>
      <c r="P203" s="452"/>
      <c r="Q203" s="302" t="str">
        <f t="shared" si="127"/>
        <v/>
      </c>
      <c r="R203" s="316">
        <f t="shared" si="121"/>
        <v>0</v>
      </c>
      <c r="S203" s="168">
        <f t="shared" si="122"/>
        <v>0</v>
      </c>
      <c r="T203" s="169">
        <f t="shared" si="123"/>
        <v>0</v>
      </c>
      <c r="V203" s="317" t="str">
        <f t="shared" si="124"/>
        <v/>
      </c>
      <c r="X203" s="173" t="str">
        <f t="shared" si="125"/>
        <v/>
      </c>
      <c r="Z203" s="318">
        <f t="shared" si="96"/>
        <v>0</v>
      </c>
      <c r="AA203" s="319">
        <f>IF($Z203&gt;=1,RANK($Z203,$Z201:$Z214),0)</f>
        <v>0</v>
      </c>
      <c r="AB203" s="320">
        <f t="shared" si="100"/>
        <v>0</v>
      </c>
      <c r="AD203" s="318">
        <f t="shared" si="97"/>
        <v>0</v>
      </c>
      <c r="AE203" s="319">
        <f>IF($AD203&gt;=1,RANK($AD203,$AD201:$AD214),0)</f>
        <v>0</v>
      </c>
      <c r="AF203" s="320">
        <f t="shared" si="101"/>
        <v>0</v>
      </c>
      <c r="AI203" s="336">
        <f t="shared" si="98"/>
        <v>0</v>
      </c>
      <c r="AJ203" s="337">
        <f t="shared" si="99"/>
        <v>0</v>
      </c>
    </row>
    <row r="204" spans="1:36" ht="15" x14ac:dyDescent="0.2">
      <c r="A204" s="447"/>
      <c r="B204" s="295">
        <f t="shared" si="110"/>
        <v>0</v>
      </c>
      <c r="C204" s="371"/>
      <c r="D204" s="310" t="str">
        <f t="shared" si="111"/>
        <v/>
      </c>
      <c r="E204" s="311" t="str">
        <f t="shared" si="112"/>
        <v/>
      </c>
      <c r="F204" s="312">
        <f t="shared" si="113"/>
        <v>0</v>
      </c>
      <c r="G204" s="313">
        <f t="shared" si="114"/>
        <v>0</v>
      </c>
      <c r="H204" s="314">
        <f t="shared" si="115"/>
        <v>0</v>
      </c>
      <c r="I204" s="313">
        <f t="shared" si="116"/>
        <v>0</v>
      </c>
      <c r="J204" s="314">
        <f t="shared" si="117"/>
        <v>0</v>
      </c>
      <c r="K204" s="313">
        <f t="shared" si="118"/>
        <v>0</v>
      </c>
      <c r="L204" s="312">
        <f t="shared" si="119"/>
        <v>0</v>
      </c>
      <c r="M204" s="313">
        <f t="shared" si="120"/>
        <v>0</v>
      </c>
      <c r="N204" s="449"/>
      <c r="O204" s="315">
        <f t="shared" si="126"/>
        <v>0</v>
      </c>
      <c r="P204" s="452"/>
      <c r="Q204" s="302" t="str">
        <f t="shared" si="127"/>
        <v/>
      </c>
      <c r="R204" s="316">
        <f t="shared" si="121"/>
        <v>0</v>
      </c>
      <c r="S204" s="168">
        <f t="shared" si="122"/>
        <v>0</v>
      </c>
      <c r="T204" s="169">
        <f t="shared" si="123"/>
        <v>0</v>
      </c>
      <c r="V204" s="317" t="str">
        <f t="shared" si="124"/>
        <v/>
      </c>
      <c r="X204" s="173" t="str">
        <f t="shared" si="125"/>
        <v/>
      </c>
      <c r="Z204" s="318">
        <f t="shared" si="96"/>
        <v>0</v>
      </c>
      <c r="AA204" s="319">
        <f>IF($Z204&gt;=1,RANK($Z204,$Z201:$Z214),0)</f>
        <v>0</v>
      </c>
      <c r="AB204" s="320">
        <f t="shared" si="100"/>
        <v>0</v>
      </c>
      <c r="AD204" s="318">
        <f t="shared" si="97"/>
        <v>0</v>
      </c>
      <c r="AE204" s="319">
        <f>IF($AD204&gt;=1,RANK($AD204,$AD201:$AD214),0)</f>
        <v>0</v>
      </c>
      <c r="AF204" s="320">
        <f t="shared" si="101"/>
        <v>0</v>
      </c>
      <c r="AI204" s="336">
        <f t="shared" si="98"/>
        <v>0</v>
      </c>
      <c r="AJ204" s="337">
        <f t="shared" si="99"/>
        <v>0</v>
      </c>
    </row>
    <row r="205" spans="1:36" ht="15" x14ac:dyDescent="0.2">
      <c r="A205" s="447"/>
      <c r="B205" s="295">
        <f t="shared" si="110"/>
        <v>0</v>
      </c>
      <c r="C205" s="371"/>
      <c r="D205" s="310" t="str">
        <f t="shared" si="111"/>
        <v/>
      </c>
      <c r="E205" s="311" t="str">
        <f t="shared" si="112"/>
        <v/>
      </c>
      <c r="F205" s="312">
        <f t="shared" si="113"/>
        <v>0</v>
      </c>
      <c r="G205" s="313">
        <f t="shared" si="114"/>
        <v>0</v>
      </c>
      <c r="H205" s="314">
        <f t="shared" si="115"/>
        <v>0</v>
      </c>
      <c r="I205" s="313">
        <f t="shared" si="116"/>
        <v>0</v>
      </c>
      <c r="J205" s="314">
        <f t="shared" si="117"/>
        <v>0</v>
      </c>
      <c r="K205" s="313">
        <f t="shared" si="118"/>
        <v>0</v>
      </c>
      <c r="L205" s="312">
        <f t="shared" si="119"/>
        <v>0</v>
      </c>
      <c r="M205" s="313">
        <f t="shared" si="120"/>
        <v>0</v>
      </c>
      <c r="N205" s="449"/>
      <c r="O205" s="315">
        <f t="shared" si="126"/>
        <v>0</v>
      </c>
      <c r="P205" s="452"/>
      <c r="Q205" s="302" t="str">
        <f t="shared" si="127"/>
        <v/>
      </c>
      <c r="R205" s="316">
        <f t="shared" si="121"/>
        <v>0</v>
      </c>
      <c r="S205" s="168">
        <f t="shared" si="122"/>
        <v>0</v>
      </c>
      <c r="T205" s="169">
        <f t="shared" si="123"/>
        <v>0</v>
      </c>
      <c r="V205" s="317" t="str">
        <f t="shared" si="124"/>
        <v/>
      </c>
      <c r="X205" s="173" t="str">
        <f t="shared" si="125"/>
        <v/>
      </c>
      <c r="Z205" s="318">
        <f t="shared" si="96"/>
        <v>0</v>
      </c>
      <c r="AA205" s="319">
        <f>IF($Z205&gt;=1,RANK($Z205,$Z201:$Z214),0)</f>
        <v>0</v>
      </c>
      <c r="AB205" s="320">
        <f t="shared" si="100"/>
        <v>0</v>
      </c>
      <c r="AD205" s="318">
        <f t="shared" si="97"/>
        <v>0</v>
      </c>
      <c r="AE205" s="319">
        <f>IF($AD205&gt;=1,RANK($AD205,$AD201:$AD214),0)</f>
        <v>0</v>
      </c>
      <c r="AF205" s="320">
        <f t="shared" si="101"/>
        <v>0</v>
      </c>
      <c r="AI205" s="336">
        <f t="shared" si="98"/>
        <v>0</v>
      </c>
      <c r="AJ205" s="337">
        <f t="shared" si="99"/>
        <v>0</v>
      </c>
    </row>
    <row r="206" spans="1:36" ht="15" x14ac:dyDescent="0.2">
      <c r="A206" s="447"/>
      <c r="B206" s="295">
        <f t="shared" si="110"/>
        <v>0</v>
      </c>
      <c r="C206" s="371"/>
      <c r="D206" s="310" t="str">
        <f t="shared" si="111"/>
        <v/>
      </c>
      <c r="E206" s="311" t="str">
        <f t="shared" si="112"/>
        <v/>
      </c>
      <c r="F206" s="321">
        <f t="shared" si="113"/>
        <v>0</v>
      </c>
      <c r="G206" s="313">
        <f t="shared" si="114"/>
        <v>0</v>
      </c>
      <c r="H206" s="314">
        <f t="shared" si="115"/>
        <v>0</v>
      </c>
      <c r="I206" s="313">
        <f t="shared" si="116"/>
        <v>0</v>
      </c>
      <c r="J206" s="314">
        <f t="shared" si="117"/>
        <v>0</v>
      </c>
      <c r="K206" s="313">
        <f t="shared" si="118"/>
        <v>0</v>
      </c>
      <c r="L206" s="312">
        <f t="shared" si="119"/>
        <v>0</v>
      </c>
      <c r="M206" s="313">
        <f t="shared" si="120"/>
        <v>0</v>
      </c>
      <c r="N206" s="449"/>
      <c r="O206" s="315">
        <f t="shared" si="126"/>
        <v>0</v>
      </c>
      <c r="P206" s="452"/>
      <c r="Q206" s="302" t="str">
        <f t="shared" si="127"/>
        <v/>
      </c>
      <c r="R206" s="316">
        <f t="shared" si="121"/>
        <v>0</v>
      </c>
      <c r="S206" s="168">
        <f t="shared" si="122"/>
        <v>0</v>
      </c>
      <c r="T206" s="169">
        <f t="shared" si="123"/>
        <v>0</v>
      </c>
      <c r="V206" s="317" t="str">
        <f t="shared" si="124"/>
        <v/>
      </c>
      <c r="X206" s="173" t="str">
        <f t="shared" si="125"/>
        <v/>
      </c>
      <c r="Z206" s="318">
        <f t="shared" si="96"/>
        <v>0</v>
      </c>
      <c r="AA206" s="319">
        <f>IF($Z206&gt;=1,RANK($Z206,$Z201:$Z214),0)</f>
        <v>0</v>
      </c>
      <c r="AB206" s="320">
        <f t="shared" si="100"/>
        <v>0</v>
      </c>
      <c r="AD206" s="318">
        <f t="shared" si="97"/>
        <v>0</v>
      </c>
      <c r="AE206" s="319">
        <f>IF($AD206&gt;=1,RANK($AD206,$AD201:$AD214),0)</f>
        <v>0</v>
      </c>
      <c r="AF206" s="320">
        <f t="shared" si="101"/>
        <v>0</v>
      </c>
      <c r="AI206" s="336">
        <f t="shared" si="98"/>
        <v>0</v>
      </c>
      <c r="AJ206" s="337">
        <f t="shared" si="99"/>
        <v>0</v>
      </c>
    </row>
    <row r="207" spans="1:36" ht="15" x14ac:dyDescent="0.2">
      <c r="A207" s="447"/>
      <c r="B207" s="295">
        <f t="shared" si="110"/>
        <v>0</v>
      </c>
      <c r="C207" s="371"/>
      <c r="D207" s="310" t="str">
        <f t="shared" si="111"/>
        <v/>
      </c>
      <c r="E207" s="311" t="str">
        <f t="shared" si="112"/>
        <v/>
      </c>
      <c r="F207" s="312">
        <f t="shared" si="113"/>
        <v>0</v>
      </c>
      <c r="G207" s="313">
        <f t="shared" si="114"/>
        <v>0</v>
      </c>
      <c r="H207" s="314">
        <f t="shared" si="115"/>
        <v>0</v>
      </c>
      <c r="I207" s="313">
        <f t="shared" si="116"/>
        <v>0</v>
      </c>
      <c r="J207" s="314">
        <f t="shared" si="117"/>
        <v>0</v>
      </c>
      <c r="K207" s="313">
        <f t="shared" si="118"/>
        <v>0</v>
      </c>
      <c r="L207" s="312">
        <f t="shared" si="119"/>
        <v>0</v>
      </c>
      <c r="M207" s="313">
        <f t="shared" si="120"/>
        <v>0</v>
      </c>
      <c r="N207" s="449"/>
      <c r="O207" s="315">
        <f t="shared" si="126"/>
        <v>0</v>
      </c>
      <c r="P207" s="452"/>
      <c r="Q207" s="302" t="str">
        <f t="shared" si="127"/>
        <v/>
      </c>
      <c r="R207" s="316">
        <f t="shared" si="121"/>
        <v>0</v>
      </c>
      <c r="S207" s="168">
        <f t="shared" si="122"/>
        <v>0</v>
      </c>
      <c r="T207" s="169">
        <f t="shared" si="123"/>
        <v>0</v>
      </c>
      <c r="V207" s="317" t="str">
        <f t="shared" si="124"/>
        <v/>
      </c>
      <c r="X207" s="173" t="str">
        <f t="shared" si="125"/>
        <v/>
      </c>
      <c r="Z207" s="318">
        <f t="shared" si="96"/>
        <v>0</v>
      </c>
      <c r="AA207" s="319">
        <f>IF($Z207&gt;=1,RANK($Z207,$Z201:$Z214),0)</f>
        <v>0</v>
      </c>
      <c r="AB207" s="320">
        <f t="shared" si="100"/>
        <v>0</v>
      </c>
      <c r="AD207" s="318">
        <f t="shared" si="97"/>
        <v>0</v>
      </c>
      <c r="AE207" s="319">
        <f>IF($AD207&gt;=1,RANK($AD207,$AD201:$AD214),0)</f>
        <v>0</v>
      </c>
      <c r="AF207" s="320">
        <f t="shared" si="101"/>
        <v>0</v>
      </c>
      <c r="AI207" s="336">
        <f t="shared" si="98"/>
        <v>0</v>
      </c>
      <c r="AJ207" s="337">
        <f t="shared" si="99"/>
        <v>0</v>
      </c>
    </row>
    <row r="208" spans="1:36" ht="15" x14ac:dyDescent="0.2">
      <c r="A208" s="447"/>
      <c r="B208" s="295">
        <f t="shared" si="110"/>
        <v>0</v>
      </c>
      <c r="C208" s="371"/>
      <c r="D208" s="310" t="str">
        <f t="shared" si="111"/>
        <v/>
      </c>
      <c r="E208" s="311" t="str">
        <f t="shared" si="112"/>
        <v/>
      </c>
      <c r="F208" s="312">
        <f t="shared" si="113"/>
        <v>0</v>
      </c>
      <c r="G208" s="313">
        <f t="shared" si="114"/>
        <v>0</v>
      </c>
      <c r="H208" s="314">
        <f t="shared" si="115"/>
        <v>0</v>
      </c>
      <c r="I208" s="313">
        <f t="shared" si="116"/>
        <v>0</v>
      </c>
      <c r="J208" s="314">
        <f t="shared" si="117"/>
        <v>0</v>
      </c>
      <c r="K208" s="313">
        <f t="shared" si="118"/>
        <v>0</v>
      </c>
      <c r="L208" s="312">
        <f t="shared" si="119"/>
        <v>0</v>
      </c>
      <c r="M208" s="313">
        <f t="shared" si="120"/>
        <v>0</v>
      </c>
      <c r="N208" s="449"/>
      <c r="O208" s="315">
        <f t="shared" si="126"/>
        <v>0</v>
      </c>
      <c r="P208" s="452"/>
      <c r="Q208" s="302" t="str">
        <f t="shared" si="127"/>
        <v/>
      </c>
      <c r="R208" s="316">
        <f t="shared" si="121"/>
        <v>0</v>
      </c>
      <c r="S208" s="168">
        <f t="shared" si="122"/>
        <v>0</v>
      </c>
      <c r="T208" s="169">
        <f t="shared" si="123"/>
        <v>0</v>
      </c>
      <c r="V208" s="317" t="str">
        <f t="shared" si="124"/>
        <v/>
      </c>
      <c r="X208" s="173" t="str">
        <f t="shared" si="125"/>
        <v/>
      </c>
      <c r="Z208" s="318">
        <f t="shared" si="96"/>
        <v>0</v>
      </c>
      <c r="AA208" s="319">
        <f>IF($Z208&gt;=1,RANK($Z208,$Z201:$Z214),0)</f>
        <v>0</v>
      </c>
      <c r="AB208" s="320">
        <f t="shared" si="100"/>
        <v>0</v>
      </c>
      <c r="AD208" s="318">
        <f t="shared" si="97"/>
        <v>0</v>
      </c>
      <c r="AE208" s="319">
        <f>IF($AD208&gt;=1,RANK($AD208,$AD201:$AD214),0)</f>
        <v>0</v>
      </c>
      <c r="AF208" s="320">
        <f t="shared" si="101"/>
        <v>0</v>
      </c>
      <c r="AI208" s="336">
        <f t="shared" si="98"/>
        <v>0</v>
      </c>
      <c r="AJ208" s="337">
        <f t="shared" si="99"/>
        <v>0</v>
      </c>
    </row>
    <row r="209" spans="1:36" ht="15" x14ac:dyDescent="0.2">
      <c r="A209" s="447"/>
      <c r="B209" s="295">
        <f t="shared" si="110"/>
        <v>0</v>
      </c>
      <c r="C209" s="371"/>
      <c r="D209" s="310" t="str">
        <f t="shared" si="111"/>
        <v/>
      </c>
      <c r="E209" s="311" t="str">
        <f t="shared" si="112"/>
        <v/>
      </c>
      <c r="F209" s="312">
        <f t="shared" si="113"/>
        <v>0</v>
      </c>
      <c r="G209" s="313">
        <f t="shared" si="114"/>
        <v>0</v>
      </c>
      <c r="H209" s="314">
        <f t="shared" si="115"/>
        <v>0</v>
      </c>
      <c r="I209" s="313">
        <f t="shared" si="116"/>
        <v>0</v>
      </c>
      <c r="J209" s="314">
        <f t="shared" si="117"/>
        <v>0</v>
      </c>
      <c r="K209" s="313">
        <f t="shared" si="118"/>
        <v>0</v>
      </c>
      <c r="L209" s="312">
        <f t="shared" si="119"/>
        <v>0</v>
      </c>
      <c r="M209" s="313">
        <f t="shared" si="120"/>
        <v>0</v>
      </c>
      <c r="N209" s="449"/>
      <c r="O209" s="315">
        <f t="shared" si="126"/>
        <v>0</v>
      </c>
      <c r="P209" s="452"/>
      <c r="Q209" s="302" t="str">
        <f t="shared" si="127"/>
        <v/>
      </c>
      <c r="R209" s="316">
        <f t="shared" si="121"/>
        <v>0</v>
      </c>
      <c r="S209" s="168">
        <f t="shared" si="122"/>
        <v>0</v>
      </c>
      <c r="T209" s="169">
        <f t="shared" si="123"/>
        <v>0</v>
      </c>
      <c r="V209" s="317" t="str">
        <f t="shared" si="124"/>
        <v/>
      </c>
      <c r="X209" s="173" t="str">
        <f t="shared" si="125"/>
        <v/>
      </c>
      <c r="Z209" s="318">
        <f t="shared" si="96"/>
        <v>0</v>
      </c>
      <c r="AA209" s="319">
        <f>IF($Z209&gt;=1,RANK($Z209,$Z201:$Z214),0)</f>
        <v>0</v>
      </c>
      <c r="AB209" s="320">
        <f t="shared" si="100"/>
        <v>0</v>
      </c>
      <c r="AD209" s="318">
        <f t="shared" si="97"/>
        <v>0</v>
      </c>
      <c r="AE209" s="319">
        <f>IF($AD209&gt;=1,RANK($AD209,$AD201:$AD214),0)</f>
        <v>0</v>
      </c>
      <c r="AF209" s="320">
        <f t="shared" si="101"/>
        <v>0</v>
      </c>
      <c r="AI209" s="336">
        <f t="shared" si="98"/>
        <v>0</v>
      </c>
      <c r="AJ209" s="337">
        <f t="shared" si="99"/>
        <v>0</v>
      </c>
    </row>
    <row r="210" spans="1:36" ht="15" x14ac:dyDescent="0.2">
      <c r="A210" s="447"/>
      <c r="B210" s="295">
        <f t="shared" si="110"/>
        <v>0</v>
      </c>
      <c r="C210" s="371"/>
      <c r="D210" s="310" t="str">
        <f t="shared" si="111"/>
        <v/>
      </c>
      <c r="E210" s="311" t="str">
        <f t="shared" si="112"/>
        <v/>
      </c>
      <c r="F210" s="312">
        <f t="shared" si="113"/>
        <v>0</v>
      </c>
      <c r="G210" s="313">
        <f t="shared" si="114"/>
        <v>0</v>
      </c>
      <c r="H210" s="314">
        <f t="shared" si="115"/>
        <v>0</v>
      </c>
      <c r="I210" s="313">
        <f t="shared" si="116"/>
        <v>0</v>
      </c>
      <c r="J210" s="314">
        <f t="shared" si="117"/>
        <v>0</v>
      </c>
      <c r="K210" s="313">
        <f t="shared" si="118"/>
        <v>0</v>
      </c>
      <c r="L210" s="312">
        <f t="shared" si="119"/>
        <v>0</v>
      </c>
      <c r="M210" s="313">
        <f t="shared" si="120"/>
        <v>0</v>
      </c>
      <c r="N210" s="449"/>
      <c r="O210" s="315">
        <f t="shared" si="126"/>
        <v>0</v>
      </c>
      <c r="P210" s="452"/>
      <c r="Q210" s="302" t="str">
        <f t="shared" si="127"/>
        <v/>
      </c>
      <c r="R210" s="316">
        <f t="shared" si="121"/>
        <v>0</v>
      </c>
      <c r="S210" s="168">
        <f t="shared" si="122"/>
        <v>0</v>
      </c>
      <c r="T210" s="169">
        <f t="shared" si="123"/>
        <v>0</v>
      </c>
      <c r="V210" s="317" t="str">
        <f t="shared" si="124"/>
        <v/>
      </c>
      <c r="X210" s="173" t="str">
        <f t="shared" si="125"/>
        <v/>
      </c>
      <c r="Z210" s="318">
        <f t="shared" si="96"/>
        <v>0</v>
      </c>
      <c r="AA210" s="319">
        <f>IF($Z210&gt;=1,RANK($Z210,$Z201:$Z214),0)</f>
        <v>0</v>
      </c>
      <c r="AB210" s="320">
        <f t="shared" si="100"/>
        <v>0</v>
      </c>
      <c r="AD210" s="318">
        <f t="shared" si="97"/>
        <v>0</v>
      </c>
      <c r="AE210" s="319">
        <f>IF($AD210&gt;=1,RANK($AD210,$AD201:$AD214),0)</f>
        <v>0</v>
      </c>
      <c r="AF210" s="320">
        <f t="shared" si="101"/>
        <v>0</v>
      </c>
      <c r="AI210" s="336">
        <f t="shared" si="98"/>
        <v>0</v>
      </c>
      <c r="AJ210" s="337">
        <f t="shared" si="99"/>
        <v>0</v>
      </c>
    </row>
    <row r="211" spans="1:36" ht="15" x14ac:dyDescent="0.2">
      <c r="A211" s="447"/>
      <c r="B211" s="295">
        <f t="shared" si="110"/>
        <v>0</v>
      </c>
      <c r="C211" s="371"/>
      <c r="D211" s="310" t="str">
        <f t="shared" si="111"/>
        <v/>
      </c>
      <c r="E211" s="311" t="str">
        <f t="shared" si="112"/>
        <v/>
      </c>
      <c r="F211" s="312">
        <f t="shared" si="113"/>
        <v>0</v>
      </c>
      <c r="G211" s="313">
        <f t="shared" si="114"/>
        <v>0</v>
      </c>
      <c r="H211" s="314">
        <f t="shared" si="115"/>
        <v>0</v>
      </c>
      <c r="I211" s="313">
        <f t="shared" si="116"/>
        <v>0</v>
      </c>
      <c r="J211" s="314">
        <f t="shared" si="117"/>
        <v>0</v>
      </c>
      <c r="K211" s="313">
        <f t="shared" si="118"/>
        <v>0</v>
      </c>
      <c r="L211" s="312">
        <f t="shared" si="119"/>
        <v>0</v>
      </c>
      <c r="M211" s="313">
        <f t="shared" si="120"/>
        <v>0</v>
      </c>
      <c r="N211" s="449"/>
      <c r="O211" s="315">
        <f t="shared" si="126"/>
        <v>0</v>
      </c>
      <c r="P211" s="452"/>
      <c r="Q211" s="302" t="str">
        <f t="shared" si="127"/>
        <v/>
      </c>
      <c r="R211" s="316">
        <f t="shared" si="121"/>
        <v>0</v>
      </c>
      <c r="S211" s="168">
        <f t="shared" si="122"/>
        <v>0</v>
      </c>
      <c r="T211" s="169">
        <f t="shared" si="123"/>
        <v>0</v>
      </c>
      <c r="V211" s="317" t="str">
        <f t="shared" si="124"/>
        <v/>
      </c>
      <c r="X211" s="173" t="str">
        <f t="shared" si="125"/>
        <v/>
      </c>
      <c r="Z211" s="318">
        <f t="shared" si="96"/>
        <v>0</v>
      </c>
      <c r="AA211" s="319">
        <f>IF($Z211&gt;=1,RANK($Z211,$Z201:$Z214),0)</f>
        <v>0</v>
      </c>
      <c r="AB211" s="320">
        <f t="shared" si="100"/>
        <v>0</v>
      </c>
      <c r="AD211" s="318">
        <f t="shared" si="97"/>
        <v>0</v>
      </c>
      <c r="AE211" s="319">
        <f>IF($AD211&gt;=1,RANK($AD211,$AD201:$AD214),0)</f>
        <v>0</v>
      </c>
      <c r="AF211" s="320">
        <f t="shared" si="101"/>
        <v>0</v>
      </c>
      <c r="AI211" s="336">
        <f t="shared" si="98"/>
        <v>0</v>
      </c>
      <c r="AJ211" s="337">
        <f t="shared" si="99"/>
        <v>0</v>
      </c>
    </row>
    <row r="212" spans="1:36" ht="15" x14ac:dyDescent="0.2">
      <c r="A212" s="447"/>
      <c r="B212" s="295">
        <f t="shared" si="110"/>
        <v>0</v>
      </c>
      <c r="C212" s="371"/>
      <c r="D212" s="310" t="str">
        <f t="shared" si="111"/>
        <v/>
      </c>
      <c r="E212" s="311" t="str">
        <f t="shared" si="112"/>
        <v/>
      </c>
      <c r="F212" s="312">
        <f t="shared" si="113"/>
        <v>0</v>
      </c>
      <c r="G212" s="313">
        <f t="shared" si="114"/>
        <v>0</v>
      </c>
      <c r="H212" s="314">
        <f t="shared" si="115"/>
        <v>0</v>
      </c>
      <c r="I212" s="313">
        <f t="shared" si="116"/>
        <v>0</v>
      </c>
      <c r="J212" s="314">
        <f t="shared" si="117"/>
        <v>0</v>
      </c>
      <c r="K212" s="313">
        <f t="shared" si="118"/>
        <v>0</v>
      </c>
      <c r="L212" s="312">
        <f t="shared" si="119"/>
        <v>0</v>
      </c>
      <c r="M212" s="313">
        <f t="shared" si="120"/>
        <v>0</v>
      </c>
      <c r="N212" s="449"/>
      <c r="O212" s="315">
        <f t="shared" si="126"/>
        <v>0</v>
      </c>
      <c r="P212" s="452"/>
      <c r="Q212" s="302" t="str">
        <f t="shared" si="127"/>
        <v/>
      </c>
      <c r="R212" s="316">
        <f t="shared" si="121"/>
        <v>0</v>
      </c>
      <c r="S212" s="168">
        <f t="shared" si="122"/>
        <v>0</v>
      </c>
      <c r="T212" s="169">
        <f t="shared" si="123"/>
        <v>0</v>
      </c>
      <c r="V212" s="317" t="str">
        <f t="shared" si="124"/>
        <v/>
      </c>
      <c r="X212" s="173" t="str">
        <f t="shared" si="125"/>
        <v/>
      </c>
      <c r="Z212" s="318">
        <f t="shared" si="96"/>
        <v>0</v>
      </c>
      <c r="AA212" s="319">
        <f>IF($Z212&gt;=1,RANK($Z212,$Z201:$Z214),0)</f>
        <v>0</v>
      </c>
      <c r="AB212" s="320">
        <f t="shared" si="100"/>
        <v>0</v>
      </c>
      <c r="AD212" s="318">
        <f t="shared" si="97"/>
        <v>0</v>
      </c>
      <c r="AE212" s="319">
        <f>IF($AD212&gt;=1,RANK($AD212,$AD201:$AD214),0)</f>
        <v>0</v>
      </c>
      <c r="AF212" s="320">
        <f t="shared" si="101"/>
        <v>0</v>
      </c>
      <c r="AI212" s="336">
        <f t="shared" si="98"/>
        <v>0</v>
      </c>
      <c r="AJ212" s="337">
        <f t="shared" si="99"/>
        <v>0</v>
      </c>
    </row>
    <row r="213" spans="1:36" ht="15" x14ac:dyDescent="0.2">
      <c r="A213" s="447"/>
      <c r="B213" s="295">
        <f t="shared" si="110"/>
        <v>0</v>
      </c>
      <c r="C213" s="371"/>
      <c r="D213" s="310" t="str">
        <f t="shared" si="111"/>
        <v/>
      </c>
      <c r="E213" s="311" t="str">
        <f t="shared" si="112"/>
        <v/>
      </c>
      <c r="F213" s="312">
        <f t="shared" si="113"/>
        <v>0</v>
      </c>
      <c r="G213" s="313">
        <f t="shared" si="114"/>
        <v>0</v>
      </c>
      <c r="H213" s="314">
        <f t="shared" si="115"/>
        <v>0</v>
      </c>
      <c r="I213" s="313">
        <f t="shared" si="116"/>
        <v>0</v>
      </c>
      <c r="J213" s="314">
        <f t="shared" si="117"/>
        <v>0</v>
      </c>
      <c r="K213" s="313">
        <f t="shared" si="118"/>
        <v>0</v>
      </c>
      <c r="L213" s="312">
        <f t="shared" si="119"/>
        <v>0</v>
      </c>
      <c r="M213" s="313">
        <f t="shared" si="120"/>
        <v>0</v>
      </c>
      <c r="N213" s="449"/>
      <c r="O213" s="315">
        <f t="shared" si="126"/>
        <v>0</v>
      </c>
      <c r="P213" s="452"/>
      <c r="Q213" s="302" t="str">
        <f t="shared" si="127"/>
        <v/>
      </c>
      <c r="R213" s="316">
        <f t="shared" si="121"/>
        <v>0</v>
      </c>
      <c r="S213" s="168">
        <f t="shared" si="122"/>
        <v>0</v>
      </c>
      <c r="T213" s="169">
        <f t="shared" si="123"/>
        <v>0</v>
      </c>
      <c r="V213" s="317" t="str">
        <f t="shared" si="124"/>
        <v/>
      </c>
      <c r="X213" s="173" t="str">
        <f t="shared" si="125"/>
        <v/>
      </c>
      <c r="Z213" s="318">
        <f t="shared" si="96"/>
        <v>0</v>
      </c>
      <c r="AA213" s="319">
        <f>IF($Z213&gt;=1,RANK($Z213,$Z201:$Z214),0)</f>
        <v>0</v>
      </c>
      <c r="AB213" s="320">
        <f t="shared" si="100"/>
        <v>0</v>
      </c>
      <c r="AD213" s="318">
        <f t="shared" si="97"/>
        <v>0</v>
      </c>
      <c r="AE213" s="319">
        <f>IF($AD213&gt;=1,RANK($AD213,$AD201:$AD214),0)</f>
        <v>0</v>
      </c>
      <c r="AF213" s="320">
        <f t="shared" si="101"/>
        <v>0</v>
      </c>
      <c r="AI213" s="336">
        <f t="shared" si="98"/>
        <v>0</v>
      </c>
      <c r="AJ213" s="337">
        <f t="shared" si="99"/>
        <v>0</v>
      </c>
    </row>
    <row r="214" spans="1:36" ht="15" x14ac:dyDescent="0.2">
      <c r="A214" s="322">
        <f>((ROW(A201)-5)/14)+1</f>
        <v>15</v>
      </c>
      <c r="B214" s="295">
        <f t="shared" si="110"/>
        <v>0</v>
      </c>
      <c r="C214" s="372"/>
      <c r="D214" s="323" t="str">
        <f t="shared" si="111"/>
        <v/>
      </c>
      <c r="E214" s="324" t="str">
        <f t="shared" si="112"/>
        <v/>
      </c>
      <c r="F214" s="325">
        <f t="shared" si="113"/>
        <v>0</v>
      </c>
      <c r="G214" s="326">
        <f t="shared" si="114"/>
        <v>0</v>
      </c>
      <c r="H214" s="327">
        <f t="shared" si="115"/>
        <v>0</v>
      </c>
      <c r="I214" s="326">
        <f t="shared" si="116"/>
        <v>0</v>
      </c>
      <c r="J214" s="327">
        <f t="shared" si="117"/>
        <v>0</v>
      </c>
      <c r="K214" s="326">
        <f t="shared" si="118"/>
        <v>0</v>
      </c>
      <c r="L214" s="325">
        <f t="shared" si="119"/>
        <v>0</v>
      </c>
      <c r="M214" s="326">
        <f t="shared" si="120"/>
        <v>0</v>
      </c>
      <c r="N214" s="450"/>
      <c r="O214" s="328">
        <f t="shared" si="126"/>
        <v>0</v>
      </c>
      <c r="P214" s="453"/>
      <c r="Q214" s="302" t="str">
        <f t="shared" si="127"/>
        <v/>
      </c>
      <c r="R214" s="329">
        <f t="shared" si="121"/>
        <v>0</v>
      </c>
      <c r="S214" s="171">
        <f t="shared" si="122"/>
        <v>0</v>
      </c>
      <c r="T214" s="172">
        <f t="shared" si="123"/>
        <v>0</v>
      </c>
      <c r="V214" s="330" t="str">
        <f t="shared" si="124"/>
        <v/>
      </c>
      <c r="X214" s="173" t="str">
        <f t="shared" si="125"/>
        <v/>
      </c>
      <c r="Z214" s="331">
        <f t="shared" si="96"/>
        <v>0</v>
      </c>
      <c r="AA214" s="293">
        <f>IF($Z214&gt;=1,RANK($Z214,$Z201:$Z214),0)</f>
        <v>0</v>
      </c>
      <c r="AB214" s="294">
        <f t="shared" si="100"/>
        <v>0</v>
      </c>
      <c r="AC214" s="163">
        <f>SUM(AB201:AB214)</f>
        <v>0</v>
      </c>
      <c r="AD214" s="331">
        <f t="shared" si="97"/>
        <v>0</v>
      </c>
      <c r="AE214" s="293">
        <f>IF($AD214&gt;=1,RANK($AD214,$AD201:$AD214),0)</f>
        <v>0</v>
      </c>
      <c r="AF214" s="294">
        <f t="shared" si="101"/>
        <v>0</v>
      </c>
      <c r="AG214" s="163">
        <f>SUM(AF201:AF214)</f>
        <v>0</v>
      </c>
      <c r="AI214" s="332">
        <f t="shared" si="98"/>
        <v>0</v>
      </c>
      <c r="AJ214" s="333">
        <f t="shared" si="99"/>
        <v>0</v>
      </c>
    </row>
    <row r="215" spans="1:36" ht="15" customHeight="1" x14ac:dyDescent="0.2">
      <c r="A215" s="447" t="str">
        <f>IF(LEN(E215),+E215,"")</f>
        <v/>
      </c>
      <c r="B215" s="295">
        <f t="shared" si="110"/>
        <v>0</v>
      </c>
      <c r="C215" s="370"/>
      <c r="D215" s="296" t="str">
        <f t="shared" si="111"/>
        <v/>
      </c>
      <c r="E215" s="297" t="str">
        <f t="shared" si="112"/>
        <v/>
      </c>
      <c r="F215" s="298">
        <f t="shared" si="113"/>
        <v>0</v>
      </c>
      <c r="G215" s="299">
        <f t="shared" si="114"/>
        <v>0</v>
      </c>
      <c r="H215" s="300">
        <f t="shared" si="115"/>
        <v>0</v>
      </c>
      <c r="I215" s="299">
        <f t="shared" si="116"/>
        <v>0</v>
      </c>
      <c r="J215" s="300">
        <f t="shared" si="117"/>
        <v>0</v>
      </c>
      <c r="K215" s="299">
        <f t="shared" si="118"/>
        <v>0</v>
      </c>
      <c r="L215" s="298">
        <f t="shared" si="119"/>
        <v>0</v>
      </c>
      <c r="M215" s="299">
        <f t="shared" si="120"/>
        <v>0</v>
      </c>
      <c r="N215" s="448">
        <f>INDEX(RelayPoints,A228)</f>
        <v>0</v>
      </c>
      <c r="O215" s="301">
        <f>+G215+I215+K215+M215</f>
        <v>0</v>
      </c>
      <c r="P215" s="451">
        <f>+AC228+AG228+N215</f>
        <v>0</v>
      </c>
      <c r="Q215" s="302" t="str">
        <f>IF(AB215+AF215&gt;0,"*","")</f>
        <v/>
      </c>
      <c r="R215" s="303">
        <f t="shared" si="121"/>
        <v>0</v>
      </c>
      <c r="S215" s="304">
        <f t="shared" si="122"/>
        <v>0</v>
      </c>
      <c r="T215" s="305">
        <f t="shared" si="123"/>
        <v>0</v>
      </c>
      <c r="V215" s="306" t="str">
        <f t="shared" si="124"/>
        <v/>
      </c>
      <c r="X215" s="173" t="str">
        <f t="shared" si="125"/>
        <v/>
      </c>
      <c r="Z215" s="307">
        <f t="shared" si="96"/>
        <v>0</v>
      </c>
      <c r="AA215" s="308">
        <f>IF($Z215&gt;=1,RANK($Z215,$Z215:$Z228),0)</f>
        <v>0</v>
      </c>
      <c r="AB215" s="309">
        <f t="shared" ref="AB215:AB246" si="128">IF(AA215&lt;=MaxS,INT(Z215),0)</f>
        <v>0</v>
      </c>
      <c r="AD215" s="307">
        <f t="shared" si="97"/>
        <v>0</v>
      </c>
      <c r="AE215" s="308">
        <f>IF($AD215&gt;=1,RANK($AD215,$AD215:$AD228),0)</f>
        <v>0</v>
      </c>
      <c r="AF215" s="309">
        <f t="shared" ref="AF215:AF246" si="129">IF(AE215&lt;=MaxS,INT(AD215),0)</f>
        <v>0</v>
      </c>
      <c r="AI215" s="336">
        <f t="shared" si="98"/>
        <v>0</v>
      </c>
      <c r="AJ215" s="337">
        <f t="shared" si="99"/>
        <v>0</v>
      </c>
    </row>
    <row r="216" spans="1:36" ht="15" x14ac:dyDescent="0.2">
      <c r="A216" s="447"/>
      <c r="B216" s="295">
        <f t="shared" si="110"/>
        <v>0</v>
      </c>
      <c r="C216" s="371"/>
      <c r="D216" s="310" t="str">
        <f t="shared" si="111"/>
        <v/>
      </c>
      <c r="E216" s="311" t="str">
        <f t="shared" si="112"/>
        <v/>
      </c>
      <c r="F216" s="312">
        <f t="shared" si="113"/>
        <v>0</v>
      </c>
      <c r="G216" s="313">
        <f t="shared" si="114"/>
        <v>0</v>
      </c>
      <c r="H216" s="314">
        <f t="shared" si="115"/>
        <v>0</v>
      </c>
      <c r="I216" s="313">
        <f t="shared" si="116"/>
        <v>0</v>
      </c>
      <c r="J216" s="314">
        <f t="shared" si="117"/>
        <v>0</v>
      </c>
      <c r="K216" s="313">
        <f t="shared" si="118"/>
        <v>0</v>
      </c>
      <c r="L216" s="312">
        <f t="shared" si="119"/>
        <v>0</v>
      </c>
      <c r="M216" s="313">
        <f t="shared" si="120"/>
        <v>0</v>
      </c>
      <c r="N216" s="449"/>
      <c r="O216" s="315">
        <f t="shared" ref="O216:O228" si="130">+G216+I216+K216+M216</f>
        <v>0</v>
      </c>
      <c r="P216" s="452"/>
      <c r="Q216" s="302" t="str">
        <f t="shared" ref="Q216:Q228" si="131">IF(AB216+AF216&gt;0,"*","")</f>
        <v/>
      </c>
      <c r="R216" s="316">
        <f t="shared" si="121"/>
        <v>0</v>
      </c>
      <c r="S216" s="168">
        <f t="shared" si="122"/>
        <v>0</v>
      </c>
      <c r="T216" s="169">
        <f t="shared" si="123"/>
        <v>0</v>
      </c>
      <c r="V216" s="317" t="str">
        <f t="shared" si="124"/>
        <v/>
      </c>
      <c r="X216" s="173" t="str">
        <f t="shared" si="125"/>
        <v/>
      </c>
      <c r="Z216" s="318">
        <f t="shared" si="96"/>
        <v>0</v>
      </c>
      <c r="AA216" s="319">
        <f>IF($Z216&gt;=1,RANK($Z216,$Z215:$Z228),0)</f>
        <v>0</v>
      </c>
      <c r="AB216" s="320">
        <f t="shared" si="128"/>
        <v>0</v>
      </c>
      <c r="AD216" s="318">
        <f t="shared" si="97"/>
        <v>0</v>
      </c>
      <c r="AE216" s="319">
        <f>IF($AD216&gt;=1,RANK($AD216,$AD215:$AD228),0)</f>
        <v>0</v>
      </c>
      <c r="AF216" s="320">
        <f t="shared" si="129"/>
        <v>0</v>
      </c>
      <c r="AI216" s="336">
        <f t="shared" si="98"/>
        <v>0</v>
      </c>
      <c r="AJ216" s="337">
        <f t="shared" si="99"/>
        <v>0</v>
      </c>
    </row>
    <row r="217" spans="1:36" ht="15" x14ac:dyDescent="0.2">
      <c r="A217" s="447"/>
      <c r="B217" s="295">
        <f t="shared" si="110"/>
        <v>0</v>
      </c>
      <c r="C217" s="371"/>
      <c r="D217" s="310" t="str">
        <f t="shared" si="111"/>
        <v/>
      </c>
      <c r="E217" s="311" t="str">
        <f t="shared" si="112"/>
        <v/>
      </c>
      <c r="F217" s="312">
        <f t="shared" si="113"/>
        <v>0</v>
      </c>
      <c r="G217" s="313">
        <f t="shared" si="114"/>
        <v>0</v>
      </c>
      <c r="H217" s="314">
        <f t="shared" si="115"/>
        <v>0</v>
      </c>
      <c r="I217" s="313">
        <f t="shared" si="116"/>
        <v>0</v>
      </c>
      <c r="J217" s="314">
        <f t="shared" si="117"/>
        <v>0</v>
      </c>
      <c r="K217" s="313">
        <f t="shared" si="118"/>
        <v>0</v>
      </c>
      <c r="L217" s="312">
        <f t="shared" si="119"/>
        <v>0</v>
      </c>
      <c r="M217" s="313">
        <f t="shared" si="120"/>
        <v>0</v>
      </c>
      <c r="N217" s="449"/>
      <c r="O217" s="315">
        <f t="shared" si="130"/>
        <v>0</v>
      </c>
      <c r="P217" s="452"/>
      <c r="Q217" s="302" t="str">
        <f t="shared" si="131"/>
        <v/>
      </c>
      <c r="R217" s="316">
        <f t="shared" si="121"/>
        <v>0</v>
      </c>
      <c r="S217" s="168">
        <f t="shared" si="122"/>
        <v>0</v>
      </c>
      <c r="T217" s="169">
        <f t="shared" si="123"/>
        <v>0</v>
      </c>
      <c r="V217" s="317" t="str">
        <f t="shared" si="124"/>
        <v/>
      </c>
      <c r="X217" s="173" t="str">
        <f t="shared" si="125"/>
        <v/>
      </c>
      <c r="Z217" s="318">
        <f t="shared" si="96"/>
        <v>0</v>
      </c>
      <c r="AA217" s="319">
        <f>IF($Z217&gt;=1,RANK($Z217,$Z215:$Z228),0)</f>
        <v>0</v>
      </c>
      <c r="AB217" s="320">
        <f t="shared" si="128"/>
        <v>0</v>
      </c>
      <c r="AD217" s="318">
        <f t="shared" si="97"/>
        <v>0</v>
      </c>
      <c r="AE217" s="319">
        <f>IF($AD217&gt;=1,RANK($AD217,$AD215:$AD228),0)</f>
        <v>0</v>
      </c>
      <c r="AF217" s="320">
        <f t="shared" si="129"/>
        <v>0</v>
      </c>
      <c r="AI217" s="336">
        <f t="shared" si="98"/>
        <v>0</v>
      </c>
      <c r="AJ217" s="337">
        <f t="shared" si="99"/>
        <v>0</v>
      </c>
    </row>
    <row r="218" spans="1:36" ht="15" x14ac:dyDescent="0.2">
      <c r="A218" s="447"/>
      <c r="B218" s="295">
        <f t="shared" si="110"/>
        <v>0</v>
      </c>
      <c r="C218" s="371"/>
      <c r="D218" s="310" t="str">
        <f t="shared" si="111"/>
        <v/>
      </c>
      <c r="E218" s="311" t="str">
        <f t="shared" si="112"/>
        <v/>
      </c>
      <c r="F218" s="312">
        <f t="shared" si="113"/>
        <v>0</v>
      </c>
      <c r="G218" s="313">
        <f t="shared" si="114"/>
        <v>0</v>
      </c>
      <c r="H218" s="314">
        <f t="shared" si="115"/>
        <v>0</v>
      </c>
      <c r="I218" s="313">
        <f t="shared" si="116"/>
        <v>0</v>
      </c>
      <c r="J218" s="314">
        <f t="shared" si="117"/>
        <v>0</v>
      </c>
      <c r="K218" s="313">
        <f t="shared" si="118"/>
        <v>0</v>
      </c>
      <c r="L218" s="312">
        <f t="shared" si="119"/>
        <v>0</v>
      </c>
      <c r="M218" s="313">
        <f t="shared" si="120"/>
        <v>0</v>
      </c>
      <c r="N218" s="449"/>
      <c r="O218" s="315">
        <f t="shared" si="130"/>
        <v>0</v>
      </c>
      <c r="P218" s="452"/>
      <c r="Q218" s="302" t="str">
        <f t="shared" si="131"/>
        <v/>
      </c>
      <c r="R218" s="316">
        <f t="shared" si="121"/>
        <v>0</v>
      </c>
      <c r="S218" s="168">
        <f t="shared" si="122"/>
        <v>0</v>
      </c>
      <c r="T218" s="169">
        <f t="shared" si="123"/>
        <v>0</v>
      </c>
      <c r="V218" s="317" t="str">
        <f t="shared" si="124"/>
        <v/>
      </c>
      <c r="X218" s="173" t="str">
        <f t="shared" si="125"/>
        <v/>
      </c>
      <c r="Z218" s="318">
        <f t="shared" si="96"/>
        <v>0</v>
      </c>
      <c r="AA218" s="319">
        <f>IF($Z218&gt;=1,RANK($Z218,$Z215:$Z228),0)</f>
        <v>0</v>
      </c>
      <c r="AB218" s="320">
        <f t="shared" si="128"/>
        <v>0</v>
      </c>
      <c r="AD218" s="318">
        <f t="shared" si="97"/>
        <v>0</v>
      </c>
      <c r="AE218" s="319">
        <f>IF($AD218&gt;=1,RANK($AD218,$AD215:$AD228),0)</f>
        <v>0</v>
      </c>
      <c r="AF218" s="320">
        <f t="shared" si="129"/>
        <v>0</v>
      </c>
      <c r="AI218" s="336">
        <f t="shared" si="98"/>
        <v>0</v>
      </c>
      <c r="AJ218" s="337">
        <f t="shared" si="99"/>
        <v>0</v>
      </c>
    </row>
    <row r="219" spans="1:36" ht="15" x14ac:dyDescent="0.2">
      <c r="A219" s="447"/>
      <c r="B219" s="295">
        <f t="shared" si="110"/>
        <v>0</v>
      </c>
      <c r="C219" s="371"/>
      <c r="D219" s="310" t="str">
        <f t="shared" si="111"/>
        <v/>
      </c>
      <c r="E219" s="311" t="str">
        <f t="shared" si="112"/>
        <v/>
      </c>
      <c r="F219" s="312">
        <f t="shared" si="113"/>
        <v>0</v>
      </c>
      <c r="G219" s="313">
        <f t="shared" si="114"/>
        <v>0</v>
      </c>
      <c r="H219" s="314">
        <f t="shared" si="115"/>
        <v>0</v>
      </c>
      <c r="I219" s="313">
        <f t="shared" si="116"/>
        <v>0</v>
      </c>
      <c r="J219" s="314">
        <f t="shared" si="117"/>
        <v>0</v>
      </c>
      <c r="K219" s="313">
        <f t="shared" si="118"/>
        <v>0</v>
      </c>
      <c r="L219" s="312">
        <f t="shared" si="119"/>
        <v>0</v>
      </c>
      <c r="M219" s="313">
        <f t="shared" si="120"/>
        <v>0</v>
      </c>
      <c r="N219" s="449"/>
      <c r="O219" s="315">
        <f t="shared" si="130"/>
        <v>0</v>
      </c>
      <c r="P219" s="452"/>
      <c r="Q219" s="302" t="str">
        <f t="shared" si="131"/>
        <v/>
      </c>
      <c r="R219" s="316">
        <f t="shared" si="121"/>
        <v>0</v>
      </c>
      <c r="S219" s="168">
        <f t="shared" si="122"/>
        <v>0</v>
      </c>
      <c r="T219" s="169">
        <f t="shared" si="123"/>
        <v>0</v>
      </c>
      <c r="V219" s="317" t="str">
        <f t="shared" si="124"/>
        <v/>
      </c>
      <c r="X219" s="173" t="str">
        <f t="shared" si="125"/>
        <v/>
      </c>
      <c r="Z219" s="318">
        <f t="shared" si="96"/>
        <v>0</v>
      </c>
      <c r="AA219" s="319">
        <f>IF($Z219&gt;=1,RANK($Z219,$Z215:$Z228),0)</f>
        <v>0</v>
      </c>
      <c r="AB219" s="320">
        <f t="shared" si="128"/>
        <v>0</v>
      </c>
      <c r="AD219" s="318">
        <f t="shared" si="97"/>
        <v>0</v>
      </c>
      <c r="AE219" s="319">
        <f>IF($AD219&gt;=1,RANK($AD219,$AD215:$AD228),0)</f>
        <v>0</v>
      </c>
      <c r="AF219" s="320">
        <f t="shared" si="129"/>
        <v>0</v>
      </c>
      <c r="AI219" s="336">
        <f t="shared" si="98"/>
        <v>0</v>
      </c>
      <c r="AJ219" s="337">
        <f t="shared" si="99"/>
        <v>0</v>
      </c>
    </row>
    <row r="220" spans="1:36" ht="15" x14ac:dyDescent="0.2">
      <c r="A220" s="447"/>
      <c r="B220" s="295">
        <f t="shared" si="110"/>
        <v>0</v>
      </c>
      <c r="C220" s="371"/>
      <c r="D220" s="310" t="str">
        <f t="shared" si="111"/>
        <v/>
      </c>
      <c r="E220" s="311" t="str">
        <f t="shared" si="112"/>
        <v/>
      </c>
      <c r="F220" s="321">
        <f t="shared" si="113"/>
        <v>0</v>
      </c>
      <c r="G220" s="313">
        <f t="shared" si="114"/>
        <v>0</v>
      </c>
      <c r="H220" s="314">
        <f t="shared" si="115"/>
        <v>0</v>
      </c>
      <c r="I220" s="313">
        <f t="shared" si="116"/>
        <v>0</v>
      </c>
      <c r="J220" s="314">
        <f t="shared" si="117"/>
        <v>0</v>
      </c>
      <c r="K220" s="313">
        <f t="shared" si="118"/>
        <v>0</v>
      </c>
      <c r="L220" s="312">
        <f t="shared" si="119"/>
        <v>0</v>
      </c>
      <c r="M220" s="313">
        <f t="shared" si="120"/>
        <v>0</v>
      </c>
      <c r="N220" s="449"/>
      <c r="O220" s="315">
        <f t="shared" si="130"/>
        <v>0</v>
      </c>
      <c r="P220" s="452"/>
      <c r="Q220" s="302" t="str">
        <f t="shared" si="131"/>
        <v/>
      </c>
      <c r="R220" s="316">
        <f t="shared" si="121"/>
        <v>0</v>
      </c>
      <c r="S220" s="168">
        <f t="shared" si="122"/>
        <v>0</v>
      </c>
      <c r="T220" s="169">
        <f t="shared" si="123"/>
        <v>0</v>
      </c>
      <c r="V220" s="317" t="str">
        <f t="shared" si="124"/>
        <v/>
      </c>
      <c r="X220" s="173" t="str">
        <f t="shared" si="125"/>
        <v/>
      </c>
      <c r="Z220" s="318">
        <f t="shared" si="96"/>
        <v>0</v>
      </c>
      <c r="AA220" s="319">
        <f>IF($Z220&gt;=1,RANK($Z220,$Z215:$Z228),0)</f>
        <v>0</v>
      </c>
      <c r="AB220" s="320">
        <f t="shared" si="128"/>
        <v>0</v>
      </c>
      <c r="AD220" s="318">
        <f t="shared" si="97"/>
        <v>0</v>
      </c>
      <c r="AE220" s="319">
        <f>IF($AD220&gt;=1,RANK($AD220,$AD215:$AD228),0)</f>
        <v>0</v>
      </c>
      <c r="AF220" s="320">
        <f t="shared" si="129"/>
        <v>0</v>
      </c>
      <c r="AI220" s="336">
        <f t="shared" si="98"/>
        <v>0</v>
      </c>
      <c r="AJ220" s="337">
        <f t="shared" si="99"/>
        <v>0</v>
      </c>
    </row>
    <row r="221" spans="1:36" ht="15" x14ac:dyDescent="0.2">
      <c r="A221" s="447"/>
      <c r="B221" s="295">
        <f t="shared" si="110"/>
        <v>0</v>
      </c>
      <c r="C221" s="371"/>
      <c r="D221" s="310" t="str">
        <f t="shared" si="111"/>
        <v/>
      </c>
      <c r="E221" s="311" t="str">
        <f t="shared" si="112"/>
        <v/>
      </c>
      <c r="F221" s="312">
        <f t="shared" si="113"/>
        <v>0</v>
      </c>
      <c r="G221" s="313">
        <f t="shared" si="114"/>
        <v>0</v>
      </c>
      <c r="H221" s="314">
        <f t="shared" si="115"/>
        <v>0</v>
      </c>
      <c r="I221" s="313">
        <f t="shared" si="116"/>
        <v>0</v>
      </c>
      <c r="J221" s="314">
        <f t="shared" si="117"/>
        <v>0</v>
      </c>
      <c r="K221" s="313">
        <f t="shared" si="118"/>
        <v>0</v>
      </c>
      <c r="L221" s="312">
        <f t="shared" si="119"/>
        <v>0</v>
      </c>
      <c r="M221" s="313">
        <f t="shared" si="120"/>
        <v>0</v>
      </c>
      <c r="N221" s="449"/>
      <c r="O221" s="315">
        <f t="shared" si="130"/>
        <v>0</v>
      </c>
      <c r="P221" s="452"/>
      <c r="Q221" s="302" t="str">
        <f t="shared" si="131"/>
        <v/>
      </c>
      <c r="R221" s="316">
        <f t="shared" si="121"/>
        <v>0</v>
      </c>
      <c r="S221" s="168">
        <f t="shared" si="122"/>
        <v>0</v>
      </c>
      <c r="T221" s="169">
        <f t="shared" si="123"/>
        <v>0</v>
      </c>
      <c r="V221" s="317" t="str">
        <f t="shared" si="124"/>
        <v/>
      </c>
      <c r="X221" s="173" t="str">
        <f t="shared" si="125"/>
        <v/>
      </c>
      <c r="Z221" s="318">
        <f t="shared" si="96"/>
        <v>0</v>
      </c>
      <c r="AA221" s="319">
        <f>IF($Z221&gt;=1,RANK($Z221,$Z215:$Z228),0)</f>
        <v>0</v>
      </c>
      <c r="AB221" s="320">
        <f t="shared" si="128"/>
        <v>0</v>
      </c>
      <c r="AD221" s="318">
        <f t="shared" si="97"/>
        <v>0</v>
      </c>
      <c r="AE221" s="319">
        <f>IF($AD221&gt;=1,RANK($AD221,$AD215:$AD228),0)</f>
        <v>0</v>
      </c>
      <c r="AF221" s="320">
        <f t="shared" si="129"/>
        <v>0</v>
      </c>
      <c r="AI221" s="336">
        <f t="shared" si="98"/>
        <v>0</v>
      </c>
      <c r="AJ221" s="337">
        <f t="shared" si="99"/>
        <v>0</v>
      </c>
    </row>
    <row r="222" spans="1:36" ht="15" x14ac:dyDescent="0.2">
      <c r="A222" s="447"/>
      <c r="B222" s="295">
        <f t="shared" si="110"/>
        <v>0</v>
      </c>
      <c r="C222" s="371"/>
      <c r="D222" s="310" t="str">
        <f t="shared" si="111"/>
        <v/>
      </c>
      <c r="E222" s="311" t="str">
        <f t="shared" si="112"/>
        <v/>
      </c>
      <c r="F222" s="312">
        <f t="shared" si="113"/>
        <v>0</v>
      </c>
      <c r="G222" s="313">
        <f t="shared" si="114"/>
        <v>0</v>
      </c>
      <c r="H222" s="314">
        <f t="shared" si="115"/>
        <v>0</v>
      </c>
      <c r="I222" s="313">
        <f t="shared" si="116"/>
        <v>0</v>
      </c>
      <c r="J222" s="314">
        <f t="shared" si="117"/>
        <v>0</v>
      </c>
      <c r="K222" s="313">
        <f t="shared" si="118"/>
        <v>0</v>
      </c>
      <c r="L222" s="312">
        <f t="shared" si="119"/>
        <v>0</v>
      </c>
      <c r="M222" s="313">
        <f t="shared" si="120"/>
        <v>0</v>
      </c>
      <c r="N222" s="449"/>
      <c r="O222" s="315">
        <f t="shared" si="130"/>
        <v>0</v>
      </c>
      <c r="P222" s="452"/>
      <c r="Q222" s="302" t="str">
        <f t="shared" si="131"/>
        <v/>
      </c>
      <c r="R222" s="316">
        <f t="shared" si="121"/>
        <v>0</v>
      </c>
      <c r="S222" s="168">
        <f t="shared" si="122"/>
        <v>0</v>
      </c>
      <c r="T222" s="169">
        <f t="shared" si="123"/>
        <v>0</v>
      </c>
      <c r="V222" s="317" t="str">
        <f t="shared" si="124"/>
        <v/>
      </c>
      <c r="X222" s="173" t="str">
        <f t="shared" si="125"/>
        <v/>
      </c>
      <c r="Z222" s="318">
        <f t="shared" si="96"/>
        <v>0</v>
      </c>
      <c r="AA222" s="319">
        <f>IF($Z222&gt;=1,RANK($Z222,$Z215:$Z228),0)</f>
        <v>0</v>
      </c>
      <c r="AB222" s="320">
        <f t="shared" si="128"/>
        <v>0</v>
      </c>
      <c r="AD222" s="318">
        <f t="shared" si="97"/>
        <v>0</v>
      </c>
      <c r="AE222" s="319">
        <f>IF($AD222&gt;=1,RANK($AD222,$AD215:$AD228),0)</f>
        <v>0</v>
      </c>
      <c r="AF222" s="320">
        <f t="shared" si="129"/>
        <v>0</v>
      </c>
      <c r="AI222" s="336">
        <f t="shared" si="98"/>
        <v>0</v>
      </c>
      <c r="AJ222" s="337">
        <f t="shared" si="99"/>
        <v>0</v>
      </c>
    </row>
    <row r="223" spans="1:36" ht="15" x14ac:dyDescent="0.2">
      <c r="A223" s="447"/>
      <c r="B223" s="295">
        <f t="shared" si="110"/>
        <v>0</v>
      </c>
      <c r="C223" s="371"/>
      <c r="D223" s="310" t="str">
        <f t="shared" si="111"/>
        <v/>
      </c>
      <c r="E223" s="311" t="str">
        <f t="shared" si="112"/>
        <v/>
      </c>
      <c r="F223" s="312">
        <f t="shared" si="113"/>
        <v>0</v>
      </c>
      <c r="G223" s="313">
        <f t="shared" si="114"/>
        <v>0</v>
      </c>
      <c r="H223" s="314">
        <f t="shared" si="115"/>
        <v>0</v>
      </c>
      <c r="I223" s="313">
        <f t="shared" si="116"/>
        <v>0</v>
      </c>
      <c r="J223" s="314">
        <f t="shared" si="117"/>
        <v>0</v>
      </c>
      <c r="K223" s="313">
        <f t="shared" si="118"/>
        <v>0</v>
      </c>
      <c r="L223" s="312">
        <f t="shared" si="119"/>
        <v>0</v>
      </c>
      <c r="M223" s="313">
        <f t="shared" si="120"/>
        <v>0</v>
      </c>
      <c r="N223" s="449"/>
      <c r="O223" s="315">
        <f t="shared" si="130"/>
        <v>0</v>
      </c>
      <c r="P223" s="452"/>
      <c r="Q223" s="302" t="str">
        <f t="shared" si="131"/>
        <v/>
      </c>
      <c r="R223" s="316">
        <f t="shared" si="121"/>
        <v>0</v>
      </c>
      <c r="S223" s="168">
        <f t="shared" si="122"/>
        <v>0</v>
      </c>
      <c r="T223" s="169">
        <f t="shared" si="123"/>
        <v>0</v>
      </c>
      <c r="V223" s="317" t="str">
        <f t="shared" si="124"/>
        <v/>
      </c>
      <c r="X223" s="173" t="str">
        <f t="shared" si="125"/>
        <v/>
      </c>
      <c r="Z223" s="318">
        <f t="shared" si="96"/>
        <v>0</v>
      </c>
      <c r="AA223" s="319">
        <f>IF($Z223&gt;=1,RANK($Z223,$Z215:$Z228),0)</f>
        <v>0</v>
      </c>
      <c r="AB223" s="320">
        <f t="shared" si="128"/>
        <v>0</v>
      </c>
      <c r="AD223" s="318">
        <f t="shared" si="97"/>
        <v>0</v>
      </c>
      <c r="AE223" s="319">
        <f>IF($AD223&gt;=1,RANK($AD223,$AD215:$AD228),0)</f>
        <v>0</v>
      </c>
      <c r="AF223" s="320">
        <f t="shared" si="129"/>
        <v>0</v>
      </c>
      <c r="AI223" s="336">
        <f t="shared" si="98"/>
        <v>0</v>
      </c>
      <c r="AJ223" s="337">
        <f t="shared" si="99"/>
        <v>0</v>
      </c>
    </row>
    <row r="224" spans="1:36" ht="15" x14ac:dyDescent="0.2">
      <c r="A224" s="447"/>
      <c r="B224" s="295">
        <f t="shared" si="110"/>
        <v>0</v>
      </c>
      <c r="C224" s="371"/>
      <c r="D224" s="310" t="str">
        <f t="shared" si="111"/>
        <v/>
      </c>
      <c r="E224" s="311" t="str">
        <f t="shared" si="112"/>
        <v/>
      </c>
      <c r="F224" s="312">
        <f t="shared" si="113"/>
        <v>0</v>
      </c>
      <c r="G224" s="313">
        <f t="shared" si="114"/>
        <v>0</v>
      </c>
      <c r="H224" s="314">
        <f t="shared" si="115"/>
        <v>0</v>
      </c>
      <c r="I224" s="313">
        <f t="shared" si="116"/>
        <v>0</v>
      </c>
      <c r="J224" s="314">
        <f t="shared" si="117"/>
        <v>0</v>
      </c>
      <c r="K224" s="313">
        <f t="shared" si="118"/>
        <v>0</v>
      </c>
      <c r="L224" s="312">
        <f t="shared" si="119"/>
        <v>0</v>
      </c>
      <c r="M224" s="313">
        <f t="shared" si="120"/>
        <v>0</v>
      </c>
      <c r="N224" s="449"/>
      <c r="O224" s="315">
        <f t="shared" si="130"/>
        <v>0</v>
      </c>
      <c r="P224" s="452"/>
      <c r="Q224" s="302" t="str">
        <f t="shared" si="131"/>
        <v/>
      </c>
      <c r="R224" s="316">
        <f t="shared" si="121"/>
        <v>0</v>
      </c>
      <c r="S224" s="168">
        <f t="shared" si="122"/>
        <v>0</v>
      </c>
      <c r="T224" s="169">
        <f t="shared" si="123"/>
        <v>0</v>
      </c>
      <c r="V224" s="317" t="str">
        <f t="shared" si="124"/>
        <v/>
      </c>
      <c r="X224" s="173" t="str">
        <f t="shared" si="125"/>
        <v/>
      </c>
      <c r="Z224" s="318">
        <f t="shared" si="96"/>
        <v>0</v>
      </c>
      <c r="AA224" s="319">
        <f>IF($Z224&gt;=1,RANK($Z224,$Z215:$Z228),0)</f>
        <v>0</v>
      </c>
      <c r="AB224" s="320">
        <f t="shared" si="128"/>
        <v>0</v>
      </c>
      <c r="AD224" s="318">
        <f t="shared" si="97"/>
        <v>0</v>
      </c>
      <c r="AE224" s="319">
        <f>IF($AD224&gt;=1,RANK($AD224,$AD215:$AD228),0)</f>
        <v>0</v>
      </c>
      <c r="AF224" s="320">
        <f t="shared" si="129"/>
        <v>0</v>
      </c>
      <c r="AI224" s="336">
        <f t="shared" si="98"/>
        <v>0</v>
      </c>
      <c r="AJ224" s="337">
        <f t="shared" si="99"/>
        <v>0</v>
      </c>
    </row>
    <row r="225" spans="1:36" ht="15" x14ac:dyDescent="0.2">
      <c r="A225" s="447"/>
      <c r="B225" s="295">
        <f t="shared" si="110"/>
        <v>0</v>
      </c>
      <c r="C225" s="371"/>
      <c r="D225" s="310" t="str">
        <f t="shared" si="111"/>
        <v/>
      </c>
      <c r="E225" s="311" t="str">
        <f t="shared" si="112"/>
        <v/>
      </c>
      <c r="F225" s="312">
        <f t="shared" si="113"/>
        <v>0</v>
      </c>
      <c r="G225" s="313">
        <f t="shared" si="114"/>
        <v>0</v>
      </c>
      <c r="H225" s="314">
        <f t="shared" si="115"/>
        <v>0</v>
      </c>
      <c r="I225" s="313">
        <f t="shared" si="116"/>
        <v>0</v>
      </c>
      <c r="J225" s="314">
        <f t="shared" si="117"/>
        <v>0</v>
      </c>
      <c r="K225" s="313">
        <f t="shared" si="118"/>
        <v>0</v>
      </c>
      <c r="L225" s="312">
        <f t="shared" si="119"/>
        <v>0</v>
      </c>
      <c r="M225" s="313">
        <f t="shared" si="120"/>
        <v>0</v>
      </c>
      <c r="N225" s="449"/>
      <c r="O225" s="315">
        <f t="shared" si="130"/>
        <v>0</v>
      </c>
      <c r="P225" s="452"/>
      <c r="Q225" s="302" t="str">
        <f t="shared" si="131"/>
        <v/>
      </c>
      <c r="R225" s="316">
        <f t="shared" si="121"/>
        <v>0</v>
      </c>
      <c r="S225" s="168">
        <f t="shared" si="122"/>
        <v>0</v>
      </c>
      <c r="T225" s="169">
        <f t="shared" si="123"/>
        <v>0</v>
      </c>
      <c r="V225" s="317" t="str">
        <f t="shared" si="124"/>
        <v/>
      </c>
      <c r="X225" s="173" t="str">
        <f t="shared" si="125"/>
        <v/>
      </c>
      <c r="Z225" s="318">
        <f t="shared" si="96"/>
        <v>0</v>
      </c>
      <c r="AA225" s="319">
        <f>IF($Z225&gt;=1,RANK($Z225,$Z215:$Z228),0)</f>
        <v>0</v>
      </c>
      <c r="AB225" s="320">
        <f t="shared" si="128"/>
        <v>0</v>
      </c>
      <c r="AD225" s="318">
        <f t="shared" si="97"/>
        <v>0</v>
      </c>
      <c r="AE225" s="319">
        <f>IF($AD225&gt;=1,RANK($AD225,$AD215:$AD228),0)</f>
        <v>0</v>
      </c>
      <c r="AF225" s="320">
        <f t="shared" si="129"/>
        <v>0</v>
      </c>
      <c r="AI225" s="336">
        <f t="shared" si="98"/>
        <v>0</v>
      </c>
      <c r="AJ225" s="337">
        <f t="shared" si="99"/>
        <v>0</v>
      </c>
    </row>
    <row r="226" spans="1:36" ht="15" x14ac:dyDescent="0.2">
      <c r="A226" s="447"/>
      <c r="B226" s="295">
        <f t="shared" si="110"/>
        <v>0</v>
      </c>
      <c r="C226" s="371"/>
      <c r="D226" s="310" t="str">
        <f t="shared" si="111"/>
        <v/>
      </c>
      <c r="E226" s="311" t="str">
        <f t="shared" si="112"/>
        <v/>
      </c>
      <c r="F226" s="312">
        <f t="shared" si="113"/>
        <v>0</v>
      </c>
      <c r="G226" s="313">
        <f t="shared" si="114"/>
        <v>0</v>
      </c>
      <c r="H226" s="314">
        <f t="shared" si="115"/>
        <v>0</v>
      </c>
      <c r="I226" s="313">
        <f t="shared" si="116"/>
        <v>0</v>
      </c>
      <c r="J226" s="314">
        <f t="shared" si="117"/>
        <v>0</v>
      </c>
      <c r="K226" s="313">
        <f t="shared" si="118"/>
        <v>0</v>
      </c>
      <c r="L226" s="312">
        <f t="shared" si="119"/>
        <v>0</v>
      </c>
      <c r="M226" s="313">
        <f t="shared" si="120"/>
        <v>0</v>
      </c>
      <c r="N226" s="449"/>
      <c r="O226" s="315">
        <f t="shared" si="130"/>
        <v>0</v>
      </c>
      <c r="P226" s="452"/>
      <c r="Q226" s="302" t="str">
        <f t="shared" si="131"/>
        <v/>
      </c>
      <c r="R226" s="316">
        <f t="shared" si="121"/>
        <v>0</v>
      </c>
      <c r="S226" s="168">
        <f t="shared" si="122"/>
        <v>0</v>
      </c>
      <c r="T226" s="169">
        <f t="shared" si="123"/>
        <v>0</v>
      </c>
      <c r="V226" s="317" t="str">
        <f t="shared" si="124"/>
        <v/>
      </c>
      <c r="X226" s="173" t="str">
        <f t="shared" si="125"/>
        <v/>
      </c>
      <c r="Z226" s="318">
        <f t="shared" si="96"/>
        <v>0</v>
      </c>
      <c r="AA226" s="319">
        <f>IF($Z226&gt;=1,RANK($Z226,$Z215:$Z228),0)</f>
        <v>0</v>
      </c>
      <c r="AB226" s="320">
        <f t="shared" si="128"/>
        <v>0</v>
      </c>
      <c r="AD226" s="318">
        <f t="shared" si="97"/>
        <v>0</v>
      </c>
      <c r="AE226" s="319">
        <f>IF($AD226&gt;=1,RANK($AD226,$AD215:$AD228),0)</f>
        <v>0</v>
      </c>
      <c r="AF226" s="320">
        <f t="shared" si="129"/>
        <v>0</v>
      </c>
      <c r="AI226" s="336">
        <f t="shared" si="98"/>
        <v>0</v>
      </c>
      <c r="AJ226" s="337">
        <f t="shared" si="99"/>
        <v>0</v>
      </c>
    </row>
    <row r="227" spans="1:36" ht="15" x14ac:dyDescent="0.2">
      <c r="A227" s="447"/>
      <c r="B227" s="295">
        <f t="shared" si="110"/>
        <v>0</v>
      </c>
      <c r="C227" s="371"/>
      <c r="D227" s="310" t="str">
        <f t="shared" si="111"/>
        <v/>
      </c>
      <c r="E227" s="311" t="str">
        <f t="shared" si="112"/>
        <v/>
      </c>
      <c r="F227" s="312">
        <f t="shared" si="113"/>
        <v>0</v>
      </c>
      <c r="G227" s="313">
        <f t="shared" si="114"/>
        <v>0</v>
      </c>
      <c r="H227" s="314">
        <f t="shared" si="115"/>
        <v>0</v>
      </c>
      <c r="I227" s="313">
        <f t="shared" si="116"/>
        <v>0</v>
      </c>
      <c r="J227" s="314">
        <f t="shared" si="117"/>
        <v>0</v>
      </c>
      <c r="K227" s="313">
        <f t="shared" si="118"/>
        <v>0</v>
      </c>
      <c r="L227" s="312">
        <f t="shared" si="119"/>
        <v>0</v>
      </c>
      <c r="M227" s="313">
        <f t="shared" si="120"/>
        <v>0</v>
      </c>
      <c r="N227" s="449"/>
      <c r="O227" s="315">
        <f t="shared" si="130"/>
        <v>0</v>
      </c>
      <c r="P227" s="452"/>
      <c r="Q227" s="302" t="str">
        <f t="shared" si="131"/>
        <v/>
      </c>
      <c r="R227" s="316">
        <f t="shared" si="121"/>
        <v>0</v>
      </c>
      <c r="S227" s="168">
        <f t="shared" si="122"/>
        <v>0</v>
      </c>
      <c r="T227" s="169">
        <f t="shared" si="123"/>
        <v>0</v>
      </c>
      <c r="V227" s="317" t="str">
        <f t="shared" si="124"/>
        <v/>
      </c>
      <c r="X227" s="173" t="str">
        <f t="shared" si="125"/>
        <v/>
      </c>
      <c r="Z227" s="318">
        <f t="shared" si="96"/>
        <v>0</v>
      </c>
      <c r="AA227" s="319">
        <f>IF($Z227&gt;=1,RANK($Z227,$Z215:$Z228),0)</f>
        <v>0</v>
      </c>
      <c r="AB227" s="320">
        <f t="shared" si="128"/>
        <v>0</v>
      </c>
      <c r="AD227" s="318">
        <f t="shared" si="97"/>
        <v>0</v>
      </c>
      <c r="AE227" s="319">
        <f>IF($AD227&gt;=1,RANK($AD227,$AD215:$AD228),0)</f>
        <v>0</v>
      </c>
      <c r="AF227" s="320">
        <f t="shared" si="129"/>
        <v>0</v>
      </c>
      <c r="AI227" s="336">
        <f t="shared" si="98"/>
        <v>0</v>
      </c>
      <c r="AJ227" s="337">
        <f t="shared" si="99"/>
        <v>0</v>
      </c>
    </row>
    <row r="228" spans="1:36" ht="15" x14ac:dyDescent="0.2">
      <c r="A228" s="322">
        <f>((ROW(A215)-5)/14)+1</f>
        <v>16</v>
      </c>
      <c r="B228" s="295">
        <f t="shared" si="110"/>
        <v>0</v>
      </c>
      <c r="C228" s="372"/>
      <c r="D228" s="323" t="str">
        <f t="shared" si="111"/>
        <v/>
      </c>
      <c r="E228" s="324" t="str">
        <f t="shared" si="112"/>
        <v/>
      </c>
      <c r="F228" s="325">
        <f t="shared" si="113"/>
        <v>0</v>
      </c>
      <c r="G228" s="326">
        <f t="shared" si="114"/>
        <v>0</v>
      </c>
      <c r="H228" s="327">
        <f t="shared" si="115"/>
        <v>0</v>
      </c>
      <c r="I228" s="326">
        <f t="shared" si="116"/>
        <v>0</v>
      </c>
      <c r="J228" s="327">
        <f t="shared" si="117"/>
        <v>0</v>
      </c>
      <c r="K228" s="326">
        <f t="shared" si="118"/>
        <v>0</v>
      </c>
      <c r="L228" s="325">
        <f t="shared" si="119"/>
        <v>0</v>
      </c>
      <c r="M228" s="326">
        <f t="shared" si="120"/>
        <v>0</v>
      </c>
      <c r="N228" s="450"/>
      <c r="O228" s="328">
        <f t="shared" si="130"/>
        <v>0</v>
      </c>
      <c r="P228" s="453"/>
      <c r="Q228" s="302" t="str">
        <f t="shared" si="131"/>
        <v/>
      </c>
      <c r="R228" s="329">
        <f t="shared" si="121"/>
        <v>0</v>
      </c>
      <c r="S228" s="171">
        <f t="shared" si="122"/>
        <v>0</v>
      </c>
      <c r="T228" s="172">
        <f t="shared" si="123"/>
        <v>0</v>
      </c>
      <c r="V228" s="330" t="str">
        <f t="shared" si="124"/>
        <v/>
      </c>
      <c r="X228" s="173" t="str">
        <f t="shared" si="125"/>
        <v/>
      </c>
      <c r="Z228" s="331">
        <f t="shared" si="96"/>
        <v>0</v>
      </c>
      <c r="AA228" s="293">
        <f>IF($Z228&gt;=1,RANK($Z228,$Z215:$Z228),0)</f>
        <v>0</v>
      </c>
      <c r="AB228" s="294">
        <f t="shared" si="128"/>
        <v>0</v>
      </c>
      <c r="AC228" s="163">
        <f>SUM(AB215:AB228)</f>
        <v>0</v>
      </c>
      <c r="AD228" s="331">
        <f t="shared" si="97"/>
        <v>0</v>
      </c>
      <c r="AE228" s="293">
        <f>IF($AD228&gt;=1,RANK($AD228,$AD215:$AD228),0)</f>
        <v>0</v>
      </c>
      <c r="AF228" s="294">
        <f t="shared" si="129"/>
        <v>0</v>
      </c>
      <c r="AG228" s="163">
        <f>SUM(AF215:AF228)</f>
        <v>0</v>
      </c>
      <c r="AI228" s="332">
        <f t="shared" si="98"/>
        <v>0</v>
      </c>
      <c r="AJ228" s="333">
        <f t="shared" si="99"/>
        <v>0</v>
      </c>
    </row>
    <row r="229" spans="1:36" ht="15" customHeight="1" x14ac:dyDescent="0.2">
      <c r="A229" s="447" t="str">
        <f>IF(LEN(E229),+E229,"")</f>
        <v/>
      </c>
      <c r="B229" s="295">
        <f t="shared" si="110"/>
        <v>0</v>
      </c>
      <c r="C229" s="370"/>
      <c r="D229" s="296" t="str">
        <f t="shared" si="111"/>
        <v/>
      </c>
      <c r="E229" s="297" t="str">
        <f t="shared" si="112"/>
        <v/>
      </c>
      <c r="F229" s="298">
        <f t="shared" si="113"/>
        <v>0</v>
      </c>
      <c r="G229" s="299">
        <f t="shared" si="114"/>
        <v>0</v>
      </c>
      <c r="H229" s="300">
        <f t="shared" si="115"/>
        <v>0</v>
      </c>
      <c r="I229" s="299">
        <f t="shared" si="116"/>
        <v>0</v>
      </c>
      <c r="J229" s="300">
        <f t="shared" si="117"/>
        <v>0</v>
      </c>
      <c r="K229" s="299">
        <f t="shared" si="118"/>
        <v>0</v>
      </c>
      <c r="L229" s="298">
        <f t="shared" si="119"/>
        <v>0</v>
      </c>
      <c r="M229" s="299">
        <f t="shared" si="120"/>
        <v>0</v>
      </c>
      <c r="N229" s="448">
        <f>INDEX(RelayPoints,A242)</f>
        <v>0</v>
      </c>
      <c r="O229" s="301">
        <f>+G229+I229+K229+M229</f>
        <v>0</v>
      </c>
      <c r="P229" s="451">
        <f>+AC242+AG242+N229</f>
        <v>0</v>
      </c>
      <c r="Q229" s="302" t="str">
        <f>IF(AB229+AF229&gt;0,"*","")</f>
        <v/>
      </c>
      <c r="R229" s="303">
        <f t="shared" si="121"/>
        <v>0</v>
      </c>
      <c r="S229" s="304">
        <f t="shared" si="122"/>
        <v>0</v>
      </c>
      <c r="T229" s="305">
        <f t="shared" si="123"/>
        <v>0</v>
      </c>
      <c r="V229" s="306" t="str">
        <f t="shared" si="124"/>
        <v/>
      </c>
      <c r="X229" s="173" t="str">
        <f t="shared" si="125"/>
        <v/>
      </c>
      <c r="Z229" s="307">
        <f t="shared" si="96"/>
        <v>0</v>
      </c>
      <c r="AA229" s="308">
        <f>IF($Z229&gt;=1,RANK($Z229,$Z229:$Z242),0)</f>
        <v>0</v>
      </c>
      <c r="AB229" s="309">
        <f t="shared" si="128"/>
        <v>0</v>
      </c>
      <c r="AD229" s="307">
        <f t="shared" si="97"/>
        <v>0</v>
      </c>
      <c r="AE229" s="308">
        <f>IF($AD229&gt;=1,RANK($AD229,$AD229:$AD242),0)</f>
        <v>0</v>
      </c>
      <c r="AF229" s="309">
        <f t="shared" si="129"/>
        <v>0</v>
      </c>
      <c r="AI229" s="336">
        <f t="shared" si="98"/>
        <v>0</v>
      </c>
      <c r="AJ229" s="337">
        <f t="shared" si="99"/>
        <v>0</v>
      </c>
    </row>
    <row r="230" spans="1:36" ht="15" x14ac:dyDescent="0.2">
      <c r="A230" s="447"/>
      <c r="B230" s="295">
        <f t="shared" si="110"/>
        <v>0</v>
      </c>
      <c r="C230" s="371"/>
      <c r="D230" s="310" t="str">
        <f t="shared" si="111"/>
        <v/>
      </c>
      <c r="E230" s="311" t="str">
        <f t="shared" si="112"/>
        <v/>
      </c>
      <c r="F230" s="312">
        <f t="shared" si="113"/>
        <v>0</v>
      </c>
      <c r="G230" s="313">
        <f t="shared" si="114"/>
        <v>0</v>
      </c>
      <c r="H230" s="314">
        <f t="shared" si="115"/>
        <v>0</v>
      </c>
      <c r="I230" s="313">
        <f t="shared" si="116"/>
        <v>0</v>
      </c>
      <c r="J230" s="314">
        <f t="shared" si="117"/>
        <v>0</v>
      </c>
      <c r="K230" s="313">
        <f t="shared" si="118"/>
        <v>0</v>
      </c>
      <c r="L230" s="312">
        <f t="shared" si="119"/>
        <v>0</v>
      </c>
      <c r="M230" s="313">
        <f t="shared" si="120"/>
        <v>0</v>
      </c>
      <c r="N230" s="449"/>
      <c r="O230" s="315">
        <f t="shared" ref="O230:O242" si="132">+G230+I230+K230+M230</f>
        <v>0</v>
      </c>
      <c r="P230" s="452"/>
      <c r="Q230" s="302" t="str">
        <f t="shared" ref="Q230:Q242" si="133">IF(AB230+AF230&gt;0,"*","")</f>
        <v/>
      </c>
      <c r="R230" s="316">
        <f t="shared" si="121"/>
        <v>0</v>
      </c>
      <c r="S230" s="168">
        <f t="shared" si="122"/>
        <v>0</v>
      </c>
      <c r="T230" s="169">
        <f t="shared" si="123"/>
        <v>0</v>
      </c>
      <c r="V230" s="317" t="str">
        <f t="shared" si="124"/>
        <v/>
      </c>
      <c r="X230" s="173" t="str">
        <f t="shared" si="125"/>
        <v/>
      </c>
      <c r="Z230" s="318">
        <f t="shared" si="96"/>
        <v>0</v>
      </c>
      <c r="AA230" s="319">
        <f>IF($Z230&gt;=1,RANK($Z230,$Z229:$Z242),0)</f>
        <v>0</v>
      </c>
      <c r="AB230" s="320">
        <f t="shared" si="128"/>
        <v>0</v>
      </c>
      <c r="AD230" s="318">
        <f t="shared" si="97"/>
        <v>0</v>
      </c>
      <c r="AE230" s="319">
        <f>IF($AD230&gt;=1,RANK($AD230,$AD229:$AD242),0)</f>
        <v>0</v>
      </c>
      <c r="AF230" s="320">
        <f t="shared" si="129"/>
        <v>0</v>
      </c>
      <c r="AI230" s="336">
        <f t="shared" si="98"/>
        <v>0</v>
      </c>
      <c r="AJ230" s="337">
        <f t="shared" si="99"/>
        <v>0</v>
      </c>
    </row>
    <row r="231" spans="1:36" ht="15" x14ac:dyDescent="0.2">
      <c r="A231" s="447"/>
      <c r="B231" s="295">
        <f t="shared" si="110"/>
        <v>0</v>
      </c>
      <c r="C231" s="371"/>
      <c r="D231" s="310" t="str">
        <f t="shared" si="111"/>
        <v/>
      </c>
      <c r="E231" s="311" t="str">
        <f t="shared" si="112"/>
        <v/>
      </c>
      <c r="F231" s="312">
        <f t="shared" si="113"/>
        <v>0</v>
      </c>
      <c r="G231" s="313">
        <f t="shared" si="114"/>
        <v>0</v>
      </c>
      <c r="H231" s="314">
        <f t="shared" si="115"/>
        <v>0</v>
      </c>
      <c r="I231" s="313">
        <f t="shared" si="116"/>
        <v>0</v>
      </c>
      <c r="J231" s="314">
        <f t="shared" si="117"/>
        <v>0</v>
      </c>
      <c r="K231" s="313">
        <f t="shared" si="118"/>
        <v>0</v>
      </c>
      <c r="L231" s="312">
        <f t="shared" si="119"/>
        <v>0</v>
      </c>
      <c r="M231" s="313">
        <f t="shared" si="120"/>
        <v>0</v>
      </c>
      <c r="N231" s="449"/>
      <c r="O231" s="315">
        <f t="shared" si="132"/>
        <v>0</v>
      </c>
      <c r="P231" s="452"/>
      <c r="Q231" s="302" t="str">
        <f t="shared" si="133"/>
        <v/>
      </c>
      <c r="R231" s="316">
        <f t="shared" si="121"/>
        <v>0</v>
      </c>
      <c r="S231" s="168">
        <f t="shared" si="122"/>
        <v>0</v>
      </c>
      <c r="T231" s="169">
        <f t="shared" si="123"/>
        <v>0</v>
      </c>
      <c r="V231" s="317" t="str">
        <f t="shared" si="124"/>
        <v/>
      </c>
      <c r="X231" s="173" t="str">
        <f t="shared" si="125"/>
        <v/>
      </c>
      <c r="Z231" s="318">
        <f t="shared" si="96"/>
        <v>0</v>
      </c>
      <c r="AA231" s="319">
        <f>IF($Z231&gt;=1,RANK($Z231,$Z229:$Z242),0)</f>
        <v>0</v>
      </c>
      <c r="AB231" s="320">
        <f t="shared" si="128"/>
        <v>0</v>
      </c>
      <c r="AD231" s="318">
        <f t="shared" si="97"/>
        <v>0</v>
      </c>
      <c r="AE231" s="319">
        <f>IF($AD231&gt;=1,RANK($AD231,$AD229:$AD242),0)</f>
        <v>0</v>
      </c>
      <c r="AF231" s="320">
        <f t="shared" si="129"/>
        <v>0</v>
      </c>
      <c r="AI231" s="336">
        <f t="shared" si="98"/>
        <v>0</v>
      </c>
      <c r="AJ231" s="337">
        <f t="shared" si="99"/>
        <v>0</v>
      </c>
    </row>
    <row r="232" spans="1:36" ht="15" x14ac:dyDescent="0.2">
      <c r="A232" s="447"/>
      <c r="B232" s="295">
        <f t="shared" si="110"/>
        <v>0</v>
      </c>
      <c r="C232" s="371"/>
      <c r="D232" s="310" t="str">
        <f t="shared" si="111"/>
        <v/>
      </c>
      <c r="E232" s="311" t="str">
        <f t="shared" si="112"/>
        <v/>
      </c>
      <c r="F232" s="312">
        <f t="shared" si="113"/>
        <v>0</v>
      </c>
      <c r="G232" s="313">
        <f t="shared" si="114"/>
        <v>0</v>
      </c>
      <c r="H232" s="314">
        <f t="shared" si="115"/>
        <v>0</v>
      </c>
      <c r="I232" s="313">
        <f t="shared" si="116"/>
        <v>0</v>
      </c>
      <c r="J232" s="314">
        <f t="shared" si="117"/>
        <v>0</v>
      </c>
      <c r="K232" s="313">
        <f t="shared" si="118"/>
        <v>0</v>
      </c>
      <c r="L232" s="312">
        <f t="shared" si="119"/>
        <v>0</v>
      </c>
      <c r="M232" s="313">
        <f t="shared" si="120"/>
        <v>0</v>
      </c>
      <c r="N232" s="449"/>
      <c r="O232" s="315">
        <f t="shared" si="132"/>
        <v>0</v>
      </c>
      <c r="P232" s="452"/>
      <c r="Q232" s="302" t="str">
        <f t="shared" si="133"/>
        <v/>
      </c>
      <c r="R232" s="316">
        <f t="shared" si="121"/>
        <v>0</v>
      </c>
      <c r="S232" s="168">
        <f t="shared" si="122"/>
        <v>0</v>
      </c>
      <c r="T232" s="169">
        <f t="shared" si="123"/>
        <v>0</v>
      </c>
      <c r="V232" s="317" t="str">
        <f t="shared" si="124"/>
        <v/>
      </c>
      <c r="X232" s="173" t="str">
        <f t="shared" si="125"/>
        <v/>
      </c>
      <c r="Z232" s="318">
        <f t="shared" si="96"/>
        <v>0</v>
      </c>
      <c r="AA232" s="319">
        <f>IF($Z232&gt;=1,RANK($Z232,$Z229:$Z242),0)</f>
        <v>0</v>
      </c>
      <c r="AB232" s="320">
        <f t="shared" si="128"/>
        <v>0</v>
      </c>
      <c r="AD232" s="318">
        <f t="shared" si="97"/>
        <v>0</v>
      </c>
      <c r="AE232" s="319">
        <f>IF($AD232&gt;=1,RANK($AD232,$AD229:$AD242),0)</f>
        <v>0</v>
      </c>
      <c r="AF232" s="320">
        <f t="shared" si="129"/>
        <v>0</v>
      </c>
      <c r="AI232" s="336">
        <f t="shared" si="98"/>
        <v>0</v>
      </c>
      <c r="AJ232" s="337">
        <f t="shared" si="99"/>
        <v>0</v>
      </c>
    </row>
    <row r="233" spans="1:36" ht="15" x14ac:dyDescent="0.2">
      <c r="A233" s="447"/>
      <c r="B233" s="295">
        <f t="shared" si="110"/>
        <v>0</v>
      </c>
      <c r="C233" s="371"/>
      <c r="D233" s="310" t="str">
        <f t="shared" si="111"/>
        <v/>
      </c>
      <c r="E233" s="311" t="str">
        <f t="shared" si="112"/>
        <v/>
      </c>
      <c r="F233" s="312">
        <f t="shared" si="113"/>
        <v>0</v>
      </c>
      <c r="G233" s="313">
        <f t="shared" si="114"/>
        <v>0</v>
      </c>
      <c r="H233" s="314">
        <f t="shared" si="115"/>
        <v>0</v>
      </c>
      <c r="I233" s="313">
        <f t="shared" si="116"/>
        <v>0</v>
      </c>
      <c r="J233" s="314">
        <f t="shared" si="117"/>
        <v>0</v>
      </c>
      <c r="K233" s="313">
        <f t="shared" si="118"/>
        <v>0</v>
      </c>
      <c r="L233" s="312">
        <f t="shared" si="119"/>
        <v>0</v>
      </c>
      <c r="M233" s="313">
        <f t="shared" si="120"/>
        <v>0</v>
      </c>
      <c r="N233" s="449"/>
      <c r="O233" s="315">
        <f t="shared" si="132"/>
        <v>0</v>
      </c>
      <c r="P233" s="452"/>
      <c r="Q233" s="302" t="str">
        <f t="shared" si="133"/>
        <v/>
      </c>
      <c r="R233" s="316">
        <f t="shared" si="121"/>
        <v>0</v>
      </c>
      <c r="S233" s="168">
        <f t="shared" si="122"/>
        <v>0</v>
      </c>
      <c r="T233" s="169">
        <f t="shared" si="123"/>
        <v>0</v>
      </c>
      <c r="V233" s="317" t="str">
        <f t="shared" si="124"/>
        <v/>
      </c>
      <c r="X233" s="173" t="str">
        <f t="shared" si="125"/>
        <v/>
      </c>
      <c r="Z233" s="318">
        <f t="shared" si="96"/>
        <v>0</v>
      </c>
      <c r="AA233" s="319">
        <f>IF($Z233&gt;=1,RANK($Z233,$Z229:$Z242),0)</f>
        <v>0</v>
      </c>
      <c r="AB233" s="320">
        <f t="shared" si="128"/>
        <v>0</v>
      </c>
      <c r="AD233" s="318">
        <f t="shared" si="97"/>
        <v>0</v>
      </c>
      <c r="AE233" s="319">
        <f>IF($AD233&gt;=1,RANK($AD233,$AD229:$AD242),0)</f>
        <v>0</v>
      </c>
      <c r="AF233" s="320">
        <f t="shared" si="129"/>
        <v>0</v>
      </c>
      <c r="AI233" s="336">
        <f t="shared" si="98"/>
        <v>0</v>
      </c>
      <c r="AJ233" s="337">
        <f t="shared" si="99"/>
        <v>0</v>
      </c>
    </row>
    <row r="234" spans="1:36" ht="15" x14ac:dyDescent="0.2">
      <c r="A234" s="447"/>
      <c r="B234" s="295">
        <f t="shared" si="110"/>
        <v>0</v>
      </c>
      <c r="C234" s="371"/>
      <c r="D234" s="310" t="str">
        <f t="shared" si="111"/>
        <v/>
      </c>
      <c r="E234" s="311" t="str">
        <f t="shared" si="112"/>
        <v/>
      </c>
      <c r="F234" s="321">
        <f t="shared" si="113"/>
        <v>0</v>
      </c>
      <c r="G234" s="313">
        <f t="shared" si="114"/>
        <v>0</v>
      </c>
      <c r="H234" s="314">
        <f t="shared" si="115"/>
        <v>0</v>
      </c>
      <c r="I234" s="313">
        <f t="shared" si="116"/>
        <v>0</v>
      </c>
      <c r="J234" s="314">
        <f t="shared" si="117"/>
        <v>0</v>
      </c>
      <c r="K234" s="313">
        <f t="shared" si="118"/>
        <v>0</v>
      </c>
      <c r="L234" s="312">
        <f t="shared" si="119"/>
        <v>0</v>
      </c>
      <c r="M234" s="313">
        <f t="shared" si="120"/>
        <v>0</v>
      </c>
      <c r="N234" s="449"/>
      <c r="O234" s="315">
        <f t="shared" si="132"/>
        <v>0</v>
      </c>
      <c r="P234" s="452"/>
      <c r="Q234" s="302" t="str">
        <f t="shared" si="133"/>
        <v/>
      </c>
      <c r="R234" s="316">
        <f t="shared" si="121"/>
        <v>0</v>
      </c>
      <c r="S234" s="168">
        <f t="shared" si="122"/>
        <v>0</v>
      </c>
      <c r="T234" s="169">
        <f t="shared" si="123"/>
        <v>0</v>
      </c>
      <c r="V234" s="317" t="str">
        <f t="shared" si="124"/>
        <v/>
      </c>
      <c r="X234" s="173" t="str">
        <f t="shared" si="125"/>
        <v/>
      </c>
      <c r="Z234" s="318">
        <f t="shared" si="96"/>
        <v>0</v>
      </c>
      <c r="AA234" s="319">
        <f>IF($Z234&gt;=1,RANK($Z234,$Z229:$Z242),0)</f>
        <v>0</v>
      </c>
      <c r="AB234" s="320">
        <f t="shared" si="128"/>
        <v>0</v>
      </c>
      <c r="AD234" s="318">
        <f t="shared" si="97"/>
        <v>0</v>
      </c>
      <c r="AE234" s="319">
        <f>IF($AD234&gt;=1,RANK($AD234,$AD229:$AD242),0)</f>
        <v>0</v>
      </c>
      <c r="AF234" s="320">
        <f t="shared" si="129"/>
        <v>0</v>
      </c>
      <c r="AI234" s="336">
        <f t="shared" si="98"/>
        <v>0</v>
      </c>
      <c r="AJ234" s="337">
        <f t="shared" si="99"/>
        <v>0</v>
      </c>
    </row>
    <row r="235" spans="1:36" ht="15" x14ac:dyDescent="0.2">
      <c r="A235" s="447"/>
      <c r="B235" s="295">
        <f t="shared" si="110"/>
        <v>0</v>
      </c>
      <c r="C235" s="371"/>
      <c r="D235" s="310" t="str">
        <f t="shared" si="111"/>
        <v/>
      </c>
      <c r="E235" s="311" t="str">
        <f t="shared" si="112"/>
        <v/>
      </c>
      <c r="F235" s="312">
        <f t="shared" si="113"/>
        <v>0</v>
      </c>
      <c r="G235" s="313">
        <f t="shared" si="114"/>
        <v>0</v>
      </c>
      <c r="H235" s="314">
        <f t="shared" si="115"/>
        <v>0</v>
      </c>
      <c r="I235" s="313">
        <f t="shared" si="116"/>
        <v>0</v>
      </c>
      <c r="J235" s="314">
        <f t="shared" si="117"/>
        <v>0</v>
      </c>
      <c r="K235" s="313">
        <f t="shared" si="118"/>
        <v>0</v>
      </c>
      <c r="L235" s="312">
        <f t="shared" si="119"/>
        <v>0</v>
      </c>
      <c r="M235" s="313">
        <f t="shared" si="120"/>
        <v>0</v>
      </c>
      <c r="N235" s="449"/>
      <c r="O235" s="315">
        <f t="shared" si="132"/>
        <v>0</v>
      </c>
      <c r="P235" s="452"/>
      <c r="Q235" s="302" t="str">
        <f t="shared" si="133"/>
        <v/>
      </c>
      <c r="R235" s="316">
        <f t="shared" si="121"/>
        <v>0</v>
      </c>
      <c r="S235" s="168">
        <f t="shared" si="122"/>
        <v>0</v>
      </c>
      <c r="T235" s="169">
        <f t="shared" si="123"/>
        <v>0</v>
      </c>
      <c r="V235" s="317" t="str">
        <f t="shared" si="124"/>
        <v/>
      </c>
      <c r="X235" s="173" t="str">
        <f t="shared" si="125"/>
        <v/>
      </c>
      <c r="Z235" s="318">
        <f t="shared" si="96"/>
        <v>0</v>
      </c>
      <c r="AA235" s="319">
        <f>IF($Z235&gt;=1,RANK($Z235,$Z229:$Z242),0)</f>
        <v>0</v>
      </c>
      <c r="AB235" s="320">
        <f t="shared" si="128"/>
        <v>0</v>
      </c>
      <c r="AD235" s="318">
        <f t="shared" si="97"/>
        <v>0</v>
      </c>
      <c r="AE235" s="319">
        <f>IF($AD235&gt;=1,RANK($AD235,$AD229:$AD242),0)</f>
        <v>0</v>
      </c>
      <c r="AF235" s="320">
        <f t="shared" si="129"/>
        <v>0</v>
      </c>
      <c r="AI235" s="336">
        <f t="shared" si="98"/>
        <v>0</v>
      </c>
      <c r="AJ235" s="337">
        <f t="shared" si="99"/>
        <v>0</v>
      </c>
    </row>
    <row r="236" spans="1:36" ht="15" x14ac:dyDescent="0.2">
      <c r="A236" s="447"/>
      <c r="B236" s="295">
        <f t="shared" si="110"/>
        <v>0</v>
      </c>
      <c r="C236" s="371"/>
      <c r="D236" s="310" t="str">
        <f t="shared" si="111"/>
        <v/>
      </c>
      <c r="E236" s="311" t="str">
        <f t="shared" si="112"/>
        <v/>
      </c>
      <c r="F236" s="312">
        <f t="shared" si="113"/>
        <v>0</v>
      </c>
      <c r="G236" s="313">
        <f t="shared" si="114"/>
        <v>0</v>
      </c>
      <c r="H236" s="314">
        <f t="shared" si="115"/>
        <v>0</v>
      </c>
      <c r="I236" s="313">
        <f t="shared" si="116"/>
        <v>0</v>
      </c>
      <c r="J236" s="314">
        <f t="shared" si="117"/>
        <v>0</v>
      </c>
      <c r="K236" s="313">
        <f t="shared" si="118"/>
        <v>0</v>
      </c>
      <c r="L236" s="312">
        <f t="shared" si="119"/>
        <v>0</v>
      </c>
      <c r="M236" s="313">
        <f t="shared" si="120"/>
        <v>0</v>
      </c>
      <c r="N236" s="449"/>
      <c r="O236" s="315">
        <f t="shared" si="132"/>
        <v>0</v>
      </c>
      <c r="P236" s="452"/>
      <c r="Q236" s="302" t="str">
        <f t="shared" si="133"/>
        <v/>
      </c>
      <c r="R236" s="316">
        <f t="shared" si="121"/>
        <v>0</v>
      </c>
      <c r="S236" s="168">
        <f t="shared" si="122"/>
        <v>0</v>
      </c>
      <c r="T236" s="169">
        <f t="shared" si="123"/>
        <v>0</v>
      </c>
      <c r="V236" s="317" t="str">
        <f t="shared" si="124"/>
        <v/>
      </c>
      <c r="X236" s="173" t="str">
        <f t="shared" si="125"/>
        <v/>
      </c>
      <c r="Z236" s="318">
        <f t="shared" si="96"/>
        <v>0</v>
      </c>
      <c r="AA236" s="319">
        <f>IF($Z236&gt;=1,RANK($Z236,$Z229:$Z242),0)</f>
        <v>0</v>
      </c>
      <c r="AB236" s="320">
        <f t="shared" si="128"/>
        <v>0</v>
      </c>
      <c r="AD236" s="318">
        <f t="shared" si="97"/>
        <v>0</v>
      </c>
      <c r="AE236" s="319">
        <f>IF($AD236&gt;=1,RANK($AD236,$AD229:$AD242),0)</f>
        <v>0</v>
      </c>
      <c r="AF236" s="320">
        <f t="shared" si="129"/>
        <v>0</v>
      </c>
      <c r="AI236" s="336">
        <f t="shared" si="98"/>
        <v>0</v>
      </c>
      <c r="AJ236" s="337">
        <f t="shared" si="99"/>
        <v>0</v>
      </c>
    </row>
    <row r="237" spans="1:36" ht="15" x14ac:dyDescent="0.2">
      <c r="A237" s="447"/>
      <c r="B237" s="295">
        <f t="shared" si="110"/>
        <v>0</v>
      </c>
      <c r="C237" s="371"/>
      <c r="D237" s="310" t="str">
        <f t="shared" si="111"/>
        <v/>
      </c>
      <c r="E237" s="311" t="str">
        <f t="shared" si="112"/>
        <v/>
      </c>
      <c r="F237" s="312">
        <f t="shared" si="113"/>
        <v>0</v>
      </c>
      <c r="G237" s="313">
        <f t="shared" si="114"/>
        <v>0</v>
      </c>
      <c r="H237" s="314">
        <f t="shared" si="115"/>
        <v>0</v>
      </c>
      <c r="I237" s="313">
        <f t="shared" si="116"/>
        <v>0</v>
      </c>
      <c r="J237" s="314">
        <f t="shared" si="117"/>
        <v>0</v>
      </c>
      <c r="K237" s="313">
        <f t="shared" si="118"/>
        <v>0</v>
      </c>
      <c r="L237" s="312">
        <f t="shared" si="119"/>
        <v>0</v>
      </c>
      <c r="M237" s="313">
        <f t="shared" si="120"/>
        <v>0</v>
      </c>
      <c r="N237" s="449"/>
      <c r="O237" s="315">
        <f t="shared" si="132"/>
        <v>0</v>
      </c>
      <c r="P237" s="452"/>
      <c r="Q237" s="302" t="str">
        <f t="shared" si="133"/>
        <v/>
      </c>
      <c r="R237" s="316">
        <f t="shared" si="121"/>
        <v>0</v>
      </c>
      <c r="S237" s="168">
        <f t="shared" si="122"/>
        <v>0</v>
      </c>
      <c r="T237" s="169">
        <f t="shared" si="123"/>
        <v>0</v>
      </c>
      <c r="V237" s="317" t="str">
        <f t="shared" si="124"/>
        <v/>
      </c>
      <c r="X237" s="173" t="str">
        <f t="shared" si="125"/>
        <v/>
      </c>
      <c r="Z237" s="318">
        <f t="shared" si="96"/>
        <v>0</v>
      </c>
      <c r="AA237" s="319">
        <f>IF($Z237&gt;=1,RANK($Z237,$Z229:$Z242),0)</f>
        <v>0</v>
      </c>
      <c r="AB237" s="320">
        <f t="shared" si="128"/>
        <v>0</v>
      </c>
      <c r="AD237" s="318">
        <f t="shared" si="97"/>
        <v>0</v>
      </c>
      <c r="AE237" s="319">
        <f>IF($AD237&gt;=1,RANK($AD237,$AD229:$AD242),0)</f>
        <v>0</v>
      </c>
      <c r="AF237" s="320">
        <f t="shared" si="129"/>
        <v>0</v>
      </c>
      <c r="AI237" s="336">
        <f t="shared" si="98"/>
        <v>0</v>
      </c>
      <c r="AJ237" s="337">
        <f t="shared" si="99"/>
        <v>0</v>
      </c>
    </row>
    <row r="238" spans="1:36" ht="15" x14ac:dyDescent="0.2">
      <c r="A238" s="447"/>
      <c r="B238" s="295">
        <f t="shared" si="110"/>
        <v>0</v>
      </c>
      <c r="C238" s="371"/>
      <c r="D238" s="310" t="str">
        <f t="shared" si="111"/>
        <v/>
      </c>
      <c r="E238" s="311" t="str">
        <f t="shared" si="112"/>
        <v/>
      </c>
      <c r="F238" s="312">
        <f t="shared" si="113"/>
        <v>0</v>
      </c>
      <c r="G238" s="313">
        <f t="shared" si="114"/>
        <v>0</v>
      </c>
      <c r="H238" s="314">
        <f t="shared" si="115"/>
        <v>0</v>
      </c>
      <c r="I238" s="313">
        <f t="shared" si="116"/>
        <v>0</v>
      </c>
      <c r="J238" s="314">
        <f t="shared" si="117"/>
        <v>0</v>
      </c>
      <c r="K238" s="313">
        <f t="shared" si="118"/>
        <v>0</v>
      </c>
      <c r="L238" s="312">
        <f t="shared" si="119"/>
        <v>0</v>
      </c>
      <c r="M238" s="313">
        <f t="shared" si="120"/>
        <v>0</v>
      </c>
      <c r="N238" s="449"/>
      <c r="O238" s="315">
        <f t="shared" si="132"/>
        <v>0</v>
      </c>
      <c r="P238" s="452"/>
      <c r="Q238" s="302" t="str">
        <f t="shared" si="133"/>
        <v/>
      </c>
      <c r="R238" s="316">
        <f t="shared" si="121"/>
        <v>0</v>
      </c>
      <c r="S238" s="168">
        <f t="shared" si="122"/>
        <v>0</v>
      </c>
      <c r="T238" s="169">
        <f t="shared" si="123"/>
        <v>0</v>
      </c>
      <c r="V238" s="317" t="str">
        <f t="shared" si="124"/>
        <v/>
      </c>
      <c r="X238" s="173" t="str">
        <f t="shared" si="125"/>
        <v/>
      </c>
      <c r="Z238" s="318">
        <f t="shared" si="96"/>
        <v>0</v>
      </c>
      <c r="AA238" s="319">
        <f>IF($Z238&gt;=1,RANK($Z238,$Z229:$Z242),0)</f>
        <v>0</v>
      </c>
      <c r="AB238" s="320">
        <f t="shared" si="128"/>
        <v>0</v>
      </c>
      <c r="AD238" s="318">
        <f t="shared" si="97"/>
        <v>0</v>
      </c>
      <c r="AE238" s="319">
        <f>IF($AD238&gt;=1,RANK($AD238,$AD229:$AD242),0)</f>
        <v>0</v>
      </c>
      <c r="AF238" s="320">
        <f t="shared" si="129"/>
        <v>0</v>
      </c>
      <c r="AI238" s="336">
        <f t="shared" si="98"/>
        <v>0</v>
      </c>
      <c r="AJ238" s="337">
        <f t="shared" si="99"/>
        <v>0</v>
      </c>
    </row>
    <row r="239" spans="1:36" ht="15" x14ac:dyDescent="0.2">
      <c r="A239" s="447"/>
      <c r="B239" s="295">
        <f t="shared" si="110"/>
        <v>0</v>
      </c>
      <c r="C239" s="371"/>
      <c r="D239" s="310" t="str">
        <f t="shared" si="111"/>
        <v/>
      </c>
      <c r="E239" s="311" t="str">
        <f t="shared" si="112"/>
        <v/>
      </c>
      <c r="F239" s="312">
        <f t="shared" si="113"/>
        <v>0</v>
      </c>
      <c r="G239" s="313">
        <f t="shared" si="114"/>
        <v>0</v>
      </c>
      <c r="H239" s="314">
        <f t="shared" si="115"/>
        <v>0</v>
      </c>
      <c r="I239" s="313">
        <f t="shared" si="116"/>
        <v>0</v>
      </c>
      <c r="J239" s="314">
        <f t="shared" si="117"/>
        <v>0</v>
      </c>
      <c r="K239" s="313">
        <f t="shared" si="118"/>
        <v>0</v>
      </c>
      <c r="L239" s="312">
        <f t="shared" si="119"/>
        <v>0</v>
      </c>
      <c r="M239" s="313">
        <f t="shared" si="120"/>
        <v>0</v>
      </c>
      <c r="N239" s="449"/>
      <c r="O239" s="315">
        <f t="shared" si="132"/>
        <v>0</v>
      </c>
      <c r="P239" s="452"/>
      <c r="Q239" s="302" t="str">
        <f t="shared" si="133"/>
        <v/>
      </c>
      <c r="R239" s="316">
        <f t="shared" si="121"/>
        <v>0</v>
      </c>
      <c r="S239" s="168">
        <f t="shared" si="122"/>
        <v>0</v>
      </c>
      <c r="T239" s="169">
        <f t="shared" si="123"/>
        <v>0</v>
      </c>
      <c r="V239" s="317" t="str">
        <f t="shared" si="124"/>
        <v/>
      </c>
      <c r="X239" s="173" t="str">
        <f t="shared" si="125"/>
        <v/>
      </c>
      <c r="Z239" s="318">
        <f t="shared" si="96"/>
        <v>0</v>
      </c>
      <c r="AA239" s="319">
        <f>IF($Z239&gt;=1,RANK($Z239,$Z229:$Z242),0)</f>
        <v>0</v>
      </c>
      <c r="AB239" s="320">
        <f t="shared" si="128"/>
        <v>0</v>
      </c>
      <c r="AD239" s="318">
        <f t="shared" si="97"/>
        <v>0</v>
      </c>
      <c r="AE239" s="319">
        <f>IF($AD239&gt;=1,RANK($AD239,$AD229:$AD242),0)</f>
        <v>0</v>
      </c>
      <c r="AF239" s="320">
        <f t="shared" si="129"/>
        <v>0</v>
      </c>
      <c r="AI239" s="336">
        <f t="shared" si="98"/>
        <v>0</v>
      </c>
      <c r="AJ239" s="337">
        <f t="shared" si="99"/>
        <v>0</v>
      </c>
    </row>
    <row r="240" spans="1:36" ht="15" x14ac:dyDescent="0.2">
      <c r="A240" s="447"/>
      <c r="B240" s="295">
        <f t="shared" si="110"/>
        <v>0</v>
      </c>
      <c r="C240" s="371"/>
      <c r="D240" s="310" t="str">
        <f t="shared" si="111"/>
        <v/>
      </c>
      <c r="E240" s="311" t="str">
        <f t="shared" si="112"/>
        <v/>
      </c>
      <c r="F240" s="312">
        <f t="shared" si="113"/>
        <v>0</v>
      </c>
      <c r="G240" s="313">
        <f t="shared" si="114"/>
        <v>0</v>
      </c>
      <c r="H240" s="314">
        <f t="shared" si="115"/>
        <v>0</v>
      </c>
      <c r="I240" s="313">
        <f t="shared" si="116"/>
        <v>0</v>
      </c>
      <c r="J240" s="314">
        <f t="shared" si="117"/>
        <v>0</v>
      </c>
      <c r="K240" s="313">
        <f t="shared" si="118"/>
        <v>0</v>
      </c>
      <c r="L240" s="312">
        <f t="shared" si="119"/>
        <v>0</v>
      </c>
      <c r="M240" s="313">
        <f t="shared" si="120"/>
        <v>0</v>
      </c>
      <c r="N240" s="449"/>
      <c r="O240" s="315">
        <f t="shared" si="132"/>
        <v>0</v>
      </c>
      <c r="P240" s="452"/>
      <c r="Q240" s="302" t="str">
        <f t="shared" si="133"/>
        <v/>
      </c>
      <c r="R240" s="316">
        <f t="shared" si="121"/>
        <v>0</v>
      </c>
      <c r="S240" s="168">
        <f t="shared" si="122"/>
        <v>0</v>
      </c>
      <c r="T240" s="169">
        <f t="shared" si="123"/>
        <v>0</v>
      </c>
      <c r="V240" s="317" t="str">
        <f t="shared" si="124"/>
        <v/>
      </c>
      <c r="X240" s="173" t="str">
        <f t="shared" si="125"/>
        <v/>
      </c>
      <c r="Z240" s="318">
        <f t="shared" si="96"/>
        <v>0</v>
      </c>
      <c r="AA240" s="319">
        <f>IF($Z240&gt;=1,RANK($Z240,$Z229:$Z242),0)</f>
        <v>0</v>
      </c>
      <c r="AB240" s="320">
        <f t="shared" si="128"/>
        <v>0</v>
      </c>
      <c r="AD240" s="318">
        <f t="shared" si="97"/>
        <v>0</v>
      </c>
      <c r="AE240" s="319">
        <f>IF($AD240&gt;=1,RANK($AD240,$AD229:$AD242),0)</f>
        <v>0</v>
      </c>
      <c r="AF240" s="320">
        <f t="shared" si="129"/>
        <v>0</v>
      </c>
      <c r="AI240" s="336">
        <f t="shared" si="98"/>
        <v>0</v>
      </c>
      <c r="AJ240" s="337">
        <f t="shared" si="99"/>
        <v>0</v>
      </c>
    </row>
    <row r="241" spans="1:36" ht="15" x14ac:dyDescent="0.2">
      <c r="A241" s="447"/>
      <c r="B241" s="295">
        <f t="shared" si="110"/>
        <v>0</v>
      </c>
      <c r="C241" s="371"/>
      <c r="D241" s="310" t="str">
        <f t="shared" si="111"/>
        <v/>
      </c>
      <c r="E241" s="311" t="str">
        <f t="shared" si="112"/>
        <v/>
      </c>
      <c r="F241" s="312">
        <f t="shared" si="113"/>
        <v>0</v>
      </c>
      <c r="G241" s="313">
        <f t="shared" si="114"/>
        <v>0</v>
      </c>
      <c r="H241" s="314">
        <f t="shared" si="115"/>
        <v>0</v>
      </c>
      <c r="I241" s="313">
        <f t="shared" si="116"/>
        <v>0</v>
      </c>
      <c r="J241" s="314">
        <f t="shared" si="117"/>
        <v>0</v>
      </c>
      <c r="K241" s="313">
        <f t="shared" si="118"/>
        <v>0</v>
      </c>
      <c r="L241" s="312">
        <f t="shared" si="119"/>
        <v>0</v>
      </c>
      <c r="M241" s="313">
        <f t="shared" si="120"/>
        <v>0</v>
      </c>
      <c r="N241" s="449"/>
      <c r="O241" s="315">
        <f t="shared" si="132"/>
        <v>0</v>
      </c>
      <c r="P241" s="452"/>
      <c r="Q241" s="302" t="str">
        <f t="shared" si="133"/>
        <v/>
      </c>
      <c r="R241" s="316">
        <f t="shared" si="121"/>
        <v>0</v>
      </c>
      <c r="S241" s="168">
        <f t="shared" si="122"/>
        <v>0</v>
      </c>
      <c r="T241" s="169">
        <f t="shared" si="123"/>
        <v>0</v>
      </c>
      <c r="V241" s="317" t="str">
        <f t="shared" si="124"/>
        <v/>
      </c>
      <c r="X241" s="173" t="str">
        <f t="shared" si="125"/>
        <v/>
      </c>
      <c r="Z241" s="318">
        <f t="shared" si="96"/>
        <v>0</v>
      </c>
      <c r="AA241" s="319">
        <f>IF($Z241&gt;=1,RANK($Z241,$Z229:$Z242),0)</f>
        <v>0</v>
      </c>
      <c r="AB241" s="320">
        <f t="shared" si="128"/>
        <v>0</v>
      </c>
      <c r="AD241" s="318">
        <f t="shared" si="97"/>
        <v>0</v>
      </c>
      <c r="AE241" s="319">
        <f>IF($AD241&gt;=1,RANK($AD241,$AD229:$AD242),0)</f>
        <v>0</v>
      </c>
      <c r="AF241" s="320">
        <f t="shared" si="129"/>
        <v>0</v>
      </c>
      <c r="AI241" s="336">
        <f t="shared" si="98"/>
        <v>0</v>
      </c>
      <c r="AJ241" s="337">
        <f t="shared" si="99"/>
        <v>0</v>
      </c>
    </row>
    <row r="242" spans="1:36" ht="15" x14ac:dyDescent="0.2">
      <c r="A242" s="322">
        <f>((ROW(A229)-5)/14)+1</f>
        <v>17</v>
      </c>
      <c r="B242" s="295">
        <f t="shared" si="110"/>
        <v>0</v>
      </c>
      <c r="C242" s="372"/>
      <c r="D242" s="323" t="str">
        <f t="shared" si="111"/>
        <v/>
      </c>
      <c r="E242" s="324" t="str">
        <f t="shared" si="112"/>
        <v/>
      </c>
      <c r="F242" s="325">
        <f t="shared" si="113"/>
        <v>0</v>
      </c>
      <c r="G242" s="326">
        <f t="shared" si="114"/>
        <v>0</v>
      </c>
      <c r="H242" s="327">
        <f t="shared" si="115"/>
        <v>0</v>
      </c>
      <c r="I242" s="326">
        <f t="shared" si="116"/>
        <v>0</v>
      </c>
      <c r="J242" s="327">
        <f t="shared" si="117"/>
        <v>0</v>
      </c>
      <c r="K242" s="326">
        <f t="shared" si="118"/>
        <v>0</v>
      </c>
      <c r="L242" s="325">
        <f t="shared" si="119"/>
        <v>0</v>
      </c>
      <c r="M242" s="326">
        <f t="shared" si="120"/>
        <v>0</v>
      </c>
      <c r="N242" s="450"/>
      <c r="O242" s="328">
        <f t="shared" si="132"/>
        <v>0</v>
      </c>
      <c r="P242" s="453"/>
      <c r="Q242" s="302" t="str">
        <f t="shared" si="133"/>
        <v/>
      </c>
      <c r="R242" s="329">
        <f t="shared" si="121"/>
        <v>0</v>
      </c>
      <c r="S242" s="171">
        <f t="shared" si="122"/>
        <v>0</v>
      </c>
      <c r="T242" s="172">
        <f t="shared" si="123"/>
        <v>0</v>
      </c>
      <c r="V242" s="330" t="str">
        <f t="shared" si="124"/>
        <v/>
      </c>
      <c r="X242" s="173" t="str">
        <f t="shared" si="125"/>
        <v/>
      </c>
      <c r="Z242" s="331">
        <f t="shared" si="96"/>
        <v>0</v>
      </c>
      <c r="AA242" s="293">
        <f>IF($Z242&gt;=1,RANK($Z242,$Z229:$Z242),0)</f>
        <v>0</v>
      </c>
      <c r="AB242" s="294">
        <f t="shared" si="128"/>
        <v>0</v>
      </c>
      <c r="AC242" s="163">
        <f>SUM(AB229:AB242)</f>
        <v>0</v>
      </c>
      <c r="AD242" s="331">
        <f t="shared" si="97"/>
        <v>0</v>
      </c>
      <c r="AE242" s="293">
        <f>IF($AD242&gt;=1,RANK($AD242,$AD229:$AD242),0)</f>
        <v>0</v>
      </c>
      <c r="AF242" s="294">
        <f t="shared" si="129"/>
        <v>0</v>
      </c>
      <c r="AG242" s="163">
        <f>SUM(AF229:AF242)</f>
        <v>0</v>
      </c>
      <c r="AI242" s="332">
        <f t="shared" si="98"/>
        <v>0</v>
      </c>
      <c r="AJ242" s="333">
        <f t="shared" si="99"/>
        <v>0</v>
      </c>
    </row>
    <row r="243" spans="1:36" ht="15" customHeight="1" x14ac:dyDescent="0.2">
      <c r="A243" s="447" t="str">
        <f>IF(LEN(E243),+E243,"")</f>
        <v/>
      </c>
      <c r="B243" s="295">
        <f t="shared" si="110"/>
        <v>0</v>
      </c>
      <c r="C243" s="370"/>
      <c r="D243" s="296" t="str">
        <f t="shared" si="111"/>
        <v/>
      </c>
      <c r="E243" s="297" t="str">
        <f t="shared" si="112"/>
        <v/>
      </c>
      <c r="F243" s="298">
        <f t="shared" si="113"/>
        <v>0</v>
      </c>
      <c r="G243" s="299">
        <f t="shared" si="114"/>
        <v>0</v>
      </c>
      <c r="H243" s="300">
        <f t="shared" si="115"/>
        <v>0</v>
      </c>
      <c r="I243" s="299">
        <f t="shared" si="116"/>
        <v>0</v>
      </c>
      <c r="J243" s="300">
        <f t="shared" si="117"/>
        <v>0</v>
      </c>
      <c r="K243" s="299">
        <f t="shared" si="118"/>
        <v>0</v>
      </c>
      <c r="L243" s="298">
        <f t="shared" si="119"/>
        <v>0</v>
      </c>
      <c r="M243" s="299">
        <f t="shared" si="120"/>
        <v>0</v>
      </c>
      <c r="N243" s="448">
        <f>INDEX(RelayPoints,A256)</f>
        <v>0</v>
      </c>
      <c r="O243" s="301">
        <f>+G243+I243+K243+M243</f>
        <v>0</v>
      </c>
      <c r="P243" s="451">
        <f>+AC256+AG256+N243</f>
        <v>0</v>
      </c>
      <c r="Q243" s="302" t="str">
        <f>IF(AB243+AF243&gt;0,"*","")</f>
        <v/>
      </c>
      <c r="R243" s="303">
        <f t="shared" si="121"/>
        <v>0</v>
      </c>
      <c r="S243" s="304">
        <f t="shared" si="122"/>
        <v>0</v>
      </c>
      <c r="T243" s="305">
        <f t="shared" si="123"/>
        <v>0</v>
      </c>
      <c r="V243" s="306" t="str">
        <f t="shared" si="124"/>
        <v/>
      </c>
      <c r="X243" s="173" t="str">
        <f t="shared" si="125"/>
        <v/>
      </c>
      <c r="Z243" s="307">
        <f t="shared" si="96"/>
        <v>0</v>
      </c>
      <c r="AA243" s="308">
        <f>IF($Z243&gt;=1,RANK($Z243,$Z243:$Z256),0)</f>
        <v>0</v>
      </c>
      <c r="AB243" s="309">
        <f t="shared" si="128"/>
        <v>0</v>
      </c>
      <c r="AD243" s="307">
        <f t="shared" si="97"/>
        <v>0</v>
      </c>
      <c r="AE243" s="308">
        <f>IF($AD243&gt;=1,RANK($AD243,$AD243:$AD256),0)</f>
        <v>0</v>
      </c>
      <c r="AF243" s="309">
        <f t="shared" si="129"/>
        <v>0</v>
      </c>
      <c r="AI243" s="336">
        <f t="shared" si="98"/>
        <v>0</v>
      </c>
      <c r="AJ243" s="337">
        <f t="shared" si="99"/>
        <v>0</v>
      </c>
    </row>
    <row r="244" spans="1:36" ht="15" x14ac:dyDescent="0.2">
      <c r="A244" s="447"/>
      <c r="B244" s="295">
        <f t="shared" si="110"/>
        <v>0</v>
      </c>
      <c r="C244" s="371"/>
      <c r="D244" s="310" t="str">
        <f t="shared" si="111"/>
        <v/>
      </c>
      <c r="E244" s="311" t="str">
        <f t="shared" si="112"/>
        <v/>
      </c>
      <c r="F244" s="312">
        <f t="shared" si="113"/>
        <v>0</v>
      </c>
      <c r="G244" s="313">
        <f t="shared" si="114"/>
        <v>0</v>
      </c>
      <c r="H244" s="314">
        <f t="shared" si="115"/>
        <v>0</v>
      </c>
      <c r="I244" s="313">
        <f t="shared" si="116"/>
        <v>0</v>
      </c>
      <c r="J244" s="314">
        <f t="shared" si="117"/>
        <v>0</v>
      </c>
      <c r="K244" s="313">
        <f t="shared" si="118"/>
        <v>0</v>
      </c>
      <c r="L244" s="312">
        <f t="shared" si="119"/>
        <v>0</v>
      </c>
      <c r="M244" s="313">
        <f t="shared" si="120"/>
        <v>0</v>
      </c>
      <c r="N244" s="449"/>
      <c r="O244" s="315">
        <f t="shared" ref="O244:O256" si="134">+G244+I244+K244+M244</f>
        <v>0</v>
      </c>
      <c r="P244" s="452"/>
      <c r="Q244" s="302" t="str">
        <f t="shared" ref="Q244:Q256" si="135">IF(AB244+AF244&gt;0,"*","")</f>
        <v/>
      </c>
      <c r="R244" s="316">
        <f t="shared" si="121"/>
        <v>0</v>
      </c>
      <c r="S244" s="168">
        <f t="shared" si="122"/>
        <v>0</v>
      </c>
      <c r="T244" s="169">
        <f t="shared" si="123"/>
        <v>0</v>
      </c>
      <c r="V244" s="317" t="str">
        <f t="shared" si="124"/>
        <v/>
      </c>
      <c r="X244" s="173" t="str">
        <f t="shared" si="125"/>
        <v/>
      </c>
      <c r="Z244" s="318">
        <f t="shared" si="96"/>
        <v>0</v>
      </c>
      <c r="AA244" s="319">
        <f>IF($Z244&gt;=1,RANK($Z244,$Z243:$Z256),0)</f>
        <v>0</v>
      </c>
      <c r="AB244" s="320">
        <f t="shared" si="128"/>
        <v>0</v>
      </c>
      <c r="AD244" s="318">
        <f t="shared" si="97"/>
        <v>0</v>
      </c>
      <c r="AE244" s="319">
        <f>IF($AD244&gt;=1,RANK($AD244,$AD243:$AD256),0)</f>
        <v>0</v>
      </c>
      <c r="AF244" s="320">
        <f t="shared" si="129"/>
        <v>0</v>
      </c>
      <c r="AI244" s="336">
        <f t="shared" si="98"/>
        <v>0</v>
      </c>
      <c r="AJ244" s="337">
        <f t="shared" si="99"/>
        <v>0</v>
      </c>
    </row>
    <row r="245" spans="1:36" ht="15" x14ac:dyDescent="0.2">
      <c r="A245" s="447"/>
      <c r="B245" s="295">
        <f t="shared" si="110"/>
        <v>0</v>
      </c>
      <c r="C245" s="371"/>
      <c r="D245" s="310" t="str">
        <f t="shared" si="111"/>
        <v/>
      </c>
      <c r="E245" s="311" t="str">
        <f t="shared" si="112"/>
        <v/>
      </c>
      <c r="F245" s="312">
        <f t="shared" si="113"/>
        <v>0</v>
      </c>
      <c r="G245" s="313">
        <f t="shared" si="114"/>
        <v>0</v>
      </c>
      <c r="H245" s="314">
        <f t="shared" si="115"/>
        <v>0</v>
      </c>
      <c r="I245" s="313">
        <f t="shared" si="116"/>
        <v>0</v>
      </c>
      <c r="J245" s="314">
        <f t="shared" si="117"/>
        <v>0</v>
      </c>
      <c r="K245" s="313">
        <f t="shared" si="118"/>
        <v>0</v>
      </c>
      <c r="L245" s="312">
        <f t="shared" si="119"/>
        <v>0</v>
      </c>
      <c r="M245" s="313">
        <f t="shared" si="120"/>
        <v>0</v>
      </c>
      <c r="N245" s="449"/>
      <c r="O245" s="315">
        <f t="shared" si="134"/>
        <v>0</v>
      </c>
      <c r="P245" s="452"/>
      <c r="Q245" s="302" t="str">
        <f t="shared" si="135"/>
        <v/>
      </c>
      <c r="R245" s="316">
        <f t="shared" si="121"/>
        <v>0</v>
      </c>
      <c r="S245" s="168">
        <f t="shared" si="122"/>
        <v>0</v>
      </c>
      <c r="T245" s="169">
        <f t="shared" si="123"/>
        <v>0</v>
      </c>
      <c r="V245" s="317" t="str">
        <f t="shared" si="124"/>
        <v/>
      </c>
      <c r="X245" s="173" t="str">
        <f t="shared" si="125"/>
        <v/>
      </c>
      <c r="Z245" s="318">
        <f t="shared" si="96"/>
        <v>0</v>
      </c>
      <c r="AA245" s="319">
        <f>IF($Z245&gt;=1,RANK($Z245,$Z243:$Z256),0)</f>
        <v>0</v>
      </c>
      <c r="AB245" s="320">
        <f t="shared" si="128"/>
        <v>0</v>
      </c>
      <c r="AD245" s="318">
        <f t="shared" si="97"/>
        <v>0</v>
      </c>
      <c r="AE245" s="319">
        <f>IF($AD245&gt;=1,RANK($AD245,$AD243:$AD256),0)</f>
        <v>0</v>
      </c>
      <c r="AF245" s="320">
        <f t="shared" si="129"/>
        <v>0</v>
      </c>
      <c r="AI245" s="336">
        <f t="shared" si="98"/>
        <v>0</v>
      </c>
      <c r="AJ245" s="337">
        <f t="shared" si="99"/>
        <v>0</v>
      </c>
    </row>
    <row r="246" spans="1:36" ht="15" x14ac:dyDescent="0.2">
      <c r="A246" s="447"/>
      <c r="B246" s="295">
        <f t="shared" si="110"/>
        <v>0</v>
      </c>
      <c r="C246" s="371"/>
      <c r="D246" s="310" t="str">
        <f t="shared" si="111"/>
        <v/>
      </c>
      <c r="E246" s="311" t="str">
        <f t="shared" si="112"/>
        <v/>
      </c>
      <c r="F246" s="312">
        <f t="shared" si="113"/>
        <v>0</v>
      </c>
      <c r="G246" s="313">
        <f t="shared" si="114"/>
        <v>0</v>
      </c>
      <c r="H246" s="314">
        <f t="shared" si="115"/>
        <v>0</v>
      </c>
      <c r="I246" s="313">
        <f t="shared" si="116"/>
        <v>0</v>
      </c>
      <c r="J246" s="314">
        <f t="shared" si="117"/>
        <v>0</v>
      </c>
      <c r="K246" s="313">
        <f t="shared" si="118"/>
        <v>0</v>
      </c>
      <c r="L246" s="312">
        <f t="shared" si="119"/>
        <v>0</v>
      </c>
      <c r="M246" s="313">
        <f t="shared" si="120"/>
        <v>0</v>
      </c>
      <c r="N246" s="449"/>
      <c r="O246" s="315">
        <f t="shared" si="134"/>
        <v>0</v>
      </c>
      <c r="P246" s="452"/>
      <c r="Q246" s="302" t="str">
        <f t="shared" si="135"/>
        <v/>
      </c>
      <c r="R246" s="316">
        <f t="shared" si="121"/>
        <v>0</v>
      </c>
      <c r="S246" s="168">
        <f t="shared" si="122"/>
        <v>0</v>
      </c>
      <c r="T246" s="169">
        <f t="shared" si="123"/>
        <v>0</v>
      </c>
      <c r="V246" s="317" t="str">
        <f t="shared" si="124"/>
        <v/>
      </c>
      <c r="X246" s="173" t="str">
        <f t="shared" si="125"/>
        <v/>
      </c>
      <c r="Z246" s="318">
        <f t="shared" si="96"/>
        <v>0</v>
      </c>
      <c r="AA246" s="319">
        <f>IF($Z246&gt;=1,RANK($Z246,$Z243:$Z256),0)</f>
        <v>0</v>
      </c>
      <c r="AB246" s="320">
        <f t="shared" si="128"/>
        <v>0</v>
      </c>
      <c r="AD246" s="318">
        <f t="shared" si="97"/>
        <v>0</v>
      </c>
      <c r="AE246" s="319">
        <f>IF($AD246&gt;=1,RANK($AD246,$AD243:$AD256),0)</f>
        <v>0</v>
      </c>
      <c r="AF246" s="320">
        <f t="shared" si="129"/>
        <v>0</v>
      </c>
      <c r="AI246" s="336">
        <f t="shared" si="98"/>
        <v>0</v>
      </c>
      <c r="AJ246" s="337">
        <f t="shared" si="99"/>
        <v>0</v>
      </c>
    </row>
    <row r="247" spans="1:36" ht="15" x14ac:dyDescent="0.2">
      <c r="A247" s="447"/>
      <c r="B247" s="295">
        <f t="shared" si="110"/>
        <v>0</v>
      </c>
      <c r="C247" s="371"/>
      <c r="D247" s="310" t="str">
        <f t="shared" si="111"/>
        <v/>
      </c>
      <c r="E247" s="311" t="str">
        <f t="shared" si="112"/>
        <v/>
      </c>
      <c r="F247" s="312">
        <f t="shared" si="113"/>
        <v>0</v>
      </c>
      <c r="G247" s="313">
        <f t="shared" si="114"/>
        <v>0</v>
      </c>
      <c r="H247" s="314">
        <f t="shared" si="115"/>
        <v>0</v>
      </c>
      <c r="I247" s="313">
        <f t="shared" si="116"/>
        <v>0</v>
      </c>
      <c r="J247" s="314">
        <f t="shared" si="117"/>
        <v>0</v>
      </c>
      <c r="K247" s="313">
        <f t="shared" si="118"/>
        <v>0</v>
      </c>
      <c r="L247" s="312">
        <f t="shared" si="119"/>
        <v>0</v>
      </c>
      <c r="M247" s="313">
        <f t="shared" si="120"/>
        <v>0</v>
      </c>
      <c r="N247" s="449"/>
      <c r="O247" s="315">
        <f t="shared" si="134"/>
        <v>0</v>
      </c>
      <c r="P247" s="452"/>
      <c r="Q247" s="302" t="str">
        <f t="shared" si="135"/>
        <v/>
      </c>
      <c r="R247" s="316">
        <f t="shared" si="121"/>
        <v>0</v>
      </c>
      <c r="S247" s="168">
        <f t="shared" si="122"/>
        <v>0</v>
      </c>
      <c r="T247" s="169">
        <f t="shared" si="123"/>
        <v>0</v>
      </c>
      <c r="V247" s="317" t="str">
        <f t="shared" si="124"/>
        <v/>
      </c>
      <c r="X247" s="173" t="str">
        <f t="shared" si="125"/>
        <v/>
      </c>
      <c r="Z247" s="318">
        <f t="shared" si="96"/>
        <v>0</v>
      </c>
      <c r="AA247" s="319">
        <f>IF($Z247&gt;=1,RANK($Z247,$Z243:$Z256),0)</f>
        <v>0</v>
      </c>
      <c r="AB247" s="320">
        <f t="shared" ref="AB247:AB264" si="136">IF(AA247&lt;=MaxS,INT(Z247),0)</f>
        <v>0</v>
      </c>
      <c r="AD247" s="318">
        <f t="shared" si="97"/>
        <v>0</v>
      </c>
      <c r="AE247" s="319">
        <f>IF($AD247&gt;=1,RANK($AD247,$AD243:$AD256),0)</f>
        <v>0</v>
      </c>
      <c r="AF247" s="320">
        <f t="shared" ref="AF247:AF264" si="137">IF(AE247&lt;=MaxS,INT(AD247),0)</f>
        <v>0</v>
      </c>
      <c r="AI247" s="336">
        <f t="shared" si="98"/>
        <v>0</v>
      </c>
      <c r="AJ247" s="337">
        <f t="shared" si="99"/>
        <v>0</v>
      </c>
    </row>
    <row r="248" spans="1:36" ht="15" x14ac:dyDescent="0.2">
      <c r="A248" s="447"/>
      <c r="B248" s="295">
        <f t="shared" si="110"/>
        <v>0</v>
      </c>
      <c r="C248" s="371"/>
      <c r="D248" s="310" t="str">
        <f t="shared" si="111"/>
        <v/>
      </c>
      <c r="E248" s="311" t="str">
        <f t="shared" si="112"/>
        <v/>
      </c>
      <c r="F248" s="321">
        <f t="shared" si="113"/>
        <v>0</v>
      </c>
      <c r="G248" s="313">
        <f t="shared" si="114"/>
        <v>0</v>
      </c>
      <c r="H248" s="314">
        <f t="shared" si="115"/>
        <v>0</v>
      </c>
      <c r="I248" s="313">
        <f t="shared" si="116"/>
        <v>0</v>
      </c>
      <c r="J248" s="314">
        <f t="shared" si="117"/>
        <v>0</v>
      </c>
      <c r="K248" s="313">
        <f t="shared" si="118"/>
        <v>0</v>
      </c>
      <c r="L248" s="312">
        <f t="shared" si="119"/>
        <v>0</v>
      </c>
      <c r="M248" s="313">
        <f t="shared" si="120"/>
        <v>0</v>
      </c>
      <c r="N248" s="449"/>
      <c r="O248" s="315">
        <f t="shared" si="134"/>
        <v>0</v>
      </c>
      <c r="P248" s="452"/>
      <c r="Q248" s="302" t="str">
        <f t="shared" si="135"/>
        <v/>
      </c>
      <c r="R248" s="316">
        <f t="shared" si="121"/>
        <v>0</v>
      </c>
      <c r="S248" s="168">
        <f t="shared" si="122"/>
        <v>0</v>
      </c>
      <c r="T248" s="169">
        <f t="shared" si="123"/>
        <v>0</v>
      </c>
      <c r="V248" s="317" t="str">
        <f t="shared" si="124"/>
        <v/>
      </c>
      <c r="X248" s="173" t="str">
        <f t="shared" si="125"/>
        <v/>
      </c>
      <c r="Z248" s="318">
        <f t="shared" si="96"/>
        <v>0</v>
      </c>
      <c r="AA248" s="319">
        <f>IF($Z248&gt;=1,RANK($Z248,$Z243:$Z256),0)</f>
        <v>0</v>
      </c>
      <c r="AB248" s="320">
        <f t="shared" si="136"/>
        <v>0</v>
      </c>
      <c r="AD248" s="318">
        <f t="shared" si="97"/>
        <v>0</v>
      </c>
      <c r="AE248" s="319">
        <f>IF($AD248&gt;=1,RANK($AD248,$AD243:$AD256),0)</f>
        <v>0</v>
      </c>
      <c r="AF248" s="320">
        <f t="shared" si="137"/>
        <v>0</v>
      </c>
      <c r="AI248" s="336">
        <f t="shared" si="98"/>
        <v>0</v>
      </c>
      <c r="AJ248" s="337">
        <f t="shared" si="99"/>
        <v>0</v>
      </c>
    </row>
    <row r="249" spans="1:36" ht="15" x14ac:dyDescent="0.2">
      <c r="A249" s="447"/>
      <c r="B249" s="295">
        <f t="shared" si="110"/>
        <v>0</v>
      </c>
      <c r="C249" s="371"/>
      <c r="D249" s="310" t="str">
        <f t="shared" si="111"/>
        <v/>
      </c>
      <c r="E249" s="311" t="str">
        <f t="shared" si="112"/>
        <v/>
      </c>
      <c r="F249" s="312">
        <f t="shared" si="113"/>
        <v>0</v>
      </c>
      <c r="G249" s="313">
        <f t="shared" si="114"/>
        <v>0</v>
      </c>
      <c r="H249" s="314">
        <f t="shared" si="115"/>
        <v>0</v>
      </c>
      <c r="I249" s="313">
        <f t="shared" si="116"/>
        <v>0</v>
      </c>
      <c r="J249" s="314">
        <f t="shared" si="117"/>
        <v>0</v>
      </c>
      <c r="K249" s="313">
        <f t="shared" si="118"/>
        <v>0</v>
      </c>
      <c r="L249" s="312">
        <f t="shared" si="119"/>
        <v>0</v>
      </c>
      <c r="M249" s="313">
        <f t="shared" si="120"/>
        <v>0</v>
      </c>
      <c r="N249" s="449"/>
      <c r="O249" s="315">
        <f t="shared" si="134"/>
        <v>0</v>
      </c>
      <c r="P249" s="452"/>
      <c r="Q249" s="302" t="str">
        <f t="shared" si="135"/>
        <v/>
      </c>
      <c r="R249" s="316">
        <f t="shared" si="121"/>
        <v>0</v>
      </c>
      <c r="S249" s="168">
        <f t="shared" si="122"/>
        <v>0</v>
      </c>
      <c r="T249" s="169">
        <f t="shared" si="123"/>
        <v>0</v>
      </c>
      <c r="V249" s="317" t="str">
        <f t="shared" si="124"/>
        <v/>
      </c>
      <c r="X249" s="173" t="str">
        <f t="shared" si="125"/>
        <v/>
      </c>
      <c r="Z249" s="318">
        <f t="shared" si="96"/>
        <v>0</v>
      </c>
      <c r="AA249" s="319">
        <f>IF($Z249&gt;=1,RANK($Z249,$Z243:$Z256),0)</f>
        <v>0</v>
      </c>
      <c r="AB249" s="320">
        <f t="shared" si="136"/>
        <v>0</v>
      </c>
      <c r="AD249" s="318">
        <f t="shared" si="97"/>
        <v>0</v>
      </c>
      <c r="AE249" s="319">
        <f>IF($AD249&gt;=1,RANK($AD249,$AD243:$AD256),0)</f>
        <v>0</v>
      </c>
      <c r="AF249" s="320">
        <f t="shared" si="137"/>
        <v>0</v>
      </c>
      <c r="AI249" s="336">
        <f t="shared" si="98"/>
        <v>0</v>
      </c>
      <c r="AJ249" s="337">
        <f t="shared" si="99"/>
        <v>0</v>
      </c>
    </row>
    <row r="250" spans="1:36" ht="15" x14ac:dyDescent="0.2">
      <c r="A250" s="447"/>
      <c r="B250" s="295">
        <f t="shared" si="110"/>
        <v>0</v>
      </c>
      <c r="C250" s="371"/>
      <c r="D250" s="310" t="str">
        <f t="shared" si="111"/>
        <v/>
      </c>
      <c r="E250" s="311" t="str">
        <f t="shared" si="112"/>
        <v/>
      </c>
      <c r="F250" s="312">
        <f t="shared" si="113"/>
        <v>0</v>
      </c>
      <c r="G250" s="313">
        <f t="shared" si="114"/>
        <v>0</v>
      </c>
      <c r="H250" s="314">
        <f t="shared" si="115"/>
        <v>0</v>
      </c>
      <c r="I250" s="313">
        <f t="shared" si="116"/>
        <v>0</v>
      </c>
      <c r="J250" s="314">
        <f t="shared" si="117"/>
        <v>0</v>
      </c>
      <c r="K250" s="313">
        <f t="shared" si="118"/>
        <v>0</v>
      </c>
      <c r="L250" s="312">
        <f t="shared" si="119"/>
        <v>0</v>
      </c>
      <c r="M250" s="313">
        <f t="shared" si="120"/>
        <v>0</v>
      </c>
      <c r="N250" s="449"/>
      <c r="O250" s="315">
        <f t="shared" si="134"/>
        <v>0</v>
      </c>
      <c r="P250" s="452"/>
      <c r="Q250" s="302" t="str">
        <f t="shared" si="135"/>
        <v/>
      </c>
      <c r="R250" s="316">
        <f t="shared" si="121"/>
        <v>0</v>
      </c>
      <c r="S250" s="168">
        <f t="shared" si="122"/>
        <v>0</v>
      </c>
      <c r="T250" s="169">
        <f t="shared" si="123"/>
        <v>0</v>
      </c>
      <c r="V250" s="317" t="str">
        <f t="shared" si="124"/>
        <v/>
      </c>
      <c r="X250" s="173" t="str">
        <f t="shared" si="125"/>
        <v/>
      </c>
      <c r="Z250" s="318">
        <f t="shared" si="96"/>
        <v>0</v>
      </c>
      <c r="AA250" s="319">
        <f>IF($Z250&gt;=1,RANK($Z250,$Z243:$Z256),0)</f>
        <v>0</v>
      </c>
      <c r="AB250" s="320">
        <f t="shared" si="136"/>
        <v>0</v>
      </c>
      <c r="AD250" s="318">
        <f t="shared" si="97"/>
        <v>0</v>
      </c>
      <c r="AE250" s="319">
        <f>IF($AD250&gt;=1,RANK($AD250,$AD243:$AD256),0)</f>
        <v>0</v>
      </c>
      <c r="AF250" s="320">
        <f t="shared" si="137"/>
        <v>0</v>
      </c>
      <c r="AI250" s="336">
        <f t="shared" si="98"/>
        <v>0</v>
      </c>
      <c r="AJ250" s="337">
        <f t="shared" si="99"/>
        <v>0</v>
      </c>
    </row>
    <row r="251" spans="1:36" ht="15" x14ac:dyDescent="0.2">
      <c r="A251" s="447"/>
      <c r="B251" s="295">
        <f t="shared" si="110"/>
        <v>0</v>
      </c>
      <c r="C251" s="371"/>
      <c r="D251" s="310" t="str">
        <f t="shared" si="111"/>
        <v/>
      </c>
      <c r="E251" s="311" t="str">
        <f t="shared" si="112"/>
        <v/>
      </c>
      <c r="F251" s="312">
        <f t="shared" si="113"/>
        <v>0</v>
      </c>
      <c r="G251" s="313">
        <f t="shared" si="114"/>
        <v>0</v>
      </c>
      <c r="H251" s="314">
        <f t="shared" si="115"/>
        <v>0</v>
      </c>
      <c r="I251" s="313">
        <f t="shared" si="116"/>
        <v>0</v>
      </c>
      <c r="J251" s="314">
        <f t="shared" si="117"/>
        <v>0</v>
      </c>
      <c r="K251" s="313">
        <f t="shared" si="118"/>
        <v>0</v>
      </c>
      <c r="L251" s="312">
        <f t="shared" si="119"/>
        <v>0</v>
      </c>
      <c r="M251" s="313">
        <f t="shared" si="120"/>
        <v>0</v>
      </c>
      <c r="N251" s="449"/>
      <c r="O251" s="315">
        <f t="shared" si="134"/>
        <v>0</v>
      </c>
      <c r="P251" s="452"/>
      <c r="Q251" s="302" t="str">
        <f t="shared" si="135"/>
        <v/>
      </c>
      <c r="R251" s="316">
        <f t="shared" si="121"/>
        <v>0</v>
      </c>
      <c r="S251" s="168">
        <f t="shared" si="122"/>
        <v>0</v>
      </c>
      <c r="T251" s="169">
        <f t="shared" si="123"/>
        <v>0</v>
      </c>
      <c r="V251" s="317" t="str">
        <f t="shared" si="124"/>
        <v/>
      </c>
      <c r="X251" s="173" t="str">
        <f t="shared" si="125"/>
        <v/>
      </c>
      <c r="Z251" s="318">
        <f t="shared" si="96"/>
        <v>0</v>
      </c>
      <c r="AA251" s="319">
        <f>IF($Z251&gt;=1,RANK($Z251,$Z243:$Z256),0)</f>
        <v>0</v>
      </c>
      <c r="AB251" s="320">
        <f t="shared" si="136"/>
        <v>0</v>
      </c>
      <c r="AD251" s="318">
        <f t="shared" si="97"/>
        <v>0</v>
      </c>
      <c r="AE251" s="319">
        <f>IF($AD251&gt;=1,RANK($AD251,$AD243:$AD256),0)</f>
        <v>0</v>
      </c>
      <c r="AF251" s="320">
        <f t="shared" si="137"/>
        <v>0</v>
      </c>
      <c r="AI251" s="336">
        <f t="shared" si="98"/>
        <v>0</v>
      </c>
      <c r="AJ251" s="337">
        <f t="shared" si="99"/>
        <v>0</v>
      </c>
    </row>
    <row r="252" spans="1:36" ht="15" x14ac:dyDescent="0.2">
      <c r="A252" s="447"/>
      <c r="B252" s="295">
        <f t="shared" si="110"/>
        <v>0</v>
      </c>
      <c r="C252" s="371"/>
      <c r="D252" s="310" t="str">
        <f t="shared" si="111"/>
        <v/>
      </c>
      <c r="E252" s="311" t="str">
        <f t="shared" si="112"/>
        <v/>
      </c>
      <c r="F252" s="312">
        <f t="shared" si="113"/>
        <v>0</v>
      </c>
      <c r="G252" s="313">
        <f t="shared" si="114"/>
        <v>0</v>
      </c>
      <c r="H252" s="314">
        <f t="shared" si="115"/>
        <v>0</v>
      </c>
      <c r="I252" s="313">
        <f t="shared" si="116"/>
        <v>0</v>
      </c>
      <c r="J252" s="314">
        <f t="shared" si="117"/>
        <v>0</v>
      </c>
      <c r="K252" s="313">
        <f t="shared" si="118"/>
        <v>0</v>
      </c>
      <c r="L252" s="312">
        <f t="shared" si="119"/>
        <v>0</v>
      </c>
      <c r="M252" s="313">
        <f t="shared" si="120"/>
        <v>0</v>
      </c>
      <c r="N252" s="449"/>
      <c r="O252" s="315">
        <f t="shared" si="134"/>
        <v>0</v>
      </c>
      <c r="P252" s="452"/>
      <c r="Q252" s="302" t="str">
        <f t="shared" si="135"/>
        <v/>
      </c>
      <c r="R252" s="316">
        <f t="shared" si="121"/>
        <v>0</v>
      </c>
      <c r="S252" s="168">
        <f t="shared" si="122"/>
        <v>0</v>
      </c>
      <c r="T252" s="169">
        <f t="shared" si="123"/>
        <v>0</v>
      </c>
      <c r="V252" s="317" t="str">
        <f t="shared" si="124"/>
        <v/>
      </c>
      <c r="X252" s="173" t="str">
        <f t="shared" si="125"/>
        <v/>
      </c>
      <c r="Z252" s="318">
        <f t="shared" si="96"/>
        <v>0</v>
      </c>
      <c r="AA252" s="319">
        <f>IF($Z252&gt;=1,RANK($Z252,$Z243:$Z256),0)</f>
        <v>0</v>
      </c>
      <c r="AB252" s="320">
        <f t="shared" si="136"/>
        <v>0</v>
      </c>
      <c r="AD252" s="318">
        <f t="shared" si="97"/>
        <v>0</v>
      </c>
      <c r="AE252" s="319">
        <f>IF($AD252&gt;=1,RANK($AD252,$AD243:$AD256),0)</f>
        <v>0</v>
      </c>
      <c r="AF252" s="320">
        <f t="shared" si="137"/>
        <v>0</v>
      </c>
      <c r="AI252" s="336">
        <f t="shared" si="98"/>
        <v>0</v>
      </c>
      <c r="AJ252" s="337">
        <f t="shared" si="99"/>
        <v>0</v>
      </c>
    </row>
    <row r="253" spans="1:36" ht="15" x14ac:dyDescent="0.2">
      <c r="A253" s="447"/>
      <c r="B253" s="295">
        <f t="shared" si="110"/>
        <v>0</v>
      </c>
      <c r="C253" s="371"/>
      <c r="D253" s="310" t="str">
        <f t="shared" si="111"/>
        <v/>
      </c>
      <c r="E253" s="311" t="str">
        <f t="shared" si="112"/>
        <v/>
      </c>
      <c r="F253" s="312">
        <f t="shared" si="113"/>
        <v>0</v>
      </c>
      <c r="G253" s="313">
        <f t="shared" si="114"/>
        <v>0</v>
      </c>
      <c r="H253" s="314">
        <f t="shared" si="115"/>
        <v>0</v>
      </c>
      <c r="I253" s="313">
        <f t="shared" si="116"/>
        <v>0</v>
      </c>
      <c r="J253" s="314">
        <f t="shared" si="117"/>
        <v>0</v>
      </c>
      <c r="K253" s="313">
        <f t="shared" si="118"/>
        <v>0</v>
      </c>
      <c r="L253" s="312">
        <f t="shared" si="119"/>
        <v>0</v>
      </c>
      <c r="M253" s="313">
        <f t="shared" si="120"/>
        <v>0</v>
      </c>
      <c r="N253" s="449"/>
      <c r="O253" s="315">
        <f t="shared" si="134"/>
        <v>0</v>
      </c>
      <c r="P253" s="452"/>
      <c r="Q253" s="302" t="str">
        <f t="shared" si="135"/>
        <v/>
      </c>
      <c r="R253" s="316">
        <f t="shared" si="121"/>
        <v>0</v>
      </c>
      <c r="S253" s="168">
        <f t="shared" si="122"/>
        <v>0</v>
      </c>
      <c r="T253" s="169">
        <f t="shared" si="123"/>
        <v>0</v>
      </c>
      <c r="V253" s="317" t="str">
        <f t="shared" si="124"/>
        <v/>
      </c>
      <c r="X253" s="173" t="str">
        <f t="shared" si="125"/>
        <v/>
      </c>
      <c r="Z253" s="318">
        <f t="shared" si="96"/>
        <v>0</v>
      </c>
      <c r="AA253" s="319">
        <f>IF($Z253&gt;=1,RANK($Z253,$Z243:$Z256),0)</f>
        <v>0</v>
      </c>
      <c r="AB253" s="320">
        <f t="shared" si="136"/>
        <v>0</v>
      </c>
      <c r="AD253" s="318">
        <f t="shared" si="97"/>
        <v>0</v>
      </c>
      <c r="AE253" s="319">
        <f>IF($AD253&gt;=1,RANK($AD253,$AD243:$AD256),0)</f>
        <v>0</v>
      </c>
      <c r="AF253" s="320">
        <f t="shared" si="137"/>
        <v>0</v>
      </c>
      <c r="AI253" s="336">
        <f t="shared" si="98"/>
        <v>0</v>
      </c>
      <c r="AJ253" s="337">
        <f t="shared" si="99"/>
        <v>0</v>
      </c>
    </row>
    <row r="254" spans="1:36" ht="15" x14ac:dyDescent="0.2">
      <c r="A254" s="447"/>
      <c r="B254" s="295">
        <f t="shared" si="110"/>
        <v>0</v>
      </c>
      <c r="C254" s="371"/>
      <c r="D254" s="310" t="str">
        <f t="shared" si="111"/>
        <v/>
      </c>
      <c r="E254" s="311" t="str">
        <f t="shared" si="112"/>
        <v/>
      </c>
      <c r="F254" s="312">
        <f t="shared" si="113"/>
        <v>0</v>
      </c>
      <c r="G254" s="313">
        <f t="shared" si="114"/>
        <v>0</v>
      </c>
      <c r="H254" s="314">
        <f t="shared" si="115"/>
        <v>0</v>
      </c>
      <c r="I254" s="313">
        <f t="shared" si="116"/>
        <v>0</v>
      </c>
      <c r="J254" s="314">
        <f t="shared" si="117"/>
        <v>0</v>
      </c>
      <c r="K254" s="313">
        <f t="shared" si="118"/>
        <v>0</v>
      </c>
      <c r="L254" s="312">
        <f t="shared" si="119"/>
        <v>0</v>
      </c>
      <c r="M254" s="313">
        <f t="shared" si="120"/>
        <v>0</v>
      </c>
      <c r="N254" s="449"/>
      <c r="O254" s="315">
        <f t="shared" si="134"/>
        <v>0</v>
      </c>
      <c r="P254" s="452"/>
      <c r="Q254" s="302" t="str">
        <f t="shared" si="135"/>
        <v/>
      </c>
      <c r="R254" s="316">
        <f t="shared" si="121"/>
        <v>0</v>
      </c>
      <c r="S254" s="168">
        <f t="shared" si="122"/>
        <v>0</v>
      </c>
      <c r="T254" s="169">
        <f t="shared" si="123"/>
        <v>0</v>
      </c>
      <c r="V254" s="317" t="str">
        <f t="shared" si="124"/>
        <v/>
      </c>
      <c r="X254" s="173" t="str">
        <f t="shared" si="125"/>
        <v/>
      </c>
      <c r="Z254" s="318">
        <f t="shared" si="96"/>
        <v>0</v>
      </c>
      <c r="AA254" s="319">
        <f>IF($Z254&gt;=1,RANK($Z254,$Z243:$Z256),0)</f>
        <v>0</v>
      </c>
      <c r="AB254" s="320">
        <f t="shared" si="136"/>
        <v>0</v>
      </c>
      <c r="AD254" s="318">
        <f t="shared" si="97"/>
        <v>0</v>
      </c>
      <c r="AE254" s="319">
        <f>IF($AD254&gt;=1,RANK($AD254,$AD243:$AD256),0)</f>
        <v>0</v>
      </c>
      <c r="AF254" s="320">
        <f t="shared" si="137"/>
        <v>0</v>
      </c>
      <c r="AI254" s="336">
        <f t="shared" si="98"/>
        <v>0</v>
      </c>
      <c r="AJ254" s="337">
        <f t="shared" si="99"/>
        <v>0</v>
      </c>
    </row>
    <row r="255" spans="1:36" ht="15" x14ac:dyDescent="0.2">
      <c r="A255" s="447"/>
      <c r="B255" s="295">
        <f t="shared" si="110"/>
        <v>0</v>
      </c>
      <c r="C255" s="371"/>
      <c r="D255" s="310" t="str">
        <f t="shared" si="111"/>
        <v/>
      </c>
      <c r="E255" s="311" t="str">
        <f t="shared" si="112"/>
        <v/>
      </c>
      <c r="F255" s="312">
        <f t="shared" si="113"/>
        <v>0</v>
      </c>
      <c r="G255" s="313">
        <f t="shared" si="114"/>
        <v>0</v>
      </c>
      <c r="H255" s="314">
        <f t="shared" si="115"/>
        <v>0</v>
      </c>
      <c r="I255" s="313">
        <f t="shared" si="116"/>
        <v>0</v>
      </c>
      <c r="J255" s="314">
        <f t="shared" si="117"/>
        <v>0</v>
      </c>
      <c r="K255" s="313">
        <f t="shared" si="118"/>
        <v>0</v>
      </c>
      <c r="L255" s="312">
        <f t="shared" si="119"/>
        <v>0</v>
      </c>
      <c r="M255" s="313">
        <f t="shared" si="120"/>
        <v>0</v>
      </c>
      <c r="N255" s="449"/>
      <c r="O255" s="315">
        <f t="shared" si="134"/>
        <v>0</v>
      </c>
      <c r="P255" s="452"/>
      <c r="Q255" s="302" t="str">
        <f t="shared" si="135"/>
        <v/>
      </c>
      <c r="R255" s="316">
        <f t="shared" si="121"/>
        <v>0</v>
      </c>
      <c r="S255" s="168">
        <f t="shared" si="122"/>
        <v>0</v>
      </c>
      <c r="T255" s="169">
        <f t="shared" si="123"/>
        <v>0</v>
      </c>
      <c r="V255" s="317" t="str">
        <f t="shared" si="124"/>
        <v/>
      </c>
      <c r="X255" s="173" t="str">
        <f t="shared" si="125"/>
        <v/>
      </c>
      <c r="Z255" s="318">
        <f t="shared" si="96"/>
        <v>0</v>
      </c>
      <c r="AA255" s="319">
        <f>IF($Z255&gt;=1,RANK($Z255,$Z243:$Z256),0)</f>
        <v>0</v>
      </c>
      <c r="AB255" s="320">
        <f t="shared" si="136"/>
        <v>0</v>
      </c>
      <c r="AD255" s="318">
        <f t="shared" si="97"/>
        <v>0</v>
      </c>
      <c r="AE255" s="319">
        <f>IF($AD255&gt;=1,RANK($AD255,$AD243:$AD256),0)</f>
        <v>0</v>
      </c>
      <c r="AF255" s="320">
        <f t="shared" si="137"/>
        <v>0</v>
      </c>
      <c r="AI255" s="336">
        <f t="shared" si="98"/>
        <v>0</v>
      </c>
      <c r="AJ255" s="337">
        <f t="shared" si="99"/>
        <v>0</v>
      </c>
    </row>
    <row r="256" spans="1:36" ht="15" x14ac:dyDescent="0.2">
      <c r="A256" s="322">
        <f>((ROW(A243)-5)/14)+1</f>
        <v>18</v>
      </c>
      <c r="B256" s="295">
        <f t="shared" si="110"/>
        <v>0</v>
      </c>
      <c r="C256" s="372"/>
      <c r="D256" s="323" t="str">
        <f t="shared" si="111"/>
        <v/>
      </c>
      <c r="E256" s="324" t="str">
        <f t="shared" si="112"/>
        <v/>
      </c>
      <c r="F256" s="325">
        <f t="shared" si="113"/>
        <v>0</v>
      </c>
      <c r="G256" s="326">
        <f t="shared" si="114"/>
        <v>0</v>
      </c>
      <c r="H256" s="327">
        <f t="shared" si="115"/>
        <v>0</v>
      </c>
      <c r="I256" s="326">
        <f t="shared" si="116"/>
        <v>0</v>
      </c>
      <c r="J256" s="327">
        <f t="shared" si="117"/>
        <v>0</v>
      </c>
      <c r="K256" s="326">
        <f t="shared" si="118"/>
        <v>0</v>
      </c>
      <c r="L256" s="325">
        <f t="shared" si="119"/>
        <v>0</v>
      </c>
      <c r="M256" s="326">
        <f t="shared" si="120"/>
        <v>0</v>
      </c>
      <c r="N256" s="450"/>
      <c r="O256" s="328">
        <f t="shared" si="134"/>
        <v>0</v>
      </c>
      <c r="P256" s="453"/>
      <c r="Q256" s="302" t="str">
        <f t="shared" si="135"/>
        <v/>
      </c>
      <c r="R256" s="329">
        <f t="shared" si="121"/>
        <v>0</v>
      </c>
      <c r="S256" s="171">
        <f t="shared" si="122"/>
        <v>0</v>
      </c>
      <c r="T256" s="172">
        <f t="shared" si="123"/>
        <v>0</v>
      </c>
      <c r="V256" s="330" t="str">
        <f t="shared" si="124"/>
        <v/>
      </c>
      <c r="X256" s="173" t="str">
        <f t="shared" si="125"/>
        <v/>
      </c>
      <c r="Z256" s="331">
        <f t="shared" si="96"/>
        <v>0</v>
      </c>
      <c r="AA256" s="293">
        <f>IF($Z256&gt;=1,RANK($Z256,$Z243:$Z256),0)</f>
        <v>0</v>
      </c>
      <c r="AB256" s="294">
        <f t="shared" si="136"/>
        <v>0</v>
      </c>
      <c r="AC256" s="163">
        <f>SUM(AB243:AB256)</f>
        <v>0</v>
      </c>
      <c r="AD256" s="331">
        <f t="shared" si="97"/>
        <v>0</v>
      </c>
      <c r="AE256" s="293">
        <f>IF($AD256&gt;=1,RANK($AD256,$AD243:$AD256),0)</f>
        <v>0</v>
      </c>
      <c r="AF256" s="294">
        <f t="shared" si="137"/>
        <v>0</v>
      </c>
      <c r="AG256" s="163">
        <f>SUM(AF243:AF256)</f>
        <v>0</v>
      </c>
      <c r="AI256" s="332">
        <f t="shared" si="98"/>
        <v>0</v>
      </c>
      <c r="AJ256" s="333">
        <f t="shared" si="99"/>
        <v>0</v>
      </c>
    </row>
    <row r="257" spans="1:36" ht="15" customHeight="1" x14ac:dyDescent="0.2">
      <c r="A257" s="447" t="str">
        <f>IF(LEN(E257),+E257,"")</f>
        <v/>
      </c>
      <c r="B257" s="295">
        <f t="shared" si="110"/>
        <v>0</v>
      </c>
      <c r="C257" s="370"/>
      <c r="D257" s="296" t="str">
        <f t="shared" si="111"/>
        <v/>
      </c>
      <c r="E257" s="297" t="str">
        <f t="shared" si="112"/>
        <v/>
      </c>
      <c r="F257" s="298">
        <f t="shared" si="113"/>
        <v>0</v>
      </c>
      <c r="G257" s="299">
        <f t="shared" si="114"/>
        <v>0</v>
      </c>
      <c r="H257" s="300">
        <f t="shared" si="115"/>
        <v>0</v>
      </c>
      <c r="I257" s="299">
        <f t="shared" si="116"/>
        <v>0</v>
      </c>
      <c r="J257" s="300">
        <f t="shared" si="117"/>
        <v>0</v>
      </c>
      <c r="K257" s="299">
        <f t="shared" si="118"/>
        <v>0</v>
      </c>
      <c r="L257" s="298">
        <f t="shared" si="119"/>
        <v>0</v>
      </c>
      <c r="M257" s="299">
        <f t="shared" si="120"/>
        <v>0</v>
      </c>
      <c r="N257" s="448">
        <f>INDEX(RelayPoints,A270)</f>
        <v>0</v>
      </c>
      <c r="O257" s="301">
        <f>+G257+I257+K257+M257</f>
        <v>0</v>
      </c>
      <c r="P257" s="451">
        <f>+AC270+AG270+N257</f>
        <v>0</v>
      </c>
      <c r="Q257" s="302" t="str">
        <f>IF(AB257+AF257&gt;0,"*","")</f>
        <v/>
      </c>
      <c r="R257" s="303">
        <f t="shared" si="121"/>
        <v>0</v>
      </c>
      <c r="S257" s="304">
        <f t="shared" si="122"/>
        <v>0</v>
      </c>
      <c r="T257" s="305">
        <f t="shared" si="123"/>
        <v>0</v>
      </c>
      <c r="V257" s="306" t="str">
        <f t="shared" si="124"/>
        <v/>
      </c>
      <c r="X257" s="173" t="str">
        <f t="shared" si="125"/>
        <v/>
      </c>
      <c r="Z257" s="307">
        <f t="shared" si="96"/>
        <v>0</v>
      </c>
      <c r="AA257" s="308">
        <f>IF($Z257&gt;=1,RANK($Z257,$Z257:$Z270),0)</f>
        <v>0</v>
      </c>
      <c r="AB257" s="309">
        <f t="shared" si="136"/>
        <v>0</v>
      </c>
      <c r="AD257" s="307">
        <f t="shared" si="97"/>
        <v>0</v>
      </c>
      <c r="AE257" s="308">
        <f>IF($AD257&gt;=1,RANK($AD257,$AD257:$AD270),0)</f>
        <v>0</v>
      </c>
      <c r="AF257" s="309">
        <f t="shared" si="137"/>
        <v>0</v>
      </c>
      <c r="AI257" s="336">
        <f t="shared" si="98"/>
        <v>0</v>
      </c>
      <c r="AJ257" s="337">
        <f t="shared" si="99"/>
        <v>0</v>
      </c>
    </row>
    <row r="258" spans="1:36" ht="15" x14ac:dyDescent="0.2">
      <c r="A258" s="447"/>
      <c r="B258" s="295">
        <f t="shared" si="110"/>
        <v>0</v>
      </c>
      <c r="C258" s="371"/>
      <c r="D258" s="310" t="str">
        <f t="shared" si="111"/>
        <v/>
      </c>
      <c r="E258" s="311" t="str">
        <f t="shared" si="112"/>
        <v/>
      </c>
      <c r="F258" s="312">
        <f t="shared" si="113"/>
        <v>0</v>
      </c>
      <c r="G258" s="313">
        <f t="shared" si="114"/>
        <v>0</v>
      </c>
      <c r="H258" s="314">
        <f t="shared" si="115"/>
        <v>0</v>
      </c>
      <c r="I258" s="313">
        <f t="shared" si="116"/>
        <v>0</v>
      </c>
      <c r="J258" s="314">
        <f t="shared" si="117"/>
        <v>0</v>
      </c>
      <c r="K258" s="313">
        <f t="shared" si="118"/>
        <v>0</v>
      </c>
      <c r="L258" s="312">
        <f t="shared" si="119"/>
        <v>0</v>
      </c>
      <c r="M258" s="313">
        <f t="shared" si="120"/>
        <v>0</v>
      </c>
      <c r="N258" s="449"/>
      <c r="O258" s="315">
        <f t="shared" ref="O258:O270" si="138">+G258+I258+K258+M258</f>
        <v>0</v>
      </c>
      <c r="P258" s="452"/>
      <c r="Q258" s="302" t="str">
        <f t="shared" ref="Q258:Q270" si="139">IF(AB258+AF258&gt;0,"*","")</f>
        <v/>
      </c>
      <c r="R258" s="316">
        <f t="shared" si="121"/>
        <v>0</v>
      </c>
      <c r="S258" s="168">
        <f t="shared" si="122"/>
        <v>0</v>
      </c>
      <c r="T258" s="169">
        <f t="shared" si="123"/>
        <v>0</v>
      </c>
      <c r="V258" s="317" t="str">
        <f t="shared" si="124"/>
        <v/>
      </c>
      <c r="X258" s="173" t="str">
        <f t="shared" si="125"/>
        <v/>
      </c>
      <c r="Z258" s="318">
        <f t="shared" si="96"/>
        <v>0</v>
      </c>
      <c r="AA258" s="319">
        <f>IF($Z258&gt;=1,RANK($Z258,$Z257:$Z270),0)</f>
        <v>0</v>
      </c>
      <c r="AB258" s="320">
        <f t="shared" si="136"/>
        <v>0</v>
      </c>
      <c r="AD258" s="318">
        <f t="shared" si="97"/>
        <v>0</v>
      </c>
      <c r="AE258" s="319">
        <f>IF($AD258&gt;=1,RANK($AD258,$AD257:$AD270),0)</f>
        <v>0</v>
      </c>
      <c r="AF258" s="320">
        <f t="shared" si="137"/>
        <v>0</v>
      </c>
      <c r="AI258" s="336">
        <f t="shared" si="98"/>
        <v>0</v>
      </c>
      <c r="AJ258" s="337">
        <f t="shared" si="99"/>
        <v>0</v>
      </c>
    </row>
    <row r="259" spans="1:36" ht="15" x14ac:dyDescent="0.2">
      <c r="A259" s="447"/>
      <c r="B259" s="295">
        <f t="shared" si="110"/>
        <v>0</v>
      </c>
      <c r="C259" s="371"/>
      <c r="D259" s="310" t="str">
        <f t="shared" si="111"/>
        <v/>
      </c>
      <c r="E259" s="311" t="str">
        <f t="shared" si="112"/>
        <v/>
      </c>
      <c r="F259" s="312">
        <f t="shared" si="113"/>
        <v>0</v>
      </c>
      <c r="G259" s="313">
        <f t="shared" si="114"/>
        <v>0</v>
      </c>
      <c r="H259" s="314">
        <f t="shared" si="115"/>
        <v>0</v>
      </c>
      <c r="I259" s="313">
        <f t="shared" si="116"/>
        <v>0</v>
      </c>
      <c r="J259" s="314">
        <f t="shared" si="117"/>
        <v>0</v>
      </c>
      <c r="K259" s="313">
        <f t="shared" si="118"/>
        <v>0</v>
      </c>
      <c r="L259" s="312">
        <f t="shared" si="119"/>
        <v>0</v>
      </c>
      <c r="M259" s="313">
        <f t="shared" si="120"/>
        <v>0</v>
      </c>
      <c r="N259" s="449"/>
      <c r="O259" s="315">
        <f t="shared" si="138"/>
        <v>0</v>
      </c>
      <c r="P259" s="452"/>
      <c r="Q259" s="302" t="str">
        <f t="shared" si="139"/>
        <v/>
      </c>
      <c r="R259" s="316">
        <f t="shared" si="121"/>
        <v>0</v>
      </c>
      <c r="S259" s="168">
        <f t="shared" si="122"/>
        <v>0</v>
      </c>
      <c r="T259" s="169">
        <f t="shared" si="123"/>
        <v>0</v>
      </c>
      <c r="V259" s="317" t="str">
        <f t="shared" si="124"/>
        <v/>
      </c>
      <c r="X259" s="173" t="str">
        <f t="shared" si="125"/>
        <v/>
      </c>
      <c r="Z259" s="318">
        <f t="shared" si="96"/>
        <v>0</v>
      </c>
      <c r="AA259" s="319">
        <f>IF($Z259&gt;=1,RANK($Z259,$Z257:$Z270),0)</f>
        <v>0</v>
      </c>
      <c r="AB259" s="320">
        <f t="shared" si="136"/>
        <v>0</v>
      </c>
      <c r="AD259" s="318">
        <f t="shared" si="97"/>
        <v>0</v>
      </c>
      <c r="AE259" s="319">
        <f>IF($AD259&gt;=1,RANK($AD259,$AD257:$AD270),0)</f>
        <v>0</v>
      </c>
      <c r="AF259" s="320">
        <f t="shared" si="137"/>
        <v>0</v>
      </c>
      <c r="AI259" s="336">
        <f t="shared" si="98"/>
        <v>0</v>
      </c>
      <c r="AJ259" s="337">
        <f t="shared" si="99"/>
        <v>0</v>
      </c>
    </row>
    <row r="260" spans="1:36" ht="15" x14ac:dyDescent="0.2">
      <c r="A260" s="447"/>
      <c r="B260" s="295">
        <f t="shared" si="110"/>
        <v>0</v>
      </c>
      <c r="C260" s="371"/>
      <c r="D260" s="310" t="str">
        <f t="shared" si="111"/>
        <v/>
      </c>
      <c r="E260" s="311" t="str">
        <f t="shared" si="112"/>
        <v/>
      </c>
      <c r="F260" s="312">
        <f t="shared" si="113"/>
        <v>0</v>
      </c>
      <c r="G260" s="313">
        <f t="shared" si="114"/>
        <v>0</v>
      </c>
      <c r="H260" s="314">
        <f t="shared" si="115"/>
        <v>0</v>
      </c>
      <c r="I260" s="313">
        <f t="shared" si="116"/>
        <v>0</v>
      </c>
      <c r="J260" s="314">
        <f t="shared" si="117"/>
        <v>0</v>
      </c>
      <c r="K260" s="313">
        <f t="shared" si="118"/>
        <v>0</v>
      </c>
      <c r="L260" s="312">
        <f t="shared" si="119"/>
        <v>0</v>
      </c>
      <c r="M260" s="313">
        <f t="shared" si="120"/>
        <v>0</v>
      </c>
      <c r="N260" s="449"/>
      <c r="O260" s="315">
        <f t="shared" si="138"/>
        <v>0</v>
      </c>
      <c r="P260" s="452"/>
      <c r="Q260" s="302" t="str">
        <f t="shared" si="139"/>
        <v/>
      </c>
      <c r="R260" s="316">
        <f t="shared" si="121"/>
        <v>0</v>
      </c>
      <c r="S260" s="168">
        <f t="shared" si="122"/>
        <v>0</v>
      </c>
      <c r="T260" s="169">
        <f t="shared" si="123"/>
        <v>0</v>
      </c>
      <c r="V260" s="317" t="str">
        <f t="shared" si="124"/>
        <v/>
      </c>
      <c r="X260" s="173" t="str">
        <f t="shared" si="125"/>
        <v/>
      </c>
      <c r="Z260" s="318">
        <f t="shared" si="96"/>
        <v>0</v>
      </c>
      <c r="AA260" s="319">
        <f>IF($Z260&gt;=1,RANK($Z260,$Z257:$Z270),0)</f>
        <v>0</v>
      </c>
      <c r="AB260" s="320">
        <f t="shared" si="136"/>
        <v>0</v>
      </c>
      <c r="AD260" s="318">
        <f t="shared" si="97"/>
        <v>0</v>
      </c>
      <c r="AE260" s="319">
        <f>IF($AD260&gt;=1,RANK($AD260,$AD257:$AD270),0)</f>
        <v>0</v>
      </c>
      <c r="AF260" s="320">
        <f t="shared" si="137"/>
        <v>0</v>
      </c>
      <c r="AI260" s="336">
        <f t="shared" si="98"/>
        <v>0</v>
      </c>
      <c r="AJ260" s="337">
        <f t="shared" si="99"/>
        <v>0</v>
      </c>
    </row>
    <row r="261" spans="1:36" ht="15" x14ac:dyDescent="0.2">
      <c r="A261" s="447"/>
      <c r="B261" s="295">
        <f t="shared" ref="B261:B324" si="140">IF(ISNA(MATCH(C261,AthleteNumbers,0)),0,MATCH(C261,AthleteNumbers,0))</f>
        <v>0</v>
      </c>
      <c r="C261" s="371"/>
      <c r="D261" s="310" t="str">
        <f t="shared" ref="D261:D324" si="141">IF($C261&gt;0,INDEX(DB,$B261,8),"")</f>
        <v/>
      </c>
      <c r="E261" s="311" t="str">
        <f t="shared" ref="E261:E324" si="142">IF($C261&gt;0,INDEX(DB,$B261,3),"")</f>
        <v/>
      </c>
      <c r="F261" s="312">
        <f t="shared" ref="F261:F324" si="143">IF($B261&gt;0,INDEX(DB,$B261,13),0)</f>
        <v>0</v>
      </c>
      <c r="G261" s="313">
        <f t="shared" ref="G261:G324" si="144">IF($B261&gt;0,INDEX(DB,$B261,17),0)</f>
        <v>0</v>
      </c>
      <c r="H261" s="314">
        <f t="shared" ref="H261:H324" si="145">IF($B261&gt;0,INDEX(DB,$B261,15),0)</f>
        <v>0</v>
      </c>
      <c r="I261" s="313">
        <f t="shared" ref="I261:I324" si="146">IF($B261&gt;0,INDEX(DB,$B261,19),0)</f>
        <v>0</v>
      </c>
      <c r="J261" s="314">
        <f t="shared" ref="J261:J324" si="147">IF($B261&gt;0,INDEX(DB,$B261,14),0)</f>
        <v>0</v>
      </c>
      <c r="K261" s="313">
        <f t="shared" ref="K261:K324" si="148">IF($B261&gt;0,INDEX(DB,$B261,18),0)</f>
        <v>0</v>
      </c>
      <c r="L261" s="312">
        <f t="shared" ref="L261:L324" si="149">IF($B261&gt;0,INDEX(DB,$B261,16),0)</f>
        <v>0</v>
      </c>
      <c r="M261" s="313">
        <f t="shared" ref="M261:M324" si="150">IF($B261&gt;0,INDEX(DB,$B261,20),0)</f>
        <v>0</v>
      </c>
      <c r="N261" s="449"/>
      <c r="O261" s="315">
        <f t="shared" si="138"/>
        <v>0</v>
      </c>
      <c r="P261" s="452"/>
      <c r="Q261" s="302" t="str">
        <f t="shared" si="139"/>
        <v/>
      </c>
      <c r="R261" s="316">
        <f t="shared" ref="R261:R324" si="151">IF($AI261&gt;0,RANK($AI261,BoysPoints),0)</f>
        <v>0</v>
      </c>
      <c r="S261" s="168">
        <f t="shared" ref="S261:S324" si="152">IF($AJ261&gt;0,RANK($AJ261,GirlsPoints),0)</f>
        <v>0</v>
      </c>
      <c r="T261" s="169">
        <f t="shared" ref="T261:T324" si="153">IF($O261&gt;0,RANK(O261,AthletePoints),0)</f>
        <v>0</v>
      </c>
      <c r="V261" s="317" t="str">
        <f t="shared" ref="V261:V324" si="154">IF(O261&gt;=40,IF(X261="M",VLOOKUP(O261,UKABoysAwards,2),IF(X261="F",VLOOKUP(O261,UKAGirlsAwards,2),"")),"")</f>
        <v/>
      </c>
      <c r="X261" s="173" t="str">
        <f t="shared" ref="X261:X324" si="155">INDEX(DB,$B261,4)</f>
        <v/>
      </c>
      <c r="Z261" s="318">
        <f t="shared" si="96"/>
        <v>0</v>
      </c>
      <c r="AA261" s="319">
        <f>IF($Z261&gt;=1,RANK($Z261,$Z257:$Z270),0)</f>
        <v>0</v>
      </c>
      <c r="AB261" s="320">
        <f t="shared" si="136"/>
        <v>0</v>
      </c>
      <c r="AD261" s="318">
        <f t="shared" si="97"/>
        <v>0</v>
      </c>
      <c r="AE261" s="319">
        <f>IF($AD261&gt;=1,RANK($AD261,$AD257:$AD270),0)</f>
        <v>0</v>
      </c>
      <c r="AF261" s="320">
        <f t="shared" si="137"/>
        <v>0</v>
      </c>
      <c r="AI261" s="336">
        <f t="shared" si="98"/>
        <v>0</v>
      </c>
      <c r="AJ261" s="337">
        <f t="shared" si="99"/>
        <v>0</v>
      </c>
    </row>
    <row r="262" spans="1:36" ht="15" x14ac:dyDescent="0.2">
      <c r="A262" s="447"/>
      <c r="B262" s="295">
        <f t="shared" si="140"/>
        <v>0</v>
      </c>
      <c r="C262" s="371"/>
      <c r="D262" s="310" t="str">
        <f t="shared" si="141"/>
        <v/>
      </c>
      <c r="E262" s="311" t="str">
        <f t="shared" si="142"/>
        <v/>
      </c>
      <c r="F262" s="321">
        <f t="shared" si="143"/>
        <v>0</v>
      </c>
      <c r="G262" s="313">
        <f t="shared" si="144"/>
        <v>0</v>
      </c>
      <c r="H262" s="314">
        <f t="shared" si="145"/>
        <v>0</v>
      </c>
      <c r="I262" s="313">
        <f t="shared" si="146"/>
        <v>0</v>
      </c>
      <c r="J262" s="314">
        <f t="shared" si="147"/>
        <v>0</v>
      </c>
      <c r="K262" s="313">
        <f t="shared" si="148"/>
        <v>0</v>
      </c>
      <c r="L262" s="312">
        <f t="shared" si="149"/>
        <v>0</v>
      </c>
      <c r="M262" s="313">
        <f t="shared" si="150"/>
        <v>0</v>
      </c>
      <c r="N262" s="449"/>
      <c r="O262" s="315">
        <f t="shared" si="138"/>
        <v>0</v>
      </c>
      <c r="P262" s="452"/>
      <c r="Q262" s="302" t="str">
        <f t="shared" si="139"/>
        <v/>
      </c>
      <c r="R262" s="316">
        <f t="shared" si="151"/>
        <v>0</v>
      </c>
      <c r="S262" s="168">
        <f t="shared" si="152"/>
        <v>0</v>
      </c>
      <c r="T262" s="169">
        <f t="shared" si="153"/>
        <v>0</v>
      </c>
      <c r="V262" s="317" t="str">
        <f t="shared" si="154"/>
        <v/>
      </c>
      <c r="X262" s="173" t="str">
        <f t="shared" si="155"/>
        <v/>
      </c>
      <c r="Z262" s="318">
        <f t="shared" si="96"/>
        <v>0</v>
      </c>
      <c r="AA262" s="319">
        <f>IF($Z262&gt;=1,RANK($Z262,$Z257:$Z270),0)</f>
        <v>0</v>
      </c>
      <c r="AB262" s="320">
        <f t="shared" si="136"/>
        <v>0</v>
      </c>
      <c r="AD262" s="318">
        <f t="shared" si="97"/>
        <v>0</v>
      </c>
      <c r="AE262" s="319">
        <f>IF($AD262&gt;=1,RANK($AD262,$AD257:$AD270),0)</f>
        <v>0</v>
      </c>
      <c r="AF262" s="320">
        <f t="shared" si="137"/>
        <v>0</v>
      </c>
      <c r="AI262" s="336">
        <f t="shared" si="98"/>
        <v>0</v>
      </c>
      <c r="AJ262" s="337">
        <f t="shared" si="99"/>
        <v>0</v>
      </c>
    </row>
    <row r="263" spans="1:36" ht="15" x14ac:dyDescent="0.2">
      <c r="A263" s="447"/>
      <c r="B263" s="295">
        <f t="shared" si="140"/>
        <v>0</v>
      </c>
      <c r="C263" s="371"/>
      <c r="D263" s="310" t="str">
        <f t="shared" si="141"/>
        <v/>
      </c>
      <c r="E263" s="311" t="str">
        <f t="shared" si="142"/>
        <v/>
      </c>
      <c r="F263" s="312">
        <f t="shared" si="143"/>
        <v>0</v>
      </c>
      <c r="G263" s="313">
        <f t="shared" si="144"/>
        <v>0</v>
      </c>
      <c r="H263" s="314">
        <f t="shared" si="145"/>
        <v>0</v>
      </c>
      <c r="I263" s="313">
        <f t="shared" si="146"/>
        <v>0</v>
      </c>
      <c r="J263" s="314">
        <f t="shared" si="147"/>
        <v>0</v>
      </c>
      <c r="K263" s="313">
        <f t="shared" si="148"/>
        <v>0</v>
      </c>
      <c r="L263" s="312">
        <f t="shared" si="149"/>
        <v>0</v>
      </c>
      <c r="M263" s="313">
        <f t="shared" si="150"/>
        <v>0</v>
      </c>
      <c r="N263" s="449"/>
      <c r="O263" s="315">
        <f t="shared" si="138"/>
        <v>0</v>
      </c>
      <c r="P263" s="452"/>
      <c r="Q263" s="302" t="str">
        <f t="shared" si="139"/>
        <v/>
      </c>
      <c r="R263" s="316">
        <f t="shared" si="151"/>
        <v>0</v>
      </c>
      <c r="S263" s="168">
        <f t="shared" si="152"/>
        <v>0</v>
      </c>
      <c r="T263" s="169">
        <f t="shared" si="153"/>
        <v>0</v>
      </c>
      <c r="V263" s="317" t="str">
        <f t="shared" si="154"/>
        <v/>
      </c>
      <c r="X263" s="173" t="str">
        <f t="shared" si="155"/>
        <v/>
      </c>
      <c r="Z263" s="318">
        <f t="shared" si="96"/>
        <v>0</v>
      </c>
      <c r="AA263" s="319">
        <f>IF($Z263&gt;=1,RANK($Z263,$Z257:$Z270),0)</f>
        <v>0</v>
      </c>
      <c r="AB263" s="320">
        <f t="shared" si="136"/>
        <v>0</v>
      </c>
      <c r="AD263" s="318">
        <f t="shared" si="97"/>
        <v>0</v>
      </c>
      <c r="AE263" s="319">
        <f>IF($AD263&gt;=1,RANK($AD263,$AD257:$AD270),0)</f>
        <v>0</v>
      </c>
      <c r="AF263" s="320">
        <f t="shared" si="137"/>
        <v>0</v>
      </c>
      <c r="AI263" s="336">
        <f t="shared" si="98"/>
        <v>0</v>
      </c>
      <c r="AJ263" s="337">
        <f t="shared" si="99"/>
        <v>0</v>
      </c>
    </row>
    <row r="264" spans="1:36" ht="15" x14ac:dyDescent="0.2">
      <c r="A264" s="447"/>
      <c r="B264" s="295">
        <f t="shared" si="140"/>
        <v>0</v>
      </c>
      <c r="C264" s="371"/>
      <c r="D264" s="310" t="str">
        <f t="shared" si="141"/>
        <v/>
      </c>
      <c r="E264" s="311" t="str">
        <f t="shared" si="142"/>
        <v/>
      </c>
      <c r="F264" s="312">
        <f t="shared" si="143"/>
        <v>0</v>
      </c>
      <c r="G264" s="313">
        <f t="shared" si="144"/>
        <v>0</v>
      </c>
      <c r="H264" s="314">
        <f t="shared" si="145"/>
        <v>0</v>
      </c>
      <c r="I264" s="313">
        <f t="shared" si="146"/>
        <v>0</v>
      </c>
      <c r="J264" s="314">
        <f t="shared" si="147"/>
        <v>0</v>
      </c>
      <c r="K264" s="313">
        <f t="shared" si="148"/>
        <v>0</v>
      </c>
      <c r="L264" s="312">
        <f t="shared" si="149"/>
        <v>0</v>
      </c>
      <c r="M264" s="313">
        <f t="shared" si="150"/>
        <v>0</v>
      </c>
      <c r="N264" s="449"/>
      <c r="O264" s="315">
        <f t="shared" si="138"/>
        <v>0</v>
      </c>
      <c r="P264" s="452"/>
      <c r="Q264" s="302" t="str">
        <f t="shared" si="139"/>
        <v/>
      </c>
      <c r="R264" s="316">
        <f t="shared" si="151"/>
        <v>0</v>
      </c>
      <c r="S264" s="168">
        <f t="shared" si="152"/>
        <v>0</v>
      </c>
      <c r="T264" s="169">
        <f t="shared" si="153"/>
        <v>0</v>
      </c>
      <c r="V264" s="317" t="str">
        <f t="shared" si="154"/>
        <v/>
      </c>
      <c r="X264" s="173" t="str">
        <f t="shared" si="155"/>
        <v/>
      </c>
      <c r="Z264" s="318">
        <f t="shared" si="96"/>
        <v>0</v>
      </c>
      <c r="AA264" s="319">
        <f>IF($Z264&gt;=1,RANK($Z264,$Z257:$Z270),0)</f>
        <v>0</v>
      </c>
      <c r="AB264" s="320">
        <f t="shared" si="136"/>
        <v>0</v>
      </c>
      <c r="AD264" s="318">
        <f t="shared" si="97"/>
        <v>0</v>
      </c>
      <c r="AE264" s="319">
        <f>IF($AD264&gt;=1,RANK($AD264,$AD257:$AD270),0)</f>
        <v>0</v>
      </c>
      <c r="AF264" s="320">
        <f t="shared" si="137"/>
        <v>0</v>
      </c>
      <c r="AI264" s="336">
        <f t="shared" si="98"/>
        <v>0</v>
      </c>
      <c r="AJ264" s="337">
        <f t="shared" si="99"/>
        <v>0</v>
      </c>
    </row>
    <row r="265" spans="1:36" ht="15" x14ac:dyDescent="0.2">
      <c r="A265" s="447"/>
      <c r="B265" s="295">
        <f t="shared" si="140"/>
        <v>0</v>
      </c>
      <c r="C265" s="371"/>
      <c r="D265" s="310" t="str">
        <f t="shared" si="141"/>
        <v/>
      </c>
      <c r="E265" s="311" t="str">
        <f t="shared" si="142"/>
        <v/>
      </c>
      <c r="F265" s="312">
        <f t="shared" si="143"/>
        <v>0</v>
      </c>
      <c r="G265" s="313">
        <f t="shared" si="144"/>
        <v>0</v>
      </c>
      <c r="H265" s="314">
        <f t="shared" si="145"/>
        <v>0</v>
      </c>
      <c r="I265" s="313">
        <f t="shared" si="146"/>
        <v>0</v>
      </c>
      <c r="J265" s="314">
        <f t="shared" si="147"/>
        <v>0</v>
      </c>
      <c r="K265" s="313">
        <f t="shared" si="148"/>
        <v>0</v>
      </c>
      <c r="L265" s="312">
        <f t="shared" si="149"/>
        <v>0</v>
      </c>
      <c r="M265" s="313">
        <f t="shared" si="150"/>
        <v>0</v>
      </c>
      <c r="N265" s="449"/>
      <c r="O265" s="315">
        <f t="shared" si="138"/>
        <v>0</v>
      </c>
      <c r="P265" s="452"/>
      <c r="Q265" s="302" t="str">
        <f t="shared" si="139"/>
        <v/>
      </c>
      <c r="R265" s="316">
        <f t="shared" si="151"/>
        <v>0</v>
      </c>
      <c r="S265" s="168">
        <f t="shared" si="152"/>
        <v>0</v>
      </c>
      <c r="T265" s="169">
        <f t="shared" si="153"/>
        <v>0</v>
      </c>
      <c r="V265" s="317" t="str">
        <f t="shared" si="154"/>
        <v/>
      </c>
      <c r="X265" s="173" t="str">
        <f t="shared" si="155"/>
        <v/>
      </c>
      <c r="Z265" s="318">
        <f t="shared" si="96"/>
        <v>0</v>
      </c>
      <c r="AA265" s="319">
        <f>IF($Z265&gt;=1,RANK($Z265,$Z257:$Z270),0)</f>
        <v>0</v>
      </c>
      <c r="AB265" s="320">
        <f t="shared" ref="AB265:AB328" si="156">IF(AA265&lt;=MaxS,INT(Z265),0)</f>
        <v>0</v>
      </c>
      <c r="AD265" s="318">
        <f t="shared" si="97"/>
        <v>0</v>
      </c>
      <c r="AE265" s="319">
        <f>IF($AD265&gt;=1,RANK($AD265,$AD257:$AD270),0)</f>
        <v>0</v>
      </c>
      <c r="AF265" s="320">
        <f t="shared" ref="AF265:AF328" si="157">IF(AE265&lt;=MaxS,INT(AD265),0)</f>
        <v>0</v>
      </c>
      <c r="AI265" s="336">
        <f t="shared" si="98"/>
        <v>0</v>
      </c>
      <c r="AJ265" s="337">
        <f t="shared" si="99"/>
        <v>0</v>
      </c>
    </row>
    <row r="266" spans="1:36" ht="15" x14ac:dyDescent="0.2">
      <c r="A266" s="447"/>
      <c r="B266" s="295">
        <f t="shared" si="140"/>
        <v>0</v>
      </c>
      <c r="C266" s="371"/>
      <c r="D266" s="310" t="str">
        <f t="shared" si="141"/>
        <v/>
      </c>
      <c r="E266" s="311" t="str">
        <f t="shared" si="142"/>
        <v/>
      </c>
      <c r="F266" s="312">
        <f t="shared" si="143"/>
        <v>0</v>
      </c>
      <c r="G266" s="313">
        <f t="shared" si="144"/>
        <v>0</v>
      </c>
      <c r="H266" s="314">
        <f t="shared" si="145"/>
        <v>0</v>
      </c>
      <c r="I266" s="313">
        <f t="shared" si="146"/>
        <v>0</v>
      </c>
      <c r="J266" s="314">
        <f t="shared" si="147"/>
        <v>0</v>
      </c>
      <c r="K266" s="313">
        <f t="shared" si="148"/>
        <v>0</v>
      </c>
      <c r="L266" s="312">
        <f t="shared" si="149"/>
        <v>0</v>
      </c>
      <c r="M266" s="313">
        <f t="shared" si="150"/>
        <v>0</v>
      </c>
      <c r="N266" s="449"/>
      <c r="O266" s="315">
        <f t="shared" si="138"/>
        <v>0</v>
      </c>
      <c r="P266" s="452"/>
      <c r="Q266" s="302" t="str">
        <f t="shared" si="139"/>
        <v/>
      </c>
      <c r="R266" s="316">
        <f t="shared" si="151"/>
        <v>0</v>
      </c>
      <c r="S266" s="168">
        <f t="shared" si="152"/>
        <v>0</v>
      </c>
      <c r="T266" s="169">
        <f t="shared" si="153"/>
        <v>0</v>
      </c>
      <c r="V266" s="317" t="str">
        <f t="shared" si="154"/>
        <v/>
      </c>
      <c r="X266" s="173" t="str">
        <f t="shared" si="155"/>
        <v/>
      </c>
      <c r="Z266" s="318">
        <f t="shared" si="96"/>
        <v>0</v>
      </c>
      <c r="AA266" s="319">
        <f>IF($Z266&gt;=1,RANK($Z266,$Z257:$Z270),0)</f>
        <v>0</v>
      </c>
      <c r="AB266" s="320">
        <f t="shared" si="156"/>
        <v>0</v>
      </c>
      <c r="AD266" s="318">
        <f t="shared" si="97"/>
        <v>0</v>
      </c>
      <c r="AE266" s="319">
        <f>IF($AD266&gt;=1,RANK($AD266,$AD257:$AD270),0)</f>
        <v>0</v>
      </c>
      <c r="AF266" s="320">
        <f t="shared" si="157"/>
        <v>0</v>
      </c>
      <c r="AI266" s="336">
        <f t="shared" si="98"/>
        <v>0</v>
      </c>
      <c r="AJ266" s="337">
        <f t="shared" si="99"/>
        <v>0</v>
      </c>
    </row>
    <row r="267" spans="1:36" ht="15" x14ac:dyDescent="0.2">
      <c r="A267" s="447"/>
      <c r="B267" s="295">
        <f t="shared" si="140"/>
        <v>0</v>
      </c>
      <c r="C267" s="371"/>
      <c r="D267" s="310" t="str">
        <f t="shared" si="141"/>
        <v/>
      </c>
      <c r="E267" s="311" t="str">
        <f t="shared" si="142"/>
        <v/>
      </c>
      <c r="F267" s="312">
        <f t="shared" si="143"/>
        <v>0</v>
      </c>
      <c r="G267" s="313">
        <f t="shared" si="144"/>
        <v>0</v>
      </c>
      <c r="H267" s="314">
        <f t="shared" si="145"/>
        <v>0</v>
      </c>
      <c r="I267" s="313">
        <f t="shared" si="146"/>
        <v>0</v>
      </c>
      <c r="J267" s="314">
        <f t="shared" si="147"/>
        <v>0</v>
      </c>
      <c r="K267" s="313">
        <f t="shared" si="148"/>
        <v>0</v>
      </c>
      <c r="L267" s="312">
        <f t="shared" si="149"/>
        <v>0</v>
      </c>
      <c r="M267" s="313">
        <f t="shared" si="150"/>
        <v>0</v>
      </c>
      <c r="N267" s="449"/>
      <c r="O267" s="315">
        <f t="shared" si="138"/>
        <v>0</v>
      </c>
      <c r="P267" s="452"/>
      <c r="Q267" s="302" t="str">
        <f t="shared" si="139"/>
        <v/>
      </c>
      <c r="R267" s="316">
        <f t="shared" si="151"/>
        <v>0</v>
      </c>
      <c r="S267" s="168">
        <f t="shared" si="152"/>
        <v>0</v>
      </c>
      <c r="T267" s="169">
        <f t="shared" si="153"/>
        <v>0</v>
      </c>
      <c r="V267" s="317" t="str">
        <f t="shared" si="154"/>
        <v/>
      </c>
      <c r="X267" s="173" t="str">
        <f t="shared" si="155"/>
        <v/>
      </c>
      <c r="Z267" s="318">
        <f t="shared" ref="Z267:Z330" si="158">IF($X267="M",$O267+(ROW()/10000),0)</f>
        <v>0</v>
      </c>
      <c r="AA267" s="319">
        <f>IF($Z267&gt;=1,RANK($Z267,$Z257:$Z270),0)</f>
        <v>0</v>
      </c>
      <c r="AB267" s="320">
        <f t="shared" si="156"/>
        <v>0</v>
      </c>
      <c r="AD267" s="318">
        <f t="shared" ref="AD267:AD330" si="159">IF($X267="F",$O267+(ROW()/10000),0)</f>
        <v>0</v>
      </c>
      <c r="AE267" s="319">
        <f>IF($AD267&gt;=1,RANK($AD267,$AD257:$AD270),0)</f>
        <v>0</v>
      </c>
      <c r="AF267" s="320">
        <f t="shared" si="157"/>
        <v>0</v>
      </c>
      <c r="AI267" s="336">
        <f t="shared" si="98"/>
        <v>0</v>
      </c>
      <c r="AJ267" s="337">
        <f t="shared" si="99"/>
        <v>0</v>
      </c>
    </row>
    <row r="268" spans="1:36" ht="15" x14ac:dyDescent="0.2">
      <c r="A268" s="447"/>
      <c r="B268" s="295">
        <f t="shared" si="140"/>
        <v>0</v>
      </c>
      <c r="C268" s="371"/>
      <c r="D268" s="310" t="str">
        <f t="shared" si="141"/>
        <v/>
      </c>
      <c r="E268" s="311" t="str">
        <f t="shared" si="142"/>
        <v/>
      </c>
      <c r="F268" s="312">
        <f t="shared" si="143"/>
        <v>0</v>
      </c>
      <c r="G268" s="313">
        <f t="shared" si="144"/>
        <v>0</v>
      </c>
      <c r="H268" s="314">
        <f t="shared" si="145"/>
        <v>0</v>
      </c>
      <c r="I268" s="313">
        <f t="shared" si="146"/>
        <v>0</v>
      </c>
      <c r="J268" s="314">
        <f t="shared" si="147"/>
        <v>0</v>
      </c>
      <c r="K268" s="313">
        <f t="shared" si="148"/>
        <v>0</v>
      </c>
      <c r="L268" s="312">
        <f t="shared" si="149"/>
        <v>0</v>
      </c>
      <c r="M268" s="313">
        <f t="shared" si="150"/>
        <v>0</v>
      </c>
      <c r="N268" s="449"/>
      <c r="O268" s="315">
        <f t="shared" si="138"/>
        <v>0</v>
      </c>
      <c r="P268" s="452"/>
      <c r="Q268" s="302" t="str">
        <f t="shared" si="139"/>
        <v/>
      </c>
      <c r="R268" s="316">
        <f t="shared" si="151"/>
        <v>0</v>
      </c>
      <c r="S268" s="168">
        <f t="shared" si="152"/>
        <v>0</v>
      </c>
      <c r="T268" s="169">
        <f t="shared" si="153"/>
        <v>0</v>
      </c>
      <c r="V268" s="317" t="str">
        <f t="shared" si="154"/>
        <v/>
      </c>
      <c r="X268" s="173" t="str">
        <f t="shared" si="155"/>
        <v/>
      </c>
      <c r="Z268" s="318">
        <f t="shared" si="158"/>
        <v>0</v>
      </c>
      <c r="AA268" s="319">
        <f>IF($Z268&gt;=1,RANK($Z268,$Z257:$Z270),0)</f>
        <v>0</v>
      </c>
      <c r="AB268" s="320">
        <f t="shared" si="156"/>
        <v>0</v>
      </c>
      <c r="AD268" s="318">
        <f t="shared" si="159"/>
        <v>0</v>
      </c>
      <c r="AE268" s="319">
        <f>IF($AD268&gt;=1,RANK($AD268,$AD257:$AD270),0)</f>
        <v>0</v>
      </c>
      <c r="AF268" s="320">
        <f t="shared" si="157"/>
        <v>0</v>
      </c>
      <c r="AI268" s="336">
        <f t="shared" ref="AI268:AI331" si="160">IF($X268="M",$O268,0)</f>
        <v>0</v>
      </c>
      <c r="AJ268" s="337">
        <f t="shared" ref="AJ268:AJ331" si="161">IF($X268="F",$O268,0)</f>
        <v>0</v>
      </c>
    </row>
    <row r="269" spans="1:36" ht="15" x14ac:dyDescent="0.2">
      <c r="A269" s="447"/>
      <c r="B269" s="295">
        <f t="shared" si="140"/>
        <v>0</v>
      </c>
      <c r="C269" s="371"/>
      <c r="D269" s="310" t="str">
        <f t="shared" si="141"/>
        <v/>
      </c>
      <c r="E269" s="311" t="str">
        <f t="shared" si="142"/>
        <v/>
      </c>
      <c r="F269" s="312">
        <f t="shared" si="143"/>
        <v>0</v>
      </c>
      <c r="G269" s="313">
        <f t="shared" si="144"/>
        <v>0</v>
      </c>
      <c r="H269" s="314">
        <f t="shared" si="145"/>
        <v>0</v>
      </c>
      <c r="I269" s="313">
        <f t="shared" si="146"/>
        <v>0</v>
      </c>
      <c r="J269" s="314">
        <f t="shared" si="147"/>
        <v>0</v>
      </c>
      <c r="K269" s="313">
        <f t="shared" si="148"/>
        <v>0</v>
      </c>
      <c r="L269" s="312">
        <f t="shared" si="149"/>
        <v>0</v>
      </c>
      <c r="M269" s="313">
        <f t="shared" si="150"/>
        <v>0</v>
      </c>
      <c r="N269" s="449"/>
      <c r="O269" s="315">
        <f t="shared" si="138"/>
        <v>0</v>
      </c>
      <c r="P269" s="452"/>
      <c r="Q269" s="302" t="str">
        <f t="shared" si="139"/>
        <v/>
      </c>
      <c r="R269" s="316">
        <f t="shared" si="151"/>
        <v>0</v>
      </c>
      <c r="S269" s="168">
        <f t="shared" si="152"/>
        <v>0</v>
      </c>
      <c r="T269" s="169">
        <f t="shared" si="153"/>
        <v>0</v>
      </c>
      <c r="V269" s="317" t="str">
        <f t="shared" si="154"/>
        <v/>
      </c>
      <c r="X269" s="173" t="str">
        <f t="shared" si="155"/>
        <v/>
      </c>
      <c r="Z269" s="318">
        <f t="shared" si="158"/>
        <v>0</v>
      </c>
      <c r="AA269" s="319">
        <f>IF($Z269&gt;=1,RANK($Z269,$Z257:$Z270),0)</f>
        <v>0</v>
      </c>
      <c r="AB269" s="320">
        <f t="shared" si="156"/>
        <v>0</v>
      </c>
      <c r="AD269" s="318">
        <f t="shared" si="159"/>
        <v>0</v>
      </c>
      <c r="AE269" s="319">
        <f>IF($AD269&gt;=1,RANK($AD269,$AD257:$AD270),0)</f>
        <v>0</v>
      </c>
      <c r="AF269" s="320">
        <f t="shared" si="157"/>
        <v>0</v>
      </c>
      <c r="AI269" s="336">
        <f t="shared" si="160"/>
        <v>0</v>
      </c>
      <c r="AJ269" s="337">
        <f t="shared" si="161"/>
        <v>0</v>
      </c>
    </row>
    <row r="270" spans="1:36" ht="15" x14ac:dyDescent="0.2">
      <c r="A270" s="322">
        <f>((ROW(A257)-5)/14)+1</f>
        <v>19</v>
      </c>
      <c r="B270" s="295">
        <f t="shared" si="140"/>
        <v>0</v>
      </c>
      <c r="C270" s="372"/>
      <c r="D270" s="323" t="str">
        <f t="shared" si="141"/>
        <v/>
      </c>
      <c r="E270" s="324" t="str">
        <f t="shared" si="142"/>
        <v/>
      </c>
      <c r="F270" s="325">
        <f t="shared" si="143"/>
        <v>0</v>
      </c>
      <c r="G270" s="326">
        <f t="shared" si="144"/>
        <v>0</v>
      </c>
      <c r="H270" s="327">
        <f t="shared" si="145"/>
        <v>0</v>
      </c>
      <c r="I270" s="326">
        <f t="shared" si="146"/>
        <v>0</v>
      </c>
      <c r="J270" s="327">
        <f t="shared" si="147"/>
        <v>0</v>
      </c>
      <c r="K270" s="326">
        <f t="shared" si="148"/>
        <v>0</v>
      </c>
      <c r="L270" s="325">
        <f t="shared" si="149"/>
        <v>0</v>
      </c>
      <c r="M270" s="326">
        <f t="shared" si="150"/>
        <v>0</v>
      </c>
      <c r="N270" s="450"/>
      <c r="O270" s="328">
        <f t="shared" si="138"/>
        <v>0</v>
      </c>
      <c r="P270" s="453"/>
      <c r="Q270" s="302" t="str">
        <f t="shared" si="139"/>
        <v/>
      </c>
      <c r="R270" s="329">
        <f t="shared" si="151"/>
        <v>0</v>
      </c>
      <c r="S270" s="171">
        <f t="shared" si="152"/>
        <v>0</v>
      </c>
      <c r="T270" s="172">
        <f t="shared" si="153"/>
        <v>0</v>
      </c>
      <c r="V270" s="330" t="str">
        <f t="shared" si="154"/>
        <v/>
      </c>
      <c r="X270" s="173" t="str">
        <f t="shared" si="155"/>
        <v/>
      </c>
      <c r="Z270" s="331">
        <f t="shared" si="158"/>
        <v>0</v>
      </c>
      <c r="AA270" s="293">
        <f>IF($Z270&gt;=1,RANK($Z270,$Z257:$Z270),0)</f>
        <v>0</v>
      </c>
      <c r="AB270" s="294">
        <f t="shared" si="156"/>
        <v>0</v>
      </c>
      <c r="AC270" s="163">
        <f>SUM(AB257:AB270)</f>
        <v>0</v>
      </c>
      <c r="AD270" s="331">
        <f t="shared" si="159"/>
        <v>0</v>
      </c>
      <c r="AE270" s="293">
        <f>IF($AD270&gt;=1,RANK($AD270,$AD257:$AD270),0)</f>
        <v>0</v>
      </c>
      <c r="AF270" s="294">
        <f t="shared" si="157"/>
        <v>0</v>
      </c>
      <c r="AG270" s="163">
        <f>SUM(AF257:AF270)</f>
        <v>0</v>
      </c>
      <c r="AI270" s="332">
        <f t="shared" si="160"/>
        <v>0</v>
      </c>
      <c r="AJ270" s="333">
        <f t="shared" si="161"/>
        <v>0</v>
      </c>
    </row>
    <row r="271" spans="1:36" ht="15" customHeight="1" x14ac:dyDescent="0.2">
      <c r="A271" s="447" t="str">
        <f>IF(LEN(E271),+E271,"")</f>
        <v/>
      </c>
      <c r="B271" s="295">
        <f t="shared" si="140"/>
        <v>0</v>
      </c>
      <c r="C271" s="370"/>
      <c r="D271" s="296" t="str">
        <f t="shared" si="141"/>
        <v/>
      </c>
      <c r="E271" s="297" t="str">
        <f t="shared" si="142"/>
        <v/>
      </c>
      <c r="F271" s="298">
        <f t="shared" si="143"/>
        <v>0</v>
      </c>
      <c r="G271" s="299">
        <f t="shared" si="144"/>
        <v>0</v>
      </c>
      <c r="H271" s="300">
        <f t="shared" si="145"/>
        <v>0</v>
      </c>
      <c r="I271" s="299">
        <f t="shared" si="146"/>
        <v>0</v>
      </c>
      <c r="J271" s="300">
        <f t="shared" si="147"/>
        <v>0</v>
      </c>
      <c r="K271" s="299">
        <f t="shared" si="148"/>
        <v>0</v>
      </c>
      <c r="L271" s="298">
        <f t="shared" si="149"/>
        <v>0</v>
      </c>
      <c r="M271" s="299">
        <f t="shared" si="150"/>
        <v>0</v>
      </c>
      <c r="N271" s="448">
        <f>INDEX(RelayPoints,A284)</f>
        <v>0</v>
      </c>
      <c r="O271" s="301">
        <f>+G271+I271+K271+M271</f>
        <v>0</v>
      </c>
      <c r="P271" s="451">
        <f>+AC284+AG284+N271</f>
        <v>0</v>
      </c>
      <c r="Q271" s="302" t="str">
        <f>IF(AB271+AF271&gt;0,"*","")</f>
        <v/>
      </c>
      <c r="R271" s="303">
        <f t="shared" si="151"/>
        <v>0</v>
      </c>
      <c r="S271" s="304">
        <f t="shared" si="152"/>
        <v>0</v>
      </c>
      <c r="T271" s="305">
        <f t="shared" si="153"/>
        <v>0</v>
      </c>
      <c r="V271" s="306" t="str">
        <f t="shared" si="154"/>
        <v/>
      </c>
      <c r="X271" s="173" t="str">
        <f t="shared" si="155"/>
        <v/>
      </c>
      <c r="Z271" s="307">
        <f t="shared" si="158"/>
        <v>0</v>
      </c>
      <c r="AA271" s="308">
        <f>IF($Z271&gt;=1,RANK($Z271,$Z271:$Z284),0)</f>
        <v>0</v>
      </c>
      <c r="AB271" s="309">
        <f t="shared" si="156"/>
        <v>0</v>
      </c>
      <c r="AD271" s="307">
        <f t="shared" si="159"/>
        <v>0</v>
      </c>
      <c r="AE271" s="308">
        <f>IF($AD271&gt;=1,RANK($AD271,$AD271:$AD284),0)</f>
        <v>0</v>
      </c>
      <c r="AF271" s="309">
        <f t="shared" si="157"/>
        <v>0</v>
      </c>
      <c r="AI271" s="336">
        <f t="shared" si="160"/>
        <v>0</v>
      </c>
      <c r="AJ271" s="337">
        <f t="shared" si="161"/>
        <v>0</v>
      </c>
    </row>
    <row r="272" spans="1:36" ht="15" x14ac:dyDescent="0.2">
      <c r="A272" s="447"/>
      <c r="B272" s="295">
        <f t="shared" si="140"/>
        <v>0</v>
      </c>
      <c r="C272" s="371"/>
      <c r="D272" s="310" t="str">
        <f t="shared" si="141"/>
        <v/>
      </c>
      <c r="E272" s="311" t="str">
        <f t="shared" si="142"/>
        <v/>
      </c>
      <c r="F272" s="312">
        <f t="shared" si="143"/>
        <v>0</v>
      </c>
      <c r="G272" s="313">
        <f t="shared" si="144"/>
        <v>0</v>
      </c>
      <c r="H272" s="314">
        <f t="shared" si="145"/>
        <v>0</v>
      </c>
      <c r="I272" s="313">
        <f t="shared" si="146"/>
        <v>0</v>
      </c>
      <c r="J272" s="314">
        <f t="shared" si="147"/>
        <v>0</v>
      </c>
      <c r="K272" s="313">
        <f t="shared" si="148"/>
        <v>0</v>
      </c>
      <c r="L272" s="312">
        <f t="shared" si="149"/>
        <v>0</v>
      </c>
      <c r="M272" s="313">
        <f t="shared" si="150"/>
        <v>0</v>
      </c>
      <c r="N272" s="449"/>
      <c r="O272" s="315">
        <f t="shared" ref="O272:O284" si="162">+G272+I272+K272+M272</f>
        <v>0</v>
      </c>
      <c r="P272" s="452"/>
      <c r="Q272" s="302" t="str">
        <f t="shared" ref="Q272:Q284" si="163">IF(AB272+AF272&gt;0,"*","")</f>
        <v/>
      </c>
      <c r="R272" s="316">
        <f t="shared" si="151"/>
        <v>0</v>
      </c>
      <c r="S272" s="168">
        <f t="shared" si="152"/>
        <v>0</v>
      </c>
      <c r="T272" s="169">
        <f t="shared" si="153"/>
        <v>0</v>
      </c>
      <c r="V272" s="317" t="str">
        <f t="shared" si="154"/>
        <v/>
      </c>
      <c r="X272" s="173" t="str">
        <f t="shared" si="155"/>
        <v/>
      </c>
      <c r="Z272" s="318">
        <f t="shared" si="158"/>
        <v>0</v>
      </c>
      <c r="AA272" s="319">
        <f>IF($Z272&gt;=1,RANK($Z272,$Z271:$Z284),0)</f>
        <v>0</v>
      </c>
      <c r="AB272" s="320">
        <f t="shared" si="156"/>
        <v>0</v>
      </c>
      <c r="AD272" s="318">
        <f t="shared" si="159"/>
        <v>0</v>
      </c>
      <c r="AE272" s="319">
        <f>IF($AD272&gt;=1,RANK($AD272,$AD271:$AD284),0)</f>
        <v>0</v>
      </c>
      <c r="AF272" s="320">
        <f t="shared" si="157"/>
        <v>0</v>
      </c>
      <c r="AI272" s="336">
        <f t="shared" si="160"/>
        <v>0</v>
      </c>
      <c r="AJ272" s="337">
        <f t="shared" si="161"/>
        <v>0</v>
      </c>
    </row>
    <row r="273" spans="1:36" ht="15" x14ac:dyDescent="0.2">
      <c r="A273" s="447"/>
      <c r="B273" s="295">
        <f t="shared" si="140"/>
        <v>0</v>
      </c>
      <c r="C273" s="371"/>
      <c r="D273" s="310" t="str">
        <f t="shared" si="141"/>
        <v/>
      </c>
      <c r="E273" s="311" t="str">
        <f t="shared" si="142"/>
        <v/>
      </c>
      <c r="F273" s="312">
        <f t="shared" si="143"/>
        <v>0</v>
      </c>
      <c r="G273" s="313">
        <f t="shared" si="144"/>
        <v>0</v>
      </c>
      <c r="H273" s="314">
        <f t="shared" si="145"/>
        <v>0</v>
      </c>
      <c r="I273" s="313">
        <f t="shared" si="146"/>
        <v>0</v>
      </c>
      <c r="J273" s="314">
        <f t="shared" si="147"/>
        <v>0</v>
      </c>
      <c r="K273" s="313">
        <f t="shared" si="148"/>
        <v>0</v>
      </c>
      <c r="L273" s="312">
        <f t="shared" si="149"/>
        <v>0</v>
      </c>
      <c r="M273" s="313">
        <f t="shared" si="150"/>
        <v>0</v>
      </c>
      <c r="N273" s="449"/>
      <c r="O273" s="315">
        <f t="shared" si="162"/>
        <v>0</v>
      </c>
      <c r="P273" s="452"/>
      <c r="Q273" s="302" t="str">
        <f t="shared" si="163"/>
        <v/>
      </c>
      <c r="R273" s="316">
        <f t="shared" si="151"/>
        <v>0</v>
      </c>
      <c r="S273" s="168">
        <f t="shared" si="152"/>
        <v>0</v>
      </c>
      <c r="T273" s="169">
        <f t="shared" si="153"/>
        <v>0</v>
      </c>
      <c r="V273" s="317" t="str">
        <f t="shared" si="154"/>
        <v/>
      </c>
      <c r="X273" s="173" t="str">
        <f t="shared" si="155"/>
        <v/>
      </c>
      <c r="Z273" s="318">
        <f t="shared" si="158"/>
        <v>0</v>
      </c>
      <c r="AA273" s="319">
        <f>IF($Z273&gt;=1,RANK($Z273,$Z271:$Z284),0)</f>
        <v>0</v>
      </c>
      <c r="AB273" s="320">
        <f t="shared" si="156"/>
        <v>0</v>
      </c>
      <c r="AD273" s="318">
        <f t="shared" si="159"/>
        <v>0</v>
      </c>
      <c r="AE273" s="319">
        <f>IF($AD273&gt;=1,RANK($AD273,$AD271:$AD284),0)</f>
        <v>0</v>
      </c>
      <c r="AF273" s="320">
        <f t="shared" si="157"/>
        <v>0</v>
      </c>
      <c r="AI273" s="336">
        <f t="shared" si="160"/>
        <v>0</v>
      </c>
      <c r="AJ273" s="337">
        <f t="shared" si="161"/>
        <v>0</v>
      </c>
    </row>
    <row r="274" spans="1:36" ht="15" x14ac:dyDescent="0.2">
      <c r="A274" s="447"/>
      <c r="B274" s="295">
        <f t="shared" si="140"/>
        <v>0</v>
      </c>
      <c r="C274" s="371"/>
      <c r="D274" s="310" t="str">
        <f t="shared" si="141"/>
        <v/>
      </c>
      <c r="E274" s="311" t="str">
        <f t="shared" si="142"/>
        <v/>
      </c>
      <c r="F274" s="312">
        <f t="shared" si="143"/>
        <v>0</v>
      </c>
      <c r="G274" s="313">
        <f t="shared" si="144"/>
        <v>0</v>
      </c>
      <c r="H274" s="314">
        <f t="shared" si="145"/>
        <v>0</v>
      </c>
      <c r="I274" s="313">
        <f t="shared" si="146"/>
        <v>0</v>
      </c>
      <c r="J274" s="314">
        <f t="shared" si="147"/>
        <v>0</v>
      </c>
      <c r="K274" s="313">
        <f t="shared" si="148"/>
        <v>0</v>
      </c>
      <c r="L274" s="312">
        <f t="shared" si="149"/>
        <v>0</v>
      </c>
      <c r="M274" s="313">
        <f t="shared" si="150"/>
        <v>0</v>
      </c>
      <c r="N274" s="449"/>
      <c r="O274" s="315">
        <f t="shared" si="162"/>
        <v>0</v>
      </c>
      <c r="P274" s="452"/>
      <c r="Q274" s="302" t="str">
        <f t="shared" si="163"/>
        <v/>
      </c>
      <c r="R274" s="316">
        <f t="shared" si="151"/>
        <v>0</v>
      </c>
      <c r="S274" s="168">
        <f t="shared" si="152"/>
        <v>0</v>
      </c>
      <c r="T274" s="169">
        <f t="shared" si="153"/>
        <v>0</v>
      </c>
      <c r="V274" s="317" t="str">
        <f t="shared" si="154"/>
        <v/>
      </c>
      <c r="X274" s="173" t="str">
        <f t="shared" si="155"/>
        <v/>
      </c>
      <c r="Z274" s="318">
        <f t="shared" si="158"/>
        <v>0</v>
      </c>
      <c r="AA274" s="319">
        <f>IF($Z274&gt;=1,RANK($Z274,$Z271:$Z284),0)</f>
        <v>0</v>
      </c>
      <c r="AB274" s="320">
        <f t="shared" si="156"/>
        <v>0</v>
      </c>
      <c r="AD274" s="318">
        <f t="shared" si="159"/>
        <v>0</v>
      </c>
      <c r="AE274" s="319">
        <f>IF($AD274&gt;=1,RANK($AD274,$AD271:$AD284),0)</f>
        <v>0</v>
      </c>
      <c r="AF274" s="320">
        <f t="shared" si="157"/>
        <v>0</v>
      </c>
      <c r="AI274" s="336">
        <f t="shared" si="160"/>
        <v>0</v>
      </c>
      <c r="AJ274" s="337">
        <f t="shared" si="161"/>
        <v>0</v>
      </c>
    </row>
    <row r="275" spans="1:36" ht="15" x14ac:dyDescent="0.2">
      <c r="A275" s="447"/>
      <c r="B275" s="295">
        <f t="shared" si="140"/>
        <v>0</v>
      </c>
      <c r="C275" s="371"/>
      <c r="D275" s="310" t="str">
        <f t="shared" si="141"/>
        <v/>
      </c>
      <c r="E275" s="311" t="str">
        <f t="shared" si="142"/>
        <v/>
      </c>
      <c r="F275" s="312">
        <f t="shared" si="143"/>
        <v>0</v>
      </c>
      <c r="G275" s="313">
        <f t="shared" si="144"/>
        <v>0</v>
      </c>
      <c r="H275" s="314">
        <f t="shared" si="145"/>
        <v>0</v>
      </c>
      <c r="I275" s="313">
        <f t="shared" si="146"/>
        <v>0</v>
      </c>
      <c r="J275" s="314">
        <f t="shared" si="147"/>
        <v>0</v>
      </c>
      <c r="K275" s="313">
        <f t="shared" si="148"/>
        <v>0</v>
      </c>
      <c r="L275" s="312">
        <f t="shared" si="149"/>
        <v>0</v>
      </c>
      <c r="M275" s="313">
        <f t="shared" si="150"/>
        <v>0</v>
      </c>
      <c r="N275" s="449"/>
      <c r="O275" s="315">
        <f t="shared" si="162"/>
        <v>0</v>
      </c>
      <c r="P275" s="452"/>
      <c r="Q275" s="302" t="str">
        <f t="shared" si="163"/>
        <v/>
      </c>
      <c r="R275" s="316">
        <f t="shared" si="151"/>
        <v>0</v>
      </c>
      <c r="S275" s="168">
        <f t="shared" si="152"/>
        <v>0</v>
      </c>
      <c r="T275" s="169">
        <f t="shared" si="153"/>
        <v>0</v>
      </c>
      <c r="V275" s="317" t="str">
        <f t="shared" si="154"/>
        <v/>
      </c>
      <c r="X275" s="173" t="str">
        <f t="shared" si="155"/>
        <v/>
      </c>
      <c r="Z275" s="318">
        <f t="shared" si="158"/>
        <v>0</v>
      </c>
      <c r="AA275" s="319">
        <f>IF($Z275&gt;=1,RANK($Z275,$Z271:$Z284),0)</f>
        <v>0</v>
      </c>
      <c r="AB275" s="320">
        <f t="shared" si="156"/>
        <v>0</v>
      </c>
      <c r="AD275" s="318">
        <f t="shared" si="159"/>
        <v>0</v>
      </c>
      <c r="AE275" s="319">
        <f>IF($AD275&gt;=1,RANK($AD275,$AD271:$AD284),0)</f>
        <v>0</v>
      </c>
      <c r="AF275" s="320">
        <f t="shared" si="157"/>
        <v>0</v>
      </c>
      <c r="AI275" s="336">
        <f t="shared" si="160"/>
        <v>0</v>
      </c>
      <c r="AJ275" s="337">
        <f t="shared" si="161"/>
        <v>0</v>
      </c>
    </row>
    <row r="276" spans="1:36" ht="15" x14ac:dyDescent="0.2">
      <c r="A276" s="447"/>
      <c r="B276" s="295">
        <f t="shared" si="140"/>
        <v>0</v>
      </c>
      <c r="C276" s="371"/>
      <c r="D276" s="310" t="str">
        <f t="shared" si="141"/>
        <v/>
      </c>
      <c r="E276" s="311" t="str">
        <f t="shared" si="142"/>
        <v/>
      </c>
      <c r="F276" s="321">
        <f t="shared" si="143"/>
        <v>0</v>
      </c>
      <c r="G276" s="313">
        <f t="shared" si="144"/>
        <v>0</v>
      </c>
      <c r="H276" s="314">
        <f t="shared" si="145"/>
        <v>0</v>
      </c>
      <c r="I276" s="313">
        <f t="shared" si="146"/>
        <v>0</v>
      </c>
      <c r="J276" s="314">
        <f t="shared" si="147"/>
        <v>0</v>
      </c>
      <c r="K276" s="313">
        <f t="shared" si="148"/>
        <v>0</v>
      </c>
      <c r="L276" s="312">
        <f t="shared" si="149"/>
        <v>0</v>
      </c>
      <c r="M276" s="313">
        <f t="shared" si="150"/>
        <v>0</v>
      </c>
      <c r="N276" s="449"/>
      <c r="O276" s="315">
        <f t="shared" si="162"/>
        <v>0</v>
      </c>
      <c r="P276" s="452"/>
      <c r="Q276" s="302" t="str">
        <f t="shared" si="163"/>
        <v/>
      </c>
      <c r="R276" s="316">
        <f t="shared" si="151"/>
        <v>0</v>
      </c>
      <c r="S276" s="168">
        <f t="shared" si="152"/>
        <v>0</v>
      </c>
      <c r="T276" s="169">
        <f t="shared" si="153"/>
        <v>0</v>
      </c>
      <c r="V276" s="317" t="str">
        <f t="shared" si="154"/>
        <v/>
      </c>
      <c r="X276" s="173" t="str">
        <f t="shared" si="155"/>
        <v/>
      </c>
      <c r="Z276" s="318">
        <f t="shared" si="158"/>
        <v>0</v>
      </c>
      <c r="AA276" s="319">
        <f>IF($Z276&gt;=1,RANK($Z276,$Z271:$Z284),0)</f>
        <v>0</v>
      </c>
      <c r="AB276" s="320">
        <f t="shared" si="156"/>
        <v>0</v>
      </c>
      <c r="AD276" s="318">
        <f t="shared" si="159"/>
        <v>0</v>
      </c>
      <c r="AE276" s="319">
        <f>IF($AD276&gt;=1,RANK($AD276,$AD271:$AD284),0)</f>
        <v>0</v>
      </c>
      <c r="AF276" s="320">
        <f t="shared" si="157"/>
        <v>0</v>
      </c>
      <c r="AI276" s="336">
        <f t="shared" si="160"/>
        <v>0</v>
      </c>
      <c r="AJ276" s="337">
        <f t="shared" si="161"/>
        <v>0</v>
      </c>
    </row>
    <row r="277" spans="1:36" ht="15" x14ac:dyDescent="0.2">
      <c r="A277" s="447"/>
      <c r="B277" s="295">
        <f t="shared" si="140"/>
        <v>0</v>
      </c>
      <c r="C277" s="371"/>
      <c r="D277" s="310" t="str">
        <f t="shared" si="141"/>
        <v/>
      </c>
      <c r="E277" s="311" t="str">
        <f t="shared" si="142"/>
        <v/>
      </c>
      <c r="F277" s="312">
        <f t="shared" si="143"/>
        <v>0</v>
      </c>
      <c r="G277" s="313">
        <f t="shared" si="144"/>
        <v>0</v>
      </c>
      <c r="H277" s="314">
        <f t="shared" si="145"/>
        <v>0</v>
      </c>
      <c r="I277" s="313">
        <f t="shared" si="146"/>
        <v>0</v>
      </c>
      <c r="J277" s="314">
        <f t="shared" si="147"/>
        <v>0</v>
      </c>
      <c r="K277" s="313">
        <f t="shared" si="148"/>
        <v>0</v>
      </c>
      <c r="L277" s="312">
        <f t="shared" si="149"/>
        <v>0</v>
      </c>
      <c r="M277" s="313">
        <f t="shared" si="150"/>
        <v>0</v>
      </c>
      <c r="N277" s="449"/>
      <c r="O277" s="315">
        <f t="shared" si="162"/>
        <v>0</v>
      </c>
      <c r="P277" s="452"/>
      <c r="Q277" s="302" t="str">
        <f t="shared" si="163"/>
        <v/>
      </c>
      <c r="R277" s="316">
        <f t="shared" si="151"/>
        <v>0</v>
      </c>
      <c r="S277" s="168">
        <f t="shared" si="152"/>
        <v>0</v>
      </c>
      <c r="T277" s="169">
        <f t="shared" si="153"/>
        <v>0</v>
      </c>
      <c r="V277" s="317" t="str">
        <f t="shared" si="154"/>
        <v/>
      </c>
      <c r="X277" s="173" t="str">
        <f t="shared" si="155"/>
        <v/>
      </c>
      <c r="Z277" s="318">
        <f t="shared" si="158"/>
        <v>0</v>
      </c>
      <c r="AA277" s="319">
        <f>IF($Z277&gt;=1,RANK($Z277,$Z271:$Z284),0)</f>
        <v>0</v>
      </c>
      <c r="AB277" s="320">
        <f t="shared" si="156"/>
        <v>0</v>
      </c>
      <c r="AD277" s="318">
        <f t="shared" si="159"/>
        <v>0</v>
      </c>
      <c r="AE277" s="319">
        <f>IF($AD277&gt;=1,RANK($AD277,$AD271:$AD284),0)</f>
        <v>0</v>
      </c>
      <c r="AF277" s="320">
        <f t="shared" si="157"/>
        <v>0</v>
      </c>
      <c r="AI277" s="336">
        <f t="shared" si="160"/>
        <v>0</v>
      </c>
      <c r="AJ277" s="337">
        <f t="shared" si="161"/>
        <v>0</v>
      </c>
    </row>
    <row r="278" spans="1:36" ht="15" x14ac:dyDescent="0.2">
      <c r="A278" s="447"/>
      <c r="B278" s="295">
        <f t="shared" si="140"/>
        <v>0</v>
      </c>
      <c r="C278" s="371"/>
      <c r="D278" s="310" t="str">
        <f t="shared" si="141"/>
        <v/>
      </c>
      <c r="E278" s="311" t="str">
        <f t="shared" si="142"/>
        <v/>
      </c>
      <c r="F278" s="312">
        <f t="shared" si="143"/>
        <v>0</v>
      </c>
      <c r="G278" s="313">
        <f t="shared" si="144"/>
        <v>0</v>
      </c>
      <c r="H278" s="314">
        <f t="shared" si="145"/>
        <v>0</v>
      </c>
      <c r="I278" s="313">
        <f t="shared" si="146"/>
        <v>0</v>
      </c>
      <c r="J278" s="314">
        <f t="shared" si="147"/>
        <v>0</v>
      </c>
      <c r="K278" s="313">
        <f t="shared" si="148"/>
        <v>0</v>
      </c>
      <c r="L278" s="312">
        <f t="shared" si="149"/>
        <v>0</v>
      </c>
      <c r="M278" s="313">
        <f t="shared" si="150"/>
        <v>0</v>
      </c>
      <c r="N278" s="449"/>
      <c r="O278" s="315">
        <f t="shared" si="162"/>
        <v>0</v>
      </c>
      <c r="P278" s="452"/>
      <c r="Q278" s="302" t="str">
        <f t="shared" si="163"/>
        <v/>
      </c>
      <c r="R278" s="316">
        <f t="shared" si="151"/>
        <v>0</v>
      </c>
      <c r="S278" s="168">
        <f t="shared" si="152"/>
        <v>0</v>
      </c>
      <c r="T278" s="169">
        <f t="shared" si="153"/>
        <v>0</v>
      </c>
      <c r="V278" s="317" t="str">
        <f t="shared" si="154"/>
        <v/>
      </c>
      <c r="X278" s="173" t="str">
        <f t="shared" si="155"/>
        <v/>
      </c>
      <c r="Z278" s="318">
        <f t="shared" si="158"/>
        <v>0</v>
      </c>
      <c r="AA278" s="319">
        <f>IF($Z278&gt;=1,RANK($Z278,$Z271:$Z284),0)</f>
        <v>0</v>
      </c>
      <c r="AB278" s="320">
        <f t="shared" si="156"/>
        <v>0</v>
      </c>
      <c r="AD278" s="318">
        <f t="shared" si="159"/>
        <v>0</v>
      </c>
      <c r="AE278" s="319">
        <f>IF($AD278&gt;=1,RANK($AD278,$AD271:$AD284),0)</f>
        <v>0</v>
      </c>
      <c r="AF278" s="320">
        <f t="shared" si="157"/>
        <v>0</v>
      </c>
      <c r="AI278" s="336">
        <f t="shared" si="160"/>
        <v>0</v>
      </c>
      <c r="AJ278" s="337">
        <f t="shared" si="161"/>
        <v>0</v>
      </c>
    </row>
    <row r="279" spans="1:36" ht="15" x14ac:dyDescent="0.2">
      <c r="A279" s="447"/>
      <c r="B279" s="295">
        <f t="shared" si="140"/>
        <v>0</v>
      </c>
      <c r="C279" s="371"/>
      <c r="D279" s="310" t="str">
        <f t="shared" si="141"/>
        <v/>
      </c>
      <c r="E279" s="311" t="str">
        <f t="shared" si="142"/>
        <v/>
      </c>
      <c r="F279" s="312">
        <f t="shared" si="143"/>
        <v>0</v>
      </c>
      <c r="G279" s="313">
        <f t="shared" si="144"/>
        <v>0</v>
      </c>
      <c r="H279" s="314">
        <f t="shared" si="145"/>
        <v>0</v>
      </c>
      <c r="I279" s="313">
        <f t="shared" si="146"/>
        <v>0</v>
      </c>
      <c r="J279" s="314">
        <f t="shared" si="147"/>
        <v>0</v>
      </c>
      <c r="K279" s="313">
        <f t="shared" si="148"/>
        <v>0</v>
      </c>
      <c r="L279" s="312">
        <f t="shared" si="149"/>
        <v>0</v>
      </c>
      <c r="M279" s="313">
        <f t="shared" si="150"/>
        <v>0</v>
      </c>
      <c r="N279" s="449"/>
      <c r="O279" s="315">
        <f t="shared" si="162"/>
        <v>0</v>
      </c>
      <c r="P279" s="452"/>
      <c r="Q279" s="302" t="str">
        <f t="shared" si="163"/>
        <v/>
      </c>
      <c r="R279" s="316">
        <f t="shared" si="151"/>
        <v>0</v>
      </c>
      <c r="S279" s="168">
        <f t="shared" si="152"/>
        <v>0</v>
      </c>
      <c r="T279" s="169">
        <f t="shared" si="153"/>
        <v>0</v>
      </c>
      <c r="V279" s="317" t="str">
        <f t="shared" si="154"/>
        <v/>
      </c>
      <c r="X279" s="173" t="str">
        <f t="shared" si="155"/>
        <v/>
      </c>
      <c r="Z279" s="318">
        <f t="shared" si="158"/>
        <v>0</v>
      </c>
      <c r="AA279" s="319">
        <f>IF($Z279&gt;=1,RANK($Z279,$Z271:$Z284),0)</f>
        <v>0</v>
      </c>
      <c r="AB279" s="320">
        <f t="shared" si="156"/>
        <v>0</v>
      </c>
      <c r="AD279" s="318">
        <f t="shared" si="159"/>
        <v>0</v>
      </c>
      <c r="AE279" s="319">
        <f>IF($AD279&gt;=1,RANK($AD279,$AD271:$AD284),0)</f>
        <v>0</v>
      </c>
      <c r="AF279" s="320">
        <f t="shared" si="157"/>
        <v>0</v>
      </c>
      <c r="AI279" s="336">
        <f t="shared" si="160"/>
        <v>0</v>
      </c>
      <c r="AJ279" s="337">
        <f t="shared" si="161"/>
        <v>0</v>
      </c>
    </row>
    <row r="280" spans="1:36" ht="15" x14ac:dyDescent="0.2">
      <c r="A280" s="447"/>
      <c r="B280" s="295">
        <f t="shared" si="140"/>
        <v>0</v>
      </c>
      <c r="C280" s="371"/>
      <c r="D280" s="310" t="str">
        <f t="shared" si="141"/>
        <v/>
      </c>
      <c r="E280" s="311" t="str">
        <f t="shared" si="142"/>
        <v/>
      </c>
      <c r="F280" s="312">
        <f t="shared" si="143"/>
        <v>0</v>
      </c>
      <c r="G280" s="313">
        <f t="shared" si="144"/>
        <v>0</v>
      </c>
      <c r="H280" s="314">
        <f t="shared" si="145"/>
        <v>0</v>
      </c>
      <c r="I280" s="313">
        <f t="shared" si="146"/>
        <v>0</v>
      </c>
      <c r="J280" s="314">
        <f t="shared" si="147"/>
        <v>0</v>
      </c>
      <c r="K280" s="313">
        <f t="shared" si="148"/>
        <v>0</v>
      </c>
      <c r="L280" s="312">
        <f t="shared" si="149"/>
        <v>0</v>
      </c>
      <c r="M280" s="313">
        <f t="shared" si="150"/>
        <v>0</v>
      </c>
      <c r="N280" s="449"/>
      <c r="O280" s="315">
        <f t="shared" si="162"/>
        <v>0</v>
      </c>
      <c r="P280" s="452"/>
      <c r="Q280" s="302" t="str">
        <f t="shared" si="163"/>
        <v/>
      </c>
      <c r="R280" s="316">
        <f t="shared" si="151"/>
        <v>0</v>
      </c>
      <c r="S280" s="168">
        <f t="shared" si="152"/>
        <v>0</v>
      </c>
      <c r="T280" s="169">
        <f t="shared" si="153"/>
        <v>0</v>
      </c>
      <c r="V280" s="317" t="str">
        <f t="shared" si="154"/>
        <v/>
      </c>
      <c r="X280" s="173" t="str">
        <f t="shared" si="155"/>
        <v/>
      </c>
      <c r="Z280" s="318">
        <f t="shared" si="158"/>
        <v>0</v>
      </c>
      <c r="AA280" s="319">
        <f>IF($Z280&gt;=1,RANK($Z280,$Z271:$Z284),0)</f>
        <v>0</v>
      </c>
      <c r="AB280" s="320">
        <f t="shared" si="156"/>
        <v>0</v>
      </c>
      <c r="AD280" s="318">
        <f t="shared" si="159"/>
        <v>0</v>
      </c>
      <c r="AE280" s="319">
        <f>IF($AD280&gt;=1,RANK($AD280,$AD271:$AD284),0)</f>
        <v>0</v>
      </c>
      <c r="AF280" s="320">
        <f t="shared" si="157"/>
        <v>0</v>
      </c>
      <c r="AI280" s="336">
        <f t="shared" si="160"/>
        <v>0</v>
      </c>
      <c r="AJ280" s="337">
        <f t="shared" si="161"/>
        <v>0</v>
      </c>
    </row>
    <row r="281" spans="1:36" ht="15" x14ac:dyDescent="0.2">
      <c r="A281" s="447"/>
      <c r="B281" s="295">
        <f t="shared" si="140"/>
        <v>0</v>
      </c>
      <c r="C281" s="371"/>
      <c r="D281" s="310" t="str">
        <f t="shared" si="141"/>
        <v/>
      </c>
      <c r="E281" s="311" t="str">
        <f t="shared" si="142"/>
        <v/>
      </c>
      <c r="F281" s="312">
        <f t="shared" si="143"/>
        <v>0</v>
      </c>
      <c r="G281" s="313">
        <f t="shared" si="144"/>
        <v>0</v>
      </c>
      <c r="H281" s="314">
        <f t="shared" si="145"/>
        <v>0</v>
      </c>
      <c r="I281" s="313">
        <f t="shared" si="146"/>
        <v>0</v>
      </c>
      <c r="J281" s="314">
        <f t="shared" si="147"/>
        <v>0</v>
      </c>
      <c r="K281" s="313">
        <f t="shared" si="148"/>
        <v>0</v>
      </c>
      <c r="L281" s="312">
        <f t="shared" si="149"/>
        <v>0</v>
      </c>
      <c r="M281" s="313">
        <f t="shared" si="150"/>
        <v>0</v>
      </c>
      <c r="N281" s="449"/>
      <c r="O281" s="315">
        <f t="shared" si="162"/>
        <v>0</v>
      </c>
      <c r="P281" s="452"/>
      <c r="Q281" s="302" t="str">
        <f t="shared" si="163"/>
        <v/>
      </c>
      <c r="R281" s="316">
        <f t="shared" si="151"/>
        <v>0</v>
      </c>
      <c r="S281" s="168">
        <f t="shared" si="152"/>
        <v>0</v>
      </c>
      <c r="T281" s="169">
        <f t="shared" si="153"/>
        <v>0</v>
      </c>
      <c r="V281" s="317" t="str">
        <f t="shared" si="154"/>
        <v/>
      </c>
      <c r="X281" s="173" t="str">
        <f t="shared" si="155"/>
        <v/>
      </c>
      <c r="Z281" s="318">
        <f t="shared" si="158"/>
        <v>0</v>
      </c>
      <c r="AA281" s="319">
        <f>IF($Z281&gt;=1,RANK($Z281,$Z271:$Z284),0)</f>
        <v>0</v>
      </c>
      <c r="AB281" s="320">
        <f t="shared" si="156"/>
        <v>0</v>
      </c>
      <c r="AD281" s="318">
        <f t="shared" si="159"/>
        <v>0</v>
      </c>
      <c r="AE281" s="319">
        <f>IF($AD281&gt;=1,RANK($AD281,$AD271:$AD284),0)</f>
        <v>0</v>
      </c>
      <c r="AF281" s="320">
        <f t="shared" si="157"/>
        <v>0</v>
      </c>
      <c r="AI281" s="336">
        <f t="shared" si="160"/>
        <v>0</v>
      </c>
      <c r="AJ281" s="337">
        <f t="shared" si="161"/>
        <v>0</v>
      </c>
    </row>
    <row r="282" spans="1:36" ht="15" x14ac:dyDescent="0.2">
      <c r="A282" s="447"/>
      <c r="B282" s="295">
        <f t="shared" si="140"/>
        <v>0</v>
      </c>
      <c r="C282" s="371"/>
      <c r="D282" s="310" t="str">
        <f t="shared" si="141"/>
        <v/>
      </c>
      <c r="E282" s="311" t="str">
        <f t="shared" si="142"/>
        <v/>
      </c>
      <c r="F282" s="312">
        <f t="shared" si="143"/>
        <v>0</v>
      </c>
      <c r="G282" s="313">
        <f t="shared" si="144"/>
        <v>0</v>
      </c>
      <c r="H282" s="314">
        <f t="shared" si="145"/>
        <v>0</v>
      </c>
      <c r="I282" s="313">
        <f t="shared" si="146"/>
        <v>0</v>
      </c>
      <c r="J282" s="314">
        <f t="shared" si="147"/>
        <v>0</v>
      </c>
      <c r="K282" s="313">
        <f t="shared" si="148"/>
        <v>0</v>
      </c>
      <c r="L282" s="312">
        <f t="shared" si="149"/>
        <v>0</v>
      </c>
      <c r="M282" s="313">
        <f t="shared" si="150"/>
        <v>0</v>
      </c>
      <c r="N282" s="449"/>
      <c r="O282" s="315">
        <f t="shared" si="162"/>
        <v>0</v>
      </c>
      <c r="P282" s="452"/>
      <c r="Q282" s="302" t="str">
        <f t="shared" si="163"/>
        <v/>
      </c>
      <c r="R282" s="316">
        <f t="shared" si="151"/>
        <v>0</v>
      </c>
      <c r="S282" s="168">
        <f t="shared" si="152"/>
        <v>0</v>
      </c>
      <c r="T282" s="169">
        <f t="shared" si="153"/>
        <v>0</v>
      </c>
      <c r="V282" s="317" t="str">
        <f t="shared" si="154"/>
        <v/>
      </c>
      <c r="X282" s="173" t="str">
        <f t="shared" si="155"/>
        <v/>
      </c>
      <c r="Z282" s="318">
        <f t="shared" si="158"/>
        <v>0</v>
      </c>
      <c r="AA282" s="319">
        <f>IF($Z282&gt;=1,RANK($Z282,$Z271:$Z284),0)</f>
        <v>0</v>
      </c>
      <c r="AB282" s="320">
        <f t="shared" si="156"/>
        <v>0</v>
      </c>
      <c r="AD282" s="318">
        <f t="shared" si="159"/>
        <v>0</v>
      </c>
      <c r="AE282" s="319">
        <f>IF($AD282&gt;=1,RANK($AD282,$AD271:$AD284),0)</f>
        <v>0</v>
      </c>
      <c r="AF282" s="320">
        <f t="shared" si="157"/>
        <v>0</v>
      </c>
      <c r="AI282" s="336">
        <f t="shared" si="160"/>
        <v>0</v>
      </c>
      <c r="AJ282" s="337">
        <f t="shared" si="161"/>
        <v>0</v>
      </c>
    </row>
    <row r="283" spans="1:36" ht="15" x14ac:dyDescent="0.2">
      <c r="A283" s="447"/>
      <c r="B283" s="295">
        <f t="shared" si="140"/>
        <v>0</v>
      </c>
      <c r="C283" s="371"/>
      <c r="D283" s="310" t="str">
        <f t="shared" si="141"/>
        <v/>
      </c>
      <c r="E283" s="311" t="str">
        <f t="shared" si="142"/>
        <v/>
      </c>
      <c r="F283" s="312">
        <f t="shared" si="143"/>
        <v>0</v>
      </c>
      <c r="G283" s="313">
        <f t="shared" si="144"/>
        <v>0</v>
      </c>
      <c r="H283" s="314">
        <f t="shared" si="145"/>
        <v>0</v>
      </c>
      <c r="I283" s="313">
        <f t="shared" si="146"/>
        <v>0</v>
      </c>
      <c r="J283" s="314">
        <f t="shared" si="147"/>
        <v>0</v>
      </c>
      <c r="K283" s="313">
        <f t="shared" si="148"/>
        <v>0</v>
      </c>
      <c r="L283" s="312">
        <f t="shared" si="149"/>
        <v>0</v>
      </c>
      <c r="M283" s="313">
        <f t="shared" si="150"/>
        <v>0</v>
      </c>
      <c r="N283" s="449"/>
      <c r="O283" s="315">
        <f t="shared" si="162"/>
        <v>0</v>
      </c>
      <c r="P283" s="452"/>
      <c r="Q283" s="302" t="str">
        <f t="shared" si="163"/>
        <v/>
      </c>
      <c r="R283" s="316">
        <f t="shared" si="151"/>
        <v>0</v>
      </c>
      <c r="S283" s="168">
        <f t="shared" si="152"/>
        <v>0</v>
      </c>
      <c r="T283" s="169">
        <f t="shared" si="153"/>
        <v>0</v>
      </c>
      <c r="V283" s="317" t="str">
        <f t="shared" si="154"/>
        <v/>
      </c>
      <c r="X283" s="173" t="str">
        <f t="shared" si="155"/>
        <v/>
      </c>
      <c r="Z283" s="318">
        <f t="shared" si="158"/>
        <v>0</v>
      </c>
      <c r="AA283" s="319">
        <f>IF($Z283&gt;=1,RANK($Z283,$Z271:$Z284),0)</f>
        <v>0</v>
      </c>
      <c r="AB283" s="320">
        <f t="shared" si="156"/>
        <v>0</v>
      </c>
      <c r="AD283" s="318">
        <f t="shared" si="159"/>
        <v>0</v>
      </c>
      <c r="AE283" s="319">
        <f>IF($AD283&gt;=1,RANK($AD283,$AD271:$AD284),0)</f>
        <v>0</v>
      </c>
      <c r="AF283" s="320">
        <f t="shared" si="157"/>
        <v>0</v>
      </c>
      <c r="AI283" s="336">
        <f t="shared" si="160"/>
        <v>0</v>
      </c>
      <c r="AJ283" s="337">
        <f t="shared" si="161"/>
        <v>0</v>
      </c>
    </row>
    <row r="284" spans="1:36" ht="15" x14ac:dyDescent="0.2">
      <c r="A284" s="322">
        <f>((ROW(A271)-5)/14)+1</f>
        <v>20</v>
      </c>
      <c r="B284" s="295">
        <f t="shared" si="140"/>
        <v>0</v>
      </c>
      <c r="C284" s="372"/>
      <c r="D284" s="323" t="str">
        <f t="shared" si="141"/>
        <v/>
      </c>
      <c r="E284" s="324" t="str">
        <f t="shared" si="142"/>
        <v/>
      </c>
      <c r="F284" s="325">
        <f t="shared" si="143"/>
        <v>0</v>
      </c>
      <c r="G284" s="326">
        <f t="shared" si="144"/>
        <v>0</v>
      </c>
      <c r="H284" s="327">
        <f t="shared" si="145"/>
        <v>0</v>
      </c>
      <c r="I284" s="326">
        <f t="shared" si="146"/>
        <v>0</v>
      </c>
      <c r="J284" s="327">
        <f t="shared" si="147"/>
        <v>0</v>
      </c>
      <c r="K284" s="326">
        <f t="shared" si="148"/>
        <v>0</v>
      </c>
      <c r="L284" s="325">
        <f t="shared" si="149"/>
        <v>0</v>
      </c>
      <c r="M284" s="326">
        <f t="shared" si="150"/>
        <v>0</v>
      </c>
      <c r="N284" s="450"/>
      <c r="O284" s="328">
        <f t="shared" si="162"/>
        <v>0</v>
      </c>
      <c r="P284" s="453"/>
      <c r="Q284" s="302" t="str">
        <f t="shared" si="163"/>
        <v/>
      </c>
      <c r="R284" s="329">
        <f t="shared" si="151"/>
        <v>0</v>
      </c>
      <c r="S284" s="171">
        <f t="shared" si="152"/>
        <v>0</v>
      </c>
      <c r="T284" s="172">
        <f t="shared" si="153"/>
        <v>0</v>
      </c>
      <c r="V284" s="330" t="str">
        <f t="shared" si="154"/>
        <v/>
      </c>
      <c r="X284" s="173" t="str">
        <f t="shared" si="155"/>
        <v/>
      </c>
      <c r="Z284" s="331">
        <f t="shared" si="158"/>
        <v>0</v>
      </c>
      <c r="AA284" s="293">
        <f>IF($Z284&gt;=1,RANK($Z284,$Z271:$Z284),0)</f>
        <v>0</v>
      </c>
      <c r="AB284" s="294">
        <f t="shared" si="156"/>
        <v>0</v>
      </c>
      <c r="AC284" s="163">
        <f>SUM(AB271:AB284)</f>
        <v>0</v>
      </c>
      <c r="AD284" s="331">
        <f t="shared" si="159"/>
        <v>0</v>
      </c>
      <c r="AE284" s="293">
        <f>IF($AD284&gt;=1,RANK($AD284,$AD271:$AD284),0)</f>
        <v>0</v>
      </c>
      <c r="AF284" s="294">
        <f t="shared" si="157"/>
        <v>0</v>
      </c>
      <c r="AG284" s="163">
        <f>SUM(AF271:AF284)</f>
        <v>0</v>
      </c>
      <c r="AI284" s="332">
        <f t="shared" si="160"/>
        <v>0</v>
      </c>
      <c r="AJ284" s="333">
        <f t="shared" si="161"/>
        <v>0</v>
      </c>
    </row>
    <row r="285" spans="1:36" ht="15" customHeight="1" x14ac:dyDescent="0.2">
      <c r="A285" s="447" t="str">
        <f>IF(LEN(E285),+E285,"")</f>
        <v/>
      </c>
      <c r="B285" s="295">
        <f t="shared" si="140"/>
        <v>0</v>
      </c>
      <c r="C285" s="370"/>
      <c r="D285" s="296" t="str">
        <f t="shared" si="141"/>
        <v/>
      </c>
      <c r="E285" s="297" t="str">
        <f t="shared" si="142"/>
        <v/>
      </c>
      <c r="F285" s="298">
        <f t="shared" si="143"/>
        <v>0</v>
      </c>
      <c r="G285" s="299">
        <f t="shared" si="144"/>
        <v>0</v>
      </c>
      <c r="H285" s="300">
        <f t="shared" si="145"/>
        <v>0</v>
      </c>
      <c r="I285" s="299">
        <f t="shared" si="146"/>
        <v>0</v>
      </c>
      <c r="J285" s="300">
        <f t="shared" si="147"/>
        <v>0</v>
      </c>
      <c r="K285" s="299">
        <f t="shared" si="148"/>
        <v>0</v>
      </c>
      <c r="L285" s="298">
        <f t="shared" si="149"/>
        <v>0</v>
      </c>
      <c r="M285" s="299">
        <f t="shared" si="150"/>
        <v>0</v>
      </c>
      <c r="N285" s="448">
        <f>INDEX(RelayPoints,A298)</f>
        <v>0</v>
      </c>
      <c r="O285" s="301">
        <f>+G285+I285+K285+M285</f>
        <v>0</v>
      </c>
      <c r="P285" s="451">
        <f>+AC298+AG298+N285</f>
        <v>0</v>
      </c>
      <c r="Q285" s="302" t="str">
        <f>IF(AB285+AF285&gt;0,"*","")</f>
        <v/>
      </c>
      <c r="R285" s="303">
        <f t="shared" si="151"/>
        <v>0</v>
      </c>
      <c r="S285" s="304">
        <f t="shared" si="152"/>
        <v>0</v>
      </c>
      <c r="T285" s="305">
        <f t="shared" si="153"/>
        <v>0</v>
      </c>
      <c r="V285" s="306" t="str">
        <f t="shared" si="154"/>
        <v/>
      </c>
      <c r="X285" s="173" t="str">
        <f t="shared" si="155"/>
        <v/>
      </c>
      <c r="Z285" s="307">
        <f t="shared" si="158"/>
        <v>0</v>
      </c>
      <c r="AA285" s="308">
        <f>IF($Z285&gt;=1,RANK($Z285,$Z285:$Z298),0)</f>
        <v>0</v>
      </c>
      <c r="AB285" s="309">
        <f t="shared" si="156"/>
        <v>0</v>
      </c>
      <c r="AD285" s="307">
        <f t="shared" si="159"/>
        <v>0</v>
      </c>
      <c r="AE285" s="308">
        <f>IF($AD285&gt;=1,RANK($AD285,$AD285:$AD298),0)</f>
        <v>0</v>
      </c>
      <c r="AF285" s="309">
        <f t="shared" si="157"/>
        <v>0</v>
      </c>
      <c r="AI285" s="336">
        <f t="shared" si="160"/>
        <v>0</v>
      </c>
      <c r="AJ285" s="337">
        <f t="shared" si="161"/>
        <v>0</v>
      </c>
    </row>
    <row r="286" spans="1:36" ht="15" x14ac:dyDescent="0.2">
      <c r="A286" s="447"/>
      <c r="B286" s="295">
        <f t="shared" si="140"/>
        <v>0</v>
      </c>
      <c r="C286" s="371"/>
      <c r="D286" s="310" t="str">
        <f t="shared" si="141"/>
        <v/>
      </c>
      <c r="E286" s="311" t="str">
        <f t="shared" si="142"/>
        <v/>
      </c>
      <c r="F286" s="312">
        <f t="shared" si="143"/>
        <v>0</v>
      </c>
      <c r="G286" s="313">
        <f t="shared" si="144"/>
        <v>0</v>
      </c>
      <c r="H286" s="314">
        <f t="shared" si="145"/>
        <v>0</v>
      </c>
      <c r="I286" s="313">
        <f t="shared" si="146"/>
        <v>0</v>
      </c>
      <c r="J286" s="314">
        <f t="shared" si="147"/>
        <v>0</v>
      </c>
      <c r="K286" s="313">
        <f t="shared" si="148"/>
        <v>0</v>
      </c>
      <c r="L286" s="312">
        <f t="shared" si="149"/>
        <v>0</v>
      </c>
      <c r="M286" s="313">
        <f t="shared" si="150"/>
        <v>0</v>
      </c>
      <c r="N286" s="449"/>
      <c r="O286" s="315">
        <f t="shared" ref="O286:O298" si="164">+G286+I286+K286+M286</f>
        <v>0</v>
      </c>
      <c r="P286" s="452"/>
      <c r="Q286" s="302" t="str">
        <f t="shared" ref="Q286:Q298" si="165">IF(AB286+AF286&gt;0,"*","")</f>
        <v/>
      </c>
      <c r="R286" s="316">
        <f t="shared" si="151"/>
        <v>0</v>
      </c>
      <c r="S286" s="168">
        <f t="shared" si="152"/>
        <v>0</v>
      </c>
      <c r="T286" s="169">
        <f t="shared" si="153"/>
        <v>0</v>
      </c>
      <c r="V286" s="317" t="str">
        <f t="shared" si="154"/>
        <v/>
      </c>
      <c r="X286" s="173" t="str">
        <f t="shared" si="155"/>
        <v/>
      </c>
      <c r="Z286" s="318">
        <f t="shared" si="158"/>
        <v>0</v>
      </c>
      <c r="AA286" s="319">
        <f>IF($Z286&gt;=1,RANK($Z286,$Z285:$Z298),0)</f>
        <v>0</v>
      </c>
      <c r="AB286" s="320">
        <f t="shared" si="156"/>
        <v>0</v>
      </c>
      <c r="AD286" s="318">
        <f t="shared" si="159"/>
        <v>0</v>
      </c>
      <c r="AE286" s="319">
        <f>IF($AD286&gt;=1,RANK($AD286,$AD285:$AD298),0)</f>
        <v>0</v>
      </c>
      <c r="AF286" s="320">
        <f t="shared" si="157"/>
        <v>0</v>
      </c>
      <c r="AI286" s="336">
        <f t="shared" si="160"/>
        <v>0</v>
      </c>
      <c r="AJ286" s="337">
        <f t="shared" si="161"/>
        <v>0</v>
      </c>
    </row>
    <row r="287" spans="1:36" ht="15" x14ac:dyDescent="0.2">
      <c r="A287" s="447"/>
      <c r="B287" s="295">
        <f t="shared" si="140"/>
        <v>0</v>
      </c>
      <c r="C287" s="371"/>
      <c r="D287" s="310" t="str">
        <f t="shared" si="141"/>
        <v/>
      </c>
      <c r="E287" s="311" t="str">
        <f t="shared" si="142"/>
        <v/>
      </c>
      <c r="F287" s="312">
        <f t="shared" si="143"/>
        <v>0</v>
      </c>
      <c r="G287" s="313">
        <f t="shared" si="144"/>
        <v>0</v>
      </c>
      <c r="H287" s="314">
        <f t="shared" si="145"/>
        <v>0</v>
      </c>
      <c r="I287" s="313">
        <f t="shared" si="146"/>
        <v>0</v>
      </c>
      <c r="J287" s="314">
        <f t="shared" si="147"/>
        <v>0</v>
      </c>
      <c r="K287" s="313">
        <f t="shared" si="148"/>
        <v>0</v>
      </c>
      <c r="L287" s="312">
        <f t="shared" si="149"/>
        <v>0</v>
      </c>
      <c r="M287" s="313">
        <f t="shared" si="150"/>
        <v>0</v>
      </c>
      <c r="N287" s="449"/>
      <c r="O287" s="315">
        <f t="shared" si="164"/>
        <v>0</v>
      </c>
      <c r="P287" s="452"/>
      <c r="Q287" s="302" t="str">
        <f t="shared" si="165"/>
        <v/>
      </c>
      <c r="R287" s="316">
        <f t="shared" si="151"/>
        <v>0</v>
      </c>
      <c r="S287" s="168">
        <f t="shared" si="152"/>
        <v>0</v>
      </c>
      <c r="T287" s="169">
        <f t="shared" si="153"/>
        <v>0</v>
      </c>
      <c r="V287" s="317" t="str">
        <f t="shared" si="154"/>
        <v/>
      </c>
      <c r="X287" s="173" t="str">
        <f t="shared" si="155"/>
        <v/>
      </c>
      <c r="Z287" s="318">
        <f t="shared" si="158"/>
        <v>0</v>
      </c>
      <c r="AA287" s="319">
        <f>IF($Z287&gt;=1,RANK($Z287,$Z285:$Z298),0)</f>
        <v>0</v>
      </c>
      <c r="AB287" s="320">
        <f t="shared" si="156"/>
        <v>0</v>
      </c>
      <c r="AD287" s="318">
        <f t="shared" si="159"/>
        <v>0</v>
      </c>
      <c r="AE287" s="319">
        <f>IF($AD287&gt;=1,RANK($AD287,$AD285:$AD298),0)</f>
        <v>0</v>
      </c>
      <c r="AF287" s="320">
        <f t="shared" si="157"/>
        <v>0</v>
      </c>
      <c r="AI287" s="336">
        <f t="shared" si="160"/>
        <v>0</v>
      </c>
      <c r="AJ287" s="337">
        <f t="shared" si="161"/>
        <v>0</v>
      </c>
    </row>
    <row r="288" spans="1:36" ht="15" x14ac:dyDescent="0.2">
      <c r="A288" s="447"/>
      <c r="B288" s="295">
        <f t="shared" si="140"/>
        <v>0</v>
      </c>
      <c r="C288" s="371"/>
      <c r="D288" s="310" t="str">
        <f t="shared" si="141"/>
        <v/>
      </c>
      <c r="E288" s="311" t="str">
        <f t="shared" si="142"/>
        <v/>
      </c>
      <c r="F288" s="312">
        <f t="shared" si="143"/>
        <v>0</v>
      </c>
      <c r="G288" s="313">
        <f t="shared" si="144"/>
        <v>0</v>
      </c>
      <c r="H288" s="314">
        <f t="shared" si="145"/>
        <v>0</v>
      </c>
      <c r="I288" s="313">
        <f t="shared" si="146"/>
        <v>0</v>
      </c>
      <c r="J288" s="314">
        <f t="shared" si="147"/>
        <v>0</v>
      </c>
      <c r="K288" s="313">
        <f t="shared" si="148"/>
        <v>0</v>
      </c>
      <c r="L288" s="312">
        <f t="shared" si="149"/>
        <v>0</v>
      </c>
      <c r="M288" s="313">
        <f t="shared" si="150"/>
        <v>0</v>
      </c>
      <c r="N288" s="449"/>
      <c r="O288" s="315">
        <f t="shared" si="164"/>
        <v>0</v>
      </c>
      <c r="P288" s="452"/>
      <c r="Q288" s="302" t="str">
        <f t="shared" si="165"/>
        <v/>
      </c>
      <c r="R288" s="316">
        <f t="shared" si="151"/>
        <v>0</v>
      </c>
      <c r="S288" s="168">
        <f t="shared" si="152"/>
        <v>0</v>
      </c>
      <c r="T288" s="169">
        <f t="shared" si="153"/>
        <v>0</v>
      </c>
      <c r="V288" s="317" t="str">
        <f t="shared" si="154"/>
        <v/>
      </c>
      <c r="X288" s="173" t="str">
        <f t="shared" si="155"/>
        <v/>
      </c>
      <c r="Z288" s="318">
        <f t="shared" si="158"/>
        <v>0</v>
      </c>
      <c r="AA288" s="319">
        <f>IF($Z288&gt;=1,RANK($Z288,$Z285:$Z298),0)</f>
        <v>0</v>
      </c>
      <c r="AB288" s="320">
        <f t="shared" si="156"/>
        <v>0</v>
      </c>
      <c r="AD288" s="318">
        <f t="shared" si="159"/>
        <v>0</v>
      </c>
      <c r="AE288" s="319">
        <f>IF($AD288&gt;=1,RANK($AD288,$AD285:$AD298),0)</f>
        <v>0</v>
      </c>
      <c r="AF288" s="320">
        <f t="shared" si="157"/>
        <v>0</v>
      </c>
      <c r="AI288" s="336">
        <f t="shared" si="160"/>
        <v>0</v>
      </c>
      <c r="AJ288" s="337">
        <f t="shared" si="161"/>
        <v>0</v>
      </c>
    </row>
    <row r="289" spans="1:36" ht="15" x14ac:dyDescent="0.2">
      <c r="A289" s="447"/>
      <c r="B289" s="295">
        <f t="shared" si="140"/>
        <v>0</v>
      </c>
      <c r="C289" s="371"/>
      <c r="D289" s="310" t="str">
        <f t="shared" si="141"/>
        <v/>
      </c>
      <c r="E289" s="311" t="str">
        <f t="shared" si="142"/>
        <v/>
      </c>
      <c r="F289" s="312">
        <f t="shared" si="143"/>
        <v>0</v>
      </c>
      <c r="G289" s="313">
        <f t="shared" si="144"/>
        <v>0</v>
      </c>
      <c r="H289" s="314">
        <f t="shared" si="145"/>
        <v>0</v>
      </c>
      <c r="I289" s="313">
        <f t="shared" si="146"/>
        <v>0</v>
      </c>
      <c r="J289" s="314">
        <f t="shared" si="147"/>
        <v>0</v>
      </c>
      <c r="K289" s="313">
        <f t="shared" si="148"/>
        <v>0</v>
      </c>
      <c r="L289" s="312">
        <f t="shared" si="149"/>
        <v>0</v>
      </c>
      <c r="M289" s="313">
        <f t="shared" si="150"/>
        <v>0</v>
      </c>
      <c r="N289" s="449"/>
      <c r="O289" s="315">
        <f t="shared" si="164"/>
        <v>0</v>
      </c>
      <c r="P289" s="452"/>
      <c r="Q289" s="302" t="str">
        <f t="shared" si="165"/>
        <v/>
      </c>
      <c r="R289" s="316">
        <f t="shared" si="151"/>
        <v>0</v>
      </c>
      <c r="S289" s="168">
        <f t="shared" si="152"/>
        <v>0</v>
      </c>
      <c r="T289" s="169">
        <f t="shared" si="153"/>
        <v>0</v>
      </c>
      <c r="V289" s="317" t="str">
        <f t="shared" si="154"/>
        <v/>
      </c>
      <c r="X289" s="173" t="str">
        <f t="shared" si="155"/>
        <v/>
      </c>
      <c r="Z289" s="318">
        <f t="shared" si="158"/>
        <v>0</v>
      </c>
      <c r="AA289" s="319">
        <f>IF($Z289&gt;=1,RANK($Z289,$Z285:$Z298),0)</f>
        <v>0</v>
      </c>
      <c r="AB289" s="320">
        <f t="shared" si="156"/>
        <v>0</v>
      </c>
      <c r="AD289" s="318">
        <f t="shared" si="159"/>
        <v>0</v>
      </c>
      <c r="AE289" s="319">
        <f>IF($AD289&gt;=1,RANK($AD289,$AD285:$AD298),0)</f>
        <v>0</v>
      </c>
      <c r="AF289" s="320">
        <f t="shared" si="157"/>
        <v>0</v>
      </c>
      <c r="AI289" s="336">
        <f t="shared" si="160"/>
        <v>0</v>
      </c>
      <c r="AJ289" s="337">
        <f t="shared" si="161"/>
        <v>0</v>
      </c>
    </row>
    <row r="290" spans="1:36" ht="15" x14ac:dyDescent="0.2">
      <c r="A290" s="447"/>
      <c r="B290" s="295">
        <f t="shared" si="140"/>
        <v>0</v>
      </c>
      <c r="C290" s="371"/>
      <c r="D290" s="310" t="str">
        <f t="shared" si="141"/>
        <v/>
      </c>
      <c r="E290" s="311" t="str">
        <f t="shared" si="142"/>
        <v/>
      </c>
      <c r="F290" s="321">
        <f t="shared" si="143"/>
        <v>0</v>
      </c>
      <c r="G290" s="313">
        <f t="shared" si="144"/>
        <v>0</v>
      </c>
      <c r="H290" s="314">
        <f t="shared" si="145"/>
        <v>0</v>
      </c>
      <c r="I290" s="313">
        <f t="shared" si="146"/>
        <v>0</v>
      </c>
      <c r="J290" s="314">
        <f t="shared" si="147"/>
        <v>0</v>
      </c>
      <c r="K290" s="313">
        <f t="shared" si="148"/>
        <v>0</v>
      </c>
      <c r="L290" s="312">
        <f t="shared" si="149"/>
        <v>0</v>
      </c>
      <c r="M290" s="313">
        <f t="shared" si="150"/>
        <v>0</v>
      </c>
      <c r="N290" s="449"/>
      <c r="O290" s="315">
        <f t="shared" si="164"/>
        <v>0</v>
      </c>
      <c r="P290" s="452"/>
      <c r="Q290" s="302" t="str">
        <f t="shared" si="165"/>
        <v/>
      </c>
      <c r="R290" s="316">
        <f t="shared" si="151"/>
        <v>0</v>
      </c>
      <c r="S290" s="168">
        <f t="shared" si="152"/>
        <v>0</v>
      </c>
      <c r="T290" s="169">
        <f t="shared" si="153"/>
        <v>0</v>
      </c>
      <c r="V290" s="317" t="str">
        <f t="shared" si="154"/>
        <v/>
      </c>
      <c r="X290" s="173" t="str">
        <f t="shared" si="155"/>
        <v/>
      </c>
      <c r="Z290" s="318">
        <f t="shared" si="158"/>
        <v>0</v>
      </c>
      <c r="AA290" s="319">
        <f>IF($Z290&gt;=1,RANK($Z290,$Z285:$Z298),0)</f>
        <v>0</v>
      </c>
      <c r="AB290" s="320">
        <f t="shared" si="156"/>
        <v>0</v>
      </c>
      <c r="AD290" s="318">
        <f t="shared" si="159"/>
        <v>0</v>
      </c>
      <c r="AE290" s="319">
        <f>IF($AD290&gt;=1,RANK($AD290,$AD285:$AD298),0)</f>
        <v>0</v>
      </c>
      <c r="AF290" s="320">
        <f t="shared" si="157"/>
        <v>0</v>
      </c>
      <c r="AI290" s="336">
        <f t="shared" si="160"/>
        <v>0</v>
      </c>
      <c r="AJ290" s="337">
        <f t="shared" si="161"/>
        <v>0</v>
      </c>
    </row>
    <row r="291" spans="1:36" ht="15" x14ac:dyDescent="0.2">
      <c r="A291" s="447"/>
      <c r="B291" s="295">
        <f t="shared" si="140"/>
        <v>0</v>
      </c>
      <c r="C291" s="371"/>
      <c r="D291" s="310" t="str">
        <f t="shared" si="141"/>
        <v/>
      </c>
      <c r="E291" s="311" t="str">
        <f t="shared" si="142"/>
        <v/>
      </c>
      <c r="F291" s="312">
        <f t="shared" si="143"/>
        <v>0</v>
      </c>
      <c r="G291" s="313">
        <f t="shared" si="144"/>
        <v>0</v>
      </c>
      <c r="H291" s="314">
        <f t="shared" si="145"/>
        <v>0</v>
      </c>
      <c r="I291" s="313">
        <f t="shared" si="146"/>
        <v>0</v>
      </c>
      <c r="J291" s="314">
        <f t="shared" si="147"/>
        <v>0</v>
      </c>
      <c r="K291" s="313">
        <f t="shared" si="148"/>
        <v>0</v>
      </c>
      <c r="L291" s="312">
        <f t="shared" si="149"/>
        <v>0</v>
      </c>
      <c r="M291" s="313">
        <f t="shared" si="150"/>
        <v>0</v>
      </c>
      <c r="N291" s="449"/>
      <c r="O291" s="315">
        <f t="shared" si="164"/>
        <v>0</v>
      </c>
      <c r="P291" s="452"/>
      <c r="Q291" s="302" t="str">
        <f t="shared" si="165"/>
        <v/>
      </c>
      <c r="R291" s="316">
        <f t="shared" si="151"/>
        <v>0</v>
      </c>
      <c r="S291" s="168">
        <f t="shared" si="152"/>
        <v>0</v>
      </c>
      <c r="T291" s="169">
        <f t="shared" si="153"/>
        <v>0</v>
      </c>
      <c r="V291" s="317" t="str">
        <f t="shared" si="154"/>
        <v/>
      </c>
      <c r="X291" s="173" t="str">
        <f t="shared" si="155"/>
        <v/>
      </c>
      <c r="Z291" s="318">
        <f t="shared" si="158"/>
        <v>0</v>
      </c>
      <c r="AA291" s="319">
        <f>IF($Z291&gt;=1,RANK($Z291,$Z285:$Z298),0)</f>
        <v>0</v>
      </c>
      <c r="AB291" s="320">
        <f t="shared" si="156"/>
        <v>0</v>
      </c>
      <c r="AD291" s="318">
        <f t="shared" si="159"/>
        <v>0</v>
      </c>
      <c r="AE291" s="319">
        <f>IF($AD291&gt;=1,RANK($AD291,$AD285:$AD298),0)</f>
        <v>0</v>
      </c>
      <c r="AF291" s="320">
        <f t="shared" si="157"/>
        <v>0</v>
      </c>
      <c r="AI291" s="336">
        <f t="shared" si="160"/>
        <v>0</v>
      </c>
      <c r="AJ291" s="337">
        <f t="shared" si="161"/>
        <v>0</v>
      </c>
    </row>
    <row r="292" spans="1:36" ht="15" x14ac:dyDescent="0.2">
      <c r="A292" s="447"/>
      <c r="B292" s="295">
        <f t="shared" si="140"/>
        <v>0</v>
      </c>
      <c r="C292" s="371"/>
      <c r="D292" s="310" t="str">
        <f t="shared" si="141"/>
        <v/>
      </c>
      <c r="E292" s="311" t="str">
        <f t="shared" si="142"/>
        <v/>
      </c>
      <c r="F292" s="312">
        <f t="shared" si="143"/>
        <v>0</v>
      </c>
      <c r="G292" s="313">
        <f t="shared" si="144"/>
        <v>0</v>
      </c>
      <c r="H292" s="314">
        <f t="shared" si="145"/>
        <v>0</v>
      </c>
      <c r="I292" s="313">
        <f t="shared" si="146"/>
        <v>0</v>
      </c>
      <c r="J292" s="314">
        <f t="shared" si="147"/>
        <v>0</v>
      </c>
      <c r="K292" s="313">
        <f t="shared" si="148"/>
        <v>0</v>
      </c>
      <c r="L292" s="312">
        <f t="shared" si="149"/>
        <v>0</v>
      </c>
      <c r="M292" s="313">
        <f t="shared" si="150"/>
        <v>0</v>
      </c>
      <c r="N292" s="449"/>
      <c r="O292" s="315">
        <f t="shared" si="164"/>
        <v>0</v>
      </c>
      <c r="P292" s="452"/>
      <c r="Q292" s="302" t="str">
        <f t="shared" si="165"/>
        <v/>
      </c>
      <c r="R292" s="316">
        <f t="shared" si="151"/>
        <v>0</v>
      </c>
      <c r="S292" s="168">
        <f t="shared" si="152"/>
        <v>0</v>
      </c>
      <c r="T292" s="169">
        <f t="shared" si="153"/>
        <v>0</v>
      </c>
      <c r="V292" s="317" t="str">
        <f t="shared" si="154"/>
        <v/>
      </c>
      <c r="X292" s="173" t="str">
        <f t="shared" si="155"/>
        <v/>
      </c>
      <c r="Z292" s="318">
        <f t="shared" si="158"/>
        <v>0</v>
      </c>
      <c r="AA292" s="319">
        <f>IF($Z292&gt;=1,RANK($Z292,$Z285:$Z298),0)</f>
        <v>0</v>
      </c>
      <c r="AB292" s="320">
        <f t="shared" si="156"/>
        <v>0</v>
      </c>
      <c r="AD292" s="318">
        <f t="shared" si="159"/>
        <v>0</v>
      </c>
      <c r="AE292" s="319">
        <f>IF($AD292&gt;=1,RANK($AD292,$AD285:$AD298),0)</f>
        <v>0</v>
      </c>
      <c r="AF292" s="320">
        <f t="shared" si="157"/>
        <v>0</v>
      </c>
      <c r="AI292" s="336">
        <f t="shared" si="160"/>
        <v>0</v>
      </c>
      <c r="AJ292" s="337">
        <f t="shared" si="161"/>
        <v>0</v>
      </c>
    </row>
    <row r="293" spans="1:36" ht="15" x14ac:dyDescent="0.2">
      <c r="A293" s="447"/>
      <c r="B293" s="295">
        <f t="shared" si="140"/>
        <v>0</v>
      </c>
      <c r="C293" s="371"/>
      <c r="D293" s="310" t="str">
        <f t="shared" si="141"/>
        <v/>
      </c>
      <c r="E293" s="311" t="str">
        <f t="shared" si="142"/>
        <v/>
      </c>
      <c r="F293" s="312">
        <f t="shared" si="143"/>
        <v>0</v>
      </c>
      <c r="G293" s="313">
        <f t="shared" si="144"/>
        <v>0</v>
      </c>
      <c r="H293" s="314">
        <f t="shared" si="145"/>
        <v>0</v>
      </c>
      <c r="I293" s="313">
        <f t="shared" si="146"/>
        <v>0</v>
      </c>
      <c r="J293" s="314">
        <f t="shared" si="147"/>
        <v>0</v>
      </c>
      <c r="K293" s="313">
        <f t="shared" si="148"/>
        <v>0</v>
      </c>
      <c r="L293" s="312">
        <f t="shared" si="149"/>
        <v>0</v>
      </c>
      <c r="M293" s="313">
        <f t="shared" si="150"/>
        <v>0</v>
      </c>
      <c r="N293" s="449"/>
      <c r="O293" s="315">
        <f t="shared" si="164"/>
        <v>0</v>
      </c>
      <c r="P293" s="452"/>
      <c r="Q293" s="302" t="str">
        <f t="shared" si="165"/>
        <v/>
      </c>
      <c r="R293" s="316">
        <f t="shared" si="151"/>
        <v>0</v>
      </c>
      <c r="S293" s="168">
        <f t="shared" si="152"/>
        <v>0</v>
      </c>
      <c r="T293" s="169">
        <f t="shared" si="153"/>
        <v>0</v>
      </c>
      <c r="V293" s="317" t="str">
        <f t="shared" si="154"/>
        <v/>
      </c>
      <c r="X293" s="173" t="str">
        <f t="shared" si="155"/>
        <v/>
      </c>
      <c r="Z293" s="318">
        <f t="shared" si="158"/>
        <v>0</v>
      </c>
      <c r="AA293" s="319">
        <f>IF($Z293&gt;=1,RANK($Z293,$Z285:$Z298),0)</f>
        <v>0</v>
      </c>
      <c r="AB293" s="320">
        <f t="shared" si="156"/>
        <v>0</v>
      </c>
      <c r="AD293" s="318">
        <f t="shared" si="159"/>
        <v>0</v>
      </c>
      <c r="AE293" s="319">
        <f>IF($AD293&gt;=1,RANK($AD293,$AD285:$AD298),0)</f>
        <v>0</v>
      </c>
      <c r="AF293" s="320">
        <f t="shared" si="157"/>
        <v>0</v>
      </c>
      <c r="AI293" s="336">
        <f t="shared" si="160"/>
        <v>0</v>
      </c>
      <c r="AJ293" s="337">
        <f t="shared" si="161"/>
        <v>0</v>
      </c>
    </row>
    <row r="294" spans="1:36" ht="15" x14ac:dyDescent="0.2">
      <c r="A294" s="447"/>
      <c r="B294" s="295">
        <f t="shared" si="140"/>
        <v>0</v>
      </c>
      <c r="C294" s="371"/>
      <c r="D294" s="310" t="str">
        <f t="shared" si="141"/>
        <v/>
      </c>
      <c r="E294" s="311" t="str">
        <f t="shared" si="142"/>
        <v/>
      </c>
      <c r="F294" s="312">
        <f t="shared" si="143"/>
        <v>0</v>
      </c>
      <c r="G294" s="313">
        <f t="shared" si="144"/>
        <v>0</v>
      </c>
      <c r="H294" s="314">
        <f t="shared" si="145"/>
        <v>0</v>
      </c>
      <c r="I294" s="313">
        <f t="shared" si="146"/>
        <v>0</v>
      </c>
      <c r="J294" s="314">
        <f t="shared" si="147"/>
        <v>0</v>
      </c>
      <c r="K294" s="313">
        <f t="shared" si="148"/>
        <v>0</v>
      </c>
      <c r="L294" s="312">
        <f t="shared" si="149"/>
        <v>0</v>
      </c>
      <c r="M294" s="313">
        <f t="shared" si="150"/>
        <v>0</v>
      </c>
      <c r="N294" s="449"/>
      <c r="O294" s="315">
        <f t="shared" si="164"/>
        <v>0</v>
      </c>
      <c r="P294" s="452"/>
      <c r="Q294" s="302" t="str">
        <f t="shared" si="165"/>
        <v/>
      </c>
      <c r="R294" s="316">
        <f t="shared" si="151"/>
        <v>0</v>
      </c>
      <c r="S294" s="168">
        <f t="shared" si="152"/>
        <v>0</v>
      </c>
      <c r="T294" s="169">
        <f t="shared" si="153"/>
        <v>0</v>
      </c>
      <c r="V294" s="317" t="str">
        <f t="shared" si="154"/>
        <v/>
      </c>
      <c r="X294" s="173" t="str">
        <f t="shared" si="155"/>
        <v/>
      </c>
      <c r="Z294" s="318">
        <f t="shared" si="158"/>
        <v>0</v>
      </c>
      <c r="AA294" s="319">
        <f>IF($Z294&gt;=1,RANK($Z294,$Z285:$Z298),0)</f>
        <v>0</v>
      </c>
      <c r="AB294" s="320">
        <f t="shared" si="156"/>
        <v>0</v>
      </c>
      <c r="AD294" s="318">
        <f t="shared" si="159"/>
        <v>0</v>
      </c>
      <c r="AE294" s="319">
        <f>IF($AD294&gt;=1,RANK($AD294,$AD285:$AD298),0)</f>
        <v>0</v>
      </c>
      <c r="AF294" s="320">
        <f t="shared" si="157"/>
        <v>0</v>
      </c>
      <c r="AI294" s="336">
        <f t="shared" si="160"/>
        <v>0</v>
      </c>
      <c r="AJ294" s="337">
        <f t="shared" si="161"/>
        <v>0</v>
      </c>
    </row>
    <row r="295" spans="1:36" ht="15" x14ac:dyDescent="0.2">
      <c r="A295" s="447"/>
      <c r="B295" s="295">
        <f t="shared" si="140"/>
        <v>0</v>
      </c>
      <c r="C295" s="371"/>
      <c r="D295" s="310" t="str">
        <f t="shared" si="141"/>
        <v/>
      </c>
      <c r="E295" s="311" t="str">
        <f t="shared" si="142"/>
        <v/>
      </c>
      <c r="F295" s="312">
        <f t="shared" si="143"/>
        <v>0</v>
      </c>
      <c r="G295" s="313">
        <f t="shared" si="144"/>
        <v>0</v>
      </c>
      <c r="H295" s="314">
        <f t="shared" si="145"/>
        <v>0</v>
      </c>
      <c r="I295" s="313">
        <f t="shared" si="146"/>
        <v>0</v>
      </c>
      <c r="J295" s="314">
        <f t="shared" si="147"/>
        <v>0</v>
      </c>
      <c r="K295" s="313">
        <f t="shared" si="148"/>
        <v>0</v>
      </c>
      <c r="L295" s="312">
        <f t="shared" si="149"/>
        <v>0</v>
      </c>
      <c r="M295" s="313">
        <f t="shared" si="150"/>
        <v>0</v>
      </c>
      <c r="N295" s="449"/>
      <c r="O295" s="315">
        <f t="shared" si="164"/>
        <v>0</v>
      </c>
      <c r="P295" s="452"/>
      <c r="Q295" s="302" t="str">
        <f t="shared" si="165"/>
        <v/>
      </c>
      <c r="R295" s="316">
        <f t="shared" si="151"/>
        <v>0</v>
      </c>
      <c r="S295" s="168">
        <f t="shared" si="152"/>
        <v>0</v>
      </c>
      <c r="T295" s="169">
        <f t="shared" si="153"/>
        <v>0</v>
      </c>
      <c r="V295" s="317" t="str">
        <f t="shared" si="154"/>
        <v/>
      </c>
      <c r="X295" s="173" t="str">
        <f t="shared" si="155"/>
        <v/>
      </c>
      <c r="Z295" s="318">
        <f t="shared" si="158"/>
        <v>0</v>
      </c>
      <c r="AA295" s="319">
        <f>IF($Z295&gt;=1,RANK($Z295,$Z285:$Z298),0)</f>
        <v>0</v>
      </c>
      <c r="AB295" s="320">
        <f t="shared" si="156"/>
        <v>0</v>
      </c>
      <c r="AD295" s="318">
        <f t="shared" si="159"/>
        <v>0</v>
      </c>
      <c r="AE295" s="319">
        <f>IF($AD295&gt;=1,RANK($AD295,$AD285:$AD298),0)</f>
        <v>0</v>
      </c>
      <c r="AF295" s="320">
        <f t="shared" si="157"/>
        <v>0</v>
      </c>
      <c r="AI295" s="336">
        <f t="shared" si="160"/>
        <v>0</v>
      </c>
      <c r="AJ295" s="337">
        <f t="shared" si="161"/>
        <v>0</v>
      </c>
    </row>
    <row r="296" spans="1:36" ht="15" x14ac:dyDescent="0.2">
      <c r="A296" s="447"/>
      <c r="B296" s="295">
        <f t="shared" si="140"/>
        <v>0</v>
      </c>
      <c r="C296" s="371"/>
      <c r="D296" s="310" t="str">
        <f t="shared" si="141"/>
        <v/>
      </c>
      <c r="E296" s="311" t="str">
        <f t="shared" si="142"/>
        <v/>
      </c>
      <c r="F296" s="312">
        <f t="shared" si="143"/>
        <v>0</v>
      </c>
      <c r="G296" s="313">
        <f t="shared" si="144"/>
        <v>0</v>
      </c>
      <c r="H296" s="314">
        <f t="shared" si="145"/>
        <v>0</v>
      </c>
      <c r="I296" s="313">
        <f t="shared" si="146"/>
        <v>0</v>
      </c>
      <c r="J296" s="314">
        <f t="shared" si="147"/>
        <v>0</v>
      </c>
      <c r="K296" s="313">
        <f t="shared" si="148"/>
        <v>0</v>
      </c>
      <c r="L296" s="312">
        <f t="shared" si="149"/>
        <v>0</v>
      </c>
      <c r="M296" s="313">
        <f t="shared" si="150"/>
        <v>0</v>
      </c>
      <c r="N296" s="449"/>
      <c r="O296" s="315">
        <f t="shared" si="164"/>
        <v>0</v>
      </c>
      <c r="P296" s="452"/>
      <c r="Q296" s="302" t="str">
        <f t="shared" si="165"/>
        <v/>
      </c>
      <c r="R296" s="316">
        <f t="shared" si="151"/>
        <v>0</v>
      </c>
      <c r="S296" s="168">
        <f t="shared" si="152"/>
        <v>0</v>
      </c>
      <c r="T296" s="169">
        <f t="shared" si="153"/>
        <v>0</v>
      </c>
      <c r="V296" s="317" t="str">
        <f t="shared" si="154"/>
        <v/>
      </c>
      <c r="X296" s="173" t="str">
        <f t="shared" si="155"/>
        <v/>
      </c>
      <c r="Z296" s="318">
        <f t="shared" si="158"/>
        <v>0</v>
      </c>
      <c r="AA296" s="319">
        <f>IF($Z296&gt;=1,RANK($Z296,$Z285:$Z298),0)</f>
        <v>0</v>
      </c>
      <c r="AB296" s="320">
        <f t="shared" si="156"/>
        <v>0</v>
      </c>
      <c r="AD296" s="318">
        <f t="shared" si="159"/>
        <v>0</v>
      </c>
      <c r="AE296" s="319">
        <f>IF($AD296&gt;=1,RANK($AD296,$AD285:$AD298),0)</f>
        <v>0</v>
      </c>
      <c r="AF296" s="320">
        <f t="shared" si="157"/>
        <v>0</v>
      </c>
      <c r="AI296" s="336">
        <f t="shared" si="160"/>
        <v>0</v>
      </c>
      <c r="AJ296" s="337">
        <f t="shared" si="161"/>
        <v>0</v>
      </c>
    </row>
    <row r="297" spans="1:36" ht="15" x14ac:dyDescent="0.2">
      <c r="A297" s="447"/>
      <c r="B297" s="295">
        <f t="shared" si="140"/>
        <v>0</v>
      </c>
      <c r="C297" s="371"/>
      <c r="D297" s="310" t="str">
        <f t="shared" si="141"/>
        <v/>
      </c>
      <c r="E297" s="311" t="str">
        <f t="shared" si="142"/>
        <v/>
      </c>
      <c r="F297" s="312">
        <f t="shared" si="143"/>
        <v>0</v>
      </c>
      <c r="G297" s="313">
        <f t="shared" si="144"/>
        <v>0</v>
      </c>
      <c r="H297" s="314">
        <f t="shared" si="145"/>
        <v>0</v>
      </c>
      <c r="I297" s="313">
        <f t="shared" si="146"/>
        <v>0</v>
      </c>
      <c r="J297" s="314">
        <f t="shared" si="147"/>
        <v>0</v>
      </c>
      <c r="K297" s="313">
        <f t="shared" si="148"/>
        <v>0</v>
      </c>
      <c r="L297" s="312">
        <f t="shared" si="149"/>
        <v>0</v>
      </c>
      <c r="M297" s="313">
        <f t="shared" si="150"/>
        <v>0</v>
      </c>
      <c r="N297" s="449"/>
      <c r="O297" s="315">
        <f t="shared" si="164"/>
        <v>0</v>
      </c>
      <c r="P297" s="452"/>
      <c r="Q297" s="302" t="str">
        <f t="shared" si="165"/>
        <v/>
      </c>
      <c r="R297" s="316">
        <f t="shared" si="151"/>
        <v>0</v>
      </c>
      <c r="S297" s="168">
        <f t="shared" si="152"/>
        <v>0</v>
      </c>
      <c r="T297" s="169">
        <f t="shared" si="153"/>
        <v>0</v>
      </c>
      <c r="V297" s="317" t="str">
        <f t="shared" si="154"/>
        <v/>
      </c>
      <c r="X297" s="173" t="str">
        <f t="shared" si="155"/>
        <v/>
      </c>
      <c r="Z297" s="318">
        <f t="shared" si="158"/>
        <v>0</v>
      </c>
      <c r="AA297" s="319">
        <f>IF($Z297&gt;=1,RANK($Z297,$Z285:$Z298),0)</f>
        <v>0</v>
      </c>
      <c r="AB297" s="320">
        <f t="shared" si="156"/>
        <v>0</v>
      </c>
      <c r="AD297" s="318">
        <f t="shared" si="159"/>
        <v>0</v>
      </c>
      <c r="AE297" s="319">
        <f>IF($AD297&gt;=1,RANK($AD297,$AD285:$AD298),0)</f>
        <v>0</v>
      </c>
      <c r="AF297" s="320">
        <f t="shared" si="157"/>
        <v>0</v>
      </c>
      <c r="AI297" s="336">
        <f t="shared" si="160"/>
        <v>0</v>
      </c>
      <c r="AJ297" s="337">
        <f t="shared" si="161"/>
        <v>0</v>
      </c>
    </row>
    <row r="298" spans="1:36" ht="15" x14ac:dyDescent="0.2">
      <c r="A298" s="322">
        <f>((ROW(A285)-5)/14)+1</f>
        <v>21</v>
      </c>
      <c r="B298" s="295">
        <f t="shared" si="140"/>
        <v>0</v>
      </c>
      <c r="C298" s="372"/>
      <c r="D298" s="323" t="str">
        <f t="shared" si="141"/>
        <v/>
      </c>
      <c r="E298" s="324" t="str">
        <f t="shared" si="142"/>
        <v/>
      </c>
      <c r="F298" s="325">
        <f t="shared" si="143"/>
        <v>0</v>
      </c>
      <c r="G298" s="326">
        <f t="shared" si="144"/>
        <v>0</v>
      </c>
      <c r="H298" s="327">
        <f t="shared" si="145"/>
        <v>0</v>
      </c>
      <c r="I298" s="326">
        <f t="shared" si="146"/>
        <v>0</v>
      </c>
      <c r="J298" s="327">
        <f t="shared" si="147"/>
        <v>0</v>
      </c>
      <c r="K298" s="326">
        <f t="shared" si="148"/>
        <v>0</v>
      </c>
      <c r="L298" s="325">
        <f t="shared" si="149"/>
        <v>0</v>
      </c>
      <c r="M298" s="326">
        <f t="shared" si="150"/>
        <v>0</v>
      </c>
      <c r="N298" s="450"/>
      <c r="O298" s="328">
        <f t="shared" si="164"/>
        <v>0</v>
      </c>
      <c r="P298" s="453"/>
      <c r="Q298" s="302" t="str">
        <f t="shared" si="165"/>
        <v/>
      </c>
      <c r="R298" s="329">
        <f t="shared" si="151"/>
        <v>0</v>
      </c>
      <c r="S298" s="171">
        <f t="shared" si="152"/>
        <v>0</v>
      </c>
      <c r="T298" s="172">
        <f t="shared" si="153"/>
        <v>0</v>
      </c>
      <c r="V298" s="330" t="str">
        <f t="shared" si="154"/>
        <v/>
      </c>
      <c r="X298" s="173" t="str">
        <f t="shared" si="155"/>
        <v/>
      </c>
      <c r="Z298" s="331">
        <f t="shared" si="158"/>
        <v>0</v>
      </c>
      <c r="AA298" s="293">
        <f>IF($Z298&gt;=1,RANK($Z298,$Z285:$Z298),0)</f>
        <v>0</v>
      </c>
      <c r="AB298" s="294">
        <f t="shared" si="156"/>
        <v>0</v>
      </c>
      <c r="AC298" s="163">
        <f>SUM(AB285:AB298)</f>
        <v>0</v>
      </c>
      <c r="AD298" s="331">
        <f t="shared" si="159"/>
        <v>0</v>
      </c>
      <c r="AE298" s="293">
        <f>IF($AD298&gt;=1,RANK($AD298,$AD285:$AD298),0)</f>
        <v>0</v>
      </c>
      <c r="AF298" s="294">
        <f t="shared" si="157"/>
        <v>0</v>
      </c>
      <c r="AG298" s="163">
        <f>SUM(AF285:AF298)</f>
        <v>0</v>
      </c>
      <c r="AI298" s="332">
        <f t="shared" si="160"/>
        <v>0</v>
      </c>
      <c r="AJ298" s="333">
        <f t="shared" si="161"/>
        <v>0</v>
      </c>
    </row>
    <row r="299" spans="1:36" ht="15" customHeight="1" x14ac:dyDescent="0.2">
      <c r="A299" s="447" t="str">
        <f>IF(LEN(E299),+E299,"")</f>
        <v/>
      </c>
      <c r="B299" s="295">
        <f t="shared" si="140"/>
        <v>0</v>
      </c>
      <c r="C299" s="370"/>
      <c r="D299" s="296" t="str">
        <f t="shared" si="141"/>
        <v/>
      </c>
      <c r="E299" s="297" t="str">
        <f t="shared" si="142"/>
        <v/>
      </c>
      <c r="F299" s="298">
        <f t="shared" si="143"/>
        <v>0</v>
      </c>
      <c r="G299" s="299">
        <f t="shared" si="144"/>
        <v>0</v>
      </c>
      <c r="H299" s="300">
        <f t="shared" si="145"/>
        <v>0</v>
      </c>
      <c r="I299" s="299">
        <f t="shared" si="146"/>
        <v>0</v>
      </c>
      <c r="J299" s="300">
        <f t="shared" si="147"/>
        <v>0</v>
      </c>
      <c r="K299" s="299">
        <f t="shared" si="148"/>
        <v>0</v>
      </c>
      <c r="L299" s="298">
        <f t="shared" si="149"/>
        <v>0</v>
      </c>
      <c r="M299" s="299">
        <f t="shared" si="150"/>
        <v>0</v>
      </c>
      <c r="N299" s="448">
        <f>INDEX(RelayPoints,A312)</f>
        <v>0</v>
      </c>
      <c r="O299" s="301">
        <f>+G299+I299+K299+M299</f>
        <v>0</v>
      </c>
      <c r="P299" s="451">
        <f>+AC312+AG312+N299</f>
        <v>0</v>
      </c>
      <c r="Q299" s="302" t="str">
        <f>IF(AB299+AF299&gt;0,"*","")</f>
        <v/>
      </c>
      <c r="R299" s="303">
        <f t="shared" si="151"/>
        <v>0</v>
      </c>
      <c r="S299" s="304">
        <f t="shared" si="152"/>
        <v>0</v>
      </c>
      <c r="T299" s="305">
        <f t="shared" si="153"/>
        <v>0</v>
      </c>
      <c r="V299" s="306" t="str">
        <f t="shared" si="154"/>
        <v/>
      </c>
      <c r="X299" s="173" t="str">
        <f t="shared" si="155"/>
        <v/>
      </c>
      <c r="Z299" s="307">
        <f t="shared" si="158"/>
        <v>0</v>
      </c>
      <c r="AA299" s="308">
        <f>IF($Z299&gt;=1,RANK($Z299,$Z299:$Z312),0)</f>
        <v>0</v>
      </c>
      <c r="AB299" s="309">
        <f t="shared" si="156"/>
        <v>0</v>
      </c>
      <c r="AD299" s="307">
        <f t="shared" si="159"/>
        <v>0</v>
      </c>
      <c r="AE299" s="308">
        <f>IF($AD299&gt;=1,RANK($AD299,$AD299:$AD312),0)</f>
        <v>0</v>
      </c>
      <c r="AF299" s="309">
        <f t="shared" si="157"/>
        <v>0</v>
      </c>
      <c r="AI299" s="336">
        <f t="shared" si="160"/>
        <v>0</v>
      </c>
      <c r="AJ299" s="337">
        <f t="shared" si="161"/>
        <v>0</v>
      </c>
    </row>
    <row r="300" spans="1:36" ht="15" x14ac:dyDescent="0.2">
      <c r="A300" s="447"/>
      <c r="B300" s="295">
        <f t="shared" si="140"/>
        <v>0</v>
      </c>
      <c r="C300" s="371"/>
      <c r="D300" s="310" t="str">
        <f t="shared" si="141"/>
        <v/>
      </c>
      <c r="E300" s="311" t="str">
        <f t="shared" si="142"/>
        <v/>
      </c>
      <c r="F300" s="312">
        <f t="shared" si="143"/>
        <v>0</v>
      </c>
      <c r="G300" s="313">
        <f t="shared" si="144"/>
        <v>0</v>
      </c>
      <c r="H300" s="314">
        <f t="shared" si="145"/>
        <v>0</v>
      </c>
      <c r="I300" s="313">
        <f t="shared" si="146"/>
        <v>0</v>
      </c>
      <c r="J300" s="314">
        <f t="shared" si="147"/>
        <v>0</v>
      </c>
      <c r="K300" s="313">
        <f t="shared" si="148"/>
        <v>0</v>
      </c>
      <c r="L300" s="312">
        <f t="shared" si="149"/>
        <v>0</v>
      </c>
      <c r="M300" s="313">
        <f t="shared" si="150"/>
        <v>0</v>
      </c>
      <c r="N300" s="449"/>
      <c r="O300" s="315">
        <f t="shared" ref="O300:O312" si="166">+G300+I300+K300+M300</f>
        <v>0</v>
      </c>
      <c r="P300" s="452"/>
      <c r="Q300" s="302" t="str">
        <f t="shared" ref="Q300:Q312" si="167">IF(AB300+AF300&gt;0,"*","")</f>
        <v/>
      </c>
      <c r="R300" s="316">
        <f t="shared" si="151"/>
        <v>0</v>
      </c>
      <c r="S300" s="168">
        <f t="shared" si="152"/>
        <v>0</v>
      </c>
      <c r="T300" s="169">
        <f t="shared" si="153"/>
        <v>0</v>
      </c>
      <c r="V300" s="317" t="str">
        <f t="shared" si="154"/>
        <v/>
      </c>
      <c r="X300" s="173" t="str">
        <f t="shared" si="155"/>
        <v/>
      </c>
      <c r="Z300" s="318">
        <f t="shared" si="158"/>
        <v>0</v>
      </c>
      <c r="AA300" s="319">
        <f>IF($Z300&gt;=1,RANK($Z300,$Z299:$Z312),0)</f>
        <v>0</v>
      </c>
      <c r="AB300" s="320">
        <f t="shared" si="156"/>
        <v>0</v>
      </c>
      <c r="AD300" s="318">
        <f t="shared" si="159"/>
        <v>0</v>
      </c>
      <c r="AE300" s="319">
        <f>IF($AD300&gt;=1,RANK($AD300,$AD299:$AD312),0)</f>
        <v>0</v>
      </c>
      <c r="AF300" s="320">
        <f t="shared" si="157"/>
        <v>0</v>
      </c>
      <c r="AI300" s="336">
        <f t="shared" si="160"/>
        <v>0</v>
      </c>
      <c r="AJ300" s="337">
        <f t="shared" si="161"/>
        <v>0</v>
      </c>
    </row>
    <row r="301" spans="1:36" ht="15" x14ac:dyDescent="0.2">
      <c r="A301" s="447"/>
      <c r="B301" s="295">
        <f t="shared" si="140"/>
        <v>0</v>
      </c>
      <c r="C301" s="371"/>
      <c r="D301" s="310" t="str">
        <f t="shared" si="141"/>
        <v/>
      </c>
      <c r="E301" s="311" t="str">
        <f t="shared" si="142"/>
        <v/>
      </c>
      <c r="F301" s="312">
        <f t="shared" si="143"/>
        <v>0</v>
      </c>
      <c r="G301" s="313">
        <f t="shared" si="144"/>
        <v>0</v>
      </c>
      <c r="H301" s="314">
        <f t="shared" si="145"/>
        <v>0</v>
      </c>
      <c r="I301" s="313">
        <f t="shared" si="146"/>
        <v>0</v>
      </c>
      <c r="J301" s="314">
        <f t="shared" si="147"/>
        <v>0</v>
      </c>
      <c r="K301" s="313">
        <f t="shared" si="148"/>
        <v>0</v>
      </c>
      <c r="L301" s="312">
        <f t="shared" si="149"/>
        <v>0</v>
      </c>
      <c r="M301" s="313">
        <f t="shared" si="150"/>
        <v>0</v>
      </c>
      <c r="N301" s="449"/>
      <c r="O301" s="315">
        <f t="shared" si="166"/>
        <v>0</v>
      </c>
      <c r="P301" s="452"/>
      <c r="Q301" s="302" t="str">
        <f t="shared" si="167"/>
        <v/>
      </c>
      <c r="R301" s="316">
        <f t="shared" si="151"/>
        <v>0</v>
      </c>
      <c r="S301" s="168">
        <f t="shared" si="152"/>
        <v>0</v>
      </c>
      <c r="T301" s="169">
        <f t="shared" si="153"/>
        <v>0</v>
      </c>
      <c r="V301" s="317" t="str">
        <f t="shared" si="154"/>
        <v/>
      </c>
      <c r="X301" s="173" t="str">
        <f t="shared" si="155"/>
        <v/>
      </c>
      <c r="Z301" s="318">
        <f t="shared" si="158"/>
        <v>0</v>
      </c>
      <c r="AA301" s="319">
        <f>IF($Z301&gt;=1,RANK($Z301,$Z299:$Z312),0)</f>
        <v>0</v>
      </c>
      <c r="AB301" s="320">
        <f t="shared" si="156"/>
        <v>0</v>
      </c>
      <c r="AD301" s="318">
        <f t="shared" si="159"/>
        <v>0</v>
      </c>
      <c r="AE301" s="319">
        <f>IF($AD301&gt;=1,RANK($AD301,$AD299:$AD312),0)</f>
        <v>0</v>
      </c>
      <c r="AF301" s="320">
        <f t="shared" si="157"/>
        <v>0</v>
      </c>
      <c r="AI301" s="336">
        <f t="shared" si="160"/>
        <v>0</v>
      </c>
      <c r="AJ301" s="337">
        <f t="shared" si="161"/>
        <v>0</v>
      </c>
    </row>
    <row r="302" spans="1:36" ht="15" x14ac:dyDescent="0.2">
      <c r="A302" s="447"/>
      <c r="B302" s="295">
        <f t="shared" si="140"/>
        <v>0</v>
      </c>
      <c r="C302" s="371"/>
      <c r="D302" s="310" t="str">
        <f t="shared" si="141"/>
        <v/>
      </c>
      <c r="E302" s="311" t="str">
        <f t="shared" si="142"/>
        <v/>
      </c>
      <c r="F302" s="312">
        <f t="shared" si="143"/>
        <v>0</v>
      </c>
      <c r="G302" s="313">
        <f t="shared" si="144"/>
        <v>0</v>
      </c>
      <c r="H302" s="314">
        <f t="shared" si="145"/>
        <v>0</v>
      </c>
      <c r="I302" s="313">
        <f t="shared" si="146"/>
        <v>0</v>
      </c>
      <c r="J302" s="314">
        <f t="shared" si="147"/>
        <v>0</v>
      </c>
      <c r="K302" s="313">
        <f t="shared" si="148"/>
        <v>0</v>
      </c>
      <c r="L302" s="312">
        <f t="shared" si="149"/>
        <v>0</v>
      </c>
      <c r="M302" s="313">
        <f t="shared" si="150"/>
        <v>0</v>
      </c>
      <c r="N302" s="449"/>
      <c r="O302" s="315">
        <f t="shared" si="166"/>
        <v>0</v>
      </c>
      <c r="P302" s="452"/>
      <c r="Q302" s="302" t="str">
        <f t="shared" si="167"/>
        <v/>
      </c>
      <c r="R302" s="316">
        <f t="shared" si="151"/>
        <v>0</v>
      </c>
      <c r="S302" s="168">
        <f t="shared" si="152"/>
        <v>0</v>
      </c>
      <c r="T302" s="169">
        <f t="shared" si="153"/>
        <v>0</v>
      </c>
      <c r="V302" s="317" t="str">
        <f t="shared" si="154"/>
        <v/>
      </c>
      <c r="X302" s="173" t="str">
        <f t="shared" si="155"/>
        <v/>
      </c>
      <c r="Z302" s="318">
        <f t="shared" si="158"/>
        <v>0</v>
      </c>
      <c r="AA302" s="319">
        <f>IF($Z302&gt;=1,RANK($Z302,$Z299:$Z312),0)</f>
        <v>0</v>
      </c>
      <c r="AB302" s="320">
        <f t="shared" si="156"/>
        <v>0</v>
      </c>
      <c r="AD302" s="318">
        <f t="shared" si="159"/>
        <v>0</v>
      </c>
      <c r="AE302" s="319">
        <f>IF($AD302&gt;=1,RANK($AD302,$AD299:$AD312),0)</f>
        <v>0</v>
      </c>
      <c r="AF302" s="320">
        <f t="shared" si="157"/>
        <v>0</v>
      </c>
      <c r="AI302" s="336">
        <f t="shared" si="160"/>
        <v>0</v>
      </c>
      <c r="AJ302" s="337">
        <f t="shared" si="161"/>
        <v>0</v>
      </c>
    </row>
    <row r="303" spans="1:36" ht="15" x14ac:dyDescent="0.2">
      <c r="A303" s="447"/>
      <c r="B303" s="295">
        <f t="shared" si="140"/>
        <v>0</v>
      </c>
      <c r="C303" s="371"/>
      <c r="D303" s="310" t="str">
        <f t="shared" si="141"/>
        <v/>
      </c>
      <c r="E303" s="311" t="str">
        <f t="shared" si="142"/>
        <v/>
      </c>
      <c r="F303" s="312">
        <f t="shared" si="143"/>
        <v>0</v>
      </c>
      <c r="G303" s="313">
        <f t="shared" si="144"/>
        <v>0</v>
      </c>
      <c r="H303" s="314">
        <f t="shared" si="145"/>
        <v>0</v>
      </c>
      <c r="I303" s="313">
        <f t="shared" si="146"/>
        <v>0</v>
      </c>
      <c r="J303" s="314">
        <f t="shared" si="147"/>
        <v>0</v>
      </c>
      <c r="K303" s="313">
        <f t="shared" si="148"/>
        <v>0</v>
      </c>
      <c r="L303" s="312">
        <f t="shared" si="149"/>
        <v>0</v>
      </c>
      <c r="M303" s="313">
        <f t="shared" si="150"/>
        <v>0</v>
      </c>
      <c r="N303" s="449"/>
      <c r="O303" s="315">
        <f t="shared" si="166"/>
        <v>0</v>
      </c>
      <c r="P303" s="452"/>
      <c r="Q303" s="302" t="str">
        <f t="shared" si="167"/>
        <v/>
      </c>
      <c r="R303" s="316">
        <f t="shared" si="151"/>
        <v>0</v>
      </c>
      <c r="S303" s="168">
        <f t="shared" si="152"/>
        <v>0</v>
      </c>
      <c r="T303" s="169">
        <f t="shared" si="153"/>
        <v>0</v>
      </c>
      <c r="V303" s="317" t="str">
        <f t="shared" si="154"/>
        <v/>
      </c>
      <c r="X303" s="173" t="str">
        <f t="shared" si="155"/>
        <v/>
      </c>
      <c r="Z303" s="318">
        <f t="shared" si="158"/>
        <v>0</v>
      </c>
      <c r="AA303" s="319">
        <f>IF($Z303&gt;=1,RANK($Z303,$Z299:$Z312),0)</f>
        <v>0</v>
      </c>
      <c r="AB303" s="320">
        <f t="shared" si="156"/>
        <v>0</v>
      </c>
      <c r="AD303" s="318">
        <f t="shared" si="159"/>
        <v>0</v>
      </c>
      <c r="AE303" s="319">
        <f>IF($AD303&gt;=1,RANK($AD303,$AD299:$AD312),0)</f>
        <v>0</v>
      </c>
      <c r="AF303" s="320">
        <f t="shared" si="157"/>
        <v>0</v>
      </c>
      <c r="AI303" s="336">
        <f t="shared" si="160"/>
        <v>0</v>
      </c>
      <c r="AJ303" s="337">
        <f t="shared" si="161"/>
        <v>0</v>
      </c>
    </row>
    <row r="304" spans="1:36" ht="15" x14ac:dyDescent="0.2">
      <c r="A304" s="447"/>
      <c r="B304" s="295">
        <f t="shared" si="140"/>
        <v>0</v>
      </c>
      <c r="C304" s="371"/>
      <c r="D304" s="310" t="str">
        <f t="shared" si="141"/>
        <v/>
      </c>
      <c r="E304" s="311" t="str">
        <f t="shared" si="142"/>
        <v/>
      </c>
      <c r="F304" s="321">
        <f t="shared" si="143"/>
        <v>0</v>
      </c>
      <c r="G304" s="313">
        <f t="shared" si="144"/>
        <v>0</v>
      </c>
      <c r="H304" s="314">
        <f t="shared" si="145"/>
        <v>0</v>
      </c>
      <c r="I304" s="313">
        <f t="shared" si="146"/>
        <v>0</v>
      </c>
      <c r="J304" s="314">
        <f t="shared" si="147"/>
        <v>0</v>
      </c>
      <c r="K304" s="313">
        <f t="shared" si="148"/>
        <v>0</v>
      </c>
      <c r="L304" s="312">
        <f t="shared" si="149"/>
        <v>0</v>
      </c>
      <c r="M304" s="313">
        <f t="shared" si="150"/>
        <v>0</v>
      </c>
      <c r="N304" s="449"/>
      <c r="O304" s="315">
        <f t="shared" si="166"/>
        <v>0</v>
      </c>
      <c r="P304" s="452"/>
      <c r="Q304" s="302" t="str">
        <f t="shared" si="167"/>
        <v/>
      </c>
      <c r="R304" s="316">
        <f t="shared" si="151"/>
        <v>0</v>
      </c>
      <c r="S304" s="168">
        <f t="shared" si="152"/>
        <v>0</v>
      </c>
      <c r="T304" s="169">
        <f t="shared" si="153"/>
        <v>0</v>
      </c>
      <c r="V304" s="317" t="str">
        <f t="shared" si="154"/>
        <v/>
      </c>
      <c r="X304" s="173" t="str">
        <f t="shared" si="155"/>
        <v/>
      </c>
      <c r="Z304" s="318">
        <f t="shared" si="158"/>
        <v>0</v>
      </c>
      <c r="AA304" s="319">
        <f>IF($Z304&gt;=1,RANK($Z304,$Z299:$Z312),0)</f>
        <v>0</v>
      </c>
      <c r="AB304" s="320">
        <f t="shared" si="156"/>
        <v>0</v>
      </c>
      <c r="AD304" s="318">
        <f t="shared" si="159"/>
        <v>0</v>
      </c>
      <c r="AE304" s="319">
        <f>IF($AD304&gt;=1,RANK($AD304,$AD299:$AD312),0)</f>
        <v>0</v>
      </c>
      <c r="AF304" s="320">
        <f t="shared" si="157"/>
        <v>0</v>
      </c>
      <c r="AI304" s="336">
        <f t="shared" si="160"/>
        <v>0</v>
      </c>
      <c r="AJ304" s="337">
        <f t="shared" si="161"/>
        <v>0</v>
      </c>
    </row>
    <row r="305" spans="1:36" ht="15" x14ac:dyDescent="0.2">
      <c r="A305" s="447"/>
      <c r="B305" s="295">
        <f t="shared" si="140"/>
        <v>0</v>
      </c>
      <c r="C305" s="371"/>
      <c r="D305" s="310" t="str">
        <f t="shared" si="141"/>
        <v/>
      </c>
      <c r="E305" s="311" t="str">
        <f t="shared" si="142"/>
        <v/>
      </c>
      <c r="F305" s="312">
        <f t="shared" si="143"/>
        <v>0</v>
      </c>
      <c r="G305" s="313">
        <f t="shared" si="144"/>
        <v>0</v>
      </c>
      <c r="H305" s="314">
        <f t="shared" si="145"/>
        <v>0</v>
      </c>
      <c r="I305" s="313">
        <f t="shared" si="146"/>
        <v>0</v>
      </c>
      <c r="J305" s="314">
        <f t="shared" si="147"/>
        <v>0</v>
      </c>
      <c r="K305" s="313">
        <f t="shared" si="148"/>
        <v>0</v>
      </c>
      <c r="L305" s="312">
        <f t="shared" si="149"/>
        <v>0</v>
      </c>
      <c r="M305" s="313">
        <f t="shared" si="150"/>
        <v>0</v>
      </c>
      <c r="N305" s="449"/>
      <c r="O305" s="315">
        <f t="shared" si="166"/>
        <v>0</v>
      </c>
      <c r="P305" s="452"/>
      <c r="Q305" s="302" t="str">
        <f t="shared" si="167"/>
        <v/>
      </c>
      <c r="R305" s="316">
        <f t="shared" si="151"/>
        <v>0</v>
      </c>
      <c r="S305" s="168">
        <f t="shared" si="152"/>
        <v>0</v>
      </c>
      <c r="T305" s="169">
        <f t="shared" si="153"/>
        <v>0</v>
      </c>
      <c r="V305" s="317" t="str">
        <f t="shared" si="154"/>
        <v/>
      </c>
      <c r="X305" s="173" t="str">
        <f t="shared" si="155"/>
        <v/>
      </c>
      <c r="Z305" s="318">
        <f t="shared" si="158"/>
        <v>0</v>
      </c>
      <c r="AA305" s="319">
        <f>IF($Z305&gt;=1,RANK($Z305,$Z299:$Z312),0)</f>
        <v>0</v>
      </c>
      <c r="AB305" s="320">
        <f t="shared" si="156"/>
        <v>0</v>
      </c>
      <c r="AD305" s="318">
        <f t="shared" si="159"/>
        <v>0</v>
      </c>
      <c r="AE305" s="319">
        <f>IF($AD305&gt;=1,RANK($AD305,$AD299:$AD312),0)</f>
        <v>0</v>
      </c>
      <c r="AF305" s="320">
        <f t="shared" si="157"/>
        <v>0</v>
      </c>
      <c r="AI305" s="336">
        <f t="shared" si="160"/>
        <v>0</v>
      </c>
      <c r="AJ305" s="337">
        <f t="shared" si="161"/>
        <v>0</v>
      </c>
    </row>
    <row r="306" spans="1:36" ht="15" x14ac:dyDescent="0.2">
      <c r="A306" s="447"/>
      <c r="B306" s="295">
        <f t="shared" si="140"/>
        <v>0</v>
      </c>
      <c r="C306" s="371"/>
      <c r="D306" s="310" t="str">
        <f t="shared" si="141"/>
        <v/>
      </c>
      <c r="E306" s="311" t="str">
        <f t="shared" si="142"/>
        <v/>
      </c>
      <c r="F306" s="312">
        <f t="shared" si="143"/>
        <v>0</v>
      </c>
      <c r="G306" s="313">
        <f t="shared" si="144"/>
        <v>0</v>
      </c>
      <c r="H306" s="314">
        <f t="shared" si="145"/>
        <v>0</v>
      </c>
      <c r="I306" s="313">
        <f t="shared" si="146"/>
        <v>0</v>
      </c>
      <c r="J306" s="314">
        <f t="shared" si="147"/>
        <v>0</v>
      </c>
      <c r="K306" s="313">
        <f t="shared" si="148"/>
        <v>0</v>
      </c>
      <c r="L306" s="312">
        <f t="shared" si="149"/>
        <v>0</v>
      </c>
      <c r="M306" s="313">
        <f t="shared" si="150"/>
        <v>0</v>
      </c>
      <c r="N306" s="449"/>
      <c r="O306" s="315">
        <f t="shared" si="166"/>
        <v>0</v>
      </c>
      <c r="P306" s="452"/>
      <c r="Q306" s="302" t="str">
        <f t="shared" si="167"/>
        <v/>
      </c>
      <c r="R306" s="316">
        <f t="shared" si="151"/>
        <v>0</v>
      </c>
      <c r="S306" s="168">
        <f t="shared" si="152"/>
        <v>0</v>
      </c>
      <c r="T306" s="169">
        <f t="shared" si="153"/>
        <v>0</v>
      </c>
      <c r="V306" s="317" t="str">
        <f t="shared" si="154"/>
        <v/>
      </c>
      <c r="X306" s="173" t="str">
        <f t="shared" si="155"/>
        <v/>
      </c>
      <c r="Z306" s="318">
        <f t="shared" si="158"/>
        <v>0</v>
      </c>
      <c r="AA306" s="319">
        <f>IF($Z306&gt;=1,RANK($Z306,$Z299:$Z312),0)</f>
        <v>0</v>
      </c>
      <c r="AB306" s="320">
        <f t="shared" si="156"/>
        <v>0</v>
      </c>
      <c r="AD306" s="318">
        <f t="shared" si="159"/>
        <v>0</v>
      </c>
      <c r="AE306" s="319">
        <f>IF($AD306&gt;=1,RANK($AD306,$AD299:$AD312),0)</f>
        <v>0</v>
      </c>
      <c r="AF306" s="320">
        <f t="shared" si="157"/>
        <v>0</v>
      </c>
      <c r="AI306" s="336">
        <f t="shared" si="160"/>
        <v>0</v>
      </c>
      <c r="AJ306" s="337">
        <f t="shared" si="161"/>
        <v>0</v>
      </c>
    </row>
    <row r="307" spans="1:36" ht="15" x14ac:dyDescent="0.2">
      <c r="A307" s="447"/>
      <c r="B307" s="295">
        <f t="shared" si="140"/>
        <v>0</v>
      </c>
      <c r="C307" s="371"/>
      <c r="D307" s="310" t="str">
        <f t="shared" si="141"/>
        <v/>
      </c>
      <c r="E307" s="311" t="str">
        <f t="shared" si="142"/>
        <v/>
      </c>
      <c r="F307" s="312">
        <f t="shared" si="143"/>
        <v>0</v>
      </c>
      <c r="G307" s="313">
        <f t="shared" si="144"/>
        <v>0</v>
      </c>
      <c r="H307" s="314">
        <f t="shared" si="145"/>
        <v>0</v>
      </c>
      <c r="I307" s="313">
        <f t="shared" si="146"/>
        <v>0</v>
      </c>
      <c r="J307" s="314">
        <f t="shared" si="147"/>
        <v>0</v>
      </c>
      <c r="K307" s="313">
        <f t="shared" si="148"/>
        <v>0</v>
      </c>
      <c r="L307" s="312">
        <f t="shared" si="149"/>
        <v>0</v>
      </c>
      <c r="M307" s="313">
        <f t="shared" si="150"/>
        <v>0</v>
      </c>
      <c r="N307" s="449"/>
      <c r="O307" s="315">
        <f t="shared" si="166"/>
        <v>0</v>
      </c>
      <c r="P307" s="452"/>
      <c r="Q307" s="302" t="str">
        <f t="shared" si="167"/>
        <v/>
      </c>
      <c r="R307" s="316">
        <f t="shared" si="151"/>
        <v>0</v>
      </c>
      <c r="S307" s="168">
        <f t="shared" si="152"/>
        <v>0</v>
      </c>
      <c r="T307" s="169">
        <f t="shared" si="153"/>
        <v>0</v>
      </c>
      <c r="V307" s="317" t="str">
        <f t="shared" si="154"/>
        <v/>
      </c>
      <c r="X307" s="173" t="str">
        <f t="shared" si="155"/>
        <v/>
      </c>
      <c r="Z307" s="318">
        <f t="shared" si="158"/>
        <v>0</v>
      </c>
      <c r="AA307" s="319">
        <f>IF($Z307&gt;=1,RANK($Z307,$Z299:$Z312),0)</f>
        <v>0</v>
      </c>
      <c r="AB307" s="320">
        <f t="shared" si="156"/>
        <v>0</v>
      </c>
      <c r="AD307" s="318">
        <f t="shared" si="159"/>
        <v>0</v>
      </c>
      <c r="AE307" s="319">
        <f>IF($AD307&gt;=1,RANK($AD307,$AD299:$AD312),0)</f>
        <v>0</v>
      </c>
      <c r="AF307" s="320">
        <f t="shared" si="157"/>
        <v>0</v>
      </c>
      <c r="AI307" s="336">
        <f t="shared" si="160"/>
        <v>0</v>
      </c>
      <c r="AJ307" s="337">
        <f t="shared" si="161"/>
        <v>0</v>
      </c>
    </row>
    <row r="308" spans="1:36" ht="15" x14ac:dyDescent="0.2">
      <c r="A308" s="447"/>
      <c r="B308" s="295">
        <f t="shared" si="140"/>
        <v>0</v>
      </c>
      <c r="C308" s="371"/>
      <c r="D308" s="310" t="str">
        <f t="shared" si="141"/>
        <v/>
      </c>
      <c r="E308" s="311" t="str">
        <f t="shared" si="142"/>
        <v/>
      </c>
      <c r="F308" s="312">
        <f t="shared" si="143"/>
        <v>0</v>
      </c>
      <c r="G308" s="313">
        <f t="shared" si="144"/>
        <v>0</v>
      </c>
      <c r="H308" s="314">
        <f t="shared" si="145"/>
        <v>0</v>
      </c>
      <c r="I308" s="313">
        <f t="shared" si="146"/>
        <v>0</v>
      </c>
      <c r="J308" s="314">
        <f t="shared" si="147"/>
        <v>0</v>
      </c>
      <c r="K308" s="313">
        <f t="shared" si="148"/>
        <v>0</v>
      </c>
      <c r="L308" s="312">
        <f t="shared" si="149"/>
        <v>0</v>
      </c>
      <c r="M308" s="313">
        <f t="shared" si="150"/>
        <v>0</v>
      </c>
      <c r="N308" s="449"/>
      <c r="O308" s="315">
        <f t="shared" si="166"/>
        <v>0</v>
      </c>
      <c r="P308" s="452"/>
      <c r="Q308" s="302" t="str">
        <f t="shared" si="167"/>
        <v/>
      </c>
      <c r="R308" s="316">
        <f t="shared" si="151"/>
        <v>0</v>
      </c>
      <c r="S308" s="168">
        <f t="shared" si="152"/>
        <v>0</v>
      </c>
      <c r="T308" s="169">
        <f t="shared" si="153"/>
        <v>0</v>
      </c>
      <c r="V308" s="317" t="str">
        <f t="shared" si="154"/>
        <v/>
      </c>
      <c r="X308" s="173" t="str">
        <f t="shared" si="155"/>
        <v/>
      </c>
      <c r="Z308" s="318">
        <f t="shared" si="158"/>
        <v>0</v>
      </c>
      <c r="AA308" s="319">
        <f>IF($Z308&gt;=1,RANK($Z308,$Z299:$Z312),0)</f>
        <v>0</v>
      </c>
      <c r="AB308" s="320">
        <f t="shared" si="156"/>
        <v>0</v>
      </c>
      <c r="AD308" s="318">
        <f t="shared" si="159"/>
        <v>0</v>
      </c>
      <c r="AE308" s="319">
        <f>IF($AD308&gt;=1,RANK($AD308,$AD299:$AD312),0)</f>
        <v>0</v>
      </c>
      <c r="AF308" s="320">
        <f t="shared" si="157"/>
        <v>0</v>
      </c>
      <c r="AI308" s="336">
        <f t="shared" si="160"/>
        <v>0</v>
      </c>
      <c r="AJ308" s="337">
        <f t="shared" si="161"/>
        <v>0</v>
      </c>
    </row>
    <row r="309" spans="1:36" ht="15" x14ac:dyDescent="0.2">
      <c r="A309" s="447"/>
      <c r="B309" s="295">
        <f t="shared" si="140"/>
        <v>0</v>
      </c>
      <c r="C309" s="371"/>
      <c r="D309" s="310" t="str">
        <f t="shared" si="141"/>
        <v/>
      </c>
      <c r="E309" s="311" t="str">
        <f t="shared" si="142"/>
        <v/>
      </c>
      <c r="F309" s="312">
        <f t="shared" si="143"/>
        <v>0</v>
      </c>
      <c r="G309" s="313">
        <f t="shared" si="144"/>
        <v>0</v>
      </c>
      <c r="H309" s="314">
        <f t="shared" si="145"/>
        <v>0</v>
      </c>
      <c r="I309" s="313">
        <f t="shared" si="146"/>
        <v>0</v>
      </c>
      <c r="J309" s="314">
        <f t="shared" si="147"/>
        <v>0</v>
      </c>
      <c r="K309" s="313">
        <f t="shared" si="148"/>
        <v>0</v>
      </c>
      <c r="L309" s="312">
        <f t="shared" si="149"/>
        <v>0</v>
      </c>
      <c r="M309" s="313">
        <f t="shared" si="150"/>
        <v>0</v>
      </c>
      <c r="N309" s="449"/>
      <c r="O309" s="315">
        <f t="shared" si="166"/>
        <v>0</v>
      </c>
      <c r="P309" s="452"/>
      <c r="Q309" s="302" t="str">
        <f t="shared" si="167"/>
        <v/>
      </c>
      <c r="R309" s="316">
        <f t="shared" si="151"/>
        <v>0</v>
      </c>
      <c r="S309" s="168">
        <f t="shared" si="152"/>
        <v>0</v>
      </c>
      <c r="T309" s="169">
        <f t="shared" si="153"/>
        <v>0</v>
      </c>
      <c r="V309" s="317" t="str">
        <f t="shared" si="154"/>
        <v/>
      </c>
      <c r="X309" s="173" t="str">
        <f t="shared" si="155"/>
        <v/>
      </c>
      <c r="Z309" s="318">
        <f t="shared" si="158"/>
        <v>0</v>
      </c>
      <c r="AA309" s="319">
        <f>IF($Z309&gt;=1,RANK($Z309,$Z299:$Z312),0)</f>
        <v>0</v>
      </c>
      <c r="AB309" s="320">
        <f t="shared" si="156"/>
        <v>0</v>
      </c>
      <c r="AD309" s="318">
        <f t="shared" si="159"/>
        <v>0</v>
      </c>
      <c r="AE309" s="319">
        <f>IF($AD309&gt;=1,RANK($AD309,$AD299:$AD312),0)</f>
        <v>0</v>
      </c>
      <c r="AF309" s="320">
        <f t="shared" si="157"/>
        <v>0</v>
      </c>
      <c r="AI309" s="336">
        <f t="shared" si="160"/>
        <v>0</v>
      </c>
      <c r="AJ309" s="337">
        <f t="shared" si="161"/>
        <v>0</v>
      </c>
    </row>
    <row r="310" spans="1:36" ht="15" x14ac:dyDescent="0.2">
      <c r="A310" s="447"/>
      <c r="B310" s="295">
        <f t="shared" si="140"/>
        <v>0</v>
      </c>
      <c r="C310" s="371"/>
      <c r="D310" s="310" t="str">
        <f t="shared" si="141"/>
        <v/>
      </c>
      <c r="E310" s="311" t="str">
        <f t="shared" si="142"/>
        <v/>
      </c>
      <c r="F310" s="312">
        <f t="shared" si="143"/>
        <v>0</v>
      </c>
      <c r="G310" s="313">
        <f t="shared" si="144"/>
        <v>0</v>
      </c>
      <c r="H310" s="314">
        <f t="shared" si="145"/>
        <v>0</v>
      </c>
      <c r="I310" s="313">
        <f t="shared" si="146"/>
        <v>0</v>
      </c>
      <c r="J310" s="314">
        <f t="shared" si="147"/>
        <v>0</v>
      </c>
      <c r="K310" s="313">
        <f t="shared" si="148"/>
        <v>0</v>
      </c>
      <c r="L310" s="312">
        <f t="shared" si="149"/>
        <v>0</v>
      </c>
      <c r="M310" s="313">
        <f t="shared" si="150"/>
        <v>0</v>
      </c>
      <c r="N310" s="449"/>
      <c r="O310" s="315">
        <f t="shared" si="166"/>
        <v>0</v>
      </c>
      <c r="P310" s="452"/>
      <c r="Q310" s="302" t="str">
        <f t="shared" si="167"/>
        <v/>
      </c>
      <c r="R310" s="316">
        <f t="shared" si="151"/>
        <v>0</v>
      </c>
      <c r="S310" s="168">
        <f t="shared" si="152"/>
        <v>0</v>
      </c>
      <c r="T310" s="169">
        <f t="shared" si="153"/>
        <v>0</v>
      </c>
      <c r="V310" s="317" t="str">
        <f t="shared" si="154"/>
        <v/>
      </c>
      <c r="X310" s="173" t="str">
        <f t="shared" si="155"/>
        <v/>
      </c>
      <c r="Z310" s="318">
        <f t="shared" si="158"/>
        <v>0</v>
      </c>
      <c r="AA310" s="319">
        <f>IF($Z310&gt;=1,RANK($Z310,$Z299:$Z312),0)</f>
        <v>0</v>
      </c>
      <c r="AB310" s="320">
        <f t="shared" si="156"/>
        <v>0</v>
      </c>
      <c r="AD310" s="318">
        <f t="shared" si="159"/>
        <v>0</v>
      </c>
      <c r="AE310" s="319">
        <f>IF($AD310&gt;=1,RANK($AD310,$AD299:$AD312),0)</f>
        <v>0</v>
      </c>
      <c r="AF310" s="320">
        <f t="shared" si="157"/>
        <v>0</v>
      </c>
      <c r="AI310" s="336">
        <f t="shared" si="160"/>
        <v>0</v>
      </c>
      <c r="AJ310" s="337">
        <f t="shared" si="161"/>
        <v>0</v>
      </c>
    </row>
    <row r="311" spans="1:36" ht="15" x14ac:dyDescent="0.2">
      <c r="A311" s="447"/>
      <c r="B311" s="295">
        <f t="shared" si="140"/>
        <v>0</v>
      </c>
      <c r="C311" s="371"/>
      <c r="D311" s="310" t="str">
        <f t="shared" si="141"/>
        <v/>
      </c>
      <c r="E311" s="311" t="str">
        <f t="shared" si="142"/>
        <v/>
      </c>
      <c r="F311" s="312">
        <f t="shared" si="143"/>
        <v>0</v>
      </c>
      <c r="G311" s="313">
        <f t="shared" si="144"/>
        <v>0</v>
      </c>
      <c r="H311" s="314">
        <f t="shared" si="145"/>
        <v>0</v>
      </c>
      <c r="I311" s="313">
        <f t="shared" si="146"/>
        <v>0</v>
      </c>
      <c r="J311" s="314">
        <f t="shared" si="147"/>
        <v>0</v>
      </c>
      <c r="K311" s="313">
        <f t="shared" si="148"/>
        <v>0</v>
      </c>
      <c r="L311" s="312">
        <f t="shared" si="149"/>
        <v>0</v>
      </c>
      <c r="M311" s="313">
        <f t="shared" si="150"/>
        <v>0</v>
      </c>
      <c r="N311" s="449"/>
      <c r="O311" s="315">
        <f t="shared" si="166"/>
        <v>0</v>
      </c>
      <c r="P311" s="452"/>
      <c r="Q311" s="302" t="str">
        <f t="shared" si="167"/>
        <v/>
      </c>
      <c r="R311" s="316">
        <f t="shared" si="151"/>
        <v>0</v>
      </c>
      <c r="S311" s="168">
        <f t="shared" si="152"/>
        <v>0</v>
      </c>
      <c r="T311" s="169">
        <f t="shared" si="153"/>
        <v>0</v>
      </c>
      <c r="V311" s="317" t="str">
        <f t="shared" si="154"/>
        <v/>
      </c>
      <c r="X311" s="173" t="str">
        <f t="shared" si="155"/>
        <v/>
      </c>
      <c r="Z311" s="318">
        <f t="shared" si="158"/>
        <v>0</v>
      </c>
      <c r="AA311" s="319">
        <f>IF($Z311&gt;=1,RANK($Z311,$Z299:$Z312),0)</f>
        <v>0</v>
      </c>
      <c r="AB311" s="320">
        <f t="shared" si="156"/>
        <v>0</v>
      </c>
      <c r="AD311" s="318">
        <f t="shared" si="159"/>
        <v>0</v>
      </c>
      <c r="AE311" s="319">
        <f>IF($AD311&gt;=1,RANK($AD311,$AD299:$AD312),0)</f>
        <v>0</v>
      </c>
      <c r="AF311" s="320">
        <f t="shared" si="157"/>
        <v>0</v>
      </c>
      <c r="AI311" s="336">
        <f t="shared" si="160"/>
        <v>0</v>
      </c>
      <c r="AJ311" s="337">
        <f t="shared" si="161"/>
        <v>0</v>
      </c>
    </row>
    <row r="312" spans="1:36" ht="15" x14ac:dyDescent="0.2">
      <c r="A312" s="322">
        <f>((ROW(A299)-5)/14)+1</f>
        <v>22</v>
      </c>
      <c r="B312" s="295">
        <f t="shared" si="140"/>
        <v>0</v>
      </c>
      <c r="C312" s="372"/>
      <c r="D312" s="323" t="str">
        <f t="shared" si="141"/>
        <v/>
      </c>
      <c r="E312" s="324" t="str">
        <f t="shared" si="142"/>
        <v/>
      </c>
      <c r="F312" s="325">
        <f t="shared" si="143"/>
        <v>0</v>
      </c>
      <c r="G312" s="326">
        <f t="shared" si="144"/>
        <v>0</v>
      </c>
      <c r="H312" s="327">
        <f t="shared" si="145"/>
        <v>0</v>
      </c>
      <c r="I312" s="326">
        <f t="shared" si="146"/>
        <v>0</v>
      </c>
      <c r="J312" s="327">
        <f t="shared" si="147"/>
        <v>0</v>
      </c>
      <c r="K312" s="326">
        <f t="shared" si="148"/>
        <v>0</v>
      </c>
      <c r="L312" s="325">
        <f t="shared" si="149"/>
        <v>0</v>
      </c>
      <c r="M312" s="326">
        <f t="shared" si="150"/>
        <v>0</v>
      </c>
      <c r="N312" s="450"/>
      <c r="O312" s="328">
        <f t="shared" si="166"/>
        <v>0</v>
      </c>
      <c r="P312" s="453"/>
      <c r="Q312" s="302" t="str">
        <f t="shared" si="167"/>
        <v/>
      </c>
      <c r="R312" s="329">
        <f t="shared" si="151"/>
        <v>0</v>
      </c>
      <c r="S312" s="171">
        <f t="shared" si="152"/>
        <v>0</v>
      </c>
      <c r="T312" s="172">
        <f t="shared" si="153"/>
        <v>0</v>
      </c>
      <c r="V312" s="330" t="str">
        <f t="shared" si="154"/>
        <v/>
      </c>
      <c r="X312" s="173" t="str">
        <f t="shared" si="155"/>
        <v/>
      </c>
      <c r="Z312" s="331">
        <f t="shared" si="158"/>
        <v>0</v>
      </c>
      <c r="AA312" s="293">
        <f>IF($Z312&gt;=1,RANK($Z312,$Z299:$Z312),0)</f>
        <v>0</v>
      </c>
      <c r="AB312" s="294">
        <f t="shared" si="156"/>
        <v>0</v>
      </c>
      <c r="AC312" s="163">
        <f>SUM(AB299:AB312)</f>
        <v>0</v>
      </c>
      <c r="AD312" s="331">
        <f t="shared" si="159"/>
        <v>0</v>
      </c>
      <c r="AE312" s="293">
        <f>IF($AD312&gt;=1,RANK($AD312,$AD299:$AD312),0)</f>
        <v>0</v>
      </c>
      <c r="AF312" s="294">
        <f t="shared" si="157"/>
        <v>0</v>
      </c>
      <c r="AG312" s="163">
        <f>SUM(AF299:AF312)</f>
        <v>0</v>
      </c>
      <c r="AI312" s="332">
        <f t="shared" si="160"/>
        <v>0</v>
      </c>
      <c r="AJ312" s="333">
        <f t="shared" si="161"/>
        <v>0</v>
      </c>
    </row>
    <row r="313" spans="1:36" ht="15" customHeight="1" x14ac:dyDescent="0.2">
      <c r="A313" s="447" t="str">
        <f>IF(LEN(E313),+E313,"")</f>
        <v/>
      </c>
      <c r="B313" s="295">
        <f t="shared" si="140"/>
        <v>0</v>
      </c>
      <c r="C313" s="370"/>
      <c r="D313" s="296" t="str">
        <f t="shared" si="141"/>
        <v/>
      </c>
      <c r="E313" s="297" t="str">
        <f t="shared" si="142"/>
        <v/>
      </c>
      <c r="F313" s="298">
        <f t="shared" si="143"/>
        <v>0</v>
      </c>
      <c r="G313" s="299">
        <f t="shared" si="144"/>
        <v>0</v>
      </c>
      <c r="H313" s="300">
        <f t="shared" si="145"/>
        <v>0</v>
      </c>
      <c r="I313" s="299">
        <f t="shared" si="146"/>
        <v>0</v>
      </c>
      <c r="J313" s="300">
        <f t="shared" si="147"/>
        <v>0</v>
      </c>
      <c r="K313" s="299">
        <f t="shared" si="148"/>
        <v>0</v>
      </c>
      <c r="L313" s="298">
        <f t="shared" si="149"/>
        <v>0</v>
      </c>
      <c r="M313" s="299">
        <f t="shared" si="150"/>
        <v>0</v>
      </c>
      <c r="N313" s="448">
        <f>INDEX(RelayPoints,A326)</f>
        <v>0</v>
      </c>
      <c r="O313" s="301">
        <f>+G313+I313+K313+M313</f>
        <v>0</v>
      </c>
      <c r="P313" s="451">
        <f>+AC326+AG326+N313</f>
        <v>0</v>
      </c>
      <c r="Q313" s="302" t="str">
        <f>IF(AB313+AF313&gt;0,"*","")</f>
        <v/>
      </c>
      <c r="R313" s="303">
        <f t="shared" si="151"/>
        <v>0</v>
      </c>
      <c r="S313" s="304">
        <f t="shared" si="152"/>
        <v>0</v>
      </c>
      <c r="T313" s="305">
        <f t="shared" si="153"/>
        <v>0</v>
      </c>
      <c r="V313" s="306" t="str">
        <f t="shared" si="154"/>
        <v/>
      </c>
      <c r="X313" s="173" t="str">
        <f t="shared" si="155"/>
        <v/>
      </c>
      <c r="Z313" s="307">
        <f t="shared" si="158"/>
        <v>0</v>
      </c>
      <c r="AA313" s="308">
        <f>IF($Z313&gt;=1,RANK($Z313,$Z313:$Z326),0)</f>
        <v>0</v>
      </c>
      <c r="AB313" s="309">
        <f t="shared" si="156"/>
        <v>0</v>
      </c>
      <c r="AD313" s="307">
        <f t="shared" si="159"/>
        <v>0</v>
      </c>
      <c r="AE313" s="308">
        <f>IF($AD313&gt;=1,RANK($AD313,$AD313:$AD326),0)</f>
        <v>0</v>
      </c>
      <c r="AF313" s="309">
        <f t="shared" si="157"/>
        <v>0</v>
      </c>
      <c r="AI313" s="336">
        <f t="shared" si="160"/>
        <v>0</v>
      </c>
      <c r="AJ313" s="337">
        <f t="shared" si="161"/>
        <v>0</v>
      </c>
    </row>
    <row r="314" spans="1:36" ht="15" x14ac:dyDescent="0.2">
      <c r="A314" s="447"/>
      <c r="B314" s="295">
        <f t="shared" si="140"/>
        <v>0</v>
      </c>
      <c r="C314" s="371"/>
      <c r="D314" s="310" t="str">
        <f t="shared" si="141"/>
        <v/>
      </c>
      <c r="E314" s="311" t="str">
        <f t="shared" si="142"/>
        <v/>
      </c>
      <c r="F314" s="312">
        <f t="shared" si="143"/>
        <v>0</v>
      </c>
      <c r="G314" s="313">
        <f t="shared" si="144"/>
        <v>0</v>
      </c>
      <c r="H314" s="314">
        <f t="shared" si="145"/>
        <v>0</v>
      </c>
      <c r="I314" s="313">
        <f t="shared" si="146"/>
        <v>0</v>
      </c>
      <c r="J314" s="314">
        <f t="shared" si="147"/>
        <v>0</v>
      </c>
      <c r="K314" s="313">
        <f t="shared" si="148"/>
        <v>0</v>
      </c>
      <c r="L314" s="312">
        <f t="shared" si="149"/>
        <v>0</v>
      </c>
      <c r="M314" s="313">
        <f t="shared" si="150"/>
        <v>0</v>
      </c>
      <c r="N314" s="449"/>
      <c r="O314" s="315">
        <f t="shared" ref="O314:O326" si="168">+G314+I314+K314+M314</f>
        <v>0</v>
      </c>
      <c r="P314" s="452"/>
      <c r="Q314" s="302" t="str">
        <f t="shared" ref="Q314:Q326" si="169">IF(AB314+AF314&gt;0,"*","")</f>
        <v/>
      </c>
      <c r="R314" s="316">
        <f t="shared" si="151"/>
        <v>0</v>
      </c>
      <c r="S314" s="168">
        <f t="shared" si="152"/>
        <v>0</v>
      </c>
      <c r="T314" s="169">
        <f t="shared" si="153"/>
        <v>0</v>
      </c>
      <c r="V314" s="317" t="str">
        <f t="shared" si="154"/>
        <v/>
      </c>
      <c r="X314" s="173" t="str">
        <f t="shared" si="155"/>
        <v/>
      </c>
      <c r="Z314" s="318">
        <f t="shared" si="158"/>
        <v>0</v>
      </c>
      <c r="AA314" s="319">
        <f>IF($Z314&gt;=1,RANK($Z314,$Z313:$Z326),0)</f>
        <v>0</v>
      </c>
      <c r="AB314" s="320">
        <f t="shared" si="156"/>
        <v>0</v>
      </c>
      <c r="AD314" s="318">
        <f t="shared" si="159"/>
        <v>0</v>
      </c>
      <c r="AE314" s="319">
        <f>IF($AD314&gt;=1,RANK($AD314,$AD313:$AD326),0)</f>
        <v>0</v>
      </c>
      <c r="AF314" s="320">
        <f t="shared" si="157"/>
        <v>0</v>
      </c>
      <c r="AI314" s="336">
        <f t="shared" si="160"/>
        <v>0</v>
      </c>
      <c r="AJ314" s="337">
        <f t="shared" si="161"/>
        <v>0</v>
      </c>
    </row>
    <row r="315" spans="1:36" ht="15" x14ac:dyDescent="0.2">
      <c r="A315" s="447"/>
      <c r="B315" s="295">
        <f t="shared" si="140"/>
        <v>0</v>
      </c>
      <c r="C315" s="371"/>
      <c r="D315" s="310" t="str">
        <f t="shared" si="141"/>
        <v/>
      </c>
      <c r="E315" s="311" t="str">
        <f t="shared" si="142"/>
        <v/>
      </c>
      <c r="F315" s="312">
        <f t="shared" si="143"/>
        <v>0</v>
      </c>
      <c r="G315" s="313">
        <f t="shared" si="144"/>
        <v>0</v>
      </c>
      <c r="H315" s="314">
        <f t="shared" si="145"/>
        <v>0</v>
      </c>
      <c r="I315" s="313">
        <f t="shared" si="146"/>
        <v>0</v>
      </c>
      <c r="J315" s="314">
        <f t="shared" si="147"/>
        <v>0</v>
      </c>
      <c r="K315" s="313">
        <f t="shared" si="148"/>
        <v>0</v>
      </c>
      <c r="L315" s="312">
        <f t="shared" si="149"/>
        <v>0</v>
      </c>
      <c r="M315" s="313">
        <f t="shared" si="150"/>
        <v>0</v>
      </c>
      <c r="N315" s="449"/>
      <c r="O315" s="315">
        <f t="shared" si="168"/>
        <v>0</v>
      </c>
      <c r="P315" s="452"/>
      <c r="Q315" s="302" t="str">
        <f t="shared" si="169"/>
        <v/>
      </c>
      <c r="R315" s="316">
        <f t="shared" si="151"/>
        <v>0</v>
      </c>
      <c r="S315" s="168">
        <f t="shared" si="152"/>
        <v>0</v>
      </c>
      <c r="T315" s="169">
        <f t="shared" si="153"/>
        <v>0</v>
      </c>
      <c r="V315" s="317" t="str">
        <f t="shared" si="154"/>
        <v/>
      </c>
      <c r="X315" s="173" t="str">
        <f t="shared" si="155"/>
        <v/>
      </c>
      <c r="Z315" s="318">
        <f t="shared" si="158"/>
        <v>0</v>
      </c>
      <c r="AA315" s="319">
        <f>IF($Z315&gt;=1,RANK($Z315,$Z313:$Z326),0)</f>
        <v>0</v>
      </c>
      <c r="AB315" s="320">
        <f t="shared" si="156"/>
        <v>0</v>
      </c>
      <c r="AD315" s="318">
        <f t="shared" si="159"/>
        <v>0</v>
      </c>
      <c r="AE315" s="319">
        <f>IF($AD315&gt;=1,RANK($AD315,$AD313:$AD326),0)</f>
        <v>0</v>
      </c>
      <c r="AF315" s="320">
        <f t="shared" si="157"/>
        <v>0</v>
      </c>
      <c r="AI315" s="336">
        <f t="shared" si="160"/>
        <v>0</v>
      </c>
      <c r="AJ315" s="337">
        <f t="shared" si="161"/>
        <v>0</v>
      </c>
    </row>
    <row r="316" spans="1:36" ht="15" x14ac:dyDescent="0.2">
      <c r="A316" s="447"/>
      <c r="B316" s="295">
        <f t="shared" si="140"/>
        <v>0</v>
      </c>
      <c r="C316" s="371"/>
      <c r="D316" s="310" t="str">
        <f t="shared" si="141"/>
        <v/>
      </c>
      <c r="E316" s="311" t="str">
        <f t="shared" si="142"/>
        <v/>
      </c>
      <c r="F316" s="312">
        <f t="shared" si="143"/>
        <v>0</v>
      </c>
      <c r="G316" s="313">
        <f t="shared" si="144"/>
        <v>0</v>
      </c>
      <c r="H316" s="314">
        <f t="shared" si="145"/>
        <v>0</v>
      </c>
      <c r="I316" s="313">
        <f t="shared" si="146"/>
        <v>0</v>
      </c>
      <c r="J316" s="314">
        <f t="shared" si="147"/>
        <v>0</v>
      </c>
      <c r="K316" s="313">
        <f t="shared" si="148"/>
        <v>0</v>
      </c>
      <c r="L316" s="312">
        <f t="shared" si="149"/>
        <v>0</v>
      </c>
      <c r="M316" s="313">
        <f t="shared" si="150"/>
        <v>0</v>
      </c>
      <c r="N316" s="449"/>
      <c r="O316" s="315">
        <f t="shared" si="168"/>
        <v>0</v>
      </c>
      <c r="P316" s="452"/>
      <c r="Q316" s="302" t="str">
        <f t="shared" si="169"/>
        <v/>
      </c>
      <c r="R316" s="316">
        <f t="shared" si="151"/>
        <v>0</v>
      </c>
      <c r="S316" s="168">
        <f t="shared" si="152"/>
        <v>0</v>
      </c>
      <c r="T316" s="169">
        <f t="shared" si="153"/>
        <v>0</v>
      </c>
      <c r="V316" s="317" t="str">
        <f t="shared" si="154"/>
        <v/>
      </c>
      <c r="X316" s="173" t="str">
        <f t="shared" si="155"/>
        <v/>
      </c>
      <c r="Z316" s="318">
        <f t="shared" si="158"/>
        <v>0</v>
      </c>
      <c r="AA316" s="319">
        <f>IF($Z316&gt;=1,RANK($Z316,$Z313:$Z326),0)</f>
        <v>0</v>
      </c>
      <c r="AB316" s="320">
        <f t="shared" si="156"/>
        <v>0</v>
      </c>
      <c r="AD316" s="318">
        <f t="shared" si="159"/>
        <v>0</v>
      </c>
      <c r="AE316" s="319">
        <f>IF($AD316&gt;=1,RANK($AD316,$AD313:$AD326),0)</f>
        <v>0</v>
      </c>
      <c r="AF316" s="320">
        <f t="shared" si="157"/>
        <v>0</v>
      </c>
      <c r="AI316" s="336">
        <f t="shared" si="160"/>
        <v>0</v>
      </c>
      <c r="AJ316" s="337">
        <f t="shared" si="161"/>
        <v>0</v>
      </c>
    </row>
    <row r="317" spans="1:36" ht="15" x14ac:dyDescent="0.2">
      <c r="A317" s="447"/>
      <c r="B317" s="295">
        <f t="shared" si="140"/>
        <v>0</v>
      </c>
      <c r="C317" s="371"/>
      <c r="D317" s="310" t="str">
        <f t="shared" si="141"/>
        <v/>
      </c>
      <c r="E317" s="311" t="str">
        <f t="shared" si="142"/>
        <v/>
      </c>
      <c r="F317" s="312">
        <f t="shared" si="143"/>
        <v>0</v>
      </c>
      <c r="G317" s="313">
        <f t="shared" si="144"/>
        <v>0</v>
      </c>
      <c r="H317" s="314">
        <f t="shared" si="145"/>
        <v>0</v>
      </c>
      <c r="I317" s="313">
        <f t="shared" si="146"/>
        <v>0</v>
      </c>
      <c r="J317" s="314">
        <f t="shared" si="147"/>
        <v>0</v>
      </c>
      <c r="K317" s="313">
        <f t="shared" si="148"/>
        <v>0</v>
      </c>
      <c r="L317" s="312">
        <f t="shared" si="149"/>
        <v>0</v>
      </c>
      <c r="M317" s="313">
        <f t="shared" si="150"/>
        <v>0</v>
      </c>
      <c r="N317" s="449"/>
      <c r="O317" s="315">
        <f t="shared" si="168"/>
        <v>0</v>
      </c>
      <c r="P317" s="452"/>
      <c r="Q317" s="302" t="str">
        <f t="shared" si="169"/>
        <v/>
      </c>
      <c r="R317" s="316">
        <f t="shared" si="151"/>
        <v>0</v>
      </c>
      <c r="S317" s="168">
        <f t="shared" si="152"/>
        <v>0</v>
      </c>
      <c r="T317" s="169">
        <f t="shared" si="153"/>
        <v>0</v>
      </c>
      <c r="V317" s="317" t="str">
        <f t="shared" si="154"/>
        <v/>
      </c>
      <c r="X317" s="173" t="str">
        <f t="shared" si="155"/>
        <v/>
      </c>
      <c r="Z317" s="318">
        <f t="shared" si="158"/>
        <v>0</v>
      </c>
      <c r="AA317" s="319">
        <f>IF($Z317&gt;=1,RANK($Z317,$Z313:$Z326),0)</f>
        <v>0</v>
      </c>
      <c r="AB317" s="320">
        <f t="shared" si="156"/>
        <v>0</v>
      </c>
      <c r="AD317" s="318">
        <f t="shared" si="159"/>
        <v>0</v>
      </c>
      <c r="AE317" s="319">
        <f>IF($AD317&gt;=1,RANK($AD317,$AD313:$AD326),0)</f>
        <v>0</v>
      </c>
      <c r="AF317" s="320">
        <f t="shared" si="157"/>
        <v>0</v>
      </c>
      <c r="AI317" s="336">
        <f t="shared" si="160"/>
        <v>0</v>
      </c>
      <c r="AJ317" s="337">
        <f t="shared" si="161"/>
        <v>0</v>
      </c>
    </row>
    <row r="318" spans="1:36" ht="15" x14ac:dyDescent="0.2">
      <c r="A318" s="447"/>
      <c r="B318" s="295">
        <f t="shared" si="140"/>
        <v>0</v>
      </c>
      <c r="C318" s="371"/>
      <c r="D318" s="310" t="str">
        <f t="shared" si="141"/>
        <v/>
      </c>
      <c r="E318" s="311" t="str">
        <f t="shared" si="142"/>
        <v/>
      </c>
      <c r="F318" s="321">
        <f t="shared" si="143"/>
        <v>0</v>
      </c>
      <c r="G318" s="313">
        <f t="shared" si="144"/>
        <v>0</v>
      </c>
      <c r="H318" s="314">
        <f t="shared" si="145"/>
        <v>0</v>
      </c>
      <c r="I318" s="313">
        <f t="shared" si="146"/>
        <v>0</v>
      </c>
      <c r="J318" s="314">
        <f t="shared" si="147"/>
        <v>0</v>
      </c>
      <c r="K318" s="313">
        <f t="shared" si="148"/>
        <v>0</v>
      </c>
      <c r="L318" s="312">
        <f t="shared" si="149"/>
        <v>0</v>
      </c>
      <c r="M318" s="313">
        <f t="shared" si="150"/>
        <v>0</v>
      </c>
      <c r="N318" s="449"/>
      <c r="O318" s="315">
        <f t="shared" si="168"/>
        <v>0</v>
      </c>
      <c r="P318" s="452"/>
      <c r="Q318" s="302" t="str">
        <f t="shared" si="169"/>
        <v/>
      </c>
      <c r="R318" s="316">
        <f t="shared" si="151"/>
        <v>0</v>
      </c>
      <c r="S318" s="168">
        <f t="shared" si="152"/>
        <v>0</v>
      </c>
      <c r="T318" s="169">
        <f t="shared" si="153"/>
        <v>0</v>
      </c>
      <c r="V318" s="317" t="str">
        <f t="shared" si="154"/>
        <v/>
      </c>
      <c r="X318" s="173" t="str">
        <f t="shared" si="155"/>
        <v/>
      </c>
      <c r="Z318" s="318">
        <f t="shared" si="158"/>
        <v>0</v>
      </c>
      <c r="AA318" s="319">
        <f>IF($Z318&gt;=1,RANK($Z318,$Z313:$Z326),0)</f>
        <v>0</v>
      </c>
      <c r="AB318" s="320">
        <f t="shared" si="156"/>
        <v>0</v>
      </c>
      <c r="AD318" s="318">
        <f t="shared" si="159"/>
        <v>0</v>
      </c>
      <c r="AE318" s="319">
        <f>IF($AD318&gt;=1,RANK($AD318,$AD313:$AD326),0)</f>
        <v>0</v>
      </c>
      <c r="AF318" s="320">
        <f t="shared" si="157"/>
        <v>0</v>
      </c>
      <c r="AI318" s="336">
        <f t="shared" si="160"/>
        <v>0</v>
      </c>
      <c r="AJ318" s="337">
        <f t="shared" si="161"/>
        <v>0</v>
      </c>
    </row>
    <row r="319" spans="1:36" ht="15" x14ac:dyDescent="0.2">
      <c r="A319" s="447"/>
      <c r="B319" s="295">
        <f t="shared" si="140"/>
        <v>0</v>
      </c>
      <c r="C319" s="371"/>
      <c r="D319" s="310" t="str">
        <f t="shared" si="141"/>
        <v/>
      </c>
      <c r="E319" s="311" t="str">
        <f t="shared" si="142"/>
        <v/>
      </c>
      <c r="F319" s="312">
        <f t="shared" si="143"/>
        <v>0</v>
      </c>
      <c r="G319" s="313">
        <f t="shared" si="144"/>
        <v>0</v>
      </c>
      <c r="H319" s="314">
        <f t="shared" si="145"/>
        <v>0</v>
      </c>
      <c r="I319" s="313">
        <f t="shared" si="146"/>
        <v>0</v>
      </c>
      <c r="J319" s="314">
        <f t="shared" si="147"/>
        <v>0</v>
      </c>
      <c r="K319" s="313">
        <f t="shared" si="148"/>
        <v>0</v>
      </c>
      <c r="L319" s="312">
        <f t="shared" si="149"/>
        <v>0</v>
      </c>
      <c r="M319" s="313">
        <f t="shared" si="150"/>
        <v>0</v>
      </c>
      <c r="N319" s="449"/>
      <c r="O319" s="315">
        <f t="shared" si="168"/>
        <v>0</v>
      </c>
      <c r="P319" s="452"/>
      <c r="Q319" s="302" t="str">
        <f t="shared" si="169"/>
        <v/>
      </c>
      <c r="R319" s="316">
        <f t="shared" si="151"/>
        <v>0</v>
      </c>
      <c r="S319" s="168">
        <f t="shared" si="152"/>
        <v>0</v>
      </c>
      <c r="T319" s="169">
        <f t="shared" si="153"/>
        <v>0</v>
      </c>
      <c r="V319" s="317" t="str">
        <f t="shared" si="154"/>
        <v/>
      </c>
      <c r="X319" s="173" t="str">
        <f t="shared" si="155"/>
        <v/>
      </c>
      <c r="Z319" s="318">
        <f t="shared" si="158"/>
        <v>0</v>
      </c>
      <c r="AA319" s="319">
        <f>IF($Z319&gt;=1,RANK($Z319,$Z313:$Z326),0)</f>
        <v>0</v>
      </c>
      <c r="AB319" s="320">
        <f t="shared" si="156"/>
        <v>0</v>
      </c>
      <c r="AD319" s="318">
        <f t="shared" si="159"/>
        <v>0</v>
      </c>
      <c r="AE319" s="319">
        <f>IF($AD319&gt;=1,RANK($AD319,$AD313:$AD326),0)</f>
        <v>0</v>
      </c>
      <c r="AF319" s="320">
        <f t="shared" si="157"/>
        <v>0</v>
      </c>
      <c r="AI319" s="336">
        <f t="shared" si="160"/>
        <v>0</v>
      </c>
      <c r="AJ319" s="337">
        <f t="shared" si="161"/>
        <v>0</v>
      </c>
    </row>
    <row r="320" spans="1:36" ht="15" x14ac:dyDescent="0.2">
      <c r="A320" s="447"/>
      <c r="B320" s="295">
        <f t="shared" si="140"/>
        <v>0</v>
      </c>
      <c r="C320" s="371"/>
      <c r="D320" s="310" t="str">
        <f t="shared" si="141"/>
        <v/>
      </c>
      <c r="E320" s="311" t="str">
        <f t="shared" si="142"/>
        <v/>
      </c>
      <c r="F320" s="312">
        <f t="shared" si="143"/>
        <v>0</v>
      </c>
      <c r="G320" s="313">
        <f t="shared" si="144"/>
        <v>0</v>
      </c>
      <c r="H320" s="314">
        <f t="shared" si="145"/>
        <v>0</v>
      </c>
      <c r="I320" s="313">
        <f t="shared" si="146"/>
        <v>0</v>
      </c>
      <c r="J320" s="314">
        <f t="shared" si="147"/>
        <v>0</v>
      </c>
      <c r="K320" s="313">
        <f t="shared" si="148"/>
        <v>0</v>
      </c>
      <c r="L320" s="312">
        <f t="shared" si="149"/>
        <v>0</v>
      </c>
      <c r="M320" s="313">
        <f t="shared" si="150"/>
        <v>0</v>
      </c>
      <c r="N320" s="449"/>
      <c r="O320" s="315">
        <f t="shared" si="168"/>
        <v>0</v>
      </c>
      <c r="P320" s="452"/>
      <c r="Q320" s="302" t="str">
        <f t="shared" si="169"/>
        <v/>
      </c>
      <c r="R320" s="316">
        <f t="shared" si="151"/>
        <v>0</v>
      </c>
      <c r="S320" s="168">
        <f t="shared" si="152"/>
        <v>0</v>
      </c>
      <c r="T320" s="169">
        <f t="shared" si="153"/>
        <v>0</v>
      </c>
      <c r="V320" s="317" t="str">
        <f t="shared" si="154"/>
        <v/>
      </c>
      <c r="X320" s="173" t="str">
        <f t="shared" si="155"/>
        <v/>
      </c>
      <c r="Z320" s="318">
        <f t="shared" si="158"/>
        <v>0</v>
      </c>
      <c r="AA320" s="319">
        <f>IF($Z320&gt;=1,RANK($Z320,$Z313:$Z326),0)</f>
        <v>0</v>
      </c>
      <c r="AB320" s="320">
        <f t="shared" si="156"/>
        <v>0</v>
      </c>
      <c r="AD320" s="318">
        <f t="shared" si="159"/>
        <v>0</v>
      </c>
      <c r="AE320" s="319">
        <f>IF($AD320&gt;=1,RANK($AD320,$AD313:$AD326),0)</f>
        <v>0</v>
      </c>
      <c r="AF320" s="320">
        <f t="shared" si="157"/>
        <v>0</v>
      </c>
      <c r="AI320" s="336">
        <f t="shared" si="160"/>
        <v>0</v>
      </c>
      <c r="AJ320" s="337">
        <f t="shared" si="161"/>
        <v>0</v>
      </c>
    </row>
    <row r="321" spans="1:36" ht="15" x14ac:dyDescent="0.2">
      <c r="A321" s="447"/>
      <c r="B321" s="295">
        <f t="shared" si="140"/>
        <v>0</v>
      </c>
      <c r="C321" s="371"/>
      <c r="D321" s="310" t="str">
        <f t="shared" si="141"/>
        <v/>
      </c>
      <c r="E321" s="311" t="str">
        <f t="shared" si="142"/>
        <v/>
      </c>
      <c r="F321" s="312">
        <f t="shared" si="143"/>
        <v>0</v>
      </c>
      <c r="G321" s="313">
        <f t="shared" si="144"/>
        <v>0</v>
      </c>
      <c r="H321" s="314">
        <f t="shared" si="145"/>
        <v>0</v>
      </c>
      <c r="I321" s="313">
        <f t="shared" si="146"/>
        <v>0</v>
      </c>
      <c r="J321" s="314">
        <f t="shared" si="147"/>
        <v>0</v>
      </c>
      <c r="K321" s="313">
        <f t="shared" si="148"/>
        <v>0</v>
      </c>
      <c r="L321" s="312">
        <f t="shared" si="149"/>
        <v>0</v>
      </c>
      <c r="M321" s="313">
        <f t="shared" si="150"/>
        <v>0</v>
      </c>
      <c r="N321" s="449"/>
      <c r="O321" s="315">
        <f t="shared" si="168"/>
        <v>0</v>
      </c>
      <c r="P321" s="452"/>
      <c r="Q321" s="302" t="str">
        <f t="shared" si="169"/>
        <v/>
      </c>
      <c r="R321" s="316">
        <f t="shared" si="151"/>
        <v>0</v>
      </c>
      <c r="S321" s="168">
        <f t="shared" si="152"/>
        <v>0</v>
      </c>
      <c r="T321" s="169">
        <f t="shared" si="153"/>
        <v>0</v>
      </c>
      <c r="V321" s="317" t="str">
        <f t="shared" si="154"/>
        <v/>
      </c>
      <c r="X321" s="173" t="str">
        <f t="shared" si="155"/>
        <v/>
      </c>
      <c r="Z321" s="318">
        <f t="shared" si="158"/>
        <v>0</v>
      </c>
      <c r="AA321" s="319">
        <f>IF($Z321&gt;=1,RANK($Z321,$Z313:$Z326),0)</f>
        <v>0</v>
      </c>
      <c r="AB321" s="320">
        <f t="shared" si="156"/>
        <v>0</v>
      </c>
      <c r="AD321" s="318">
        <f t="shared" si="159"/>
        <v>0</v>
      </c>
      <c r="AE321" s="319">
        <f>IF($AD321&gt;=1,RANK($AD321,$AD313:$AD326),0)</f>
        <v>0</v>
      </c>
      <c r="AF321" s="320">
        <f t="shared" si="157"/>
        <v>0</v>
      </c>
      <c r="AI321" s="336">
        <f t="shared" si="160"/>
        <v>0</v>
      </c>
      <c r="AJ321" s="337">
        <f t="shared" si="161"/>
        <v>0</v>
      </c>
    </row>
    <row r="322" spans="1:36" ht="15" x14ac:dyDescent="0.2">
      <c r="A322" s="447"/>
      <c r="B322" s="295">
        <f t="shared" si="140"/>
        <v>0</v>
      </c>
      <c r="C322" s="371"/>
      <c r="D322" s="310" t="str">
        <f t="shared" si="141"/>
        <v/>
      </c>
      <c r="E322" s="311" t="str">
        <f t="shared" si="142"/>
        <v/>
      </c>
      <c r="F322" s="312">
        <f t="shared" si="143"/>
        <v>0</v>
      </c>
      <c r="G322" s="313">
        <f t="shared" si="144"/>
        <v>0</v>
      </c>
      <c r="H322" s="314">
        <f t="shared" si="145"/>
        <v>0</v>
      </c>
      <c r="I322" s="313">
        <f t="shared" si="146"/>
        <v>0</v>
      </c>
      <c r="J322" s="314">
        <f t="shared" si="147"/>
        <v>0</v>
      </c>
      <c r="K322" s="313">
        <f t="shared" si="148"/>
        <v>0</v>
      </c>
      <c r="L322" s="312">
        <f t="shared" si="149"/>
        <v>0</v>
      </c>
      <c r="M322" s="313">
        <f t="shared" si="150"/>
        <v>0</v>
      </c>
      <c r="N322" s="449"/>
      <c r="O322" s="315">
        <f t="shared" si="168"/>
        <v>0</v>
      </c>
      <c r="P322" s="452"/>
      <c r="Q322" s="302" t="str">
        <f t="shared" si="169"/>
        <v/>
      </c>
      <c r="R322" s="316">
        <f t="shared" si="151"/>
        <v>0</v>
      </c>
      <c r="S322" s="168">
        <f t="shared" si="152"/>
        <v>0</v>
      </c>
      <c r="T322" s="169">
        <f t="shared" si="153"/>
        <v>0</v>
      </c>
      <c r="V322" s="317" t="str">
        <f t="shared" si="154"/>
        <v/>
      </c>
      <c r="X322" s="173" t="str">
        <f t="shared" si="155"/>
        <v/>
      </c>
      <c r="Z322" s="318">
        <f t="shared" si="158"/>
        <v>0</v>
      </c>
      <c r="AA322" s="319">
        <f>IF($Z322&gt;=1,RANK($Z322,$Z313:$Z326),0)</f>
        <v>0</v>
      </c>
      <c r="AB322" s="320">
        <f t="shared" si="156"/>
        <v>0</v>
      </c>
      <c r="AD322" s="318">
        <f t="shared" si="159"/>
        <v>0</v>
      </c>
      <c r="AE322" s="319">
        <f>IF($AD322&gt;=1,RANK($AD322,$AD313:$AD326),0)</f>
        <v>0</v>
      </c>
      <c r="AF322" s="320">
        <f t="shared" si="157"/>
        <v>0</v>
      </c>
      <c r="AI322" s="336">
        <f t="shared" si="160"/>
        <v>0</v>
      </c>
      <c r="AJ322" s="337">
        <f t="shared" si="161"/>
        <v>0</v>
      </c>
    </row>
    <row r="323" spans="1:36" ht="15" x14ac:dyDescent="0.2">
      <c r="A323" s="447"/>
      <c r="B323" s="295">
        <f t="shared" si="140"/>
        <v>0</v>
      </c>
      <c r="C323" s="371"/>
      <c r="D323" s="310" t="str">
        <f t="shared" si="141"/>
        <v/>
      </c>
      <c r="E323" s="311" t="str">
        <f t="shared" si="142"/>
        <v/>
      </c>
      <c r="F323" s="312">
        <f t="shared" si="143"/>
        <v>0</v>
      </c>
      <c r="G323" s="313">
        <f t="shared" si="144"/>
        <v>0</v>
      </c>
      <c r="H323" s="314">
        <f t="shared" si="145"/>
        <v>0</v>
      </c>
      <c r="I323" s="313">
        <f t="shared" si="146"/>
        <v>0</v>
      </c>
      <c r="J323" s="314">
        <f t="shared" si="147"/>
        <v>0</v>
      </c>
      <c r="K323" s="313">
        <f t="shared" si="148"/>
        <v>0</v>
      </c>
      <c r="L323" s="312">
        <f t="shared" si="149"/>
        <v>0</v>
      </c>
      <c r="M323" s="313">
        <f t="shared" si="150"/>
        <v>0</v>
      </c>
      <c r="N323" s="449"/>
      <c r="O323" s="315">
        <f t="shared" si="168"/>
        <v>0</v>
      </c>
      <c r="P323" s="452"/>
      <c r="Q323" s="302" t="str">
        <f t="shared" si="169"/>
        <v/>
      </c>
      <c r="R323" s="316">
        <f t="shared" si="151"/>
        <v>0</v>
      </c>
      <c r="S323" s="168">
        <f t="shared" si="152"/>
        <v>0</v>
      </c>
      <c r="T323" s="169">
        <f t="shared" si="153"/>
        <v>0</v>
      </c>
      <c r="V323" s="317" t="str">
        <f t="shared" si="154"/>
        <v/>
      </c>
      <c r="X323" s="173" t="str">
        <f t="shared" si="155"/>
        <v/>
      </c>
      <c r="Z323" s="318">
        <f t="shared" si="158"/>
        <v>0</v>
      </c>
      <c r="AA323" s="319">
        <f>IF($Z323&gt;=1,RANK($Z323,$Z313:$Z326),0)</f>
        <v>0</v>
      </c>
      <c r="AB323" s="320">
        <f t="shared" si="156"/>
        <v>0</v>
      </c>
      <c r="AD323" s="318">
        <f t="shared" si="159"/>
        <v>0</v>
      </c>
      <c r="AE323" s="319">
        <f>IF($AD323&gt;=1,RANK($AD323,$AD313:$AD326),0)</f>
        <v>0</v>
      </c>
      <c r="AF323" s="320">
        <f t="shared" si="157"/>
        <v>0</v>
      </c>
      <c r="AI323" s="336">
        <f t="shared" si="160"/>
        <v>0</v>
      </c>
      <c r="AJ323" s="337">
        <f t="shared" si="161"/>
        <v>0</v>
      </c>
    </row>
    <row r="324" spans="1:36" ht="15" x14ac:dyDescent="0.2">
      <c r="A324" s="447"/>
      <c r="B324" s="295">
        <f t="shared" si="140"/>
        <v>0</v>
      </c>
      <c r="C324" s="371"/>
      <c r="D324" s="310" t="str">
        <f t="shared" si="141"/>
        <v/>
      </c>
      <c r="E324" s="311" t="str">
        <f t="shared" si="142"/>
        <v/>
      </c>
      <c r="F324" s="312">
        <f t="shared" si="143"/>
        <v>0</v>
      </c>
      <c r="G324" s="313">
        <f t="shared" si="144"/>
        <v>0</v>
      </c>
      <c r="H324" s="314">
        <f t="shared" si="145"/>
        <v>0</v>
      </c>
      <c r="I324" s="313">
        <f t="shared" si="146"/>
        <v>0</v>
      </c>
      <c r="J324" s="314">
        <f t="shared" si="147"/>
        <v>0</v>
      </c>
      <c r="K324" s="313">
        <f t="shared" si="148"/>
        <v>0</v>
      </c>
      <c r="L324" s="312">
        <f t="shared" si="149"/>
        <v>0</v>
      </c>
      <c r="M324" s="313">
        <f t="shared" si="150"/>
        <v>0</v>
      </c>
      <c r="N324" s="449"/>
      <c r="O324" s="315">
        <f t="shared" si="168"/>
        <v>0</v>
      </c>
      <c r="P324" s="452"/>
      <c r="Q324" s="302" t="str">
        <f t="shared" si="169"/>
        <v/>
      </c>
      <c r="R324" s="316">
        <f t="shared" si="151"/>
        <v>0</v>
      </c>
      <c r="S324" s="168">
        <f t="shared" si="152"/>
        <v>0</v>
      </c>
      <c r="T324" s="169">
        <f t="shared" si="153"/>
        <v>0</v>
      </c>
      <c r="V324" s="317" t="str">
        <f t="shared" si="154"/>
        <v/>
      </c>
      <c r="X324" s="173" t="str">
        <f t="shared" si="155"/>
        <v/>
      </c>
      <c r="Z324" s="318">
        <f t="shared" si="158"/>
        <v>0</v>
      </c>
      <c r="AA324" s="319">
        <f>IF($Z324&gt;=1,RANK($Z324,$Z313:$Z326),0)</f>
        <v>0</v>
      </c>
      <c r="AB324" s="320">
        <f t="shared" si="156"/>
        <v>0</v>
      </c>
      <c r="AD324" s="318">
        <f t="shared" si="159"/>
        <v>0</v>
      </c>
      <c r="AE324" s="319">
        <f>IF($AD324&gt;=1,RANK($AD324,$AD313:$AD326),0)</f>
        <v>0</v>
      </c>
      <c r="AF324" s="320">
        <f t="shared" si="157"/>
        <v>0</v>
      </c>
      <c r="AI324" s="336">
        <f t="shared" si="160"/>
        <v>0</v>
      </c>
      <c r="AJ324" s="337">
        <f t="shared" si="161"/>
        <v>0</v>
      </c>
    </row>
    <row r="325" spans="1:36" ht="15" x14ac:dyDescent="0.2">
      <c r="A325" s="447"/>
      <c r="B325" s="295">
        <f t="shared" ref="B325:B388" si="170">IF(ISNA(MATCH(C325,AthleteNumbers,0)),0,MATCH(C325,AthleteNumbers,0))</f>
        <v>0</v>
      </c>
      <c r="C325" s="371"/>
      <c r="D325" s="310" t="str">
        <f t="shared" ref="D325:D388" si="171">IF($C325&gt;0,INDEX(DB,$B325,8),"")</f>
        <v/>
      </c>
      <c r="E325" s="311" t="str">
        <f t="shared" ref="E325:E388" si="172">IF($C325&gt;0,INDEX(DB,$B325,3),"")</f>
        <v/>
      </c>
      <c r="F325" s="312">
        <f t="shared" ref="F325:F388" si="173">IF($B325&gt;0,INDEX(DB,$B325,13),0)</f>
        <v>0</v>
      </c>
      <c r="G325" s="313">
        <f t="shared" ref="G325:G388" si="174">IF($B325&gt;0,INDEX(DB,$B325,17),0)</f>
        <v>0</v>
      </c>
      <c r="H325" s="314">
        <f t="shared" ref="H325:H388" si="175">IF($B325&gt;0,INDEX(DB,$B325,15),0)</f>
        <v>0</v>
      </c>
      <c r="I325" s="313">
        <f t="shared" ref="I325:I388" si="176">IF($B325&gt;0,INDEX(DB,$B325,19),0)</f>
        <v>0</v>
      </c>
      <c r="J325" s="314">
        <f t="shared" ref="J325:J388" si="177">IF($B325&gt;0,INDEX(DB,$B325,14),0)</f>
        <v>0</v>
      </c>
      <c r="K325" s="313">
        <f t="shared" ref="K325:K388" si="178">IF($B325&gt;0,INDEX(DB,$B325,18),0)</f>
        <v>0</v>
      </c>
      <c r="L325" s="312">
        <f t="shared" ref="L325:L388" si="179">IF($B325&gt;0,INDEX(DB,$B325,16),0)</f>
        <v>0</v>
      </c>
      <c r="M325" s="313">
        <f t="shared" ref="M325:M388" si="180">IF($B325&gt;0,INDEX(DB,$B325,20),0)</f>
        <v>0</v>
      </c>
      <c r="N325" s="449"/>
      <c r="O325" s="315">
        <f t="shared" si="168"/>
        <v>0</v>
      </c>
      <c r="P325" s="452"/>
      <c r="Q325" s="302" t="str">
        <f t="shared" si="169"/>
        <v/>
      </c>
      <c r="R325" s="316">
        <f t="shared" ref="R325:R388" si="181">IF($AI325&gt;0,RANK($AI325,BoysPoints),0)</f>
        <v>0</v>
      </c>
      <c r="S325" s="168">
        <f t="shared" ref="S325:S388" si="182">IF($AJ325&gt;0,RANK($AJ325,GirlsPoints),0)</f>
        <v>0</v>
      </c>
      <c r="T325" s="169">
        <f t="shared" ref="T325:T388" si="183">IF($O325&gt;0,RANK(O325,AthletePoints),0)</f>
        <v>0</v>
      </c>
      <c r="V325" s="317" t="str">
        <f t="shared" ref="V325:V388" si="184">IF(O325&gt;=40,IF(X325="M",VLOOKUP(O325,UKABoysAwards,2),IF(X325="F",VLOOKUP(O325,UKAGirlsAwards,2),"")),"")</f>
        <v/>
      </c>
      <c r="X325" s="173" t="str">
        <f t="shared" ref="X325:X388" si="185">INDEX(DB,$B325,4)</f>
        <v/>
      </c>
      <c r="Z325" s="318">
        <f t="shared" si="158"/>
        <v>0</v>
      </c>
      <c r="AA325" s="319">
        <f>IF($Z325&gt;=1,RANK($Z325,$Z313:$Z326),0)</f>
        <v>0</v>
      </c>
      <c r="AB325" s="320">
        <f t="shared" si="156"/>
        <v>0</v>
      </c>
      <c r="AD325" s="318">
        <f t="shared" si="159"/>
        <v>0</v>
      </c>
      <c r="AE325" s="319">
        <f>IF($AD325&gt;=1,RANK($AD325,$AD313:$AD326),0)</f>
        <v>0</v>
      </c>
      <c r="AF325" s="320">
        <f t="shared" si="157"/>
        <v>0</v>
      </c>
      <c r="AI325" s="336">
        <f t="shared" si="160"/>
        <v>0</v>
      </c>
      <c r="AJ325" s="337">
        <f t="shared" si="161"/>
        <v>0</v>
      </c>
    </row>
    <row r="326" spans="1:36" ht="15" x14ac:dyDescent="0.2">
      <c r="A326" s="322">
        <f>((ROW(A313)-5)/14)+1</f>
        <v>23</v>
      </c>
      <c r="B326" s="295">
        <f t="shared" si="170"/>
        <v>0</v>
      </c>
      <c r="C326" s="372"/>
      <c r="D326" s="323" t="str">
        <f t="shared" si="171"/>
        <v/>
      </c>
      <c r="E326" s="324" t="str">
        <f t="shared" si="172"/>
        <v/>
      </c>
      <c r="F326" s="325">
        <f t="shared" si="173"/>
        <v>0</v>
      </c>
      <c r="G326" s="326">
        <f t="shared" si="174"/>
        <v>0</v>
      </c>
      <c r="H326" s="327">
        <f t="shared" si="175"/>
        <v>0</v>
      </c>
      <c r="I326" s="326">
        <f t="shared" si="176"/>
        <v>0</v>
      </c>
      <c r="J326" s="327">
        <f t="shared" si="177"/>
        <v>0</v>
      </c>
      <c r="K326" s="326">
        <f t="shared" si="178"/>
        <v>0</v>
      </c>
      <c r="L326" s="325">
        <f t="shared" si="179"/>
        <v>0</v>
      </c>
      <c r="M326" s="326">
        <f t="shared" si="180"/>
        <v>0</v>
      </c>
      <c r="N326" s="450"/>
      <c r="O326" s="328">
        <f t="shared" si="168"/>
        <v>0</v>
      </c>
      <c r="P326" s="453"/>
      <c r="Q326" s="302" t="str">
        <f t="shared" si="169"/>
        <v/>
      </c>
      <c r="R326" s="329">
        <f t="shared" si="181"/>
        <v>0</v>
      </c>
      <c r="S326" s="171">
        <f t="shared" si="182"/>
        <v>0</v>
      </c>
      <c r="T326" s="172">
        <f t="shared" si="183"/>
        <v>0</v>
      </c>
      <c r="V326" s="330" t="str">
        <f t="shared" si="184"/>
        <v/>
      </c>
      <c r="X326" s="173" t="str">
        <f t="shared" si="185"/>
        <v/>
      </c>
      <c r="Z326" s="331">
        <f t="shared" si="158"/>
        <v>0</v>
      </c>
      <c r="AA326" s="293">
        <f>IF($Z326&gt;=1,RANK($Z326,$Z313:$Z326),0)</f>
        <v>0</v>
      </c>
      <c r="AB326" s="294">
        <f t="shared" si="156"/>
        <v>0</v>
      </c>
      <c r="AC326" s="163">
        <f>SUM(AB313:AB326)</f>
        <v>0</v>
      </c>
      <c r="AD326" s="331">
        <f t="shared" si="159"/>
        <v>0</v>
      </c>
      <c r="AE326" s="293">
        <f>IF($AD326&gt;=1,RANK($AD326,$AD313:$AD326),0)</f>
        <v>0</v>
      </c>
      <c r="AF326" s="294">
        <f t="shared" si="157"/>
        <v>0</v>
      </c>
      <c r="AG326" s="163">
        <f>SUM(AF313:AF326)</f>
        <v>0</v>
      </c>
      <c r="AI326" s="332">
        <f t="shared" si="160"/>
        <v>0</v>
      </c>
      <c r="AJ326" s="333">
        <f t="shared" si="161"/>
        <v>0</v>
      </c>
    </row>
    <row r="327" spans="1:36" ht="15" customHeight="1" x14ac:dyDescent="0.2">
      <c r="A327" s="447" t="str">
        <f>IF(LEN(E327),+E327,"")</f>
        <v/>
      </c>
      <c r="B327" s="295">
        <f t="shared" si="170"/>
        <v>0</v>
      </c>
      <c r="C327" s="370"/>
      <c r="D327" s="296" t="str">
        <f t="shared" si="171"/>
        <v/>
      </c>
      <c r="E327" s="297" t="str">
        <f t="shared" si="172"/>
        <v/>
      </c>
      <c r="F327" s="298">
        <f t="shared" si="173"/>
        <v>0</v>
      </c>
      <c r="G327" s="299">
        <f t="shared" si="174"/>
        <v>0</v>
      </c>
      <c r="H327" s="300">
        <f t="shared" si="175"/>
        <v>0</v>
      </c>
      <c r="I327" s="299">
        <f t="shared" si="176"/>
        <v>0</v>
      </c>
      <c r="J327" s="300">
        <f t="shared" si="177"/>
        <v>0</v>
      </c>
      <c r="K327" s="299">
        <f t="shared" si="178"/>
        <v>0</v>
      </c>
      <c r="L327" s="298">
        <f t="shared" si="179"/>
        <v>0</v>
      </c>
      <c r="M327" s="299">
        <f t="shared" si="180"/>
        <v>0</v>
      </c>
      <c r="N327" s="448">
        <f>INDEX(RelayPoints,A340)</f>
        <v>0</v>
      </c>
      <c r="O327" s="301">
        <f>+G327+I327+K327+M327</f>
        <v>0</v>
      </c>
      <c r="P327" s="451">
        <f>+AC340+AG340+N327</f>
        <v>0</v>
      </c>
      <c r="Q327" s="302" t="str">
        <f>IF(AB327+AF327&gt;0,"*","")</f>
        <v/>
      </c>
      <c r="R327" s="303">
        <f t="shared" si="181"/>
        <v>0</v>
      </c>
      <c r="S327" s="304">
        <f t="shared" si="182"/>
        <v>0</v>
      </c>
      <c r="T327" s="305">
        <f t="shared" si="183"/>
        <v>0</v>
      </c>
      <c r="V327" s="306" t="str">
        <f t="shared" si="184"/>
        <v/>
      </c>
      <c r="X327" s="173" t="str">
        <f t="shared" si="185"/>
        <v/>
      </c>
      <c r="Z327" s="307">
        <f t="shared" si="158"/>
        <v>0</v>
      </c>
      <c r="AA327" s="308">
        <f>IF($Z327&gt;=1,RANK($Z327,$Z327:$Z340),0)</f>
        <v>0</v>
      </c>
      <c r="AB327" s="309">
        <f t="shared" si="156"/>
        <v>0</v>
      </c>
      <c r="AD327" s="307">
        <f t="shared" si="159"/>
        <v>0</v>
      </c>
      <c r="AE327" s="308">
        <f>IF($AD327&gt;=1,RANK($AD327,$AD327:$AD340),0)</f>
        <v>0</v>
      </c>
      <c r="AF327" s="309">
        <f t="shared" si="157"/>
        <v>0</v>
      </c>
      <c r="AI327" s="336">
        <f t="shared" si="160"/>
        <v>0</v>
      </c>
      <c r="AJ327" s="337">
        <f t="shared" si="161"/>
        <v>0</v>
      </c>
    </row>
    <row r="328" spans="1:36" ht="15" x14ac:dyDescent="0.2">
      <c r="A328" s="447"/>
      <c r="B328" s="295">
        <f t="shared" si="170"/>
        <v>0</v>
      </c>
      <c r="C328" s="371"/>
      <c r="D328" s="310" t="str">
        <f t="shared" si="171"/>
        <v/>
      </c>
      <c r="E328" s="311" t="str">
        <f t="shared" si="172"/>
        <v/>
      </c>
      <c r="F328" s="312">
        <f t="shared" si="173"/>
        <v>0</v>
      </c>
      <c r="G328" s="313">
        <f t="shared" si="174"/>
        <v>0</v>
      </c>
      <c r="H328" s="314">
        <f t="shared" si="175"/>
        <v>0</v>
      </c>
      <c r="I328" s="313">
        <f t="shared" si="176"/>
        <v>0</v>
      </c>
      <c r="J328" s="314">
        <f t="shared" si="177"/>
        <v>0</v>
      </c>
      <c r="K328" s="313">
        <f t="shared" si="178"/>
        <v>0</v>
      </c>
      <c r="L328" s="312">
        <f t="shared" si="179"/>
        <v>0</v>
      </c>
      <c r="M328" s="313">
        <f t="shared" si="180"/>
        <v>0</v>
      </c>
      <c r="N328" s="449"/>
      <c r="O328" s="315">
        <f t="shared" ref="O328:O340" si="186">+G328+I328+K328+M328</f>
        <v>0</v>
      </c>
      <c r="P328" s="452"/>
      <c r="Q328" s="302" t="str">
        <f t="shared" ref="Q328:Q340" si="187">IF(AB328+AF328&gt;0,"*","")</f>
        <v/>
      </c>
      <c r="R328" s="316">
        <f t="shared" si="181"/>
        <v>0</v>
      </c>
      <c r="S328" s="168">
        <f t="shared" si="182"/>
        <v>0</v>
      </c>
      <c r="T328" s="169">
        <f t="shared" si="183"/>
        <v>0</v>
      </c>
      <c r="V328" s="317" t="str">
        <f t="shared" si="184"/>
        <v/>
      </c>
      <c r="X328" s="173" t="str">
        <f t="shared" si="185"/>
        <v/>
      </c>
      <c r="Z328" s="318">
        <f t="shared" si="158"/>
        <v>0</v>
      </c>
      <c r="AA328" s="319">
        <f>IF($Z328&gt;=1,RANK($Z328,$Z327:$Z340),0)</f>
        <v>0</v>
      </c>
      <c r="AB328" s="320">
        <f t="shared" si="156"/>
        <v>0</v>
      </c>
      <c r="AD328" s="318">
        <f t="shared" si="159"/>
        <v>0</v>
      </c>
      <c r="AE328" s="319">
        <f>IF($AD328&gt;=1,RANK($AD328,$AD327:$AD340),0)</f>
        <v>0</v>
      </c>
      <c r="AF328" s="320">
        <f t="shared" si="157"/>
        <v>0</v>
      </c>
      <c r="AI328" s="336">
        <f t="shared" si="160"/>
        <v>0</v>
      </c>
      <c r="AJ328" s="337">
        <f t="shared" si="161"/>
        <v>0</v>
      </c>
    </row>
    <row r="329" spans="1:36" ht="15" x14ac:dyDescent="0.2">
      <c r="A329" s="447"/>
      <c r="B329" s="295">
        <f t="shared" si="170"/>
        <v>0</v>
      </c>
      <c r="C329" s="371"/>
      <c r="D329" s="310" t="str">
        <f t="shared" si="171"/>
        <v/>
      </c>
      <c r="E329" s="311" t="str">
        <f t="shared" si="172"/>
        <v/>
      </c>
      <c r="F329" s="312">
        <f t="shared" si="173"/>
        <v>0</v>
      </c>
      <c r="G329" s="313">
        <f t="shared" si="174"/>
        <v>0</v>
      </c>
      <c r="H329" s="314">
        <f t="shared" si="175"/>
        <v>0</v>
      </c>
      <c r="I329" s="313">
        <f t="shared" si="176"/>
        <v>0</v>
      </c>
      <c r="J329" s="314">
        <f t="shared" si="177"/>
        <v>0</v>
      </c>
      <c r="K329" s="313">
        <f t="shared" si="178"/>
        <v>0</v>
      </c>
      <c r="L329" s="312">
        <f t="shared" si="179"/>
        <v>0</v>
      </c>
      <c r="M329" s="313">
        <f t="shared" si="180"/>
        <v>0</v>
      </c>
      <c r="N329" s="449"/>
      <c r="O329" s="315">
        <f t="shared" si="186"/>
        <v>0</v>
      </c>
      <c r="P329" s="452"/>
      <c r="Q329" s="302" t="str">
        <f t="shared" si="187"/>
        <v/>
      </c>
      <c r="R329" s="316">
        <f t="shared" si="181"/>
        <v>0</v>
      </c>
      <c r="S329" s="168">
        <f t="shared" si="182"/>
        <v>0</v>
      </c>
      <c r="T329" s="169">
        <f t="shared" si="183"/>
        <v>0</v>
      </c>
      <c r="V329" s="317" t="str">
        <f t="shared" si="184"/>
        <v/>
      </c>
      <c r="X329" s="173" t="str">
        <f t="shared" si="185"/>
        <v/>
      </c>
      <c r="Z329" s="318">
        <f t="shared" si="158"/>
        <v>0</v>
      </c>
      <c r="AA329" s="319">
        <f>IF($Z329&gt;=1,RANK($Z329,$Z327:$Z340),0)</f>
        <v>0</v>
      </c>
      <c r="AB329" s="320">
        <f t="shared" ref="AB329:AB398" si="188">IF(AA329&lt;=MaxS,INT(Z329),0)</f>
        <v>0</v>
      </c>
      <c r="AD329" s="318">
        <f t="shared" si="159"/>
        <v>0</v>
      </c>
      <c r="AE329" s="319">
        <f>IF($AD329&gt;=1,RANK($AD329,$AD327:$AD340),0)</f>
        <v>0</v>
      </c>
      <c r="AF329" s="320">
        <f t="shared" ref="AF329:AF398" si="189">IF(AE329&lt;=MaxS,INT(AD329),0)</f>
        <v>0</v>
      </c>
      <c r="AI329" s="336">
        <f t="shared" si="160"/>
        <v>0</v>
      </c>
      <c r="AJ329" s="337">
        <f t="shared" si="161"/>
        <v>0</v>
      </c>
    </row>
    <row r="330" spans="1:36" ht="15" x14ac:dyDescent="0.2">
      <c r="A330" s="447"/>
      <c r="B330" s="295">
        <f t="shared" si="170"/>
        <v>0</v>
      </c>
      <c r="C330" s="371"/>
      <c r="D330" s="310" t="str">
        <f t="shared" si="171"/>
        <v/>
      </c>
      <c r="E330" s="311" t="str">
        <f t="shared" si="172"/>
        <v/>
      </c>
      <c r="F330" s="312">
        <f t="shared" si="173"/>
        <v>0</v>
      </c>
      <c r="G330" s="313">
        <f t="shared" si="174"/>
        <v>0</v>
      </c>
      <c r="H330" s="314">
        <f t="shared" si="175"/>
        <v>0</v>
      </c>
      <c r="I330" s="313">
        <f t="shared" si="176"/>
        <v>0</v>
      </c>
      <c r="J330" s="314">
        <f t="shared" si="177"/>
        <v>0</v>
      </c>
      <c r="K330" s="313">
        <f t="shared" si="178"/>
        <v>0</v>
      </c>
      <c r="L330" s="312">
        <f t="shared" si="179"/>
        <v>0</v>
      </c>
      <c r="M330" s="313">
        <f t="shared" si="180"/>
        <v>0</v>
      </c>
      <c r="N330" s="449"/>
      <c r="O330" s="315">
        <f t="shared" si="186"/>
        <v>0</v>
      </c>
      <c r="P330" s="452"/>
      <c r="Q330" s="302" t="str">
        <f t="shared" si="187"/>
        <v/>
      </c>
      <c r="R330" s="316">
        <f t="shared" si="181"/>
        <v>0</v>
      </c>
      <c r="S330" s="168">
        <f t="shared" si="182"/>
        <v>0</v>
      </c>
      <c r="T330" s="169">
        <f t="shared" si="183"/>
        <v>0</v>
      </c>
      <c r="V330" s="317" t="str">
        <f t="shared" si="184"/>
        <v/>
      </c>
      <c r="X330" s="173" t="str">
        <f t="shared" si="185"/>
        <v/>
      </c>
      <c r="Z330" s="318">
        <f t="shared" si="158"/>
        <v>0</v>
      </c>
      <c r="AA330" s="319">
        <f>IF($Z330&gt;=1,RANK($Z330,$Z327:$Z340),0)</f>
        <v>0</v>
      </c>
      <c r="AB330" s="320">
        <f t="shared" si="188"/>
        <v>0</v>
      </c>
      <c r="AD330" s="318">
        <f t="shared" si="159"/>
        <v>0</v>
      </c>
      <c r="AE330" s="319">
        <f>IF($AD330&gt;=1,RANK($AD330,$AD327:$AD340),0)</f>
        <v>0</v>
      </c>
      <c r="AF330" s="320">
        <f t="shared" si="189"/>
        <v>0</v>
      </c>
      <c r="AI330" s="336">
        <f t="shared" si="160"/>
        <v>0</v>
      </c>
      <c r="AJ330" s="337">
        <f t="shared" si="161"/>
        <v>0</v>
      </c>
    </row>
    <row r="331" spans="1:36" ht="15" x14ac:dyDescent="0.2">
      <c r="A331" s="447"/>
      <c r="B331" s="295">
        <f t="shared" si="170"/>
        <v>0</v>
      </c>
      <c r="C331" s="371"/>
      <c r="D331" s="310" t="str">
        <f t="shared" si="171"/>
        <v/>
      </c>
      <c r="E331" s="311" t="str">
        <f t="shared" si="172"/>
        <v/>
      </c>
      <c r="F331" s="312">
        <f t="shared" si="173"/>
        <v>0</v>
      </c>
      <c r="G331" s="313">
        <f t="shared" si="174"/>
        <v>0</v>
      </c>
      <c r="H331" s="314">
        <f t="shared" si="175"/>
        <v>0</v>
      </c>
      <c r="I331" s="313">
        <f t="shared" si="176"/>
        <v>0</v>
      </c>
      <c r="J331" s="314">
        <f t="shared" si="177"/>
        <v>0</v>
      </c>
      <c r="K331" s="313">
        <f t="shared" si="178"/>
        <v>0</v>
      </c>
      <c r="L331" s="312">
        <f t="shared" si="179"/>
        <v>0</v>
      </c>
      <c r="M331" s="313">
        <f t="shared" si="180"/>
        <v>0</v>
      </c>
      <c r="N331" s="449"/>
      <c r="O331" s="315">
        <f t="shared" si="186"/>
        <v>0</v>
      </c>
      <c r="P331" s="452"/>
      <c r="Q331" s="302" t="str">
        <f t="shared" si="187"/>
        <v/>
      </c>
      <c r="R331" s="316">
        <f t="shared" si="181"/>
        <v>0</v>
      </c>
      <c r="S331" s="168">
        <f t="shared" si="182"/>
        <v>0</v>
      </c>
      <c r="T331" s="169">
        <f t="shared" si="183"/>
        <v>0</v>
      </c>
      <c r="V331" s="317" t="str">
        <f t="shared" si="184"/>
        <v/>
      </c>
      <c r="X331" s="173" t="str">
        <f t="shared" si="185"/>
        <v/>
      </c>
      <c r="Z331" s="318">
        <f t="shared" ref="Z331:Z425" si="190">IF($X331="M",$O331+(ROW()/10000),0)</f>
        <v>0</v>
      </c>
      <c r="AA331" s="319">
        <f>IF($Z331&gt;=1,RANK($Z331,$Z327:$Z340),0)</f>
        <v>0</v>
      </c>
      <c r="AB331" s="320">
        <f t="shared" si="188"/>
        <v>0</v>
      </c>
      <c r="AD331" s="318">
        <f t="shared" ref="AD331:AD425" si="191">IF($X331="F",$O331+(ROW()/10000),0)</f>
        <v>0</v>
      </c>
      <c r="AE331" s="319">
        <f>IF($AD331&gt;=1,RANK($AD331,$AD327:$AD340),0)</f>
        <v>0</v>
      </c>
      <c r="AF331" s="320">
        <f t="shared" si="189"/>
        <v>0</v>
      </c>
      <c r="AI331" s="336">
        <f t="shared" si="160"/>
        <v>0</v>
      </c>
      <c r="AJ331" s="337">
        <f t="shared" si="161"/>
        <v>0</v>
      </c>
    </row>
    <row r="332" spans="1:36" ht="15" x14ac:dyDescent="0.2">
      <c r="A332" s="447"/>
      <c r="B332" s="295">
        <f t="shared" si="170"/>
        <v>0</v>
      </c>
      <c r="C332" s="371"/>
      <c r="D332" s="310" t="str">
        <f t="shared" si="171"/>
        <v/>
      </c>
      <c r="E332" s="311" t="str">
        <f t="shared" si="172"/>
        <v/>
      </c>
      <c r="F332" s="321">
        <f t="shared" si="173"/>
        <v>0</v>
      </c>
      <c r="G332" s="313">
        <f t="shared" si="174"/>
        <v>0</v>
      </c>
      <c r="H332" s="314">
        <f t="shared" si="175"/>
        <v>0</v>
      </c>
      <c r="I332" s="313">
        <f t="shared" si="176"/>
        <v>0</v>
      </c>
      <c r="J332" s="314">
        <f t="shared" si="177"/>
        <v>0</v>
      </c>
      <c r="K332" s="313">
        <f t="shared" si="178"/>
        <v>0</v>
      </c>
      <c r="L332" s="312">
        <f t="shared" si="179"/>
        <v>0</v>
      </c>
      <c r="M332" s="313">
        <f t="shared" si="180"/>
        <v>0</v>
      </c>
      <c r="N332" s="449"/>
      <c r="O332" s="315">
        <f t="shared" si="186"/>
        <v>0</v>
      </c>
      <c r="P332" s="452"/>
      <c r="Q332" s="302" t="str">
        <f t="shared" si="187"/>
        <v/>
      </c>
      <c r="R332" s="316">
        <f t="shared" si="181"/>
        <v>0</v>
      </c>
      <c r="S332" s="168">
        <f t="shared" si="182"/>
        <v>0</v>
      </c>
      <c r="T332" s="169">
        <f t="shared" si="183"/>
        <v>0</v>
      </c>
      <c r="V332" s="317" t="str">
        <f t="shared" si="184"/>
        <v/>
      </c>
      <c r="X332" s="173" t="str">
        <f t="shared" si="185"/>
        <v/>
      </c>
      <c r="Z332" s="318">
        <f t="shared" si="190"/>
        <v>0</v>
      </c>
      <c r="AA332" s="319">
        <f>IF($Z332&gt;=1,RANK($Z332,$Z327:$Z340),0)</f>
        <v>0</v>
      </c>
      <c r="AB332" s="320">
        <f t="shared" si="188"/>
        <v>0</v>
      </c>
      <c r="AD332" s="318">
        <f t="shared" si="191"/>
        <v>0</v>
      </c>
      <c r="AE332" s="319">
        <f>IF($AD332&gt;=1,RANK($AD332,$AD327:$AD340),0)</f>
        <v>0</v>
      </c>
      <c r="AF332" s="320">
        <f t="shared" si="189"/>
        <v>0</v>
      </c>
      <c r="AI332" s="336">
        <f t="shared" ref="AI332:AI425" si="192">IF($X332="M",$O332,0)</f>
        <v>0</v>
      </c>
      <c r="AJ332" s="337">
        <f t="shared" ref="AJ332:AJ425" si="193">IF($X332="F",$O332,0)</f>
        <v>0</v>
      </c>
    </row>
    <row r="333" spans="1:36" ht="15" x14ac:dyDescent="0.2">
      <c r="A333" s="447"/>
      <c r="B333" s="295">
        <f t="shared" si="170"/>
        <v>0</v>
      </c>
      <c r="C333" s="371"/>
      <c r="D333" s="310" t="str">
        <f t="shared" si="171"/>
        <v/>
      </c>
      <c r="E333" s="311" t="str">
        <f t="shared" si="172"/>
        <v/>
      </c>
      <c r="F333" s="312">
        <f t="shared" si="173"/>
        <v>0</v>
      </c>
      <c r="G333" s="313">
        <f t="shared" si="174"/>
        <v>0</v>
      </c>
      <c r="H333" s="314">
        <f t="shared" si="175"/>
        <v>0</v>
      </c>
      <c r="I333" s="313">
        <f t="shared" si="176"/>
        <v>0</v>
      </c>
      <c r="J333" s="314">
        <f t="shared" si="177"/>
        <v>0</v>
      </c>
      <c r="K333" s="313">
        <f t="shared" si="178"/>
        <v>0</v>
      </c>
      <c r="L333" s="312">
        <f t="shared" si="179"/>
        <v>0</v>
      </c>
      <c r="M333" s="313">
        <f t="shared" si="180"/>
        <v>0</v>
      </c>
      <c r="N333" s="449"/>
      <c r="O333" s="315">
        <f t="shared" si="186"/>
        <v>0</v>
      </c>
      <c r="P333" s="452"/>
      <c r="Q333" s="302" t="str">
        <f t="shared" si="187"/>
        <v/>
      </c>
      <c r="R333" s="316">
        <f t="shared" si="181"/>
        <v>0</v>
      </c>
      <c r="S333" s="168">
        <f t="shared" si="182"/>
        <v>0</v>
      </c>
      <c r="T333" s="169">
        <f t="shared" si="183"/>
        <v>0</v>
      </c>
      <c r="V333" s="317" t="str">
        <f t="shared" si="184"/>
        <v/>
      </c>
      <c r="X333" s="173" t="str">
        <f t="shared" si="185"/>
        <v/>
      </c>
      <c r="Z333" s="318">
        <f t="shared" si="190"/>
        <v>0</v>
      </c>
      <c r="AA333" s="319">
        <f>IF($Z333&gt;=1,RANK($Z333,$Z327:$Z340),0)</f>
        <v>0</v>
      </c>
      <c r="AB333" s="320">
        <f t="shared" si="188"/>
        <v>0</v>
      </c>
      <c r="AD333" s="318">
        <f t="shared" si="191"/>
        <v>0</v>
      </c>
      <c r="AE333" s="319">
        <f>IF($AD333&gt;=1,RANK($AD333,$AD327:$AD340),0)</f>
        <v>0</v>
      </c>
      <c r="AF333" s="320">
        <f t="shared" si="189"/>
        <v>0</v>
      </c>
      <c r="AI333" s="336">
        <f t="shared" si="192"/>
        <v>0</v>
      </c>
      <c r="AJ333" s="337">
        <f t="shared" si="193"/>
        <v>0</v>
      </c>
    </row>
    <row r="334" spans="1:36" ht="15" x14ac:dyDescent="0.2">
      <c r="A334" s="447"/>
      <c r="B334" s="295">
        <f t="shared" si="170"/>
        <v>0</v>
      </c>
      <c r="C334" s="371"/>
      <c r="D334" s="310" t="str">
        <f t="shared" si="171"/>
        <v/>
      </c>
      <c r="E334" s="311" t="str">
        <f t="shared" si="172"/>
        <v/>
      </c>
      <c r="F334" s="312">
        <f t="shared" si="173"/>
        <v>0</v>
      </c>
      <c r="G334" s="313">
        <f t="shared" si="174"/>
        <v>0</v>
      </c>
      <c r="H334" s="314">
        <f t="shared" si="175"/>
        <v>0</v>
      </c>
      <c r="I334" s="313">
        <f t="shared" si="176"/>
        <v>0</v>
      </c>
      <c r="J334" s="314">
        <f t="shared" si="177"/>
        <v>0</v>
      </c>
      <c r="K334" s="313">
        <f t="shared" si="178"/>
        <v>0</v>
      </c>
      <c r="L334" s="312">
        <f t="shared" si="179"/>
        <v>0</v>
      </c>
      <c r="M334" s="313">
        <f t="shared" si="180"/>
        <v>0</v>
      </c>
      <c r="N334" s="449"/>
      <c r="O334" s="315">
        <f t="shared" si="186"/>
        <v>0</v>
      </c>
      <c r="P334" s="452"/>
      <c r="Q334" s="302" t="str">
        <f t="shared" si="187"/>
        <v/>
      </c>
      <c r="R334" s="316">
        <f t="shared" si="181"/>
        <v>0</v>
      </c>
      <c r="S334" s="168">
        <f t="shared" si="182"/>
        <v>0</v>
      </c>
      <c r="T334" s="169">
        <f t="shared" si="183"/>
        <v>0</v>
      </c>
      <c r="V334" s="317" t="str">
        <f t="shared" si="184"/>
        <v/>
      </c>
      <c r="X334" s="173" t="str">
        <f t="shared" si="185"/>
        <v/>
      </c>
      <c r="Z334" s="318">
        <f t="shared" si="190"/>
        <v>0</v>
      </c>
      <c r="AA334" s="319">
        <f>IF($Z334&gt;=1,RANK($Z334,$Z327:$Z340),0)</f>
        <v>0</v>
      </c>
      <c r="AB334" s="320">
        <f t="shared" si="188"/>
        <v>0</v>
      </c>
      <c r="AD334" s="318">
        <f t="shared" si="191"/>
        <v>0</v>
      </c>
      <c r="AE334" s="319">
        <f>IF($AD334&gt;=1,RANK($AD334,$AD327:$AD340),0)</f>
        <v>0</v>
      </c>
      <c r="AF334" s="320">
        <f t="shared" si="189"/>
        <v>0</v>
      </c>
      <c r="AI334" s="336">
        <f t="shared" si="192"/>
        <v>0</v>
      </c>
      <c r="AJ334" s="337">
        <f t="shared" si="193"/>
        <v>0</v>
      </c>
    </row>
    <row r="335" spans="1:36" ht="15" x14ac:dyDescent="0.2">
      <c r="A335" s="447"/>
      <c r="B335" s="295">
        <f t="shared" si="170"/>
        <v>0</v>
      </c>
      <c r="C335" s="371"/>
      <c r="D335" s="310" t="str">
        <f t="shared" si="171"/>
        <v/>
      </c>
      <c r="E335" s="311" t="str">
        <f t="shared" si="172"/>
        <v/>
      </c>
      <c r="F335" s="312">
        <f t="shared" si="173"/>
        <v>0</v>
      </c>
      <c r="G335" s="313">
        <f t="shared" si="174"/>
        <v>0</v>
      </c>
      <c r="H335" s="314">
        <f t="shared" si="175"/>
        <v>0</v>
      </c>
      <c r="I335" s="313">
        <f t="shared" si="176"/>
        <v>0</v>
      </c>
      <c r="J335" s="314">
        <f t="shared" si="177"/>
        <v>0</v>
      </c>
      <c r="K335" s="313">
        <f t="shared" si="178"/>
        <v>0</v>
      </c>
      <c r="L335" s="312">
        <f t="shared" si="179"/>
        <v>0</v>
      </c>
      <c r="M335" s="313">
        <f t="shared" si="180"/>
        <v>0</v>
      </c>
      <c r="N335" s="449"/>
      <c r="O335" s="315">
        <f t="shared" si="186"/>
        <v>0</v>
      </c>
      <c r="P335" s="452"/>
      <c r="Q335" s="302" t="str">
        <f t="shared" si="187"/>
        <v/>
      </c>
      <c r="R335" s="316">
        <f t="shared" si="181"/>
        <v>0</v>
      </c>
      <c r="S335" s="168">
        <f t="shared" si="182"/>
        <v>0</v>
      </c>
      <c r="T335" s="169">
        <f t="shared" si="183"/>
        <v>0</v>
      </c>
      <c r="V335" s="317" t="str">
        <f t="shared" si="184"/>
        <v/>
      </c>
      <c r="X335" s="173" t="str">
        <f t="shared" si="185"/>
        <v/>
      </c>
      <c r="Z335" s="318">
        <f t="shared" si="190"/>
        <v>0</v>
      </c>
      <c r="AA335" s="319">
        <f>IF($Z335&gt;=1,RANK($Z335,$Z327:$Z340),0)</f>
        <v>0</v>
      </c>
      <c r="AB335" s="320">
        <f t="shared" si="188"/>
        <v>0</v>
      </c>
      <c r="AD335" s="318">
        <f t="shared" si="191"/>
        <v>0</v>
      </c>
      <c r="AE335" s="319">
        <f>IF($AD335&gt;=1,RANK($AD335,$AD327:$AD340),0)</f>
        <v>0</v>
      </c>
      <c r="AF335" s="320">
        <f t="shared" si="189"/>
        <v>0</v>
      </c>
      <c r="AI335" s="336">
        <f t="shared" si="192"/>
        <v>0</v>
      </c>
      <c r="AJ335" s="337">
        <f t="shared" si="193"/>
        <v>0</v>
      </c>
    </row>
    <row r="336" spans="1:36" ht="15" x14ac:dyDescent="0.2">
      <c r="A336" s="447"/>
      <c r="B336" s="295">
        <f t="shared" si="170"/>
        <v>0</v>
      </c>
      <c r="C336" s="371"/>
      <c r="D336" s="310" t="str">
        <f t="shared" si="171"/>
        <v/>
      </c>
      <c r="E336" s="311" t="str">
        <f t="shared" si="172"/>
        <v/>
      </c>
      <c r="F336" s="312">
        <f t="shared" si="173"/>
        <v>0</v>
      </c>
      <c r="G336" s="313">
        <f t="shared" si="174"/>
        <v>0</v>
      </c>
      <c r="H336" s="314">
        <f t="shared" si="175"/>
        <v>0</v>
      </c>
      <c r="I336" s="313">
        <f t="shared" si="176"/>
        <v>0</v>
      </c>
      <c r="J336" s="314">
        <f t="shared" si="177"/>
        <v>0</v>
      </c>
      <c r="K336" s="313">
        <f t="shared" si="178"/>
        <v>0</v>
      </c>
      <c r="L336" s="312">
        <f t="shared" si="179"/>
        <v>0</v>
      </c>
      <c r="M336" s="313">
        <f t="shared" si="180"/>
        <v>0</v>
      </c>
      <c r="N336" s="449"/>
      <c r="O336" s="315">
        <f t="shared" si="186"/>
        <v>0</v>
      </c>
      <c r="P336" s="452"/>
      <c r="Q336" s="302" t="str">
        <f t="shared" si="187"/>
        <v/>
      </c>
      <c r="R336" s="316">
        <f t="shared" si="181"/>
        <v>0</v>
      </c>
      <c r="S336" s="168">
        <f t="shared" si="182"/>
        <v>0</v>
      </c>
      <c r="T336" s="169">
        <f t="shared" si="183"/>
        <v>0</v>
      </c>
      <c r="V336" s="317" t="str">
        <f t="shared" si="184"/>
        <v/>
      </c>
      <c r="X336" s="173" t="str">
        <f t="shared" si="185"/>
        <v/>
      </c>
      <c r="Z336" s="318">
        <f t="shared" si="190"/>
        <v>0</v>
      </c>
      <c r="AA336" s="319">
        <f>IF($Z336&gt;=1,RANK($Z336,$Z327:$Z340),0)</f>
        <v>0</v>
      </c>
      <c r="AB336" s="320">
        <f t="shared" si="188"/>
        <v>0</v>
      </c>
      <c r="AD336" s="318">
        <f t="shared" si="191"/>
        <v>0</v>
      </c>
      <c r="AE336" s="319">
        <f>IF($AD336&gt;=1,RANK($AD336,$AD327:$AD340),0)</f>
        <v>0</v>
      </c>
      <c r="AF336" s="320">
        <f t="shared" si="189"/>
        <v>0</v>
      </c>
      <c r="AI336" s="336">
        <f t="shared" si="192"/>
        <v>0</v>
      </c>
      <c r="AJ336" s="337">
        <f t="shared" si="193"/>
        <v>0</v>
      </c>
    </row>
    <row r="337" spans="1:36" ht="15" x14ac:dyDescent="0.2">
      <c r="A337" s="447"/>
      <c r="B337" s="295">
        <f t="shared" si="170"/>
        <v>0</v>
      </c>
      <c r="C337" s="371"/>
      <c r="D337" s="310" t="str">
        <f t="shared" si="171"/>
        <v/>
      </c>
      <c r="E337" s="311" t="str">
        <f t="shared" si="172"/>
        <v/>
      </c>
      <c r="F337" s="312">
        <f t="shared" si="173"/>
        <v>0</v>
      </c>
      <c r="G337" s="313">
        <f t="shared" si="174"/>
        <v>0</v>
      </c>
      <c r="H337" s="314">
        <f t="shared" si="175"/>
        <v>0</v>
      </c>
      <c r="I337" s="313">
        <f t="shared" si="176"/>
        <v>0</v>
      </c>
      <c r="J337" s="314">
        <f t="shared" si="177"/>
        <v>0</v>
      </c>
      <c r="K337" s="313">
        <f t="shared" si="178"/>
        <v>0</v>
      </c>
      <c r="L337" s="312">
        <f t="shared" si="179"/>
        <v>0</v>
      </c>
      <c r="M337" s="313">
        <f t="shared" si="180"/>
        <v>0</v>
      </c>
      <c r="N337" s="449"/>
      <c r="O337" s="315">
        <f t="shared" si="186"/>
        <v>0</v>
      </c>
      <c r="P337" s="452"/>
      <c r="Q337" s="302" t="str">
        <f t="shared" si="187"/>
        <v/>
      </c>
      <c r="R337" s="316">
        <f t="shared" si="181"/>
        <v>0</v>
      </c>
      <c r="S337" s="168">
        <f t="shared" si="182"/>
        <v>0</v>
      </c>
      <c r="T337" s="169">
        <f t="shared" si="183"/>
        <v>0</v>
      </c>
      <c r="V337" s="317" t="str">
        <f t="shared" si="184"/>
        <v/>
      </c>
      <c r="X337" s="173" t="str">
        <f t="shared" si="185"/>
        <v/>
      </c>
      <c r="Z337" s="318">
        <f t="shared" si="190"/>
        <v>0</v>
      </c>
      <c r="AA337" s="319">
        <f>IF($Z337&gt;=1,RANK($Z337,$Z327:$Z340),0)</f>
        <v>0</v>
      </c>
      <c r="AB337" s="320">
        <f t="shared" si="188"/>
        <v>0</v>
      </c>
      <c r="AD337" s="318">
        <f t="shared" si="191"/>
        <v>0</v>
      </c>
      <c r="AE337" s="319">
        <f>IF($AD337&gt;=1,RANK($AD337,$AD327:$AD340),0)</f>
        <v>0</v>
      </c>
      <c r="AF337" s="320">
        <f t="shared" si="189"/>
        <v>0</v>
      </c>
      <c r="AI337" s="336">
        <f t="shared" si="192"/>
        <v>0</v>
      </c>
      <c r="AJ337" s="337">
        <f t="shared" si="193"/>
        <v>0</v>
      </c>
    </row>
    <row r="338" spans="1:36" ht="15" x14ac:dyDescent="0.2">
      <c r="A338" s="447"/>
      <c r="B338" s="295">
        <f t="shared" si="170"/>
        <v>0</v>
      </c>
      <c r="C338" s="371"/>
      <c r="D338" s="310" t="str">
        <f t="shared" si="171"/>
        <v/>
      </c>
      <c r="E338" s="311" t="str">
        <f t="shared" si="172"/>
        <v/>
      </c>
      <c r="F338" s="312">
        <f t="shared" si="173"/>
        <v>0</v>
      </c>
      <c r="G338" s="313">
        <f t="shared" si="174"/>
        <v>0</v>
      </c>
      <c r="H338" s="314">
        <f t="shared" si="175"/>
        <v>0</v>
      </c>
      <c r="I338" s="313">
        <f t="shared" si="176"/>
        <v>0</v>
      </c>
      <c r="J338" s="314">
        <f t="shared" si="177"/>
        <v>0</v>
      </c>
      <c r="K338" s="313">
        <f t="shared" si="178"/>
        <v>0</v>
      </c>
      <c r="L338" s="312">
        <f t="shared" si="179"/>
        <v>0</v>
      </c>
      <c r="M338" s="313">
        <f t="shared" si="180"/>
        <v>0</v>
      </c>
      <c r="N338" s="449"/>
      <c r="O338" s="315">
        <f t="shared" si="186"/>
        <v>0</v>
      </c>
      <c r="P338" s="452"/>
      <c r="Q338" s="302" t="str">
        <f t="shared" si="187"/>
        <v/>
      </c>
      <c r="R338" s="316">
        <f t="shared" si="181"/>
        <v>0</v>
      </c>
      <c r="S338" s="168">
        <f t="shared" si="182"/>
        <v>0</v>
      </c>
      <c r="T338" s="169">
        <f t="shared" si="183"/>
        <v>0</v>
      </c>
      <c r="V338" s="317" t="str">
        <f t="shared" si="184"/>
        <v/>
      </c>
      <c r="X338" s="173" t="str">
        <f t="shared" si="185"/>
        <v/>
      </c>
      <c r="Z338" s="318">
        <f t="shared" si="190"/>
        <v>0</v>
      </c>
      <c r="AA338" s="319">
        <f>IF($Z338&gt;=1,RANK($Z338,$Z327:$Z340),0)</f>
        <v>0</v>
      </c>
      <c r="AB338" s="320">
        <f t="shared" si="188"/>
        <v>0</v>
      </c>
      <c r="AD338" s="318">
        <f t="shared" si="191"/>
        <v>0</v>
      </c>
      <c r="AE338" s="319">
        <f>IF($AD338&gt;=1,RANK($AD338,$AD327:$AD340),0)</f>
        <v>0</v>
      </c>
      <c r="AF338" s="320">
        <f t="shared" si="189"/>
        <v>0</v>
      </c>
      <c r="AI338" s="336">
        <f t="shared" si="192"/>
        <v>0</v>
      </c>
      <c r="AJ338" s="337">
        <f t="shared" si="193"/>
        <v>0</v>
      </c>
    </row>
    <row r="339" spans="1:36" ht="15" x14ac:dyDescent="0.2">
      <c r="A339" s="447"/>
      <c r="B339" s="295">
        <f t="shared" si="170"/>
        <v>0</v>
      </c>
      <c r="C339" s="371"/>
      <c r="D339" s="310" t="str">
        <f t="shared" si="171"/>
        <v/>
      </c>
      <c r="E339" s="311" t="str">
        <f t="shared" si="172"/>
        <v/>
      </c>
      <c r="F339" s="312">
        <f t="shared" si="173"/>
        <v>0</v>
      </c>
      <c r="G339" s="313">
        <f t="shared" si="174"/>
        <v>0</v>
      </c>
      <c r="H339" s="314">
        <f t="shared" si="175"/>
        <v>0</v>
      </c>
      <c r="I339" s="313">
        <f t="shared" si="176"/>
        <v>0</v>
      </c>
      <c r="J339" s="314">
        <f t="shared" si="177"/>
        <v>0</v>
      </c>
      <c r="K339" s="313">
        <f t="shared" si="178"/>
        <v>0</v>
      </c>
      <c r="L339" s="312">
        <f t="shared" si="179"/>
        <v>0</v>
      </c>
      <c r="M339" s="313">
        <f t="shared" si="180"/>
        <v>0</v>
      </c>
      <c r="N339" s="449"/>
      <c r="O339" s="315">
        <f t="shared" si="186"/>
        <v>0</v>
      </c>
      <c r="P339" s="452"/>
      <c r="Q339" s="302" t="str">
        <f t="shared" si="187"/>
        <v/>
      </c>
      <c r="R339" s="316">
        <f t="shared" si="181"/>
        <v>0</v>
      </c>
      <c r="S339" s="168">
        <f t="shared" si="182"/>
        <v>0</v>
      </c>
      <c r="T339" s="169">
        <f t="shared" si="183"/>
        <v>0</v>
      </c>
      <c r="V339" s="317" t="str">
        <f t="shared" si="184"/>
        <v/>
      </c>
      <c r="X339" s="173" t="str">
        <f t="shared" si="185"/>
        <v/>
      </c>
      <c r="Z339" s="318">
        <f t="shared" si="190"/>
        <v>0</v>
      </c>
      <c r="AA339" s="319">
        <f>IF($Z339&gt;=1,RANK($Z339,$Z327:$Z340),0)</f>
        <v>0</v>
      </c>
      <c r="AB339" s="320">
        <f t="shared" si="188"/>
        <v>0</v>
      </c>
      <c r="AD339" s="318">
        <f t="shared" si="191"/>
        <v>0</v>
      </c>
      <c r="AE339" s="319">
        <f>IF($AD339&gt;=1,RANK($AD339,$AD327:$AD340),0)</f>
        <v>0</v>
      </c>
      <c r="AF339" s="320">
        <f t="shared" si="189"/>
        <v>0</v>
      </c>
      <c r="AI339" s="336">
        <f t="shared" si="192"/>
        <v>0</v>
      </c>
      <c r="AJ339" s="337">
        <f t="shared" si="193"/>
        <v>0</v>
      </c>
    </row>
    <row r="340" spans="1:36" ht="15" x14ac:dyDescent="0.2">
      <c r="A340" s="322">
        <f>((ROW(A327)-5)/14)+1</f>
        <v>24</v>
      </c>
      <c r="B340" s="295">
        <f t="shared" si="170"/>
        <v>0</v>
      </c>
      <c r="C340" s="372"/>
      <c r="D340" s="323" t="str">
        <f t="shared" si="171"/>
        <v/>
      </c>
      <c r="E340" s="324" t="str">
        <f t="shared" si="172"/>
        <v/>
      </c>
      <c r="F340" s="325">
        <f t="shared" si="173"/>
        <v>0</v>
      </c>
      <c r="G340" s="326">
        <f t="shared" si="174"/>
        <v>0</v>
      </c>
      <c r="H340" s="327">
        <f t="shared" si="175"/>
        <v>0</v>
      </c>
      <c r="I340" s="326">
        <f t="shared" si="176"/>
        <v>0</v>
      </c>
      <c r="J340" s="327">
        <f t="shared" si="177"/>
        <v>0</v>
      </c>
      <c r="K340" s="326">
        <f t="shared" si="178"/>
        <v>0</v>
      </c>
      <c r="L340" s="325">
        <f t="shared" si="179"/>
        <v>0</v>
      </c>
      <c r="M340" s="326">
        <f t="shared" si="180"/>
        <v>0</v>
      </c>
      <c r="N340" s="450"/>
      <c r="O340" s="328">
        <f t="shared" si="186"/>
        <v>0</v>
      </c>
      <c r="P340" s="453"/>
      <c r="Q340" s="302" t="str">
        <f t="shared" si="187"/>
        <v/>
      </c>
      <c r="R340" s="329">
        <f t="shared" si="181"/>
        <v>0</v>
      </c>
      <c r="S340" s="171">
        <f t="shared" si="182"/>
        <v>0</v>
      </c>
      <c r="T340" s="172">
        <f t="shared" si="183"/>
        <v>0</v>
      </c>
      <c r="V340" s="330" t="str">
        <f t="shared" si="184"/>
        <v/>
      </c>
      <c r="X340" s="173" t="str">
        <f t="shared" si="185"/>
        <v/>
      </c>
      <c r="Z340" s="331">
        <f t="shared" si="190"/>
        <v>0</v>
      </c>
      <c r="AA340" s="293">
        <f>IF($Z340&gt;=1,RANK($Z340,$Z327:$Z340),0)</f>
        <v>0</v>
      </c>
      <c r="AB340" s="294">
        <f t="shared" si="188"/>
        <v>0</v>
      </c>
      <c r="AC340" s="163">
        <f>SUM(AB327:AB340)</f>
        <v>0</v>
      </c>
      <c r="AD340" s="331">
        <f t="shared" si="191"/>
        <v>0</v>
      </c>
      <c r="AE340" s="293">
        <f>IF($AD340&gt;=1,RANK($AD340,$AD327:$AD340),0)</f>
        <v>0</v>
      </c>
      <c r="AF340" s="294">
        <f t="shared" si="189"/>
        <v>0</v>
      </c>
      <c r="AG340" s="163">
        <f>SUM(AF327:AF340)</f>
        <v>0</v>
      </c>
      <c r="AI340" s="332">
        <f t="shared" si="192"/>
        <v>0</v>
      </c>
      <c r="AJ340" s="333">
        <f t="shared" si="193"/>
        <v>0</v>
      </c>
    </row>
    <row r="341" spans="1:36" ht="15" customHeight="1" x14ac:dyDescent="0.2">
      <c r="A341" s="447" t="str">
        <f>IF(LEN(E341),+E341,"")</f>
        <v/>
      </c>
      <c r="B341" s="295">
        <f t="shared" si="170"/>
        <v>0</v>
      </c>
      <c r="C341" s="370"/>
      <c r="D341" s="296" t="str">
        <f t="shared" si="171"/>
        <v/>
      </c>
      <c r="E341" s="297" t="str">
        <f t="shared" si="172"/>
        <v/>
      </c>
      <c r="F341" s="298">
        <f t="shared" si="173"/>
        <v>0</v>
      </c>
      <c r="G341" s="299">
        <f t="shared" si="174"/>
        <v>0</v>
      </c>
      <c r="H341" s="300">
        <f t="shared" si="175"/>
        <v>0</v>
      </c>
      <c r="I341" s="299">
        <f t="shared" si="176"/>
        <v>0</v>
      </c>
      <c r="J341" s="300">
        <f t="shared" si="177"/>
        <v>0</v>
      </c>
      <c r="K341" s="299">
        <f t="shared" si="178"/>
        <v>0</v>
      </c>
      <c r="L341" s="298">
        <f t="shared" si="179"/>
        <v>0</v>
      </c>
      <c r="M341" s="299">
        <f t="shared" si="180"/>
        <v>0</v>
      </c>
      <c r="N341" s="448">
        <f>INDEX(RelayPoints,A354)</f>
        <v>0</v>
      </c>
      <c r="O341" s="301">
        <f>+G341+I341+K341+M341</f>
        <v>0</v>
      </c>
      <c r="P341" s="451">
        <f>+AC354+AG354+N341</f>
        <v>0</v>
      </c>
      <c r="Q341" s="302" t="str">
        <f>IF(AB341+AF341&gt;0,"*","")</f>
        <v/>
      </c>
      <c r="R341" s="303">
        <f t="shared" si="181"/>
        <v>0</v>
      </c>
      <c r="S341" s="304">
        <f t="shared" si="182"/>
        <v>0</v>
      </c>
      <c r="T341" s="305">
        <f t="shared" si="183"/>
        <v>0</v>
      </c>
      <c r="V341" s="306" t="str">
        <f t="shared" si="184"/>
        <v/>
      </c>
      <c r="X341" s="173" t="str">
        <f t="shared" si="185"/>
        <v/>
      </c>
      <c r="Z341" s="307">
        <f t="shared" si="190"/>
        <v>0</v>
      </c>
      <c r="AA341" s="308">
        <f>IF($Z341&gt;=1,RANK($Z341,$Z341:$Z354),0)</f>
        <v>0</v>
      </c>
      <c r="AB341" s="309">
        <f t="shared" si="188"/>
        <v>0</v>
      </c>
      <c r="AD341" s="307">
        <f t="shared" si="191"/>
        <v>0</v>
      </c>
      <c r="AE341" s="308">
        <f>IF($AD341&gt;=1,RANK($AD341,$AD341:$AD354),0)</f>
        <v>0</v>
      </c>
      <c r="AF341" s="309">
        <f t="shared" si="189"/>
        <v>0</v>
      </c>
      <c r="AI341" s="336">
        <f t="shared" si="192"/>
        <v>0</v>
      </c>
      <c r="AJ341" s="337">
        <f t="shared" si="193"/>
        <v>0</v>
      </c>
    </row>
    <row r="342" spans="1:36" ht="15" x14ac:dyDescent="0.2">
      <c r="A342" s="447"/>
      <c r="B342" s="295">
        <f t="shared" si="170"/>
        <v>0</v>
      </c>
      <c r="C342" s="371"/>
      <c r="D342" s="310" t="str">
        <f t="shared" si="171"/>
        <v/>
      </c>
      <c r="E342" s="311" t="str">
        <f t="shared" si="172"/>
        <v/>
      </c>
      <c r="F342" s="312">
        <f t="shared" si="173"/>
        <v>0</v>
      </c>
      <c r="G342" s="313">
        <f t="shared" si="174"/>
        <v>0</v>
      </c>
      <c r="H342" s="314">
        <f t="shared" si="175"/>
        <v>0</v>
      </c>
      <c r="I342" s="313">
        <f t="shared" si="176"/>
        <v>0</v>
      </c>
      <c r="J342" s="314">
        <f t="shared" si="177"/>
        <v>0</v>
      </c>
      <c r="K342" s="313">
        <f t="shared" si="178"/>
        <v>0</v>
      </c>
      <c r="L342" s="312">
        <f t="shared" si="179"/>
        <v>0</v>
      </c>
      <c r="M342" s="313">
        <f t="shared" si="180"/>
        <v>0</v>
      </c>
      <c r="N342" s="449"/>
      <c r="O342" s="315">
        <f t="shared" ref="O342:O354" si="194">+G342+I342+K342+M342</f>
        <v>0</v>
      </c>
      <c r="P342" s="452"/>
      <c r="Q342" s="302" t="str">
        <f t="shared" ref="Q342:Q354" si="195">IF(AB342+AF342&gt;0,"*","")</f>
        <v/>
      </c>
      <c r="R342" s="316">
        <f t="shared" si="181"/>
        <v>0</v>
      </c>
      <c r="S342" s="168">
        <f t="shared" si="182"/>
        <v>0</v>
      </c>
      <c r="T342" s="169">
        <f t="shared" si="183"/>
        <v>0</v>
      </c>
      <c r="V342" s="317" t="str">
        <f t="shared" si="184"/>
        <v/>
      </c>
      <c r="X342" s="173" t="str">
        <f t="shared" si="185"/>
        <v/>
      </c>
      <c r="Z342" s="318">
        <f t="shared" si="190"/>
        <v>0</v>
      </c>
      <c r="AA342" s="319">
        <f>IF($Z342&gt;=1,RANK($Z342,$Z341:$Z354),0)</f>
        <v>0</v>
      </c>
      <c r="AB342" s="320">
        <f t="shared" si="188"/>
        <v>0</v>
      </c>
      <c r="AD342" s="318">
        <f t="shared" si="191"/>
        <v>0</v>
      </c>
      <c r="AE342" s="319">
        <f>IF($AD342&gt;=1,RANK($AD342,$AD341:$AD354),0)</f>
        <v>0</v>
      </c>
      <c r="AF342" s="320">
        <f t="shared" si="189"/>
        <v>0</v>
      </c>
      <c r="AI342" s="336">
        <f t="shared" si="192"/>
        <v>0</v>
      </c>
      <c r="AJ342" s="337">
        <f t="shared" si="193"/>
        <v>0</v>
      </c>
    </row>
    <row r="343" spans="1:36" ht="15" x14ac:dyDescent="0.2">
      <c r="A343" s="447"/>
      <c r="B343" s="295">
        <f t="shared" si="170"/>
        <v>0</v>
      </c>
      <c r="C343" s="371"/>
      <c r="D343" s="310" t="str">
        <f t="shared" si="171"/>
        <v/>
      </c>
      <c r="E343" s="311" t="str">
        <f t="shared" si="172"/>
        <v/>
      </c>
      <c r="F343" s="312">
        <f t="shared" si="173"/>
        <v>0</v>
      </c>
      <c r="G343" s="313">
        <f t="shared" si="174"/>
        <v>0</v>
      </c>
      <c r="H343" s="314">
        <f t="shared" si="175"/>
        <v>0</v>
      </c>
      <c r="I343" s="313">
        <f t="shared" si="176"/>
        <v>0</v>
      </c>
      <c r="J343" s="314">
        <f t="shared" si="177"/>
        <v>0</v>
      </c>
      <c r="K343" s="313">
        <f t="shared" si="178"/>
        <v>0</v>
      </c>
      <c r="L343" s="312">
        <f t="shared" si="179"/>
        <v>0</v>
      </c>
      <c r="M343" s="313">
        <f t="shared" si="180"/>
        <v>0</v>
      </c>
      <c r="N343" s="449"/>
      <c r="O343" s="315">
        <f t="shared" si="194"/>
        <v>0</v>
      </c>
      <c r="P343" s="452"/>
      <c r="Q343" s="302" t="str">
        <f t="shared" si="195"/>
        <v/>
      </c>
      <c r="R343" s="316">
        <f t="shared" si="181"/>
        <v>0</v>
      </c>
      <c r="S343" s="168">
        <f t="shared" si="182"/>
        <v>0</v>
      </c>
      <c r="T343" s="169">
        <f t="shared" si="183"/>
        <v>0</v>
      </c>
      <c r="V343" s="317" t="str">
        <f t="shared" si="184"/>
        <v/>
      </c>
      <c r="X343" s="173" t="str">
        <f t="shared" si="185"/>
        <v/>
      </c>
      <c r="Z343" s="318">
        <f t="shared" si="190"/>
        <v>0</v>
      </c>
      <c r="AA343" s="319">
        <f>IF($Z343&gt;=1,RANK($Z343,$Z341:$Z354),0)</f>
        <v>0</v>
      </c>
      <c r="AB343" s="320">
        <f t="shared" si="188"/>
        <v>0</v>
      </c>
      <c r="AD343" s="318">
        <f t="shared" si="191"/>
        <v>0</v>
      </c>
      <c r="AE343" s="319">
        <f>IF($AD343&gt;=1,RANK($AD343,$AD341:$AD354),0)</f>
        <v>0</v>
      </c>
      <c r="AF343" s="320">
        <f t="shared" si="189"/>
        <v>0</v>
      </c>
      <c r="AI343" s="336">
        <f t="shared" si="192"/>
        <v>0</v>
      </c>
      <c r="AJ343" s="337">
        <f t="shared" si="193"/>
        <v>0</v>
      </c>
    </row>
    <row r="344" spans="1:36" ht="15" x14ac:dyDescent="0.2">
      <c r="A344" s="447"/>
      <c r="B344" s="295">
        <f t="shared" si="170"/>
        <v>0</v>
      </c>
      <c r="C344" s="371"/>
      <c r="D344" s="310" t="str">
        <f t="shared" si="171"/>
        <v/>
      </c>
      <c r="E344" s="311" t="str">
        <f t="shared" si="172"/>
        <v/>
      </c>
      <c r="F344" s="312">
        <f t="shared" si="173"/>
        <v>0</v>
      </c>
      <c r="G344" s="313">
        <f t="shared" si="174"/>
        <v>0</v>
      </c>
      <c r="H344" s="314">
        <f t="shared" si="175"/>
        <v>0</v>
      </c>
      <c r="I344" s="313">
        <f t="shared" si="176"/>
        <v>0</v>
      </c>
      <c r="J344" s="314">
        <f t="shared" si="177"/>
        <v>0</v>
      </c>
      <c r="K344" s="313">
        <f t="shared" si="178"/>
        <v>0</v>
      </c>
      <c r="L344" s="312">
        <f t="shared" si="179"/>
        <v>0</v>
      </c>
      <c r="M344" s="313">
        <f t="shared" si="180"/>
        <v>0</v>
      </c>
      <c r="N344" s="449"/>
      <c r="O344" s="315">
        <f t="shared" si="194"/>
        <v>0</v>
      </c>
      <c r="P344" s="452"/>
      <c r="Q344" s="302" t="str">
        <f t="shared" si="195"/>
        <v/>
      </c>
      <c r="R344" s="316">
        <f t="shared" si="181"/>
        <v>0</v>
      </c>
      <c r="S344" s="168">
        <f t="shared" si="182"/>
        <v>0</v>
      </c>
      <c r="T344" s="169">
        <f t="shared" si="183"/>
        <v>0</v>
      </c>
      <c r="V344" s="317" t="str">
        <f t="shared" si="184"/>
        <v/>
      </c>
      <c r="X344" s="173" t="str">
        <f t="shared" si="185"/>
        <v/>
      </c>
      <c r="Z344" s="318">
        <f t="shared" si="190"/>
        <v>0</v>
      </c>
      <c r="AA344" s="319">
        <f>IF($Z344&gt;=1,RANK($Z344,$Z341:$Z354),0)</f>
        <v>0</v>
      </c>
      <c r="AB344" s="320">
        <f t="shared" si="188"/>
        <v>0</v>
      </c>
      <c r="AD344" s="318">
        <f t="shared" si="191"/>
        <v>0</v>
      </c>
      <c r="AE344" s="319">
        <f>IF($AD344&gt;=1,RANK($AD344,$AD341:$AD354),0)</f>
        <v>0</v>
      </c>
      <c r="AF344" s="320">
        <f t="shared" si="189"/>
        <v>0</v>
      </c>
      <c r="AI344" s="336">
        <f t="shared" si="192"/>
        <v>0</v>
      </c>
      <c r="AJ344" s="337">
        <f t="shared" si="193"/>
        <v>0</v>
      </c>
    </row>
    <row r="345" spans="1:36" ht="15" x14ac:dyDescent="0.2">
      <c r="A345" s="447"/>
      <c r="B345" s="295">
        <f t="shared" si="170"/>
        <v>0</v>
      </c>
      <c r="C345" s="371"/>
      <c r="D345" s="310" t="str">
        <f t="shared" si="171"/>
        <v/>
      </c>
      <c r="E345" s="311" t="str">
        <f t="shared" si="172"/>
        <v/>
      </c>
      <c r="F345" s="312">
        <f t="shared" si="173"/>
        <v>0</v>
      </c>
      <c r="G345" s="313">
        <f t="shared" si="174"/>
        <v>0</v>
      </c>
      <c r="H345" s="314">
        <f t="shared" si="175"/>
        <v>0</v>
      </c>
      <c r="I345" s="313">
        <f t="shared" si="176"/>
        <v>0</v>
      </c>
      <c r="J345" s="314">
        <f t="shared" si="177"/>
        <v>0</v>
      </c>
      <c r="K345" s="313">
        <f t="shared" si="178"/>
        <v>0</v>
      </c>
      <c r="L345" s="312">
        <f t="shared" si="179"/>
        <v>0</v>
      </c>
      <c r="M345" s="313">
        <f t="shared" si="180"/>
        <v>0</v>
      </c>
      <c r="N345" s="449"/>
      <c r="O345" s="315">
        <f t="shared" si="194"/>
        <v>0</v>
      </c>
      <c r="P345" s="452"/>
      <c r="Q345" s="302" t="str">
        <f t="shared" si="195"/>
        <v/>
      </c>
      <c r="R345" s="316">
        <f t="shared" si="181"/>
        <v>0</v>
      </c>
      <c r="S345" s="168">
        <f t="shared" si="182"/>
        <v>0</v>
      </c>
      <c r="T345" s="169">
        <f t="shared" si="183"/>
        <v>0</v>
      </c>
      <c r="V345" s="317" t="str">
        <f t="shared" si="184"/>
        <v/>
      </c>
      <c r="X345" s="173" t="str">
        <f t="shared" si="185"/>
        <v/>
      </c>
      <c r="Z345" s="318">
        <f t="shared" si="190"/>
        <v>0</v>
      </c>
      <c r="AA345" s="319">
        <f>IF($Z345&gt;=1,RANK($Z345,$Z341:$Z354),0)</f>
        <v>0</v>
      </c>
      <c r="AB345" s="320">
        <f t="shared" si="188"/>
        <v>0</v>
      </c>
      <c r="AD345" s="318">
        <f t="shared" si="191"/>
        <v>0</v>
      </c>
      <c r="AE345" s="319">
        <f>IF($AD345&gt;=1,RANK($AD345,$AD341:$AD354),0)</f>
        <v>0</v>
      </c>
      <c r="AF345" s="320">
        <f t="shared" si="189"/>
        <v>0</v>
      </c>
      <c r="AI345" s="336">
        <f t="shared" si="192"/>
        <v>0</v>
      </c>
      <c r="AJ345" s="337">
        <f t="shared" si="193"/>
        <v>0</v>
      </c>
    </row>
    <row r="346" spans="1:36" ht="15" x14ac:dyDescent="0.2">
      <c r="A346" s="447"/>
      <c r="B346" s="295">
        <f t="shared" si="170"/>
        <v>0</v>
      </c>
      <c r="C346" s="371"/>
      <c r="D346" s="310" t="str">
        <f t="shared" si="171"/>
        <v/>
      </c>
      <c r="E346" s="311" t="str">
        <f t="shared" si="172"/>
        <v/>
      </c>
      <c r="F346" s="321">
        <f t="shared" si="173"/>
        <v>0</v>
      </c>
      <c r="G346" s="313">
        <f t="shared" si="174"/>
        <v>0</v>
      </c>
      <c r="H346" s="314">
        <f t="shared" si="175"/>
        <v>0</v>
      </c>
      <c r="I346" s="313">
        <f t="shared" si="176"/>
        <v>0</v>
      </c>
      <c r="J346" s="314">
        <f t="shared" si="177"/>
        <v>0</v>
      </c>
      <c r="K346" s="313">
        <f t="shared" si="178"/>
        <v>0</v>
      </c>
      <c r="L346" s="312">
        <f t="shared" si="179"/>
        <v>0</v>
      </c>
      <c r="M346" s="313">
        <f t="shared" si="180"/>
        <v>0</v>
      </c>
      <c r="N346" s="449"/>
      <c r="O346" s="315">
        <f t="shared" si="194"/>
        <v>0</v>
      </c>
      <c r="P346" s="452"/>
      <c r="Q346" s="302" t="str">
        <f t="shared" si="195"/>
        <v/>
      </c>
      <c r="R346" s="316">
        <f t="shared" si="181"/>
        <v>0</v>
      </c>
      <c r="S346" s="168">
        <f t="shared" si="182"/>
        <v>0</v>
      </c>
      <c r="T346" s="169">
        <f t="shared" si="183"/>
        <v>0</v>
      </c>
      <c r="V346" s="317" t="str">
        <f t="shared" si="184"/>
        <v/>
      </c>
      <c r="X346" s="173" t="str">
        <f t="shared" si="185"/>
        <v/>
      </c>
      <c r="Z346" s="318">
        <f t="shared" si="190"/>
        <v>0</v>
      </c>
      <c r="AA346" s="319">
        <f>IF($Z346&gt;=1,RANK($Z346,$Z341:$Z354),0)</f>
        <v>0</v>
      </c>
      <c r="AB346" s="320">
        <f t="shared" si="188"/>
        <v>0</v>
      </c>
      <c r="AD346" s="318">
        <f t="shared" si="191"/>
        <v>0</v>
      </c>
      <c r="AE346" s="319">
        <f>IF($AD346&gt;=1,RANK($AD346,$AD341:$AD354),0)</f>
        <v>0</v>
      </c>
      <c r="AF346" s="320">
        <f t="shared" si="189"/>
        <v>0</v>
      </c>
      <c r="AI346" s="336">
        <f t="shared" si="192"/>
        <v>0</v>
      </c>
      <c r="AJ346" s="337">
        <f t="shared" si="193"/>
        <v>0</v>
      </c>
    </row>
    <row r="347" spans="1:36" ht="15" x14ac:dyDescent="0.2">
      <c r="A347" s="447"/>
      <c r="B347" s="295">
        <f t="shared" si="170"/>
        <v>0</v>
      </c>
      <c r="C347" s="371"/>
      <c r="D347" s="310" t="str">
        <f t="shared" si="171"/>
        <v/>
      </c>
      <c r="E347" s="311" t="str">
        <f t="shared" si="172"/>
        <v/>
      </c>
      <c r="F347" s="312">
        <f t="shared" si="173"/>
        <v>0</v>
      </c>
      <c r="G347" s="313">
        <f t="shared" si="174"/>
        <v>0</v>
      </c>
      <c r="H347" s="314">
        <f t="shared" si="175"/>
        <v>0</v>
      </c>
      <c r="I347" s="313">
        <f t="shared" si="176"/>
        <v>0</v>
      </c>
      <c r="J347" s="314">
        <f t="shared" si="177"/>
        <v>0</v>
      </c>
      <c r="K347" s="313">
        <f t="shared" si="178"/>
        <v>0</v>
      </c>
      <c r="L347" s="312">
        <f t="shared" si="179"/>
        <v>0</v>
      </c>
      <c r="M347" s="313">
        <f t="shared" si="180"/>
        <v>0</v>
      </c>
      <c r="N347" s="449"/>
      <c r="O347" s="315">
        <f t="shared" si="194"/>
        <v>0</v>
      </c>
      <c r="P347" s="452"/>
      <c r="Q347" s="302" t="str">
        <f t="shared" si="195"/>
        <v/>
      </c>
      <c r="R347" s="316">
        <f t="shared" si="181"/>
        <v>0</v>
      </c>
      <c r="S347" s="168">
        <f t="shared" si="182"/>
        <v>0</v>
      </c>
      <c r="T347" s="169">
        <f t="shared" si="183"/>
        <v>0</v>
      </c>
      <c r="V347" s="317" t="str">
        <f t="shared" si="184"/>
        <v/>
      </c>
      <c r="X347" s="173" t="str">
        <f t="shared" si="185"/>
        <v/>
      </c>
      <c r="Z347" s="318">
        <f t="shared" si="190"/>
        <v>0</v>
      </c>
      <c r="AA347" s="319">
        <f>IF($Z347&gt;=1,RANK($Z347,$Z341:$Z354),0)</f>
        <v>0</v>
      </c>
      <c r="AB347" s="320">
        <f t="shared" si="188"/>
        <v>0</v>
      </c>
      <c r="AD347" s="318">
        <f t="shared" si="191"/>
        <v>0</v>
      </c>
      <c r="AE347" s="319">
        <f>IF($AD347&gt;=1,RANK($AD347,$AD341:$AD354),0)</f>
        <v>0</v>
      </c>
      <c r="AF347" s="320">
        <f t="shared" si="189"/>
        <v>0</v>
      </c>
      <c r="AI347" s="336">
        <f t="shared" si="192"/>
        <v>0</v>
      </c>
      <c r="AJ347" s="337">
        <f t="shared" si="193"/>
        <v>0</v>
      </c>
    </row>
    <row r="348" spans="1:36" ht="15" x14ac:dyDescent="0.2">
      <c r="A348" s="447"/>
      <c r="B348" s="295">
        <f t="shared" si="170"/>
        <v>0</v>
      </c>
      <c r="C348" s="371"/>
      <c r="D348" s="310" t="str">
        <f t="shared" si="171"/>
        <v/>
      </c>
      <c r="E348" s="311" t="str">
        <f t="shared" si="172"/>
        <v/>
      </c>
      <c r="F348" s="312">
        <f t="shared" si="173"/>
        <v>0</v>
      </c>
      <c r="G348" s="313">
        <f t="shared" si="174"/>
        <v>0</v>
      </c>
      <c r="H348" s="314">
        <f t="shared" si="175"/>
        <v>0</v>
      </c>
      <c r="I348" s="313">
        <f t="shared" si="176"/>
        <v>0</v>
      </c>
      <c r="J348" s="314">
        <f t="shared" si="177"/>
        <v>0</v>
      </c>
      <c r="K348" s="313">
        <f t="shared" si="178"/>
        <v>0</v>
      </c>
      <c r="L348" s="312">
        <f t="shared" si="179"/>
        <v>0</v>
      </c>
      <c r="M348" s="313">
        <f t="shared" si="180"/>
        <v>0</v>
      </c>
      <c r="N348" s="449"/>
      <c r="O348" s="315">
        <f t="shared" si="194"/>
        <v>0</v>
      </c>
      <c r="P348" s="452"/>
      <c r="Q348" s="302" t="str">
        <f t="shared" si="195"/>
        <v/>
      </c>
      <c r="R348" s="316">
        <f t="shared" si="181"/>
        <v>0</v>
      </c>
      <c r="S348" s="168">
        <f t="shared" si="182"/>
        <v>0</v>
      </c>
      <c r="T348" s="169">
        <f t="shared" si="183"/>
        <v>0</v>
      </c>
      <c r="V348" s="317" t="str">
        <f t="shared" si="184"/>
        <v/>
      </c>
      <c r="X348" s="173" t="str">
        <f t="shared" si="185"/>
        <v/>
      </c>
      <c r="Z348" s="318">
        <f t="shared" si="190"/>
        <v>0</v>
      </c>
      <c r="AA348" s="319">
        <f>IF($Z348&gt;=1,RANK($Z348,$Z341:$Z354),0)</f>
        <v>0</v>
      </c>
      <c r="AB348" s="320">
        <f t="shared" si="188"/>
        <v>0</v>
      </c>
      <c r="AD348" s="318">
        <f t="shared" si="191"/>
        <v>0</v>
      </c>
      <c r="AE348" s="319">
        <f>IF($AD348&gt;=1,RANK($AD348,$AD341:$AD354),0)</f>
        <v>0</v>
      </c>
      <c r="AF348" s="320">
        <f t="shared" si="189"/>
        <v>0</v>
      </c>
      <c r="AI348" s="336">
        <f t="shared" si="192"/>
        <v>0</v>
      </c>
      <c r="AJ348" s="337">
        <f t="shared" si="193"/>
        <v>0</v>
      </c>
    </row>
    <row r="349" spans="1:36" ht="15" x14ac:dyDescent="0.2">
      <c r="A349" s="447"/>
      <c r="B349" s="295">
        <f t="shared" si="170"/>
        <v>0</v>
      </c>
      <c r="C349" s="371"/>
      <c r="D349" s="310" t="str">
        <f t="shared" si="171"/>
        <v/>
      </c>
      <c r="E349" s="311" t="str">
        <f t="shared" si="172"/>
        <v/>
      </c>
      <c r="F349" s="312">
        <f t="shared" si="173"/>
        <v>0</v>
      </c>
      <c r="G349" s="313">
        <f t="shared" si="174"/>
        <v>0</v>
      </c>
      <c r="H349" s="314">
        <f t="shared" si="175"/>
        <v>0</v>
      </c>
      <c r="I349" s="313">
        <f t="shared" si="176"/>
        <v>0</v>
      </c>
      <c r="J349" s="314">
        <f t="shared" si="177"/>
        <v>0</v>
      </c>
      <c r="K349" s="313">
        <f t="shared" si="178"/>
        <v>0</v>
      </c>
      <c r="L349" s="312">
        <f t="shared" si="179"/>
        <v>0</v>
      </c>
      <c r="M349" s="313">
        <f t="shared" si="180"/>
        <v>0</v>
      </c>
      <c r="N349" s="449"/>
      <c r="O349" s="315">
        <f t="shared" si="194"/>
        <v>0</v>
      </c>
      <c r="P349" s="452"/>
      <c r="Q349" s="302" t="str">
        <f t="shared" si="195"/>
        <v/>
      </c>
      <c r="R349" s="316">
        <f t="shared" si="181"/>
        <v>0</v>
      </c>
      <c r="S349" s="168">
        <f t="shared" si="182"/>
        <v>0</v>
      </c>
      <c r="T349" s="169">
        <f t="shared" si="183"/>
        <v>0</v>
      </c>
      <c r="V349" s="317" t="str">
        <f t="shared" si="184"/>
        <v/>
      </c>
      <c r="X349" s="173" t="str">
        <f t="shared" si="185"/>
        <v/>
      </c>
      <c r="Z349" s="318">
        <f t="shared" si="190"/>
        <v>0</v>
      </c>
      <c r="AA349" s="319">
        <f>IF($Z349&gt;=1,RANK($Z349,$Z341:$Z354),0)</f>
        <v>0</v>
      </c>
      <c r="AB349" s="320">
        <f t="shared" si="188"/>
        <v>0</v>
      </c>
      <c r="AD349" s="318">
        <f t="shared" si="191"/>
        <v>0</v>
      </c>
      <c r="AE349" s="319">
        <f>IF($AD349&gt;=1,RANK($AD349,$AD341:$AD354),0)</f>
        <v>0</v>
      </c>
      <c r="AF349" s="320">
        <f t="shared" si="189"/>
        <v>0</v>
      </c>
      <c r="AI349" s="336">
        <f t="shared" si="192"/>
        <v>0</v>
      </c>
      <c r="AJ349" s="337">
        <f t="shared" si="193"/>
        <v>0</v>
      </c>
    </row>
    <row r="350" spans="1:36" ht="15" x14ac:dyDescent="0.2">
      <c r="A350" s="447"/>
      <c r="B350" s="295">
        <f t="shared" si="170"/>
        <v>0</v>
      </c>
      <c r="C350" s="371"/>
      <c r="D350" s="310" t="str">
        <f t="shared" si="171"/>
        <v/>
      </c>
      <c r="E350" s="311" t="str">
        <f t="shared" si="172"/>
        <v/>
      </c>
      <c r="F350" s="312">
        <f t="shared" si="173"/>
        <v>0</v>
      </c>
      <c r="G350" s="313">
        <f t="shared" si="174"/>
        <v>0</v>
      </c>
      <c r="H350" s="314">
        <f t="shared" si="175"/>
        <v>0</v>
      </c>
      <c r="I350" s="313">
        <f t="shared" si="176"/>
        <v>0</v>
      </c>
      <c r="J350" s="314">
        <f t="shared" si="177"/>
        <v>0</v>
      </c>
      <c r="K350" s="313">
        <f t="shared" si="178"/>
        <v>0</v>
      </c>
      <c r="L350" s="312">
        <f t="shared" si="179"/>
        <v>0</v>
      </c>
      <c r="M350" s="313">
        <f t="shared" si="180"/>
        <v>0</v>
      </c>
      <c r="N350" s="449"/>
      <c r="O350" s="315">
        <f t="shared" si="194"/>
        <v>0</v>
      </c>
      <c r="P350" s="452"/>
      <c r="Q350" s="302" t="str">
        <f t="shared" si="195"/>
        <v/>
      </c>
      <c r="R350" s="316">
        <f t="shared" si="181"/>
        <v>0</v>
      </c>
      <c r="S350" s="168">
        <f t="shared" si="182"/>
        <v>0</v>
      </c>
      <c r="T350" s="169">
        <f t="shared" si="183"/>
        <v>0</v>
      </c>
      <c r="V350" s="317" t="str">
        <f t="shared" si="184"/>
        <v/>
      </c>
      <c r="X350" s="173" t="str">
        <f t="shared" si="185"/>
        <v/>
      </c>
      <c r="Z350" s="318">
        <f t="shared" si="190"/>
        <v>0</v>
      </c>
      <c r="AA350" s="319">
        <f>IF($Z350&gt;=1,RANK($Z350,$Z341:$Z354),0)</f>
        <v>0</v>
      </c>
      <c r="AB350" s="320">
        <f t="shared" si="188"/>
        <v>0</v>
      </c>
      <c r="AD350" s="318">
        <f t="shared" si="191"/>
        <v>0</v>
      </c>
      <c r="AE350" s="319">
        <f>IF($AD350&gt;=1,RANK($AD350,$AD341:$AD354),0)</f>
        <v>0</v>
      </c>
      <c r="AF350" s="320">
        <f t="shared" si="189"/>
        <v>0</v>
      </c>
      <c r="AI350" s="336">
        <f t="shared" si="192"/>
        <v>0</v>
      </c>
      <c r="AJ350" s="337">
        <f t="shared" si="193"/>
        <v>0</v>
      </c>
    </row>
    <row r="351" spans="1:36" ht="15" x14ac:dyDescent="0.2">
      <c r="A351" s="447"/>
      <c r="B351" s="295">
        <f t="shared" si="170"/>
        <v>0</v>
      </c>
      <c r="C351" s="371"/>
      <c r="D351" s="310" t="str">
        <f t="shared" si="171"/>
        <v/>
      </c>
      <c r="E351" s="311" t="str">
        <f t="shared" si="172"/>
        <v/>
      </c>
      <c r="F351" s="312">
        <f t="shared" si="173"/>
        <v>0</v>
      </c>
      <c r="G351" s="313">
        <f t="shared" si="174"/>
        <v>0</v>
      </c>
      <c r="H351" s="314">
        <f t="shared" si="175"/>
        <v>0</v>
      </c>
      <c r="I351" s="313">
        <f t="shared" si="176"/>
        <v>0</v>
      </c>
      <c r="J351" s="314">
        <f t="shared" si="177"/>
        <v>0</v>
      </c>
      <c r="K351" s="313">
        <f t="shared" si="178"/>
        <v>0</v>
      </c>
      <c r="L351" s="312">
        <f t="shared" si="179"/>
        <v>0</v>
      </c>
      <c r="M351" s="313">
        <f t="shared" si="180"/>
        <v>0</v>
      </c>
      <c r="N351" s="449"/>
      <c r="O351" s="315">
        <f t="shared" si="194"/>
        <v>0</v>
      </c>
      <c r="P351" s="452"/>
      <c r="Q351" s="302" t="str">
        <f t="shared" si="195"/>
        <v/>
      </c>
      <c r="R351" s="316">
        <f t="shared" si="181"/>
        <v>0</v>
      </c>
      <c r="S351" s="168">
        <f t="shared" si="182"/>
        <v>0</v>
      </c>
      <c r="T351" s="169">
        <f t="shared" si="183"/>
        <v>0</v>
      </c>
      <c r="V351" s="317" t="str">
        <f t="shared" si="184"/>
        <v/>
      </c>
      <c r="X351" s="173" t="str">
        <f t="shared" si="185"/>
        <v/>
      </c>
      <c r="Z351" s="318">
        <f t="shared" si="190"/>
        <v>0</v>
      </c>
      <c r="AA351" s="319">
        <f>IF($Z351&gt;=1,RANK($Z351,$Z341:$Z354),0)</f>
        <v>0</v>
      </c>
      <c r="AB351" s="320">
        <f t="shared" si="188"/>
        <v>0</v>
      </c>
      <c r="AD351" s="318">
        <f t="shared" si="191"/>
        <v>0</v>
      </c>
      <c r="AE351" s="319">
        <f>IF($AD351&gt;=1,RANK($AD351,$AD341:$AD354),0)</f>
        <v>0</v>
      </c>
      <c r="AF351" s="320">
        <f t="shared" si="189"/>
        <v>0</v>
      </c>
      <c r="AI351" s="336">
        <f t="shared" si="192"/>
        <v>0</v>
      </c>
      <c r="AJ351" s="337">
        <f t="shared" si="193"/>
        <v>0</v>
      </c>
    </row>
    <row r="352" spans="1:36" ht="15" x14ac:dyDescent="0.2">
      <c r="A352" s="447"/>
      <c r="B352" s="295">
        <f t="shared" si="170"/>
        <v>0</v>
      </c>
      <c r="C352" s="371"/>
      <c r="D352" s="310" t="str">
        <f t="shared" si="171"/>
        <v/>
      </c>
      <c r="E352" s="311" t="str">
        <f t="shared" si="172"/>
        <v/>
      </c>
      <c r="F352" s="312">
        <f t="shared" si="173"/>
        <v>0</v>
      </c>
      <c r="G352" s="313">
        <f t="shared" si="174"/>
        <v>0</v>
      </c>
      <c r="H352" s="314">
        <f t="shared" si="175"/>
        <v>0</v>
      </c>
      <c r="I352" s="313">
        <f t="shared" si="176"/>
        <v>0</v>
      </c>
      <c r="J352" s="314">
        <f t="shared" si="177"/>
        <v>0</v>
      </c>
      <c r="K352" s="313">
        <f t="shared" si="178"/>
        <v>0</v>
      </c>
      <c r="L352" s="312">
        <f t="shared" si="179"/>
        <v>0</v>
      </c>
      <c r="M352" s="313">
        <f t="shared" si="180"/>
        <v>0</v>
      </c>
      <c r="N352" s="449"/>
      <c r="O352" s="315">
        <f t="shared" si="194"/>
        <v>0</v>
      </c>
      <c r="P352" s="452"/>
      <c r="Q352" s="302" t="str">
        <f t="shared" si="195"/>
        <v/>
      </c>
      <c r="R352" s="316">
        <f t="shared" si="181"/>
        <v>0</v>
      </c>
      <c r="S352" s="168">
        <f t="shared" si="182"/>
        <v>0</v>
      </c>
      <c r="T352" s="169">
        <f t="shared" si="183"/>
        <v>0</v>
      </c>
      <c r="V352" s="317" t="str">
        <f t="shared" si="184"/>
        <v/>
      </c>
      <c r="X352" s="173" t="str">
        <f t="shared" si="185"/>
        <v/>
      </c>
      <c r="Z352" s="318">
        <f t="shared" si="190"/>
        <v>0</v>
      </c>
      <c r="AA352" s="319">
        <f>IF($Z352&gt;=1,RANK($Z352,$Z341:$Z354),0)</f>
        <v>0</v>
      </c>
      <c r="AB352" s="320">
        <f t="shared" si="188"/>
        <v>0</v>
      </c>
      <c r="AD352" s="318">
        <f t="shared" si="191"/>
        <v>0</v>
      </c>
      <c r="AE352" s="319">
        <f>IF($AD352&gt;=1,RANK($AD352,$AD341:$AD354),0)</f>
        <v>0</v>
      </c>
      <c r="AF352" s="320">
        <f t="shared" si="189"/>
        <v>0</v>
      </c>
      <c r="AI352" s="336">
        <f t="shared" si="192"/>
        <v>0</v>
      </c>
      <c r="AJ352" s="337">
        <f t="shared" si="193"/>
        <v>0</v>
      </c>
    </row>
    <row r="353" spans="1:36" ht="15" x14ac:dyDescent="0.2">
      <c r="A353" s="447"/>
      <c r="B353" s="295">
        <f t="shared" si="170"/>
        <v>0</v>
      </c>
      <c r="C353" s="371"/>
      <c r="D353" s="310" t="str">
        <f t="shared" si="171"/>
        <v/>
      </c>
      <c r="E353" s="311" t="str">
        <f t="shared" si="172"/>
        <v/>
      </c>
      <c r="F353" s="312">
        <f t="shared" si="173"/>
        <v>0</v>
      </c>
      <c r="G353" s="313">
        <f t="shared" si="174"/>
        <v>0</v>
      </c>
      <c r="H353" s="314">
        <f t="shared" si="175"/>
        <v>0</v>
      </c>
      <c r="I353" s="313">
        <f t="shared" si="176"/>
        <v>0</v>
      </c>
      <c r="J353" s="314">
        <f t="shared" si="177"/>
        <v>0</v>
      </c>
      <c r="K353" s="313">
        <f t="shared" si="178"/>
        <v>0</v>
      </c>
      <c r="L353" s="312">
        <f t="shared" si="179"/>
        <v>0</v>
      </c>
      <c r="M353" s="313">
        <f t="shared" si="180"/>
        <v>0</v>
      </c>
      <c r="N353" s="449"/>
      <c r="O353" s="315">
        <f t="shared" si="194"/>
        <v>0</v>
      </c>
      <c r="P353" s="452"/>
      <c r="Q353" s="302" t="str">
        <f t="shared" si="195"/>
        <v/>
      </c>
      <c r="R353" s="316">
        <f t="shared" si="181"/>
        <v>0</v>
      </c>
      <c r="S353" s="168">
        <f t="shared" si="182"/>
        <v>0</v>
      </c>
      <c r="T353" s="169">
        <f t="shared" si="183"/>
        <v>0</v>
      </c>
      <c r="V353" s="317" t="str">
        <f t="shared" si="184"/>
        <v/>
      </c>
      <c r="X353" s="173" t="str">
        <f t="shared" si="185"/>
        <v/>
      </c>
      <c r="Z353" s="318">
        <f t="shared" si="190"/>
        <v>0</v>
      </c>
      <c r="AA353" s="319">
        <f>IF($Z353&gt;=1,RANK($Z353,$Z341:$Z354),0)</f>
        <v>0</v>
      </c>
      <c r="AB353" s="320">
        <f t="shared" si="188"/>
        <v>0</v>
      </c>
      <c r="AD353" s="318">
        <f t="shared" si="191"/>
        <v>0</v>
      </c>
      <c r="AE353" s="319">
        <f>IF($AD353&gt;=1,RANK($AD353,$AD341:$AD354),0)</f>
        <v>0</v>
      </c>
      <c r="AF353" s="320">
        <f t="shared" si="189"/>
        <v>0</v>
      </c>
      <c r="AI353" s="336">
        <f t="shared" si="192"/>
        <v>0</v>
      </c>
      <c r="AJ353" s="337">
        <f t="shared" si="193"/>
        <v>0</v>
      </c>
    </row>
    <row r="354" spans="1:36" ht="15" x14ac:dyDescent="0.2">
      <c r="A354" s="322">
        <f>((ROW(A341)-5)/14)+1</f>
        <v>25</v>
      </c>
      <c r="B354" s="295">
        <f t="shared" si="170"/>
        <v>0</v>
      </c>
      <c r="C354" s="372"/>
      <c r="D354" s="323" t="str">
        <f t="shared" si="171"/>
        <v/>
      </c>
      <c r="E354" s="324" t="str">
        <f t="shared" si="172"/>
        <v/>
      </c>
      <c r="F354" s="325">
        <f t="shared" si="173"/>
        <v>0</v>
      </c>
      <c r="G354" s="326">
        <f t="shared" si="174"/>
        <v>0</v>
      </c>
      <c r="H354" s="327">
        <f t="shared" si="175"/>
        <v>0</v>
      </c>
      <c r="I354" s="326">
        <f t="shared" si="176"/>
        <v>0</v>
      </c>
      <c r="J354" s="327">
        <f t="shared" si="177"/>
        <v>0</v>
      </c>
      <c r="K354" s="326">
        <f t="shared" si="178"/>
        <v>0</v>
      </c>
      <c r="L354" s="325">
        <f t="shared" si="179"/>
        <v>0</v>
      </c>
      <c r="M354" s="326">
        <f t="shared" si="180"/>
        <v>0</v>
      </c>
      <c r="N354" s="450"/>
      <c r="O354" s="328">
        <f t="shared" si="194"/>
        <v>0</v>
      </c>
      <c r="P354" s="453"/>
      <c r="Q354" s="302" t="str">
        <f t="shared" si="195"/>
        <v/>
      </c>
      <c r="R354" s="329">
        <f t="shared" si="181"/>
        <v>0</v>
      </c>
      <c r="S354" s="171">
        <f t="shared" si="182"/>
        <v>0</v>
      </c>
      <c r="T354" s="172">
        <f t="shared" si="183"/>
        <v>0</v>
      </c>
      <c r="V354" s="330" t="str">
        <f t="shared" si="184"/>
        <v/>
      </c>
      <c r="X354" s="173" t="str">
        <f t="shared" si="185"/>
        <v/>
      </c>
      <c r="Z354" s="331">
        <f t="shared" si="190"/>
        <v>0</v>
      </c>
      <c r="AA354" s="293">
        <f>IF($Z354&gt;=1,RANK($Z354,$Z341:$Z354),0)</f>
        <v>0</v>
      </c>
      <c r="AB354" s="294">
        <f t="shared" si="188"/>
        <v>0</v>
      </c>
      <c r="AC354" s="163">
        <f>SUM(AB341:AB354)</f>
        <v>0</v>
      </c>
      <c r="AD354" s="331">
        <f t="shared" si="191"/>
        <v>0</v>
      </c>
      <c r="AE354" s="293">
        <f>IF($AD354&gt;=1,RANK($AD354,$AD341:$AD354),0)</f>
        <v>0</v>
      </c>
      <c r="AF354" s="294">
        <f t="shared" si="189"/>
        <v>0</v>
      </c>
      <c r="AG354" s="163">
        <f>SUM(AF341:AF354)</f>
        <v>0</v>
      </c>
      <c r="AI354" s="332">
        <f t="shared" si="192"/>
        <v>0</v>
      </c>
      <c r="AJ354" s="333">
        <f t="shared" si="193"/>
        <v>0</v>
      </c>
    </row>
    <row r="355" spans="1:36" ht="15" customHeight="1" x14ac:dyDescent="0.2">
      <c r="A355" s="447" t="str">
        <f>IF(LEN(E355),+E355,"")</f>
        <v/>
      </c>
      <c r="B355" s="295">
        <f t="shared" si="170"/>
        <v>0</v>
      </c>
      <c r="C355" s="370"/>
      <c r="D355" s="296" t="str">
        <f t="shared" si="171"/>
        <v/>
      </c>
      <c r="E355" s="297" t="str">
        <f t="shared" si="172"/>
        <v/>
      </c>
      <c r="F355" s="298">
        <f t="shared" si="173"/>
        <v>0</v>
      </c>
      <c r="G355" s="299">
        <f t="shared" si="174"/>
        <v>0</v>
      </c>
      <c r="H355" s="300">
        <f t="shared" si="175"/>
        <v>0</v>
      </c>
      <c r="I355" s="299">
        <f t="shared" si="176"/>
        <v>0</v>
      </c>
      <c r="J355" s="300">
        <f t="shared" si="177"/>
        <v>0</v>
      </c>
      <c r="K355" s="299">
        <f t="shared" si="178"/>
        <v>0</v>
      </c>
      <c r="L355" s="298">
        <f t="shared" si="179"/>
        <v>0</v>
      </c>
      <c r="M355" s="299">
        <f t="shared" si="180"/>
        <v>0</v>
      </c>
      <c r="N355" s="448">
        <f>INDEX(RelayPoints,A368)</f>
        <v>0</v>
      </c>
      <c r="O355" s="301">
        <f>+G355+I355+K355+M355</f>
        <v>0</v>
      </c>
      <c r="P355" s="451">
        <f>+AC368+AG368+N355</f>
        <v>0</v>
      </c>
      <c r="Q355" s="302" t="str">
        <f>IF(AB355+AF355&gt;0,"*","")</f>
        <v/>
      </c>
      <c r="R355" s="303">
        <f t="shared" si="181"/>
        <v>0</v>
      </c>
      <c r="S355" s="304">
        <f t="shared" si="182"/>
        <v>0</v>
      </c>
      <c r="T355" s="305">
        <f t="shared" si="183"/>
        <v>0</v>
      </c>
      <c r="V355" s="306" t="str">
        <f t="shared" si="184"/>
        <v/>
      </c>
      <c r="X355" s="173" t="str">
        <f t="shared" si="185"/>
        <v/>
      </c>
      <c r="Z355" s="307">
        <f t="shared" si="190"/>
        <v>0</v>
      </c>
      <c r="AA355" s="308">
        <f>IF($Z355&gt;=1,RANK($Z355,$Z355:$Z368),0)</f>
        <v>0</v>
      </c>
      <c r="AB355" s="309">
        <f t="shared" si="188"/>
        <v>0</v>
      </c>
      <c r="AD355" s="307">
        <f t="shared" si="191"/>
        <v>0</v>
      </c>
      <c r="AE355" s="308">
        <f>IF($AD355&gt;=1,RANK($AD355,$AD355:$AD368),0)</f>
        <v>0</v>
      </c>
      <c r="AF355" s="309">
        <f t="shared" si="189"/>
        <v>0</v>
      </c>
      <c r="AI355" s="336">
        <f t="shared" si="192"/>
        <v>0</v>
      </c>
      <c r="AJ355" s="337">
        <f t="shared" si="193"/>
        <v>0</v>
      </c>
    </row>
    <row r="356" spans="1:36" ht="15" x14ac:dyDescent="0.2">
      <c r="A356" s="447"/>
      <c r="B356" s="295">
        <f t="shared" si="170"/>
        <v>0</v>
      </c>
      <c r="C356" s="371"/>
      <c r="D356" s="310" t="str">
        <f t="shared" si="171"/>
        <v/>
      </c>
      <c r="E356" s="311" t="str">
        <f t="shared" si="172"/>
        <v/>
      </c>
      <c r="F356" s="312">
        <f t="shared" si="173"/>
        <v>0</v>
      </c>
      <c r="G356" s="313">
        <f t="shared" si="174"/>
        <v>0</v>
      </c>
      <c r="H356" s="314">
        <f t="shared" si="175"/>
        <v>0</v>
      </c>
      <c r="I356" s="313">
        <f t="shared" si="176"/>
        <v>0</v>
      </c>
      <c r="J356" s="314">
        <f t="shared" si="177"/>
        <v>0</v>
      </c>
      <c r="K356" s="313">
        <f t="shared" si="178"/>
        <v>0</v>
      </c>
      <c r="L356" s="312">
        <f t="shared" si="179"/>
        <v>0</v>
      </c>
      <c r="M356" s="313">
        <f t="shared" si="180"/>
        <v>0</v>
      </c>
      <c r="N356" s="449"/>
      <c r="O356" s="315">
        <f t="shared" ref="O356:O368" si="196">+G356+I356+K356+M356</f>
        <v>0</v>
      </c>
      <c r="P356" s="452"/>
      <c r="Q356" s="302" t="str">
        <f t="shared" ref="Q356:Q368" si="197">IF(AB356+AF356&gt;0,"*","")</f>
        <v/>
      </c>
      <c r="R356" s="316">
        <f t="shared" si="181"/>
        <v>0</v>
      </c>
      <c r="S356" s="168">
        <f t="shared" si="182"/>
        <v>0</v>
      </c>
      <c r="T356" s="169">
        <f t="shared" si="183"/>
        <v>0</v>
      </c>
      <c r="V356" s="317" t="str">
        <f t="shared" si="184"/>
        <v/>
      </c>
      <c r="X356" s="173" t="str">
        <f t="shared" si="185"/>
        <v/>
      </c>
      <c r="Z356" s="318">
        <f t="shared" si="190"/>
        <v>0</v>
      </c>
      <c r="AA356" s="319">
        <f>IF($Z356&gt;=1,RANK($Z356,$Z355:$Z368),0)</f>
        <v>0</v>
      </c>
      <c r="AB356" s="320">
        <f t="shared" si="188"/>
        <v>0</v>
      </c>
      <c r="AD356" s="318">
        <f t="shared" si="191"/>
        <v>0</v>
      </c>
      <c r="AE356" s="319">
        <f>IF($AD356&gt;=1,RANK($AD356,$AD355:$AD368),0)</f>
        <v>0</v>
      </c>
      <c r="AF356" s="320">
        <f t="shared" si="189"/>
        <v>0</v>
      </c>
      <c r="AI356" s="336">
        <f t="shared" si="192"/>
        <v>0</v>
      </c>
      <c r="AJ356" s="337">
        <f t="shared" si="193"/>
        <v>0</v>
      </c>
    </row>
    <row r="357" spans="1:36" ht="15" x14ac:dyDescent="0.2">
      <c r="A357" s="447"/>
      <c r="B357" s="295">
        <f t="shared" si="170"/>
        <v>0</v>
      </c>
      <c r="C357" s="371"/>
      <c r="D357" s="310" t="str">
        <f t="shared" si="171"/>
        <v/>
      </c>
      <c r="E357" s="311" t="str">
        <f t="shared" si="172"/>
        <v/>
      </c>
      <c r="F357" s="312">
        <f t="shared" si="173"/>
        <v>0</v>
      </c>
      <c r="G357" s="313">
        <f t="shared" si="174"/>
        <v>0</v>
      </c>
      <c r="H357" s="314">
        <f t="shared" si="175"/>
        <v>0</v>
      </c>
      <c r="I357" s="313">
        <f t="shared" si="176"/>
        <v>0</v>
      </c>
      <c r="J357" s="314">
        <f t="shared" si="177"/>
        <v>0</v>
      </c>
      <c r="K357" s="313">
        <f t="shared" si="178"/>
        <v>0</v>
      </c>
      <c r="L357" s="312">
        <f t="shared" si="179"/>
        <v>0</v>
      </c>
      <c r="M357" s="313">
        <f t="shared" si="180"/>
        <v>0</v>
      </c>
      <c r="N357" s="449"/>
      <c r="O357" s="315">
        <f t="shared" si="196"/>
        <v>0</v>
      </c>
      <c r="P357" s="452"/>
      <c r="Q357" s="302" t="str">
        <f t="shared" si="197"/>
        <v/>
      </c>
      <c r="R357" s="316">
        <f t="shared" si="181"/>
        <v>0</v>
      </c>
      <c r="S357" s="168">
        <f t="shared" si="182"/>
        <v>0</v>
      </c>
      <c r="T357" s="169">
        <f t="shared" si="183"/>
        <v>0</v>
      </c>
      <c r="V357" s="317" t="str">
        <f t="shared" si="184"/>
        <v/>
      </c>
      <c r="X357" s="173" t="str">
        <f t="shared" si="185"/>
        <v/>
      </c>
      <c r="Z357" s="318">
        <f t="shared" si="190"/>
        <v>0</v>
      </c>
      <c r="AA357" s="319">
        <f>IF($Z357&gt;=1,RANK($Z357,$Z355:$Z368),0)</f>
        <v>0</v>
      </c>
      <c r="AB357" s="320">
        <f t="shared" si="188"/>
        <v>0</v>
      </c>
      <c r="AD357" s="318">
        <f t="shared" si="191"/>
        <v>0</v>
      </c>
      <c r="AE357" s="319">
        <f>IF($AD357&gt;=1,RANK($AD357,$AD355:$AD368),0)</f>
        <v>0</v>
      </c>
      <c r="AF357" s="320">
        <f t="shared" si="189"/>
        <v>0</v>
      </c>
      <c r="AI357" s="336">
        <f t="shared" si="192"/>
        <v>0</v>
      </c>
      <c r="AJ357" s="337">
        <f t="shared" si="193"/>
        <v>0</v>
      </c>
    </row>
    <row r="358" spans="1:36" ht="15" x14ac:dyDescent="0.2">
      <c r="A358" s="447"/>
      <c r="B358" s="295">
        <f t="shared" si="170"/>
        <v>0</v>
      </c>
      <c r="C358" s="371"/>
      <c r="D358" s="310" t="str">
        <f t="shared" si="171"/>
        <v/>
      </c>
      <c r="E358" s="311" t="str">
        <f t="shared" si="172"/>
        <v/>
      </c>
      <c r="F358" s="312">
        <f t="shared" si="173"/>
        <v>0</v>
      </c>
      <c r="G358" s="313">
        <f t="shared" si="174"/>
        <v>0</v>
      </c>
      <c r="H358" s="314">
        <f t="shared" si="175"/>
        <v>0</v>
      </c>
      <c r="I358" s="313">
        <f t="shared" si="176"/>
        <v>0</v>
      </c>
      <c r="J358" s="314">
        <f t="shared" si="177"/>
        <v>0</v>
      </c>
      <c r="K358" s="313">
        <f t="shared" si="178"/>
        <v>0</v>
      </c>
      <c r="L358" s="312">
        <f t="shared" si="179"/>
        <v>0</v>
      </c>
      <c r="M358" s="313">
        <f t="shared" si="180"/>
        <v>0</v>
      </c>
      <c r="N358" s="449"/>
      <c r="O358" s="315">
        <f t="shared" si="196"/>
        <v>0</v>
      </c>
      <c r="P358" s="452"/>
      <c r="Q358" s="302" t="str">
        <f t="shared" si="197"/>
        <v/>
      </c>
      <c r="R358" s="316">
        <f t="shared" si="181"/>
        <v>0</v>
      </c>
      <c r="S358" s="168">
        <f t="shared" si="182"/>
        <v>0</v>
      </c>
      <c r="T358" s="169">
        <f t="shared" si="183"/>
        <v>0</v>
      </c>
      <c r="V358" s="317" t="str">
        <f t="shared" si="184"/>
        <v/>
      </c>
      <c r="X358" s="173" t="str">
        <f t="shared" si="185"/>
        <v/>
      </c>
      <c r="Z358" s="318">
        <f t="shared" si="190"/>
        <v>0</v>
      </c>
      <c r="AA358" s="319">
        <f>IF($Z358&gt;=1,RANK($Z358,$Z355:$Z368),0)</f>
        <v>0</v>
      </c>
      <c r="AB358" s="320">
        <f t="shared" si="188"/>
        <v>0</v>
      </c>
      <c r="AD358" s="318">
        <f t="shared" si="191"/>
        <v>0</v>
      </c>
      <c r="AE358" s="319">
        <f>IF($AD358&gt;=1,RANK($AD358,$AD355:$AD368),0)</f>
        <v>0</v>
      </c>
      <c r="AF358" s="320">
        <f t="shared" si="189"/>
        <v>0</v>
      </c>
      <c r="AI358" s="336">
        <f t="shared" si="192"/>
        <v>0</v>
      </c>
      <c r="AJ358" s="337">
        <f t="shared" si="193"/>
        <v>0</v>
      </c>
    </row>
    <row r="359" spans="1:36" ht="15" x14ac:dyDescent="0.2">
      <c r="A359" s="447"/>
      <c r="B359" s="295">
        <f t="shared" si="170"/>
        <v>0</v>
      </c>
      <c r="C359" s="371"/>
      <c r="D359" s="310" t="str">
        <f t="shared" si="171"/>
        <v/>
      </c>
      <c r="E359" s="311" t="str">
        <f t="shared" si="172"/>
        <v/>
      </c>
      <c r="F359" s="312">
        <f t="shared" si="173"/>
        <v>0</v>
      </c>
      <c r="G359" s="313">
        <f t="shared" si="174"/>
        <v>0</v>
      </c>
      <c r="H359" s="314">
        <f t="shared" si="175"/>
        <v>0</v>
      </c>
      <c r="I359" s="313">
        <f t="shared" si="176"/>
        <v>0</v>
      </c>
      <c r="J359" s="314">
        <f t="shared" si="177"/>
        <v>0</v>
      </c>
      <c r="K359" s="313">
        <f t="shared" si="178"/>
        <v>0</v>
      </c>
      <c r="L359" s="312">
        <f t="shared" si="179"/>
        <v>0</v>
      </c>
      <c r="M359" s="313">
        <f t="shared" si="180"/>
        <v>0</v>
      </c>
      <c r="N359" s="449"/>
      <c r="O359" s="315">
        <f t="shared" si="196"/>
        <v>0</v>
      </c>
      <c r="P359" s="452"/>
      <c r="Q359" s="302" t="str">
        <f t="shared" si="197"/>
        <v/>
      </c>
      <c r="R359" s="316">
        <f t="shared" si="181"/>
        <v>0</v>
      </c>
      <c r="S359" s="168">
        <f t="shared" si="182"/>
        <v>0</v>
      </c>
      <c r="T359" s="169">
        <f t="shared" si="183"/>
        <v>0</v>
      </c>
      <c r="V359" s="317" t="str">
        <f t="shared" si="184"/>
        <v/>
      </c>
      <c r="X359" s="173" t="str">
        <f t="shared" si="185"/>
        <v/>
      </c>
      <c r="Z359" s="318">
        <f t="shared" si="190"/>
        <v>0</v>
      </c>
      <c r="AA359" s="319">
        <f>IF($Z359&gt;=1,RANK($Z359,$Z355:$Z368),0)</f>
        <v>0</v>
      </c>
      <c r="AB359" s="320">
        <f t="shared" si="188"/>
        <v>0</v>
      </c>
      <c r="AD359" s="318">
        <f t="shared" si="191"/>
        <v>0</v>
      </c>
      <c r="AE359" s="319">
        <f>IF($AD359&gt;=1,RANK($AD359,$AD355:$AD368),0)</f>
        <v>0</v>
      </c>
      <c r="AF359" s="320">
        <f t="shared" si="189"/>
        <v>0</v>
      </c>
      <c r="AI359" s="336">
        <f t="shared" si="192"/>
        <v>0</v>
      </c>
      <c r="AJ359" s="337">
        <f t="shared" si="193"/>
        <v>0</v>
      </c>
    </row>
    <row r="360" spans="1:36" ht="15" x14ac:dyDescent="0.2">
      <c r="A360" s="447"/>
      <c r="B360" s="295">
        <f t="shared" si="170"/>
        <v>0</v>
      </c>
      <c r="C360" s="371"/>
      <c r="D360" s="310" t="str">
        <f t="shared" si="171"/>
        <v/>
      </c>
      <c r="E360" s="311" t="str">
        <f t="shared" si="172"/>
        <v/>
      </c>
      <c r="F360" s="321">
        <f t="shared" si="173"/>
        <v>0</v>
      </c>
      <c r="G360" s="313">
        <f t="shared" si="174"/>
        <v>0</v>
      </c>
      <c r="H360" s="314">
        <f t="shared" si="175"/>
        <v>0</v>
      </c>
      <c r="I360" s="313">
        <f t="shared" si="176"/>
        <v>0</v>
      </c>
      <c r="J360" s="314">
        <f t="shared" si="177"/>
        <v>0</v>
      </c>
      <c r="K360" s="313">
        <f t="shared" si="178"/>
        <v>0</v>
      </c>
      <c r="L360" s="312">
        <f t="shared" si="179"/>
        <v>0</v>
      </c>
      <c r="M360" s="313">
        <f t="shared" si="180"/>
        <v>0</v>
      </c>
      <c r="N360" s="449"/>
      <c r="O360" s="315">
        <f t="shared" si="196"/>
        <v>0</v>
      </c>
      <c r="P360" s="452"/>
      <c r="Q360" s="302" t="str">
        <f t="shared" si="197"/>
        <v/>
      </c>
      <c r="R360" s="316">
        <f t="shared" si="181"/>
        <v>0</v>
      </c>
      <c r="S360" s="168">
        <f t="shared" si="182"/>
        <v>0</v>
      </c>
      <c r="T360" s="169">
        <f t="shared" si="183"/>
        <v>0</v>
      </c>
      <c r="V360" s="317" t="str">
        <f t="shared" si="184"/>
        <v/>
      </c>
      <c r="X360" s="173" t="str">
        <f t="shared" si="185"/>
        <v/>
      </c>
      <c r="Z360" s="318">
        <f t="shared" si="190"/>
        <v>0</v>
      </c>
      <c r="AA360" s="319">
        <f>IF($Z360&gt;=1,RANK($Z360,$Z355:$Z368),0)</f>
        <v>0</v>
      </c>
      <c r="AB360" s="320">
        <f t="shared" si="188"/>
        <v>0</v>
      </c>
      <c r="AD360" s="318">
        <f t="shared" si="191"/>
        <v>0</v>
      </c>
      <c r="AE360" s="319">
        <f>IF($AD360&gt;=1,RANK($AD360,$AD355:$AD368),0)</f>
        <v>0</v>
      </c>
      <c r="AF360" s="320">
        <f t="shared" si="189"/>
        <v>0</v>
      </c>
      <c r="AI360" s="336">
        <f t="shared" si="192"/>
        <v>0</v>
      </c>
      <c r="AJ360" s="337">
        <f t="shared" si="193"/>
        <v>0</v>
      </c>
    </row>
    <row r="361" spans="1:36" ht="15" x14ac:dyDescent="0.2">
      <c r="A361" s="447"/>
      <c r="B361" s="295">
        <f t="shared" si="170"/>
        <v>0</v>
      </c>
      <c r="C361" s="371"/>
      <c r="D361" s="310" t="str">
        <f t="shared" si="171"/>
        <v/>
      </c>
      <c r="E361" s="311" t="str">
        <f t="shared" si="172"/>
        <v/>
      </c>
      <c r="F361" s="312">
        <f t="shared" si="173"/>
        <v>0</v>
      </c>
      <c r="G361" s="313">
        <f t="shared" si="174"/>
        <v>0</v>
      </c>
      <c r="H361" s="314">
        <f t="shared" si="175"/>
        <v>0</v>
      </c>
      <c r="I361" s="313">
        <f t="shared" si="176"/>
        <v>0</v>
      </c>
      <c r="J361" s="314">
        <f t="shared" si="177"/>
        <v>0</v>
      </c>
      <c r="K361" s="313">
        <f t="shared" si="178"/>
        <v>0</v>
      </c>
      <c r="L361" s="312">
        <f t="shared" si="179"/>
        <v>0</v>
      </c>
      <c r="M361" s="313">
        <f t="shared" si="180"/>
        <v>0</v>
      </c>
      <c r="N361" s="449"/>
      <c r="O361" s="315">
        <f t="shared" si="196"/>
        <v>0</v>
      </c>
      <c r="P361" s="452"/>
      <c r="Q361" s="302" t="str">
        <f t="shared" si="197"/>
        <v/>
      </c>
      <c r="R361" s="316">
        <f t="shared" si="181"/>
        <v>0</v>
      </c>
      <c r="S361" s="168">
        <f t="shared" si="182"/>
        <v>0</v>
      </c>
      <c r="T361" s="169">
        <f t="shared" si="183"/>
        <v>0</v>
      </c>
      <c r="V361" s="317" t="str">
        <f t="shared" si="184"/>
        <v/>
      </c>
      <c r="X361" s="173" t="str">
        <f t="shared" si="185"/>
        <v/>
      </c>
      <c r="Z361" s="318">
        <f t="shared" si="190"/>
        <v>0</v>
      </c>
      <c r="AA361" s="319">
        <f>IF($Z361&gt;=1,RANK($Z361,$Z355:$Z368),0)</f>
        <v>0</v>
      </c>
      <c r="AB361" s="320">
        <f t="shared" si="188"/>
        <v>0</v>
      </c>
      <c r="AD361" s="318">
        <f t="shared" si="191"/>
        <v>0</v>
      </c>
      <c r="AE361" s="319">
        <f>IF($AD361&gt;=1,RANK($AD361,$AD355:$AD368),0)</f>
        <v>0</v>
      </c>
      <c r="AF361" s="320">
        <f t="shared" si="189"/>
        <v>0</v>
      </c>
      <c r="AI361" s="336">
        <f t="shared" si="192"/>
        <v>0</v>
      </c>
      <c r="AJ361" s="337">
        <f t="shared" si="193"/>
        <v>0</v>
      </c>
    </row>
    <row r="362" spans="1:36" ht="15" x14ac:dyDescent="0.2">
      <c r="A362" s="447"/>
      <c r="B362" s="295">
        <f t="shared" si="170"/>
        <v>0</v>
      </c>
      <c r="C362" s="371"/>
      <c r="D362" s="310" t="str">
        <f t="shared" si="171"/>
        <v/>
      </c>
      <c r="E362" s="311" t="str">
        <f t="shared" si="172"/>
        <v/>
      </c>
      <c r="F362" s="312">
        <f t="shared" si="173"/>
        <v>0</v>
      </c>
      <c r="G362" s="313">
        <f t="shared" si="174"/>
        <v>0</v>
      </c>
      <c r="H362" s="314">
        <f t="shared" si="175"/>
        <v>0</v>
      </c>
      <c r="I362" s="313">
        <f t="shared" si="176"/>
        <v>0</v>
      </c>
      <c r="J362" s="314">
        <f t="shared" si="177"/>
        <v>0</v>
      </c>
      <c r="K362" s="313">
        <f t="shared" si="178"/>
        <v>0</v>
      </c>
      <c r="L362" s="312">
        <f t="shared" si="179"/>
        <v>0</v>
      </c>
      <c r="M362" s="313">
        <f t="shared" si="180"/>
        <v>0</v>
      </c>
      <c r="N362" s="449"/>
      <c r="O362" s="315">
        <f t="shared" si="196"/>
        <v>0</v>
      </c>
      <c r="P362" s="452"/>
      <c r="Q362" s="302" t="str">
        <f t="shared" si="197"/>
        <v/>
      </c>
      <c r="R362" s="316">
        <f t="shared" si="181"/>
        <v>0</v>
      </c>
      <c r="S362" s="168">
        <f t="shared" si="182"/>
        <v>0</v>
      </c>
      <c r="T362" s="169">
        <f t="shared" si="183"/>
        <v>0</v>
      </c>
      <c r="V362" s="317" t="str">
        <f t="shared" si="184"/>
        <v/>
      </c>
      <c r="X362" s="173" t="str">
        <f t="shared" si="185"/>
        <v/>
      </c>
      <c r="Z362" s="318">
        <f t="shared" si="190"/>
        <v>0</v>
      </c>
      <c r="AA362" s="319">
        <f>IF($Z362&gt;=1,RANK($Z362,$Z355:$Z368),0)</f>
        <v>0</v>
      </c>
      <c r="AB362" s="320">
        <f t="shared" si="188"/>
        <v>0</v>
      </c>
      <c r="AD362" s="318">
        <f t="shared" si="191"/>
        <v>0</v>
      </c>
      <c r="AE362" s="319">
        <f>IF($AD362&gt;=1,RANK($AD362,$AD355:$AD368),0)</f>
        <v>0</v>
      </c>
      <c r="AF362" s="320">
        <f t="shared" si="189"/>
        <v>0</v>
      </c>
      <c r="AI362" s="336">
        <f t="shared" si="192"/>
        <v>0</v>
      </c>
      <c r="AJ362" s="337">
        <f t="shared" si="193"/>
        <v>0</v>
      </c>
    </row>
    <row r="363" spans="1:36" ht="15" x14ac:dyDescent="0.2">
      <c r="A363" s="447"/>
      <c r="B363" s="295">
        <f t="shared" si="170"/>
        <v>0</v>
      </c>
      <c r="C363" s="371"/>
      <c r="D363" s="310" t="str">
        <f t="shared" si="171"/>
        <v/>
      </c>
      <c r="E363" s="311" t="str">
        <f t="shared" si="172"/>
        <v/>
      </c>
      <c r="F363" s="312">
        <f t="shared" si="173"/>
        <v>0</v>
      </c>
      <c r="G363" s="313">
        <f t="shared" si="174"/>
        <v>0</v>
      </c>
      <c r="H363" s="314">
        <f t="shared" si="175"/>
        <v>0</v>
      </c>
      <c r="I363" s="313">
        <f t="shared" si="176"/>
        <v>0</v>
      </c>
      <c r="J363" s="314">
        <f t="shared" si="177"/>
        <v>0</v>
      </c>
      <c r="K363" s="313">
        <f t="shared" si="178"/>
        <v>0</v>
      </c>
      <c r="L363" s="312">
        <f t="shared" si="179"/>
        <v>0</v>
      </c>
      <c r="M363" s="313">
        <f t="shared" si="180"/>
        <v>0</v>
      </c>
      <c r="N363" s="449"/>
      <c r="O363" s="315">
        <f t="shared" si="196"/>
        <v>0</v>
      </c>
      <c r="P363" s="452"/>
      <c r="Q363" s="302" t="str">
        <f t="shared" si="197"/>
        <v/>
      </c>
      <c r="R363" s="316">
        <f t="shared" si="181"/>
        <v>0</v>
      </c>
      <c r="S363" s="168">
        <f t="shared" si="182"/>
        <v>0</v>
      </c>
      <c r="T363" s="169">
        <f t="shared" si="183"/>
        <v>0</v>
      </c>
      <c r="V363" s="317" t="str">
        <f t="shared" si="184"/>
        <v/>
      </c>
      <c r="X363" s="173" t="str">
        <f t="shared" si="185"/>
        <v/>
      </c>
      <c r="Z363" s="318">
        <f t="shared" si="190"/>
        <v>0</v>
      </c>
      <c r="AA363" s="319">
        <f>IF($Z363&gt;=1,RANK($Z363,$Z355:$Z368),0)</f>
        <v>0</v>
      </c>
      <c r="AB363" s="320">
        <f t="shared" si="188"/>
        <v>0</v>
      </c>
      <c r="AD363" s="318">
        <f t="shared" si="191"/>
        <v>0</v>
      </c>
      <c r="AE363" s="319">
        <f>IF($AD363&gt;=1,RANK($AD363,$AD355:$AD368),0)</f>
        <v>0</v>
      </c>
      <c r="AF363" s="320">
        <f t="shared" si="189"/>
        <v>0</v>
      </c>
      <c r="AI363" s="336">
        <f t="shared" si="192"/>
        <v>0</v>
      </c>
      <c r="AJ363" s="337">
        <f t="shared" si="193"/>
        <v>0</v>
      </c>
    </row>
    <row r="364" spans="1:36" ht="15" x14ac:dyDescent="0.2">
      <c r="A364" s="447"/>
      <c r="B364" s="295">
        <f t="shared" si="170"/>
        <v>0</v>
      </c>
      <c r="C364" s="371"/>
      <c r="D364" s="310" t="str">
        <f t="shared" si="171"/>
        <v/>
      </c>
      <c r="E364" s="311" t="str">
        <f t="shared" si="172"/>
        <v/>
      </c>
      <c r="F364" s="312">
        <f t="shared" si="173"/>
        <v>0</v>
      </c>
      <c r="G364" s="313">
        <f t="shared" si="174"/>
        <v>0</v>
      </c>
      <c r="H364" s="314">
        <f t="shared" si="175"/>
        <v>0</v>
      </c>
      <c r="I364" s="313">
        <f t="shared" si="176"/>
        <v>0</v>
      </c>
      <c r="J364" s="314">
        <f t="shared" si="177"/>
        <v>0</v>
      </c>
      <c r="K364" s="313">
        <f t="shared" si="178"/>
        <v>0</v>
      </c>
      <c r="L364" s="312">
        <f t="shared" si="179"/>
        <v>0</v>
      </c>
      <c r="M364" s="313">
        <f t="shared" si="180"/>
        <v>0</v>
      </c>
      <c r="N364" s="449"/>
      <c r="O364" s="315">
        <f t="shared" si="196"/>
        <v>0</v>
      </c>
      <c r="P364" s="452"/>
      <c r="Q364" s="302" t="str">
        <f t="shared" si="197"/>
        <v/>
      </c>
      <c r="R364" s="316">
        <f t="shared" si="181"/>
        <v>0</v>
      </c>
      <c r="S364" s="168">
        <f t="shared" si="182"/>
        <v>0</v>
      </c>
      <c r="T364" s="169">
        <f t="shared" si="183"/>
        <v>0</v>
      </c>
      <c r="V364" s="317" t="str">
        <f t="shared" si="184"/>
        <v/>
      </c>
      <c r="X364" s="173" t="str">
        <f t="shared" si="185"/>
        <v/>
      </c>
      <c r="Z364" s="318">
        <f t="shared" si="190"/>
        <v>0</v>
      </c>
      <c r="AA364" s="319">
        <f>IF($Z364&gt;=1,RANK($Z364,$Z355:$Z368),0)</f>
        <v>0</v>
      </c>
      <c r="AB364" s="320">
        <f t="shared" si="188"/>
        <v>0</v>
      </c>
      <c r="AD364" s="318">
        <f t="shared" si="191"/>
        <v>0</v>
      </c>
      <c r="AE364" s="319">
        <f>IF($AD364&gt;=1,RANK($AD364,$AD355:$AD368),0)</f>
        <v>0</v>
      </c>
      <c r="AF364" s="320">
        <f t="shared" si="189"/>
        <v>0</v>
      </c>
      <c r="AI364" s="336">
        <f t="shared" si="192"/>
        <v>0</v>
      </c>
      <c r="AJ364" s="337">
        <f t="shared" si="193"/>
        <v>0</v>
      </c>
    </row>
    <row r="365" spans="1:36" ht="15" x14ac:dyDescent="0.2">
      <c r="A365" s="447"/>
      <c r="B365" s="295">
        <f t="shared" si="170"/>
        <v>0</v>
      </c>
      <c r="C365" s="371"/>
      <c r="D365" s="310" t="str">
        <f t="shared" si="171"/>
        <v/>
      </c>
      <c r="E365" s="311" t="str">
        <f t="shared" si="172"/>
        <v/>
      </c>
      <c r="F365" s="312">
        <f t="shared" si="173"/>
        <v>0</v>
      </c>
      <c r="G365" s="313">
        <f t="shared" si="174"/>
        <v>0</v>
      </c>
      <c r="H365" s="314">
        <f t="shared" si="175"/>
        <v>0</v>
      </c>
      <c r="I365" s="313">
        <f t="shared" si="176"/>
        <v>0</v>
      </c>
      <c r="J365" s="314">
        <f t="shared" si="177"/>
        <v>0</v>
      </c>
      <c r="K365" s="313">
        <f t="shared" si="178"/>
        <v>0</v>
      </c>
      <c r="L365" s="312">
        <f t="shared" si="179"/>
        <v>0</v>
      </c>
      <c r="M365" s="313">
        <f t="shared" si="180"/>
        <v>0</v>
      </c>
      <c r="N365" s="449"/>
      <c r="O365" s="315">
        <f t="shared" si="196"/>
        <v>0</v>
      </c>
      <c r="P365" s="452"/>
      <c r="Q365" s="302" t="str">
        <f t="shared" si="197"/>
        <v/>
      </c>
      <c r="R365" s="316">
        <f t="shared" si="181"/>
        <v>0</v>
      </c>
      <c r="S365" s="168">
        <f t="shared" si="182"/>
        <v>0</v>
      </c>
      <c r="T365" s="169">
        <f t="shared" si="183"/>
        <v>0</v>
      </c>
      <c r="V365" s="317" t="str">
        <f t="shared" si="184"/>
        <v/>
      </c>
      <c r="X365" s="173" t="str">
        <f t="shared" si="185"/>
        <v/>
      </c>
      <c r="Z365" s="318">
        <f t="shared" si="190"/>
        <v>0</v>
      </c>
      <c r="AA365" s="319">
        <f>IF($Z365&gt;=1,RANK($Z365,$Z355:$Z368),0)</f>
        <v>0</v>
      </c>
      <c r="AB365" s="320">
        <f t="shared" si="188"/>
        <v>0</v>
      </c>
      <c r="AD365" s="318">
        <f t="shared" si="191"/>
        <v>0</v>
      </c>
      <c r="AE365" s="319">
        <f>IF($AD365&gt;=1,RANK($AD365,$AD355:$AD368),0)</f>
        <v>0</v>
      </c>
      <c r="AF365" s="320">
        <f t="shared" si="189"/>
        <v>0</v>
      </c>
      <c r="AI365" s="336">
        <f t="shared" si="192"/>
        <v>0</v>
      </c>
      <c r="AJ365" s="337">
        <f t="shared" si="193"/>
        <v>0</v>
      </c>
    </row>
    <row r="366" spans="1:36" ht="15" x14ac:dyDescent="0.2">
      <c r="A366" s="447"/>
      <c r="B366" s="295">
        <f t="shared" si="170"/>
        <v>0</v>
      </c>
      <c r="C366" s="371"/>
      <c r="D366" s="310" t="str">
        <f t="shared" si="171"/>
        <v/>
      </c>
      <c r="E366" s="311" t="str">
        <f t="shared" si="172"/>
        <v/>
      </c>
      <c r="F366" s="312">
        <f t="shared" si="173"/>
        <v>0</v>
      </c>
      <c r="G366" s="313">
        <f t="shared" si="174"/>
        <v>0</v>
      </c>
      <c r="H366" s="314">
        <f t="shared" si="175"/>
        <v>0</v>
      </c>
      <c r="I366" s="313">
        <f t="shared" si="176"/>
        <v>0</v>
      </c>
      <c r="J366" s="314">
        <f t="shared" si="177"/>
        <v>0</v>
      </c>
      <c r="K366" s="313">
        <f t="shared" si="178"/>
        <v>0</v>
      </c>
      <c r="L366" s="312">
        <f t="shared" si="179"/>
        <v>0</v>
      </c>
      <c r="M366" s="313">
        <f t="shared" si="180"/>
        <v>0</v>
      </c>
      <c r="N366" s="449"/>
      <c r="O366" s="315">
        <f t="shared" si="196"/>
        <v>0</v>
      </c>
      <c r="P366" s="452"/>
      <c r="Q366" s="302" t="str">
        <f t="shared" si="197"/>
        <v/>
      </c>
      <c r="R366" s="316">
        <f t="shared" si="181"/>
        <v>0</v>
      </c>
      <c r="S366" s="168">
        <f t="shared" si="182"/>
        <v>0</v>
      </c>
      <c r="T366" s="169">
        <f t="shared" si="183"/>
        <v>0</v>
      </c>
      <c r="V366" s="317" t="str">
        <f t="shared" si="184"/>
        <v/>
      </c>
      <c r="X366" s="173" t="str">
        <f t="shared" si="185"/>
        <v/>
      </c>
      <c r="Z366" s="318">
        <f t="shared" si="190"/>
        <v>0</v>
      </c>
      <c r="AA366" s="319">
        <f>IF($Z366&gt;=1,RANK($Z366,$Z355:$Z368),0)</f>
        <v>0</v>
      </c>
      <c r="AB366" s="320">
        <f t="shared" si="188"/>
        <v>0</v>
      </c>
      <c r="AD366" s="318">
        <f t="shared" si="191"/>
        <v>0</v>
      </c>
      <c r="AE366" s="319">
        <f>IF($AD366&gt;=1,RANK($AD366,$AD355:$AD368),0)</f>
        <v>0</v>
      </c>
      <c r="AF366" s="320">
        <f t="shared" si="189"/>
        <v>0</v>
      </c>
      <c r="AI366" s="336">
        <f t="shared" si="192"/>
        <v>0</v>
      </c>
      <c r="AJ366" s="337">
        <f t="shared" si="193"/>
        <v>0</v>
      </c>
    </row>
    <row r="367" spans="1:36" ht="15" x14ac:dyDescent="0.2">
      <c r="A367" s="447"/>
      <c r="B367" s="295">
        <f t="shared" si="170"/>
        <v>0</v>
      </c>
      <c r="C367" s="371"/>
      <c r="D367" s="310" t="str">
        <f t="shared" si="171"/>
        <v/>
      </c>
      <c r="E367" s="311" t="str">
        <f t="shared" si="172"/>
        <v/>
      </c>
      <c r="F367" s="312">
        <f t="shared" si="173"/>
        <v>0</v>
      </c>
      <c r="G367" s="313">
        <f t="shared" si="174"/>
        <v>0</v>
      </c>
      <c r="H367" s="314">
        <f t="shared" si="175"/>
        <v>0</v>
      </c>
      <c r="I367" s="313">
        <f t="shared" si="176"/>
        <v>0</v>
      </c>
      <c r="J367" s="314">
        <f t="shared" si="177"/>
        <v>0</v>
      </c>
      <c r="K367" s="313">
        <f t="shared" si="178"/>
        <v>0</v>
      </c>
      <c r="L367" s="312">
        <f t="shared" si="179"/>
        <v>0</v>
      </c>
      <c r="M367" s="313">
        <f t="shared" si="180"/>
        <v>0</v>
      </c>
      <c r="N367" s="449"/>
      <c r="O367" s="315">
        <f t="shared" si="196"/>
        <v>0</v>
      </c>
      <c r="P367" s="452"/>
      <c r="Q367" s="302" t="str">
        <f t="shared" si="197"/>
        <v/>
      </c>
      <c r="R367" s="316">
        <f t="shared" si="181"/>
        <v>0</v>
      </c>
      <c r="S367" s="168">
        <f t="shared" si="182"/>
        <v>0</v>
      </c>
      <c r="T367" s="169">
        <f t="shared" si="183"/>
        <v>0</v>
      </c>
      <c r="V367" s="317" t="str">
        <f t="shared" si="184"/>
        <v/>
      </c>
      <c r="X367" s="173" t="str">
        <f t="shared" si="185"/>
        <v/>
      </c>
      <c r="Z367" s="318">
        <f t="shared" si="190"/>
        <v>0</v>
      </c>
      <c r="AA367" s="319">
        <f>IF($Z367&gt;=1,RANK($Z367,$Z355:$Z368),0)</f>
        <v>0</v>
      </c>
      <c r="AB367" s="320">
        <f t="shared" si="188"/>
        <v>0</v>
      </c>
      <c r="AD367" s="318">
        <f t="shared" si="191"/>
        <v>0</v>
      </c>
      <c r="AE367" s="319">
        <f>IF($AD367&gt;=1,RANK($AD367,$AD355:$AD368),0)</f>
        <v>0</v>
      </c>
      <c r="AF367" s="320">
        <f t="shared" si="189"/>
        <v>0</v>
      </c>
      <c r="AI367" s="336">
        <f t="shared" si="192"/>
        <v>0</v>
      </c>
      <c r="AJ367" s="337">
        <f t="shared" si="193"/>
        <v>0</v>
      </c>
    </row>
    <row r="368" spans="1:36" ht="15" x14ac:dyDescent="0.2">
      <c r="A368" s="322">
        <f>((ROW(A355)-5)/14)+1</f>
        <v>26</v>
      </c>
      <c r="B368" s="295">
        <f t="shared" si="170"/>
        <v>0</v>
      </c>
      <c r="C368" s="372"/>
      <c r="D368" s="323" t="str">
        <f t="shared" si="171"/>
        <v/>
      </c>
      <c r="E368" s="324" t="str">
        <f t="shared" si="172"/>
        <v/>
      </c>
      <c r="F368" s="325">
        <f t="shared" si="173"/>
        <v>0</v>
      </c>
      <c r="G368" s="326">
        <f t="shared" si="174"/>
        <v>0</v>
      </c>
      <c r="H368" s="327">
        <f t="shared" si="175"/>
        <v>0</v>
      </c>
      <c r="I368" s="326">
        <f t="shared" si="176"/>
        <v>0</v>
      </c>
      <c r="J368" s="327">
        <f t="shared" si="177"/>
        <v>0</v>
      </c>
      <c r="K368" s="326">
        <f t="shared" si="178"/>
        <v>0</v>
      </c>
      <c r="L368" s="325">
        <f t="shared" si="179"/>
        <v>0</v>
      </c>
      <c r="M368" s="326">
        <f t="shared" si="180"/>
        <v>0</v>
      </c>
      <c r="N368" s="450"/>
      <c r="O368" s="328">
        <f t="shared" si="196"/>
        <v>0</v>
      </c>
      <c r="P368" s="453"/>
      <c r="Q368" s="302" t="str">
        <f t="shared" si="197"/>
        <v/>
      </c>
      <c r="R368" s="329">
        <f t="shared" si="181"/>
        <v>0</v>
      </c>
      <c r="S368" s="171">
        <f t="shared" si="182"/>
        <v>0</v>
      </c>
      <c r="T368" s="172">
        <f t="shared" si="183"/>
        <v>0</v>
      </c>
      <c r="V368" s="330" t="str">
        <f t="shared" si="184"/>
        <v/>
      </c>
      <c r="X368" s="173" t="str">
        <f t="shared" si="185"/>
        <v/>
      </c>
      <c r="Z368" s="331">
        <f t="shared" si="190"/>
        <v>0</v>
      </c>
      <c r="AA368" s="293">
        <f>IF($Z368&gt;=1,RANK($Z368,$Z355:$Z368),0)</f>
        <v>0</v>
      </c>
      <c r="AB368" s="294">
        <f t="shared" si="188"/>
        <v>0</v>
      </c>
      <c r="AC368" s="163">
        <f>SUM(AB355:AB368)</f>
        <v>0</v>
      </c>
      <c r="AD368" s="331">
        <f t="shared" si="191"/>
        <v>0</v>
      </c>
      <c r="AE368" s="293">
        <f>IF($AD368&gt;=1,RANK($AD368,$AD355:$AD368),0)</f>
        <v>0</v>
      </c>
      <c r="AF368" s="294">
        <f t="shared" si="189"/>
        <v>0</v>
      </c>
      <c r="AG368" s="163">
        <f>SUM(AF355:AF368)</f>
        <v>0</v>
      </c>
      <c r="AI368" s="332">
        <f t="shared" si="192"/>
        <v>0</v>
      </c>
      <c r="AJ368" s="333">
        <f t="shared" si="193"/>
        <v>0</v>
      </c>
    </row>
    <row r="369" spans="1:36" ht="15" customHeight="1" x14ac:dyDescent="0.2">
      <c r="A369" s="447" t="str">
        <f>IF(LEN(E369),+E369,"")</f>
        <v/>
      </c>
      <c r="B369" s="295">
        <f t="shared" si="170"/>
        <v>0</v>
      </c>
      <c r="C369" s="370"/>
      <c r="D369" s="296" t="str">
        <f t="shared" si="171"/>
        <v/>
      </c>
      <c r="E369" s="297" t="str">
        <f t="shared" si="172"/>
        <v/>
      </c>
      <c r="F369" s="298">
        <f t="shared" si="173"/>
        <v>0</v>
      </c>
      <c r="G369" s="299">
        <f t="shared" si="174"/>
        <v>0</v>
      </c>
      <c r="H369" s="300">
        <f t="shared" si="175"/>
        <v>0</v>
      </c>
      <c r="I369" s="299">
        <f t="shared" si="176"/>
        <v>0</v>
      </c>
      <c r="J369" s="300">
        <f t="shared" si="177"/>
        <v>0</v>
      </c>
      <c r="K369" s="299">
        <f t="shared" si="178"/>
        <v>0</v>
      </c>
      <c r="L369" s="298">
        <f t="shared" si="179"/>
        <v>0</v>
      </c>
      <c r="M369" s="299">
        <f t="shared" si="180"/>
        <v>0</v>
      </c>
      <c r="N369" s="448">
        <f>INDEX(RelayPoints,A382)</f>
        <v>0</v>
      </c>
      <c r="O369" s="301">
        <f>+G369+I369+K369+M369</f>
        <v>0</v>
      </c>
      <c r="P369" s="451">
        <f>+AC382+AG382+N369</f>
        <v>0</v>
      </c>
      <c r="Q369" s="302" t="str">
        <f>IF(AB369+AF369&gt;0,"*","")</f>
        <v/>
      </c>
      <c r="R369" s="303">
        <f t="shared" si="181"/>
        <v>0</v>
      </c>
      <c r="S369" s="304">
        <f t="shared" si="182"/>
        <v>0</v>
      </c>
      <c r="T369" s="305">
        <f t="shared" si="183"/>
        <v>0</v>
      </c>
      <c r="V369" s="306" t="str">
        <f t="shared" si="184"/>
        <v/>
      </c>
      <c r="X369" s="173" t="str">
        <f t="shared" si="185"/>
        <v/>
      </c>
      <c r="Z369" s="307">
        <f t="shared" si="190"/>
        <v>0</v>
      </c>
      <c r="AA369" s="308">
        <f>IF($Z369&gt;=1,RANK($Z369,$Z369:$Z382),0)</f>
        <v>0</v>
      </c>
      <c r="AB369" s="309">
        <f t="shared" si="188"/>
        <v>0</v>
      </c>
      <c r="AD369" s="307">
        <f t="shared" si="191"/>
        <v>0</v>
      </c>
      <c r="AE369" s="308">
        <f>IF($AD369&gt;=1,RANK($AD369,$AD369:$AD382),0)</f>
        <v>0</v>
      </c>
      <c r="AF369" s="309">
        <f t="shared" si="189"/>
        <v>0</v>
      </c>
      <c r="AI369" s="336">
        <f t="shared" si="192"/>
        <v>0</v>
      </c>
      <c r="AJ369" s="337">
        <f t="shared" si="193"/>
        <v>0</v>
      </c>
    </row>
    <row r="370" spans="1:36" ht="15" x14ac:dyDescent="0.2">
      <c r="A370" s="447"/>
      <c r="B370" s="295">
        <f t="shared" si="170"/>
        <v>0</v>
      </c>
      <c r="C370" s="371"/>
      <c r="D370" s="310" t="str">
        <f t="shared" si="171"/>
        <v/>
      </c>
      <c r="E370" s="311" t="str">
        <f t="shared" si="172"/>
        <v/>
      </c>
      <c r="F370" s="312">
        <f t="shared" si="173"/>
        <v>0</v>
      </c>
      <c r="G370" s="313">
        <f t="shared" si="174"/>
        <v>0</v>
      </c>
      <c r="H370" s="314">
        <f t="shared" si="175"/>
        <v>0</v>
      </c>
      <c r="I370" s="313">
        <f t="shared" si="176"/>
        <v>0</v>
      </c>
      <c r="J370" s="314">
        <f t="shared" si="177"/>
        <v>0</v>
      </c>
      <c r="K370" s="313">
        <f t="shared" si="178"/>
        <v>0</v>
      </c>
      <c r="L370" s="312">
        <f t="shared" si="179"/>
        <v>0</v>
      </c>
      <c r="M370" s="313">
        <f t="shared" si="180"/>
        <v>0</v>
      </c>
      <c r="N370" s="449"/>
      <c r="O370" s="315">
        <f t="shared" ref="O370:O382" si="198">+G370+I370+K370+M370</f>
        <v>0</v>
      </c>
      <c r="P370" s="452"/>
      <c r="Q370" s="302" t="str">
        <f t="shared" ref="Q370:Q382" si="199">IF(AB370+AF370&gt;0,"*","")</f>
        <v/>
      </c>
      <c r="R370" s="316">
        <f t="shared" si="181"/>
        <v>0</v>
      </c>
      <c r="S370" s="168">
        <f t="shared" si="182"/>
        <v>0</v>
      </c>
      <c r="T370" s="169">
        <f t="shared" si="183"/>
        <v>0</v>
      </c>
      <c r="V370" s="317" t="str">
        <f t="shared" si="184"/>
        <v/>
      </c>
      <c r="X370" s="173" t="str">
        <f t="shared" si="185"/>
        <v/>
      </c>
      <c r="Z370" s="318">
        <f t="shared" si="190"/>
        <v>0</v>
      </c>
      <c r="AA370" s="319">
        <f>IF($Z370&gt;=1,RANK($Z370,$Z369:$Z382),0)</f>
        <v>0</v>
      </c>
      <c r="AB370" s="320">
        <f t="shared" si="188"/>
        <v>0</v>
      </c>
      <c r="AD370" s="318">
        <f t="shared" si="191"/>
        <v>0</v>
      </c>
      <c r="AE370" s="319">
        <f>IF($AD370&gt;=1,RANK($AD370,$AD369:$AD382),0)</f>
        <v>0</v>
      </c>
      <c r="AF370" s="320">
        <f t="shared" si="189"/>
        <v>0</v>
      </c>
      <c r="AI370" s="336">
        <f t="shared" si="192"/>
        <v>0</v>
      </c>
      <c r="AJ370" s="337">
        <f t="shared" si="193"/>
        <v>0</v>
      </c>
    </row>
    <row r="371" spans="1:36" ht="15" x14ac:dyDescent="0.2">
      <c r="A371" s="447"/>
      <c r="B371" s="295">
        <f t="shared" si="170"/>
        <v>0</v>
      </c>
      <c r="C371" s="371"/>
      <c r="D371" s="310" t="str">
        <f t="shared" si="171"/>
        <v/>
      </c>
      <c r="E371" s="311" t="str">
        <f t="shared" si="172"/>
        <v/>
      </c>
      <c r="F371" s="312">
        <f t="shared" si="173"/>
        <v>0</v>
      </c>
      <c r="G371" s="313">
        <f t="shared" si="174"/>
        <v>0</v>
      </c>
      <c r="H371" s="314">
        <f t="shared" si="175"/>
        <v>0</v>
      </c>
      <c r="I371" s="313">
        <f t="shared" si="176"/>
        <v>0</v>
      </c>
      <c r="J371" s="314">
        <f t="shared" si="177"/>
        <v>0</v>
      </c>
      <c r="K371" s="313">
        <f t="shared" si="178"/>
        <v>0</v>
      </c>
      <c r="L371" s="312">
        <f t="shared" si="179"/>
        <v>0</v>
      </c>
      <c r="M371" s="313">
        <f t="shared" si="180"/>
        <v>0</v>
      </c>
      <c r="N371" s="449"/>
      <c r="O371" s="315">
        <f t="shared" si="198"/>
        <v>0</v>
      </c>
      <c r="P371" s="452"/>
      <c r="Q371" s="302" t="str">
        <f t="shared" si="199"/>
        <v/>
      </c>
      <c r="R371" s="316">
        <f t="shared" si="181"/>
        <v>0</v>
      </c>
      <c r="S371" s="168">
        <f t="shared" si="182"/>
        <v>0</v>
      </c>
      <c r="T371" s="169">
        <f t="shared" si="183"/>
        <v>0</v>
      </c>
      <c r="V371" s="317" t="str">
        <f t="shared" si="184"/>
        <v/>
      </c>
      <c r="X371" s="173" t="str">
        <f t="shared" si="185"/>
        <v/>
      </c>
      <c r="Z371" s="318">
        <f t="shared" si="190"/>
        <v>0</v>
      </c>
      <c r="AA371" s="319">
        <f>IF($Z371&gt;=1,RANK($Z371,$Z369:$Z382),0)</f>
        <v>0</v>
      </c>
      <c r="AB371" s="320">
        <f t="shared" si="188"/>
        <v>0</v>
      </c>
      <c r="AD371" s="318">
        <f t="shared" si="191"/>
        <v>0</v>
      </c>
      <c r="AE371" s="319">
        <f>IF($AD371&gt;=1,RANK($AD371,$AD369:$AD382),0)</f>
        <v>0</v>
      </c>
      <c r="AF371" s="320">
        <f t="shared" si="189"/>
        <v>0</v>
      </c>
      <c r="AI371" s="336">
        <f t="shared" si="192"/>
        <v>0</v>
      </c>
      <c r="AJ371" s="337">
        <f t="shared" si="193"/>
        <v>0</v>
      </c>
    </row>
    <row r="372" spans="1:36" ht="15" x14ac:dyDescent="0.2">
      <c r="A372" s="447"/>
      <c r="B372" s="295">
        <f t="shared" si="170"/>
        <v>0</v>
      </c>
      <c r="C372" s="371"/>
      <c r="D372" s="310" t="str">
        <f t="shared" si="171"/>
        <v/>
      </c>
      <c r="E372" s="311" t="str">
        <f t="shared" si="172"/>
        <v/>
      </c>
      <c r="F372" s="312">
        <f t="shared" si="173"/>
        <v>0</v>
      </c>
      <c r="G372" s="313">
        <f t="shared" si="174"/>
        <v>0</v>
      </c>
      <c r="H372" s="314">
        <f t="shared" si="175"/>
        <v>0</v>
      </c>
      <c r="I372" s="313">
        <f t="shared" si="176"/>
        <v>0</v>
      </c>
      <c r="J372" s="314">
        <f t="shared" si="177"/>
        <v>0</v>
      </c>
      <c r="K372" s="313">
        <f t="shared" si="178"/>
        <v>0</v>
      </c>
      <c r="L372" s="312">
        <f t="shared" si="179"/>
        <v>0</v>
      </c>
      <c r="M372" s="313">
        <f t="shared" si="180"/>
        <v>0</v>
      </c>
      <c r="N372" s="449"/>
      <c r="O372" s="315">
        <f t="shared" si="198"/>
        <v>0</v>
      </c>
      <c r="P372" s="452"/>
      <c r="Q372" s="302" t="str">
        <f t="shared" si="199"/>
        <v/>
      </c>
      <c r="R372" s="316">
        <f t="shared" si="181"/>
        <v>0</v>
      </c>
      <c r="S372" s="168">
        <f t="shared" si="182"/>
        <v>0</v>
      </c>
      <c r="T372" s="169">
        <f t="shared" si="183"/>
        <v>0</v>
      </c>
      <c r="V372" s="317" t="str">
        <f t="shared" si="184"/>
        <v/>
      </c>
      <c r="X372" s="173" t="str">
        <f t="shared" si="185"/>
        <v/>
      </c>
      <c r="Z372" s="318">
        <f t="shared" si="190"/>
        <v>0</v>
      </c>
      <c r="AA372" s="319">
        <f>IF($Z372&gt;=1,RANK($Z372,$Z369:$Z382),0)</f>
        <v>0</v>
      </c>
      <c r="AB372" s="320">
        <f t="shared" si="188"/>
        <v>0</v>
      </c>
      <c r="AD372" s="318">
        <f t="shared" si="191"/>
        <v>0</v>
      </c>
      <c r="AE372" s="319">
        <f>IF($AD372&gt;=1,RANK($AD372,$AD369:$AD382),0)</f>
        <v>0</v>
      </c>
      <c r="AF372" s="320">
        <f t="shared" si="189"/>
        <v>0</v>
      </c>
      <c r="AI372" s="336">
        <f t="shared" si="192"/>
        <v>0</v>
      </c>
      <c r="AJ372" s="337">
        <f t="shared" si="193"/>
        <v>0</v>
      </c>
    </row>
    <row r="373" spans="1:36" ht="15" x14ac:dyDescent="0.2">
      <c r="A373" s="447"/>
      <c r="B373" s="295">
        <f t="shared" si="170"/>
        <v>0</v>
      </c>
      <c r="C373" s="371"/>
      <c r="D373" s="310" t="str">
        <f t="shared" si="171"/>
        <v/>
      </c>
      <c r="E373" s="311" t="str">
        <f t="shared" si="172"/>
        <v/>
      </c>
      <c r="F373" s="312">
        <f t="shared" si="173"/>
        <v>0</v>
      </c>
      <c r="G373" s="313">
        <f t="shared" si="174"/>
        <v>0</v>
      </c>
      <c r="H373" s="314">
        <f t="shared" si="175"/>
        <v>0</v>
      </c>
      <c r="I373" s="313">
        <f t="shared" si="176"/>
        <v>0</v>
      </c>
      <c r="J373" s="314">
        <f t="shared" si="177"/>
        <v>0</v>
      </c>
      <c r="K373" s="313">
        <f t="shared" si="178"/>
        <v>0</v>
      </c>
      <c r="L373" s="312">
        <f t="shared" si="179"/>
        <v>0</v>
      </c>
      <c r="M373" s="313">
        <f t="shared" si="180"/>
        <v>0</v>
      </c>
      <c r="N373" s="449"/>
      <c r="O373" s="315">
        <f t="shared" si="198"/>
        <v>0</v>
      </c>
      <c r="P373" s="452"/>
      <c r="Q373" s="302" t="str">
        <f t="shared" si="199"/>
        <v/>
      </c>
      <c r="R373" s="316">
        <f t="shared" si="181"/>
        <v>0</v>
      </c>
      <c r="S373" s="168">
        <f t="shared" si="182"/>
        <v>0</v>
      </c>
      <c r="T373" s="169">
        <f t="shared" si="183"/>
        <v>0</v>
      </c>
      <c r="V373" s="317" t="str">
        <f t="shared" si="184"/>
        <v/>
      </c>
      <c r="X373" s="173" t="str">
        <f t="shared" si="185"/>
        <v/>
      </c>
      <c r="Z373" s="318">
        <f t="shared" si="190"/>
        <v>0</v>
      </c>
      <c r="AA373" s="319">
        <f>IF($Z373&gt;=1,RANK($Z373,$Z369:$Z382),0)</f>
        <v>0</v>
      </c>
      <c r="AB373" s="320">
        <f t="shared" si="188"/>
        <v>0</v>
      </c>
      <c r="AD373" s="318">
        <f t="shared" si="191"/>
        <v>0</v>
      </c>
      <c r="AE373" s="319">
        <f>IF($AD373&gt;=1,RANK($AD373,$AD369:$AD382),0)</f>
        <v>0</v>
      </c>
      <c r="AF373" s="320">
        <f t="shared" si="189"/>
        <v>0</v>
      </c>
      <c r="AI373" s="336">
        <f t="shared" si="192"/>
        <v>0</v>
      </c>
      <c r="AJ373" s="337">
        <f t="shared" si="193"/>
        <v>0</v>
      </c>
    </row>
    <row r="374" spans="1:36" ht="15" x14ac:dyDescent="0.2">
      <c r="A374" s="447"/>
      <c r="B374" s="295">
        <f t="shared" si="170"/>
        <v>0</v>
      </c>
      <c r="C374" s="371"/>
      <c r="D374" s="310" t="str">
        <f t="shared" si="171"/>
        <v/>
      </c>
      <c r="E374" s="311" t="str">
        <f t="shared" si="172"/>
        <v/>
      </c>
      <c r="F374" s="321">
        <f t="shared" si="173"/>
        <v>0</v>
      </c>
      <c r="G374" s="313">
        <f t="shared" si="174"/>
        <v>0</v>
      </c>
      <c r="H374" s="314">
        <f t="shared" si="175"/>
        <v>0</v>
      </c>
      <c r="I374" s="313">
        <f t="shared" si="176"/>
        <v>0</v>
      </c>
      <c r="J374" s="314">
        <f t="shared" si="177"/>
        <v>0</v>
      </c>
      <c r="K374" s="313">
        <f t="shared" si="178"/>
        <v>0</v>
      </c>
      <c r="L374" s="312">
        <f t="shared" si="179"/>
        <v>0</v>
      </c>
      <c r="M374" s="313">
        <f t="shared" si="180"/>
        <v>0</v>
      </c>
      <c r="N374" s="449"/>
      <c r="O374" s="315">
        <f t="shared" si="198"/>
        <v>0</v>
      </c>
      <c r="P374" s="452"/>
      <c r="Q374" s="302" t="str">
        <f t="shared" si="199"/>
        <v/>
      </c>
      <c r="R374" s="316">
        <f t="shared" si="181"/>
        <v>0</v>
      </c>
      <c r="S374" s="168">
        <f t="shared" si="182"/>
        <v>0</v>
      </c>
      <c r="T374" s="169">
        <f t="shared" si="183"/>
        <v>0</v>
      </c>
      <c r="V374" s="317" t="str">
        <f t="shared" si="184"/>
        <v/>
      </c>
      <c r="X374" s="173" t="str">
        <f t="shared" si="185"/>
        <v/>
      </c>
      <c r="Z374" s="318">
        <f t="shared" si="190"/>
        <v>0</v>
      </c>
      <c r="AA374" s="319">
        <f>IF($Z374&gt;=1,RANK($Z374,$Z369:$Z382),0)</f>
        <v>0</v>
      </c>
      <c r="AB374" s="320">
        <f t="shared" si="188"/>
        <v>0</v>
      </c>
      <c r="AD374" s="318">
        <f t="shared" si="191"/>
        <v>0</v>
      </c>
      <c r="AE374" s="319">
        <f>IF($AD374&gt;=1,RANK($AD374,$AD369:$AD382),0)</f>
        <v>0</v>
      </c>
      <c r="AF374" s="320">
        <f t="shared" si="189"/>
        <v>0</v>
      </c>
      <c r="AI374" s="336">
        <f t="shared" si="192"/>
        <v>0</v>
      </c>
      <c r="AJ374" s="337">
        <f t="shared" si="193"/>
        <v>0</v>
      </c>
    </row>
    <row r="375" spans="1:36" ht="15" x14ac:dyDescent="0.2">
      <c r="A375" s="447"/>
      <c r="B375" s="295">
        <f t="shared" si="170"/>
        <v>0</v>
      </c>
      <c r="C375" s="371"/>
      <c r="D375" s="310" t="str">
        <f t="shared" si="171"/>
        <v/>
      </c>
      <c r="E375" s="311" t="str">
        <f t="shared" si="172"/>
        <v/>
      </c>
      <c r="F375" s="312">
        <f t="shared" si="173"/>
        <v>0</v>
      </c>
      <c r="G375" s="313">
        <f t="shared" si="174"/>
        <v>0</v>
      </c>
      <c r="H375" s="314">
        <f t="shared" si="175"/>
        <v>0</v>
      </c>
      <c r="I375" s="313">
        <f t="shared" si="176"/>
        <v>0</v>
      </c>
      <c r="J375" s="314">
        <f t="shared" si="177"/>
        <v>0</v>
      </c>
      <c r="K375" s="313">
        <f t="shared" si="178"/>
        <v>0</v>
      </c>
      <c r="L375" s="312">
        <f t="shared" si="179"/>
        <v>0</v>
      </c>
      <c r="M375" s="313">
        <f t="shared" si="180"/>
        <v>0</v>
      </c>
      <c r="N375" s="449"/>
      <c r="O375" s="315">
        <f t="shared" si="198"/>
        <v>0</v>
      </c>
      <c r="P375" s="452"/>
      <c r="Q375" s="302" t="str">
        <f t="shared" si="199"/>
        <v/>
      </c>
      <c r="R375" s="316">
        <f t="shared" si="181"/>
        <v>0</v>
      </c>
      <c r="S375" s="168">
        <f t="shared" si="182"/>
        <v>0</v>
      </c>
      <c r="T375" s="169">
        <f t="shared" si="183"/>
        <v>0</v>
      </c>
      <c r="V375" s="317" t="str">
        <f t="shared" si="184"/>
        <v/>
      </c>
      <c r="X375" s="173" t="str">
        <f t="shared" si="185"/>
        <v/>
      </c>
      <c r="Z375" s="318">
        <f t="shared" si="190"/>
        <v>0</v>
      </c>
      <c r="AA375" s="319">
        <f>IF($Z375&gt;=1,RANK($Z375,$Z369:$Z382),0)</f>
        <v>0</v>
      </c>
      <c r="AB375" s="320">
        <f t="shared" si="188"/>
        <v>0</v>
      </c>
      <c r="AD375" s="318">
        <f t="shared" si="191"/>
        <v>0</v>
      </c>
      <c r="AE375" s="319">
        <f>IF($AD375&gt;=1,RANK($AD375,$AD369:$AD382),0)</f>
        <v>0</v>
      </c>
      <c r="AF375" s="320">
        <f t="shared" si="189"/>
        <v>0</v>
      </c>
      <c r="AI375" s="336">
        <f t="shared" si="192"/>
        <v>0</v>
      </c>
      <c r="AJ375" s="337">
        <f t="shared" si="193"/>
        <v>0</v>
      </c>
    </row>
    <row r="376" spans="1:36" ht="15" x14ac:dyDescent="0.2">
      <c r="A376" s="447"/>
      <c r="B376" s="295">
        <f t="shared" si="170"/>
        <v>0</v>
      </c>
      <c r="C376" s="371"/>
      <c r="D376" s="310" t="str">
        <f t="shared" si="171"/>
        <v/>
      </c>
      <c r="E376" s="311" t="str">
        <f t="shared" si="172"/>
        <v/>
      </c>
      <c r="F376" s="312">
        <f t="shared" si="173"/>
        <v>0</v>
      </c>
      <c r="G376" s="313">
        <f t="shared" si="174"/>
        <v>0</v>
      </c>
      <c r="H376" s="314">
        <f t="shared" si="175"/>
        <v>0</v>
      </c>
      <c r="I376" s="313">
        <f t="shared" si="176"/>
        <v>0</v>
      </c>
      <c r="J376" s="314">
        <f t="shared" si="177"/>
        <v>0</v>
      </c>
      <c r="K376" s="313">
        <f t="shared" si="178"/>
        <v>0</v>
      </c>
      <c r="L376" s="312">
        <f t="shared" si="179"/>
        <v>0</v>
      </c>
      <c r="M376" s="313">
        <f t="shared" si="180"/>
        <v>0</v>
      </c>
      <c r="N376" s="449"/>
      <c r="O376" s="315">
        <f t="shared" si="198"/>
        <v>0</v>
      </c>
      <c r="P376" s="452"/>
      <c r="Q376" s="302" t="str">
        <f t="shared" si="199"/>
        <v/>
      </c>
      <c r="R376" s="316">
        <f t="shared" si="181"/>
        <v>0</v>
      </c>
      <c r="S376" s="168">
        <f t="shared" si="182"/>
        <v>0</v>
      </c>
      <c r="T376" s="169">
        <f t="shared" si="183"/>
        <v>0</v>
      </c>
      <c r="V376" s="317" t="str">
        <f t="shared" si="184"/>
        <v/>
      </c>
      <c r="X376" s="173" t="str">
        <f t="shared" si="185"/>
        <v/>
      </c>
      <c r="Z376" s="318">
        <f t="shared" si="190"/>
        <v>0</v>
      </c>
      <c r="AA376" s="319">
        <f>IF($Z376&gt;=1,RANK($Z376,$Z369:$Z382),0)</f>
        <v>0</v>
      </c>
      <c r="AB376" s="320">
        <f t="shared" si="188"/>
        <v>0</v>
      </c>
      <c r="AD376" s="318">
        <f t="shared" si="191"/>
        <v>0</v>
      </c>
      <c r="AE376" s="319">
        <f>IF($AD376&gt;=1,RANK($AD376,$AD369:$AD382),0)</f>
        <v>0</v>
      </c>
      <c r="AF376" s="320">
        <f t="shared" si="189"/>
        <v>0</v>
      </c>
      <c r="AI376" s="336">
        <f t="shared" si="192"/>
        <v>0</v>
      </c>
      <c r="AJ376" s="337">
        <f t="shared" si="193"/>
        <v>0</v>
      </c>
    </row>
    <row r="377" spans="1:36" ht="15" x14ac:dyDescent="0.2">
      <c r="A377" s="447"/>
      <c r="B377" s="295">
        <f t="shared" si="170"/>
        <v>0</v>
      </c>
      <c r="C377" s="371"/>
      <c r="D377" s="310" t="str">
        <f t="shared" si="171"/>
        <v/>
      </c>
      <c r="E377" s="311" t="str">
        <f t="shared" si="172"/>
        <v/>
      </c>
      <c r="F377" s="312">
        <f t="shared" si="173"/>
        <v>0</v>
      </c>
      <c r="G377" s="313">
        <f t="shared" si="174"/>
        <v>0</v>
      </c>
      <c r="H377" s="314">
        <f t="shared" si="175"/>
        <v>0</v>
      </c>
      <c r="I377" s="313">
        <f t="shared" si="176"/>
        <v>0</v>
      </c>
      <c r="J377" s="314">
        <f t="shared" si="177"/>
        <v>0</v>
      </c>
      <c r="K377" s="313">
        <f t="shared" si="178"/>
        <v>0</v>
      </c>
      <c r="L377" s="312">
        <f t="shared" si="179"/>
        <v>0</v>
      </c>
      <c r="M377" s="313">
        <f t="shared" si="180"/>
        <v>0</v>
      </c>
      <c r="N377" s="449"/>
      <c r="O377" s="315">
        <f t="shared" si="198"/>
        <v>0</v>
      </c>
      <c r="P377" s="452"/>
      <c r="Q377" s="302" t="str">
        <f t="shared" si="199"/>
        <v/>
      </c>
      <c r="R377" s="316">
        <f t="shared" si="181"/>
        <v>0</v>
      </c>
      <c r="S377" s="168">
        <f t="shared" si="182"/>
        <v>0</v>
      </c>
      <c r="T377" s="169">
        <f t="shared" si="183"/>
        <v>0</v>
      </c>
      <c r="V377" s="317" t="str">
        <f t="shared" si="184"/>
        <v/>
      </c>
      <c r="X377" s="173" t="str">
        <f t="shared" si="185"/>
        <v/>
      </c>
      <c r="Z377" s="318">
        <f t="shared" si="190"/>
        <v>0</v>
      </c>
      <c r="AA377" s="319">
        <f>IF($Z377&gt;=1,RANK($Z377,$Z369:$Z382),0)</f>
        <v>0</v>
      </c>
      <c r="AB377" s="320">
        <f t="shared" si="188"/>
        <v>0</v>
      </c>
      <c r="AD377" s="318">
        <f t="shared" si="191"/>
        <v>0</v>
      </c>
      <c r="AE377" s="319">
        <f>IF($AD377&gt;=1,RANK($AD377,$AD369:$AD382),0)</f>
        <v>0</v>
      </c>
      <c r="AF377" s="320">
        <f t="shared" si="189"/>
        <v>0</v>
      </c>
      <c r="AI377" s="336">
        <f t="shared" si="192"/>
        <v>0</v>
      </c>
      <c r="AJ377" s="337">
        <f t="shared" si="193"/>
        <v>0</v>
      </c>
    </row>
    <row r="378" spans="1:36" ht="15" x14ac:dyDescent="0.2">
      <c r="A378" s="447"/>
      <c r="B378" s="295">
        <f t="shared" si="170"/>
        <v>0</v>
      </c>
      <c r="C378" s="371"/>
      <c r="D378" s="310" t="str">
        <f t="shared" si="171"/>
        <v/>
      </c>
      <c r="E378" s="311" t="str">
        <f t="shared" si="172"/>
        <v/>
      </c>
      <c r="F378" s="312">
        <f t="shared" si="173"/>
        <v>0</v>
      </c>
      <c r="G378" s="313">
        <f t="shared" si="174"/>
        <v>0</v>
      </c>
      <c r="H378" s="314">
        <f t="shared" si="175"/>
        <v>0</v>
      </c>
      <c r="I378" s="313">
        <f t="shared" si="176"/>
        <v>0</v>
      </c>
      <c r="J378" s="314">
        <f t="shared" si="177"/>
        <v>0</v>
      </c>
      <c r="K378" s="313">
        <f t="shared" si="178"/>
        <v>0</v>
      </c>
      <c r="L378" s="312">
        <f t="shared" si="179"/>
        <v>0</v>
      </c>
      <c r="M378" s="313">
        <f t="shared" si="180"/>
        <v>0</v>
      </c>
      <c r="N378" s="449"/>
      <c r="O378" s="315">
        <f t="shared" si="198"/>
        <v>0</v>
      </c>
      <c r="P378" s="452"/>
      <c r="Q378" s="302" t="str">
        <f t="shared" si="199"/>
        <v/>
      </c>
      <c r="R378" s="316">
        <f t="shared" si="181"/>
        <v>0</v>
      </c>
      <c r="S378" s="168">
        <f t="shared" si="182"/>
        <v>0</v>
      </c>
      <c r="T378" s="169">
        <f t="shared" si="183"/>
        <v>0</v>
      </c>
      <c r="V378" s="317" t="str">
        <f t="shared" si="184"/>
        <v/>
      </c>
      <c r="X378" s="173" t="str">
        <f t="shared" si="185"/>
        <v/>
      </c>
      <c r="Z378" s="318">
        <f t="shared" si="190"/>
        <v>0</v>
      </c>
      <c r="AA378" s="319">
        <f>IF($Z378&gt;=1,RANK($Z378,$Z369:$Z382),0)</f>
        <v>0</v>
      </c>
      <c r="AB378" s="320">
        <f t="shared" si="188"/>
        <v>0</v>
      </c>
      <c r="AD378" s="318">
        <f t="shared" si="191"/>
        <v>0</v>
      </c>
      <c r="AE378" s="319">
        <f>IF($AD378&gt;=1,RANK($AD378,$AD369:$AD382),0)</f>
        <v>0</v>
      </c>
      <c r="AF378" s="320">
        <f t="shared" si="189"/>
        <v>0</v>
      </c>
      <c r="AI378" s="336">
        <f t="shared" si="192"/>
        <v>0</v>
      </c>
      <c r="AJ378" s="337">
        <f t="shared" si="193"/>
        <v>0</v>
      </c>
    </row>
    <row r="379" spans="1:36" ht="15" x14ac:dyDescent="0.2">
      <c r="A379" s="447"/>
      <c r="B379" s="295">
        <f t="shared" si="170"/>
        <v>0</v>
      </c>
      <c r="C379" s="371"/>
      <c r="D379" s="310" t="str">
        <f t="shared" si="171"/>
        <v/>
      </c>
      <c r="E379" s="311" t="str">
        <f t="shared" si="172"/>
        <v/>
      </c>
      <c r="F379" s="312">
        <f t="shared" si="173"/>
        <v>0</v>
      </c>
      <c r="G379" s="313">
        <f t="shared" si="174"/>
        <v>0</v>
      </c>
      <c r="H379" s="314">
        <f t="shared" si="175"/>
        <v>0</v>
      </c>
      <c r="I379" s="313">
        <f t="shared" si="176"/>
        <v>0</v>
      </c>
      <c r="J379" s="314">
        <f t="shared" si="177"/>
        <v>0</v>
      </c>
      <c r="K379" s="313">
        <f t="shared" si="178"/>
        <v>0</v>
      </c>
      <c r="L379" s="312">
        <f t="shared" si="179"/>
        <v>0</v>
      </c>
      <c r="M379" s="313">
        <f t="shared" si="180"/>
        <v>0</v>
      </c>
      <c r="N379" s="449"/>
      <c r="O379" s="315">
        <f t="shared" si="198"/>
        <v>0</v>
      </c>
      <c r="P379" s="452"/>
      <c r="Q379" s="302" t="str">
        <f t="shared" si="199"/>
        <v/>
      </c>
      <c r="R379" s="316">
        <f t="shared" si="181"/>
        <v>0</v>
      </c>
      <c r="S379" s="168">
        <f t="shared" si="182"/>
        <v>0</v>
      </c>
      <c r="T379" s="169">
        <f t="shared" si="183"/>
        <v>0</v>
      </c>
      <c r="V379" s="317" t="str">
        <f t="shared" si="184"/>
        <v/>
      </c>
      <c r="X379" s="173" t="str">
        <f t="shared" si="185"/>
        <v/>
      </c>
      <c r="Z379" s="318">
        <f t="shared" si="190"/>
        <v>0</v>
      </c>
      <c r="AA379" s="319">
        <f>IF($Z379&gt;=1,RANK($Z379,$Z369:$Z382),0)</f>
        <v>0</v>
      </c>
      <c r="AB379" s="320">
        <f t="shared" si="188"/>
        <v>0</v>
      </c>
      <c r="AD379" s="318">
        <f t="shared" si="191"/>
        <v>0</v>
      </c>
      <c r="AE379" s="319">
        <f>IF($AD379&gt;=1,RANK($AD379,$AD369:$AD382),0)</f>
        <v>0</v>
      </c>
      <c r="AF379" s="320">
        <f t="shared" si="189"/>
        <v>0</v>
      </c>
      <c r="AI379" s="336">
        <f t="shared" si="192"/>
        <v>0</v>
      </c>
      <c r="AJ379" s="337">
        <f t="shared" si="193"/>
        <v>0</v>
      </c>
    </row>
    <row r="380" spans="1:36" ht="15" x14ac:dyDescent="0.2">
      <c r="A380" s="447"/>
      <c r="B380" s="295">
        <f t="shared" si="170"/>
        <v>0</v>
      </c>
      <c r="C380" s="371"/>
      <c r="D380" s="310" t="str">
        <f t="shared" si="171"/>
        <v/>
      </c>
      <c r="E380" s="311" t="str">
        <f t="shared" si="172"/>
        <v/>
      </c>
      <c r="F380" s="312">
        <f t="shared" si="173"/>
        <v>0</v>
      </c>
      <c r="G380" s="313">
        <f t="shared" si="174"/>
        <v>0</v>
      </c>
      <c r="H380" s="314">
        <f t="shared" si="175"/>
        <v>0</v>
      </c>
      <c r="I380" s="313">
        <f t="shared" si="176"/>
        <v>0</v>
      </c>
      <c r="J380" s="314">
        <f t="shared" si="177"/>
        <v>0</v>
      </c>
      <c r="K380" s="313">
        <f t="shared" si="178"/>
        <v>0</v>
      </c>
      <c r="L380" s="312">
        <f t="shared" si="179"/>
        <v>0</v>
      </c>
      <c r="M380" s="313">
        <f t="shared" si="180"/>
        <v>0</v>
      </c>
      <c r="N380" s="449"/>
      <c r="O380" s="315">
        <f t="shared" si="198"/>
        <v>0</v>
      </c>
      <c r="P380" s="452"/>
      <c r="Q380" s="302" t="str">
        <f t="shared" si="199"/>
        <v/>
      </c>
      <c r="R380" s="316">
        <f t="shared" si="181"/>
        <v>0</v>
      </c>
      <c r="S380" s="168">
        <f t="shared" si="182"/>
        <v>0</v>
      </c>
      <c r="T380" s="169">
        <f t="shared" si="183"/>
        <v>0</v>
      </c>
      <c r="V380" s="317" t="str">
        <f t="shared" si="184"/>
        <v/>
      </c>
      <c r="X380" s="173" t="str">
        <f t="shared" si="185"/>
        <v/>
      </c>
      <c r="Z380" s="318">
        <f t="shared" si="190"/>
        <v>0</v>
      </c>
      <c r="AA380" s="319">
        <f>IF($Z380&gt;=1,RANK($Z380,$Z369:$Z382),0)</f>
        <v>0</v>
      </c>
      <c r="AB380" s="320">
        <f t="shared" si="188"/>
        <v>0</v>
      </c>
      <c r="AD380" s="318">
        <f t="shared" si="191"/>
        <v>0</v>
      </c>
      <c r="AE380" s="319">
        <f>IF($AD380&gt;=1,RANK($AD380,$AD369:$AD382),0)</f>
        <v>0</v>
      </c>
      <c r="AF380" s="320">
        <f t="shared" si="189"/>
        <v>0</v>
      </c>
      <c r="AI380" s="336">
        <f t="shared" si="192"/>
        <v>0</v>
      </c>
      <c r="AJ380" s="337">
        <f t="shared" si="193"/>
        <v>0</v>
      </c>
    </row>
    <row r="381" spans="1:36" ht="15" x14ac:dyDescent="0.2">
      <c r="A381" s="447"/>
      <c r="B381" s="295">
        <f t="shared" si="170"/>
        <v>0</v>
      </c>
      <c r="C381" s="371"/>
      <c r="D381" s="310" t="str">
        <f t="shared" si="171"/>
        <v/>
      </c>
      <c r="E381" s="311" t="str">
        <f t="shared" si="172"/>
        <v/>
      </c>
      <c r="F381" s="312">
        <f t="shared" si="173"/>
        <v>0</v>
      </c>
      <c r="G381" s="313">
        <f t="shared" si="174"/>
        <v>0</v>
      </c>
      <c r="H381" s="314">
        <f t="shared" si="175"/>
        <v>0</v>
      </c>
      <c r="I381" s="313">
        <f t="shared" si="176"/>
        <v>0</v>
      </c>
      <c r="J381" s="314">
        <f t="shared" si="177"/>
        <v>0</v>
      </c>
      <c r="K381" s="313">
        <f t="shared" si="178"/>
        <v>0</v>
      </c>
      <c r="L381" s="312">
        <f t="shared" si="179"/>
        <v>0</v>
      </c>
      <c r="M381" s="313">
        <f t="shared" si="180"/>
        <v>0</v>
      </c>
      <c r="N381" s="449"/>
      <c r="O381" s="315">
        <f t="shared" si="198"/>
        <v>0</v>
      </c>
      <c r="P381" s="452"/>
      <c r="Q381" s="302" t="str">
        <f t="shared" si="199"/>
        <v/>
      </c>
      <c r="R381" s="316">
        <f t="shared" si="181"/>
        <v>0</v>
      </c>
      <c r="S381" s="168">
        <f t="shared" si="182"/>
        <v>0</v>
      </c>
      <c r="T381" s="169">
        <f t="shared" si="183"/>
        <v>0</v>
      </c>
      <c r="V381" s="317" t="str">
        <f t="shared" si="184"/>
        <v/>
      </c>
      <c r="X381" s="173" t="str">
        <f t="shared" si="185"/>
        <v/>
      </c>
      <c r="Z381" s="318">
        <f t="shared" si="190"/>
        <v>0</v>
      </c>
      <c r="AA381" s="319">
        <f>IF($Z381&gt;=1,RANK($Z381,$Z369:$Z382),0)</f>
        <v>0</v>
      </c>
      <c r="AB381" s="320">
        <f t="shared" si="188"/>
        <v>0</v>
      </c>
      <c r="AD381" s="318">
        <f t="shared" si="191"/>
        <v>0</v>
      </c>
      <c r="AE381" s="319">
        <f>IF($AD381&gt;=1,RANK($AD381,$AD369:$AD382),0)</f>
        <v>0</v>
      </c>
      <c r="AF381" s="320">
        <f t="shared" si="189"/>
        <v>0</v>
      </c>
      <c r="AI381" s="336">
        <f t="shared" si="192"/>
        <v>0</v>
      </c>
      <c r="AJ381" s="337">
        <f t="shared" si="193"/>
        <v>0</v>
      </c>
    </row>
    <row r="382" spans="1:36" ht="15" x14ac:dyDescent="0.2">
      <c r="A382" s="322">
        <f>((ROW(A369)-5)/14)+1</f>
        <v>27</v>
      </c>
      <c r="B382" s="295">
        <f t="shared" si="170"/>
        <v>0</v>
      </c>
      <c r="C382" s="372"/>
      <c r="D382" s="323" t="str">
        <f t="shared" si="171"/>
        <v/>
      </c>
      <c r="E382" s="324" t="str">
        <f t="shared" si="172"/>
        <v/>
      </c>
      <c r="F382" s="325">
        <f t="shared" si="173"/>
        <v>0</v>
      </c>
      <c r="G382" s="326">
        <f t="shared" si="174"/>
        <v>0</v>
      </c>
      <c r="H382" s="327">
        <f t="shared" si="175"/>
        <v>0</v>
      </c>
      <c r="I382" s="326">
        <f t="shared" si="176"/>
        <v>0</v>
      </c>
      <c r="J382" s="327">
        <f t="shared" si="177"/>
        <v>0</v>
      </c>
      <c r="K382" s="326">
        <f t="shared" si="178"/>
        <v>0</v>
      </c>
      <c r="L382" s="325">
        <f t="shared" si="179"/>
        <v>0</v>
      </c>
      <c r="M382" s="326">
        <f t="shared" si="180"/>
        <v>0</v>
      </c>
      <c r="N382" s="450"/>
      <c r="O382" s="328">
        <f t="shared" si="198"/>
        <v>0</v>
      </c>
      <c r="P382" s="453"/>
      <c r="Q382" s="302" t="str">
        <f t="shared" si="199"/>
        <v/>
      </c>
      <c r="R382" s="329">
        <f t="shared" si="181"/>
        <v>0</v>
      </c>
      <c r="S382" s="171">
        <f t="shared" si="182"/>
        <v>0</v>
      </c>
      <c r="T382" s="172">
        <f t="shared" si="183"/>
        <v>0</v>
      </c>
      <c r="V382" s="330" t="str">
        <f t="shared" si="184"/>
        <v/>
      </c>
      <c r="X382" s="173" t="str">
        <f t="shared" si="185"/>
        <v/>
      </c>
      <c r="Z382" s="331">
        <f t="shared" si="190"/>
        <v>0</v>
      </c>
      <c r="AA382" s="293">
        <f>IF($Z382&gt;=1,RANK($Z382,$Z369:$Z382),0)</f>
        <v>0</v>
      </c>
      <c r="AB382" s="294">
        <f t="shared" si="188"/>
        <v>0</v>
      </c>
      <c r="AC382" s="163">
        <f>SUM(AB369:AB382)</f>
        <v>0</v>
      </c>
      <c r="AD382" s="331">
        <f t="shared" si="191"/>
        <v>0</v>
      </c>
      <c r="AE382" s="293">
        <f>IF($AD382&gt;=1,RANK($AD382,$AD369:$AD382),0)</f>
        <v>0</v>
      </c>
      <c r="AF382" s="294">
        <f t="shared" si="189"/>
        <v>0</v>
      </c>
      <c r="AG382" s="163">
        <f>SUM(AF369:AF382)</f>
        <v>0</v>
      </c>
      <c r="AI382" s="332">
        <f t="shared" si="192"/>
        <v>0</v>
      </c>
      <c r="AJ382" s="333">
        <f t="shared" si="193"/>
        <v>0</v>
      </c>
    </row>
    <row r="383" spans="1:36" ht="15" customHeight="1" x14ac:dyDescent="0.2">
      <c r="A383" s="447" t="str">
        <f>IF(LEN(E383),+E383,"")</f>
        <v/>
      </c>
      <c r="B383" s="295">
        <f t="shared" si="170"/>
        <v>0</v>
      </c>
      <c r="C383" s="370"/>
      <c r="D383" s="296" t="str">
        <f t="shared" si="171"/>
        <v/>
      </c>
      <c r="E383" s="297" t="str">
        <f t="shared" si="172"/>
        <v/>
      </c>
      <c r="F383" s="298">
        <f t="shared" si="173"/>
        <v>0</v>
      </c>
      <c r="G383" s="299">
        <f t="shared" si="174"/>
        <v>0</v>
      </c>
      <c r="H383" s="300">
        <f t="shared" si="175"/>
        <v>0</v>
      </c>
      <c r="I383" s="299">
        <f t="shared" si="176"/>
        <v>0</v>
      </c>
      <c r="J383" s="300">
        <f t="shared" si="177"/>
        <v>0</v>
      </c>
      <c r="K383" s="299">
        <f t="shared" si="178"/>
        <v>0</v>
      </c>
      <c r="L383" s="298">
        <f t="shared" si="179"/>
        <v>0</v>
      </c>
      <c r="M383" s="299">
        <f t="shared" si="180"/>
        <v>0</v>
      </c>
      <c r="N383" s="448">
        <f>INDEX(RelayPoints,A396)</f>
        <v>0</v>
      </c>
      <c r="O383" s="301">
        <f>+G383+I383+K383+M383</f>
        <v>0</v>
      </c>
      <c r="P383" s="451">
        <f>+AC396+AG396+N383</f>
        <v>0</v>
      </c>
      <c r="Q383" s="302" t="str">
        <f>IF(AB383+AF383&gt;0,"*","")</f>
        <v/>
      </c>
      <c r="R383" s="303">
        <f t="shared" si="181"/>
        <v>0</v>
      </c>
      <c r="S383" s="304">
        <f t="shared" si="182"/>
        <v>0</v>
      </c>
      <c r="T383" s="305">
        <f t="shared" si="183"/>
        <v>0</v>
      </c>
      <c r="V383" s="306" t="str">
        <f t="shared" si="184"/>
        <v/>
      </c>
      <c r="X383" s="173" t="str">
        <f t="shared" si="185"/>
        <v/>
      </c>
      <c r="Z383" s="307">
        <f t="shared" si="190"/>
        <v>0</v>
      </c>
      <c r="AA383" s="308">
        <f>IF($Z383&gt;=1,RANK($Z383,$Z383:$Z396),0)</f>
        <v>0</v>
      </c>
      <c r="AB383" s="309">
        <f t="shared" si="188"/>
        <v>0</v>
      </c>
      <c r="AD383" s="307">
        <f t="shared" si="191"/>
        <v>0</v>
      </c>
      <c r="AE383" s="308">
        <f>IF($AD383&gt;=1,RANK($AD383,$AD383:$AD396),0)</f>
        <v>0</v>
      </c>
      <c r="AF383" s="309">
        <f t="shared" si="189"/>
        <v>0</v>
      </c>
      <c r="AI383" s="336">
        <f t="shared" si="192"/>
        <v>0</v>
      </c>
      <c r="AJ383" s="337">
        <f t="shared" si="193"/>
        <v>0</v>
      </c>
    </row>
    <row r="384" spans="1:36" ht="15" x14ac:dyDescent="0.2">
      <c r="A384" s="447"/>
      <c r="B384" s="295">
        <f t="shared" si="170"/>
        <v>0</v>
      </c>
      <c r="C384" s="371"/>
      <c r="D384" s="310" t="str">
        <f t="shared" si="171"/>
        <v/>
      </c>
      <c r="E384" s="311" t="str">
        <f t="shared" si="172"/>
        <v/>
      </c>
      <c r="F384" s="312">
        <f t="shared" si="173"/>
        <v>0</v>
      </c>
      <c r="G384" s="313">
        <f t="shared" si="174"/>
        <v>0</v>
      </c>
      <c r="H384" s="314">
        <f t="shared" si="175"/>
        <v>0</v>
      </c>
      <c r="I384" s="313">
        <f t="shared" si="176"/>
        <v>0</v>
      </c>
      <c r="J384" s="314">
        <f t="shared" si="177"/>
        <v>0</v>
      </c>
      <c r="K384" s="313">
        <f t="shared" si="178"/>
        <v>0</v>
      </c>
      <c r="L384" s="312">
        <f t="shared" si="179"/>
        <v>0</v>
      </c>
      <c r="M384" s="313">
        <f t="shared" si="180"/>
        <v>0</v>
      </c>
      <c r="N384" s="449"/>
      <c r="O384" s="315">
        <f t="shared" ref="O384:O396" si="200">+G384+I384+K384+M384</f>
        <v>0</v>
      </c>
      <c r="P384" s="452"/>
      <c r="Q384" s="302" t="str">
        <f t="shared" ref="Q384:Q396" si="201">IF(AB384+AF384&gt;0,"*","")</f>
        <v/>
      </c>
      <c r="R384" s="316">
        <f t="shared" si="181"/>
        <v>0</v>
      </c>
      <c r="S384" s="168">
        <f t="shared" si="182"/>
        <v>0</v>
      </c>
      <c r="T384" s="169">
        <f t="shared" si="183"/>
        <v>0</v>
      </c>
      <c r="V384" s="317" t="str">
        <f t="shared" si="184"/>
        <v/>
      </c>
      <c r="X384" s="173" t="str">
        <f t="shared" si="185"/>
        <v/>
      </c>
      <c r="Z384" s="318">
        <f t="shared" si="190"/>
        <v>0</v>
      </c>
      <c r="AA384" s="319">
        <f>IF($Z384&gt;=1,RANK($Z384,$Z383:$Z396),0)</f>
        <v>0</v>
      </c>
      <c r="AB384" s="320">
        <f t="shared" si="188"/>
        <v>0</v>
      </c>
      <c r="AD384" s="318">
        <f t="shared" si="191"/>
        <v>0</v>
      </c>
      <c r="AE384" s="319">
        <f>IF($AD384&gt;=1,RANK($AD384,$AD383:$AD396),0)</f>
        <v>0</v>
      </c>
      <c r="AF384" s="320">
        <f t="shared" si="189"/>
        <v>0</v>
      </c>
      <c r="AI384" s="336">
        <f t="shared" si="192"/>
        <v>0</v>
      </c>
      <c r="AJ384" s="337">
        <f t="shared" si="193"/>
        <v>0</v>
      </c>
    </row>
    <row r="385" spans="1:36" ht="15" x14ac:dyDescent="0.2">
      <c r="A385" s="447"/>
      <c r="B385" s="295">
        <f t="shared" si="170"/>
        <v>0</v>
      </c>
      <c r="C385" s="371"/>
      <c r="D385" s="310" t="str">
        <f t="shared" si="171"/>
        <v/>
      </c>
      <c r="E385" s="311" t="str">
        <f t="shared" si="172"/>
        <v/>
      </c>
      <c r="F385" s="312">
        <f t="shared" si="173"/>
        <v>0</v>
      </c>
      <c r="G385" s="313">
        <f t="shared" si="174"/>
        <v>0</v>
      </c>
      <c r="H385" s="314">
        <f t="shared" si="175"/>
        <v>0</v>
      </c>
      <c r="I385" s="313">
        <f t="shared" si="176"/>
        <v>0</v>
      </c>
      <c r="J385" s="314">
        <f t="shared" si="177"/>
        <v>0</v>
      </c>
      <c r="K385" s="313">
        <f t="shared" si="178"/>
        <v>0</v>
      </c>
      <c r="L385" s="312">
        <f t="shared" si="179"/>
        <v>0</v>
      </c>
      <c r="M385" s="313">
        <f t="shared" si="180"/>
        <v>0</v>
      </c>
      <c r="N385" s="449"/>
      <c r="O385" s="315">
        <f t="shared" si="200"/>
        <v>0</v>
      </c>
      <c r="P385" s="452"/>
      <c r="Q385" s="302" t="str">
        <f t="shared" si="201"/>
        <v/>
      </c>
      <c r="R385" s="316">
        <f t="shared" si="181"/>
        <v>0</v>
      </c>
      <c r="S385" s="168">
        <f t="shared" si="182"/>
        <v>0</v>
      </c>
      <c r="T385" s="169">
        <f t="shared" si="183"/>
        <v>0</v>
      </c>
      <c r="V385" s="317" t="str">
        <f t="shared" si="184"/>
        <v/>
      </c>
      <c r="X385" s="173" t="str">
        <f t="shared" si="185"/>
        <v/>
      </c>
      <c r="Z385" s="318">
        <f t="shared" si="190"/>
        <v>0</v>
      </c>
      <c r="AA385" s="319">
        <f>IF($Z385&gt;=1,RANK($Z385,$Z383:$Z396),0)</f>
        <v>0</v>
      </c>
      <c r="AB385" s="320">
        <f t="shared" si="188"/>
        <v>0</v>
      </c>
      <c r="AD385" s="318">
        <f t="shared" si="191"/>
        <v>0</v>
      </c>
      <c r="AE385" s="319">
        <f>IF($AD385&gt;=1,RANK($AD385,$AD383:$AD396),0)</f>
        <v>0</v>
      </c>
      <c r="AF385" s="320">
        <f t="shared" si="189"/>
        <v>0</v>
      </c>
      <c r="AI385" s="336">
        <f t="shared" si="192"/>
        <v>0</v>
      </c>
      <c r="AJ385" s="337">
        <f t="shared" si="193"/>
        <v>0</v>
      </c>
    </row>
    <row r="386" spans="1:36" ht="15" x14ac:dyDescent="0.2">
      <c r="A386" s="447"/>
      <c r="B386" s="295">
        <f t="shared" si="170"/>
        <v>0</v>
      </c>
      <c r="C386" s="371"/>
      <c r="D386" s="310" t="str">
        <f t="shared" si="171"/>
        <v/>
      </c>
      <c r="E386" s="311" t="str">
        <f t="shared" si="172"/>
        <v/>
      </c>
      <c r="F386" s="312">
        <f t="shared" si="173"/>
        <v>0</v>
      </c>
      <c r="G386" s="313">
        <f t="shared" si="174"/>
        <v>0</v>
      </c>
      <c r="H386" s="314">
        <f t="shared" si="175"/>
        <v>0</v>
      </c>
      <c r="I386" s="313">
        <f t="shared" si="176"/>
        <v>0</v>
      </c>
      <c r="J386" s="314">
        <f t="shared" si="177"/>
        <v>0</v>
      </c>
      <c r="K386" s="313">
        <f t="shared" si="178"/>
        <v>0</v>
      </c>
      <c r="L386" s="312">
        <f t="shared" si="179"/>
        <v>0</v>
      </c>
      <c r="M386" s="313">
        <f t="shared" si="180"/>
        <v>0</v>
      </c>
      <c r="N386" s="449"/>
      <c r="O386" s="315">
        <f t="shared" si="200"/>
        <v>0</v>
      </c>
      <c r="P386" s="452"/>
      <c r="Q386" s="302" t="str">
        <f t="shared" si="201"/>
        <v/>
      </c>
      <c r="R386" s="316">
        <f t="shared" si="181"/>
        <v>0</v>
      </c>
      <c r="S386" s="168">
        <f t="shared" si="182"/>
        <v>0</v>
      </c>
      <c r="T386" s="169">
        <f t="shared" si="183"/>
        <v>0</v>
      </c>
      <c r="V386" s="317" t="str">
        <f t="shared" si="184"/>
        <v/>
      </c>
      <c r="X386" s="173" t="str">
        <f t="shared" si="185"/>
        <v/>
      </c>
      <c r="Z386" s="318">
        <f t="shared" si="190"/>
        <v>0</v>
      </c>
      <c r="AA386" s="319">
        <f>IF($Z386&gt;=1,RANK($Z386,$Z383:$Z396),0)</f>
        <v>0</v>
      </c>
      <c r="AB386" s="320">
        <f t="shared" si="188"/>
        <v>0</v>
      </c>
      <c r="AD386" s="318">
        <f t="shared" si="191"/>
        <v>0</v>
      </c>
      <c r="AE386" s="319">
        <f>IF($AD386&gt;=1,RANK($AD386,$AD383:$AD396),0)</f>
        <v>0</v>
      </c>
      <c r="AF386" s="320">
        <f t="shared" si="189"/>
        <v>0</v>
      </c>
      <c r="AI386" s="336">
        <f t="shared" si="192"/>
        <v>0</v>
      </c>
      <c r="AJ386" s="337">
        <f t="shared" si="193"/>
        <v>0</v>
      </c>
    </row>
    <row r="387" spans="1:36" ht="15" x14ac:dyDescent="0.2">
      <c r="A387" s="447"/>
      <c r="B387" s="295">
        <f t="shared" si="170"/>
        <v>0</v>
      </c>
      <c r="C387" s="371"/>
      <c r="D387" s="310" t="str">
        <f t="shared" si="171"/>
        <v/>
      </c>
      <c r="E387" s="311" t="str">
        <f t="shared" si="172"/>
        <v/>
      </c>
      <c r="F387" s="312">
        <f t="shared" si="173"/>
        <v>0</v>
      </c>
      <c r="G387" s="313">
        <f t="shared" si="174"/>
        <v>0</v>
      </c>
      <c r="H387" s="314">
        <f t="shared" si="175"/>
        <v>0</v>
      </c>
      <c r="I387" s="313">
        <f t="shared" si="176"/>
        <v>0</v>
      </c>
      <c r="J387" s="314">
        <f t="shared" si="177"/>
        <v>0</v>
      </c>
      <c r="K387" s="313">
        <f t="shared" si="178"/>
        <v>0</v>
      </c>
      <c r="L387" s="312">
        <f t="shared" si="179"/>
        <v>0</v>
      </c>
      <c r="M387" s="313">
        <f t="shared" si="180"/>
        <v>0</v>
      </c>
      <c r="N387" s="449"/>
      <c r="O387" s="315">
        <f t="shared" si="200"/>
        <v>0</v>
      </c>
      <c r="P387" s="452"/>
      <c r="Q387" s="302" t="str">
        <f t="shared" si="201"/>
        <v/>
      </c>
      <c r="R387" s="316">
        <f t="shared" si="181"/>
        <v>0</v>
      </c>
      <c r="S387" s="168">
        <f t="shared" si="182"/>
        <v>0</v>
      </c>
      <c r="T387" s="169">
        <f t="shared" si="183"/>
        <v>0</v>
      </c>
      <c r="V387" s="317" t="str">
        <f t="shared" si="184"/>
        <v/>
      </c>
      <c r="X387" s="173" t="str">
        <f t="shared" si="185"/>
        <v/>
      </c>
      <c r="Z387" s="318">
        <f t="shared" si="190"/>
        <v>0</v>
      </c>
      <c r="AA387" s="319">
        <f>IF($Z387&gt;=1,RANK($Z387,$Z383:$Z396),0)</f>
        <v>0</v>
      </c>
      <c r="AB387" s="320">
        <f t="shared" si="188"/>
        <v>0</v>
      </c>
      <c r="AD387" s="318">
        <f t="shared" si="191"/>
        <v>0</v>
      </c>
      <c r="AE387" s="319">
        <f>IF($AD387&gt;=1,RANK($AD387,$AD383:$AD396),0)</f>
        <v>0</v>
      </c>
      <c r="AF387" s="320">
        <f t="shared" si="189"/>
        <v>0</v>
      </c>
      <c r="AI387" s="336">
        <f t="shared" si="192"/>
        <v>0</v>
      </c>
      <c r="AJ387" s="337">
        <f t="shared" si="193"/>
        <v>0</v>
      </c>
    </row>
    <row r="388" spans="1:36" ht="15" x14ac:dyDescent="0.2">
      <c r="A388" s="447"/>
      <c r="B388" s="295">
        <f t="shared" si="170"/>
        <v>0</v>
      </c>
      <c r="C388" s="371"/>
      <c r="D388" s="310" t="str">
        <f t="shared" si="171"/>
        <v/>
      </c>
      <c r="E388" s="311" t="str">
        <f t="shared" si="172"/>
        <v/>
      </c>
      <c r="F388" s="321">
        <f t="shared" si="173"/>
        <v>0</v>
      </c>
      <c r="G388" s="313">
        <f t="shared" si="174"/>
        <v>0</v>
      </c>
      <c r="H388" s="314">
        <f t="shared" si="175"/>
        <v>0</v>
      </c>
      <c r="I388" s="313">
        <f t="shared" si="176"/>
        <v>0</v>
      </c>
      <c r="J388" s="314">
        <f t="shared" si="177"/>
        <v>0</v>
      </c>
      <c r="K388" s="313">
        <f t="shared" si="178"/>
        <v>0</v>
      </c>
      <c r="L388" s="312">
        <f t="shared" si="179"/>
        <v>0</v>
      </c>
      <c r="M388" s="313">
        <f t="shared" si="180"/>
        <v>0</v>
      </c>
      <c r="N388" s="449"/>
      <c r="O388" s="315">
        <f t="shared" si="200"/>
        <v>0</v>
      </c>
      <c r="P388" s="452"/>
      <c r="Q388" s="302" t="str">
        <f t="shared" si="201"/>
        <v/>
      </c>
      <c r="R388" s="316">
        <f t="shared" si="181"/>
        <v>0</v>
      </c>
      <c r="S388" s="168">
        <f t="shared" si="182"/>
        <v>0</v>
      </c>
      <c r="T388" s="169">
        <f t="shared" si="183"/>
        <v>0</v>
      </c>
      <c r="V388" s="317" t="str">
        <f t="shared" si="184"/>
        <v/>
      </c>
      <c r="X388" s="173" t="str">
        <f t="shared" si="185"/>
        <v/>
      </c>
      <c r="Z388" s="318">
        <f t="shared" si="190"/>
        <v>0</v>
      </c>
      <c r="AA388" s="319">
        <f>IF($Z388&gt;=1,RANK($Z388,$Z383:$Z396),0)</f>
        <v>0</v>
      </c>
      <c r="AB388" s="320">
        <f t="shared" si="188"/>
        <v>0</v>
      </c>
      <c r="AD388" s="318">
        <f t="shared" si="191"/>
        <v>0</v>
      </c>
      <c r="AE388" s="319">
        <f>IF($AD388&gt;=1,RANK($AD388,$AD383:$AD396),0)</f>
        <v>0</v>
      </c>
      <c r="AF388" s="320">
        <f t="shared" si="189"/>
        <v>0</v>
      </c>
      <c r="AI388" s="336">
        <f t="shared" si="192"/>
        <v>0</v>
      </c>
      <c r="AJ388" s="337">
        <f t="shared" si="193"/>
        <v>0</v>
      </c>
    </row>
    <row r="389" spans="1:36" ht="15" x14ac:dyDescent="0.2">
      <c r="A389" s="447"/>
      <c r="B389" s="295">
        <f t="shared" ref="B389:B452" si="202">IF(ISNA(MATCH(C389,AthleteNumbers,0)),0,MATCH(C389,AthleteNumbers,0))</f>
        <v>0</v>
      </c>
      <c r="C389" s="371"/>
      <c r="D389" s="310" t="str">
        <f t="shared" ref="D389:D452" si="203">IF($C389&gt;0,INDEX(DB,$B389,8),"")</f>
        <v/>
      </c>
      <c r="E389" s="311" t="str">
        <f t="shared" ref="E389:E452" si="204">IF($C389&gt;0,INDEX(DB,$B389,3),"")</f>
        <v/>
      </c>
      <c r="F389" s="312">
        <f t="shared" ref="F389:F452" si="205">IF($B389&gt;0,INDEX(DB,$B389,13),0)</f>
        <v>0</v>
      </c>
      <c r="G389" s="313">
        <f t="shared" ref="G389:G452" si="206">IF($B389&gt;0,INDEX(DB,$B389,17),0)</f>
        <v>0</v>
      </c>
      <c r="H389" s="314">
        <f t="shared" ref="H389:H452" si="207">IF($B389&gt;0,INDEX(DB,$B389,15),0)</f>
        <v>0</v>
      </c>
      <c r="I389" s="313">
        <f t="shared" ref="I389:I452" si="208">IF($B389&gt;0,INDEX(DB,$B389,19),0)</f>
        <v>0</v>
      </c>
      <c r="J389" s="314">
        <f t="shared" ref="J389:J452" si="209">IF($B389&gt;0,INDEX(DB,$B389,14),0)</f>
        <v>0</v>
      </c>
      <c r="K389" s="313">
        <f t="shared" ref="K389:K452" si="210">IF($B389&gt;0,INDEX(DB,$B389,18),0)</f>
        <v>0</v>
      </c>
      <c r="L389" s="312">
        <f t="shared" ref="L389:L452" si="211">IF($B389&gt;0,INDEX(DB,$B389,16),0)</f>
        <v>0</v>
      </c>
      <c r="M389" s="313">
        <f t="shared" ref="M389:M452" si="212">IF($B389&gt;0,INDEX(DB,$B389,20),0)</f>
        <v>0</v>
      </c>
      <c r="N389" s="449"/>
      <c r="O389" s="315">
        <f t="shared" si="200"/>
        <v>0</v>
      </c>
      <c r="P389" s="452"/>
      <c r="Q389" s="302" t="str">
        <f t="shared" si="201"/>
        <v/>
      </c>
      <c r="R389" s="316">
        <f t="shared" ref="R389:R452" si="213">IF($AI389&gt;0,RANK($AI389,BoysPoints),0)</f>
        <v>0</v>
      </c>
      <c r="S389" s="168">
        <f t="shared" ref="S389:S452" si="214">IF($AJ389&gt;0,RANK($AJ389,GirlsPoints),0)</f>
        <v>0</v>
      </c>
      <c r="T389" s="169">
        <f t="shared" ref="T389:T452" si="215">IF($O389&gt;0,RANK(O389,AthletePoints),0)</f>
        <v>0</v>
      </c>
      <c r="V389" s="317" t="str">
        <f t="shared" ref="V389:V452" si="216">IF(O389&gt;=40,IF(X389="M",VLOOKUP(O389,UKABoysAwards,2),IF(X389="F",VLOOKUP(O389,UKAGirlsAwards,2),"")),"")</f>
        <v/>
      </c>
      <c r="X389" s="173" t="str">
        <f t="shared" ref="X389:X452" si="217">INDEX(DB,$B389,4)</f>
        <v/>
      </c>
      <c r="Z389" s="318">
        <f t="shared" si="190"/>
        <v>0</v>
      </c>
      <c r="AA389" s="319">
        <f>IF($Z389&gt;=1,RANK($Z389,$Z383:$Z396),0)</f>
        <v>0</v>
      </c>
      <c r="AB389" s="320">
        <f t="shared" si="188"/>
        <v>0</v>
      </c>
      <c r="AD389" s="318">
        <f t="shared" si="191"/>
        <v>0</v>
      </c>
      <c r="AE389" s="319">
        <f>IF($AD389&gt;=1,RANK($AD389,$AD383:$AD396),0)</f>
        <v>0</v>
      </c>
      <c r="AF389" s="320">
        <f t="shared" si="189"/>
        <v>0</v>
      </c>
      <c r="AI389" s="336">
        <f t="shared" si="192"/>
        <v>0</v>
      </c>
      <c r="AJ389" s="337">
        <f t="shared" si="193"/>
        <v>0</v>
      </c>
    </row>
    <row r="390" spans="1:36" ht="15" x14ac:dyDescent="0.2">
      <c r="A390" s="447"/>
      <c r="B390" s="295">
        <f t="shared" si="202"/>
        <v>0</v>
      </c>
      <c r="C390" s="371"/>
      <c r="D390" s="310" t="str">
        <f t="shared" si="203"/>
        <v/>
      </c>
      <c r="E390" s="311" t="str">
        <f t="shared" si="204"/>
        <v/>
      </c>
      <c r="F390" s="312">
        <f t="shared" si="205"/>
        <v>0</v>
      </c>
      <c r="G390" s="313">
        <f t="shared" si="206"/>
        <v>0</v>
      </c>
      <c r="H390" s="314">
        <f t="shared" si="207"/>
        <v>0</v>
      </c>
      <c r="I390" s="313">
        <f t="shared" si="208"/>
        <v>0</v>
      </c>
      <c r="J390" s="314">
        <f t="shared" si="209"/>
        <v>0</v>
      </c>
      <c r="K390" s="313">
        <f t="shared" si="210"/>
        <v>0</v>
      </c>
      <c r="L390" s="312">
        <f t="shared" si="211"/>
        <v>0</v>
      </c>
      <c r="M390" s="313">
        <f t="shared" si="212"/>
        <v>0</v>
      </c>
      <c r="N390" s="449"/>
      <c r="O390" s="315">
        <f t="shared" si="200"/>
        <v>0</v>
      </c>
      <c r="P390" s="452"/>
      <c r="Q390" s="302" t="str">
        <f t="shared" si="201"/>
        <v/>
      </c>
      <c r="R390" s="316">
        <f t="shared" si="213"/>
        <v>0</v>
      </c>
      <c r="S390" s="168">
        <f t="shared" si="214"/>
        <v>0</v>
      </c>
      <c r="T390" s="169">
        <f t="shared" si="215"/>
        <v>0</v>
      </c>
      <c r="V390" s="317" t="str">
        <f t="shared" si="216"/>
        <v/>
      </c>
      <c r="X390" s="173" t="str">
        <f t="shared" si="217"/>
        <v/>
      </c>
      <c r="Z390" s="318">
        <f t="shared" si="190"/>
        <v>0</v>
      </c>
      <c r="AA390" s="319">
        <f>IF($Z390&gt;=1,RANK($Z390,$Z383:$Z396),0)</f>
        <v>0</v>
      </c>
      <c r="AB390" s="320">
        <f t="shared" si="188"/>
        <v>0</v>
      </c>
      <c r="AD390" s="318">
        <f t="shared" si="191"/>
        <v>0</v>
      </c>
      <c r="AE390" s="319">
        <f>IF($AD390&gt;=1,RANK($AD390,$AD383:$AD396),0)</f>
        <v>0</v>
      </c>
      <c r="AF390" s="320">
        <f t="shared" si="189"/>
        <v>0</v>
      </c>
      <c r="AI390" s="336">
        <f t="shared" si="192"/>
        <v>0</v>
      </c>
      <c r="AJ390" s="337">
        <f t="shared" si="193"/>
        <v>0</v>
      </c>
    </row>
    <row r="391" spans="1:36" ht="15" x14ac:dyDescent="0.2">
      <c r="A391" s="447"/>
      <c r="B391" s="295">
        <f t="shared" si="202"/>
        <v>0</v>
      </c>
      <c r="C391" s="371"/>
      <c r="D391" s="310" t="str">
        <f t="shared" si="203"/>
        <v/>
      </c>
      <c r="E391" s="311" t="str">
        <f t="shared" si="204"/>
        <v/>
      </c>
      <c r="F391" s="312">
        <f t="shared" si="205"/>
        <v>0</v>
      </c>
      <c r="G391" s="313">
        <f t="shared" si="206"/>
        <v>0</v>
      </c>
      <c r="H391" s="314">
        <f t="shared" si="207"/>
        <v>0</v>
      </c>
      <c r="I391" s="313">
        <f t="shared" si="208"/>
        <v>0</v>
      </c>
      <c r="J391" s="314">
        <f t="shared" si="209"/>
        <v>0</v>
      </c>
      <c r="K391" s="313">
        <f t="shared" si="210"/>
        <v>0</v>
      </c>
      <c r="L391" s="312">
        <f t="shared" si="211"/>
        <v>0</v>
      </c>
      <c r="M391" s="313">
        <f t="shared" si="212"/>
        <v>0</v>
      </c>
      <c r="N391" s="449"/>
      <c r="O391" s="315">
        <f t="shared" si="200"/>
        <v>0</v>
      </c>
      <c r="P391" s="452"/>
      <c r="Q391" s="302" t="str">
        <f t="shared" si="201"/>
        <v/>
      </c>
      <c r="R391" s="316">
        <f t="shared" si="213"/>
        <v>0</v>
      </c>
      <c r="S391" s="168">
        <f t="shared" si="214"/>
        <v>0</v>
      </c>
      <c r="T391" s="169">
        <f t="shared" si="215"/>
        <v>0</v>
      </c>
      <c r="V391" s="317" t="str">
        <f t="shared" si="216"/>
        <v/>
      </c>
      <c r="X391" s="173" t="str">
        <f t="shared" si="217"/>
        <v/>
      </c>
      <c r="Z391" s="318">
        <f t="shared" si="190"/>
        <v>0</v>
      </c>
      <c r="AA391" s="319">
        <f>IF($Z391&gt;=1,RANK($Z391,$Z383:$Z396),0)</f>
        <v>0</v>
      </c>
      <c r="AB391" s="320">
        <f t="shared" si="188"/>
        <v>0</v>
      </c>
      <c r="AD391" s="318">
        <f t="shared" si="191"/>
        <v>0</v>
      </c>
      <c r="AE391" s="319">
        <f>IF($AD391&gt;=1,RANK($AD391,$AD383:$AD396),0)</f>
        <v>0</v>
      </c>
      <c r="AF391" s="320">
        <f t="shared" si="189"/>
        <v>0</v>
      </c>
      <c r="AI391" s="336">
        <f t="shared" si="192"/>
        <v>0</v>
      </c>
      <c r="AJ391" s="337">
        <f t="shared" si="193"/>
        <v>0</v>
      </c>
    </row>
    <row r="392" spans="1:36" ht="15" x14ac:dyDescent="0.2">
      <c r="A392" s="447"/>
      <c r="B392" s="295">
        <f t="shared" si="202"/>
        <v>0</v>
      </c>
      <c r="C392" s="371"/>
      <c r="D392" s="310" t="str">
        <f t="shared" si="203"/>
        <v/>
      </c>
      <c r="E392" s="311" t="str">
        <f t="shared" si="204"/>
        <v/>
      </c>
      <c r="F392" s="312">
        <f t="shared" si="205"/>
        <v>0</v>
      </c>
      <c r="G392" s="313">
        <f t="shared" si="206"/>
        <v>0</v>
      </c>
      <c r="H392" s="314">
        <f t="shared" si="207"/>
        <v>0</v>
      </c>
      <c r="I392" s="313">
        <f t="shared" si="208"/>
        <v>0</v>
      </c>
      <c r="J392" s="314">
        <f t="shared" si="209"/>
        <v>0</v>
      </c>
      <c r="K392" s="313">
        <f t="shared" si="210"/>
        <v>0</v>
      </c>
      <c r="L392" s="312">
        <f t="shared" si="211"/>
        <v>0</v>
      </c>
      <c r="M392" s="313">
        <f t="shared" si="212"/>
        <v>0</v>
      </c>
      <c r="N392" s="449"/>
      <c r="O392" s="315">
        <f t="shared" si="200"/>
        <v>0</v>
      </c>
      <c r="P392" s="452"/>
      <c r="Q392" s="302" t="str">
        <f t="shared" si="201"/>
        <v/>
      </c>
      <c r="R392" s="316">
        <f t="shared" si="213"/>
        <v>0</v>
      </c>
      <c r="S392" s="168">
        <f t="shared" si="214"/>
        <v>0</v>
      </c>
      <c r="T392" s="169">
        <f t="shared" si="215"/>
        <v>0</v>
      </c>
      <c r="V392" s="317" t="str">
        <f t="shared" si="216"/>
        <v/>
      </c>
      <c r="X392" s="173" t="str">
        <f t="shared" si="217"/>
        <v/>
      </c>
      <c r="Z392" s="318">
        <f t="shared" si="190"/>
        <v>0</v>
      </c>
      <c r="AA392" s="319">
        <f>IF($Z392&gt;=1,RANK($Z392,$Z383:$Z396),0)</f>
        <v>0</v>
      </c>
      <c r="AB392" s="320">
        <f t="shared" si="188"/>
        <v>0</v>
      </c>
      <c r="AD392" s="318">
        <f t="shared" si="191"/>
        <v>0</v>
      </c>
      <c r="AE392" s="319">
        <f>IF($AD392&gt;=1,RANK($AD392,$AD383:$AD396),0)</f>
        <v>0</v>
      </c>
      <c r="AF392" s="320">
        <f t="shared" si="189"/>
        <v>0</v>
      </c>
      <c r="AI392" s="336">
        <f t="shared" si="192"/>
        <v>0</v>
      </c>
      <c r="AJ392" s="337">
        <f t="shared" si="193"/>
        <v>0</v>
      </c>
    </row>
    <row r="393" spans="1:36" ht="15" x14ac:dyDescent="0.2">
      <c r="A393" s="447"/>
      <c r="B393" s="295">
        <f t="shared" si="202"/>
        <v>0</v>
      </c>
      <c r="C393" s="371"/>
      <c r="D393" s="310" t="str">
        <f t="shared" si="203"/>
        <v/>
      </c>
      <c r="E393" s="311" t="str">
        <f t="shared" si="204"/>
        <v/>
      </c>
      <c r="F393" s="312">
        <f t="shared" si="205"/>
        <v>0</v>
      </c>
      <c r="G393" s="313">
        <f t="shared" si="206"/>
        <v>0</v>
      </c>
      <c r="H393" s="314">
        <f t="shared" si="207"/>
        <v>0</v>
      </c>
      <c r="I393" s="313">
        <f t="shared" si="208"/>
        <v>0</v>
      </c>
      <c r="J393" s="314">
        <f t="shared" si="209"/>
        <v>0</v>
      </c>
      <c r="K393" s="313">
        <f t="shared" si="210"/>
        <v>0</v>
      </c>
      <c r="L393" s="312">
        <f t="shared" si="211"/>
        <v>0</v>
      </c>
      <c r="M393" s="313">
        <f t="shared" si="212"/>
        <v>0</v>
      </c>
      <c r="N393" s="449"/>
      <c r="O393" s="315">
        <f t="shared" si="200"/>
        <v>0</v>
      </c>
      <c r="P393" s="452"/>
      <c r="Q393" s="302" t="str">
        <f t="shared" si="201"/>
        <v/>
      </c>
      <c r="R393" s="316">
        <f t="shared" si="213"/>
        <v>0</v>
      </c>
      <c r="S393" s="168">
        <f t="shared" si="214"/>
        <v>0</v>
      </c>
      <c r="T393" s="169">
        <f t="shared" si="215"/>
        <v>0</v>
      </c>
      <c r="V393" s="317" t="str">
        <f t="shared" si="216"/>
        <v/>
      </c>
      <c r="X393" s="173" t="str">
        <f t="shared" si="217"/>
        <v/>
      </c>
      <c r="Z393" s="318">
        <f t="shared" si="190"/>
        <v>0</v>
      </c>
      <c r="AA393" s="319">
        <f>IF($Z393&gt;=1,RANK($Z393,$Z383:$Z396),0)</f>
        <v>0</v>
      </c>
      <c r="AB393" s="320">
        <f t="shared" si="188"/>
        <v>0</v>
      </c>
      <c r="AD393" s="318">
        <f t="shared" si="191"/>
        <v>0</v>
      </c>
      <c r="AE393" s="319">
        <f>IF($AD393&gt;=1,RANK($AD393,$AD383:$AD396),0)</f>
        <v>0</v>
      </c>
      <c r="AF393" s="320">
        <f t="shared" si="189"/>
        <v>0</v>
      </c>
      <c r="AI393" s="336">
        <f t="shared" si="192"/>
        <v>0</v>
      </c>
      <c r="AJ393" s="337">
        <f t="shared" si="193"/>
        <v>0</v>
      </c>
    </row>
    <row r="394" spans="1:36" ht="15" x14ac:dyDescent="0.2">
      <c r="A394" s="447"/>
      <c r="B394" s="295">
        <f t="shared" si="202"/>
        <v>0</v>
      </c>
      <c r="C394" s="371"/>
      <c r="D394" s="310" t="str">
        <f t="shared" si="203"/>
        <v/>
      </c>
      <c r="E394" s="311" t="str">
        <f t="shared" si="204"/>
        <v/>
      </c>
      <c r="F394" s="312">
        <f t="shared" si="205"/>
        <v>0</v>
      </c>
      <c r="G394" s="313">
        <f t="shared" si="206"/>
        <v>0</v>
      </c>
      <c r="H394" s="314">
        <f t="shared" si="207"/>
        <v>0</v>
      </c>
      <c r="I394" s="313">
        <f t="shared" si="208"/>
        <v>0</v>
      </c>
      <c r="J394" s="314">
        <f t="shared" si="209"/>
        <v>0</v>
      </c>
      <c r="K394" s="313">
        <f t="shared" si="210"/>
        <v>0</v>
      </c>
      <c r="L394" s="312">
        <f t="shared" si="211"/>
        <v>0</v>
      </c>
      <c r="M394" s="313">
        <f t="shared" si="212"/>
        <v>0</v>
      </c>
      <c r="N394" s="449"/>
      <c r="O394" s="315">
        <f t="shared" si="200"/>
        <v>0</v>
      </c>
      <c r="P394" s="452"/>
      <c r="Q394" s="302" t="str">
        <f t="shared" si="201"/>
        <v/>
      </c>
      <c r="R394" s="316">
        <f t="shared" si="213"/>
        <v>0</v>
      </c>
      <c r="S394" s="168">
        <f t="shared" si="214"/>
        <v>0</v>
      </c>
      <c r="T394" s="169">
        <f t="shared" si="215"/>
        <v>0</v>
      </c>
      <c r="V394" s="317" t="str">
        <f t="shared" si="216"/>
        <v/>
      </c>
      <c r="X394" s="173" t="str">
        <f t="shared" si="217"/>
        <v/>
      </c>
      <c r="Z394" s="318">
        <f t="shared" si="190"/>
        <v>0</v>
      </c>
      <c r="AA394" s="319">
        <f>IF($Z394&gt;=1,RANK($Z394,$Z383:$Z396),0)</f>
        <v>0</v>
      </c>
      <c r="AB394" s="320">
        <f t="shared" si="188"/>
        <v>0</v>
      </c>
      <c r="AD394" s="318">
        <f t="shared" si="191"/>
        <v>0</v>
      </c>
      <c r="AE394" s="319">
        <f>IF($AD394&gt;=1,RANK($AD394,$AD383:$AD396),0)</f>
        <v>0</v>
      </c>
      <c r="AF394" s="320">
        <f t="shared" si="189"/>
        <v>0</v>
      </c>
      <c r="AI394" s="336">
        <f t="shared" si="192"/>
        <v>0</v>
      </c>
      <c r="AJ394" s="337">
        <f t="shared" si="193"/>
        <v>0</v>
      </c>
    </row>
    <row r="395" spans="1:36" ht="15" x14ac:dyDescent="0.2">
      <c r="A395" s="447"/>
      <c r="B395" s="295">
        <f t="shared" si="202"/>
        <v>0</v>
      </c>
      <c r="C395" s="371"/>
      <c r="D395" s="310" t="str">
        <f t="shared" si="203"/>
        <v/>
      </c>
      <c r="E395" s="311" t="str">
        <f t="shared" si="204"/>
        <v/>
      </c>
      <c r="F395" s="312">
        <f t="shared" si="205"/>
        <v>0</v>
      </c>
      <c r="G395" s="313">
        <f t="shared" si="206"/>
        <v>0</v>
      </c>
      <c r="H395" s="314">
        <f t="shared" si="207"/>
        <v>0</v>
      </c>
      <c r="I395" s="313">
        <f t="shared" si="208"/>
        <v>0</v>
      </c>
      <c r="J395" s="314">
        <f t="shared" si="209"/>
        <v>0</v>
      </c>
      <c r="K395" s="313">
        <f t="shared" si="210"/>
        <v>0</v>
      </c>
      <c r="L395" s="312">
        <f t="shared" si="211"/>
        <v>0</v>
      </c>
      <c r="M395" s="313">
        <f t="shared" si="212"/>
        <v>0</v>
      </c>
      <c r="N395" s="449"/>
      <c r="O395" s="315">
        <f t="shared" si="200"/>
        <v>0</v>
      </c>
      <c r="P395" s="452"/>
      <c r="Q395" s="302" t="str">
        <f t="shared" si="201"/>
        <v/>
      </c>
      <c r="R395" s="316">
        <f t="shared" si="213"/>
        <v>0</v>
      </c>
      <c r="S395" s="168">
        <f t="shared" si="214"/>
        <v>0</v>
      </c>
      <c r="T395" s="169">
        <f t="shared" si="215"/>
        <v>0</v>
      </c>
      <c r="V395" s="317" t="str">
        <f t="shared" si="216"/>
        <v/>
      </c>
      <c r="X395" s="173" t="str">
        <f t="shared" si="217"/>
        <v/>
      </c>
      <c r="Z395" s="318">
        <f t="shared" si="190"/>
        <v>0</v>
      </c>
      <c r="AA395" s="319">
        <f>IF($Z395&gt;=1,RANK($Z395,$Z383:$Z396),0)</f>
        <v>0</v>
      </c>
      <c r="AB395" s="320">
        <f t="shared" si="188"/>
        <v>0</v>
      </c>
      <c r="AD395" s="318">
        <f t="shared" si="191"/>
        <v>0</v>
      </c>
      <c r="AE395" s="319">
        <f>IF($AD395&gt;=1,RANK($AD395,$AD383:$AD396),0)</f>
        <v>0</v>
      </c>
      <c r="AF395" s="320">
        <f t="shared" si="189"/>
        <v>0</v>
      </c>
      <c r="AI395" s="336">
        <f t="shared" si="192"/>
        <v>0</v>
      </c>
      <c r="AJ395" s="337">
        <f t="shared" si="193"/>
        <v>0</v>
      </c>
    </row>
    <row r="396" spans="1:36" ht="15" x14ac:dyDescent="0.2">
      <c r="A396" s="322">
        <f>((ROW(A383)-5)/14)+1</f>
        <v>28</v>
      </c>
      <c r="B396" s="295">
        <f t="shared" si="202"/>
        <v>0</v>
      </c>
      <c r="C396" s="372"/>
      <c r="D396" s="323" t="str">
        <f t="shared" si="203"/>
        <v/>
      </c>
      <c r="E396" s="324" t="str">
        <f t="shared" si="204"/>
        <v/>
      </c>
      <c r="F396" s="325">
        <f t="shared" si="205"/>
        <v>0</v>
      </c>
      <c r="G396" s="326">
        <f t="shared" si="206"/>
        <v>0</v>
      </c>
      <c r="H396" s="327">
        <f t="shared" si="207"/>
        <v>0</v>
      </c>
      <c r="I396" s="326">
        <f t="shared" si="208"/>
        <v>0</v>
      </c>
      <c r="J396" s="327">
        <f t="shared" si="209"/>
        <v>0</v>
      </c>
      <c r="K396" s="326">
        <f t="shared" si="210"/>
        <v>0</v>
      </c>
      <c r="L396" s="325">
        <f t="shared" si="211"/>
        <v>0</v>
      </c>
      <c r="M396" s="326">
        <f t="shared" si="212"/>
        <v>0</v>
      </c>
      <c r="N396" s="450"/>
      <c r="O396" s="328">
        <f t="shared" si="200"/>
        <v>0</v>
      </c>
      <c r="P396" s="453"/>
      <c r="Q396" s="302" t="str">
        <f t="shared" si="201"/>
        <v/>
      </c>
      <c r="R396" s="329">
        <f t="shared" si="213"/>
        <v>0</v>
      </c>
      <c r="S396" s="171">
        <f t="shared" si="214"/>
        <v>0</v>
      </c>
      <c r="T396" s="172">
        <f t="shared" si="215"/>
        <v>0</v>
      </c>
      <c r="V396" s="330" t="str">
        <f t="shared" si="216"/>
        <v/>
      </c>
      <c r="X396" s="173" t="str">
        <f t="shared" si="217"/>
        <v/>
      </c>
      <c r="Z396" s="331">
        <f t="shared" si="190"/>
        <v>0</v>
      </c>
      <c r="AA396" s="293">
        <f>IF($Z396&gt;=1,RANK($Z396,$Z383:$Z396),0)</f>
        <v>0</v>
      </c>
      <c r="AB396" s="294">
        <f t="shared" si="188"/>
        <v>0</v>
      </c>
      <c r="AC396" s="163">
        <f>SUM(AB383:AB396)</f>
        <v>0</v>
      </c>
      <c r="AD396" s="331">
        <f t="shared" si="191"/>
        <v>0</v>
      </c>
      <c r="AE396" s="293">
        <f>IF($AD396&gt;=1,RANK($AD396,$AD383:$AD396),0)</f>
        <v>0</v>
      </c>
      <c r="AF396" s="294">
        <f t="shared" si="189"/>
        <v>0</v>
      </c>
      <c r="AG396" s="163">
        <f>SUM(AF383:AF396)</f>
        <v>0</v>
      </c>
      <c r="AI396" s="332">
        <f t="shared" si="192"/>
        <v>0</v>
      </c>
      <c r="AJ396" s="333">
        <f t="shared" si="193"/>
        <v>0</v>
      </c>
    </row>
    <row r="397" spans="1:36" ht="15" customHeight="1" x14ac:dyDescent="0.2">
      <c r="A397" s="447" t="str">
        <f>IF(LEN(E397),+E397,"")</f>
        <v/>
      </c>
      <c r="B397" s="295">
        <f t="shared" si="202"/>
        <v>0</v>
      </c>
      <c r="C397" s="370"/>
      <c r="D397" s="296" t="str">
        <f t="shared" si="203"/>
        <v/>
      </c>
      <c r="E397" s="297" t="str">
        <f t="shared" si="204"/>
        <v/>
      </c>
      <c r="F397" s="298">
        <f t="shared" si="205"/>
        <v>0</v>
      </c>
      <c r="G397" s="299">
        <f t="shared" si="206"/>
        <v>0</v>
      </c>
      <c r="H397" s="300">
        <f t="shared" si="207"/>
        <v>0</v>
      </c>
      <c r="I397" s="299">
        <f t="shared" si="208"/>
        <v>0</v>
      </c>
      <c r="J397" s="300">
        <f t="shared" si="209"/>
        <v>0</v>
      </c>
      <c r="K397" s="299">
        <f t="shared" si="210"/>
        <v>0</v>
      </c>
      <c r="L397" s="298">
        <f t="shared" si="211"/>
        <v>0</v>
      </c>
      <c r="M397" s="299">
        <f t="shared" si="212"/>
        <v>0</v>
      </c>
      <c r="N397" s="448">
        <f>INDEX(RelayPoints,A410)</f>
        <v>0</v>
      </c>
      <c r="O397" s="301">
        <f>+G397+I397+K397+M397</f>
        <v>0</v>
      </c>
      <c r="P397" s="451">
        <f>+AC410+AG410+N397</f>
        <v>0</v>
      </c>
      <c r="Q397" s="302" t="str">
        <f>IF(AB397+AF397&gt;0,"*","")</f>
        <v/>
      </c>
      <c r="R397" s="303">
        <f t="shared" si="213"/>
        <v>0</v>
      </c>
      <c r="S397" s="304">
        <f t="shared" si="214"/>
        <v>0</v>
      </c>
      <c r="T397" s="305">
        <f t="shared" si="215"/>
        <v>0</v>
      </c>
      <c r="V397" s="306" t="str">
        <f t="shared" si="216"/>
        <v/>
      </c>
      <c r="X397" s="173" t="str">
        <f t="shared" si="217"/>
        <v/>
      </c>
      <c r="Z397" s="307">
        <f t="shared" si="190"/>
        <v>0</v>
      </c>
      <c r="AA397" s="308">
        <f>IF($Z397&gt;=1,RANK($Z397,$Z397:$Z410),0)</f>
        <v>0</v>
      </c>
      <c r="AB397" s="309">
        <f t="shared" si="188"/>
        <v>0</v>
      </c>
      <c r="AD397" s="307">
        <f t="shared" si="191"/>
        <v>0</v>
      </c>
      <c r="AE397" s="308">
        <f>IF($AD397&gt;=1,RANK($AD397,$AD397:$AD410),0)</f>
        <v>0</v>
      </c>
      <c r="AF397" s="309">
        <f t="shared" si="189"/>
        <v>0</v>
      </c>
      <c r="AI397" s="336">
        <f t="shared" si="192"/>
        <v>0</v>
      </c>
      <c r="AJ397" s="337">
        <f t="shared" si="193"/>
        <v>0</v>
      </c>
    </row>
    <row r="398" spans="1:36" ht="15" x14ac:dyDescent="0.2">
      <c r="A398" s="447"/>
      <c r="B398" s="295">
        <f t="shared" si="202"/>
        <v>0</v>
      </c>
      <c r="C398" s="371"/>
      <c r="D398" s="310" t="str">
        <f t="shared" si="203"/>
        <v/>
      </c>
      <c r="E398" s="311" t="str">
        <f t="shared" si="204"/>
        <v/>
      </c>
      <c r="F398" s="312">
        <f t="shared" si="205"/>
        <v>0</v>
      </c>
      <c r="G398" s="313">
        <f t="shared" si="206"/>
        <v>0</v>
      </c>
      <c r="H398" s="314">
        <f t="shared" si="207"/>
        <v>0</v>
      </c>
      <c r="I398" s="313">
        <f t="shared" si="208"/>
        <v>0</v>
      </c>
      <c r="J398" s="314">
        <f t="shared" si="209"/>
        <v>0</v>
      </c>
      <c r="K398" s="313">
        <f t="shared" si="210"/>
        <v>0</v>
      </c>
      <c r="L398" s="312">
        <f t="shared" si="211"/>
        <v>0</v>
      </c>
      <c r="M398" s="313">
        <f t="shared" si="212"/>
        <v>0</v>
      </c>
      <c r="N398" s="449"/>
      <c r="O398" s="315">
        <f t="shared" ref="O398:O410" si="218">+G398+I398+K398+M398</f>
        <v>0</v>
      </c>
      <c r="P398" s="452"/>
      <c r="Q398" s="302" t="str">
        <f t="shared" ref="Q398:Q410" si="219">IF(AB398+AF398&gt;0,"*","")</f>
        <v/>
      </c>
      <c r="R398" s="316">
        <f t="shared" si="213"/>
        <v>0</v>
      </c>
      <c r="S398" s="168">
        <f t="shared" si="214"/>
        <v>0</v>
      </c>
      <c r="T398" s="169">
        <f t="shared" si="215"/>
        <v>0</v>
      </c>
      <c r="V398" s="317" t="str">
        <f t="shared" si="216"/>
        <v/>
      </c>
      <c r="X398" s="173" t="str">
        <f t="shared" si="217"/>
        <v/>
      </c>
      <c r="Z398" s="318">
        <f t="shared" si="190"/>
        <v>0</v>
      </c>
      <c r="AA398" s="319">
        <f>IF($Z398&gt;=1,RANK($Z398,$Z397:$Z410),0)</f>
        <v>0</v>
      </c>
      <c r="AB398" s="320">
        <f t="shared" si="188"/>
        <v>0</v>
      </c>
      <c r="AD398" s="318">
        <f t="shared" si="191"/>
        <v>0</v>
      </c>
      <c r="AE398" s="319">
        <f>IF($AD398&gt;=1,RANK($AD398,$AD397:$AD410),0)</f>
        <v>0</v>
      </c>
      <c r="AF398" s="320">
        <f t="shared" si="189"/>
        <v>0</v>
      </c>
      <c r="AI398" s="336">
        <f t="shared" si="192"/>
        <v>0</v>
      </c>
      <c r="AJ398" s="337">
        <f t="shared" si="193"/>
        <v>0</v>
      </c>
    </row>
    <row r="399" spans="1:36" ht="15" x14ac:dyDescent="0.2">
      <c r="A399" s="447"/>
      <c r="B399" s="295">
        <f t="shared" si="202"/>
        <v>0</v>
      </c>
      <c r="C399" s="371"/>
      <c r="D399" s="310" t="str">
        <f t="shared" si="203"/>
        <v/>
      </c>
      <c r="E399" s="311" t="str">
        <f t="shared" si="204"/>
        <v/>
      </c>
      <c r="F399" s="312">
        <f t="shared" si="205"/>
        <v>0</v>
      </c>
      <c r="G399" s="313">
        <f t="shared" si="206"/>
        <v>0</v>
      </c>
      <c r="H399" s="314">
        <f t="shared" si="207"/>
        <v>0</v>
      </c>
      <c r="I399" s="313">
        <f t="shared" si="208"/>
        <v>0</v>
      </c>
      <c r="J399" s="314">
        <f t="shared" si="209"/>
        <v>0</v>
      </c>
      <c r="K399" s="313">
        <f t="shared" si="210"/>
        <v>0</v>
      </c>
      <c r="L399" s="312">
        <f t="shared" si="211"/>
        <v>0</v>
      </c>
      <c r="M399" s="313">
        <f t="shared" si="212"/>
        <v>0</v>
      </c>
      <c r="N399" s="449"/>
      <c r="O399" s="315">
        <f t="shared" si="218"/>
        <v>0</v>
      </c>
      <c r="P399" s="452"/>
      <c r="Q399" s="302" t="str">
        <f t="shared" si="219"/>
        <v/>
      </c>
      <c r="R399" s="316">
        <f t="shared" si="213"/>
        <v>0</v>
      </c>
      <c r="S399" s="168">
        <f t="shared" si="214"/>
        <v>0</v>
      </c>
      <c r="T399" s="169">
        <f t="shared" si="215"/>
        <v>0</v>
      </c>
      <c r="V399" s="317" t="str">
        <f t="shared" si="216"/>
        <v/>
      </c>
      <c r="X399" s="173" t="str">
        <f t="shared" si="217"/>
        <v/>
      </c>
      <c r="Z399" s="318">
        <f t="shared" si="190"/>
        <v>0</v>
      </c>
      <c r="AA399" s="319">
        <f>IF($Z399&gt;=1,RANK($Z399,$Z397:$Z410),0)</f>
        <v>0</v>
      </c>
      <c r="AB399" s="320">
        <f t="shared" ref="AB399:AB462" si="220">IF(AA399&lt;=MaxS,INT(Z399),0)</f>
        <v>0</v>
      </c>
      <c r="AD399" s="318">
        <f t="shared" si="191"/>
        <v>0</v>
      </c>
      <c r="AE399" s="319">
        <f>IF($AD399&gt;=1,RANK($AD399,$AD397:$AD410),0)</f>
        <v>0</v>
      </c>
      <c r="AF399" s="320">
        <f t="shared" ref="AF399:AF462" si="221">IF(AE399&lt;=MaxS,INT(AD399),0)</f>
        <v>0</v>
      </c>
      <c r="AI399" s="336">
        <f t="shared" si="192"/>
        <v>0</v>
      </c>
      <c r="AJ399" s="337">
        <f t="shared" si="193"/>
        <v>0</v>
      </c>
    </row>
    <row r="400" spans="1:36" ht="15" x14ac:dyDescent="0.2">
      <c r="A400" s="447"/>
      <c r="B400" s="295">
        <f t="shared" si="202"/>
        <v>0</v>
      </c>
      <c r="C400" s="371"/>
      <c r="D400" s="310" t="str">
        <f t="shared" si="203"/>
        <v/>
      </c>
      <c r="E400" s="311" t="str">
        <f t="shared" si="204"/>
        <v/>
      </c>
      <c r="F400" s="312">
        <f t="shared" si="205"/>
        <v>0</v>
      </c>
      <c r="G400" s="313">
        <f t="shared" si="206"/>
        <v>0</v>
      </c>
      <c r="H400" s="314">
        <f t="shared" si="207"/>
        <v>0</v>
      </c>
      <c r="I400" s="313">
        <f t="shared" si="208"/>
        <v>0</v>
      </c>
      <c r="J400" s="314">
        <f t="shared" si="209"/>
        <v>0</v>
      </c>
      <c r="K400" s="313">
        <f t="shared" si="210"/>
        <v>0</v>
      </c>
      <c r="L400" s="312">
        <f t="shared" si="211"/>
        <v>0</v>
      </c>
      <c r="M400" s="313">
        <f t="shared" si="212"/>
        <v>0</v>
      </c>
      <c r="N400" s="449"/>
      <c r="O400" s="315">
        <f t="shared" si="218"/>
        <v>0</v>
      </c>
      <c r="P400" s="452"/>
      <c r="Q400" s="302" t="str">
        <f t="shared" si="219"/>
        <v/>
      </c>
      <c r="R400" s="316">
        <f t="shared" si="213"/>
        <v>0</v>
      </c>
      <c r="S400" s="168">
        <f t="shared" si="214"/>
        <v>0</v>
      </c>
      <c r="T400" s="169">
        <f t="shared" si="215"/>
        <v>0</v>
      </c>
      <c r="V400" s="317" t="str">
        <f t="shared" si="216"/>
        <v/>
      </c>
      <c r="X400" s="173" t="str">
        <f t="shared" si="217"/>
        <v/>
      </c>
      <c r="Z400" s="318">
        <f t="shared" si="190"/>
        <v>0</v>
      </c>
      <c r="AA400" s="319">
        <f>IF($Z400&gt;=1,RANK($Z400,$Z397:$Z410),0)</f>
        <v>0</v>
      </c>
      <c r="AB400" s="320">
        <f t="shared" si="220"/>
        <v>0</v>
      </c>
      <c r="AD400" s="318">
        <f t="shared" si="191"/>
        <v>0</v>
      </c>
      <c r="AE400" s="319">
        <f>IF($AD400&gt;=1,RANK($AD400,$AD397:$AD410),0)</f>
        <v>0</v>
      </c>
      <c r="AF400" s="320">
        <f t="shared" si="221"/>
        <v>0</v>
      </c>
      <c r="AI400" s="336">
        <f t="shared" si="192"/>
        <v>0</v>
      </c>
      <c r="AJ400" s="337">
        <f t="shared" si="193"/>
        <v>0</v>
      </c>
    </row>
    <row r="401" spans="1:36" ht="15" x14ac:dyDescent="0.2">
      <c r="A401" s="447"/>
      <c r="B401" s="295">
        <f t="shared" si="202"/>
        <v>0</v>
      </c>
      <c r="C401" s="371"/>
      <c r="D401" s="310" t="str">
        <f t="shared" si="203"/>
        <v/>
      </c>
      <c r="E401" s="311" t="str">
        <f t="shared" si="204"/>
        <v/>
      </c>
      <c r="F401" s="312">
        <f t="shared" si="205"/>
        <v>0</v>
      </c>
      <c r="G401" s="313">
        <f t="shared" si="206"/>
        <v>0</v>
      </c>
      <c r="H401" s="314">
        <f t="shared" si="207"/>
        <v>0</v>
      </c>
      <c r="I401" s="313">
        <f t="shared" si="208"/>
        <v>0</v>
      </c>
      <c r="J401" s="314">
        <f t="shared" si="209"/>
        <v>0</v>
      </c>
      <c r="K401" s="313">
        <f t="shared" si="210"/>
        <v>0</v>
      </c>
      <c r="L401" s="312">
        <f t="shared" si="211"/>
        <v>0</v>
      </c>
      <c r="M401" s="313">
        <f t="shared" si="212"/>
        <v>0</v>
      </c>
      <c r="N401" s="449"/>
      <c r="O401" s="315">
        <f t="shared" si="218"/>
        <v>0</v>
      </c>
      <c r="P401" s="452"/>
      <c r="Q401" s="302" t="str">
        <f t="shared" si="219"/>
        <v/>
      </c>
      <c r="R401" s="316">
        <f t="shared" si="213"/>
        <v>0</v>
      </c>
      <c r="S401" s="168">
        <f t="shared" si="214"/>
        <v>0</v>
      </c>
      <c r="T401" s="169">
        <f t="shared" si="215"/>
        <v>0</v>
      </c>
      <c r="V401" s="317" t="str">
        <f t="shared" si="216"/>
        <v/>
      </c>
      <c r="X401" s="173" t="str">
        <f t="shared" si="217"/>
        <v/>
      </c>
      <c r="Z401" s="318">
        <f t="shared" si="190"/>
        <v>0</v>
      </c>
      <c r="AA401" s="319">
        <f>IF($Z401&gt;=1,RANK($Z401,$Z397:$Z410),0)</f>
        <v>0</v>
      </c>
      <c r="AB401" s="320">
        <f t="shared" si="220"/>
        <v>0</v>
      </c>
      <c r="AD401" s="318">
        <f t="shared" si="191"/>
        <v>0</v>
      </c>
      <c r="AE401" s="319">
        <f>IF($AD401&gt;=1,RANK($AD401,$AD397:$AD410),0)</f>
        <v>0</v>
      </c>
      <c r="AF401" s="320">
        <f t="shared" si="221"/>
        <v>0</v>
      </c>
      <c r="AI401" s="336">
        <f t="shared" si="192"/>
        <v>0</v>
      </c>
      <c r="AJ401" s="337">
        <f t="shared" si="193"/>
        <v>0</v>
      </c>
    </row>
    <row r="402" spans="1:36" ht="15" x14ac:dyDescent="0.2">
      <c r="A402" s="447"/>
      <c r="B402" s="295">
        <f t="shared" si="202"/>
        <v>0</v>
      </c>
      <c r="C402" s="371"/>
      <c r="D402" s="310" t="str">
        <f t="shared" si="203"/>
        <v/>
      </c>
      <c r="E402" s="311" t="str">
        <f t="shared" si="204"/>
        <v/>
      </c>
      <c r="F402" s="321">
        <f t="shared" si="205"/>
        <v>0</v>
      </c>
      <c r="G402" s="313">
        <f t="shared" si="206"/>
        <v>0</v>
      </c>
      <c r="H402" s="314">
        <f t="shared" si="207"/>
        <v>0</v>
      </c>
      <c r="I402" s="313">
        <f t="shared" si="208"/>
        <v>0</v>
      </c>
      <c r="J402" s="314">
        <f t="shared" si="209"/>
        <v>0</v>
      </c>
      <c r="K402" s="313">
        <f t="shared" si="210"/>
        <v>0</v>
      </c>
      <c r="L402" s="312">
        <f t="shared" si="211"/>
        <v>0</v>
      </c>
      <c r="M402" s="313">
        <f t="shared" si="212"/>
        <v>0</v>
      </c>
      <c r="N402" s="449"/>
      <c r="O402" s="315">
        <f t="shared" si="218"/>
        <v>0</v>
      </c>
      <c r="P402" s="452"/>
      <c r="Q402" s="302" t="str">
        <f t="shared" si="219"/>
        <v/>
      </c>
      <c r="R402" s="316">
        <f t="shared" si="213"/>
        <v>0</v>
      </c>
      <c r="S402" s="168">
        <f t="shared" si="214"/>
        <v>0</v>
      </c>
      <c r="T402" s="169">
        <f t="shared" si="215"/>
        <v>0</v>
      </c>
      <c r="V402" s="317" t="str">
        <f t="shared" si="216"/>
        <v/>
      </c>
      <c r="X402" s="173" t="str">
        <f t="shared" si="217"/>
        <v/>
      </c>
      <c r="Z402" s="318">
        <f t="shared" si="190"/>
        <v>0</v>
      </c>
      <c r="AA402" s="319">
        <f>IF($Z402&gt;=1,RANK($Z402,$Z397:$Z410),0)</f>
        <v>0</v>
      </c>
      <c r="AB402" s="320">
        <f t="shared" si="220"/>
        <v>0</v>
      </c>
      <c r="AD402" s="318">
        <f t="shared" si="191"/>
        <v>0</v>
      </c>
      <c r="AE402" s="319">
        <f>IF($AD402&gt;=1,RANK($AD402,$AD397:$AD410),0)</f>
        <v>0</v>
      </c>
      <c r="AF402" s="320">
        <f t="shared" si="221"/>
        <v>0</v>
      </c>
      <c r="AI402" s="336">
        <f t="shared" si="192"/>
        <v>0</v>
      </c>
      <c r="AJ402" s="337">
        <f t="shared" si="193"/>
        <v>0</v>
      </c>
    </row>
    <row r="403" spans="1:36" ht="15" x14ac:dyDescent="0.2">
      <c r="A403" s="447"/>
      <c r="B403" s="295">
        <f t="shared" si="202"/>
        <v>0</v>
      </c>
      <c r="C403" s="371"/>
      <c r="D403" s="310" t="str">
        <f t="shared" si="203"/>
        <v/>
      </c>
      <c r="E403" s="311" t="str">
        <f t="shared" si="204"/>
        <v/>
      </c>
      <c r="F403" s="312">
        <f t="shared" si="205"/>
        <v>0</v>
      </c>
      <c r="G403" s="313">
        <f t="shared" si="206"/>
        <v>0</v>
      </c>
      <c r="H403" s="314">
        <f t="shared" si="207"/>
        <v>0</v>
      </c>
      <c r="I403" s="313">
        <f t="shared" si="208"/>
        <v>0</v>
      </c>
      <c r="J403" s="314">
        <f t="shared" si="209"/>
        <v>0</v>
      </c>
      <c r="K403" s="313">
        <f t="shared" si="210"/>
        <v>0</v>
      </c>
      <c r="L403" s="312">
        <f t="shared" si="211"/>
        <v>0</v>
      </c>
      <c r="M403" s="313">
        <f t="shared" si="212"/>
        <v>0</v>
      </c>
      <c r="N403" s="449"/>
      <c r="O403" s="315">
        <f t="shared" si="218"/>
        <v>0</v>
      </c>
      <c r="P403" s="452"/>
      <c r="Q403" s="302" t="str">
        <f t="shared" si="219"/>
        <v/>
      </c>
      <c r="R403" s="316">
        <f t="shared" si="213"/>
        <v>0</v>
      </c>
      <c r="S403" s="168">
        <f t="shared" si="214"/>
        <v>0</v>
      </c>
      <c r="T403" s="169">
        <f t="shared" si="215"/>
        <v>0</v>
      </c>
      <c r="V403" s="317" t="str">
        <f t="shared" si="216"/>
        <v/>
      </c>
      <c r="X403" s="173" t="str">
        <f t="shared" si="217"/>
        <v/>
      </c>
      <c r="Z403" s="318">
        <f t="shared" si="190"/>
        <v>0</v>
      </c>
      <c r="AA403" s="319">
        <f>IF($Z403&gt;=1,RANK($Z403,$Z397:$Z410),0)</f>
        <v>0</v>
      </c>
      <c r="AB403" s="320">
        <f t="shared" si="220"/>
        <v>0</v>
      </c>
      <c r="AD403" s="318">
        <f t="shared" si="191"/>
        <v>0</v>
      </c>
      <c r="AE403" s="319">
        <f>IF($AD403&gt;=1,RANK($AD403,$AD397:$AD410),0)</f>
        <v>0</v>
      </c>
      <c r="AF403" s="320">
        <f t="shared" si="221"/>
        <v>0</v>
      </c>
      <c r="AI403" s="336">
        <f t="shared" si="192"/>
        <v>0</v>
      </c>
      <c r="AJ403" s="337">
        <f t="shared" si="193"/>
        <v>0</v>
      </c>
    </row>
    <row r="404" spans="1:36" ht="15" x14ac:dyDescent="0.2">
      <c r="A404" s="447"/>
      <c r="B404" s="295">
        <f t="shared" si="202"/>
        <v>0</v>
      </c>
      <c r="C404" s="371"/>
      <c r="D404" s="310" t="str">
        <f t="shared" si="203"/>
        <v/>
      </c>
      <c r="E404" s="311" t="str">
        <f t="shared" si="204"/>
        <v/>
      </c>
      <c r="F404" s="312">
        <f t="shared" si="205"/>
        <v>0</v>
      </c>
      <c r="G404" s="313">
        <f t="shared" si="206"/>
        <v>0</v>
      </c>
      <c r="H404" s="314">
        <f t="shared" si="207"/>
        <v>0</v>
      </c>
      <c r="I404" s="313">
        <f t="shared" si="208"/>
        <v>0</v>
      </c>
      <c r="J404" s="314">
        <f t="shared" si="209"/>
        <v>0</v>
      </c>
      <c r="K404" s="313">
        <f t="shared" si="210"/>
        <v>0</v>
      </c>
      <c r="L404" s="312">
        <f t="shared" si="211"/>
        <v>0</v>
      </c>
      <c r="M404" s="313">
        <f t="shared" si="212"/>
        <v>0</v>
      </c>
      <c r="N404" s="449"/>
      <c r="O404" s="315">
        <f t="shared" si="218"/>
        <v>0</v>
      </c>
      <c r="P404" s="452"/>
      <c r="Q404" s="302" t="str">
        <f t="shared" si="219"/>
        <v/>
      </c>
      <c r="R404" s="316">
        <f t="shared" si="213"/>
        <v>0</v>
      </c>
      <c r="S404" s="168">
        <f t="shared" si="214"/>
        <v>0</v>
      </c>
      <c r="T404" s="169">
        <f t="shared" si="215"/>
        <v>0</v>
      </c>
      <c r="V404" s="317" t="str">
        <f t="shared" si="216"/>
        <v/>
      </c>
      <c r="X404" s="173" t="str">
        <f t="shared" si="217"/>
        <v/>
      </c>
      <c r="Z404" s="318">
        <f t="shared" si="190"/>
        <v>0</v>
      </c>
      <c r="AA404" s="319">
        <f>IF($Z404&gt;=1,RANK($Z404,$Z397:$Z410),0)</f>
        <v>0</v>
      </c>
      <c r="AB404" s="320">
        <f t="shared" si="220"/>
        <v>0</v>
      </c>
      <c r="AD404" s="318">
        <f t="shared" si="191"/>
        <v>0</v>
      </c>
      <c r="AE404" s="319">
        <f>IF($AD404&gt;=1,RANK($AD404,$AD397:$AD410),0)</f>
        <v>0</v>
      </c>
      <c r="AF404" s="320">
        <f t="shared" si="221"/>
        <v>0</v>
      </c>
      <c r="AI404" s="336">
        <f t="shared" si="192"/>
        <v>0</v>
      </c>
      <c r="AJ404" s="337">
        <f t="shared" si="193"/>
        <v>0</v>
      </c>
    </row>
    <row r="405" spans="1:36" ht="15" x14ac:dyDescent="0.2">
      <c r="A405" s="447"/>
      <c r="B405" s="295">
        <f t="shared" si="202"/>
        <v>0</v>
      </c>
      <c r="C405" s="371"/>
      <c r="D405" s="310" t="str">
        <f t="shared" si="203"/>
        <v/>
      </c>
      <c r="E405" s="311" t="str">
        <f t="shared" si="204"/>
        <v/>
      </c>
      <c r="F405" s="312">
        <f t="shared" si="205"/>
        <v>0</v>
      </c>
      <c r="G405" s="313">
        <f t="shared" si="206"/>
        <v>0</v>
      </c>
      <c r="H405" s="314">
        <f t="shared" si="207"/>
        <v>0</v>
      </c>
      <c r="I405" s="313">
        <f t="shared" si="208"/>
        <v>0</v>
      </c>
      <c r="J405" s="314">
        <f t="shared" si="209"/>
        <v>0</v>
      </c>
      <c r="K405" s="313">
        <f t="shared" si="210"/>
        <v>0</v>
      </c>
      <c r="L405" s="312">
        <f t="shared" si="211"/>
        <v>0</v>
      </c>
      <c r="M405" s="313">
        <f t="shared" si="212"/>
        <v>0</v>
      </c>
      <c r="N405" s="449"/>
      <c r="O405" s="315">
        <f t="shared" si="218"/>
        <v>0</v>
      </c>
      <c r="P405" s="452"/>
      <c r="Q405" s="302" t="str">
        <f t="shared" si="219"/>
        <v/>
      </c>
      <c r="R405" s="316">
        <f t="shared" si="213"/>
        <v>0</v>
      </c>
      <c r="S405" s="168">
        <f t="shared" si="214"/>
        <v>0</v>
      </c>
      <c r="T405" s="169">
        <f t="shared" si="215"/>
        <v>0</v>
      </c>
      <c r="V405" s="317" t="str">
        <f t="shared" si="216"/>
        <v/>
      </c>
      <c r="X405" s="173" t="str">
        <f t="shared" si="217"/>
        <v/>
      </c>
      <c r="Z405" s="318">
        <f t="shared" si="190"/>
        <v>0</v>
      </c>
      <c r="AA405" s="319">
        <f>IF($Z405&gt;=1,RANK($Z405,$Z397:$Z410),0)</f>
        <v>0</v>
      </c>
      <c r="AB405" s="320">
        <f t="shared" si="220"/>
        <v>0</v>
      </c>
      <c r="AD405" s="318">
        <f t="shared" si="191"/>
        <v>0</v>
      </c>
      <c r="AE405" s="319">
        <f>IF($AD405&gt;=1,RANK($AD405,$AD397:$AD410),0)</f>
        <v>0</v>
      </c>
      <c r="AF405" s="320">
        <f t="shared" si="221"/>
        <v>0</v>
      </c>
      <c r="AI405" s="336">
        <f t="shared" si="192"/>
        <v>0</v>
      </c>
      <c r="AJ405" s="337">
        <f t="shared" si="193"/>
        <v>0</v>
      </c>
    </row>
    <row r="406" spans="1:36" ht="15" x14ac:dyDescent="0.2">
      <c r="A406" s="447"/>
      <c r="B406" s="295">
        <f t="shared" si="202"/>
        <v>0</v>
      </c>
      <c r="C406" s="371"/>
      <c r="D406" s="310" t="str">
        <f t="shared" si="203"/>
        <v/>
      </c>
      <c r="E406" s="311" t="str">
        <f t="shared" si="204"/>
        <v/>
      </c>
      <c r="F406" s="312">
        <f t="shared" si="205"/>
        <v>0</v>
      </c>
      <c r="G406" s="313">
        <f t="shared" si="206"/>
        <v>0</v>
      </c>
      <c r="H406" s="314">
        <f t="shared" si="207"/>
        <v>0</v>
      </c>
      <c r="I406" s="313">
        <f t="shared" si="208"/>
        <v>0</v>
      </c>
      <c r="J406" s="314">
        <f t="shared" si="209"/>
        <v>0</v>
      </c>
      <c r="K406" s="313">
        <f t="shared" si="210"/>
        <v>0</v>
      </c>
      <c r="L406" s="312">
        <f t="shared" si="211"/>
        <v>0</v>
      </c>
      <c r="M406" s="313">
        <f t="shared" si="212"/>
        <v>0</v>
      </c>
      <c r="N406" s="449"/>
      <c r="O406" s="315">
        <f t="shared" si="218"/>
        <v>0</v>
      </c>
      <c r="P406" s="452"/>
      <c r="Q406" s="302" t="str">
        <f t="shared" si="219"/>
        <v/>
      </c>
      <c r="R406" s="316">
        <f t="shared" si="213"/>
        <v>0</v>
      </c>
      <c r="S406" s="168">
        <f t="shared" si="214"/>
        <v>0</v>
      </c>
      <c r="T406" s="169">
        <f t="shared" si="215"/>
        <v>0</v>
      </c>
      <c r="V406" s="317" t="str">
        <f t="shared" si="216"/>
        <v/>
      </c>
      <c r="X406" s="173" t="str">
        <f t="shared" si="217"/>
        <v/>
      </c>
      <c r="Z406" s="318">
        <f t="shared" si="190"/>
        <v>0</v>
      </c>
      <c r="AA406" s="319">
        <f>IF($Z406&gt;=1,RANK($Z406,$Z397:$Z410),0)</f>
        <v>0</v>
      </c>
      <c r="AB406" s="320">
        <f t="shared" si="220"/>
        <v>0</v>
      </c>
      <c r="AD406" s="318">
        <f t="shared" si="191"/>
        <v>0</v>
      </c>
      <c r="AE406" s="319">
        <f>IF($AD406&gt;=1,RANK($AD406,$AD397:$AD410),0)</f>
        <v>0</v>
      </c>
      <c r="AF406" s="320">
        <f t="shared" si="221"/>
        <v>0</v>
      </c>
      <c r="AI406" s="336">
        <f t="shared" si="192"/>
        <v>0</v>
      </c>
      <c r="AJ406" s="337">
        <f t="shared" si="193"/>
        <v>0</v>
      </c>
    </row>
    <row r="407" spans="1:36" ht="15" x14ac:dyDescent="0.2">
      <c r="A407" s="447"/>
      <c r="B407" s="295">
        <f t="shared" si="202"/>
        <v>0</v>
      </c>
      <c r="C407" s="371"/>
      <c r="D407" s="310" t="str">
        <f t="shared" si="203"/>
        <v/>
      </c>
      <c r="E407" s="311" t="str">
        <f t="shared" si="204"/>
        <v/>
      </c>
      <c r="F407" s="312">
        <f t="shared" si="205"/>
        <v>0</v>
      </c>
      <c r="G407" s="313">
        <f t="shared" si="206"/>
        <v>0</v>
      </c>
      <c r="H407" s="314">
        <f t="shared" si="207"/>
        <v>0</v>
      </c>
      <c r="I407" s="313">
        <f t="shared" si="208"/>
        <v>0</v>
      </c>
      <c r="J407" s="314">
        <f t="shared" si="209"/>
        <v>0</v>
      </c>
      <c r="K407" s="313">
        <f t="shared" si="210"/>
        <v>0</v>
      </c>
      <c r="L407" s="312">
        <f t="shared" si="211"/>
        <v>0</v>
      </c>
      <c r="M407" s="313">
        <f t="shared" si="212"/>
        <v>0</v>
      </c>
      <c r="N407" s="449"/>
      <c r="O407" s="315">
        <f t="shared" si="218"/>
        <v>0</v>
      </c>
      <c r="P407" s="452"/>
      <c r="Q407" s="302" t="str">
        <f t="shared" si="219"/>
        <v/>
      </c>
      <c r="R407" s="316">
        <f t="shared" si="213"/>
        <v>0</v>
      </c>
      <c r="S407" s="168">
        <f t="shared" si="214"/>
        <v>0</v>
      </c>
      <c r="T407" s="169">
        <f t="shared" si="215"/>
        <v>0</v>
      </c>
      <c r="V407" s="317" t="str">
        <f t="shared" si="216"/>
        <v/>
      </c>
      <c r="X407" s="173" t="str">
        <f t="shared" si="217"/>
        <v/>
      </c>
      <c r="Z407" s="318">
        <f t="shared" si="190"/>
        <v>0</v>
      </c>
      <c r="AA407" s="319">
        <f>IF($Z407&gt;=1,RANK($Z407,$Z397:$Z410),0)</f>
        <v>0</v>
      </c>
      <c r="AB407" s="320">
        <f t="shared" si="220"/>
        <v>0</v>
      </c>
      <c r="AD407" s="318">
        <f t="shared" si="191"/>
        <v>0</v>
      </c>
      <c r="AE407" s="319">
        <f>IF($AD407&gt;=1,RANK($AD407,$AD397:$AD410),0)</f>
        <v>0</v>
      </c>
      <c r="AF407" s="320">
        <f t="shared" si="221"/>
        <v>0</v>
      </c>
      <c r="AI407" s="336">
        <f t="shared" si="192"/>
        <v>0</v>
      </c>
      <c r="AJ407" s="337">
        <f t="shared" si="193"/>
        <v>0</v>
      </c>
    </row>
    <row r="408" spans="1:36" ht="15" x14ac:dyDescent="0.2">
      <c r="A408" s="447"/>
      <c r="B408" s="295">
        <f t="shared" si="202"/>
        <v>0</v>
      </c>
      <c r="C408" s="371"/>
      <c r="D408" s="310" t="str">
        <f t="shared" si="203"/>
        <v/>
      </c>
      <c r="E408" s="311" t="str">
        <f t="shared" si="204"/>
        <v/>
      </c>
      <c r="F408" s="312">
        <f>IF($B408&gt;0,INDEX(DB,$B408,13),0)</f>
        <v>0</v>
      </c>
      <c r="G408" s="313">
        <f t="shared" si="206"/>
        <v>0</v>
      </c>
      <c r="H408" s="314">
        <f t="shared" si="207"/>
        <v>0</v>
      </c>
      <c r="I408" s="313">
        <f t="shared" si="208"/>
        <v>0</v>
      </c>
      <c r="J408" s="314">
        <f t="shared" si="209"/>
        <v>0</v>
      </c>
      <c r="K408" s="313">
        <f t="shared" si="210"/>
        <v>0</v>
      </c>
      <c r="L408" s="312">
        <f t="shared" si="211"/>
        <v>0</v>
      </c>
      <c r="M408" s="313">
        <f t="shared" si="212"/>
        <v>0</v>
      </c>
      <c r="N408" s="449"/>
      <c r="O408" s="315">
        <f t="shared" si="218"/>
        <v>0</v>
      </c>
      <c r="P408" s="452"/>
      <c r="Q408" s="302" t="str">
        <f t="shared" si="219"/>
        <v/>
      </c>
      <c r="R408" s="316">
        <f t="shared" si="213"/>
        <v>0</v>
      </c>
      <c r="S408" s="168">
        <f t="shared" si="214"/>
        <v>0</v>
      </c>
      <c r="T408" s="169">
        <f t="shared" si="215"/>
        <v>0</v>
      </c>
      <c r="V408" s="317" t="str">
        <f t="shared" si="216"/>
        <v/>
      </c>
      <c r="X408" s="173" t="str">
        <f t="shared" si="217"/>
        <v/>
      </c>
      <c r="Z408" s="318">
        <f t="shared" si="190"/>
        <v>0</v>
      </c>
      <c r="AA408" s="319">
        <f>IF($Z408&gt;=1,RANK($Z408,$Z397:$Z410),0)</f>
        <v>0</v>
      </c>
      <c r="AB408" s="320">
        <f t="shared" si="220"/>
        <v>0</v>
      </c>
      <c r="AD408" s="318">
        <f t="shared" si="191"/>
        <v>0</v>
      </c>
      <c r="AE408" s="319">
        <f>IF($AD408&gt;=1,RANK($AD408,$AD397:$AD410),0)</f>
        <v>0</v>
      </c>
      <c r="AF408" s="320">
        <f t="shared" si="221"/>
        <v>0</v>
      </c>
      <c r="AI408" s="336">
        <f t="shared" si="192"/>
        <v>0</v>
      </c>
      <c r="AJ408" s="337">
        <f t="shared" si="193"/>
        <v>0</v>
      </c>
    </row>
    <row r="409" spans="1:36" ht="15" x14ac:dyDescent="0.2">
      <c r="A409" s="447"/>
      <c r="B409" s="295">
        <f t="shared" si="202"/>
        <v>0</v>
      </c>
      <c r="C409" s="371"/>
      <c r="D409" s="310" t="str">
        <f t="shared" si="203"/>
        <v/>
      </c>
      <c r="E409" s="311" t="str">
        <f t="shared" si="204"/>
        <v/>
      </c>
      <c r="F409" s="312">
        <f t="shared" si="205"/>
        <v>0</v>
      </c>
      <c r="G409" s="313">
        <f t="shared" si="206"/>
        <v>0</v>
      </c>
      <c r="H409" s="314">
        <f t="shared" si="207"/>
        <v>0</v>
      </c>
      <c r="I409" s="313">
        <f t="shared" si="208"/>
        <v>0</v>
      </c>
      <c r="J409" s="314">
        <f t="shared" si="209"/>
        <v>0</v>
      </c>
      <c r="K409" s="313">
        <f t="shared" si="210"/>
        <v>0</v>
      </c>
      <c r="L409" s="312">
        <f t="shared" si="211"/>
        <v>0</v>
      </c>
      <c r="M409" s="313">
        <f t="shared" si="212"/>
        <v>0</v>
      </c>
      <c r="N409" s="449"/>
      <c r="O409" s="315">
        <f t="shared" si="218"/>
        <v>0</v>
      </c>
      <c r="P409" s="452"/>
      <c r="Q409" s="302" t="str">
        <f t="shared" si="219"/>
        <v/>
      </c>
      <c r="R409" s="316">
        <f t="shared" si="213"/>
        <v>0</v>
      </c>
      <c r="S409" s="168">
        <f t="shared" si="214"/>
        <v>0</v>
      </c>
      <c r="T409" s="169">
        <f t="shared" si="215"/>
        <v>0</v>
      </c>
      <c r="V409" s="317" t="str">
        <f t="shared" si="216"/>
        <v/>
      </c>
      <c r="X409" s="173" t="str">
        <f t="shared" si="217"/>
        <v/>
      </c>
      <c r="Z409" s="318">
        <f t="shared" si="190"/>
        <v>0</v>
      </c>
      <c r="AA409" s="319">
        <f>IF($Z409&gt;=1,RANK($Z409,$Z397:$Z410),0)</f>
        <v>0</v>
      </c>
      <c r="AB409" s="320">
        <f t="shared" si="220"/>
        <v>0</v>
      </c>
      <c r="AD409" s="318">
        <f t="shared" si="191"/>
        <v>0</v>
      </c>
      <c r="AE409" s="319">
        <f>IF($AD409&gt;=1,RANK($AD409,$AD397:$AD410),0)</f>
        <v>0</v>
      </c>
      <c r="AF409" s="320">
        <f t="shared" si="221"/>
        <v>0</v>
      </c>
      <c r="AI409" s="336">
        <f t="shared" si="192"/>
        <v>0</v>
      </c>
      <c r="AJ409" s="337">
        <f t="shared" si="193"/>
        <v>0</v>
      </c>
    </row>
    <row r="410" spans="1:36" ht="15" x14ac:dyDescent="0.2">
      <c r="A410" s="322">
        <f>((ROW(A397)-5)/14)+1</f>
        <v>29</v>
      </c>
      <c r="B410" s="295">
        <f t="shared" si="202"/>
        <v>0</v>
      </c>
      <c r="C410" s="372"/>
      <c r="D410" s="323" t="str">
        <f t="shared" si="203"/>
        <v/>
      </c>
      <c r="E410" s="324" t="str">
        <f t="shared" si="204"/>
        <v/>
      </c>
      <c r="F410" s="325">
        <f t="shared" si="205"/>
        <v>0</v>
      </c>
      <c r="G410" s="326">
        <f t="shared" si="206"/>
        <v>0</v>
      </c>
      <c r="H410" s="327">
        <f t="shared" si="207"/>
        <v>0</v>
      </c>
      <c r="I410" s="326">
        <f t="shared" si="208"/>
        <v>0</v>
      </c>
      <c r="J410" s="327">
        <f t="shared" si="209"/>
        <v>0</v>
      </c>
      <c r="K410" s="326">
        <f t="shared" si="210"/>
        <v>0</v>
      </c>
      <c r="L410" s="325">
        <f t="shared" si="211"/>
        <v>0</v>
      </c>
      <c r="M410" s="326">
        <f t="shared" si="212"/>
        <v>0</v>
      </c>
      <c r="N410" s="450"/>
      <c r="O410" s="328">
        <f t="shared" si="218"/>
        <v>0</v>
      </c>
      <c r="P410" s="453"/>
      <c r="Q410" s="302" t="str">
        <f t="shared" si="219"/>
        <v/>
      </c>
      <c r="R410" s="329">
        <f t="shared" si="213"/>
        <v>0</v>
      </c>
      <c r="S410" s="171">
        <f t="shared" si="214"/>
        <v>0</v>
      </c>
      <c r="T410" s="172">
        <f t="shared" si="215"/>
        <v>0</v>
      </c>
      <c r="V410" s="330" t="str">
        <f t="shared" si="216"/>
        <v/>
      </c>
      <c r="X410" s="173" t="str">
        <f t="shared" si="217"/>
        <v/>
      </c>
      <c r="Z410" s="331">
        <f t="shared" si="190"/>
        <v>0</v>
      </c>
      <c r="AA410" s="293">
        <f>IF($Z410&gt;=1,RANK($Z410,$Z397:$Z410),0)</f>
        <v>0</v>
      </c>
      <c r="AB410" s="294">
        <f t="shared" si="220"/>
        <v>0</v>
      </c>
      <c r="AC410" s="163">
        <f>SUM(AB397:AB410)</f>
        <v>0</v>
      </c>
      <c r="AD410" s="331">
        <f t="shared" si="191"/>
        <v>0</v>
      </c>
      <c r="AE410" s="293">
        <f>IF($AD410&gt;=1,RANK($AD410,$AD397:$AD410),0)</f>
        <v>0</v>
      </c>
      <c r="AF410" s="294">
        <f t="shared" si="221"/>
        <v>0</v>
      </c>
      <c r="AG410" s="163">
        <f>SUM(AF397:AF410)</f>
        <v>0</v>
      </c>
      <c r="AI410" s="332">
        <f t="shared" si="192"/>
        <v>0</v>
      </c>
      <c r="AJ410" s="333">
        <f t="shared" si="193"/>
        <v>0</v>
      </c>
    </row>
    <row r="411" spans="1:36" ht="15" customHeight="1" x14ac:dyDescent="0.2">
      <c r="A411" s="447" t="str">
        <f>IF(LEN(E411),+E411,"")</f>
        <v/>
      </c>
      <c r="B411" s="295">
        <f t="shared" si="202"/>
        <v>0</v>
      </c>
      <c r="C411" s="370"/>
      <c r="D411" s="296" t="str">
        <f t="shared" si="203"/>
        <v/>
      </c>
      <c r="E411" s="297" t="str">
        <f t="shared" si="204"/>
        <v/>
      </c>
      <c r="F411" s="298">
        <f t="shared" si="205"/>
        <v>0</v>
      </c>
      <c r="G411" s="299">
        <f t="shared" si="206"/>
        <v>0</v>
      </c>
      <c r="H411" s="300">
        <f t="shared" si="207"/>
        <v>0</v>
      </c>
      <c r="I411" s="299">
        <f t="shared" si="208"/>
        <v>0</v>
      </c>
      <c r="J411" s="300">
        <f t="shared" si="209"/>
        <v>0</v>
      </c>
      <c r="K411" s="299">
        <f t="shared" si="210"/>
        <v>0</v>
      </c>
      <c r="L411" s="298">
        <f t="shared" si="211"/>
        <v>0</v>
      </c>
      <c r="M411" s="299">
        <f t="shared" si="212"/>
        <v>0</v>
      </c>
      <c r="N411" s="448">
        <f>INDEX(RelayPoints,A424)</f>
        <v>0</v>
      </c>
      <c r="O411" s="301">
        <f>+G411+I411+K411+M411</f>
        <v>0</v>
      </c>
      <c r="P411" s="451">
        <f>+AC424+AG424+N411</f>
        <v>0</v>
      </c>
      <c r="Q411" s="302" t="str">
        <f>IF(AB411+AF411&gt;0,"*","")</f>
        <v/>
      </c>
      <c r="R411" s="303">
        <f t="shared" si="213"/>
        <v>0</v>
      </c>
      <c r="S411" s="304">
        <f t="shared" si="214"/>
        <v>0</v>
      </c>
      <c r="T411" s="305">
        <f t="shared" si="215"/>
        <v>0</v>
      </c>
      <c r="V411" s="306" t="str">
        <f t="shared" si="216"/>
        <v/>
      </c>
      <c r="X411" s="173" t="str">
        <f t="shared" si="217"/>
        <v/>
      </c>
      <c r="Z411" s="307">
        <f t="shared" si="190"/>
        <v>0</v>
      </c>
      <c r="AA411" s="308">
        <f>IF($Z411&gt;=1,RANK($Z411,$Z411:$Z424),0)</f>
        <v>0</v>
      </c>
      <c r="AB411" s="309">
        <f t="shared" si="220"/>
        <v>0</v>
      </c>
      <c r="AD411" s="307">
        <f t="shared" si="191"/>
        <v>0</v>
      </c>
      <c r="AE411" s="308">
        <f>IF($AD411&gt;=1,RANK($AD411,$AD411:$AD424),0)</f>
        <v>0</v>
      </c>
      <c r="AF411" s="309">
        <f t="shared" si="221"/>
        <v>0</v>
      </c>
      <c r="AI411" s="336">
        <f t="shared" si="192"/>
        <v>0</v>
      </c>
      <c r="AJ411" s="337">
        <f t="shared" si="193"/>
        <v>0</v>
      </c>
    </row>
    <row r="412" spans="1:36" ht="15" x14ac:dyDescent="0.2">
      <c r="A412" s="447"/>
      <c r="B412" s="295">
        <f t="shared" si="202"/>
        <v>0</v>
      </c>
      <c r="C412" s="371"/>
      <c r="D412" s="310" t="str">
        <f t="shared" si="203"/>
        <v/>
      </c>
      <c r="E412" s="311" t="str">
        <f t="shared" si="204"/>
        <v/>
      </c>
      <c r="F412" s="312">
        <f t="shared" si="205"/>
        <v>0</v>
      </c>
      <c r="G412" s="313">
        <f t="shared" si="206"/>
        <v>0</v>
      </c>
      <c r="H412" s="314">
        <f t="shared" si="207"/>
        <v>0</v>
      </c>
      <c r="I412" s="313">
        <f t="shared" si="208"/>
        <v>0</v>
      </c>
      <c r="J412" s="314">
        <f t="shared" si="209"/>
        <v>0</v>
      </c>
      <c r="K412" s="313">
        <f t="shared" si="210"/>
        <v>0</v>
      </c>
      <c r="L412" s="312">
        <f t="shared" si="211"/>
        <v>0</v>
      </c>
      <c r="M412" s="313">
        <f t="shared" si="212"/>
        <v>0</v>
      </c>
      <c r="N412" s="449"/>
      <c r="O412" s="315">
        <f t="shared" ref="O412:O424" si="222">+G412+I412+K412+M412</f>
        <v>0</v>
      </c>
      <c r="P412" s="452"/>
      <c r="Q412" s="302" t="str">
        <f t="shared" ref="Q412:Q424" si="223">IF(AB412+AF412&gt;0,"*","")</f>
        <v/>
      </c>
      <c r="R412" s="316">
        <f t="shared" si="213"/>
        <v>0</v>
      </c>
      <c r="S412" s="168">
        <f t="shared" si="214"/>
        <v>0</v>
      </c>
      <c r="T412" s="169">
        <f t="shared" si="215"/>
        <v>0</v>
      </c>
      <c r="V412" s="317" t="str">
        <f t="shared" si="216"/>
        <v/>
      </c>
      <c r="X412" s="173" t="str">
        <f t="shared" si="217"/>
        <v/>
      </c>
      <c r="Z412" s="318">
        <f t="shared" si="190"/>
        <v>0</v>
      </c>
      <c r="AA412" s="319">
        <f>IF($Z412&gt;=1,RANK($Z412,$Z411:$Z424),0)</f>
        <v>0</v>
      </c>
      <c r="AB412" s="320">
        <f t="shared" si="220"/>
        <v>0</v>
      </c>
      <c r="AD412" s="318">
        <f t="shared" si="191"/>
        <v>0</v>
      </c>
      <c r="AE412" s="319">
        <f>IF($AD412&gt;=1,RANK($AD412,$AD411:$AD424),0)</f>
        <v>0</v>
      </c>
      <c r="AF412" s="320">
        <f t="shared" si="221"/>
        <v>0</v>
      </c>
      <c r="AI412" s="336">
        <f t="shared" si="192"/>
        <v>0</v>
      </c>
      <c r="AJ412" s="337">
        <f t="shared" si="193"/>
        <v>0</v>
      </c>
    </row>
    <row r="413" spans="1:36" ht="15" x14ac:dyDescent="0.2">
      <c r="A413" s="447"/>
      <c r="B413" s="295">
        <f t="shared" si="202"/>
        <v>0</v>
      </c>
      <c r="C413" s="371"/>
      <c r="D413" s="310" t="str">
        <f t="shared" si="203"/>
        <v/>
      </c>
      <c r="E413" s="311" t="str">
        <f t="shared" si="204"/>
        <v/>
      </c>
      <c r="F413" s="312">
        <f t="shared" si="205"/>
        <v>0</v>
      </c>
      <c r="G413" s="313">
        <f t="shared" si="206"/>
        <v>0</v>
      </c>
      <c r="H413" s="314">
        <f t="shared" si="207"/>
        <v>0</v>
      </c>
      <c r="I413" s="313">
        <f t="shared" si="208"/>
        <v>0</v>
      </c>
      <c r="J413" s="314">
        <f t="shared" si="209"/>
        <v>0</v>
      </c>
      <c r="K413" s="313">
        <f t="shared" si="210"/>
        <v>0</v>
      </c>
      <c r="L413" s="312">
        <f t="shared" si="211"/>
        <v>0</v>
      </c>
      <c r="M413" s="313">
        <f t="shared" si="212"/>
        <v>0</v>
      </c>
      <c r="N413" s="449"/>
      <c r="O413" s="315">
        <f t="shared" si="222"/>
        <v>0</v>
      </c>
      <c r="P413" s="452"/>
      <c r="Q413" s="302" t="str">
        <f t="shared" si="223"/>
        <v/>
      </c>
      <c r="R413" s="316">
        <f t="shared" si="213"/>
        <v>0</v>
      </c>
      <c r="S413" s="168">
        <f t="shared" si="214"/>
        <v>0</v>
      </c>
      <c r="T413" s="169">
        <f t="shared" si="215"/>
        <v>0</v>
      </c>
      <c r="V413" s="317" t="str">
        <f t="shared" si="216"/>
        <v/>
      </c>
      <c r="X413" s="173" t="str">
        <f t="shared" si="217"/>
        <v/>
      </c>
      <c r="Z413" s="318">
        <f t="shared" si="190"/>
        <v>0</v>
      </c>
      <c r="AA413" s="319">
        <f>IF($Z413&gt;=1,RANK($Z413,$Z411:$Z424),0)</f>
        <v>0</v>
      </c>
      <c r="AB413" s="320">
        <f t="shared" si="220"/>
        <v>0</v>
      </c>
      <c r="AD413" s="318">
        <f t="shared" si="191"/>
        <v>0</v>
      </c>
      <c r="AE413" s="319">
        <f>IF($AD413&gt;=1,RANK($AD413,$AD411:$AD424),0)</f>
        <v>0</v>
      </c>
      <c r="AF413" s="320">
        <f t="shared" si="221"/>
        <v>0</v>
      </c>
      <c r="AI413" s="336">
        <f t="shared" si="192"/>
        <v>0</v>
      </c>
      <c r="AJ413" s="337">
        <f t="shared" si="193"/>
        <v>0</v>
      </c>
    </row>
    <row r="414" spans="1:36" ht="15" x14ac:dyDescent="0.2">
      <c r="A414" s="447"/>
      <c r="B414" s="295">
        <f t="shared" si="202"/>
        <v>0</v>
      </c>
      <c r="C414" s="371"/>
      <c r="D414" s="310" t="str">
        <f t="shared" si="203"/>
        <v/>
      </c>
      <c r="E414" s="311" t="str">
        <f t="shared" si="204"/>
        <v/>
      </c>
      <c r="F414" s="312">
        <f t="shared" si="205"/>
        <v>0</v>
      </c>
      <c r="G414" s="313">
        <f t="shared" si="206"/>
        <v>0</v>
      </c>
      <c r="H414" s="314">
        <f t="shared" si="207"/>
        <v>0</v>
      </c>
      <c r="I414" s="313">
        <f t="shared" si="208"/>
        <v>0</v>
      </c>
      <c r="J414" s="314">
        <f t="shared" si="209"/>
        <v>0</v>
      </c>
      <c r="K414" s="313">
        <f t="shared" si="210"/>
        <v>0</v>
      </c>
      <c r="L414" s="312">
        <f t="shared" si="211"/>
        <v>0</v>
      </c>
      <c r="M414" s="313">
        <f t="shared" si="212"/>
        <v>0</v>
      </c>
      <c r="N414" s="449"/>
      <c r="O414" s="315">
        <f t="shared" si="222"/>
        <v>0</v>
      </c>
      <c r="P414" s="452"/>
      <c r="Q414" s="302" t="str">
        <f t="shared" si="223"/>
        <v/>
      </c>
      <c r="R414" s="316">
        <f t="shared" si="213"/>
        <v>0</v>
      </c>
      <c r="S414" s="168">
        <f t="shared" si="214"/>
        <v>0</v>
      </c>
      <c r="T414" s="169">
        <f t="shared" si="215"/>
        <v>0</v>
      </c>
      <c r="V414" s="317" t="str">
        <f t="shared" si="216"/>
        <v/>
      </c>
      <c r="X414" s="173" t="str">
        <f t="shared" si="217"/>
        <v/>
      </c>
      <c r="Z414" s="318">
        <f t="shared" si="190"/>
        <v>0</v>
      </c>
      <c r="AA414" s="319">
        <f>IF($Z414&gt;=1,RANK($Z414,$Z411:$Z424),0)</f>
        <v>0</v>
      </c>
      <c r="AB414" s="320">
        <f t="shared" si="220"/>
        <v>0</v>
      </c>
      <c r="AD414" s="318">
        <f t="shared" si="191"/>
        <v>0</v>
      </c>
      <c r="AE414" s="319">
        <f>IF($AD414&gt;=1,RANK($AD414,$AD411:$AD424),0)</f>
        <v>0</v>
      </c>
      <c r="AF414" s="320">
        <f t="shared" si="221"/>
        <v>0</v>
      </c>
      <c r="AI414" s="336">
        <f t="shared" si="192"/>
        <v>0</v>
      </c>
      <c r="AJ414" s="337">
        <f t="shared" si="193"/>
        <v>0</v>
      </c>
    </row>
    <row r="415" spans="1:36" ht="15" x14ac:dyDescent="0.2">
      <c r="A415" s="447"/>
      <c r="B415" s="295">
        <f t="shared" si="202"/>
        <v>0</v>
      </c>
      <c r="C415" s="371"/>
      <c r="D415" s="310" t="str">
        <f t="shared" si="203"/>
        <v/>
      </c>
      <c r="E415" s="311" t="str">
        <f t="shared" si="204"/>
        <v/>
      </c>
      <c r="F415" s="312">
        <f t="shared" si="205"/>
        <v>0</v>
      </c>
      <c r="G415" s="313">
        <f t="shared" si="206"/>
        <v>0</v>
      </c>
      <c r="H415" s="314">
        <f t="shared" si="207"/>
        <v>0</v>
      </c>
      <c r="I415" s="313">
        <f t="shared" si="208"/>
        <v>0</v>
      </c>
      <c r="J415" s="314">
        <f t="shared" si="209"/>
        <v>0</v>
      </c>
      <c r="K415" s="313">
        <f t="shared" si="210"/>
        <v>0</v>
      </c>
      <c r="L415" s="312">
        <f t="shared" si="211"/>
        <v>0</v>
      </c>
      <c r="M415" s="313">
        <f t="shared" si="212"/>
        <v>0</v>
      </c>
      <c r="N415" s="449"/>
      <c r="O415" s="315">
        <f t="shared" si="222"/>
        <v>0</v>
      </c>
      <c r="P415" s="452"/>
      <c r="Q415" s="302" t="str">
        <f t="shared" si="223"/>
        <v/>
      </c>
      <c r="R415" s="316">
        <f t="shared" si="213"/>
        <v>0</v>
      </c>
      <c r="S415" s="168">
        <f t="shared" si="214"/>
        <v>0</v>
      </c>
      <c r="T415" s="169">
        <f t="shared" si="215"/>
        <v>0</v>
      </c>
      <c r="V415" s="317" t="str">
        <f t="shared" si="216"/>
        <v/>
      </c>
      <c r="X415" s="173" t="str">
        <f t="shared" si="217"/>
        <v/>
      </c>
      <c r="Z415" s="318">
        <f t="shared" si="190"/>
        <v>0</v>
      </c>
      <c r="AA415" s="319">
        <f>IF($Z415&gt;=1,RANK($Z415,$Z411:$Z424),0)</f>
        <v>0</v>
      </c>
      <c r="AB415" s="320">
        <f t="shared" si="220"/>
        <v>0</v>
      </c>
      <c r="AD415" s="318">
        <f t="shared" si="191"/>
        <v>0</v>
      </c>
      <c r="AE415" s="319">
        <f>IF($AD415&gt;=1,RANK($AD415,$AD411:$AD424),0)</f>
        <v>0</v>
      </c>
      <c r="AF415" s="320">
        <f t="shared" si="221"/>
        <v>0</v>
      </c>
      <c r="AI415" s="336">
        <f t="shared" si="192"/>
        <v>0</v>
      </c>
      <c r="AJ415" s="337">
        <f t="shared" si="193"/>
        <v>0</v>
      </c>
    </row>
    <row r="416" spans="1:36" ht="15" x14ac:dyDescent="0.2">
      <c r="A416" s="447"/>
      <c r="B416" s="295">
        <f t="shared" si="202"/>
        <v>0</v>
      </c>
      <c r="C416" s="371"/>
      <c r="D416" s="310" t="str">
        <f t="shared" si="203"/>
        <v/>
      </c>
      <c r="E416" s="311" t="str">
        <f t="shared" si="204"/>
        <v/>
      </c>
      <c r="F416" s="321">
        <f t="shared" si="205"/>
        <v>0</v>
      </c>
      <c r="G416" s="313">
        <f t="shared" si="206"/>
        <v>0</v>
      </c>
      <c r="H416" s="314">
        <f t="shared" si="207"/>
        <v>0</v>
      </c>
      <c r="I416" s="313">
        <f t="shared" si="208"/>
        <v>0</v>
      </c>
      <c r="J416" s="314">
        <f t="shared" si="209"/>
        <v>0</v>
      </c>
      <c r="K416" s="313">
        <f t="shared" si="210"/>
        <v>0</v>
      </c>
      <c r="L416" s="312">
        <f t="shared" si="211"/>
        <v>0</v>
      </c>
      <c r="M416" s="313">
        <f t="shared" si="212"/>
        <v>0</v>
      </c>
      <c r="N416" s="449"/>
      <c r="O416" s="315">
        <f t="shared" si="222"/>
        <v>0</v>
      </c>
      <c r="P416" s="452"/>
      <c r="Q416" s="302" t="str">
        <f t="shared" si="223"/>
        <v/>
      </c>
      <c r="R416" s="316">
        <f t="shared" si="213"/>
        <v>0</v>
      </c>
      <c r="S416" s="168">
        <f t="shared" si="214"/>
        <v>0</v>
      </c>
      <c r="T416" s="169">
        <f t="shared" si="215"/>
        <v>0</v>
      </c>
      <c r="V416" s="317" t="str">
        <f t="shared" si="216"/>
        <v/>
      </c>
      <c r="X416" s="173" t="str">
        <f t="shared" si="217"/>
        <v/>
      </c>
      <c r="Z416" s="318">
        <f t="shared" si="190"/>
        <v>0</v>
      </c>
      <c r="AA416" s="319">
        <f>IF($Z416&gt;=1,RANK($Z416,$Z411:$Z424),0)</f>
        <v>0</v>
      </c>
      <c r="AB416" s="320">
        <f t="shared" si="220"/>
        <v>0</v>
      </c>
      <c r="AD416" s="318">
        <f t="shared" si="191"/>
        <v>0</v>
      </c>
      <c r="AE416" s="319">
        <f>IF($AD416&gt;=1,RANK($AD416,$AD411:$AD424),0)</f>
        <v>0</v>
      </c>
      <c r="AF416" s="320">
        <f t="shared" si="221"/>
        <v>0</v>
      </c>
      <c r="AI416" s="336">
        <f t="shared" si="192"/>
        <v>0</v>
      </c>
      <c r="AJ416" s="337">
        <f t="shared" si="193"/>
        <v>0</v>
      </c>
    </row>
    <row r="417" spans="1:36" ht="15" x14ac:dyDescent="0.2">
      <c r="A417" s="447"/>
      <c r="B417" s="295">
        <f t="shared" si="202"/>
        <v>0</v>
      </c>
      <c r="C417" s="371"/>
      <c r="D417" s="310" t="str">
        <f t="shared" si="203"/>
        <v/>
      </c>
      <c r="E417" s="311" t="str">
        <f t="shared" si="204"/>
        <v/>
      </c>
      <c r="F417" s="312">
        <f t="shared" si="205"/>
        <v>0</v>
      </c>
      <c r="G417" s="313">
        <f t="shared" si="206"/>
        <v>0</v>
      </c>
      <c r="H417" s="314">
        <f t="shared" si="207"/>
        <v>0</v>
      </c>
      <c r="I417" s="313">
        <f t="shared" si="208"/>
        <v>0</v>
      </c>
      <c r="J417" s="314">
        <f t="shared" si="209"/>
        <v>0</v>
      </c>
      <c r="K417" s="313">
        <f t="shared" si="210"/>
        <v>0</v>
      </c>
      <c r="L417" s="312">
        <f t="shared" si="211"/>
        <v>0</v>
      </c>
      <c r="M417" s="313">
        <f t="shared" si="212"/>
        <v>0</v>
      </c>
      <c r="N417" s="449"/>
      <c r="O417" s="315">
        <f t="shared" si="222"/>
        <v>0</v>
      </c>
      <c r="P417" s="452"/>
      <c r="Q417" s="302" t="str">
        <f t="shared" si="223"/>
        <v/>
      </c>
      <c r="R417" s="316">
        <f t="shared" si="213"/>
        <v>0</v>
      </c>
      <c r="S417" s="168">
        <f t="shared" si="214"/>
        <v>0</v>
      </c>
      <c r="T417" s="169">
        <f t="shared" si="215"/>
        <v>0</v>
      </c>
      <c r="V417" s="317" t="str">
        <f t="shared" si="216"/>
        <v/>
      </c>
      <c r="X417" s="173" t="str">
        <f t="shared" si="217"/>
        <v/>
      </c>
      <c r="Z417" s="318">
        <f t="shared" si="190"/>
        <v>0</v>
      </c>
      <c r="AA417" s="319">
        <f>IF($Z417&gt;=1,RANK($Z417,$Z411:$Z424),0)</f>
        <v>0</v>
      </c>
      <c r="AB417" s="320">
        <f t="shared" si="220"/>
        <v>0</v>
      </c>
      <c r="AD417" s="318">
        <f t="shared" si="191"/>
        <v>0</v>
      </c>
      <c r="AE417" s="319">
        <f>IF($AD417&gt;=1,RANK($AD417,$AD411:$AD424),0)</f>
        <v>0</v>
      </c>
      <c r="AF417" s="320">
        <f t="shared" si="221"/>
        <v>0</v>
      </c>
      <c r="AI417" s="336">
        <f t="shared" si="192"/>
        <v>0</v>
      </c>
      <c r="AJ417" s="337">
        <f t="shared" si="193"/>
        <v>0</v>
      </c>
    </row>
    <row r="418" spans="1:36" ht="15" x14ac:dyDescent="0.2">
      <c r="A418" s="447"/>
      <c r="B418" s="295">
        <f t="shared" si="202"/>
        <v>0</v>
      </c>
      <c r="C418" s="371"/>
      <c r="D418" s="310" t="str">
        <f t="shared" si="203"/>
        <v/>
      </c>
      <c r="E418" s="311" t="str">
        <f t="shared" si="204"/>
        <v/>
      </c>
      <c r="F418" s="312">
        <f t="shared" si="205"/>
        <v>0</v>
      </c>
      <c r="G418" s="313">
        <f t="shared" si="206"/>
        <v>0</v>
      </c>
      <c r="H418" s="314">
        <f t="shared" si="207"/>
        <v>0</v>
      </c>
      <c r="I418" s="313">
        <f t="shared" si="208"/>
        <v>0</v>
      </c>
      <c r="J418" s="314">
        <f t="shared" si="209"/>
        <v>0</v>
      </c>
      <c r="K418" s="313">
        <f t="shared" si="210"/>
        <v>0</v>
      </c>
      <c r="L418" s="312">
        <f t="shared" si="211"/>
        <v>0</v>
      </c>
      <c r="M418" s="313">
        <f t="shared" si="212"/>
        <v>0</v>
      </c>
      <c r="N418" s="449"/>
      <c r="O418" s="315">
        <f t="shared" si="222"/>
        <v>0</v>
      </c>
      <c r="P418" s="452"/>
      <c r="Q418" s="302" t="str">
        <f t="shared" si="223"/>
        <v/>
      </c>
      <c r="R418" s="316">
        <f t="shared" si="213"/>
        <v>0</v>
      </c>
      <c r="S418" s="168">
        <f t="shared" si="214"/>
        <v>0</v>
      </c>
      <c r="T418" s="169">
        <f t="shared" si="215"/>
        <v>0</v>
      </c>
      <c r="V418" s="317" t="str">
        <f t="shared" si="216"/>
        <v/>
      </c>
      <c r="X418" s="173" t="str">
        <f t="shared" si="217"/>
        <v/>
      </c>
      <c r="Z418" s="318">
        <f t="shared" si="190"/>
        <v>0</v>
      </c>
      <c r="AA418" s="319">
        <f>IF($Z418&gt;=1,RANK($Z418,$Z411:$Z424),0)</f>
        <v>0</v>
      </c>
      <c r="AB418" s="320">
        <f t="shared" si="220"/>
        <v>0</v>
      </c>
      <c r="AD418" s="318">
        <f t="shared" si="191"/>
        <v>0</v>
      </c>
      <c r="AE418" s="319">
        <f>IF($AD418&gt;=1,RANK($AD418,$AD411:$AD424),0)</f>
        <v>0</v>
      </c>
      <c r="AF418" s="320">
        <f t="shared" si="221"/>
        <v>0</v>
      </c>
      <c r="AI418" s="336">
        <f t="shared" si="192"/>
        <v>0</v>
      </c>
      <c r="AJ418" s="337">
        <f t="shared" si="193"/>
        <v>0</v>
      </c>
    </row>
    <row r="419" spans="1:36" ht="15" x14ac:dyDescent="0.2">
      <c r="A419" s="447"/>
      <c r="B419" s="295">
        <f t="shared" si="202"/>
        <v>0</v>
      </c>
      <c r="C419" s="371"/>
      <c r="D419" s="310" t="str">
        <f t="shared" si="203"/>
        <v/>
      </c>
      <c r="E419" s="311" t="str">
        <f t="shared" si="204"/>
        <v/>
      </c>
      <c r="F419" s="312">
        <f t="shared" si="205"/>
        <v>0</v>
      </c>
      <c r="G419" s="313">
        <f t="shared" si="206"/>
        <v>0</v>
      </c>
      <c r="H419" s="314">
        <f t="shared" si="207"/>
        <v>0</v>
      </c>
      <c r="I419" s="313">
        <f t="shared" si="208"/>
        <v>0</v>
      </c>
      <c r="J419" s="314">
        <f t="shared" si="209"/>
        <v>0</v>
      </c>
      <c r="K419" s="313">
        <f t="shared" si="210"/>
        <v>0</v>
      </c>
      <c r="L419" s="312">
        <f t="shared" si="211"/>
        <v>0</v>
      </c>
      <c r="M419" s="313">
        <f t="shared" si="212"/>
        <v>0</v>
      </c>
      <c r="N419" s="449"/>
      <c r="O419" s="315">
        <f t="shared" si="222"/>
        <v>0</v>
      </c>
      <c r="P419" s="452"/>
      <c r="Q419" s="302" t="str">
        <f t="shared" si="223"/>
        <v/>
      </c>
      <c r="R419" s="316">
        <f t="shared" si="213"/>
        <v>0</v>
      </c>
      <c r="S419" s="168">
        <f t="shared" si="214"/>
        <v>0</v>
      </c>
      <c r="T419" s="169">
        <f t="shared" si="215"/>
        <v>0</v>
      </c>
      <c r="V419" s="317" t="str">
        <f t="shared" si="216"/>
        <v/>
      </c>
      <c r="X419" s="173" t="str">
        <f t="shared" si="217"/>
        <v/>
      </c>
      <c r="Z419" s="318">
        <f t="shared" si="190"/>
        <v>0</v>
      </c>
      <c r="AA419" s="319">
        <f>IF($Z419&gt;=1,RANK($Z419,$Z411:$Z424),0)</f>
        <v>0</v>
      </c>
      <c r="AB419" s="320">
        <f t="shared" si="220"/>
        <v>0</v>
      </c>
      <c r="AD419" s="318">
        <f t="shared" si="191"/>
        <v>0</v>
      </c>
      <c r="AE419" s="319">
        <f>IF($AD419&gt;=1,RANK($AD419,$AD411:$AD424),0)</f>
        <v>0</v>
      </c>
      <c r="AF419" s="320">
        <f t="shared" si="221"/>
        <v>0</v>
      </c>
      <c r="AI419" s="336">
        <f t="shared" si="192"/>
        <v>0</v>
      </c>
      <c r="AJ419" s="337">
        <f t="shared" si="193"/>
        <v>0</v>
      </c>
    </row>
    <row r="420" spans="1:36" ht="15" x14ac:dyDescent="0.2">
      <c r="A420" s="447"/>
      <c r="B420" s="295">
        <f t="shared" si="202"/>
        <v>0</v>
      </c>
      <c r="C420" s="371"/>
      <c r="D420" s="310" t="str">
        <f t="shared" si="203"/>
        <v/>
      </c>
      <c r="E420" s="311" t="str">
        <f t="shared" si="204"/>
        <v/>
      </c>
      <c r="F420" s="312">
        <f t="shared" si="205"/>
        <v>0</v>
      </c>
      <c r="G420" s="313">
        <f t="shared" si="206"/>
        <v>0</v>
      </c>
      <c r="H420" s="314">
        <f t="shared" si="207"/>
        <v>0</v>
      </c>
      <c r="I420" s="313">
        <f t="shared" si="208"/>
        <v>0</v>
      </c>
      <c r="J420" s="314">
        <f t="shared" si="209"/>
        <v>0</v>
      </c>
      <c r="K420" s="313">
        <f t="shared" si="210"/>
        <v>0</v>
      </c>
      <c r="L420" s="312">
        <f t="shared" si="211"/>
        <v>0</v>
      </c>
      <c r="M420" s="313">
        <f t="shared" si="212"/>
        <v>0</v>
      </c>
      <c r="N420" s="449"/>
      <c r="O420" s="315">
        <f t="shared" si="222"/>
        <v>0</v>
      </c>
      <c r="P420" s="452"/>
      <c r="Q420" s="302" t="str">
        <f t="shared" si="223"/>
        <v/>
      </c>
      <c r="R420" s="316">
        <f t="shared" si="213"/>
        <v>0</v>
      </c>
      <c r="S420" s="168">
        <f t="shared" si="214"/>
        <v>0</v>
      </c>
      <c r="T420" s="169">
        <f t="shared" si="215"/>
        <v>0</v>
      </c>
      <c r="V420" s="317" t="str">
        <f t="shared" si="216"/>
        <v/>
      </c>
      <c r="X420" s="173" t="str">
        <f t="shared" si="217"/>
        <v/>
      </c>
      <c r="Z420" s="318">
        <f t="shared" si="190"/>
        <v>0</v>
      </c>
      <c r="AA420" s="319">
        <f>IF($Z420&gt;=1,RANK($Z420,$Z411:$Z424),0)</f>
        <v>0</v>
      </c>
      <c r="AB420" s="320">
        <f t="shared" si="220"/>
        <v>0</v>
      </c>
      <c r="AD420" s="318">
        <f t="shared" si="191"/>
        <v>0</v>
      </c>
      <c r="AE420" s="319">
        <f>IF($AD420&gt;=1,RANK($AD420,$AD411:$AD424),0)</f>
        <v>0</v>
      </c>
      <c r="AF420" s="320">
        <f t="shared" si="221"/>
        <v>0</v>
      </c>
      <c r="AI420" s="336">
        <f t="shared" si="192"/>
        <v>0</v>
      </c>
      <c r="AJ420" s="337">
        <f t="shared" si="193"/>
        <v>0</v>
      </c>
    </row>
    <row r="421" spans="1:36" ht="15" x14ac:dyDescent="0.2">
      <c r="A421" s="447"/>
      <c r="B421" s="295">
        <f t="shared" si="202"/>
        <v>0</v>
      </c>
      <c r="C421" s="371"/>
      <c r="D421" s="310" t="str">
        <f t="shared" si="203"/>
        <v/>
      </c>
      <c r="E421" s="311" t="str">
        <f t="shared" si="204"/>
        <v/>
      </c>
      <c r="F421" s="312">
        <f t="shared" si="205"/>
        <v>0</v>
      </c>
      <c r="G421" s="313">
        <f t="shared" si="206"/>
        <v>0</v>
      </c>
      <c r="H421" s="314">
        <f t="shared" si="207"/>
        <v>0</v>
      </c>
      <c r="I421" s="313">
        <f t="shared" si="208"/>
        <v>0</v>
      </c>
      <c r="J421" s="314">
        <f t="shared" si="209"/>
        <v>0</v>
      </c>
      <c r="K421" s="313">
        <f t="shared" si="210"/>
        <v>0</v>
      </c>
      <c r="L421" s="312">
        <f t="shared" si="211"/>
        <v>0</v>
      </c>
      <c r="M421" s="313">
        <f t="shared" si="212"/>
        <v>0</v>
      </c>
      <c r="N421" s="449"/>
      <c r="O421" s="315">
        <f t="shared" si="222"/>
        <v>0</v>
      </c>
      <c r="P421" s="452"/>
      <c r="Q421" s="302" t="str">
        <f t="shared" si="223"/>
        <v/>
      </c>
      <c r="R421" s="316">
        <f t="shared" si="213"/>
        <v>0</v>
      </c>
      <c r="S421" s="168">
        <f t="shared" si="214"/>
        <v>0</v>
      </c>
      <c r="T421" s="169">
        <f t="shared" si="215"/>
        <v>0</v>
      </c>
      <c r="V421" s="317" t="str">
        <f t="shared" si="216"/>
        <v/>
      </c>
      <c r="X421" s="173" t="str">
        <f t="shared" si="217"/>
        <v/>
      </c>
      <c r="Z421" s="318">
        <f t="shared" si="190"/>
        <v>0</v>
      </c>
      <c r="AA421" s="319">
        <f>IF($Z421&gt;=1,RANK($Z421,$Z411:$Z424),0)</f>
        <v>0</v>
      </c>
      <c r="AB421" s="320">
        <f t="shared" si="220"/>
        <v>0</v>
      </c>
      <c r="AD421" s="318">
        <f t="shared" si="191"/>
        <v>0</v>
      </c>
      <c r="AE421" s="319">
        <f>IF($AD421&gt;=1,RANK($AD421,$AD411:$AD424),0)</f>
        <v>0</v>
      </c>
      <c r="AF421" s="320">
        <f t="shared" si="221"/>
        <v>0</v>
      </c>
      <c r="AI421" s="336">
        <f t="shared" si="192"/>
        <v>0</v>
      </c>
      <c r="AJ421" s="337">
        <f t="shared" si="193"/>
        <v>0</v>
      </c>
    </row>
    <row r="422" spans="1:36" ht="15" x14ac:dyDescent="0.2">
      <c r="A422" s="447"/>
      <c r="B422" s="295">
        <f t="shared" si="202"/>
        <v>0</v>
      </c>
      <c r="C422" s="371"/>
      <c r="D422" s="310" t="str">
        <f t="shared" si="203"/>
        <v/>
      </c>
      <c r="E422" s="311" t="str">
        <f t="shared" si="204"/>
        <v/>
      </c>
      <c r="F422" s="312">
        <f t="shared" si="205"/>
        <v>0</v>
      </c>
      <c r="G422" s="313">
        <f t="shared" si="206"/>
        <v>0</v>
      </c>
      <c r="H422" s="314">
        <f t="shared" si="207"/>
        <v>0</v>
      </c>
      <c r="I422" s="313">
        <f t="shared" si="208"/>
        <v>0</v>
      </c>
      <c r="J422" s="314">
        <f t="shared" si="209"/>
        <v>0</v>
      </c>
      <c r="K422" s="313">
        <f t="shared" si="210"/>
        <v>0</v>
      </c>
      <c r="L422" s="312">
        <f t="shared" si="211"/>
        <v>0</v>
      </c>
      <c r="M422" s="313">
        <f t="shared" si="212"/>
        <v>0</v>
      </c>
      <c r="N422" s="449"/>
      <c r="O422" s="315">
        <f t="shared" si="222"/>
        <v>0</v>
      </c>
      <c r="P422" s="452"/>
      <c r="Q422" s="302" t="str">
        <f t="shared" si="223"/>
        <v/>
      </c>
      <c r="R422" s="316">
        <f t="shared" si="213"/>
        <v>0</v>
      </c>
      <c r="S422" s="168">
        <f t="shared" si="214"/>
        <v>0</v>
      </c>
      <c r="T422" s="169">
        <f t="shared" si="215"/>
        <v>0</v>
      </c>
      <c r="V422" s="317" t="str">
        <f t="shared" si="216"/>
        <v/>
      </c>
      <c r="X422" s="173" t="str">
        <f t="shared" si="217"/>
        <v/>
      </c>
      <c r="Z422" s="318">
        <f t="shared" si="190"/>
        <v>0</v>
      </c>
      <c r="AA422" s="319">
        <f>IF($Z422&gt;=1,RANK($Z422,$Z411:$Z424),0)</f>
        <v>0</v>
      </c>
      <c r="AB422" s="320">
        <f t="shared" si="220"/>
        <v>0</v>
      </c>
      <c r="AD422" s="318">
        <f t="shared" si="191"/>
        <v>0</v>
      </c>
      <c r="AE422" s="319">
        <f>IF($AD422&gt;=1,RANK($AD422,$AD411:$AD424),0)</f>
        <v>0</v>
      </c>
      <c r="AF422" s="320">
        <f t="shared" si="221"/>
        <v>0</v>
      </c>
      <c r="AI422" s="336">
        <f t="shared" si="192"/>
        <v>0</v>
      </c>
      <c r="AJ422" s="337">
        <f t="shared" si="193"/>
        <v>0</v>
      </c>
    </row>
    <row r="423" spans="1:36" ht="15" x14ac:dyDescent="0.2">
      <c r="A423" s="447"/>
      <c r="B423" s="295">
        <f t="shared" si="202"/>
        <v>0</v>
      </c>
      <c r="C423" s="371"/>
      <c r="D423" s="310" t="str">
        <f t="shared" si="203"/>
        <v/>
      </c>
      <c r="E423" s="311" t="str">
        <f t="shared" si="204"/>
        <v/>
      </c>
      <c r="F423" s="312">
        <f t="shared" si="205"/>
        <v>0</v>
      </c>
      <c r="G423" s="313">
        <f t="shared" si="206"/>
        <v>0</v>
      </c>
      <c r="H423" s="314">
        <f t="shared" si="207"/>
        <v>0</v>
      </c>
      <c r="I423" s="313">
        <f t="shared" si="208"/>
        <v>0</v>
      </c>
      <c r="J423" s="314">
        <f t="shared" si="209"/>
        <v>0</v>
      </c>
      <c r="K423" s="313">
        <f t="shared" si="210"/>
        <v>0</v>
      </c>
      <c r="L423" s="312">
        <f t="shared" si="211"/>
        <v>0</v>
      </c>
      <c r="M423" s="313">
        <f t="shared" si="212"/>
        <v>0</v>
      </c>
      <c r="N423" s="449"/>
      <c r="O423" s="315">
        <f t="shared" si="222"/>
        <v>0</v>
      </c>
      <c r="P423" s="452"/>
      <c r="Q423" s="302" t="str">
        <f t="shared" si="223"/>
        <v/>
      </c>
      <c r="R423" s="316">
        <f t="shared" si="213"/>
        <v>0</v>
      </c>
      <c r="S423" s="168">
        <f t="shared" si="214"/>
        <v>0</v>
      </c>
      <c r="T423" s="169">
        <f t="shared" si="215"/>
        <v>0</v>
      </c>
      <c r="V423" s="317" t="str">
        <f t="shared" si="216"/>
        <v/>
      </c>
      <c r="X423" s="173" t="str">
        <f t="shared" si="217"/>
        <v/>
      </c>
      <c r="Z423" s="318">
        <f t="shared" si="190"/>
        <v>0</v>
      </c>
      <c r="AA423" s="319">
        <f>IF($Z423&gt;=1,RANK($Z423,$Z411:$Z424),0)</f>
        <v>0</v>
      </c>
      <c r="AB423" s="320">
        <f t="shared" si="220"/>
        <v>0</v>
      </c>
      <c r="AD423" s="318">
        <f t="shared" si="191"/>
        <v>0</v>
      </c>
      <c r="AE423" s="319">
        <f>IF($AD423&gt;=1,RANK($AD423,$AD411:$AD424),0)</f>
        <v>0</v>
      </c>
      <c r="AF423" s="320">
        <f t="shared" si="221"/>
        <v>0</v>
      </c>
      <c r="AI423" s="336">
        <f t="shared" si="192"/>
        <v>0</v>
      </c>
      <c r="AJ423" s="337">
        <f t="shared" si="193"/>
        <v>0</v>
      </c>
    </row>
    <row r="424" spans="1:36" ht="15" x14ac:dyDescent="0.2">
      <c r="A424" s="322">
        <f>((ROW(A411)-5)/14)+1</f>
        <v>30</v>
      </c>
      <c r="B424" s="295">
        <f t="shared" si="202"/>
        <v>0</v>
      </c>
      <c r="C424" s="372"/>
      <c r="D424" s="323" t="str">
        <f t="shared" si="203"/>
        <v/>
      </c>
      <c r="E424" s="324" t="str">
        <f t="shared" si="204"/>
        <v/>
      </c>
      <c r="F424" s="325">
        <f t="shared" si="205"/>
        <v>0</v>
      </c>
      <c r="G424" s="326">
        <f t="shared" si="206"/>
        <v>0</v>
      </c>
      <c r="H424" s="327">
        <f t="shared" si="207"/>
        <v>0</v>
      </c>
      <c r="I424" s="326">
        <f t="shared" si="208"/>
        <v>0</v>
      </c>
      <c r="J424" s="327">
        <f t="shared" si="209"/>
        <v>0</v>
      </c>
      <c r="K424" s="326">
        <f t="shared" si="210"/>
        <v>0</v>
      </c>
      <c r="L424" s="325">
        <f t="shared" si="211"/>
        <v>0</v>
      </c>
      <c r="M424" s="326">
        <f t="shared" si="212"/>
        <v>0</v>
      </c>
      <c r="N424" s="450"/>
      <c r="O424" s="328">
        <f t="shared" si="222"/>
        <v>0</v>
      </c>
      <c r="P424" s="453"/>
      <c r="Q424" s="302" t="str">
        <f t="shared" si="223"/>
        <v/>
      </c>
      <c r="R424" s="329">
        <f t="shared" si="213"/>
        <v>0</v>
      </c>
      <c r="S424" s="171">
        <f t="shared" si="214"/>
        <v>0</v>
      </c>
      <c r="T424" s="172">
        <f t="shared" si="215"/>
        <v>0</v>
      </c>
      <c r="V424" s="330" t="str">
        <f t="shared" si="216"/>
        <v/>
      </c>
      <c r="X424" s="173" t="str">
        <f t="shared" si="217"/>
        <v/>
      </c>
      <c r="Z424" s="331">
        <f t="shared" si="190"/>
        <v>0</v>
      </c>
      <c r="AA424" s="293">
        <f>IF($Z424&gt;=1,RANK($Z424,$Z411:$Z424),0)</f>
        <v>0</v>
      </c>
      <c r="AB424" s="294">
        <f t="shared" si="220"/>
        <v>0</v>
      </c>
      <c r="AC424" s="163">
        <f>SUM(AB411:AB424)</f>
        <v>0</v>
      </c>
      <c r="AD424" s="331">
        <f t="shared" si="191"/>
        <v>0</v>
      </c>
      <c r="AE424" s="293">
        <f>IF($AD424&gt;=1,RANK($AD424,$AD411:$AD424),0)</f>
        <v>0</v>
      </c>
      <c r="AF424" s="294">
        <f t="shared" si="221"/>
        <v>0</v>
      </c>
      <c r="AG424" s="163">
        <f>SUM(AF411:AF424)</f>
        <v>0</v>
      </c>
      <c r="AI424" s="332">
        <f t="shared" si="192"/>
        <v>0</v>
      </c>
      <c r="AJ424" s="333">
        <f t="shared" si="193"/>
        <v>0</v>
      </c>
    </row>
    <row r="425" spans="1:36" ht="15" customHeight="1" x14ac:dyDescent="0.2">
      <c r="A425" s="447" t="str">
        <f>IF(LEN(E425),+E425,"")</f>
        <v/>
      </c>
      <c r="B425" s="295">
        <f t="shared" si="202"/>
        <v>0</v>
      </c>
      <c r="C425" s="370"/>
      <c r="D425" s="296" t="str">
        <f t="shared" si="203"/>
        <v/>
      </c>
      <c r="E425" s="297" t="str">
        <f t="shared" si="204"/>
        <v/>
      </c>
      <c r="F425" s="298">
        <f t="shared" si="205"/>
        <v>0</v>
      </c>
      <c r="G425" s="299">
        <f t="shared" si="206"/>
        <v>0</v>
      </c>
      <c r="H425" s="300">
        <f t="shared" si="207"/>
        <v>0</v>
      </c>
      <c r="I425" s="299">
        <f t="shared" si="208"/>
        <v>0</v>
      </c>
      <c r="J425" s="300">
        <f t="shared" si="209"/>
        <v>0</v>
      </c>
      <c r="K425" s="299">
        <f t="shared" si="210"/>
        <v>0</v>
      </c>
      <c r="L425" s="298">
        <f t="shared" si="211"/>
        <v>0</v>
      </c>
      <c r="M425" s="299">
        <f t="shared" si="212"/>
        <v>0</v>
      </c>
      <c r="N425" s="448">
        <f>INDEX(RelayPoints,A438)</f>
        <v>0</v>
      </c>
      <c r="O425" s="301">
        <f>+G425+I425+K425+M425</f>
        <v>0</v>
      </c>
      <c r="P425" s="451">
        <f>+AC438+AG438+N425</f>
        <v>0</v>
      </c>
      <c r="Q425" s="302" t="str">
        <f>IF(AB425+AF425&gt;0,"*","")</f>
        <v/>
      </c>
      <c r="R425" s="303">
        <f t="shared" si="213"/>
        <v>0</v>
      </c>
      <c r="S425" s="304">
        <f t="shared" si="214"/>
        <v>0</v>
      </c>
      <c r="T425" s="305">
        <f t="shared" si="215"/>
        <v>0</v>
      </c>
      <c r="V425" s="306" t="str">
        <f t="shared" si="216"/>
        <v/>
      </c>
      <c r="X425" s="173" t="str">
        <f t="shared" si="217"/>
        <v/>
      </c>
      <c r="Z425" s="307">
        <f t="shared" si="190"/>
        <v>0</v>
      </c>
      <c r="AA425" s="308">
        <f>IF($Z425&gt;=1,RANK($Z425,$Z425:$Z438),0)</f>
        <v>0</v>
      </c>
      <c r="AB425" s="309">
        <f t="shared" si="220"/>
        <v>0</v>
      </c>
      <c r="AD425" s="307">
        <f t="shared" si="191"/>
        <v>0</v>
      </c>
      <c r="AE425" s="308">
        <f>IF($AD425&gt;=1,RANK($AD425,$AD425:$AD438),0)</f>
        <v>0</v>
      </c>
      <c r="AF425" s="309">
        <f t="shared" si="221"/>
        <v>0</v>
      </c>
      <c r="AI425" s="336">
        <f t="shared" si="192"/>
        <v>0</v>
      </c>
      <c r="AJ425" s="337">
        <f t="shared" si="193"/>
        <v>0</v>
      </c>
    </row>
    <row r="426" spans="1:36" ht="15" x14ac:dyDescent="0.2">
      <c r="A426" s="447"/>
      <c r="B426" s="295">
        <f t="shared" si="202"/>
        <v>0</v>
      </c>
      <c r="C426" s="371"/>
      <c r="D426" s="310" t="str">
        <f t="shared" si="203"/>
        <v/>
      </c>
      <c r="E426" s="311" t="str">
        <f t="shared" si="204"/>
        <v/>
      </c>
      <c r="F426" s="312">
        <f t="shared" si="205"/>
        <v>0</v>
      </c>
      <c r="G426" s="313">
        <f t="shared" si="206"/>
        <v>0</v>
      </c>
      <c r="H426" s="314">
        <f t="shared" si="207"/>
        <v>0</v>
      </c>
      <c r="I426" s="313">
        <f t="shared" si="208"/>
        <v>0</v>
      </c>
      <c r="J426" s="314">
        <f t="shared" si="209"/>
        <v>0</v>
      </c>
      <c r="K426" s="313">
        <f t="shared" si="210"/>
        <v>0</v>
      </c>
      <c r="L426" s="312">
        <f t="shared" si="211"/>
        <v>0</v>
      </c>
      <c r="M426" s="313">
        <f t="shared" si="212"/>
        <v>0</v>
      </c>
      <c r="N426" s="449"/>
      <c r="O426" s="315">
        <f t="shared" ref="O426:O438" si="224">+G426+I426+K426+M426</f>
        <v>0</v>
      </c>
      <c r="P426" s="452"/>
      <c r="Q426" s="302" t="str">
        <f t="shared" ref="Q426:Q438" si="225">IF(AB426+AF426&gt;0,"*","")</f>
        <v/>
      </c>
      <c r="R426" s="316">
        <f t="shared" si="213"/>
        <v>0</v>
      </c>
      <c r="S426" s="168">
        <f t="shared" si="214"/>
        <v>0</v>
      </c>
      <c r="T426" s="169">
        <f t="shared" si="215"/>
        <v>0</v>
      </c>
      <c r="V426" s="317" t="str">
        <f t="shared" si="216"/>
        <v/>
      </c>
      <c r="X426" s="173" t="str">
        <f t="shared" si="217"/>
        <v/>
      </c>
      <c r="Z426" s="318">
        <f t="shared" ref="Z426:Z494" si="226">IF($X426="M",$O426+(ROW()/10000),0)</f>
        <v>0</v>
      </c>
      <c r="AA426" s="319">
        <f>IF($Z426&gt;=1,RANK($Z426,$Z425:$Z438),0)</f>
        <v>0</v>
      </c>
      <c r="AB426" s="320">
        <f t="shared" si="220"/>
        <v>0</v>
      </c>
      <c r="AD426" s="318">
        <f t="shared" ref="AD426:AD494" si="227">IF($X426="F",$O426+(ROW()/10000),0)</f>
        <v>0</v>
      </c>
      <c r="AE426" s="319">
        <f>IF($AD426&gt;=1,RANK($AD426,$AD425:$AD438),0)</f>
        <v>0</v>
      </c>
      <c r="AF426" s="320">
        <f t="shared" si="221"/>
        <v>0</v>
      </c>
      <c r="AI426" s="336">
        <f t="shared" ref="AI426:AI494" si="228">IF($X426="M",$O426,0)</f>
        <v>0</v>
      </c>
      <c r="AJ426" s="337">
        <f t="shared" ref="AJ426:AJ494" si="229">IF($X426="F",$O426,0)</f>
        <v>0</v>
      </c>
    </row>
    <row r="427" spans="1:36" ht="15" x14ac:dyDescent="0.2">
      <c r="A427" s="447"/>
      <c r="B427" s="295">
        <f t="shared" si="202"/>
        <v>0</v>
      </c>
      <c r="C427" s="371"/>
      <c r="D427" s="310" t="str">
        <f t="shared" si="203"/>
        <v/>
      </c>
      <c r="E427" s="311" t="str">
        <f t="shared" si="204"/>
        <v/>
      </c>
      <c r="F427" s="312">
        <f t="shared" si="205"/>
        <v>0</v>
      </c>
      <c r="G427" s="313">
        <f t="shared" si="206"/>
        <v>0</v>
      </c>
      <c r="H427" s="314">
        <f t="shared" si="207"/>
        <v>0</v>
      </c>
      <c r="I427" s="313">
        <f t="shared" si="208"/>
        <v>0</v>
      </c>
      <c r="J427" s="314">
        <f t="shared" si="209"/>
        <v>0</v>
      </c>
      <c r="K427" s="313">
        <f t="shared" si="210"/>
        <v>0</v>
      </c>
      <c r="L427" s="312">
        <f t="shared" si="211"/>
        <v>0</v>
      </c>
      <c r="M427" s="313">
        <f t="shared" si="212"/>
        <v>0</v>
      </c>
      <c r="N427" s="449"/>
      <c r="O427" s="315">
        <f t="shared" si="224"/>
        <v>0</v>
      </c>
      <c r="P427" s="452"/>
      <c r="Q427" s="302" t="str">
        <f t="shared" si="225"/>
        <v/>
      </c>
      <c r="R427" s="316">
        <f t="shared" si="213"/>
        <v>0</v>
      </c>
      <c r="S427" s="168">
        <f t="shared" si="214"/>
        <v>0</v>
      </c>
      <c r="T427" s="169">
        <f t="shared" si="215"/>
        <v>0</v>
      </c>
      <c r="V427" s="317" t="str">
        <f t="shared" si="216"/>
        <v/>
      </c>
      <c r="X427" s="173" t="str">
        <f t="shared" si="217"/>
        <v/>
      </c>
      <c r="Z427" s="318">
        <f t="shared" si="226"/>
        <v>0</v>
      </c>
      <c r="AA427" s="319">
        <f>IF($Z427&gt;=1,RANK($Z427,$Z425:$Z438),0)</f>
        <v>0</v>
      </c>
      <c r="AB427" s="320">
        <f t="shared" si="220"/>
        <v>0</v>
      </c>
      <c r="AD427" s="318">
        <f t="shared" si="227"/>
        <v>0</v>
      </c>
      <c r="AE427" s="319">
        <f>IF($AD427&gt;=1,RANK($AD427,$AD425:$AD438),0)</f>
        <v>0</v>
      </c>
      <c r="AF427" s="320">
        <f t="shared" si="221"/>
        <v>0</v>
      </c>
      <c r="AI427" s="336">
        <f t="shared" si="228"/>
        <v>0</v>
      </c>
      <c r="AJ427" s="337">
        <f t="shared" si="229"/>
        <v>0</v>
      </c>
    </row>
    <row r="428" spans="1:36" ht="15" x14ac:dyDescent="0.2">
      <c r="A428" s="447"/>
      <c r="B428" s="295">
        <f t="shared" si="202"/>
        <v>0</v>
      </c>
      <c r="C428" s="371"/>
      <c r="D428" s="310" t="str">
        <f t="shared" si="203"/>
        <v/>
      </c>
      <c r="E428" s="311" t="str">
        <f t="shared" si="204"/>
        <v/>
      </c>
      <c r="F428" s="312">
        <f t="shared" si="205"/>
        <v>0</v>
      </c>
      <c r="G428" s="313">
        <f t="shared" si="206"/>
        <v>0</v>
      </c>
      <c r="H428" s="314">
        <f t="shared" si="207"/>
        <v>0</v>
      </c>
      <c r="I428" s="313">
        <f t="shared" si="208"/>
        <v>0</v>
      </c>
      <c r="J428" s="314">
        <f t="shared" si="209"/>
        <v>0</v>
      </c>
      <c r="K428" s="313">
        <f t="shared" si="210"/>
        <v>0</v>
      </c>
      <c r="L428" s="312">
        <f t="shared" si="211"/>
        <v>0</v>
      </c>
      <c r="M428" s="313">
        <f t="shared" si="212"/>
        <v>0</v>
      </c>
      <c r="N428" s="449"/>
      <c r="O428" s="315">
        <f t="shared" si="224"/>
        <v>0</v>
      </c>
      <c r="P428" s="452"/>
      <c r="Q428" s="302" t="str">
        <f t="shared" si="225"/>
        <v/>
      </c>
      <c r="R428" s="316">
        <f t="shared" si="213"/>
        <v>0</v>
      </c>
      <c r="S428" s="168">
        <f t="shared" si="214"/>
        <v>0</v>
      </c>
      <c r="T428" s="169">
        <f t="shared" si="215"/>
        <v>0</v>
      </c>
      <c r="V428" s="317" t="str">
        <f t="shared" si="216"/>
        <v/>
      </c>
      <c r="X428" s="173" t="str">
        <f t="shared" si="217"/>
        <v/>
      </c>
      <c r="Z428" s="318">
        <f t="shared" si="226"/>
        <v>0</v>
      </c>
      <c r="AA428" s="319">
        <f>IF($Z428&gt;=1,RANK($Z428,$Z425:$Z438),0)</f>
        <v>0</v>
      </c>
      <c r="AB428" s="320">
        <f t="shared" si="220"/>
        <v>0</v>
      </c>
      <c r="AD428" s="318">
        <f t="shared" si="227"/>
        <v>0</v>
      </c>
      <c r="AE428" s="319">
        <f>IF($AD428&gt;=1,RANK($AD428,$AD425:$AD438),0)</f>
        <v>0</v>
      </c>
      <c r="AF428" s="320">
        <f t="shared" si="221"/>
        <v>0</v>
      </c>
      <c r="AI428" s="336">
        <f t="shared" si="228"/>
        <v>0</v>
      </c>
      <c r="AJ428" s="337">
        <f t="shared" si="229"/>
        <v>0</v>
      </c>
    </row>
    <row r="429" spans="1:36" ht="15" x14ac:dyDescent="0.2">
      <c r="A429" s="447"/>
      <c r="B429" s="295">
        <f t="shared" si="202"/>
        <v>0</v>
      </c>
      <c r="C429" s="371"/>
      <c r="D429" s="310" t="str">
        <f t="shared" si="203"/>
        <v/>
      </c>
      <c r="E429" s="311" t="str">
        <f t="shared" si="204"/>
        <v/>
      </c>
      <c r="F429" s="312">
        <f t="shared" si="205"/>
        <v>0</v>
      </c>
      <c r="G429" s="313">
        <f t="shared" si="206"/>
        <v>0</v>
      </c>
      <c r="H429" s="314">
        <f t="shared" si="207"/>
        <v>0</v>
      </c>
      <c r="I429" s="313">
        <f t="shared" si="208"/>
        <v>0</v>
      </c>
      <c r="J429" s="314">
        <f t="shared" si="209"/>
        <v>0</v>
      </c>
      <c r="K429" s="313">
        <f t="shared" si="210"/>
        <v>0</v>
      </c>
      <c r="L429" s="312">
        <f t="shared" si="211"/>
        <v>0</v>
      </c>
      <c r="M429" s="313">
        <f t="shared" si="212"/>
        <v>0</v>
      </c>
      <c r="N429" s="449"/>
      <c r="O429" s="315">
        <f t="shared" si="224"/>
        <v>0</v>
      </c>
      <c r="P429" s="452"/>
      <c r="Q429" s="302" t="str">
        <f t="shared" si="225"/>
        <v/>
      </c>
      <c r="R429" s="316">
        <f t="shared" si="213"/>
        <v>0</v>
      </c>
      <c r="S429" s="168">
        <f t="shared" si="214"/>
        <v>0</v>
      </c>
      <c r="T429" s="169">
        <f t="shared" si="215"/>
        <v>0</v>
      </c>
      <c r="V429" s="317" t="str">
        <f t="shared" si="216"/>
        <v/>
      </c>
      <c r="X429" s="173" t="str">
        <f t="shared" si="217"/>
        <v/>
      </c>
      <c r="Z429" s="318">
        <f t="shared" si="226"/>
        <v>0</v>
      </c>
      <c r="AA429" s="319">
        <f>IF($Z429&gt;=1,RANK($Z429,$Z425:$Z438),0)</f>
        <v>0</v>
      </c>
      <c r="AB429" s="320">
        <f t="shared" si="220"/>
        <v>0</v>
      </c>
      <c r="AD429" s="318">
        <f t="shared" si="227"/>
        <v>0</v>
      </c>
      <c r="AE429" s="319">
        <f>IF($AD429&gt;=1,RANK($AD429,$AD425:$AD438),0)</f>
        <v>0</v>
      </c>
      <c r="AF429" s="320">
        <f t="shared" si="221"/>
        <v>0</v>
      </c>
      <c r="AI429" s="336">
        <f t="shared" si="228"/>
        <v>0</v>
      </c>
      <c r="AJ429" s="337">
        <f t="shared" si="229"/>
        <v>0</v>
      </c>
    </row>
    <row r="430" spans="1:36" ht="15" x14ac:dyDescent="0.2">
      <c r="A430" s="447"/>
      <c r="B430" s="295">
        <f t="shared" si="202"/>
        <v>0</v>
      </c>
      <c r="C430" s="371"/>
      <c r="D430" s="310" t="str">
        <f t="shared" si="203"/>
        <v/>
      </c>
      <c r="E430" s="311" t="str">
        <f t="shared" si="204"/>
        <v/>
      </c>
      <c r="F430" s="321">
        <f t="shared" si="205"/>
        <v>0</v>
      </c>
      <c r="G430" s="313">
        <f t="shared" si="206"/>
        <v>0</v>
      </c>
      <c r="H430" s="314">
        <f t="shared" si="207"/>
        <v>0</v>
      </c>
      <c r="I430" s="313">
        <f t="shared" si="208"/>
        <v>0</v>
      </c>
      <c r="J430" s="314">
        <f t="shared" si="209"/>
        <v>0</v>
      </c>
      <c r="K430" s="313">
        <f t="shared" si="210"/>
        <v>0</v>
      </c>
      <c r="L430" s="312">
        <f t="shared" si="211"/>
        <v>0</v>
      </c>
      <c r="M430" s="313">
        <f t="shared" si="212"/>
        <v>0</v>
      </c>
      <c r="N430" s="449"/>
      <c r="O430" s="315">
        <f t="shared" si="224"/>
        <v>0</v>
      </c>
      <c r="P430" s="452"/>
      <c r="Q430" s="302" t="str">
        <f t="shared" si="225"/>
        <v/>
      </c>
      <c r="R430" s="316">
        <f t="shared" si="213"/>
        <v>0</v>
      </c>
      <c r="S430" s="168">
        <f t="shared" si="214"/>
        <v>0</v>
      </c>
      <c r="T430" s="169">
        <f t="shared" si="215"/>
        <v>0</v>
      </c>
      <c r="V430" s="317" t="str">
        <f t="shared" si="216"/>
        <v/>
      </c>
      <c r="X430" s="173" t="str">
        <f t="shared" si="217"/>
        <v/>
      </c>
      <c r="Z430" s="318">
        <f t="shared" si="226"/>
        <v>0</v>
      </c>
      <c r="AA430" s="319">
        <f>IF($Z430&gt;=1,RANK($Z430,$Z425:$Z438),0)</f>
        <v>0</v>
      </c>
      <c r="AB430" s="320">
        <f t="shared" si="220"/>
        <v>0</v>
      </c>
      <c r="AD430" s="318">
        <f t="shared" si="227"/>
        <v>0</v>
      </c>
      <c r="AE430" s="319">
        <f>IF($AD430&gt;=1,RANK($AD430,$AD425:$AD438),0)</f>
        <v>0</v>
      </c>
      <c r="AF430" s="320">
        <f t="shared" si="221"/>
        <v>0</v>
      </c>
      <c r="AI430" s="336">
        <f t="shared" si="228"/>
        <v>0</v>
      </c>
      <c r="AJ430" s="337">
        <f t="shared" si="229"/>
        <v>0</v>
      </c>
    </row>
    <row r="431" spans="1:36" ht="15" x14ac:dyDescent="0.2">
      <c r="A431" s="447"/>
      <c r="B431" s="295">
        <f t="shared" si="202"/>
        <v>0</v>
      </c>
      <c r="C431" s="371"/>
      <c r="D431" s="310" t="str">
        <f t="shared" si="203"/>
        <v/>
      </c>
      <c r="E431" s="311" t="str">
        <f t="shared" si="204"/>
        <v/>
      </c>
      <c r="F431" s="312">
        <f t="shared" si="205"/>
        <v>0</v>
      </c>
      <c r="G431" s="313">
        <f t="shared" si="206"/>
        <v>0</v>
      </c>
      <c r="H431" s="314">
        <f t="shared" si="207"/>
        <v>0</v>
      </c>
      <c r="I431" s="313">
        <f t="shared" si="208"/>
        <v>0</v>
      </c>
      <c r="J431" s="314">
        <f t="shared" si="209"/>
        <v>0</v>
      </c>
      <c r="K431" s="313">
        <f t="shared" si="210"/>
        <v>0</v>
      </c>
      <c r="L431" s="312">
        <f t="shared" si="211"/>
        <v>0</v>
      </c>
      <c r="M431" s="313">
        <f t="shared" si="212"/>
        <v>0</v>
      </c>
      <c r="N431" s="449"/>
      <c r="O431" s="315">
        <f t="shared" si="224"/>
        <v>0</v>
      </c>
      <c r="P431" s="452"/>
      <c r="Q431" s="302" t="str">
        <f t="shared" si="225"/>
        <v/>
      </c>
      <c r="R431" s="316">
        <f t="shared" si="213"/>
        <v>0</v>
      </c>
      <c r="S431" s="168">
        <f t="shared" si="214"/>
        <v>0</v>
      </c>
      <c r="T431" s="169">
        <f t="shared" si="215"/>
        <v>0</v>
      </c>
      <c r="V431" s="317" t="str">
        <f t="shared" si="216"/>
        <v/>
      </c>
      <c r="X431" s="173" t="str">
        <f t="shared" si="217"/>
        <v/>
      </c>
      <c r="Z431" s="318">
        <f t="shared" si="226"/>
        <v>0</v>
      </c>
      <c r="AA431" s="319">
        <f>IF($Z431&gt;=1,RANK($Z431,$Z425:$Z438),0)</f>
        <v>0</v>
      </c>
      <c r="AB431" s="320">
        <f t="shared" si="220"/>
        <v>0</v>
      </c>
      <c r="AD431" s="318">
        <f t="shared" si="227"/>
        <v>0</v>
      </c>
      <c r="AE431" s="319">
        <f>IF($AD431&gt;=1,RANK($AD431,$AD425:$AD438),0)</f>
        <v>0</v>
      </c>
      <c r="AF431" s="320">
        <f t="shared" si="221"/>
        <v>0</v>
      </c>
      <c r="AI431" s="336">
        <f t="shared" si="228"/>
        <v>0</v>
      </c>
      <c r="AJ431" s="337">
        <f t="shared" si="229"/>
        <v>0</v>
      </c>
    </row>
    <row r="432" spans="1:36" ht="15" x14ac:dyDescent="0.2">
      <c r="A432" s="447"/>
      <c r="B432" s="295">
        <f t="shared" si="202"/>
        <v>0</v>
      </c>
      <c r="C432" s="371"/>
      <c r="D432" s="310" t="str">
        <f t="shared" si="203"/>
        <v/>
      </c>
      <c r="E432" s="311" t="str">
        <f t="shared" si="204"/>
        <v/>
      </c>
      <c r="F432" s="312">
        <f t="shared" si="205"/>
        <v>0</v>
      </c>
      <c r="G432" s="313">
        <f t="shared" si="206"/>
        <v>0</v>
      </c>
      <c r="H432" s="314">
        <f t="shared" si="207"/>
        <v>0</v>
      </c>
      <c r="I432" s="313">
        <f t="shared" si="208"/>
        <v>0</v>
      </c>
      <c r="J432" s="314">
        <f t="shared" si="209"/>
        <v>0</v>
      </c>
      <c r="K432" s="313">
        <f t="shared" si="210"/>
        <v>0</v>
      </c>
      <c r="L432" s="312">
        <f t="shared" si="211"/>
        <v>0</v>
      </c>
      <c r="M432" s="313">
        <f t="shared" si="212"/>
        <v>0</v>
      </c>
      <c r="N432" s="449"/>
      <c r="O432" s="315">
        <f t="shared" si="224"/>
        <v>0</v>
      </c>
      <c r="P432" s="452"/>
      <c r="Q432" s="302" t="str">
        <f t="shared" si="225"/>
        <v/>
      </c>
      <c r="R432" s="316">
        <f t="shared" si="213"/>
        <v>0</v>
      </c>
      <c r="S432" s="168">
        <f t="shared" si="214"/>
        <v>0</v>
      </c>
      <c r="T432" s="169">
        <f t="shared" si="215"/>
        <v>0</v>
      </c>
      <c r="V432" s="317" t="str">
        <f t="shared" si="216"/>
        <v/>
      </c>
      <c r="X432" s="173" t="str">
        <f t="shared" si="217"/>
        <v/>
      </c>
      <c r="Z432" s="318">
        <f t="shared" si="226"/>
        <v>0</v>
      </c>
      <c r="AA432" s="319">
        <f>IF($Z432&gt;=1,RANK($Z432,$Z425:$Z438),0)</f>
        <v>0</v>
      </c>
      <c r="AB432" s="320">
        <f t="shared" si="220"/>
        <v>0</v>
      </c>
      <c r="AD432" s="318">
        <f t="shared" si="227"/>
        <v>0</v>
      </c>
      <c r="AE432" s="319">
        <f>IF($AD432&gt;=1,RANK($AD432,$AD425:$AD438),0)</f>
        <v>0</v>
      </c>
      <c r="AF432" s="320">
        <f t="shared" si="221"/>
        <v>0</v>
      </c>
      <c r="AI432" s="336">
        <f t="shared" si="228"/>
        <v>0</v>
      </c>
      <c r="AJ432" s="337">
        <f t="shared" si="229"/>
        <v>0</v>
      </c>
    </row>
    <row r="433" spans="1:36" ht="15" x14ac:dyDescent="0.2">
      <c r="A433" s="447"/>
      <c r="B433" s="295">
        <f t="shared" si="202"/>
        <v>0</v>
      </c>
      <c r="C433" s="371"/>
      <c r="D433" s="310" t="str">
        <f t="shared" si="203"/>
        <v/>
      </c>
      <c r="E433" s="311" t="str">
        <f t="shared" si="204"/>
        <v/>
      </c>
      <c r="F433" s="312">
        <f t="shared" si="205"/>
        <v>0</v>
      </c>
      <c r="G433" s="313">
        <f t="shared" si="206"/>
        <v>0</v>
      </c>
      <c r="H433" s="314">
        <f t="shared" si="207"/>
        <v>0</v>
      </c>
      <c r="I433" s="313">
        <f t="shared" si="208"/>
        <v>0</v>
      </c>
      <c r="J433" s="314">
        <f t="shared" si="209"/>
        <v>0</v>
      </c>
      <c r="K433" s="313">
        <f t="shared" si="210"/>
        <v>0</v>
      </c>
      <c r="L433" s="312">
        <f t="shared" si="211"/>
        <v>0</v>
      </c>
      <c r="M433" s="313">
        <f t="shared" si="212"/>
        <v>0</v>
      </c>
      <c r="N433" s="449"/>
      <c r="O433" s="315">
        <f t="shared" si="224"/>
        <v>0</v>
      </c>
      <c r="P433" s="452"/>
      <c r="Q433" s="302" t="str">
        <f t="shared" si="225"/>
        <v/>
      </c>
      <c r="R433" s="316">
        <f t="shared" si="213"/>
        <v>0</v>
      </c>
      <c r="S433" s="168">
        <f t="shared" si="214"/>
        <v>0</v>
      </c>
      <c r="T433" s="169">
        <f t="shared" si="215"/>
        <v>0</v>
      </c>
      <c r="V433" s="317" t="str">
        <f t="shared" si="216"/>
        <v/>
      </c>
      <c r="X433" s="173" t="str">
        <f t="shared" si="217"/>
        <v/>
      </c>
      <c r="Z433" s="318">
        <f t="shared" si="226"/>
        <v>0</v>
      </c>
      <c r="AA433" s="319">
        <f>IF($Z433&gt;=1,RANK($Z433,$Z425:$Z438),0)</f>
        <v>0</v>
      </c>
      <c r="AB433" s="320">
        <f t="shared" si="220"/>
        <v>0</v>
      </c>
      <c r="AD433" s="318">
        <f t="shared" si="227"/>
        <v>0</v>
      </c>
      <c r="AE433" s="319">
        <f>IF($AD433&gt;=1,RANK($AD433,$AD425:$AD438),0)</f>
        <v>0</v>
      </c>
      <c r="AF433" s="320">
        <f t="shared" si="221"/>
        <v>0</v>
      </c>
      <c r="AI433" s="336">
        <f t="shared" si="228"/>
        <v>0</v>
      </c>
      <c r="AJ433" s="337">
        <f t="shared" si="229"/>
        <v>0</v>
      </c>
    </row>
    <row r="434" spans="1:36" ht="15" x14ac:dyDescent="0.2">
      <c r="A434" s="447"/>
      <c r="B434" s="295">
        <f t="shared" si="202"/>
        <v>0</v>
      </c>
      <c r="C434" s="371"/>
      <c r="D434" s="310" t="str">
        <f t="shared" si="203"/>
        <v/>
      </c>
      <c r="E434" s="311" t="str">
        <f t="shared" si="204"/>
        <v/>
      </c>
      <c r="F434" s="312">
        <f t="shared" si="205"/>
        <v>0</v>
      </c>
      <c r="G434" s="313">
        <f t="shared" si="206"/>
        <v>0</v>
      </c>
      <c r="H434" s="314">
        <f t="shared" si="207"/>
        <v>0</v>
      </c>
      <c r="I434" s="313">
        <f t="shared" si="208"/>
        <v>0</v>
      </c>
      <c r="J434" s="314">
        <f t="shared" si="209"/>
        <v>0</v>
      </c>
      <c r="K434" s="313">
        <f t="shared" si="210"/>
        <v>0</v>
      </c>
      <c r="L434" s="312">
        <f t="shared" si="211"/>
        <v>0</v>
      </c>
      <c r="M434" s="313">
        <f t="shared" si="212"/>
        <v>0</v>
      </c>
      <c r="N434" s="449"/>
      <c r="O434" s="315">
        <f t="shared" si="224"/>
        <v>0</v>
      </c>
      <c r="P434" s="452"/>
      <c r="Q434" s="302" t="str">
        <f t="shared" si="225"/>
        <v/>
      </c>
      <c r="R434" s="316">
        <f t="shared" si="213"/>
        <v>0</v>
      </c>
      <c r="S434" s="168">
        <f t="shared" si="214"/>
        <v>0</v>
      </c>
      <c r="T434" s="169">
        <f t="shared" si="215"/>
        <v>0</v>
      </c>
      <c r="V434" s="317" t="str">
        <f t="shared" si="216"/>
        <v/>
      </c>
      <c r="X434" s="173" t="str">
        <f t="shared" si="217"/>
        <v/>
      </c>
      <c r="Z434" s="318">
        <f t="shared" si="226"/>
        <v>0</v>
      </c>
      <c r="AA434" s="319">
        <f>IF($Z434&gt;=1,RANK($Z434,$Z425:$Z438),0)</f>
        <v>0</v>
      </c>
      <c r="AB434" s="320">
        <f t="shared" si="220"/>
        <v>0</v>
      </c>
      <c r="AD434" s="318">
        <f t="shared" si="227"/>
        <v>0</v>
      </c>
      <c r="AE434" s="319">
        <f>IF($AD434&gt;=1,RANK($AD434,$AD425:$AD438),0)</f>
        <v>0</v>
      </c>
      <c r="AF434" s="320">
        <f t="shared" si="221"/>
        <v>0</v>
      </c>
      <c r="AI434" s="336">
        <f t="shared" si="228"/>
        <v>0</v>
      </c>
      <c r="AJ434" s="337">
        <f t="shared" si="229"/>
        <v>0</v>
      </c>
    </row>
    <row r="435" spans="1:36" ht="15" x14ac:dyDescent="0.2">
      <c r="A435" s="447"/>
      <c r="B435" s="295">
        <f t="shared" si="202"/>
        <v>0</v>
      </c>
      <c r="C435" s="371"/>
      <c r="D435" s="310" t="str">
        <f t="shared" si="203"/>
        <v/>
      </c>
      <c r="E435" s="311" t="str">
        <f t="shared" si="204"/>
        <v/>
      </c>
      <c r="F435" s="312">
        <f t="shared" si="205"/>
        <v>0</v>
      </c>
      <c r="G435" s="313">
        <f t="shared" si="206"/>
        <v>0</v>
      </c>
      <c r="H435" s="314">
        <f t="shared" si="207"/>
        <v>0</v>
      </c>
      <c r="I435" s="313">
        <f t="shared" si="208"/>
        <v>0</v>
      </c>
      <c r="J435" s="314">
        <f t="shared" si="209"/>
        <v>0</v>
      </c>
      <c r="K435" s="313">
        <f t="shared" si="210"/>
        <v>0</v>
      </c>
      <c r="L435" s="312">
        <f t="shared" si="211"/>
        <v>0</v>
      </c>
      <c r="M435" s="313">
        <f t="shared" si="212"/>
        <v>0</v>
      </c>
      <c r="N435" s="449"/>
      <c r="O435" s="315">
        <f t="shared" si="224"/>
        <v>0</v>
      </c>
      <c r="P435" s="452"/>
      <c r="Q435" s="302" t="str">
        <f t="shared" si="225"/>
        <v/>
      </c>
      <c r="R435" s="316">
        <f t="shared" si="213"/>
        <v>0</v>
      </c>
      <c r="S435" s="168">
        <f t="shared" si="214"/>
        <v>0</v>
      </c>
      <c r="T435" s="169">
        <f t="shared" si="215"/>
        <v>0</v>
      </c>
      <c r="V435" s="317" t="str">
        <f t="shared" si="216"/>
        <v/>
      </c>
      <c r="X435" s="173" t="str">
        <f t="shared" si="217"/>
        <v/>
      </c>
      <c r="Z435" s="318">
        <f t="shared" si="226"/>
        <v>0</v>
      </c>
      <c r="AA435" s="319">
        <f>IF($Z435&gt;=1,RANK($Z435,$Z425:$Z438),0)</f>
        <v>0</v>
      </c>
      <c r="AB435" s="320">
        <f t="shared" si="220"/>
        <v>0</v>
      </c>
      <c r="AD435" s="318">
        <f t="shared" si="227"/>
        <v>0</v>
      </c>
      <c r="AE435" s="319">
        <f>IF($AD435&gt;=1,RANK($AD435,$AD425:$AD438),0)</f>
        <v>0</v>
      </c>
      <c r="AF435" s="320">
        <f t="shared" si="221"/>
        <v>0</v>
      </c>
      <c r="AI435" s="336">
        <f t="shared" si="228"/>
        <v>0</v>
      </c>
      <c r="AJ435" s="337">
        <f t="shared" si="229"/>
        <v>0</v>
      </c>
    </row>
    <row r="436" spans="1:36" ht="15" x14ac:dyDescent="0.2">
      <c r="A436" s="447"/>
      <c r="B436" s="295">
        <f t="shared" si="202"/>
        <v>0</v>
      </c>
      <c r="C436" s="371"/>
      <c r="D436" s="310" t="str">
        <f t="shared" si="203"/>
        <v/>
      </c>
      <c r="E436" s="311" t="str">
        <f t="shared" si="204"/>
        <v/>
      </c>
      <c r="F436" s="312">
        <f t="shared" si="205"/>
        <v>0</v>
      </c>
      <c r="G436" s="313">
        <f t="shared" si="206"/>
        <v>0</v>
      </c>
      <c r="H436" s="314">
        <f t="shared" si="207"/>
        <v>0</v>
      </c>
      <c r="I436" s="313">
        <f t="shared" si="208"/>
        <v>0</v>
      </c>
      <c r="J436" s="314">
        <f t="shared" si="209"/>
        <v>0</v>
      </c>
      <c r="K436" s="313">
        <f t="shared" si="210"/>
        <v>0</v>
      </c>
      <c r="L436" s="312">
        <f t="shared" si="211"/>
        <v>0</v>
      </c>
      <c r="M436" s="313">
        <f t="shared" si="212"/>
        <v>0</v>
      </c>
      <c r="N436" s="449"/>
      <c r="O436" s="315">
        <f t="shared" si="224"/>
        <v>0</v>
      </c>
      <c r="P436" s="452"/>
      <c r="Q436" s="302" t="str">
        <f t="shared" si="225"/>
        <v/>
      </c>
      <c r="R436" s="316">
        <f t="shared" si="213"/>
        <v>0</v>
      </c>
      <c r="S436" s="168">
        <f t="shared" si="214"/>
        <v>0</v>
      </c>
      <c r="T436" s="169">
        <f t="shared" si="215"/>
        <v>0</v>
      </c>
      <c r="V436" s="317" t="str">
        <f t="shared" si="216"/>
        <v/>
      </c>
      <c r="X436" s="173" t="str">
        <f t="shared" si="217"/>
        <v/>
      </c>
      <c r="Z436" s="318">
        <f t="shared" si="226"/>
        <v>0</v>
      </c>
      <c r="AA436" s="319">
        <f>IF($Z436&gt;=1,RANK($Z436,$Z425:$Z438),0)</f>
        <v>0</v>
      </c>
      <c r="AB436" s="320">
        <f t="shared" si="220"/>
        <v>0</v>
      </c>
      <c r="AD436" s="318">
        <f t="shared" si="227"/>
        <v>0</v>
      </c>
      <c r="AE436" s="319">
        <f>IF($AD436&gt;=1,RANK($AD436,$AD425:$AD438),0)</f>
        <v>0</v>
      </c>
      <c r="AF436" s="320">
        <f t="shared" si="221"/>
        <v>0</v>
      </c>
      <c r="AI436" s="336">
        <f t="shared" si="228"/>
        <v>0</v>
      </c>
      <c r="AJ436" s="337">
        <f t="shared" si="229"/>
        <v>0</v>
      </c>
    </row>
    <row r="437" spans="1:36" ht="15" x14ac:dyDescent="0.2">
      <c r="A437" s="447"/>
      <c r="B437" s="295">
        <f t="shared" si="202"/>
        <v>0</v>
      </c>
      <c r="C437" s="371"/>
      <c r="D437" s="310" t="str">
        <f t="shared" si="203"/>
        <v/>
      </c>
      <c r="E437" s="311" t="str">
        <f t="shared" si="204"/>
        <v/>
      </c>
      <c r="F437" s="312">
        <f t="shared" si="205"/>
        <v>0</v>
      </c>
      <c r="G437" s="313">
        <f t="shared" si="206"/>
        <v>0</v>
      </c>
      <c r="H437" s="314">
        <f t="shared" si="207"/>
        <v>0</v>
      </c>
      <c r="I437" s="313">
        <f t="shared" si="208"/>
        <v>0</v>
      </c>
      <c r="J437" s="314">
        <f t="shared" si="209"/>
        <v>0</v>
      </c>
      <c r="K437" s="313">
        <f t="shared" si="210"/>
        <v>0</v>
      </c>
      <c r="L437" s="312">
        <f t="shared" si="211"/>
        <v>0</v>
      </c>
      <c r="M437" s="313">
        <f t="shared" si="212"/>
        <v>0</v>
      </c>
      <c r="N437" s="449"/>
      <c r="O437" s="315">
        <f t="shared" si="224"/>
        <v>0</v>
      </c>
      <c r="P437" s="452"/>
      <c r="Q437" s="302" t="str">
        <f t="shared" si="225"/>
        <v/>
      </c>
      <c r="R437" s="316">
        <f t="shared" si="213"/>
        <v>0</v>
      </c>
      <c r="S437" s="168">
        <f t="shared" si="214"/>
        <v>0</v>
      </c>
      <c r="T437" s="169">
        <f t="shared" si="215"/>
        <v>0</v>
      </c>
      <c r="V437" s="317" t="str">
        <f t="shared" si="216"/>
        <v/>
      </c>
      <c r="X437" s="173" t="str">
        <f t="shared" si="217"/>
        <v/>
      </c>
      <c r="Z437" s="318">
        <f t="shared" si="226"/>
        <v>0</v>
      </c>
      <c r="AA437" s="319">
        <f>IF($Z437&gt;=1,RANK($Z437,$Z425:$Z438),0)</f>
        <v>0</v>
      </c>
      <c r="AB437" s="320">
        <f t="shared" si="220"/>
        <v>0</v>
      </c>
      <c r="AD437" s="318">
        <f t="shared" si="227"/>
        <v>0</v>
      </c>
      <c r="AE437" s="319">
        <f>IF($AD437&gt;=1,RANK($AD437,$AD425:$AD438),0)</f>
        <v>0</v>
      </c>
      <c r="AF437" s="320">
        <f t="shared" si="221"/>
        <v>0</v>
      </c>
      <c r="AI437" s="336">
        <f t="shared" si="228"/>
        <v>0</v>
      </c>
      <c r="AJ437" s="337">
        <f t="shared" si="229"/>
        <v>0</v>
      </c>
    </row>
    <row r="438" spans="1:36" ht="15" x14ac:dyDescent="0.2">
      <c r="A438" s="322">
        <f>((ROW(A425)-5)/14)+1</f>
        <v>31</v>
      </c>
      <c r="B438" s="295">
        <f t="shared" si="202"/>
        <v>0</v>
      </c>
      <c r="C438" s="372"/>
      <c r="D438" s="323" t="str">
        <f t="shared" si="203"/>
        <v/>
      </c>
      <c r="E438" s="324" t="str">
        <f t="shared" si="204"/>
        <v/>
      </c>
      <c r="F438" s="325">
        <f t="shared" si="205"/>
        <v>0</v>
      </c>
      <c r="G438" s="326">
        <f t="shared" si="206"/>
        <v>0</v>
      </c>
      <c r="H438" s="327">
        <f t="shared" si="207"/>
        <v>0</v>
      </c>
      <c r="I438" s="326">
        <f t="shared" si="208"/>
        <v>0</v>
      </c>
      <c r="J438" s="327">
        <f t="shared" si="209"/>
        <v>0</v>
      </c>
      <c r="K438" s="326">
        <f t="shared" si="210"/>
        <v>0</v>
      </c>
      <c r="L438" s="325">
        <f t="shared" si="211"/>
        <v>0</v>
      </c>
      <c r="M438" s="326">
        <f t="shared" si="212"/>
        <v>0</v>
      </c>
      <c r="N438" s="450"/>
      <c r="O438" s="328">
        <f t="shared" si="224"/>
        <v>0</v>
      </c>
      <c r="P438" s="453"/>
      <c r="Q438" s="302" t="str">
        <f t="shared" si="225"/>
        <v/>
      </c>
      <c r="R438" s="329">
        <f t="shared" si="213"/>
        <v>0</v>
      </c>
      <c r="S438" s="171">
        <f t="shared" si="214"/>
        <v>0</v>
      </c>
      <c r="T438" s="172">
        <f t="shared" si="215"/>
        <v>0</v>
      </c>
      <c r="V438" s="330" t="str">
        <f t="shared" si="216"/>
        <v/>
      </c>
      <c r="X438" s="173" t="str">
        <f t="shared" si="217"/>
        <v/>
      </c>
      <c r="Z438" s="331">
        <f t="shared" si="226"/>
        <v>0</v>
      </c>
      <c r="AA438" s="293">
        <f>IF($Z438&gt;=1,RANK($Z438,$Z425:$Z438),0)</f>
        <v>0</v>
      </c>
      <c r="AB438" s="294">
        <f t="shared" si="220"/>
        <v>0</v>
      </c>
      <c r="AC438" s="163">
        <f>SUM(AB425:AB438)</f>
        <v>0</v>
      </c>
      <c r="AD438" s="331">
        <f t="shared" si="227"/>
        <v>0</v>
      </c>
      <c r="AE438" s="293">
        <f>IF($AD438&gt;=1,RANK($AD438,$AD425:$AD438),0)</f>
        <v>0</v>
      </c>
      <c r="AF438" s="294">
        <f t="shared" si="221"/>
        <v>0</v>
      </c>
      <c r="AG438" s="163">
        <f>SUM(AF425:AF438)</f>
        <v>0</v>
      </c>
      <c r="AI438" s="332">
        <f t="shared" si="228"/>
        <v>0</v>
      </c>
      <c r="AJ438" s="333">
        <f t="shared" si="229"/>
        <v>0</v>
      </c>
    </row>
    <row r="439" spans="1:36" ht="15" customHeight="1" x14ac:dyDescent="0.2">
      <c r="A439" s="447" t="str">
        <f>IF(LEN(E439),+E439,"")</f>
        <v/>
      </c>
      <c r="B439" s="295">
        <f t="shared" si="202"/>
        <v>0</v>
      </c>
      <c r="C439" s="370"/>
      <c r="D439" s="296" t="str">
        <f t="shared" si="203"/>
        <v/>
      </c>
      <c r="E439" s="297" t="str">
        <f t="shared" si="204"/>
        <v/>
      </c>
      <c r="F439" s="298">
        <f t="shared" si="205"/>
        <v>0</v>
      </c>
      <c r="G439" s="299">
        <f t="shared" si="206"/>
        <v>0</v>
      </c>
      <c r="H439" s="300">
        <f t="shared" si="207"/>
        <v>0</v>
      </c>
      <c r="I439" s="299">
        <f t="shared" si="208"/>
        <v>0</v>
      </c>
      <c r="J439" s="300">
        <f t="shared" si="209"/>
        <v>0</v>
      </c>
      <c r="K439" s="299">
        <f t="shared" si="210"/>
        <v>0</v>
      </c>
      <c r="L439" s="298">
        <f t="shared" si="211"/>
        <v>0</v>
      </c>
      <c r="M439" s="299">
        <f t="shared" si="212"/>
        <v>0</v>
      </c>
      <c r="N439" s="448">
        <f>INDEX(RelayPoints,A452)</f>
        <v>0</v>
      </c>
      <c r="O439" s="301">
        <f>+G439+I439+K439+M439</f>
        <v>0</v>
      </c>
      <c r="P439" s="451">
        <f>+AC452+AG452+N439</f>
        <v>0</v>
      </c>
      <c r="Q439" s="302" t="str">
        <f>IF(AB439+AF439&gt;0,"*","")</f>
        <v/>
      </c>
      <c r="R439" s="303">
        <f t="shared" si="213"/>
        <v>0</v>
      </c>
      <c r="S439" s="304">
        <f t="shared" si="214"/>
        <v>0</v>
      </c>
      <c r="T439" s="305">
        <f t="shared" si="215"/>
        <v>0</v>
      </c>
      <c r="V439" s="306" t="str">
        <f t="shared" si="216"/>
        <v/>
      </c>
      <c r="X439" s="173" t="str">
        <f t="shared" si="217"/>
        <v/>
      </c>
      <c r="Z439" s="307">
        <f t="shared" si="226"/>
        <v>0</v>
      </c>
      <c r="AA439" s="308">
        <f>IF($Z439&gt;=1,RANK($Z439,$Z439:$Z452),0)</f>
        <v>0</v>
      </c>
      <c r="AB439" s="309">
        <f t="shared" si="220"/>
        <v>0</v>
      </c>
      <c r="AD439" s="307">
        <f t="shared" si="227"/>
        <v>0</v>
      </c>
      <c r="AE439" s="308">
        <f>IF($AD439&gt;=1,RANK($AD439,$AD439:$AD452),0)</f>
        <v>0</v>
      </c>
      <c r="AF439" s="309">
        <f t="shared" si="221"/>
        <v>0</v>
      </c>
      <c r="AI439" s="336">
        <f t="shared" si="228"/>
        <v>0</v>
      </c>
      <c r="AJ439" s="337">
        <f t="shared" si="229"/>
        <v>0</v>
      </c>
    </row>
    <row r="440" spans="1:36" ht="15" x14ac:dyDescent="0.2">
      <c r="A440" s="447"/>
      <c r="B440" s="295">
        <f t="shared" si="202"/>
        <v>0</v>
      </c>
      <c r="C440" s="371"/>
      <c r="D440" s="310" t="str">
        <f t="shared" si="203"/>
        <v/>
      </c>
      <c r="E440" s="311" t="str">
        <f t="shared" si="204"/>
        <v/>
      </c>
      <c r="F440" s="312">
        <f t="shared" si="205"/>
        <v>0</v>
      </c>
      <c r="G440" s="313">
        <f t="shared" si="206"/>
        <v>0</v>
      </c>
      <c r="H440" s="314">
        <f t="shared" si="207"/>
        <v>0</v>
      </c>
      <c r="I440" s="313">
        <f t="shared" si="208"/>
        <v>0</v>
      </c>
      <c r="J440" s="314">
        <f t="shared" si="209"/>
        <v>0</v>
      </c>
      <c r="K440" s="313">
        <f t="shared" si="210"/>
        <v>0</v>
      </c>
      <c r="L440" s="312">
        <f t="shared" si="211"/>
        <v>0</v>
      </c>
      <c r="M440" s="313">
        <f t="shared" si="212"/>
        <v>0</v>
      </c>
      <c r="N440" s="449"/>
      <c r="O440" s="315">
        <f t="shared" ref="O440:O452" si="230">+G440+I440+K440+M440</f>
        <v>0</v>
      </c>
      <c r="P440" s="452"/>
      <c r="Q440" s="302" t="str">
        <f t="shared" ref="Q440:Q452" si="231">IF(AB440+AF440&gt;0,"*","")</f>
        <v/>
      </c>
      <c r="R440" s="316">
        <f t="shared" si="213"/>
        <v>0</v>
      </c>
      <c r="S440" s="168">
        <f t="shared" si="214"/>
        <v>0</v>
      </c>
      <c r="T440" s="169">
        <f t="shared" si="215"/>
        <v>0</v>
      </c>
      <c r="V440" s="317" t="str">
        <f t="shared" si="216"/>
        <v/>
      </c>
      <c r="X440" s="173" t="str">
        <f t="shared" si="217"/>
        <v/>
      </c>
      <c r="Z440" s="318">
        <f t="shared" si="226"/>
        <v>0</v>
      </c>
      <c r="AA440" s="319">
        <f>IF($Z440&gt;=1,RANK($Z440,$Z439:$Z452),0)</f>
        <v>0</v>
      </c>
      <c r="AB440" s="320">
        <f t="shared" si="220"/>
        <v>0</v>
      </c>
      <c r="AD440" s="318">
        <f t="shared" si="227"/>
        <v>0</v>
      </c>
      <c r="AE440" s="319">
        <f>IF($AD440&gt;=1,RANK($AD440,$AD439:$AD452),0)</f>
        <v>0</v>
      </c>
      <c r="AF440" s="320">
        <f t="shared" si="221"/>
        <v>0</v>
      </c>
      <c r="AI440" s="336">
        <f t="shared" si="228"/>
        <v>0</v>
      </c>
      <c r="AJ440" s="337">
        <f t="shared" si="229"/>
        <v>0</v>
      </c>
    </row>
    <row r="441" spans="1:36" ht="15" x14ac:dyDescent="0.2">
      <c r="A441" s="447"/>
      <c r="B441" s="295">
        <f t="shared" si="202"/>
        <v>0</v>
      </c>
      <c r="C441" s="371"/>
      <c r="D441" s="310" t="str">
        <f t="shared" si="203"/>
        <v/>
      </c>
      <c r="E441" s="311" t="str">
        <f t="shared" si="204"/>
        <v/>
      </c>
      <c r="F441" s="312">
        <f t="shared" si="205"/>
        <v>0</v>
      </c>
      <c r="G441" s="313">
        <f t="shared" si="206"/>
        <v>0</v>
      </c>
      <c r="H441" s="314">
        <f t="shared" si="207"/>
        <v>0</v>
      </c>
      <c r="I441" s="313">
        <f t="shared" si="208"/>
        <v>0</v>
      </c>
      <c r="J441" s="314">
        <f t="shared" si="209"/>
        <v>0</v>
      </c>
      <c r="K441" s="313">
        <f t="shared" si="210"/>
        <v>0</v>
      </c>
      <c r="L441" s="312">
        <f t="shared" si="211"/>
        <v>0</v>
      </c>
      <c r="M441" s="313">
        <f t="shared" si="212"/>
        <v>0</v>
      </c>
      <c r="N441" s="449"/>
      <c r="O441" s="315">
        <f t="shared" si="230"/>
        <v>0</v>
      </c>
      <c r="P441" s="452"/>
      <c r="Q441" s="302" t="str">
        <f t="shared" si="231"/>
        <v/>
      </c>
      <c r="R441" s="316">
        <f t="shared" si="213"/>
        <v>0</v>
      </c>
      <c r="S441" s="168">
        <f t="shared" si="214"/>
        <v>0</v>
      </c>
      <c r="T441" s="169">
        <f t="shared" si="215"/>
        <v>0</v>
      </c>
      <c r="V441" s="317" t="str">
        <f t="shared" si="216"/>
        <v/>
      </c>
      <c r="X441" s="173" t="str">
        <f t="shared" si="217"/>
        <v/>
      </c>
      <c r="Z441" s="318">
        <f t="shared" si="226"/>
        <v>0</v>
      </c>
      <c r="AA441" s="319">
        <f>IF($Z441&gt;=1,RANK($Z441,$Z439:$Z452),0)</f>
        <v>0</v>
      </c>
      <c r="AB441" s="320">
        <f t="shared" si="220"/>
        <v>0</v>
      </c>
      <c r="AD441" s="318">
        <f t="shared" si="227"/>
        <v>0</v>
      </c>
      <c r="AE441" s="319">
        <f>IF($AD441&gt;=1,RANK($AD441,$AD439:$AD452),0)</f>
        <v>0</v>
      </c>
      <c r="AF441" s="320">
        <f t="shared" si="221"/>
        <v>0</v>
      </c>
      <c r="AI441" s="336">
        <f t="shared" si="228"/>
        <v>0</v>
      </c>
      <c r="AJ441" s="337">
        <f t="shared" si="229"/>
        <v>0</v>
      </c>
    </row>
    <row r="442" spans="1:36" ht="15" x14ac:dyDescent="0.2">
      <c r="A442" s="447"/>
      <c r="B442" s="295">
        <f t="shared" si="202"/>
        <v>0</v>
      </c>
      <c r="C442" s="371"/>
      <c r="D442" s="310" t="str">
        <f t="shared" si="203"/>
        <v/>
      </c>
      <c r="E442" s="311" t="str">
        <f t="shared" si="204"/>
        <v/>
      </c>
      <c r="F442" s="312">
        <f t="shared" si="205"/>
        <v>0</v>
      </c>
      <c r="G442" s="313">
        <f t="shared" si="206"/>
        <v>0</v>
      </c>
      <c r="H442" s="314">
        <f t="shared" si="207"/>
        <v>0</v>
      </c>
      <c r="I442" s="313">
        <f t="shared" si="208"/>
        <v>0</v>
      </c>
      <c r="J442" s="314">
        <f t="shared" si="209"/>
        <v>0</v>
      </c>
      <c r="K442" s="313">
        <f t="shared" si="210"/>
        <v>0</v>
      </c>
      <c r="L442" s="312">
        <f t="shared" si="211"/>
        <v>0</v>
      </c>
      <c r="M442" s="313">
        <f t="shared" si="212"/>
        <v>0</v>
      </c>
      <c r="N442" s="449"/>
      <c r="O442" s="315">
        <f t="shared" si="230"/>
        <v>0</v>
      </c>
      <c r="P442" s="452"/>
      <c r="Q442" s="302" t="str">
        <f t="shared" si="231"/>
        <v/>
      </c>
      <c r="R442" s="316">
        <f t="shared" si="213"/>
        <v>0</v>
      </c>
      <c r="S442" s="168">
        <f t="shared" si="214"/>
        <v>0</v>
      </c>
      <c r="T442" s="169">
        <f t="shared" si="215"/>
        <v>0</v>
      </c>
      <c r="V442" s="317" t="str">
        <f t="shared" si="216"/>
        <v/>
      </c>
      <c r="X442" s="173" t="str">
        <f t="shared" si="217"/>
        <v/>
      </c>
      <c r="Z442" s="318">
        <f t="shared" si="226"/>
        <v>0</v>
      </c>
      <c r="AA442" s="319">
        <f>IF($Z442&gt;=1,RANK($Z442,$Z439:$Z452),0)</f>
        <v>0</v>
      </c>
      <c r="AB442" s="320">
        <f t="shared" si="220"/>
        <v>0</v>
      </c>
      <c r="AD442" s="318">
        <f t="shared" si="227"/>
        <v>0</v>
      </c>
      <c r="AE442" s="319">
        <f>IF($AD442&gt;=1,RANK($AD442,$AD439:$AD452),0)</f>
        <v>0</v>
      </c>
      <c r="AF442" s="320">
        <f t="shared" si="221"/>
        <v>0</v>
      </c>
      <c r="AI442" s="336">
        <f t="shared" si="228"/>
        <v>0</v>
      </c>
      <c r="AJ442" s="337">
        <f t="shared" si="229"/>
        <v>0</v>
      </c>
    </row>
    <row r="443" spans="1:36" ht="15" x14ac:dyDescent="0.2">
      <c r="A443" s="447"/>
      <c r="B443" s="295">
        <f t="shared" si="202"/>
        <v>0</v>
      </c>
      <c r="C443" s="371"/>
      <c r="D443" s="310" t="str">
        <f t="shared" si="203"/>
        <v/>
      </c>
      <c r="E443" s="311" t="str">
        <f t="shared" si="204"/>
        <v/>
      </c>
      <c r="F443" s="312">
        <f t="shared" si="205"/>
        <v>0</v>
      </c>
      <c r="G443" s="313">
        <f t="shared" si="206"/>
        <v>0</v>
      </c>
      <c r="H443" s="314">
        <f t="shared" si="207"/>
        <v>0</v>
      </c>
      <c r="I443" s="313">
        <f t="shared" si="208"/>
        <v>0</v>
      </c>
      <c r="J443" s="314">
        <f t="shared" si="209"/>
        <v>0</v>
      </c>
      <c r="K443" s="313">
        <f t="shared" si="210"/>
        <v>0</v>
      </c>
      <c r="L443" s="312">
        <f t="shared" si="211"/>
        <v>0</v>
      </c>
      <c r="M443" s="313">
        <f t="shared" si="212"/>
        <v>0</v>
      </c>
      <c r="N443" s="449"/>
      <c r="O443" s="315">
        <f t="shared" si="230"/>
        <v>0</v>
      </c>
      <c r="P443" s="452"/>
      <c r="Q443" s="302" t="str">
        <f t="shared" si="231"/>
        <v/>
      </c>
      <c r="R443" s="316">
        <f t="shared" si="213"/>
        <v>0</v>
      </c>
      <c r="S443" s="168">
        <f t="shared" si="214"/>
        <v>0</v>
      </c>
      <c r="T443" s="169">
        <f t="shared" si="215"/>
        <v>0</v>
      </c>
      <c r="V443" s="317" t="str">
        <f t="shared" si="216"/>
        <v/>
      </c>
      <c r="X443" s="173" t="str">
        <f t="shared" si="217"/>
        <v/>
      </c>
      <c r="Z443" s="318">
        <f t="shared" si="226"/>
        <v>0</v>
      </c>
      <c r="AA443" s="319">
        <f>IF($Z443&gt;=1,RANK($Z443,$Z439:$Z452),0)</f>
        <v>0</v>
      </c>
      <c r="AB443" s="320">
        <f t="shared" si="220"/>
        <v>0</v>
      </c>
      <c r="AD443" s="318">
        <f t="shared" si="227"/>
        <v>0</v>
      </c>
      <c r="AE443" s="319">
        <f>IF($AD443&gt;=1,RANK($AD443,$AD439:$AD452),0)</f>
        <v>0</v>
      </c>
      <c r="AF443" s="320">
        <f t="shared" si="221"/>
        <v>0</v>
      </c>
      <c r="AI443" s="336">
        <f t="shared" si="228"/>
        <v>0</v>
      </c>
      <c r="AJ443" s="337">
        <f t="shared" si="229"/>
        <v>0</v>
      </c>
    </row>
    <row r="444" spans="1:36" ht="15" x14ac:dyDescent="0.2">
      <c r="A444" s="447"/>
      <c r="B444" s="295">
        <f t="shared" si="202"/>
        <v>0</v>
      </c>
      <c r="C444" s="371"/>
      <c r="D444" s="310" t="str">
        <f t="shared" si="203"/>
        <v/>
      </c>
      <c r="E444" s="311" t="str">
        <f t="shared" si="204"/>
        <v/>
      </c>
      <c r="F444" s="321">
        <f t="shared" si="205"/>
        <v>0</v>
      </c>
      <c r="G444" s="313">
        <f t="shared" si="206"/>
        <v>0</v>
      </c>
      <c r="H444" s="314">
        <f t="shared" si="207"/>
        <v>0</v>
      </c>
      <c r="I444" s="313">
        <f t="shared" si="208"/>
        <v>0</v>
      </c>
      <c r="J444" s="314">
        <f t="shared" si="209"/>
        <v>0</v>
      </c>
      <c r="K444" s="313">
        <f t="shared" si="210"/>
        <v>0</v>
      </c>
      <c r="L444" s="312">
        <f t="shared" si="211"/>
        <v>0</v>
      </c>
      <c r="M444" s="313">
        <f t="shared" si="212"/>
        <v>0</v>
      </c>
      <c r="N444" s="449"/>
      <c r="O444" s="315">
        <f t="shared" si="230"/>
        <v>0</v>
      </c>
      <c r="P444" s="452"/>
      <c r="Q444" s="302" t="str">
        <f t="shared" si="231"/>
        <v/>
      </c>
      <c r="R444" s="316">
        <f t="shared" si="213"/>
        <v>0</v>
      </c>
      <c r="S444" s="168">
        <f t="shared" si="214"/>
        <v>0</v>
      </c>
      <c r="T444" s="169">
        <f t="shared" si="215"/>
        <v>0</v>
      </c>
      <c r="V444" s="317" t="str">
        <f t="shared" si="216"/>
        <v/>
      </c>
      <c r="X444" s="173" t="str">
        <f t="shared" si="217"/>
        <v/>
      </c>
      <c r="Z444" s="318">
        <f t="shared" si="226"/>
        <v>0</v>
      </c>
      <c r="AA444" s="319">
        <f>IF($Z444&gt;=1,RANK($Z444,$Z439:$Z452),0)</f>
        <v>0</v>
      </c>
      <c r="AB444" s="320">
        <f t="shared" si="220"/>
        <v>0</v>
      </c>
      <c r="AD444" s="318">
        <f t="shared" si="227"/>
        <v>0</v>
      </c>
      <c r="AE444" s="319">
        <f>IF($AD444&gt;=1,RANK($AD444,$AD439:$AD452),0)</f>
        <v>0</v>
      </c>
      <c r="AF444" s="320">
        <f t="shared" si="221"/>
        <v>0</v>
      </c>
      <c r="AI444" s="336">
        <f t="shared" si="228"/>
        <v>0</v>
      </c>
      <c r="AJ444" s="337">
        <f t="shared" si="229"/>
        <v>0</v>
      </c>
    </row>
    <row r="445" spans="1:36" ht="15" x14ac:dyDescent="0.2">
      <c r="A445" s="447"/>
      <c r="B445" s="295">
        <f t="shared" si="202"/>
        <v>0</v>
      </c>
      <c r="C445" s="371"/>
      <c r="D445" s="310" t="str">
        <f t="shared" si="203"/>
        <v/>
      </c>
      <c r="E445" s="311" t="str">
        <f t="shared" si="204"/>
        <v/>
      </c>
      <c r="F445" s="312">
        <f t="shared" si="205"/>
        <v>0</v>
      </c>
      <c r="G445" s="313">
        <f t="shared" si="206"/>
        <v>0</v>
      </c>
      <c r="H445" s="314">
        <f t="shared" si="207"/>
        <v>0</v>
      </c>
      <c r="I445" s="313">
        <f t="shared" si="208"/>
        <v>0</v>
      </c>
      <c r="J445" s="314">
        <f t="shared" si="209"/>
        <v>0</v>
      </c>
      <c r="K445" s="313">
        <f t="shared" si="210"/>
        <v>0</v>
      </c>
      <c r="L445" s="312">
        <f t="shared" si="211"/>
        <v>0</v>
      </c>
      <c r="M445" s="313">
        <f t="shared" si="212"/>
        <v>0</v>
      </c>
      <c r="N445" s="449"/>
      <c r="O445" s="315">
        <f t="shared" si="230"/>
        <v>0</v>
      </c>
      <c r="P445" s="452"/>
      <c r="Q445" s="302" t="str">
        <f t="shared" si="231"/>
        <v/>
      </c>
      <c r="R445" s="316">
        <f t="shared" si="213"/>
        <v>0</v>
      </c>
      <c r="S445" s="168">
        <f t="shared" si="214"/>
        <v>0</v>
      </c>
      <c r="T445" s="169">
        <f t="shared" si="215"/>
        <v>0</v>
      </c>
      <c r="V445" s="317" t="str">
        <f t="shared" si="216"/>
        <v/>
      </c>
      <c r="X445" s="173" t="str">
        <f t="shared" si="217"/>
        <v/>
      </c>
      <c r="Z445" s="318">
        <f t="shared" si="226"/>
        <v>0</v>
      </c>
      <c r="AA445" s="319">
        <f>IF($Z445&gt;=1,RANK($Z445,$Z439:$Z452),0)</f>
        <v>0</v>
      </c>
      <c r="AB445" s="320">
        <f t="shared" si="220"/>
        <v>0</v>
      </c>
      <c r="AD445" s="318">
        <f t="shared" si="227"/>
        <v>0</v>
      </c>
      <c r="AE445" s="319">
        <f>IF($AD445&gt;=1,RANK($AD445,$AD439:$AD452),0)</f>
        <v>0</v>
      </c>
      <c r="AF445" s="320">
        <f t="shared" si="221"/>
        <v>0</v>
      </c>
      <c r="AI445" s="336">
        <f t="shared" si="228"/>
        <v>0</v>
      </c>
      <c r="AJ445" s="337">
        <f t="shared" si="229"/>
        <v>0</v>
      </c>
    </row>
    <row r="446" spans="1:36" ht="15" x14ac:dyDescent="0.2">
      <c r="A446" s="447"/>
      <c r="B446" s="295">
        <f t="shared" si="202"/>
        <v>0</v>
      </c>
      <c r="C446" s="371"/>
      <c r="D446" s="310" t="str">
        <f t="shared" si="203"/>
        <v/>
      </c>
      <c r="E446" s="311" t="str">
        <f t="shared" si="204"/>
        <v/>
      </c>
      <c r="F446" s="312">
        <f t="shared" si="205"/>
        <v>0</v>
      </c>
      <c r="G446" s="313">
        <f t="shared" si="206"/>
        <v>0</v>
      </c>
      <c r="H446" s="314">
        <f t="shared" si="207"/>
        <v>0</v>
      </c>
      <c r="I446" s="313">
        <f t="shared" si="208"/>
        <v>0</v>
      </c>
      <c r="J446" s="314">
        <f t="shared" si="209"/>
        <v>0</v>
      </c>
      <c r="K446" s="313">
        <f t="shared" si="210"/>
        <v>0</v>
      </c>
      <c r="L446" s="312">
        <f t="shared" si="211"/>
        <v>0</v>
      </c>
      <c r="M446" s="313">
        <f t="shared" si="212"/>
        <v>0</v>
      </c>
      <c r="N446" s="449"/>
      <c r="O446" s="315">
        <f t="shared" si="230"/>
        <v>0</v>
      </c>
      <c r="P446" s="452"/>
      <c r="Q446" s="302" t="str">
        <f t="shared" si="231"/>
        <v/>
      </c>
      <c r="R446" s="316">
        <f t="shared" si="213"/>
        <v>0</v>
      </c>
      <c r="S446" s="168">
        <f t="shared" si="214"/>
        <v>0</v>
      </c>
      <c r="T446" s="169">
        <f t="shared" si="215"/>
        <v>0</v>
      </c>
      <c r="V446" s="317" t="str">
        <f t="shared" si="216"/>
        <v/>
      </c>
      <c r="X446" s="173" t="str">
        <f t="shared" si="217"/>
        <v/>
      </c>
      <c r="Z446" s="318">
        <f t="shared" si="226"/>
        <v>0</v>
      </c>
      <c r="AA446" s="319">
        <f>IF($Z446&gt;=1,RANK($Z446,$Z439:$Z452),0)</f>
        <v>0</v>
      </c>
      <c r="AB446" s="320">
        <f t="shared" si="220"/>
        <v>0</v>
      </c>
      <c r="AD446" s="318">
        <f t="shared" si="227"/>
        <v>0</v>
      </c>
      <c r="AE446" s="319">
        <f>IF($AD446&gt;=1,RANK($AD446,$AD439:$AD452),0)</f>
        <v>0</v>
      </c>
      <c r="AF446" s="320">
        <f t="shared" si="221"/>
        <v>0</v>
      </c>
      <c r="AI446" s="336">
        <f t="shared" si="228"/>
        <v>0</v>
      </c>
      <c r="AJ446" s="337">
        <f t="shared" si="229"/>
        <v>0</v>
      </c>
    </row>
    <row r="447" spans="1:36" ht="15" x14ac:dyDescent="0.2">
      <c r="A447" s="447"/>
      <c r="B447" s="295">
        <f t="shared" si="202"/>
        <v>0</v>
      </c>
      <c r="C447" s="371"/>
      <c r="D447" s="310" t="str">
        <f t="shared" si="203"/>
        <v/>
      </c>
      <c r="E447" s="311" t="str">
        <f t="shared" si="204"/>
        <v/>
      </c>
      <c r="F447" s="312">
        <f t="shared" si="205"/>
        <v>0</v>
      </c>
      <c r="G447" s="313">
        <f t="shared" si="206"/>
        <v>0</v>
      </c>
      <c r="H447" s="314">
        <f t="shared" si="207"/>
        <v>0</v>
      </c>
      <c r="I447" s="313">
        <f t="shared" si="208"/>
        <v>0</v>
      </c>
      <c r="J447" s="314">
        <f t="shared" si="209"/>
        <v>0</v>
      </c>
      <c r="K447" s="313">
        <f t="shared" si="210"/>
        <v>0</v>
      </c>
      <c r="L447" s="312">
        <f t="shared" si="211"/>
        <v>0</v>
      </c>
      <c r="M447" s="313">
        <f t="shared" si="212"/>
        <v>0</v>
      </c>
      <c r="N447" s="449"/>
      <c r="O447" s="315">
        <f t="shared" si="230"/>
        <v>0</v>
      </c>
      <c r="P447" s="452"/>
      <c r="Q447" s="302" t="str">
        <f t="shared" si="231"/>
        <v/>
      </c>
      <c r="R447" s="316">
        <f t="shared" si="213"/>
        <v>0</v>
      </c>
      <c r="S447" s="168">
        <f t="shared" si="214"/>
        <v>0</v>
      </c>
      <c r="T447" s="169">
        <f t="shared" si="215"/>
        <v>0</v>
      </c>
      <c r="V447" s="317" t="str">
        <f t="shared" si="216"/>
        <v/>
      </c>
      <c r="X447" s="173" t="str">
        <f t="shared" si="217"/>
        <v/>
      </c>
      <c r="Z447" s="318">
        <f t="shared" si="226"/>
        <v>0</v>
      </c>
      <c r="AA447" s="319">
        <f>IF($Z447&gt;=1,RANK($Z447,$Z439:$Z452),0)</f>
        <v>0</v>
      </c>
      <c r="AB447" s="320">
        <f t="shared" si="220"/>
        <v>0</v>
      </c>
      <c r="AD447" s="318">
        <f t="shared" si="227"/>
        <v>0</v>
      </c>
      <c r="AE447" s="319">
        <f>IF($AD447&gt;=1,RANK($AD447,$AD439:$AD452),0)</f>
        <v>0</v>
      </c>
      <c r="AF447" s="320">
        <f t="shared" si="221"/>
        <v>0</v>
      </c>
      <c r="AI447" s="336">
        <f t="shared" si="228"/>
        <v>0</v>
      </c>
      <c r="AJ447" s="337">
        <f t="shared" si="229"/>
        <v>0</v>
      </c>
    </row>
    <row r="448" spans="1:36" ht="15" x14ac:dyDescent="0.2">
      <c r="A448" s="447"/>
      <c r="B448" s="295">
        <f t="shared" si="202"/>
        <v>0</v>
      </c>
      <c r="C448" s="371"/>
      <c r="D448" s="310" t="str">
        <f t="shared" si="203"/>
        <v/>
      </c>
      <c r="E448" s="311" t="str">
        <f t="shared" si="204"/>
        <v/>
      </c>
      <c r="F448" s="312">
        <f t="shared" si="205"/>
        <v>0</v>
      </c>
      <c r="G448" s="313">
        <f t="shared" si="206"/>
        <v>0</v>
      </c>
      <c r="H448" s="314">
        <f t="shared" si="207"/>
        <v>0</v>
      </c>
      <c r="I448" s="313">
        <f t="shared" si="208"/>
        <v>0</v>
      </c>
      <c r="J448" s="314">
        <f t="shared" si="209"/>
        <v>0</v>
      </c>
      <c r="K448" s="313">
        <f t="shared" si="210"/>
        <v>0</v>
      </c>
      <c r="L448" s="312">
        <f t="shared" si="211"/>
        <v>0</v>
      </c>
      <c r="M448" s="313">
        <f t="shared" si="212"/>
        <v>0</v>
      </c>
      <c r="N448" s="449"/>
      <c r="O448" s="315">
        <f t="shared" si="230"/>
        <v>0</v>
      </c>
      <c r="P448" s="452"/>
      <c r="Q448" s="302" t="str">
        <f t="shared" si="231"/>
        <v/>
      </c>
      <c r="R448" s="316">
        <f t="shared" si="213"/>
        <v>0</v>
      </c>
      <c r="S448" s="168">
        <f t="shared" si="214"/>
        <v>0</v>
      </c>
      <c r="T448" s="169">
        <f t="shared" si="215"/>
        <v>0</v>
      </c>
      <c r="V448" s="317" t="str">
        <f t="shared" si="216"/>
        <v/>
      </c>
      <c r="X448" s="173" t="str">
        <f t="shared" si="217"/>
        <v/>
      </c>
      <c r="Z448" s="318">
        <f t="shared" si="226"/>
        <v>0</v>
      </c>
      <c r="AA448" s="319">
        <f>IF($Z448&gt;=1,RANK($Z448,$Z439:$Z452),0)</f>
        <v>0</v>
      </c>
      <c r="AB448" s="320">
        <f t="shared" si="220"/>
        <v>0</v>
      </c>
      <c r="AD448" s="318">
        <f t="shared" si="227"/>
        <v>0</v>
      </c>
      <c r="AE448" s="319">
        <f>IF($AD448&gt;=1,RANK($AD448,$AD439:$AD452),0)</f>
        <v>0</v>
      </c>
      <c r="AF448" s="320">
        <f t="shared" si="221"/>
        <v>0</v>
      </c>
      <c r="AI448" s="336">
        <f t="shared" si="228"/>
        <v>0</v>
      </c>
      <c r="AJ448" s="337">
        <f t="shared" si="229"/>
        <v>0</v>
      </c>
    </row>
    <row r="449" spans="1:36" ht="15" x14ac:dyDescent="0.2">
      <c r="A449" s="447"/>
      <c r="B449" s="295">
        <f t="shared" si="202"/>
        <v>0</v>
      </c>
      <c r="C449" s="371"/>
      <c r="D449" s="310" t="str">
        <f t="shared" si="203"/>
        <v/>
      </c>
      <c r="E449" s="311" t="str">
        <f t="shared" si="204"/>
        <v/>
      </c>
      <c r="F449" s="312">
        <f t="shared" si="205"/>
        <v>0</v>
      </c>
      <c r="G449" s="313">
        <f t="shared" si="206"/>
        <v>0</v>
      </c>
      <c r="H449" s="314">
        <f t="shared" si="207"/>
        <v>0</v>
      </c>
      <c r="I449" s="313">
        <f t="shared" si="208"/>
        <v>0</v>
      </c>
      <c r="J449" s="314">
        <f t="shared" si="209"/>
        <v>0</v>
      </c>
      <c r="K449" s="313">
        <f t="shared" si="210"/>
        <v>0</v>
      </c>
      <c r="L449" s="312">
        <f t="shared" si="211"/>
        <v>0</v>
      </c>
      <c r="M449" s="313">
        <f t="shared" si="212"/>
        <v>0</v>
      </c>
      <c r="N449" s="449"/>
      <c r="O449" s="315">
        <f t="shared" si="230"/>
        <v>0</v>
      </c>
      <c r="P449" s="452"/>
      <c r="Q449" s="302" t="str">
        <f t="shared" si="231"/>
        <v/>
      </c>
      <c r="R449" s="316">
        <f t="shared" si="213"/>
        <v>0</v>
      </c>
      <c r="S449" s="168">
        <f t="shared" si="214"/>
        <v>0</v>
      </c>
      <c r="T449" s="169">
        <f t="shared" si="215"/>
        <v>0</v>
      </c>
      <c r="V449" s="317" t="str">
        <f t="shared" si="216"/>
        <v/>
      </c>
      <c r="X449" s="173" t="str">
        <f t="shared" si="217"/>
        <v/>
      </c>
      <c r="Z449" s="318">
        <f t="shared" si="226"/>
        <v>0</v>
      </c>
      <c r="AA449" s="319">
        <f>IF($Z449&gt;=1,RANK($Z449,$Z439:$Z452),0)</f>
        <v>0</v>
      </c>
      <c r="AB449" s="320">
        <f t="shared" si="220"/>
        <v>0</v>
      </c>
      <c r="AD449" s="318">
        <f t="shared" si="227"/>
        <v>0</v>
      </c>
      <c r="AE449" s="319">
        <f>IF($AD449&gt;=1,RANK($AD449,$AD439:$AD452),0)</f>
        <v>0</v>
      </c>
      <c r="AF449" s="320">
        <f t="shared" si="221"/>
        <v>0</v>
      </c>
      <c r="AI449" s="336">
        <f t="shared" si="228"/>
        <v>0</v>
      </c>
      <c r="AJ449" s="337">
        <f t="shared" si="229"/>
        <v>0</v>
      </c>
    </row>
    <row r="450" spans="1:36" ht="15" x14ac:dyDescent="0.2">
      <c r="A450" s="447"/>
      <c r="B450" s="295">
        <f t="shared" si="202"/>
        <v>0</v>
      </c>
      <c r="C450" s="371"/>
      <c r="D450" s="310" t="str">
        <f t="shared" si="203"/>
        <v/>
      </c>
      <c r="E450" s="311" t="str">
        <f t="shared" si="204"/>
        <v/>
      </c>
      <c r="F450" s="312">
        <f t="shared" si="205"/>
        <v>0</v>
      </c>
      <c r="G450" s="313">
        <f t="shared" si="206"/>
        <v>0</v>
      </c>
      <c r="H450" s="314">
        <f t="shared" si="207"/>
        <v>0</v>
      </c>
      <c r="I450" s="313">
        <f t="shared" si="208"/>
        <v>0</v>
      </c>
      <c r="J450" s="314">
        <f t="shared" si="209"/>
        <v>0</v>
      </c>
      <c r="K450" s="313">
        <f t="shared" si="210"/>
        <v>0</v>
      </c>
      <c r="L450" s="312">
        <f t="shared" si="211"/>
        <v>0</v>
      </c>
      <c r="M450" s="313">
        <f t="shared" si="212"/>
        <v>0</v>
      </c>
      <c r="N450" s="449"/>
      <c r="O450" s="315">
        <f t="shared" si="230"/>
        <v>0</v>
      </c>
      <c r="P450" s="452"/>
      <c r="Q450" s="302" t="str">
        <f t="shared" si="231"/>
        <v/>
      </c>
      <c r="R450" s="316">
        <f t="shared" si="213"/>
        <v>0</v>
      </c>
      <c r="S450" s="168">
        <f t="shared" si="214"/>
        <v>0</v>
      </c>
      <c r="T450" s="169">
        <f t="shared" si="215"/>
        <v>0</v>
      </c>
      <c r="V450" s="317" t="str">
        <f t="shared" si="216"/>
        <v/>
      </c>
      <c r="X450" s="173" t="str">
        <f t="shared" si="217"/>
        <v/>
      </c>
      <c r="Z450" s="318">
        <f t="shared" si="226"/>
        <v>0</v>
      </c>
      <c r="AA450" s="319">
        <f>IF($Z450&gt;=1,RANK($Z450,$Z439:$Z452),0)</f>
        <v>0</v>
      </c>
      <c r="AB450" s="320">
        <f t="shared" si="220"/>
        <v>0</v>
      </c>
      <c r="AD450" s="318">
        <f t="shared" si="227"/>
        <v>0</v>
      </c>
      <c r="AE450" s="319">
        <f>IF($AD450&gt;=1,RANK($AD450,$AD439:$AD452),0)</f>
        <v>0</v>
      </c>
      <c r="AF450" s="320">
        <f t="shared" si="221"/>
        <v>0</v>
      </c>
      <c r="AI450" s="336">
        <f t="shared" si="228"/>
        <v>0</v>
      </c>
      <c r="AJ450" s="337">
        <f t="shared" si="229"/>
        <v>0</v>
      </c>
    </row>
    <row r="451" spans="1:36" ht="15" x14ac:dyDescent="0.2">
      <c r="A451" s="447"/>
      <c r="B451" s="295">
        <f t="shared" si="202"/>
        <v>0</v>
      </c>
      <c r="C451" s="371"/>
      <c r="D451" s="310" t="str">
        <f t="shared" si="203"/>
        <v/>
      </c>
      <c r="E451" s="311" t="str">
        <f t="shared" si="204"/>
        <v/>
      </c>
      <c r="F451" s="312">
        <f t="shared" si="205"/>
        <v>0</v>
      </c>
      <c r="G451" s="313">
        <f t="shared" si="206"/>
        <v>0</v>
      </c>
      <c r="H451" s="314">
        <f t="shared" si="207"/>
        <v>0</v>
      </c>
      <c r="I451" s="313">
        <f t="shared" si="208"/>
        <v>0</v>
      </c>
      <c r="J451" s="314">
        <f t="shared" si="209"/>
        <v>0</v>
      </c>
      <c r="K451" s="313">
        <f t="shared" si="210"/>
        <v>0</v>
      </c>
      <c r="L451" s="312">
        <f t="shared" si="211"/>
        <v>0</v>
      </c>
      <c r="M451" s="313">
        <f t="shared" si="212"/>
        <v>0</v>
      </c>
      <c r="N451" s="449"/>
      <c r="O451" s="315">
        <f t="shared" si="230"/>
        <v>0</v>
      </c>
      <c r="P451" s="452"/>
      <c r="Q451" s="302" t="str">
        <f t="shared" si="231"/>
        <v/>
      </c>
      <c r="R451" s="316">
        <f t="shared" si="213"/>
        <v>0</v>
      </c>
      <c r="S451" s="168">
        <f t="shared" si="214"/>
        <v>0</v>
      </c>
      <c r="T451" s="169">
        <f t="shared" si="215"/>
        <v>0</v>
      </c>
      <c r="V451" s="317" t="str">
        <f t="shared" si="216"/>
        <v/>
      </c>
      <c r="X451" s="173" t="str">
        <f t="shared" si="217"/>
        <v/>
      </c>
      <c r="Z451" s="318">
        <f t="shared" si="226"/>
        <v>0</v>
      </c>
      <c r="AA451" s="319">
        <f>IF($Z451&gt;=1,RANK($Z451,$Z439:$Z452),0)</f>
        <v>0</v>
      </c>
      <c r="AB451" s="320">
        <f t="shared" si="220"/>
        <v>0</v>
      </c>
      <c r="AD451" s="318">
        <f t="shared" si="227"/>
        <v>0</v>
      </c>
      <c r="AE451" s="319">
        <f>IF($AD451&gt;=1,RANK($AD451,$AD439:$AD452),0)</f>
        <v>0</v>
      </c>
      <c r="AF451" s="320">
        <f t="shared" si="221"/>
        <v>0</v>
      </c>
      <c r="AI451" s="336">
        <f t="shared" si="228"/>
        <v>0</v>
      </c>
      <c r="AJ451" s="337">
        <f t="shared" si="229"/>
        <v>0</v>
      </c>
    </row>
    <row r="452" spans="1:36" ht="15" x14ac:dyDescent="0.2">
      <c r="A452" s="322">
        <f>((ROW(A439)-5)/14)+1</f>
        <v>32</v>
      </c>
      <c r="B452" s="295">
        <f t="shared" si="202"/>
        <v>0</v>
      </c>
      <c r="C452" s="372"/>
      <c r="D452" s="323" t="str">
        <f t="shared" si="203"/>
        <v/>
      </c>
      <c r="E452" s="324" t="str">
        <f t="shared" si="204"/>
        <v/>
      </c>
      <c r="F452" s="325">
        <f t="shared" si="205"/>
        <v>0</v>
      </c>
      <c r="G452" s="326">
        <f t="shared" si="206"/>
        <v>0</v>
      </c>
      <c r="H452" s="327">
        <f t="shared" si="207"/>
        <v>0</v>
      </c>
      <c r="I452" s="326">
        <f t="shared" si="208"/>
        <v>0</v>
      </c>
      <c r="J452" s="327">
        <f t="shared" si="209"/>
        <v>0</v>
      </c>
      <c r="K452" s="326">
        <f t="shared" si="210"/>
        <v>0</v>
      </c>
      <c r="L452" s="325">
        <f t="shared" si="211"/>
        <v>0</v>
      </c>
      <c r="M452" s="326">
        <f t="shared" si="212"/>
        <v>0</v>
      </c>
      <c r="N452" s="450"/>
      <c r="O452" s="328">
        <f t="shared" si="230"/>
        <v>0</v>
      </c>
      <c r="P452" s="453"/>
      <c r="Q452" s="302" t="str">
        <f t="shared" si="231"/>
        <v/>
      </c>
      <c r="R452" s="329">
        <f t="shared" si="213"/>
        <v>0</v>
      </c>
      <c r="S452" s="171">
        <f t="shared" si="214"/>
        <v>0</v>
      </c>
      <c r="T452" s="172">
        <f t="shared" si="215"/>
        <v>0</v>
      </c>
      <c r="V452" s="330" t="str">
        <f t="shared" si="216"/>
        <v/>
      </c>
      <c r="X452" s="173" t="str">
        <f t="shared" si="217"/>
        <v/>
      </c>
      <c r="Z452" s="331">
        <f t="shared" si="226"/>
        <v>0</v>
      </c>
      <c r="AA452" s="293">
        <f>IF($Z452&gt;=1,RANK($Z452,$Z439:$Z452),0)</f>
        <v>0</v>
      </c>
      <c r="AB452" s="294">
        <f t="shared" si="220"/>
        <v>0</v>
      </c>
      <c r="AC452" s="163">
        <f>SUM(AB439:AB452)</f>
        <v>0</v>
      </c>
      <c r="AD452" s="331">
        <f t="shared" si="227"/>
        <v>0</v>
      </c>
      <c r="AE452" s="293">
        <f>IF($AD452&gt;=1,RANK($AD452,$AD439:$AD452),0)</f>
        <v>0</v>
      </c>
      <c r="AF452" s="294">
        <f t="shared" si="221"/>
        <v>0</v>
      </c>
      <c r="AG452" s="163">
        <f>SUM(AF439:AF452)</f>
        <v>0</v>
      </c>
      <c r="AI452" s="332">
        <f t="shared" si="228"/>
        <v>0</v>
      </c>
      <c r="AJ452" s="333">
        <f t="shared" si="229"/>
        <v>0</v>
      </c>
    </row>
    <row r="453" spans="1:36" ht="15" customHeight="1" x14ac:dyDescent="0.2">
      <c r="A453" s="447" t="str">
        <f>IF(LEN(E453),+E453,"")</f>
        <v/>
      </c>
      <c r="B453" s="295">
        <f t="shared" ref="B453:B494" si="232">IF(ISNA(MATCH(C453,AthleteNumbers,0)),0,MATCH(C453,AthleteNumbers,0))</f>
        <v>0</v>
      </c>
      <c r="C453" s="370"/>
      <c r="D453" s="296" t="str">
        <f t="shared" ref="D453:D494" si="233">IF($C453&gt;0,INDEX(DB,$B453,8),"")</f>
        <v/>
      </c>
      <c r="E453" s="297" t="str">
        <f t="shared" ref="E453:E494" si="234">IF($C453&gt;0,INDEX(DB,$B453,3),"")</f>
        <v/>
      </c>
      <c r="F453" s="298">
        <f t="shared" ref="F453:F494" si="235">IF($B453&gt;0,INDEX(DB,$B453,13),0)</f>
        <v>0</v>
      </c>
      <c r="G453" s="299">
        <f t="shared" ref="G453:G494" si="236">IF($B453&gt;0,INDEX(DB,$B453,17),0)</f>
        <v>0</v>
      </c>
      <c r="H453" s="300">
        <f t="shared" ref="H453:H494" si="237">IF($B453&gt;0,INDEX(DB,$B453,15),0)</f>
        <v>0</v>
      </c>
      <c r="I453" s="299">
        <f t="shared" ref="I453:I494" si="238">IF($B453&gt;0,INDEX(DB,$B453,19),0)</f>
        <v>0</v>
      </c>
      <c r="J453" s="300">
        <f t="shared" ref="J453:J494" si="239">IF($B453&gt;0,INDEX(DB,$B453,14),0)</f>
        <v>0</v>
      </c>
      <c r="K453" s="299">
        <f t="shared" ref="K453:K494" si="240">IF($B453&gt;0,INDEX(DB,$B453,18),0)</f>
        <v>0</v>
      </c>
      <c r="L453" s="298">
        <f t="shared" ref="L453:L494" si="241">IF($B453&gt;0,INDEX(DB,$B453,16),0)</f>
        <v>0</v>
      </c>
      <c r="M453" s="299">
        <f t="shared" ref="M453:M494" si="242">IF($B453&gt;0,INDEX(DB,$B453,20),0)</f>
        <v>0</v>
      </c>
      <c r="N453" s="448">
        <f>INDEX(RelayPoints,A466)</f>
        <v>0</v>
      </c>
      <c r="O453" s="301">
        <f>+G453+I453+K453+M453</f>
        <v>0</v>
      </c>
      <c r="P453" s="451">
        <f>+AC466+AG466+N453</f>
        <v>0</v>
      </c>
      <c r="Q453" s="302" t="str">
        <f>IF(AB453+AF453&gt;0,"*","")</f>
        <v/>
      </c>
      <c r="R453" s="303">
        <f t="shared" ref="R453:R494" si="243">IF($AI453&gt;0,RANK($AI453,BoysPoints),0)</f>
        <v>0</v>
      </c>
      <c r="S453" s="304">
        <f t="shared" ref="S453:S494" si="244">IF($AJ453&gt;0,RANK($AJ453,GirlsPoints),0)</f>
        <v>0</v>
      </c>
      <c r="T453" s="305">
        <f t="shared" ref="T453:T494" si="245">IF($O453&gt;0,RANK(O453,AthletePoints),0)</f>
        <v>0</v>
      </c>
      <c r="V453" s="306" t="str">
        <f t="shared" ref="V453:V494" si="246">IF(O453&gt;=40,IF(X453="M",VLOOKUP(O453,UKABoysAwards,2),IF(X453="F",VLOOKUP(O453,UKAGirlsAwards,2),"")),"")</f>
        <v/>
      </c>
      <c r="X453" s="173" t="str">
        <f t="shared" ref="X453:X494" si="247">INDEX(DB,$B453,4)</f>
        <v/>
      </c>
      <c r="Z453" s="307">
        <f t="shared" si="226"/>
        <v>0</v>
      </c>
      <c r="AA453" s="308">
        <f>IF($Z453&gt;=1,RANK($Z453,$Z453:$Z466),0)</f>
        <v>0</v>
      </c>
      <c r="AB453" s="309">
        <f t="shared" si="220"/>
        <v>0</v>
      </c>
      <c r="AD453" s="307">
        <f t="shared" si="227"/>
        <v>0</v>
      </c>
      <c r="AE453" s="308">
        <f>IF($AD453&gt;=1,RANK($AD453,$AD453:$AD466),0)</f>
        <v>0</v>
      </c>
      <c r="AF453" s="309">
        <f t="shared" si="221"/>
        <v>0</v>
      </c>
      <c r="AI453" s="336">
        <f t="shared" si="228"/>
        <v>0</v>
      </c>
      <c r="AJ453" s="337">
        <f t="shared" si="229"/>
        <v>0</v>
      </c>
    </row>
    <row r="454" spans="1:36" ht="15" x14ac:dyDescent="0.2">
      <c r="A454" s="447"/>
      <c r="B454" s="295">
        <f t="shared" si="232"/>
        <v>0</v>
      </c>
      <c r="C454" s="371"/>
      <c r="D454" s="310" t="str">
        <f t="shared" si="233"/>
        <v/>
      </c>
      <c r="E454" s="311" t="str">
        <f t="shared" si="234"/>
        <v/>
      </c>
      <c r="F454" s="312">
        <f t="shared" si="235"/>
        <v>0</v>
      </c>
      <c r="G454" s="313">
        <f t="shared" si="236"/>
        <v>0</v>
      </c>
      <c r="H454" s="314">
        <f t="shared" si="237"/>
        <v>0</v>
      </c>
      <c r="I454" s="313">
        <f t="shared" si="238"/>
        <v>0</v>
      </c>
      <c r="J454" s="314">
        <f t="shared" si="239"/>
        <v>0</v>
      </c>
      <c r="K454" s="313">
        <f t="shared" si="240"/>
        <v>0</v>
      </c>
      <c r="L454" s="312">
        <f t="shared" si="241"/>
        <v>0</v>
      </c>
      <c r="M454" s="313">
        <f t="shared" si="242"/>
        <v>0</v>
      </c>
      <c r="N454" s="449"/>
      <c r="O454" s="315">
        <f t="shared" ref="O454:O466" si="248">+G454+I454+K454+M454</f>
        <v>0</v>
      </c>
      <c r="P454" s="452"/>
      <c r="Q454" s="302" t="str">
        <f t="shared" ref="Q454:Q466" si="249">IF(AB454+AF454&gt;0,"*","")</f>
        <v/>
      </c>
      <c r="R454" s="316">
        <f t="shared" si="243"/>
        <v>0</v>
      </c>
      <c r="S454" s="168">
        <f t="shared" si="244"/>
        <v>0</v>
      </c>
      <c r="T454" s="169">
        <f t="shared" si="245"/>
        <v>0</v>
      </c>
      <c r="V454" s="317" t="str">
        <f t="shared" si="246"/>
        <v/>
      </c>
      <c r="X454" s="173" t="str">
        <f t="shared" si="247"/>
        <v/>
      </c>
      <c r="Z454" s="318">
        <f t="shared" si="226"/>
        <v>0</v>
      </c>
      <c r="AA454" s="319">
        <f>IF($Z454&gt;=1,RANK($Z454,$Z453:$Z466),0)</f>
        <v>0</v>
      </c>
      <c r="AB454" s="320">
        <f t="shared" si="220"/>
        <v>0</v>
      </c>
      <c r="AD454" s="318">
        <f t="shared" si="227"/>
        <v>0</v>
      </c>
      <c r="AE454" s="319">
        <f>IF($AD454&gt;=1,RANK($AD454,$AD453:$AD466),0)</f>
        <v>0</v>
      </c>
      <c r="AF454" s="320">
        <f t="shared" si="221"/>
        <v>0</v>
      </c>
      <c r="AI454" s="336">
        <f t="shared" si="228"/>
        <v>0</v>
      </c>
      <c r="AJ454" s="337">
        <f t="shared" si="229"/>
        <v>0</v>
      </c>
    </row>
    <row r="455" spans="1:36" ht="15" x14ac:dyDescent="0.2">
      <c r="A455" s="447"/>
      <c r="B455" s="295">
        <f t="shared" si="232"/>
        <v>0</v>
      </c>
      <c r="C455" s="371"/>
      <c r="D455" s="310" t="str">
        <f t="shared" si="233"/>
        <v/>
      </c>
      <c r="E455" s="311" t="str">
        <f t="shared" si="234"/>
        <v/>
      </c>
      <c r="F455" s="312">
        <f t="shared" si="235"/>
        <v>0</v>
      </c>
      <c r="G455" s="313">
        <f t="shared" si="236"/>
        <v>0</v>
      </c>
      <c r="H455" s="314">
        <f t="shared" si="237"/>
        <v>0</v>
      </c>
      <c r="I455" s="313">
        <f t="shared" si="238"/>
        <v>0</v>
      </c>
      <c r="J455" s="314">
        <f t="shared" si="239"/>
        <v>0</v>
      </c>
      <c r="K455" s="313">
        <f t="shared" si="240"/>
        <v>0</v>
      </c>
      <c r="L455" s="312">
        <f t="shared" si="241"/>
        <v>0</v>
      </c>
      <c r="M455" s="313">
        <f t="shared" si="242"/>
        <v>0</v>
      </c>
      <c r="N455" s="449"/>
      <c r="O455" s="315">
        <f t="shared" si="248"/>
        <v>0</v>
      </c>
      <c r="P455" s="452"/>
      <c r="Q455" s="302" t="str">
        <f t="shared" si="249"/>
        <v/>
      </c>
      <c r="R455" s="316">
        <f t="shared" si="243"/>
        <v>0</v>
      </c>
      <c r="S455" s="168">
        <f t="shared" si="244"/>
        <v>0</v>
      </c>
      <c r="T455" s="169">
        <f t="shared" si="245"/>
        <v>0</v>
      </c>
      <c r="V455" s="317" t="str">
        <f t="shared" si="246"/>
        <v/>
      </c>
      <c r="X455" s="173" t="str">
        <f t="shared" si="247"/>
        <v/>
      </c>
      <c r="Z455" s="318">
        <f t="shared" si="226"/>
        <v>0</v>
      </c>
      <c r="AA455" s="319">
        <f>IF($Z455&gt;=1,RANK($Z455,$Z453:$Z466),0)</f>
        <v>0</v>
      </c>
      <c r="AB455" s="320">
        <f t="shared" si="220"/>
        <v>0</v>
      </c>
      <c r="AD455" s="318">
        <f t="shared" si="227"/>
        <v>0</v>
      </c>
      <c r="AE455" s="319">
        <f>IF($AD455&gt;=1,RANK($AD455,$AD453:$AD466),0)</f>
        <v>0</v>
      </c>
      <c r="AF455" s="320">
        <f t="shared" si="221"/>
        <v>0</v>
      </c>
      <c r="AI455" s="336">
        <f t="shared" si="228"/>
        <v>0</v>
      </c>
      <c r="AJ455" s="337">
        <f t="shared" si="229"/>
        <v>0</v>
      </c>
    </row>
    <row r="456" spans="1:36" ht="15" x14ac:dyDescent="0.2">
      <c r="A456" s="447"/>
      <c r="B456" s="295">
        <f t="shared" si="232"/>
        <v>0</v>
      </c>
      <c r="C456" s="371"/>
      <c r="D456" s="310" t="str">
        <f t="shared" si="233"/>
        <v/>
      </c>
      <c r="E456" s="311" t="str">
        <f t="shared" si="234"/>
        <v/>
      </c>
      <c r="F456" s="312">
        <f t="shared" si="235"/>
        <v>0</v>
      </c>
      <c r="G456" s="313">
        <f t="shared" si="236"/>
        <v>0</v>
      </c>
      <c r="H456" s="314">
        <f t="shared" si="237"/>
        <v>0</v>
      </c>
      <c r="I456" s="313">
        <f t="shared" si="238"/>
        <v>0</v>
      </c>
      <c r="J456" s="314">
        <f t="shared" si="239"/>
        <v>0</v>
      </c>
      <c r="K456" s="313">
        <f t="shared" si="240"/>
        <v>0</v>
      </c>
      <c r="L456" s="312">
        <f t="shared" si="241"/>
        <v>0</v>
      </c>
      <c r="M456" s="313">
        <f t="shared" si="242"/>
        <v>0</v>
      </c>
      <c r="N456" s="449"/>
      <c r="O456" s="315">
        <f t="shared" si="248"/>
        <v>0</v>
      </c>
      <c r="P456" s="452"/>
      <c r="Q456" s="302" t="str">
        <f t="shared" si="249"/>
        <v/>
      </c>
      <c r="R456" s="316">
        <f t="shared" si="243"/>
        <v>0</v>
      </c>
      <c r="S456" s="168">
        <f t="shared" si="244"/>
        <v>0</v>
      </c>
      <c r="T456" s="169">
        <f t="shared" si="245"/>
        <v>0</v>
      </c>
      <c r="V456" s="317" t="str">
        <f t="shared" si="246"/>
        <v/>
      </c>
      <c r="X456" s="173" t="str">
        <f t="shared" si="247"/>
        <v/>
      </c>
      <c r="Z456" s="318">
        <f t="shared" si="226"/>
        <v>0</v>
      </c>
      <c r="AA456" s="319">
        <f>IF($Z456&gt;=1,RANK($Z456,$Z453:$Z466),0)</f>
        <v>0</v>
      </c>
      <c r="AB456" s="320">
        <f t="shared" si="220"/>
        <v>0</v>
      </c>
      <c r="AD456" s="318">
        <f t="shared" si="227"/>
        <v>0</v>
      </c>
      <c r="AE456" s="319">
        <f>IF($AD456&gt;=1,RANK($AD456,$AD453:$AD466),0)</f>
        <v>0</v>
      </c>
      <c r="AF456" s="320">
        <f t="shared" si="221"/>
        <v>0</v>
      </c>
      <c r="AI456" s="336">
        <f t="shared" si="228"/>
        <v>0</v>
      </c>
      <c r="AJ456" s="337">
        <f t="shared" si="229"/>
        <v>0</v>
      </c>
    </row>
    <row r="457" spans="1:36" ht="15" x14ac:dyDescent="0.2">
      <c r="A457" s="447"/>
      <c r="B457" s="295">
        <f t="shared" si="232"/>
        <v>0</v>
      </c>
      <c r="C457" s="371"/>
      <c r="D457" s="310" t="str">
        <f t="shared" si="233"/>
        <v/>
      </c>
      <c r="E457" s="311" t="str">
        <f t="shared" si="234"/>
        <v/>
      </c>
      <c r="F457" s="312">
        <f t="shared" si="235"/>
        <v>0</v>
      </c>
      <c r="G457" s="313">
        <f t="shared" si="236"/>
        <v>0</v>
      </c>
      <c r="H457" s="314">
        <f t="shared" si="237"/>
        <v>0</v>
      </c>
      <c r="I457" s="313">
        <f t="shared" si="238"/>
        <v>0</v>
      </c>
      <c r="J457" s="314">
        <f t="shared" si="239"/>
        <v>0</v>
      </c>
      <c r="K457" s="313">
        <f t="shared" si="240"/>
        <v>0</v>
      </c>
      <c r="L457" s="312">
        <f t="shared" si="241"/>
        <v>0</v>
      </c>
      <c r="M457" s="313">
        <f t="shared" si="242"/>
        <v>0</v>
      </c>
      <c r="N457" s="449"/>
      <c r="O457" s="315">
        <f t="shared" si="248"/>
        <v>0</v>
      </c>
      <c r="P457" s="452"/>
      <c r="Q457" s="302" t="str">
        <f t="shared" si="249"/>
        <v/>
      </c>
      <c r="R457" s="316">
        <f t="shared" si="243"/>
        <v>0</v>
      </c>
      <c r="S457" s="168">
        <f t="shared" si="244"/>
        <v>0</v>
      </c>
      <c r="T457" s="169">
        <f t="shared" si="245"/>
        <v>0</v>
      </c>
      <c r="V457" s="317" t="str">
        <f t="shared" si="246"/>
        <v/>
      </c>
      <c r="X457" s="173" t="str">
        <f t="shared" si="247"/>
        <v/>
      </c>
      <c r="Z457" s="318">
        <f t="shared" si="226"/>
        <v>0</v>
      </c>
      <c r="AA457" s="319">
        <f>IF($Z457&gt;=1,RANK($Z457,$Z453:$Z466),0)</f>
        <v>0</v>
      </c>
      <c r="AB457" s="320">
        <f t="shared" si="220"/>
        <v>0</v>
      </c>
      <c r="AD457" s="318">
        <f t="shared" si="227"/>
        <v>0</v>
      </c>
      <c r="AE457" s="319">
        <f>IF($AD457&gt;=1,RANK($AD457,$AD453:$AD466),0)</f>
        <v>0</v>
      </c>
      <c r="AF457" s="320">
        <f t="shared" si="221"/>
        <v>0</v>
      </c>
      <c r="AI457" s="336">
        <f t="shared" si="228"/>
        <v>0</v>
      </c>
      <c r="AJ457" s="337">
        <f t="shared" si="229"/>
        <v>0</v>
      </c>
    </row>
    <row r="458" spans="1:36" ht="15" x14ac:dyDescent="0.2">
      <c r="A458" s="447"/>
      <c r="B458" s="295">
        <f t="shared" si="232"/>
        <v>0</v>
      </c>
      <c r="C458" s="371"/>
      <c r="D458" s="310" t="str">
        <f t="shared" si="233"/>
        <v/>
      </c>
      <c r="E458" s="311" t="str">
        <f t="shared" si="234"/>
        <v/>
      </c>
      <c r="F458" s="321">
        <f t="shared" si="235"/>
        <v>0</v>
      </c>
      <c r="G458" s="313">
        <f t="shared" si="236"/>
        <v>0</v>
      </c>
      <c r="H458" s="314">
        <f t="shared" si="237"/>
        <v>0</v>
      </c>
      <c r="I458" s="313">
        <f t="shared" si="238"/>
        <v>0</v>
      </c>
      <c r="J458" s="314">
        <f t="shared" si="239"/>
        <v>0</v>
      </c>
      <c r="K458" s="313">
        <f t="shared" si="240"/>
        <v>0</v>
      </c>
      <c r="L458" s="312">
        <f t="shared" si="241"/>
        <v>0</v>
      </c>
      <c r="M458" s="313">
        <f t="shared" si="242"/>
        <v>0</v>
      </c>
      <c r="N458" s="449"/>
      <c r="O458" s="315">
        <f t="shared" si="248"/>
        <v>0</v>
      </c>
      <c r="P458" s="452"/>
      <c r="Q458" s="302" t="str">
        <f t="shared" si="249"/>
        <v/>
      </c>
      <c r="R458" s="316">
        <f t="shared" si="243"/>
        <v>0</v>
      </c>
      <c r="S458" s="168">
        <f t="shared" si="244"/>
        <v>0</v>
      </c>
      <c r="T458" s="169">
        <f t="shared" si="245"/>
        <v>0</v>
      </c>
      <c r="V458" s="317" t="str">
        <f t="shared" si="246"/>
        <v/>
      </c>
      <c r="X458" s="173" t="str">
        <f t="shared" si="247"/>
        <v/>
      </c>
      <c r="Z458" s="318">
        <f t="shared" si="226"/>
        <v>0</v>
      </c>
      <c r="AA458" s="319">
        <f>IF($Z458&gt;=1,RANK($Z458,$Z453:$Z466),0)</f>
        <v>0</v>
      </c>
      <c r="AB458" s="320">
        <f t="shared" si="220"/>
        <v>0</v>
      </c>
      <c r="AD458" s="318">
        <f t="shared" si="227"/>
        <v>0</v>
      </c>
      <c r="AE458" s="319">
        <f>IF($AD458&gt;=1,RANK($AD458,$AD453:$AD466),0)</f>
        <v>0</v>
      </c>
      <c r="AF458" s="320">
        <f t="shared" si="221"/>
        <v>0</v>
      </c>
      <c r="AI458" s="336">
        <f t="shared" si="228"/>
        <v>0</v>
      </c>
      <c r="AJ458" s="337">
        <f t="shared" si="229"/>
        <v>0</v>
      </c>
    </row>
    <row r="459" spans="1:36" ht="15" x14ac:dyDescent="0.2">
      <c r="A459" s="447"/>
      <c r="B459" s="295">
        <f t="shared" si="232"/>
        <v>0</v>
      </c>
      <c r="C459" s="371"/>
      <c r="D459" s="310" t="str">
        <f t="shared" si="233"/>
        <v/>
      </c>
      <c r="E459" s="311" t="str">
        <f t="shared" si="234"/>
        <v/>
      </c>
      <c r="F459" s="312">
        <f t="shared" si="235"/>
        <v>0</v>
      </c>
      <c r="G459" s="313">
        <f t="shared" si="236"/>
        <v>0</v>
      </c>
      <c r="H459" s="314">
        <f t="shared" si="237"/>
        <v>0</v>
      </c>
      <c r="I459" s="313">
        <f t="shared" si="238"/>
        <v>0</v>
      </c>
      <c r="J459" s="314">
        <f t="shared" si="239"/>
        <v>0</v>
      </c>
      <c r="K459" s="313">
        <f t="shared" si="240"/>
        <v>0</v>
      </c>
      <c r="L459" s="312">
        <f t="shared" si="241"/>
        <v>0</v>
      </c>
      <c r="M459" s="313">
        <f t="shared" si="242"/>
        <v>0</v>
      </c>
      <c r="N459" s="449"/>
      <c r="O459" s="315">
        <f t="shared" si="248"/>
        <v>0</v>
      </c>
      <c r="P459" s="452"/>
      <c r="Q459" s="302" t="str">
        <f t="shared" si="249"/>
        <v/>
      </c>
      <c r="R459" s="316">
        <f t="shared" si="243"/>
        <v>0</v>
      </c>
      <c r="S459" s="168">
        <f t="shared" si="244"/>
        <v>0</v>
      </c>
      <c r="T459" s="169">
        <f t="shared" si="245"/>
        <v>0</v>
      </c>
      <c r="V459" s="317" t="str">
        <f t="shared" si="246"/>
        <v/>
      </c>
      <c r="X459" s="173" t="str">
        <f t="shared" si="247"/>
        <v/>
      </c>
      <c r="Z459" s="318">
        <f t="shared" si="226"/>
        <v>0</v>
      </c>
      <c r="AA459" s="319">
        <f>IF($Z459&gt;=1,RANK($Z459,$Z453:$Z466),0)</f>
        <v>0</v>
      </c>
      <c r="AB459" s="320">
        <f t="shared" si="220"/>
        <v>0</v>
      </c>
      <c r="AD459" s="318">
        <f t="shared" si="227"/>
        <v>0</v>
      </c>
      <c r="AE459" s="319">
        <f>IF($AD459&gt;=1,RANK($AD459,$AD453:$AD466),0)</f>
        <v>0</v>
      </c>
      <c r="AF459" s="320">
        <f t="shared" si="221"/>
        <v>0</v>
      </c>
      <c r="AI459" s="336">
        <f t="shared" si="228"/>
        <v>0</v>
      </c>
      <c r="AJ459" s="337">
        <f t="shared" si="229"/>
        <v>0</v>
      </c>
    </row>
    <row r="460" spans="1:36" ht="15" x14ac:dyDescent="0.2">
      <c r="A460" s="447"/>
      <c r="B460" s="295">
        <f t="shared" si="232"/>
        <v>0</v>
      </c>
      <c r="C460" s="371"/>
      <c r="D460" s="310" t="str">
        <f t="shared" si="233"/>
        <v/>
      </c>
      <c r="E460" s="311" t="str">
        <f t="shared" si="234"/>
        <v/>
      </c>
      <c r="F460" s="312">
        <f t="shared" si="235"/>
        <v>0</v>
      </c>
      <c r="G460" s="313">
        <f t="shared" si="236"/>
        <v>0</v>
      </c>
      <c r="H460" s="314">
        <f t="shared" si="237"/>
        <v>0</v>
      </c>
      <c r="I460" s="313">
        <f t="shared" si="238"/>
        <v>0</v>
      </c>
      <c r="J460" s="314">
        <f t="shared" si="239"/>
        <v>0</v>
      </c>
      <c r="K460" s="313">
        <f t="shared" si="240"/>
        <v>0</v>
      </c>
      <c r="L460" s="312">
        <f t="shared" si="241"/>
        <v>0</v>
      </c>
      <c r="M460" s="313">
        <f t="shared" si="242"/>
        <v>0</v>
      </c>
      <c r="N460" s="449"/>
      <c r="O460" s="315">
        <f t="shared" si="248"/>
        <v>0</v>
      </c>
      <c r="P460" s="452"/>
      <c r="Q460" s="302" t="str">
        <f t="shared" si="249"/>
        <v/>
      </c>
      <c r="R460" s="316">
        <f t="shared" si="243"/>
        <v>0</v>
      </c>
      <c r="S460" s="168">
        <f t="shared" si="244"/>
        <v>0</v>
      </c>
      <c r="T460" s="169">
        <f t="shared" si="245"/>
        <v>0</v>
      </c>
      <c r="V460" s="317" t="str">
        <f t="shared" si="246"/>
        <v/>
      </c>
      <c r="X460" s="173" t="str">
        <f t="shared" si="247"/>
        <v/>
      </c>
      <c r="Z460" s="318">
        <f t="shared" si="226"/>
        <v>0</v>
      </c>
      <c r="AA460" s="319">
        <f>IF($Z460&gt;=1,RANK($Z460,$Z453:$Z466),0)</f>
        <v>0</v>
      </c>
      <c r="AB460" s="320">
        <f t="shared" si="220"/>
        <v>0</v>
      </c>
      <c r="AD460" s="318">
        <f t="shared" si="227"/>
        <v>0</v>
      </c>
      <c r="AE460" s="319">
        <f>IF($AD460&gt;=1,RANK($AD460,$AD453:$AD466),0)</f>
        <v>0</v>
      </c>
      <c r="AF460" s="320">
        <f t="shared" si="221"/>
        <v>0</v>
      </c>
      <c r="AI460" s="336">
        <f t="shared" si="228"/>
        <v>0</v>
      </c>
      <c r="AJ460" s="337">
        <f t="shared" si="229"/>
        <v>0</v>
      </c>
    </row>
    <row r="461" spans="1:36" ht="15" x14ac:dyDescent="0.2">
      <c r="A461" s="447"/>
      <c r="B461" s="295">
        <f t="shared" si="232"/>
        <v>0</v>
      </c>
      <c r="C461" s="371"/>
      <c r="D461" s="310" t="str">
        <f t="shared" si="233"/>
        <v/>
      </c>
      <c r="E461" s="311" t="str">
        <f t="shared" si="234"/>
        <v/>
      </c>
      <c r="F461" s="312">
        <f t="shared" si="235"/>
        <v>0</v>
      </c>
      <c r="G461" s="313">
        <f t="shared" si="236"/>
        <v>0</v>
      </c>
      <c r="H461" s="314">
        <f t="shared" si="237"/>
        <v>0</v>
      </c>
      <c r="I461" s="313">
        <f t="shared" si="238"/>
        <v>0</v>
      </c>
      <c r="J461" s="314">
        <f t="shared" si="239"/>
        <v>0</v>
      </c>
      <c r="K461" s="313">
        <f t="shared" si="240"/>
        <v>0</v>
      </c>
      <c r="L461" s="312">
        <f t="shared" si="241"/>
        <v>0</v>
      </c>
      <c r="M461" s="313">
        <f t="shared" si="242"/>
        <v>0</v>
      </c>
      <c r="N461" s="449"/>
      <c r="O461" s="315">
        <f t="shared" si="248"/>
        <v>0</v>
      </c>
      <c r="P461" s="452"/>
      <c r="Q461" s="302" t="str">
        <f t="shared" si="249"/>
        <v/>
      </c>
      <c r="R461" s="316">
        <f t="shared" si="243"/>
        <v>0</v>
      </c>
      <c r="S461" s="168">
        <f t="shared" si="244"/>
        <v>0</v>
      </c>
      <c r="T461" s="169">
        <f t="shared" si="245"/>
        <v>0</v>
      </c>
      <c r="V461" s="317" t="str">
        <f t="shared" si="246"/>
        <v/>
      </c>
      <c r="X461" s="173" t="str">
        <f t="shared" si="247"/>
        <v/>
      </c>
      <c r="Z461" s="318">
        <f t="shared" si="226"/>
        <v>0</v>
      </c>
      <c r="AA461" s="319">
        <f>IF($Z461&gt;=1,RANK($Z461,$Z453:$Z466),0)</f>
        <v>0</v>
      </c>
      <c r="AB461" s="320">
        <f t="shared" si="220"/>
        <v>0</v>
      </c>
      <c r="AD461" s="318">
        <f t="shared" si="227"/>
        <v>0</v>
      </c>
      <c r="AE461" s="319">
        <f>IF($AD461&gt;=1,RANK($AD461,$AD453:$AD466),0)</f>
        <v>0</v>
      </c>
      <c r="AF461" s="320">
        <f t="shared" si="221"/>
        <v>0</v>
      </c>
      <c r="AI461" s="336">
        <f t="shared" si="228"/>
        <v>0</v>
      </c>
      <c r="AJ461" s="337">
        <f t="shared" si="229"/>
        <v>0</v>
      </c>
    </row>
    <row r="462" spans="1:36" ht="15" x14ac:dyDescent="0.2">
      <c r="A462" s="447"/>
      <c r="B462" s="295">
        <f t="shared" si="232"/>
        <v>0</v>
      </c>
      <c r="C462" s="371"/>
      <c r="D462" s="310" t="str">
        <f t="shared" si="233"/>
        <v/>
      </c>
      <c r="E462" s="311" t="str">
        <f t="shared" si="234"/>
        <v/>
      </c>
      <c r="F462" s="312">
        <f t="shared" si="235"/>
        <v>0</v>
      </c>
      <c r="G462" s="313">
        <f t="shared" si="236"/>
        <v>0</v>
      </c>
      <c r="H462" s="314">
        <f t="shared" si="237"/>
        <v>0</v>
      </c>
      <c r="I462" s="313">
        <f t="shared" si="238"/>
        <v>0</v>
      </c>
      <c r="J462" s="314">
        <f t="shared" si="239"/>
        <v>0</v>
      </c>
      <c r="K462" s="313">
        <f t="shared" si="240"/>
        <v>0</v>
      </c>
      <c r="L462" s="312">
        <f t="shared" si="241"/>
        <v>0</v>
      </c>
      <c r="M462" s="313">
        <f t="shared" si="242"/>
        <v>0</v>
      </c>
      <c r="N462" s="449"/>
      <c r="O462" s="315">
        <f t="shared" si="248"/>
        <v>0</v>
      </c>
      <c r="P462" s="452"/>
      <c r="Q462" s="302" t="str">
        <f t="shared" si="249"/>
        <v/>
      </c>
      <c r="R462" s="316">
        <f t="shared" si="243"/>
        <v>0</v>
      </c>
      <c r="S462" s="168">
        <f t="shared" si="244"/>
        <v>0</v>
      </c>
      <c r="T462" s="169">
        <f t="shared" si="245"/>
        <v>0</v>
      </c>
      <c r="V462" s="317" t="str">
        <f t="shared" si="246"/>
        <v/>
      </c>
      <c r="X462" s="173" t="str">
        <f t="shared" si="247"/>
        <v/>
      </c>
      <c r="Z462" s="318">
        <f t="shared" si="226"/>
        <v>0</v>
      </c>
      <c r="AA462" s="319">
        <f>IF($Z462&gt;=1,RANK($Z462,$Z453:$Z466),0)</f>
        <v>0</v>
      </c>
      <c r="AB462" s="320">
        <f t="shared" si="220"/>
        <v>0</v>
      </c>
      <c r="AD462" s="318">
        <f t="shared" si="227"/>
        <v>0</v>
      </c>
      <c r="AE462" s="319">
        <f>IF($AD462&gt;=1,RANK($AD462,$AD453:$AD466),0)</f>
        <v>0</v>
      </c>
      <c r="AF462" s="320">
        <f t="shared" si="221"/>
        <v>0</v>
      </c>
      <c r="AI462" s="336">
        <f t="shared" si="228"/>
        <v>0</v>
      </c>
      <c r="AJ462" s="337">
        <f t="shared" si="229"/>
        <v>0</v>
      </c>
    </row>
    <row r="463" spans="1:36" ht="15" x14ac:dyDescent="0.2">
      <c r="A463" s="447"/>
      <c r="B463" s="295">
        <f t="shared" si="232"/>
        <v>0</v>
      </c>
      <c r="C463" s="371"/>
      <c r="D463" s="310" t="str">
        <f t="shared" si="233"/>
        <v/>
      </c>
      <c r="E463" s="311" t="str">
        <f t="shared" si="234"/>
        <v/>
      </c>
      <c r="F463" s="312">
        <f t="shared" si="235"/>
        <v>0</v>
      </c>
      <c r="G463" s="313">
        <f t="shared" si="236"/>
        <v>0</v>
      </c>
      <c r="H463" s="314">
        <f t="shared" si="237"/>
        <v>0</v>
      </c>
      <c r="I463" s="313">
        <f t="shared" si="238"/>
        <v>0</v>
      </c>
      <c r="J463" s="314">
        <f t="shared" si="239"/>
        <v>0</v>
      </c>
      <c r="K463" s="313">
        <f t="shared" si="240"/>
        <v>0</v>
      </c>
      <c r="L463" s="312">
        <f t="shared" si="241"/>
        <v>0</v>
      </c>
      <c r="M463" s="313">
        <f t="shared" si="242"/>
        <v>0</v>
      </c>
      <c r="N463" s="449"/>
      <c r="O463" s="315">
        <f t="shared" si="248"/>
        <v>0</v>
      </c>
      <c r="P463" s="452"/>
      <c r="Q463" s="302" t="str">
        <f t="shared" si="249"/>
        <v/>
      </c>
      <c r="R463" s="316">
        <f t="shared" si="243"/>
        <v>0</v>
      </c>
      <c r="S463" s="168">
        <f t="shared" si="244"/>
        <v>0</v>
      </c>
      <c r="T463" s="169">
        <f t="shared" si="245"/>
        <v>0</v>
      </c>
      <c r="V463" s="317" t="str">
        <f t="shared" si="246"/>
        <v/>
      </c>
      <c r="X463" s="173" t="str">
        <f t="shared" si="247"/>
        <v/>
      </c>
      <c r="Z463" s="318">
        <f t="shared" si="226"/>
        <v>0</v>
      </c>
      <c r="AA463" s="319">
        <f>IF($Z463&gt;=1,RANK($Z463,$Z453:$Z466),0)</f>
        <v>0</v>
      </c>
      <c r="AB463" s="320">
        <f t="shared" ref="AB463:AB494" si="250">IF(AA463&lt;=MaxS,INT(Z463),0)</f>
        <v>0</v>
      </c>
      <c r="AD463" s="318">
        <f t="shared" si="227"/>
        <v>0</v>
      </c>
      <c r="AE463" s="319">
        <f>IF($AD463&gt;=1,RANK($AD463,$AD453:$AD466),0)</f>
        <v>0</v>
      </c>
      <c r="AF463" s="320">
        <f t="shared" ref="AF463:AF494" si="251">IF(AE463&lt;=MaxS,INT(AD463),0)</f>
        <v>0</v>
      </c>
      <c r="AI463" s="336">
        <f t="shared" si="228"/>
        <v>0</v>
      </c>
      <c r="AJ463" s="337">
        <f t="shared" si="229"/>
        <v>0</v>
      </c>
    </row>
    <row r="464" spans="1:36" ht="15" x14ac:dyDescent="0.2">
      <c r="A464" s="447"/>
      <c r="B464" s="295">
        <f t="shared" si="232"/>
        <v>0</v>
      </c>
      <c r="C464" s="371"/>
      <c r="D464" s="310" t="str">
        <f t="shared" si="233"/>
        <v/>
      </c>
      <c r="E464" s="311" t="str">
        <f t="shared" si="234"/>
        <v/>
      </c>
      <c r="F464" s="312">
        <f t="shared" si="235"/>
        <v>0</v>
      </c>
      <c r="G464" s="313">
        <f t="shared" si="236"/>
        <v>0</v>
      </c>
      <c r="H464" s="314">
        <f t="shared" si="237"/>
        <v>0</v>
      </c>
      <c r="I464" s="313">
        <f t="shared" si="238"/>
        <v>0</v>
      </c>
      <c r="J464" s="314">
        <f t="shared" si="239"/>
        <v>0</v>
      </c>
      <c r="K464" s="313">
        <f t="shared" si="240"/>
        <v>0</v>
      </c>
      <c r="L464" s="312">
        <f t="shared" si="241"/>
        <v>0</v>
      </c>
      <c r="M464" s="313">
        <f t="shared" si="242"/>
        <v>0</v>
      </c>
      <c r="N464" s="449"/>
      <c r="O464" s="315">
        <f t="shared" si="248"/>
        <v>0</v>
      </c>
      <c r="P464" s="452"/>
      <c r="Q464" s="302" t="str">
        <f t="shared" si="249"/>
        <v/>
      </c>
      <c r="R464" s="316">
        <f t="shared" si="243"/>
        <v>0</v>
      </c>
      <c r="S464" s="168">
        <f t="shared" si="244"/>
        <v>0</v>
      </c>
      <c r="T464" s="169">
        <f t="shared" si="245"/>
        <v>0</v>
      </c>
      <c r="V464" s="317" t="str">
        <f t="shared" si="246"/>
        <v/>
      </c>
      <c r="X464" s="173" t="str">
        <f t="shared" si="247"/>
        <v/>
      </c>
      <c r="Z464" s="318">
        <f t="shared" si="226"/>
        <v>0</v>
      </c>
      <c r="AA464" s="319">
        <f>IF($Z464&gt;=1,RANK($Z464,$Z453:$Z466),0)</f>
        <v>0</v>
      </c>
      <c r="AB464" s="320">
        <f t="shared" si="250"/>
        <v>0</v>
      </c>
      <c r="AD464" s="318">
        <f t="shared" si="227"/>
        <v>0</v>
      </c>
      <c r="AE464" s="319">
        <f>IF($AD464&gt;=1,RANK($AD464,$AD453:$AD466),0)</f>
        <v>0</v>
      </c>
      <c r="AF464" s="320">
        <f t="shared" si="251"/>
        <v>0</v>
      </c>
      <c r="AI464" s="336">
        <f t="shared" si="228"/>
        <v>0</v>
      </c>
      <c r="AJ464" s="337">
        <f t="shared" si="229"/>
        <v>0</v>
      </c>
    </row>
    <row r="465" spans="1:36" ht="15" x14ac:dyDescent="0.2">
      <c r="A465" s="447"/>
      <c r="B465" s="295">
        <f t="shared" si="232"/>
        <v>0</v>
      </c>
      <c r="C465" s="371"/>
      <c r="D465" s="310" t="str">
        <f t="shared" si="233"/>
        <v/>
      </c>
      <c r="E465" s="311" t="str">
        <f t="shared" si="234"/>
        <v/>
      </c>
      <c r="F465" s="312">
        <f t="shared" si="235"/>
        <v>0</v>
      </c>
      <c r="G465" s="313">
        <f t="shared" si="236"/>
        <v>0</v>
      </c>
      <c r="H465" s="314">
        <f t="shared" si="237"/>
        <v>0</v>
      </c>
      <c r="I465" s="313">
        <f t="shared" si="238"/>
        <v>0</v>
      </c>
      <c r="J465" s="314">
        <f t="shared" si="239"/>
        <v>0</v>
      </c>
      <c r="K465" s="313">
        <f t="shared" si="240"/>
        <v>0</v>
      </c>
      <c r="L465" s="312">
        <f t="shared" si="241"/>
        <v>0</v>
      </c>
      <c r="M465" s="313">
        <f t="shared" si="242"/>
        <v>0</v>
      </c>
      <c r="N465" s="449"/>
      <c r="O465" s="315">
        <f t="shared" si="248"/>
        <v>0</v>
      </c>
      <c r="P465" s="452"/>
      <c r="Q465" s="302" t="str">
        <f t="shared" si="249"/>
        <v/>
      </c>
      <c r="R465" s="316">
        <f t="shared" si="243"/>
        <v>0</v>
      </c>
      <c r="S465" s="168">
        <f t="shared" si="244"/>
        <v>0</v>
      </c>
      <c r="T465" s="169">
        <f t="shared" si="245"/>
        <v>0</v>
      </c>
      <c r="V465" s="317" t="str">
        <f t="shared" si="246"/>
        <v/>
      </c>
      <c r="X465" s="173" t="str">
        <f t="shared" si="247"/>
        <v/>
      </c>
      <c r="Z465" s="318">
        <f t="shared" si="226"/>
        <v>0</v>
      </c>
      <c r="AA465" s="319">
        <f>IF($Z465&gt;=1,RANK($Z465,$Z453:$Z466),0)</f>
        <v>0</v>
      </c>
      <c r="AB465" s="320">
        <f t="shared" si="250"/>
        <v>0</v>
      </c>
      <c r="AD465" s="318">
        <f t="shared" si="227"/>
        <v>0</v>
      </c>
      <c r="AE465" s="319">
        <f>IF($AD465&gt;=1,RANK($AD465,$AD453:$AD466),0)</f>
        <v>0</v>
      </c>
      <c r="AF465" s="320">
        <f t="shared" si="251"/>
        <v>0</v>
      </c>
      <c r="AI465" s="336">
        <f t="shared" si="228"/>
        <v>0</v>
      </c>
      <c r="AJ465" s="337">
        <f t="shared" si="229"/>
        <v>0</v>
      </c>
    </row>
    <row r="466" spans="1:36" ht="15" x14ac:dyDescent="0.2">
      <c r="A466" s="322">
        <f>((ROW(A453)-5)/14)+1</f>
        <v>33</v>
      </c>
      <c r="B466" s="295">
        <f t="shared" si="232"/>
        <v>0</v>
      </c>
      <c r="C466" s="372"/>
      <c r="D466" s="323" t="str">
        <f t="shared" si="233"/>
        <v/>
      </c>
      <c r="E466" s="324" t="str">
        <f t="shared" si="234"/>
        <v/>
      </c>
      <c r="F466" s="325">
        <f t="shared" si="235"/>
        <v>0</v>
      </c>
      <c r="G466" s="326">
        <f t="shared" si="236"/>
        <v>0</v>
      </c>
      <c r="H466" s="327">
        <f t="shared" si="237"/>
        <v>0</v>
      </c>
      <c r="I466" s="326">
        <f t="shared" si="238"/>
        <v>0</v>
      </c>
      <c r="J466" s="327">
        <f t="shared" si="239"/>
        <v>0</v>
      </c>
      <c r="K466" s="326">
        <f t="shared" si="240"/>
        <v>0</v>
      </c>
      <c r="L466" s="325">
        <f t="shared" si="241"/>
        <v>0</v>
      </c>
      <c r="M466" s="326">
        <f t="shared" si="242"/>
        <v>0</v>
      </c>
      <c r="N466" s="450"/>
      <c r="O466" s="328">
        <f t="shared" si="248"/>
        <v>0</v>
      </c>
      <c r="P466" s="453"/>
      <c r="Q466" s="302" t="str">
        <f t="shared" si="249"/>
        <v/>
      </c>
      <c r="R466" s="329">
        <f t="shared" si="243"/>
        <v>0</v>
      </c>
      <c r="S466" s="171">
        <f t="shared" si="244"/>
        <v>0</v>
      </c>
      <c r="T466" s="172">
        <f t="shared" si="245"/>
        <v>0</v>
      </c>
      <c r="V466" s="330" t="str">
        <f t="shared" si="246"/>
        <v/>
      </c>
      <c r="X466" s="173" t="str">
        <f t="shared" si="247"/>
        <v/>
      </c>
      <c r="Z466" s="331">
        <f t="shared" si="226"/>
        <v>0</v>
      </c>
      <c r="AA466" s="293">
        <f>IF($Z466&gt;=1,RANK($Z466,$Z453:$Z466),0)</f>
        <v>0</v>
      </c>
      <c r="AB466" s="294">
        <f t="shared" si="250"/>
        <v>0</v>
      </c>
      <c r="AC466" s="163">
        <f>SUM(AB453:AB466)</f>
        <v>0</v>
      </c>
      <c r="AD466" s="331">
        <f t="shared" si="227"/>
        <v>0</v>
      </c>
      <c r="AE466" s="293">
        <f>IF($AD466&gt;=1,RANK($AD466,$AD453:$AD466),0)</f>
        <v>0</v>
      </c>
      <c r="AF466" s="294">
        <f t="shared" si="251"/>
        <v>0</v>
      </c>
      <c r="AG466" s="163">
        <f>SUM(AF453:AF466)</f>
        <v>0</v>
      </c>
      <c r="AI466" s="332">
        <f t="shared" si="228"/>
        <v>0</v>
      </c>
      <c r="AJ466" s="333">
        <f t="shared" si="229"/>
        <v>0</v>
      </c>
    </row>
    <row r="467" spans="1:36" ht="15" customHeight="1" x14ac:dyDescent="0.2">
      <c r="A467" s="447" t="str">
        <f>IF(LEN(E467),+E467,"")</f>
        <v/>
      </c>
      <c r="B467" s="295">
        <f t="shared" si="232"/>
        <v>0</v>
      </c>
      <c r="C467" s="370"/>
      <c r="D467" s="296" t="str">
        <f t="shared" si="233"/>
        <v/>
      </c>
      <c r="E467" s="297" t="str">
        <f t="shared" si="234"/>
        <v/>
      </c>
      <c r="F467" s="298">
        <f t="shared" si="235"/>
        <v>0</v>
      </c>
      <c r="G467" s="299">
        <f t="shared" si="236"/>
        <v>0</v>
      </c>
      <c r="H467" s="300">
        <f t="shared" si="237"/>
        <v>0</v>
      </c>
      <c r="I467" s="299">
        <f t="shared" si="238"/>
        <v>0</v>
      </c>
      <c r="J467" s="300">
        <f t="shared" si="239"/>
        <v>0</v>
      </c>
      <c r="K467" s="299">
        <f t="shared" si="240"/>
        <v>0</v>
      </c>
      <c r="L467" s="298">
        <f t="shared" si="241"/>
        <v>0</v>
      </c>
      <c r="M467" s="299">
        <f t="shared" si="242"/>
        <v>0</v>
      </c>
      <c r="N467" s="448">
        <f>INDEX(RelayPoints,A480)</f>
        <v>0</v>
      </c>
      <c r="O467" s="301">
        <f>+G467+I467+K467+M467</f>
        <v>0</v>
      </c>
      <c r="P467" s="451">
        <f>+AC480+AG480+N467</f>
        <v>0</v>
      </c>
      <c r="Q467" s="302" t="str">
        <f>IF(AB467+AF467&gt;0,"*","")</f>
        <v/>
      </c>
      <c r="R467" s="303">
        <f t="shared" si="243"/>
        <v>0</v>
      </c>
      <c r="S467" s="304">
        <f t="shared" si="244"/>
        <v>0</v>
      </c>
      <c r="T467" s="305">
        <f t="shared" si="245"/>
        <v>0</v>
      </c>
      <c r="V467" s="306" t="str">
        <f t="shared" si="246"/>
        <v/>
      </c>
      <c r="X467" s="173" t="str">
        <f t="shared" si="247"/>
        <v/>
      </c>
      <c r="Z467" s="307">
        <f t="shared" si="226"/>
        <v>0</v>
      </c>
      <c r="AA467" s="308">
        <f>IF($Z467&gt;=1,RANK($Z467,$Z467:$Z480),0)</f>
        <v>0</v>
      </c>
      <c r="AB467" s="309">
        <f t="shared" si="250"/>
        <v>0</v>
      </c>
      <c r="AD467" s="307">
        <f t="shared" si="227"/>
        <v>0</v>
      </c>
      <c r="AE467" s="308">
        <f>IF($AD467&gt;=1,RANK($AD467,$AD467:$AD480),0)</f>
        <v>0</v>
      </c>
      <c r="AF467" s="309">
        <f t="shared" si="251"/>
        <v>0</v>
      </c>
      <c r="AI467" s="336">
        <f t="shared" si="228"/>
        <v>0</v>
      </c>
      <c r="AJ467" s="337">
        <f t="shared" si="229"/>
        <v>0</v>
      </c>
    </row>
    <row r="468" spans="1:36" ht="15" x14ac:dyDescent="0.2">
      <c r="A468" s="447"/>
      <c r="B468" s="295">
        <f t="shared" si="232"/>
        <v>0</v>
      </c>
      <c r="C468" s="371"/>
      <c r="D468" s="310" t="str">
        <f t="shared" si="233"/>
        <v/>
      </c>
      <c r="E468" s="311" t="str">
        <f t="shared" si="234"/>
        <v/>
      </c>
      <c r="F468" s="312">
        <f t="shared" si="235"/>
        <v>0</v>
      </c>
      <c r="G468" s="313">
        <f t="shared" si="236"/>
        <v>0</v>
      </c>
      <c r="H468" s="314">
        <f t="shared" si="237"/>
        <v>0</v>
      </c>
      <c r="I468" s="313">
        <f t="shared" si="238"/>
        <v>0</v>
      </c>
      <c r="J468" s="314">
        <f t="shared" si="239"/>
        <v>0</v>
      </c>
      <c r="K468" s="313">
        <f t="shared" si="240"/>
        <v>0</v>
      </c>
      <c r="L468" s="312">
        <f t="shared" si="241"/>
        <v>0</v>
      </c>
      <c r="M468" s="313">
        <f t="shared" si="242"/>
        <v>0</v>
      </c>
      <c r="N468" s="449"/>
      <c r="O468" s="315">
        <f t="shared" ref="O468:O480" si="252">+G468+I468+K468+M468</f>
        <v>0</v>
      </c>
      <c r="P468" s="452"/>
      <c r="Q468" s="302" t="str">
        <f t="shared" ref="Q468:Q480" si="253">IF(AB468+AF468&gt;0,"*","")</f>
        <v/>
      </c>
      <c r="R468" s="316">
        <f t="shared" si="243"/>
        <v>0</v>
      </c>
      <c r="S468" s="168">
        <f t="shared" si="244"/>
        <v>0</v>
      </c>
      <c r="T468" s="169">
        <f t="shared" si="245"/>
        <v>0</v>
      </c>
      <c r="V468" s="317" t="str">
        <f t="shared" si="246"/>
        <v/>
      </c>
      <c r="X468" s="173" t="str">
        <f t="shared" si="247"/>
        <v/>
      </c>
      <c r="Z468" s="318">
        <f t="shared" si="226"/>
        <v>0</v>
      </c>
      <c r="AA468" s="319">
        <f>IF($Z468&gt;=1,RANK($Z468,$Z467:$Z480),0)</f>
        <v>0</v>
      </c>
      <c r="AB468" s="320">
        <f t="shared" si="250"/>
        <v>0</v>
      </c>
      <c r="AD468" s="318">
        <f t="shared" si="227"/>
        <v>0</v>
      </c>
      <c r="AE468" s="319">
        <f>IF($AD468&gt;=1,RANK($AD468,$AD467:$AD480),0)</f>
        <v>0</v>
      </c>
      <c r="AF468" s="320">
        <f t="shared" si="251"/>
        <v>0</v>
      </c>
      <c r="AI468" s="336">
        <f t="shared" si="228"/>
        <v>0</v>
      </c>
      <c r="AJ468" s="337">
        <f t="shared" si="229"/>
        <v>0</v>
      </c>
    </row>
    <row r="469" spans="1:36" ht="15" x14ac:dyDescent="0.2">
      <c r="A469" s="447"/>
      <c r="B469" s="295">
        <f t="shared" si="232"/>
        <v>0</v>
      </c>
      <c r="C469" s="371"/>
      <c r="D469" s="310" t="str">
        <f t="shared" si="233"/>
        <v/>
      </c>
      <c r="E469" s="311" t="str">
        <f t="shared" si="234"/>
        <v/>
      </c>
      <c r="F469" s="312">
        <f t="shared" si="235"/>
        <v>0</v>
      </c>
      <c r="G469" s="313">
        <f t="shared" si="236"/>
        <v>0</v>
      </c>
      <c r="H469" s="314">
        <f t="shared" si="237"/>
        <v>0</v>
      </c>
      <c r="I469" s="313">
        <f t="shared" si="238"/>
        <v>0</v>
      </c>
      <c r="J469" s="314">
        <f t="shared" si="239"/>
        <v>0</v>
      </c>
      <c r="K469" s="313">
        <f t="shared" si="240"/>
        <v>0</v>
      </c>
      <c r="L469" s="312">
        <f t="shared" si="241"/>
        <v>0</v>
      </c>
      <c r="M469" s="313">
        <f t="shared" si="242"/>
        <v>0</v>
      </c>
      <c r="N469" s="449"/>
      <c r="O469" s="315">
        <f t="shared" si="252"/>
        <v>0</v>
      </c>
      <c r="P469" s="452"/>
      <c r="Q469" s="302" t="str">
        <f t="shared" si="253"/>
        <v/>
      </c>
      <c r="R469" s="316">
        <f t="shared" si="243"/>
        <v>0</v>
      </c>
      <c r="S469" s="168">
        <f t="shared" si="244"/>
        <v>0</v>
      </c>
      <c r="T469" s="169">
        <f t="shared" si="245"/>
        <v>0</v>
      </c>
      <c r="V469" s="317" t="str">
        <f t="shared" si="246"/>
        <v/>
      </c>
      <c r="X469" s="173" t="str">
        <f t="shared" si="247"/>
        <v/>
      </c>
      <c r="Z469" s="318">
        <f t="shared" si="226"/>
        <v>0</v>
      </c>
      <c r="AA469" s="319">
        <f>IF($Z469&gt;=1,RANK($Z469,$Z467:$Z480),0)</f>
        <v>0</v>
      </c>
      <c r="AB469" s="320">
        <f t="shared" si="250"/>
        <v>0</v>
      </c>
      <c r="AD469" s="318">
        <f t="shared" si="227"/>
        <v>0</v>
      </c>
      <c r="AE469" s="319">
        <f>IF($AD469&gt;=1,RANK($AD469,$AD467:$AD480),0)</f>
        <v>0</v>
      </c>
      <c r="AF469" s="320">
        <f t="shared" si="251"/>
        <v>0</v>
      </c>
      <c r="AI469" s="336">
        <f t="shared" si="228"/>
        <v>0</v>
      </c>
      <c r="AJ469" s="337">
        <f t="shared" si="229"/>
        <v>0</v>
      </c>
    </row>
    <row r="470" spans="1:36" ht="15" x14ac:dyDescent="0.2">
      <c r="A470" s="447"/>
      <c r="B470" s="295">
        <f t="shared" si="232"/>
        <v>0</v>
      </c>
      <c r="C470" s="371"/>
      <c r="D470" s="310" t="str">
        <f t="shared" si="233"/>
        <v/>
      </c>
      <c r="E470" s="311" t="str">
        <f t="shared" si="234"/>
        <v/>
      </c>
      <c r="F470" s="312">
        <f t="shared" si="235"/>
        <v>0</v>
      </c>
      <c r="G470" s="313">
        <f t="shared" si="236"/>
        <v>0</v>
      </c>
      <c r="H470" s="314">
        <f t="shared" si="237"/>
        <v>0</v>
      </c>
      <c r="I470" s="313">
        <f t="shared" si="238"/>
        <v>0</v>
      </c>
      <c r="J470" s="314">
        <f t="shared" si="239"/>
        <v>0</v>
      </c>
      <c r="K470" s="313">
        <f t="shared" si="240"/>
        <v>0</v>
      </c>
      <c r="L470" s="312">
        <f t="shared" si="241"/>
        <v>0</v>
      </c>
      <c r="M470" s="313">
        <f t="shared" si="242"/>
        <v>0</v>
      </c>
      <c r="N470" s="449"/>
      <c r="O470" s="315">
        <f t="shared" si="252"/>
        <v>0</v>
      </c>
      <c r="P470" s="452"/>
      <c r="Q470" s="302" t="str">
        <f t="shared" si="253"/>
        <v/>
      </c>
      <c r="R470" s="316">
        <f t="shared" si="243"/>
        <v>0</v>
      </c>
      <c r="S470" s="168">
        <f t="shared" si="244"/>
        <v>0</v>
      </c>
      <c r="T470" s="169">
        <f t="shared" si="245"/>
        <v>0</v>
      </c>
      <c r="V470" s="317" t="str">
        <f t="shared" si="246"/>
        <v/>
      </c>
      <c r="X470" s="173" t="str">
        <f t="shared" si="247"/>
        <v/>
      </c>
      <c r="Z470" s="318">
        <f t="shared" si="226"/>
        <v>0</v>
      </c>
      <c r="AA470" s="319">
        <f>IF($Z470&gt;=1,RANK($Z470,$Z467:$Z480),0)</f>
        <v>0</v>
      </c>
      <c r="AB470" s="320">
        <f t="shared" si="250"/>
        <v>0</v>
      </c>
      <c r="AD470" s="318">
        <f t="shared" si="227"/>
        <v>0</v>
      </c>
      <c r="AE470" s="319">
        <f>IF($AD470&gt;=1,RANK($AD470,$AD467:$AD480),0)</f>
        <v>0</v>
      </c>
      <c r="AF470" s="320">
        <f t="shared" si="251"/>
        <v>0</v>
      </c>
      <c r="AI470" s="336">
        <f t="shared" si="228"/>
        <v>0</v>
      </c>
      <c r="AJ470" s="337">
        <f t="shared" si="229"/>
        <v>0</v>
      </c>
    </row>
    <row r="471" spans="1:36" ht="15" x14ac:dyDescent="0.2">
      <c r="A471" s="447"/>
      <c r="B471" s="295">
        <f t="shared" si="232"/>
        <v>0</v>
      </c>
      <c r="C471" s="371"/>
      <c r="D471" s="310" t="str">
        <f t="shared" si="233"/>
        <v/>
      </c>
      <c r="E471" s="311" t="str">
        <f t="shared" si="234"/>
        <v/>
      </c>
      <c r="F471" s="312">
        <f t="shared" si="235"/>
        <v>0</v>
      </c>
      <c r="G471" s="313">
        <f t="shared" si="236"/>
        <v>0</v>
      </c>
      <c r="H471" s="314">
        <f t="shared" si="237"/>
        <v>0</v>
      </c>
      <c r="I471" s="313">
        <f t="shared" si="238"/>
        <v>0</v>
      </c>
      <c r="J471" s="314">
        <f t="shared" si="239"/>
        <v>0</v>
      </c>
      <c r="K471" s="313">
        <f t="shared" si="240"/>
        <v>0</v>
      </c>
      <c r="L471" s="312">
        <f t="shared" si="241"/>
        <v>0</v>
      </c>
      <c r="M471" s="313">
        <f t="shared" si="242"/>
        <v>0</v>
      </c>
      <c r="N471" s="449"/>
      <c r="O471" s="315">
        <f t="shared" si="252"/>
        <v>0</v>
      </c>
      <c r="P471" s="452"/>
      <c r="Q471" s="302" t="str">
        <f t="shared" si="253"/>
        <v/>
      </c>
      <c r="R471" s="316">
        <f t="shared" si="243"/>
        <v>0</v>
      </c>
      <c r="S471" s="168">
        <f t="shared" si="244"/>
        <v>0</v>
      </c>
      <c r="T471" s="169">
        <f t="shared" si="245"/>
        <v>0</v>
      </c>
      <c r="V471" s="317" t="str">
        <f t="shared" si="246"/>
        <v/>
      </c>
      <c r="X471" s="173" t="str">
        <f t="shared" si="247"/>
        <v/>
      </c>
      <c r="Z471" s="318">
        <f t="shared" si="226"/>
        <v>0</v>
      </c>
      <c r="AA471" s="319">
        <f>IF($Z471&gt;=1,RANK($Z471,$Z467:$Z480),0)</f>
        <v>0</v>
      </c>
      <c r="AB471" s="320">
        <f t="shared" si="250"/>
        <v>0</v>
      </c>
      <c r="AD471" s="318">
        <f t="shared" si="227"/>
        <v>0</v>
      </c>
      <c r="AE471" s="319">
        <f>IF($AD471&gt;=1,RANK($AD471,$AD467:$AD480),0)</f>
        <v>0</v>
      </c>
      <c r="AF471" s="320">
        <f t="shared" si="251"/>
        <v>0</v>
      </c>
      <c r="AI471" s="336">
        <f t="shared" si="228"/>
        <v>0</v>
      </c>
      <c r="AJ471" s="337">
        <f t="shared" si="229"/>
        <v>0</v>
      </c>
    </row>
    <row r="472" spans="1:36" ht="15" x14ac:dyDescent="0.2">
      <c r="A472" s="447"/>
      <c r="B472" s="295">
        <f t="shared" si="232"/>
        <v>0</v>
      </c>
      <c r="C472" s="371"/>
      <c r="D472" s="310" t="str">
        <f t="shared" si="233"/>
        <v/>
      </c>
      <c r="E472" s="311" t="str">
        <f t="shared" si="234"/>
        <v/>
      </c>
      <c r="F472" s="321">
        <f t="shared" si="235"/>
        <v>0</v>
      </c>
      <c r="G472" s="313">
        <f t="shared" si="236"/>
        <v>0</v>
      </c>
      <c r="H472" s="314">
        <f t="shared" si="237"/>
        <v>0</v>
      </c>
      <c r="I472" s="313">
        <f t="shared" si="238"/>
        <v>0</v>
      </c>
      <c r="J472" s="314">
        <f t="shared" si="239"/>
        <v>0</v>
      </c>
      <c r="K472" s="313">
        <f t="shared" si="240"/>
        <v>0</v>
      </c>
      <c r="L472" s="312">
        <f t="shared" si="241"/>
        <v>0</v>
      </c>
      <c r="M472" s="313">
        <f t="shared" si="242"/>
        <v>0</v>
      </c>
      <c r="N472" s="449"/>
      <c r="O472" s="315">
        <f t="shared" si="252"/>
        <v>0</v>
      </c>
      <c r="P472" s="452"/>
      <c r="Q472" s="302" t="str">
        <f t="shared" si="253"/>
        <v/>
      </c>
      <c r="R472" s="316">
        <f t="shared" si="243"/>
        <v>0</v>
      </c>
      <c r="S472" s="168">
        <f t="shared" si="244"/>
        <v>0</v>
      </c>
      <c r="T472" s="169">
        <f t="shared" si="245"/>
        <v>0</v>
      </c>
      <c r="V472" s="317" t="str">
        <f t="shared" si="246"/>
        <v/>
      </c>
      <c r="X472" s="173" t="str">
        <f t="shared" si="247"/>
        <v/>
      </c>
      <c r="Z472" s="318">
        <f t="shared" si="226"/>
        <v>0</v>
      </c>
      <c r="AA472" s="319">
        <f>IF($Z472&gt;=1,RANK($Z472,$Z467:$Z480),0)</f>
        <v>0</v>
      </c>
      <c r="AB472" s="320">
        <f t="shared" si="250"/>
        <v>0</v>
      </c>
      <c r="AD472" s="318">
        <f t="shared" si="227"/>
        <v>0</v>
      </c>
      <c r="AE472" s="319">
        <f>IF($AD472&gt;=1,RANK($AD472,$AD467:$AD480),0)</f>
        <v>0</v>
      </c>
      <c r="AF472" s="320">
        <f t="shared" si="251"/>
        <v>0</v>
      </c>
      <c r="AI472" s="336">
        <f t="shared" si="228"/>
        <v>0</v>
      </c>
      <c r="AJ472" s="337">
        <f t="shared" si="229"/>
        <v>0</v>
      </c>
    </row>
    <row r="473" spans="1:36" ht="15" x14ac:dyDescent="0.2">
      <c r="A473" s="447"/>
      <c r="B473" s="295">
        <f t="shared" si="232"/>
        <v>0</v>
      </c>
      <c r="C473" s="371"/>
      <c r="D473" s="310" t="str">
        <f t="shared" si="233"/>
        <v/>
      </c>
      <c r="E473" s="311" t="str">
        <f t="shared" si="234"/>
        <v/>
      </c>
      <c r="F473" s="312">
        <f t="shared" si="235"/>
        <v>0</v>
      </c>
      <c r="G473" s="313">
        <f t="shared" si="236"/>
        <v>0</v>
      </c>
      <c r="H473" s="314">
        <f t="shared" si="237"/>
        <v>0</v>
      </c>
      <c r="I473" s="313">
        <f t="shared" si="238"/>
        <v>0</v>
      </c>
      <c r="J473" s="314">
        <f t="shared" si="239"/>
        <v>0</v>
      </c>
      <c r="K473" s="313">
        <f t="shared" si="240"/>
        <v>0</v>
      </c>
      <c r="L473" s="312">
        <f t="shared" si="241"/>
        <v>0</v>
      </c>
      <c r="M473" s="313">
        <f t="shared" si="242"/>
        <v>0</v>
      </c>
      <c r="N473" s="449"/>
      <c r="O473" s="315">
        <f t="shared" si="252"/>
        <v>0</v>
      </c>
      <c r="P473" s="452"/>
      <c r="Q473" s="302" t="str">
        <f t="shared" si="253"/>
        <v/>
      </c>
      <c r="R473" s="316">
        <f t="shared" si="243"/>
        <v>0</v>
      </c>
      <c r="S473" s="168">
        <f t="shared" si="244"/>
        <v>0</v>
      </c>
      <c r="T473" s="169">
        <f t="shared" si="245"/>
        <v>0</v>
      </c>
      <c r="V473" s="317" t="str">
        <f t="shared" si="246"/>
        <v/>
      </c>
      <c r="X473" s="173" t="str">
        <f t="shared" si="247"/>
        <v/>
      </c>
      <c r="Z473" s="318">
        <f t="shared" si="226"/>
        <v>0</v>
      </c>
      <c r="AA473" s="319">
        <f>IF($Z473&gt;=1,RANK($Z473,$Z467:$Z480),0)</f>
        <v>0</v>
      </c>
      <c r="AB473" s="320">
        <f t="shared" si="250"/>
        <v>0</v>
      </c>
      <c r="AD473" s="318">
        <f t="shared" si="227"/>
        <v>0</v>
      </c>
      <c r="AE473" s="319">
        <f>IF($AD473&gt;=1,RANK($AD473,$AD467:$AD480),0)</f>
        <v>0</v>
      </c>
      <c r="AF473" s="320">
        <f t="shared" si="251"/>
        <v>0</v>
      </c>
      <c r="AI473" s="336">
        <f t="shared" si="228"/>
        <v>0</v>
      </c>
      <c r="AJ473" s="337">
        <f t="shared" si="229"/>
        <v>0</v>
      </c>
    </row>
    <row r="474" spans="1:36" ht="15" x14ac:dyDescent="0.2">
      <c r="A474" s="447"/>
      <c r="B474" s="295">
        <f t="shared" si="232"/>
        <v>0</v>
      </c>
      <c r="C474" s="371"/>
      <c r="D474" s="310" t="str">
        <f t="shared" si="233"/>
        <v/>
      </c>
      <c r="E474" s="311" t="str">
        <f t="shared" si="234"/>
        <v/>
      </c>
      <c r="F474" s="312">
        <f t="shared" si="235"/>
        <v>0</v>
      </c>
      <c r="G474" s="313">
        <f t="shared" si="236"/>
        <v>0</v>
      </c>
      <c r="H474" s="314">
        <f t="shared" si="237"/>
        <v>0</v>
      </c>
      <c r="I474" s="313">
        <f t="shared" si="238"/>
        <v>0</v>
      </c>
      <c r="J474" s="314">
        <f t="shared" si="239"/>
        <v>0</v>
      </c>
      <c r="K474" s="313">
        <f t="shared" si="240"/>
        <v>0</v>
      </c>
      <c r="L474" s="312">
        <f t="shared" si="241"/>
        <v>0</v>
      </c>
      <c r="M474" s="313">
        <f t="shared" si="242"/>
        <v>0</v>
      </c>
      <c r="N474" s="449"/>
      <c r="O474" s="315">
        <f t="shared" si="252"/>
        <v>0</v>
      </c>
      <c r="P474" s="452"/>
      <c r="Q474" s="302" t="str">
        <f t="shared" si="253"/>
        <v/>
      </c>
      <c r="R474" s="316">
        <f t="shared" si="243"/>
        <v>0</v>
      </c>
      <c r="S474" s="168">
        <f t="shared" si="244"/>
        <v>0</v>
      </c>
      <c r="T474" s="169">
        <f t="shared" si="245"/>
        <v>0</v>
      </c>
      <c r="V474" s="317" t="str">
        <f t="shared" si="246"/>
        <v/>
      </c>
      <c r="X474" s="173" t="str">
        <f t="shared" si="247"/>
        <v/>
      </c>
      <c r="Z474" s="318">
        <f t="shared" si="226"/>
        <v>0</v>
      </c>
      <c r="AA474" s="319">
        <f>IF($Z474&gt;=1,RANK($Z474,$Z467:$Z480),0)</f>
        <v>0</v>
      </c>
      <c r="AB474" s="320">
        <f t="shared" si="250"/>
        <v>0</v>
      </c>
      <c r="AD474" s="318">
        <f t="shared" si="227"/>
        <v>0</v>
      </c>
      <c r="AE474" s="319">
        <f>IF($AD474&gt;=1,RANK($AD474,$AD467:$AD480),0)</f>
        <v>0</v>
      </c>
      <c r="AF474" s="320">
        <f t="shared" si="251"/>
        <v>0</v>
      </c>
      <c r="AI474" s="336">
        <f t="shared" si="228"/>
        <v>0</v>
      </c>
      <c r="AJ474" s="337">
        <f t="shared" si="229"/>
        <v>0</v>
      </c>
    </row>
    <row r="475" spans="1:36" ht="15" x14ac:dyDescent="0.2">
      <c r="A475" s="447"/>
      <c r="B475" s="295">
        <f t="shared" si="232"/>
        <v>0</v>
      </c>
      <c r="C475" s="371"/>
      <c r="D475" s="310" t="str">
        <f t="shared" si="233"/>
        <v/>
      </c>
      <c r="E475" s="311" t="str">
        <f t="shared" si="234"/>
        <v/>
      </c>
      <c r="F475" s="312">
        <f t="shared" si="235"/>
        <v>0</v>
      </c>
      <c r="G475" s="313">
        <f t="shared" si="236"/>
        <v>0</v>
      </c>
      <c r="H475" s="314">
        <f t="shared" si="237"/>
        <v>0</v>
      </c>
      <c r="I475" s="313">
        <f t="shared" si="238"/>
        <v>0</v>
      </c>
      <c r="J475" s="314">
        <f t="shared" si="239"/>
        <v>0</v>
      </c>
      <c r="K475" s="313">
        <f t="shared" si="240"/>
        <v>0</v>
      </c>
      <c r="L475" s="312">
        <f t="shared" si="241"/>
        <v>0</v>
      </c>
      <c r="M475" s="313">
        <f t="shared" si="242"/>
        <v>0</v>
      </c>
      <c r="N475" s="449"/>
      <c r="O475" s="315">
        <f t="shared" si="252"/>
        <v>0</v>
      </c>
      <c r="P475" s="452"/>
      <c r="Q475" s="302" t="str">
        <f t="shared" si="253"/>
        <v/>
      </c>
      <c r="R475" s="316">
        <f t="shared" si="243"/>
        <v>0</v>
      </c>
      <c r="S475" s="168">
        <f t="shared" si="244"/>
        <v>0</v>
      </c>
      <c r="T475" s="169">
        <f t="shared" si="245"/>
        <v>0</v>
      </c>
      <c r="V475" s="317" t="str">
        <f t="shared" si="246"/>
        <v/>
      </c>
      <c r="X475" s="173" t="str">
        <f t="shared" si="247"/>
        <v/>
      </c>
      <c r="Z475" s="318">
        <f t="shared" si="226"/>
        <v>0</v>
      </c>
      <c r="AA475" s="319">
        <f>IF($Z475&gt;=1,RANK($Z475,$Z467:$Z480),0)</f>
        <v>0</v>
      </c>
      <c r="AB475" s="320">
        <f t="shared" si="250"/>
        <v>0</v>
      </c>
      <c r="AD475" s="318">
        <f t="shared" si="227"/>
        <v>0</v>
      </c>
      <c r="AE475" s="319">
        <f>IF($AD475&gt;=1,RANK($AD475,$AD467:$AD480),0)</f>
        <v>0</v>
      </c>
      <c r="AF475" s="320">
        <f t="shared" si="251"/>
        <v>0</v>
      </c>
      <c r="AI475" s="336">
        <f t="shared" si="228"/>
        <v>0</v>
      </c>
      <c r="AJ475" s="337">
        <f t="shared" si="229"/>
        <v>0</v>
      </c>
    </row>
    <row r="476" spans="1:36" ht="15" x14ac:dyDescent="0.2">
      <c r="A476" s="447"/>
      <c r="B476" s="295">
        <f t="shared" si="232"/>
        <v>0</v>
      </c>
      <c r="C476" s="371"/>
      <c r="D476" s="310" t="str">
        <f t="shared" si="233"/>
        <v/>
      </c>
      <c r="E476" s="311" t="str">
        <f t="shared" si="234"/>
        <v/>
      </c>
      <c r="F476" s="312">
        <f t="shared" si="235"/>
        <v>0</v>
      </c>
      <c r="G476" s="313">
        <f t="shared" si="236"/>
        <v>0</v>
      </c>
      <c r="H476" s="314">
        <f t="shared" si="237"/>
        <v>0</v>
      </c>
      <c r="I476" s="313">
        <f t="shared" si="238"/>
        <v>0</v>
      </c>
      <c r="J476" s="314">
        <f t="shared" si="239"/>
        <v>0</v>
      </c>
      <c r="K476" s="313">
        <f t="shared" si="240"/>
        <v>0</v>
      </c>
      <c r="L476" s="312">
        <f t="shared" si="241"/>
        <v>0</v>
      </c>
      <c r="M476" s="313">
        <f t="shared" si="242"/>
        <v>0</v>
      </c>
      <c r="N476" s="449"/>
      <c r="O476" s="315">
        <f t="shared" si="252"/>
        <v>0</v>
      </c>
      <c r="P476" s="452"/>
      <c r="Q476" s="302" t="str">
        <f t="shared" si="253"/>
        <v/>
      </c>
      <c r="R476" s="316">
        <f t="shared" si="243"/>
        <v>0</v>
      </c>
      <c r="S476" s="168">
        <f t="shared" si="244"/>
        <v>0</v>
      </c>
      <c r="T476" s="169">
        <f t="shared" si="245"/>
        <v>0</v>
      </c>
      <c r="V476" s="317" t="str">
        <f t="shared" si="246"/>
        <v/>
      </c>
      <c r="X476" s="173" t="str">
        <f t="shared" si="247"/>
        <v/>
      </c>
      <c r="Z476" s="318">
        <f t="shared" si="226"/>
        <v>0</v>
      </c>
      <c r="AA476" s="319">
        <f>IF($Z476&gt;=1,RANK($Z476,$Z467:$Z480),0)</f>
        <v>0</v>
      </c>
      <c r="AB476" s="320">
        <f t="shared" si="250"/>
        <v>0</v>
      </c>
      <c r="AD476" s="318">
        <f t="shared" si="227"/>
        <v>0</v>
      </c>
      <c r="AE476" s="319">
        <f>IF($AD476&gt;=1,RANK($AD476,$AD467:$AD480),0)</f>
        <v>0</v>
      </c>
      <c r="AF476" s="320">
        <f t="shared" si="251"/>
        <v>0</v>
      </c>
      <c r="AI476" s="336">
        <f t="shared" si="228"/>
        <v>0</v>
      </c>
      <c r="AJ476" s="337">
        <f t="shared" si="229"/>
        <v>0</v>
      </c>
    </row>
    <row r="477" spans="1:36" ht="15" x14ac:dyDescent="0.2">
      <c r="A477" s="447"/>
      <c r="B477" s="295">
        <f t="shared" si="232"/>
        <v>0</v>
      </c>
      <c r="C477" s="371"/>
      <c r="D477" s="310" t="str">
        <f t="shared" si="233"/>
        <v/>
      </c>
      <c r="E477" s="311" t="str">
        <f t="shared" si="234"/>
        <v/>
      </c>
      <c r="F477" s="312">
        <f t="shared" si="235"/>
        <v>0</v>
      </c>
      <c r="G477" s="313">
        <f t="shared" si="236"/>
        <v>0</v>
      </c>
      <c r="H477" s="314">
        <f t="shared" si="237"/>
        <v>0</v>
      </c>
      <c r="I477" s="313">
        <f t="shared" si="238"/>
        <v>0</v>
      </c>
      <c r="J477" s="314">
        <f t="shared" si="239"/>
        <v>0</v>
      </c>
      <c r="K477" s="313">
        <f t="shared" si="240"/>
        <v>0</v>
      </c>
      <c r="L477" s="312">
        <f t="shared" si="241"/>
        <v>0</v>
      </c>
      <c r="M477" s="313">
        <f t="shared" si="242"/>
        <v>0</v>
      </c>
      <c r="N477" s="449"/>
      <c r="O477" s="315">
        <f t="shared" si="252"/>
        <v>0</v>
      </c>
      <c r="P477" s="452"/>
      <c r="Q477" s="302" t="str">
        <f t="shared" si="253"/>
        <v/>
      </c>
      <c r="R477" s="316">
        <f t="shared" si="243"/>
        <v>0</v>
      </c>
      <c r="S477" s="168">
        <f t="shared" si="244"/>
        <v>0</v>
      </c>
      <c r="T477" s="169">
        <f t="shared" si="245"/>
        <v>0</v>
      </c>
      <c r="V477" s="317" t="str">
        <f t="shared" si="246"/>
        <v/>
      </c>
      <c r="X477" s="173" t="str">
        <f t="shared" si="247"/>
        <v/>
      </c>
      <c r="Z477" s="318">
        <f t="shared" si="226"/>
        <v>0</v>
      </c>
      <c r="AA477" s="319">
        <f>IF($Z477&gt;=1,RANK($Z477,$Z467:$Z480),0)</f>
        <v>0</v>
      </c>
      <c r="AB477" s="320">
        <f t="shared" si="250"/>
        <v>0</v>
      </c>
      <c r="AD477" s="318">
        <f t="shared" si="227"/>
        <v>0</v>
      </c>
      <c r="AE477" s="319">
        <f>IF($AD477&gt;=1,RANK($AD477,$AD467:$AD480),0)</f>
        <v>0</v>
      </c>
      <c r="AF477" s="320">
        <f t="shared" si="251"/>
        <v>0</v>
      </c>
      <c r="AI477" s="336">
        <f t="shared" si="228"/>
        <v>0</v>
      </c>
      <c r="AJ477" s="337">
        <f t="shared" si="229"/>
        <v>0</v>
      </c>
    </row>
    <row r="478" spans="1:36" ht="15" x14ac:dyDescent="0.2">
      <c r="A478" s="447"/>
      <c r="B478" s="295">
        <f t="shared" si="232"/>
        <v>0</v>
      </c>
      <c r="C478" s="371"/>
      <c r="D478" s="310" t="str">
        <f t="shared" si="233"/>
        <v/>
      </c>
      <c r="E478" s="311" t="str">
        <f t="shared" si="234"/>
        <v/>
      </c>
      <c r="F478" s="312">
        <f>IF($B478&gt;0,INDEX(DB,$B478,13),0)</f>
        <v>0</v>
      </c>
      <c r="G478" s="313">
        <f t="shared" si="236"/>
        <v>0</v>
      </c>
      <c r="H478" s="314">
        <f t="shared" si="237"/>
        <v>0</v>
      </c>
      <c r="I478" s="313">
        <f t="shared" si="238"/>
        <v>0</v>
      </c>
      <c r="J478" s="314">
        <f t="shared" si="239"/>
        <v>0</v>
      </c>
      <c r="K478" s="313">
        <f t="shared" si="240"/>
        <v>0</v>
      </c>
      <c r="L478" s="312">
        <f t="shared" si="241"/>
        <v>0</v>
      </c>
      <c r="M478" s="313">
        <f t="shared" si="242"/>
        <v>0</v>
      </c>
      <c r="N478" s="449"/>
      <c r="O478" s="315">
        <f t="shared" si="252"/>
        <v>0</v>
      </c>
      <c r="P478" s="452"/>
      <c r="Q478" s="302" t="str">
        <f t="shared" si="253"/>
        <v/>
      </c>
      <c r="R478" s="316">
        <f t="shared" si="243"/>
        <v>0</v>
      </c>
      <c r="S478" s="168">
        <f t="shared" si="244"/>
        <v>0</v>
      </c>
      <c r="T478" s="169">
        <f t="shared" si="245"/>
        <v>0</v>
      </c>
      <c r="V478" s="317" t="str">
        <f t="shared" si="246"/>
        <v/>
      </c>
      <c r="X478" s="173" t="str">
        <f t="shared" si="247"/>
        <v/>
      </c>
      <c r="Z478" s="318">
        <f t="shared" si="226"/>
        <v>0</v>
      </c>
      <c r="AA478" s="319">
        <f>IF($Z478&gt;=1,RANK($Z478,$Z467:$Z480),0)</f>
        <v>0</v>
      </c>
      <c r="AB478" s="320">
        <f t="shared" si="250"/>
        <v>0</v>
      </c>
      <c r="AD478" s="318">
        <f t="shared" si="227"/>
        <v>0</v>
      </c>
      <c r="AE478" s="319">
        <f>IF($AD478&gt;=1,RANK($AD478,$AD467:$AD480),0)</f>
        <v>0</v>
      </c>
      <c r="AF478" s="320">
        <f t="shared" si="251"/>
        <v>0</v>
      </c>
      <c r="AI478" s="336">
        <f t="shared" si="228"/>
        <v>0</v>
      </c>
      <c r="AJ478" s="337">
        <f t="shared" si="229"/>
        <v>0</v>
      </c>
    </row>
    <row r="479" spans="1:36" ht="15" x14ac:dyDescent="0.2">
      <c r="A479" s="447"/>
      <c r="B479" s="295">
        <f t="shared" si="232"/>
        <v>0</v>
      </c>
      <c r="C479" s="371"/>
      <c r="D479" s="310" t="str">
        <f t="shared" si="233"/>
        <v/>
      </c>
      <c r="E479" s="311" t="str">
        <f t="shared" si="234"/>
        <v/>
      </c>
      <c r="F479" s="312">
        <f t="shared" si="235"/>
        <v>0</v>
      </c>
      <c r="G479" s="313">
        <f t="shared" si="236"/>
        <v>0</v>
      </c>
      <c r="H479" s="314">
        <f t="shared" si="237"/>
        <v>0</v>
      </c>
      <c r="I479" s="313">
        <f t="shared" si="238"/>
        <v>0</v>
      </c>
      <c r="J479" s="314">
        <f t="shared" si="239"/>
        <v>0</v>
      </c>
      <c r="K479" s="313">
        <f t="shared" si="240"/>
        <v>0</v>
      </c>
      <c r="L479" s="312">
        <f t="shared" si="241"/>
        <v>0</v>
      </c>
      <c r="M479" s="313">
        <f t="shared" si="242"/>
        <v>0</v>
      </c>
      <c r="N479" s="449"/>
      <c r="O479" s="315">
        <f t="shared" si="252"/>
        <v>0</v>
      </c>
      <c r="P479" s="452"/>
      <c r="Q479" s="302" t="str">
        <f t="shared" si="253"/>
        <v/>
      </c>
      <c r="R479" s="316">
        <f t="shared" si="243"/>
        <v>0</v>
      </c>
      <c r="S479" s="168">
        <f t="shared" si="244"/>
        <v>0</v>
      </c>
      <c r="T479" s="169">
        <f t="shared" si="245"/>
        <v>0</v>
      </c>
      <c r="V479" s="317" t="str">
        <f t="shared" si="246"/>
        <v/>
      </c>
      <c r="X479" s="173" t="str">
        <f t="shared" si="247"/>
        <v/>
      </c>
      <c r="Z479" s="318">
        <f t="shared" si="226"/>
        <v>0</v>
      </c>
      <c r="AA479" s="319">
        <f>IF($Z479&gt;=1,RANK($Z479,$Z467:$Z480),0)</f>
        <v>0</v>
      </c>
      <c r="AB479" s="320">
        <f t="shared" si="250"/>
        <v>0</v>
      </c>
      <c r="AD479" s="318">
        <f t="shared" si="227"/>
        <v>0</v>
      </c>
      <c r="AE479" s="319">
        <f>IF($AD479&gt;=1,RANK($AD479,$AD467:$AD480),0)</f>
        <v>0</v>
      </c>
      <c r="AF479" s="320">
        <f t="shared" si="251"/>
        <v>0</v>
      </c>
      <c r="AI479" s="336">
        <f t="shared" si="228"/>
        <v>0</v>
      </c>
      <c r="AJ479" s="337">
        <f t="shared" si="229"/>
        <v>0</v>
      </c>
    </row>
    <row r="480" spans="1:36" ht="15" x14ac:dyDescent="0.2">
      <c r="A480" s="322">
        <f>((ROW(A467)-5)/14)+1</f>
        <v>34</v>
      </c>
      <c r="B480" s="295">
        <f t="shared" si="232"/>
        <v>0</v>
      </c>
      <c r="C480" s="372"/>
      <c r="D480" s="323" t="str">
        <f t="shared" si="233"/>
        <v/>
      </c>
      <c r="E480" s="324" t="str">
        <f t="shared" si="234"/>
        <v/>
      </c>
      <c r="F480" s="325">
        <f t="shared" si="235"/>
        <v>0</v>
      </c>
      <c r="G480" s="326">
        <f t="shared" si="236"/>
        <v>0</v>
      </c>
      <c r="H480" s="327">
        <f t="shared" si="237"/>
        <v>0</v>
      </c>
      <c r="I480" s="326">
        <f t="shared" si="238"/>
        <v>0</v>
      </c>
      <c r="J480" s="327">
        <f t="shared" si="239"/>
        <v>0</v>
      </c>
      <c r="K480" s="326">
        <f t="shared" si="240"/>
        <v>0</v>
      </c>
      <c r="L480" s="325">
        <f t="shared" si="241"/>
        <v>0</v>
      </c>
      <c r="M480" s="326">
        <f t="shared" si="242"/>
        <v>0</v>
      </c>
      <c r="N480" s="450"/>
      <c r="O480" s="328">
        <f t="shared" si="252"/>
        <v>0</v>
      </c>
      <c r="P480" s="453"/>
      <c r="Q480" s="302" t="str">
        <f t="shared" si="253"/>
        <v/>
      </c>
      <c r="R480" s="329">
        <f t="shared" si="243"/>
        <v>0</v>
      </c>
      <c r="S480" s="171">
        <f t="shared" si="244"/>
        <v>0</v>
      </c>
      <c r="T480" s="172">
        <f t="shared" si="245"/>
        <v>0</v>
      </c>
      <c r="V480" s="330" t="str">
        <f t="shared" si="246"/>
        <v/>
      </c>
      <c r="X480" s="173" t="str">
        <f t="shared" si="247"/>
        <v/>
      </c>
      <c r="Z480" s="331">
        <f t="shared" si="226"/>
        <v>0</v>
      </c>
      <c r="AA480" s="293">
        <f>IF($Z480&gt;=1,RANK($Z480,$Z467:$Z480),0)</f>
        <v>0</v>
      </c>
      <c r="AB480" s="294">
        <f t="shared" si="250"/>
        <v>0</v>
      </c>
      <c r="AC480" s="163">
        <f>SUM(AB467:AB480)</f>
        <v>0</v>
      </c>
      <c r="AD480" s="331">
        <f t="shared" si="227"/>
        <v>0</v>
      </c>
      <c r="AE480" s="293">
        <f>IF($AD480&gt;=1,RANK($AD480,$AD467:$AD480),0)</f>
        <v>0</v>
      </c>
      <c r="AF480" s="294">
        <f t="shared" si="251"/>
        <v>0</v>
      </c>
      <c r="AG480" s="163">
        <f>SUM(AF467:AF480)</f>
        <v>0</v>
      </c>
      <c r="AI480" s="332">
        <f t="shared" si="228"/>
        <v>0</v>
      </c>
      <c r="AJ480" s="333">
        <f t="shared" si="229"/>
        <v>0</v>
      </c>
    </row>
    <row r="481" spans="1:36" ht="15" customHeight="1" x14ac:dyDescent="0.2">
      <c r="A481" s="447" t="str">
        <f>IF(LEN(E481),+E481,"")</f>
        <v/>
      </c>
      <c r="B481" s="295">
        <f t="shared" si="232"/>
        <v>0</v>
      </c>
      <c r="C481" s="370"/>
      <c r="D481" s="296" t="str">
        <f t="shared" si="233"/>
        <v/>
      </c>
      <c r="E481" s="297" t="str">
        <f t="shared" si="234"/>
        <v/>
      </c>
      <c r="F481" s="298">
        <f t="shared" si="235"/>
        <v>0</v>
      </c>
      <c r="G481" s="299">
        <f t="shared" si="236"/>
        <v>0</v>
      </c>
      <c r="H481" s="300">
        <f t="shared" si="237"/>
        <v>0</v>
      </c>
      <c r="I481" s="299">
        <f t="shared" si="238"/>
        <v>0</v>
      </c>
      <c r="J481" s="300">
        <f t="shared" si="239"/>
        <v>0</v>
      </c>
      <c r="K481" s="299">
        <f t="shared" si="240"/>
        <v>0</v>
      </c>
      <c r="L481" s="298">
        <f t="shared" si="241"/>
        <v>0</v>
      </c>
      <c r="M481" s="299">
        <f t="shared" si="242"/>
        <v>0</v>
      </c>
      <c r="N481" s="448">
        <f>INDEX(RelayPoints,A494)</f>
        <v>0</v>
      </c>
      <c r="O481" s="301">
        <f>+G481+I481+K481+M481</f>
        <v>0</v>
      </c>
      <c r="P481" s="451">
        <f>+AC494+AG494+N481</f>
        <v>0</v>
      </c>
      <c r="Q481" s="302" t="str">
        <f>IF(AB481+AF481&gt;0,"*","")</f>
        <v/>
      </c>
      <c r="R481" s="303">
        <f t="shared" si="243"/>
        <v>0</v>
      </c>
      <c r="S481" s="304">
        <f t="shared" si="244"/>
        <v>0</v>
      </c>
      <c r="T481" s="305">
        <f t="shared" si="245"/>
        <v>0</v>
      </c>
      <c r="V481" s="306" t="str">
        <f t="shared" si="246"/>
        <v/>
      </c>
      <c r="X481" s="173" t="str">
        <f t="shared" si="247"/>
        <v/>
      </c>
      <c r="Z481" s="307">
        <f t="shared" si="226"/>
        <v>0</v>
      </c>
      <c r="AA481" s="308">
        <f>IF($Z481&gt;=1,RANK($Z481,$Z481:$Z494),0)</f>
        <v>0</v>
      </c>
      <c r="AB481" s="309">
        <f t="shared" si="250"/>
        <v>0</v>
      </c>
      <c r="AD481" s="307">
        <f t="shared" si="227"/>
        <v>0</v>
      </c>
      <c r="AE481" s="308">
        <f>IF($AD481&gt;=1,RANK($AD481,$AD481:$AD494),0)</f>
        <v>0</v>
      </c>
      <c r="AF481" s="309">
        <f t="shared" si="251"/>
        <v>0</v>
      </c>
      <c r="AI481" s="336">
        <f t="shared" si="228"/>
        <v>0</v>
      </c>
      <c r="AJ481" s="337">
        <f t="shared" si="229"/>
        <v>0</v>
      </c>
    </row>
    <row r="482" spans="1:36" ht="15" x14ac:dyDescent="0.2">
      <c r="A482" s="447"/>
      <c r="B482" s="295">
        <f t="shared" si="232"/>
        <v>0</v>
      </c>
      <c r="C482" s="371"/>
      <c r="D482" s="310" t="str">
        <f t="shared" si="233"/>
        <v/>
      </c>
      <c r="E482" s="311" t="str">
        <f t="shared" si="234"/>
        <v/>
      </c>
      <c r="F482" s="312">
        <f t="shared" si="235"/>
        <v>0</v>
      </c>
      <c r="G482" s="313">
        <f t="shared" si="236"/>
        <v>0</v>
      </c>
      <c r="H482" s="314">
        <f t="shared" si="237"/>
        <v>0</v>
      </c>
      <c r="I482" s="313">
        <f t="shared" si="238"/>
        <v>0</v>
      </c>
      <c r="J482" s="314">
        <f t="shared" si="239"/>
        <v>0</v>
      </c>
      <c r="K482" s="313">
        <f t="shared" si="240"/>
        <v>0</v>
      </c>
      <c r="L482" s="312">
        <f t="shared" si="241"/>
        <v>0</v>
      </c>
      <c r="M482" s="313">
        <f t="shared" si="242"/>
        <v>0</v>
      </c>
      <c r="N482" s="449"/>
      <c r="O482" s="315">
        <f t="shared" ref="O482:O494" si="254">+G482+I482+K482+M482</f>
        <v>0</v>
      </c>
      <c r="P482" s="452"/>
      <c r="Q482" s="302" t="str">
        <f t="shared" ref="Q482:Q494" si="255">IF(AB482+AF482&gt;0,"*","")</f>
        <v/>
      </c>
      <c r="R482" s="316">
        <f t="shared" si="243"/>
        <v>0</v>
      </c>
      <c r="S482" s="168">
        <f t="shared" si="244"/>
        <v>0</v>
      </c>
      <c r="T482" s="169">
        <f t="shared" si="245"/>
        <v>0</v>
      </c>
      <c r="V482" s="317" t="str">
        <f t="shared" si="246"/>
        <v/>
      </c>
      <c r="X482" s="173" t="str">
        <f t="shared" si="247"/>
        <v/>
      </c>
      <c r="Z482" s="318">
        <f t="shared" si="226"/>
        <v>0</v>
      </c>
      <c r="AA482" s="319">
        <f>IF($Z482&gt;=1,RANK($Z482,$Z481:$Z494),0)</f>
        <v>0</v>
      </c>
      <c r="AB482" s="320">
        <f t="shared" si="250"/>
        <v>0</v>
      </c>
      <c r="AD482" s="318">
        <f t="shared" si="227"/>
        <v>0</v>
      </c>
      <c r="AE482" s="319">
        <f>IF($AD482&gt;=1,RANK($AD482,$AD481:$AD494),0)</f>
        <v>0</v>
      </c>
      <c r="AF482" s="320">
        <f t="shared" si="251"/>
        <v>0</v>
      </c>
      <c r="AI482" s="336">
        <f t="shared" si="228"/>
        <v>0</v>
      </c>
      <c r="AJ482" s="337">
        <f t="shared" si="229"/>
        <v>0</v>
      </c>
    </row>
    <row r="483" spans="1:36" ht="15" x14ac:dyDescent="0.2">
      <c r="A483" s="447"/>
      <c r="B483" s="295">
        <f t="shared" si="232"/>
        <v>0</v>
      </c>
      <c r="C483" s="371"/>
      <c r="D483" s="310" t="str">
        <f t="shared" si="233"/>
        <v/>
      </c>
      <c r="E483" s="311" t="str">
        <f t="shared" si="234"/>
        <v/>
      </c>
      <c r="F483" s="312">
        <f t="shared" si="235"/>
        <v>0</v>
      </c>
      <c r="G483" s="313">
        <f t="shared" si="236"/>
        <v>0</v>
      </c>
      <c r="H483" s="314">
        <f t="shared" si="237"/>
        <v>0</v>
      </c>
      <c r="I483" s="313">
        <f t="shared" si="238"/>
        <v>0</v>
      </c>
      <c r="J483" s="314">
        <f t="shared" si="239"/>
        <v>0</v>
      </c>
      <c r="K483" s="313">
        <f t="shared" si="240"/>
        <v>0</v>
      </c>
      <c r="L483" s="312">
        <f t="shared" si="241"/>
        <v>0</v>
      </c>
      <c r="M483" s="313">
        <f t="shared" si="242"/>
        <v>0</v>
      </c>
      <c r="N483" s="449"/>
      <c r="O483" s="315">
        <f t="shared" si="254"/>
        <v>0</v>
      </c>
      <c r="P483" s="452"/>
      <c r="Q483" s="302" t="str">
        <f t="shared" si="255"/>
        <v/>
      </c>
      <c r="R483" s="316">
        <f t="shared" si="243"/>
        <v>0</v>
      </c>
      <c r="S483" s="168">
        <f t="shared" si="244"/>
        <v>0</v>
      </c>
      <c r="T483" s="169">
        <f t="shared" si="245"/>
        <v>0</v>
      </c>
      <c r="V483" s="317" t="str">
        <f t="shared" si="246"/>
        <v/>
      </c>
      <c r="X483" s="173" t="str">
        <f t="shared" si="247"/>
        <v/>
      </c>
      <c r="Z483" s="318">
        <f t="shared" si="226"/>
        <v>0</v>
      </c>
      <c r="AA483" s="319">
        <f>IF($Z483&gt;=1,RANK($Z483,$Z481:$Z494),0)</f>
        <v>0</v>
      </c>
      <c r="AB483" s="320">
        <f t="shared" si="250"/>
        <v>0</v>
      </c>
      <c r="AD483" s="318">
        <f t="shared" si="227"/>
        <v>0</v>
      </c>
      <c r="AE483" s="319">
        <f>IF($AD483&gt;=1,RANK($AD483,$AD481:$AD494),0)</f>
        <v>0</v>
      </c>
      <c r="AF483" s="320">
        <f t="shared" si="251"/>
        <v>0</v>
      </c>
      <c r="AI483" s="336">
        <f t="shared" si="228"/>
        <v>0</v>
      </c>
      <c r="AJ483" s="337">
        <f t="shared" si="229"/>
        <v>0</v>
      </c>
    </row>
    <row r="484" spans="1:36" ht="15" x14ac:dyDescent="0.2">
      <c r="A484" s="447"/>
      <c r="B484" s="295">
        <f t="shared" si="232"/>
        <v>0</v>
      </c>
      <c r="C484" s="371"/>
      <c r="D484" s="310" t="str">
        <f t="shared" si="233"/>
        <v/>
      </c>
      <c r="E484" s="311" t="str">
        <f t="shared" si="234"/>
        <v/>
      </c>
      <c r="F484" s="312">
        <f t="shared" si="235"/>
        <v>0</v>
      </c>
      <c r="G484" s="313">
        <f t="shared" si="236"/>
        <v>0</v>
      </c>
      <c r="H484" s="314">
        <f t="shared" si="237"/>
        <v>0</v>
      </c>
      <c r="I484" s="313">
        <f t="shared" si="238"/>
        <v>0</v>
      </c>
      <c r="J484" s="314">
        <f t="shared" si="239"/>
        <v>0</v>
      </c>
      <c r="K484" s="313">
        <f t="shared" si="240"/>
        <v>0</v>
      </c>
      <c r="L484" s="312">
        <f t="shared" si="241"/>
        <v>0</v>
      </c>
      <c r="M484" s="313">
        <f t="shared" si="242"/>
        <v>0</v>
      </c>
      <c r="N484" s="449"/>
      <c r="O484" s="315">
        <f t="shared" si="254"/>
        <v>0</v>
      </c>
      <c r="P484" s="452"/>
      <c r="Q484" s="302" t="str">
        <f t="shared" si="255"/>
        <v/>
      </c>
      <c r="R484" s="316">
        <f t="shared" si="243"/>
        <v>0</v>
      </c>
      <c r="S484" s="168">
        <f t="shared" si="244"/>
        <v>0</v>
      </c>
      <c r="T484" s="169">
        <f t="shared" si="245"/>
        <v>0</v>
      </c>
      <c r="V484" s="317" t="str">
        <f t="shared" si="246"/>
        <v/>
      </c>
      <c r="X484" s="173" t="str">
        <f t="shared" si="247"/>
        <v/>
      </c>
      <c r="Z484" s="318">
        <f t="shared" si="226"/>
        <v>0</v>
      </c>
      <c r="AA484" s="319">
        <f>IF($Z484&gt;=1,RANK($Z484,$Z481:$Z494),0)</f>
        <v>0</v>
      </c>
      <c r="AB484" s="320">
        <f t="shared" si="250"/>
        <v>0</v>
      </c>
      <c r="AD484" s="318">
        <f t="shared" si="227"/>
        <v>0</v>
      </c>
      <c r="AE484" s="319">
        <f>IF($AD484&gt;=1,RANK($AD484,$AD481:$AD494),0)</f>
        <v>0</v>
      </c>
      <c r="AF484" s="320">
        <f t="shared" si="251"/>
        <v>0</v>
      </c>
      <c r="AI484" s="336">
        <f t="shared" si="228"/>
        <v>0</v>
      </c>
      <c r="AJ484" s="337">
        <f t="shared" si="229"/>
        <v>0</v>
      </c>
    </row>
    <row r="485" spans="1:36" ht="15" x14ac:dyDescent="0.2">
      <c r="A485" s="447"/>
      <c r="B485" s="295">
        <f t="shared" si="232"/>
        <v>0</v>
      </c>
      <c r="C485" s="371"/>
      <c r="D485" s="310" t="str">
        <f t="shared" si="233"/>
        <v/>
      </c>
      <c r="E485" s="311" t="str">
        <f t="shared" si="234"/>
        <v/>
      </c>
      <c r="F485" s="312">
        <f t="shared" si="235"/>
        <v>0</v>
      </c>
      <c r="G485" s="313">
        <f t="shared" si="236"/>
        <v>0</v>
      </c>
      <c r="H485" s="314">
        <f t="shared" si="237"/>
        <v>0</v>
      </c>
      <c r="I485" s="313">
        <f t="shared" si="238"/>
        <v>0</v>
      </c>
      <c r="J485" s="314">
        <f t="shared" si="239"/>
        <v>0</v>
      </c>
      <c r="K485" s="313">
        <f t="shared" si="240"/>
        <v>0</v>
      </c>
      <c r="L485" s="312">
        <f t="shared" si="241"/>
        <v>0</v>
      </c>
      <c r="M485" s="313">
        <f t="shared" si="242"/>
        <v>0</v>
      </c>
      <c r="N485" s="449"/>
      <c r="O485" s="315">
        <f t="shared" si="254"/>
        <v>0</v>
      </c>
      <c r="P485" s="452"/>
      <c r="Q485" s="302" t="str">
        <f t="shared" si="255"/>
        <v/>
      </c>
      <c r="R485" s="316">
        <f t="shared" si="243"/>
        <v>0</v>
      </c>
      <c r="S485" s="168">
        <f t="shared" si="244"/>
        <v>0</v>
      </c>
      <c r="T485" s="169">
        <f t="shared" si="245"/>
        <v>0</v>
      </c>
      <c r="V485" s="317" t="str">
        <f t="shared" si="246"/>
        <v/>
      </c>
      <c r="X485" s="173" t="str">
        <f t="shared" si="247"/>
        <v/>
      </c>
      <c r="Z485" s="318">
        <f t="shared" si="226"/>
        <v>0</v>
      </c>
      <c r="AA485" s="319">
        <f>IF($Z485&gt;=1,RANK($Z485,$Z481:$Z494),0)</f>
        <v>0</v>
      </c>
      <c r="AB485" s="320">
        <f t="shared" si="250"/>
        <v>0</v>
      </c>
      <c r="AD485" s="318">
        <f t="shared" si="227"/>
        <v>0</v>
      </c>
      <c r="AE485" s="319">
        <f>IF($AD485&gt;=1,RANK($AD485,$AD481:$AD494),0)</f>
        <v>0</v>
      </c>
      <c r="AF485" s="320">
        <f t="shared" si="251"/>
        <v>0</v>
      </c>
      <c r="AI485" s="336">
        <f t="shared" si="228"/>
        <v>0</v>
      </c>
      <c r="AJ485" s="337">
        <f t="shared" si="229"/>
        <v>0</v>
      </c>
    </row>
    <row r="486" spans="1:36" ht="15" x14ac:dyDescent="0.2">
      <c r="A486" s="447"/>
      <c r="B486" s="295">
        <f t="shared" si="232"/>
        <v>0</v>
      </c>
      <c r="C486" s="371"/>
      <c r="D486" s="310" t="str">
        <f t="shared" si="233"/>
        <v/>
      </c>
      <c r="E486" s="311" t="str">
        <f t="shared" si="234"/>
        <v/>
      </c>
      <c r="F486" s="321">
        <f t="shared" si="235"/>
        <v>0</v>
      </c>
      <c r="G486" s="313">
        <f t="shared" si="236"/>
        <v>0</v>
      </c>
      <c r="H486" s="314">
        <f t="shared" si="237"/>
        <v>0</v>
      </c>
      <c r="I486" s="313">
        <f t="shared" si="238"/>
        <v>0</v>
      </c>
      <c r="J486" s="314">
        <f t="shared" si="239"/>
        <v>0</v>
      </c>
      <c r="K486" s="313">
        <f t="shared" si="240"/>
        <v>0</v>
      </c>
      <c r="L486" s="312">
        <f t="shared" si="241"/>
        <v>0</v>
      </c>
      <c r="M486" s="313">
        <f t="shared" si="242"/>
        <v>0</v>
      </c>
      <c r="N486" s="449"/>
      <c r="O486" s="315">
        <f t="shared" si="254"/>
        <v>0</v>
      </c>
      <c r="P486" s="452"/>
      <c r="Q486" s="302" t="str">
        <f t="shared" si="255"/>
        <v/>
      </c>
      <c r="R486" s="316">
        <f t="shared" si="243"/>
        <v>0</v>
      </c>
      <c r="S486" s="168">
        <f t="shared" si="244"/>
        <v>0</v>
      </c>
      <c r="T486" s="169">
        <f t="shared" si="245"/>
        <v>0</v>
      </c>
      <c r="V486" s="317" t="str">
        <f t="shared" si="246"/>
        <v/>
      </c>
      <c r="X486" s="173" t="str">
        <f t="shared" si="247"/>
        <v/>
      </c>
      <c r="Z486" s="318">
        <f t="shared" si="226"/>
        <v>0</v>
      </c>
      <c r="AA486" s="319">
        <f>IF($Z486&gt;=1,RANK($Z486,$Z481:$Z494),0)</f>
        <v>0</v>
      </c>
      <c r="AB486" s="320">
        <f t="shared" si="250"/>
        <v>0</v>
      </c>
      <c r="AD486" s="318">
        <f t="shared" si="227"/>
        <v>0</v>
      </c>
      <c r="AE486" s="319">
        <f>IF($AD486&gt;=1,RANK($AD486,$AD481:$AD494),0)</f>
        <v>0</v>
      </c>
      <c r="AF486" s="320">
        <f t="shared" si="251"/>
        <v>0</v>
      </c>
      <c r="AI486" s="336">
        <f t="shared" si="228"/>
        <v>0</v>
      </c>
      <c r="AJ486" s="337">
        <f t="shared" si="229"/>
        <v>0</v>
      </c>
    </row>
    <row r="487" spans="1:36" ht="15" x14ac:dyDescent="0.2">
      <c r="A487" s="447"/>
      <c r="B487" s="295">
        <f t="shared" si="232"/>
        <v>0</v>
      </c>
      <c r="C487" s="371"/>
      <c r="D487" s="310" t="str">
        <f t="shared" si="233"/>
        <v/>
      </c>
      <c r="E487" s="311" t="str">
        <f t="shared" si="234"/>
        <v/>
      </c>
      <c r="F487" s="312">
        <f t="shared" si="235"/>
        <v>0</v>
      </c>
      <c r="G487" s="313">
        <f t="shared" si="236"/>
        <v>0</v>
      </c>
      <c r="H487" s="314">
        <f t="shared" si="237"/>
        <v>0</v>
      </c>
      <c r="I487" s="313">
        <f t="shared" si="238"/>
        <v>0</v>
      </c>
      <c r="J487" s="314">
        <f t="shared" si="239"/>
        <v>0</v>
      </c>
      <c r="K487" s="313">
        <f t="shared" si="240"/>
        <v>0</v>
      </c>
      <c r="L487" s="312">
        <f t="shared" si="241"/>
        <v>0</v>
      </c>
      <c r="M487" s="313">
        <f t="shared" si="242"/>
        <v>0</v>
      </c>
      <c r="N487" s="449"/>
      <c r="O487" s="315">
        <f t="shared" si="254"/>
        <v>0</v>
      </c>
      <c r="P487" s="452"/>
      <c r="Q487" s="302" t="str">
        <f t="shared" si="255"/>
        <v/>
      </c>
      <c r="R487" s="316">
        <f t="shared" si="243"/>
        <v>0</v>
      </c>
      <c r="S487" s="168">
        <f t="shared" si="244"/>
        <v>0</v>
      </c>
      <c r="T487" s="169">
        <f t="shared" si="245"/>
        <v>0</v>
      </c>
      <c r="V487" s="317" t="str">
        <f t="shared" si="246"/>
        <v/>
      </c>
      <c r="X487" s="173" t="str">
        <f t="shared" si="247"/>
        <v/>
      </c>
      <c r="Z487" s="318">
        <f t="shared" si="226"/>
        <v>0</v>
      </c>
      <c r="AA487" s="319">
        <f>IF($Z487&gt;=1,RANK($Z487,$Z481:$Z494),0)</f>
        <v>0</v>
      </c>
      <c r="AB487" s="320">
        <f t="shared" si="250"/>
        <v>0</v>
      </c>
      <c r="AD487" s="318">
        <f t="shared" si="227"/>
        <v>0</v>
      </c>
      <c r="AE487" s="319">
        <f>IF($AD487&gt;=1,RANK($AD487,$AD481:$AD494),0)</f>
        <v>0</v>
      </c>
      <c r="AF487" s="320">
        <f t="shared" si="251"/>
        <v>0</v>
      </c>
      <c r="AI487" s="336">
        <f t="shared" si="228"/>
        <v>0</v>
      </c>
      <c r="AJ487" s="337">
        <f t="shared" si="229"/>
        <v>0</v>
      </c>
    </row>
    <row r="488" spans="1:36" ht="15" x14ac:dyDescent="0.2">
      <c r="A488" s="447"/>
      <c r="B488" s="295">
        <f t="shared" si="232"/>
        <v>0</v>
      </c>
      <c r="C488" s="371"/>
      <c r="D488" s="310" t="str">
        <f t="shared" si="233"/>
        <v/>
      </c>
      <c r="E488" s="311" t="str">
        <f t="shared" si="234"/>
        <v/>
      </c>
      <c r="F488" s="312">
        <f t="shared" si="235"/>
        <v>0</v>
      </c>
      <c r="G488" s="313">
        <f t="shared" si="236"/>
        <v>0</v>
      </c>
      <c r="H488" s="314">
        <f t="shared" si="237"/>
        <v>0</v>
      </c>
      <c r="I488" s="313">
        <f t="shared" si="238"/>
        <v>0</v>
      </c>
      <c r="J488" s="314">
        <f t="shared" si="239"/>
        <v>0</v>
      </c>
      <c r="K488" s="313">
        <f t="shared" si="240"/>
        <v>0</v>
      </c>
      <c r="L488" s="312">
        <f t="shared" si="241"/>
        <v>0</v>
      </c>
      <c r="M488" s="313">
        <f t="shared" si="242"/>
        <v>0</v>
      </c>
      <c r="N488" s="449"/>
      <c r="O488" s="315">
        <f t="shared" si="254"/>
        <v>0</v>
      </c>
      <c r="P488" s="452"/>
      <c r="Q488" s="302" t="str">
        <f t="shared" si="255"/>
        <v/>
      </c>
      <c r="R488" s="316">
        <f t="shared" si="243"/>
        <v>0</v>
      </c>
      <c r="S488" s="168">
        <f t="shared" si="244"/>
        <v>0</v>
      </c>
      <c r="T488" s="169">
        <f t="shared" si="245"/>
        <v>0</v>
      </c>
      <c r="V488" s="317" t="str">
        <f t="shared" si="246"/>
        <v/>
      </c>
      <c r="X488" s="173" t="str">
        <f t="shared" si="247"/>
        <v/>
      </c>
      <c r="Z488" s="318">
        <f t="shared" si="226"/>
        <v>0</v>
      </c>
      <c r="AA488" s="319">
        <f>IF($Z488&gt;=1,RANK($Z488,$Z481:$Z494),0)</f>
        <v>0</v>
      </c>
      <c r="AB488" s="320">
        <f t="shared" si="250"/>
        <v>0</v>
      </c>
      <c r="AD488" s="318">
        <f t="shared" si="227"/>
        <v>0</v>
      </c>
      <c r="AE488" s="319">
        <f>IF($AD488&gt;=1,RANK($AD488,$AD481:$AD494),0)</f>
        <v>0</v>
      </c>
      <c r="AF488" s="320">
        <f t="shared" si="251"/>
        <v>0</v>
      </c>
      <c r="AI488" s="336">
        <f t="shared" si="228"/>
        <v>0</v>
      </c>
      <c r="AJ488" s="337">
        <f t="shared" si="229"/>
        <v>0</v>
      </c>
    </row>
    <row r="489" spans="1:36" ht="15" x14ac:dyDescent="0.2">
      <c r="A489" s="447"/>
      <c r="B489" s="295">
        <f t="shared" si="232"/>
        <v>0</v>
      </c>
      <c r="C489" s="371"/>
      <c r="D489" s="310" t="str">
        <f t="shared" si="233"/>
        <v/>
      </c>
      <c r="E489" s="311" t="str">
        <f t="shared" si="234"/>
        <v/>
      </c>
      <c r="F489" s="312">
        <f t="shared" si="235"/>
        <v>0</v>
      </c>
      <c r="G489" s="313">
        <f t="shared" si="236"/>
        <v>0</v>
      </c>
      <c r="H489" s="314">
        <f t="shared" si="237"/>
        <v>0</v>
      </c>
      <c r="I489" s="313">
        <f t="shared" si="238"/>
        <v>0</v>
      </c>
      <c r="J489" s="314">
        <f t="shared" si="239"/>
        <v>0</v>
      </c>
      <c r="K489" s="313">
        <f t="shared" si="240"/>
        <v>0</v>
      </c>
      <c r="L489" s="312">
        <f t="shared" si="241"/>
        <v>0</v>
      </c>
      <c r="M489" s="313">
        <f t="shared" si="242"/>
        <v>0</v>
      </c>
      <c r="N489" s="449"/>
      <c r="O489" s="315">
        <f t="shared" si="254"/>
        <v>0</v>
      </c>
      <c r="P489" s="452"/>
      <c r="Q489" s="302" t="str">
        <f t="shared" si="255"/>
        <v/>
      </c>
      <c r="R489" s="316">
        <f t="shared" si="243"/>
        <v>0</v>
      </c>
      <c r="S489" s="168">
        <f t="shared" si="244"/>
        <v>0</v>
      </c>
      <c r="T489" s="169">
        <f t="shared" si="245"/>
        <v>0</v>
      </c>
      <c r="V489" s="317" t="str">
        <f t="shared" si="246"/>
        <v/>
      </c>
      <c r="X489" s="173" t="str">
        <f t="shared" si="247"/>
        <v/>
      </c>
      <c r="Z489" s="318">
        <f t="shared" si="226"/>
        <v>0</v>
      </c>
      <c r="AA489" s="319">
        <f>IF($Z489&gt;=1,RANK($Z489,$Z481:$Z494),0)</f>
        <v>0</v>
      </c>
      <c r="AB489" s="320">
        <f t="shared" si="250"/>
        <v>0</v>
      </c>
      <c r="AD489" s="318">
        <f t="shared" si="227"/>
        <v>0</v>
      </c>
      <c r="AE489" s="319">
        <f>IF($AD489&gt;=1,RANK($AD489,$AD481:$AD494),0)</f>
        <v>0</v>
      </c>
      <c r="AF489" s="320">
        <f t="shared" si="251"/>
        <v>0</v>
      </c>
      <c r="AI489" s="336">
        <f t="shared" si="228"/>
        <v>0</v>
      </c>
      <c r="AJ489" s="337">
        <f t="shared" si="229"/>
        <v>0</v>
      </c>
    </row>
    <row r="490" spans="1:36" ht="15" x14ac:dyDescent="0.2">
      <c r="A490" s="447"/>
      <c r="B490" s="295">
        <f t="shared" si="232"/>
        <v>0</v>
      </c>
      <c r="C490" s="371"/>
      <c r="D490" s="310" t="str">
        <f t="shared" si="233"/>
        <v/>
      </c>
      <c r="E490" s="311" t="str">
        <f t="shared" si="234"/>
        <v/>
      </c>
      <c r="F490" s="312">
        <f t="shared" si="235"/>
        <v>0</v>
      </c>
      <c r="G490" s="313">
        <f t="shared" si="236"/>
        <v>0</v>
      </c>
      <c r="H490" s="314">
        <f t="shared" si="237"/>
        <v>0</v>
      </c>
      <c r="I490" s="313">
        <f t="shared" si="238"/>
        <v>0</v>
      </c>
      <c r="J490" s="314">
        <f t="shared" si="239"/>
        <v>0</v>
      </c>
      <c r="K490" s="313">
        <f t="shared" si="240"/>
        <v>0</v>
      </c>
      <c r="L490" s="312">
        <f t="shared" si="241"/>
        <v>0</v>
      </c>
      <c r="M490" s="313">
        <f t="shared" si="242"/>
        <v>0</v>
      </c>
      <c r="N490" s="449"/>
      <c r="O490" s="315">
        <f t="shared" si="254"/>
        <v>0</v>
      </c>
      <c r="P490" s="452"/>
      <c r="Q490" s="302" t="str">
        <f t="shared" si="255"/>
        <v/>
      </c>
      <c r="R490" s="316">
        <f t="shared" si="243"/>
        <v>0</v>
      </c>
      <c r="S490" s="168">
        <f t="shared" si="244"/>
        <v>0</v>
      </c>
      <c r="T490" s="169">
        <f t="shared" si="245"/>
        <v>0</v>
      </c>
      <c r="V490" s="317" t="str">
        <f t="shared" si="246"/>
        <v/>
      </c>
      <c r="X490" s="173" t="str">
        <f t="shared" si="247"/>
        <v/>
      </c>
      <c r="Z490" s="318">
        <f t="shared" si="226"/>
        <v>0</v>
      </c>
      <c r="AA490" s="319">
        <f>IF($Z490&gt;=1,RANK($Z490,$Z481:$Z494),0)</f>
        <v>0</v>
      </c>
      <c r="AB490" s="320">
        <f t="shared" si="250"/>
        <v>0</v>
      </c>
      <c r="AD490" s="318">
        <f t="shared" si="227"/>
        <v>0</v>
      </c>
      <c r="AE490" s="319">
        <f>IF($AD490&gt;=1,RANK($AD490,$AD481:$AD494),0)</f>
        <v>0</v>
      </c>
      <c r="AF490" s="320">
        <f t="shared" si="251"/>
        <v>0</v>
      </c>
      <c r="AI490" s="336">
        <f t="shared" si="228"/>
        <v>0</v>
      </c>
      <c r="AJ490" s="337">
        <f t="shared" si="229"/>
        <v>0</v>
      </c>
    </row>
    <row r="491" spans="1:36" ht="15" x14ac:dyDescent="0.2">
      <c r="A491" s="447"/>
      <c r="B491" s="295">
        <f t="shared" si="232"/>
        <v>0</v>
      </c>
      <c r="C491" s="371"/>
      <c r="D491" s="310" t="str">
        <f t="shared" si="233"/>
        <v/>
      </c>
      <c r="E491" s="311" t="str">
        <f t="shared" si="234"/>
        <v/>
      </c>
      <c r="F491" s="312">
        <f t="shared" si="235"/>
        <v>0</v>
      </c>
      <c r="G491" s="313">
        <f t="shared" si="236"/>
        <v>0</v>
      </c>
      <c r="H491" s="314">
        <f t="shared" si="237"/>
        <v>0</v>
      </c>
      <c r="I491" s="313">
        <f t="shared" si="238"/>
        <v>0</v>
      </c>
      <c r="J491" s="314">
        <f t="shared" si="239"/>
        <v>0</v>
      </c>
      <c r="K491" s="313">
        <f t="shared" si="240"/>
        <v>0</v>
      </c>
      <c r="L491" s="312">
        <f t="shared" si="241"/>
        <v>0</v>
      </c>
      <c r="M491" s="313">
        <f t="shared" si="242"/>
        <v>0</v>
      </c>
      <c r="N491" s="449"/>
      <c r="O491" s="315">
        <f t="shared" si="254"/>
        <v>0</v>
      </c>
      <c r="P491" s="452"/>
      <c r="Q491" s="302" t="str">
        <f t="shared" si="255"/>
        <v/>
      </c>
      <c r="R491" s="316">
        <f t="shared" si="243"/>
        <v>0</v>
      </c>
      <c r="S491" s="168">
        <f t="shared" si="244"/>
        <v>0</v>
      </c>
      <c r="T491" s="169">
        <f t="shared" si="245"/>
        <v>0</v>
      </c>
      <c r="V491" s="317" t="str">
        <f t="shared" si="246"/>
        <v/>
      </c>
      <c r="X491" s="173" t="str">
        <f t="shared" si="247"/>
        <v/>
      </c>
      <c r="Z491" s="318">
        <f t="shared" si="226"/>
        <v>0</v>
      </c>
      <c r="AA491" s="319">
        <f>IF($Z491&gt;=1,RANK($Z491,$Z481:$Z494),0)</f>
        <v>0</v>
      </c>
      <c r="AB491" s="320">
        <f t="shared" si="250"/>
        <v>0</v>
      </c>
      <c r="AD491" s="318">
        <f t="shared" si="227"/>
        <v>0</v>
      </c>
      <c r="AE491" s="319">
        <f>IF($AD491&gt;=1,RANK($AD491,$AD481:$AD494),0)</f>
        <v>0</v>
      </c>
      <c r="AF491" s="320">
        <f t="shared" si="251"/>
        <v>0</v>
      </c>
      <c r="AI491" s="336">
        <f t="shared" si="228"/>
        <v>0</v>
      </c>
      <c r="AJ491" s="337">
        <f t="shared" si="229"/>
        <v>0</v>
      </c>
    </row>
    <row r="492" spans="1:36" ht="15" x14ac:dyDescent="0.2">
      <c r="A492" s="447"/>
      <c r="B492" s="295">
        <f t="shared" si="232"/>
        <v>0</v>
      </c>
      <c r="C492" s="371"/>
      <c r="D492" s="310" t="str">
        <f t="shared" si="233"/>
        <v/>
      </c>
      <c r="E492" s="311" t="str">
        <f t="shared" si="234"/>
        <v/>
      </c>
      <c r="F492" s="312">
        <f t="shared" si="235"/>
        <v>0</v>
      </c>
      <c r="G492" s="313">
        <f t="shared" si="236"/>
        <v>0</v>
      </c>
      <c r="H492" s="314">
        <f t="shared" si="237"/>
        <v>0</v>
      </c>
      <c r="I492" s="313">
        <f t="shared" si="238"/>
        <v>0</v>
      </c>
      <c r="J492" s="314">
        <f t="shared" si="239"/>
        <v>0</v>
      </c>
      <c r="K492" s="313">
        <f t="shared" si="240"/>
        <v>0</v>
      </c>
      <c r="L492" s="312">
        <f t="shared" si="241"/>
        <v>0</v>
      </c>
      <c r="M492" s="313">
        <f t="shared" si="242"/>
        <v>0</v>
      </c>
      <c r="N492" s="449"/>
      <c r="O492" s="315">
        <f t="shared" si="254"/>
        <v>0</v>
      </c>
      <c r="P492" s="452"/>
      <c r="Q492" s="302" t="str">
        <f t="shared" si="255"/>
        <v/>
      </c>
      <c r="R492" s="316">
        <f t="shared" si="243"/>
        <v>0</v>
      </c>
      <c r="S492" s="168">
        <f t="shared" si="244"/>
        <v>0</v>
      </c>
      <c r="T492" s="169">
        <f t="shared" si="245"/>
        <v>0</v>
      </c>
      <c r="V492" s="317" t="str">
        <f t="shared" si="246"/>
        <v/>
      </c>
      <c r="X492" s="173" t="str">
        <f t="shared" si="247"/>
        <v/>
      </c>
      <c r="Z492" s="318">
        <f t="shared" si="226"/>
        <v>0</v>
      </c>
      <c r="AA492" s="319">
        <f>IF($Z492&gt;=1,RANK($Z492,$Z481:$Z494),0)</f>
        <v>0</v>
      </c>
      <c r="AB492" s="320">
        <f t="shared" si="250"/>
        <v>0</v>
      </c>
      <c r="AD492" s="318">
        <f t="shared" si="227"/>
        <v>0</v>
      </c>
      <c r="AE492" s="319">
        <f>IF($AD492&gt;=1,RANK($AD492,$AD481:$AD494),0)</f>
        <v>0</v>
      </c>
      <c r="AF492" s="320">
        <f t="shared" si="251"/>
        <v>0</v>
      </c>
      <c r="AI492" s="336">
        <f t="shared" si="228"/>
        <v>0</v>
      </c>
      <c r="AJ492" s="337">
        <f t="shared" si="229"/>
        <v>0</v>
      </c>
    </row>
    <row r="493" spans="1:36" ht="15" x14ac:dyDescent="0.2">
      <c r="A493" s="447"/>
      <c r="B493" s="295">
        <f t="shared" si="232"/>
        <v>0</v>
      </c>
      <c r="C493" s="371"/>
      <c r="D493" s="310" t="str">
        <f t="shared" si="233"/>
        <v/>
      </c>
      <c r="E493" s="311" t="str">
        <f t="shared" si="234"/>
        <v/>
      </c>
      <c r="F493" s="312">
        <f t="shared" si="235"/>
        <v>0</v>
      </c>
      <c r="G493" s="313">
        <f t="shared" si="236"/>
        <v>0</v>
      </c>
      <c r="H493" s="314">
        <f t="shared" si="237"/>
        <v>0</v>
      </c>
      <c r="I493" s="313">
        <f t="shared" si="238"/>
        <v>0</v>
      </c>
      <c r="J493" s="314">
        <f t="shared" si="239"/>
        <v>0</v>
      </c>
      <c r="K493" s="313">
        <f t="shared" si="240"/>
        <v>0</v>
      </c>
      <c r="L493" s="312">
        <f t="shared" si="241"/>
        <v>0</v>
      </c>
      <c r="M493" s="313">
        <f t="shared" si="242"/>
        <v>0</v>
      </c>
      <c r="N493" s="449"/>
      <c r="O493" s="315">
        <f t="shared" si="254"/>
        <v>0</v>
      </c>
      <c r="P493" s="452"/>
      <c r="Q493" s="302" t="str">
        <f t="shared" si="255"/>
        <v/>
      </c>
      <c r="R493" s="316">
        <f t="shared" si="243"/>
        <v>0</v>
      </c>
      <c r="S493" s="168">
        <f t="shared" si="244"/>
        <v>0</v>
      </c>
      <c r="T493" s="169">
        <f t="shared" si="245"/>
        <v>0</v>
      </c>
      <c r="V493" s="317" t="str">
        <f t="shared" si="246"/>
        <v/>
      </c>
      <c r="X493" s="173" t="str">
        <f t="shared" si="247"/>
        <v/>
      </c>
      <c r="Z493" s="318">
        <f t="shared" si="226"/>
        <v>0</v>
      </c>
      <c r="AA493" s="319">
        <f>IF($Z493&gt;=1,RANK($Z493,$Z481:$Z494),0)</f>
        <v>0</v>
      </c>
      <c r="AB493" s="320">
        <f t="shared" si="250"/>
        <v>0</v>
      </c>
      <c r="AD493" s="318">
        <f t="shared" si="227"/>
        <v>0</v>
      </c>
      <c r="AE493" s="319">
        <f>IF($AD493&gt;=1,RANK($AD493,$AD481:$AD494),0)</f>
        <v>0</v>
      </c>
      <c r="AF493" s="320">
        <f t="shared" si="251"/>
        <v>0</v>
      </c>
      <c r="AI493" s="336">
        <f t="shared" si="228"/>
        <v>0</v>
      </c>
      <c r="AJ493" s="337">
        <f t="shared" si="229"/>
        <v>0</v>
      </c>
    </row>
    <row r="494" spans="1:36" ht="15" x14ac:dyDescent="0.2">
      <c r="A494" s="322">
        <f>((ROW(A481)-5)/14)+1</f>
        <v>35</v>
      </c>
      <c r="B494" s="295">
        <f t="shared" si="232"/>
        <v>0</v>
      </c>
      <c r="C494" s="372"/>
      <c r="D494" s="323" t="str">
        <f t="shared" si="233"/>
        <v/>
      </c>
      <c r="E494" s="324" t="str">
        <f t="shared" si="234"/>
        <v/>
      </c>
      <c r="F494" s="325">
        <f t="shared" si="235"/>
        <v>0</v>
      </c>
      <c r="G494" s="326">
        <f t="shared" si="236"/>
        <v>0</v>
      </c>
      <c r="H494" s="327">
        <f t="shared" si="237"/>
        <v>0</v>
      </c>
      <c r="I494" s="326">
        <f t="shared" si="238"/>
        <v>0</v>
      </c>
      <c r="J494" s="327">
        <f t="shared" si="239"/>
        <v>0</v>
      </c>
      <c r="K494" s="326">
        <f t="shared" si="240"/>
        <v>0</v>
      </c>
      <c r="L494" s="325">
        <f t="shared" si="241"/>
        <v>0</v>
      </c>
      <c r="M494" s="326">
        <f t="shared" si="242"/>
        <v>0</v>
      </c>
      <c r="N494" s="450"/>
      <c r="O494" s="328">
        <f t="shared" si="254"/>
        <v>0</v>
      </c>
      <c r="P494" s="453"/>
      <c r="Q494" s="302" t="str">
        <f t="shared" si="255"/>
        <v/>
      </c>
      <c r="R494" s="329">
        <f t="shared" si="243"/>
        <v>0</v>
      </c>
      <c r="S494" s="171">
        <f t="shared" si="244"/>
        <v>0</v>
      </c>
      <c r="T494" s="172">
        <f t="shared" si="245"/>
        <v>0</v>
      </c>
      <c r="V494" s="330" t="str">
        <f t="shared" si="246"/>
        <v/>
      </c>
      <c r="X494" s="173" t="str">
        <f t="shared" si="247"/>
        <v/>
      </c>
      <c r="Z494" s="331">
        <f t="shared" si="226"/>
        <v>0</v>
      </c>
      <c r="AA494" s="293">
        <f>IF($Z494&gt;=1,RANK($Z494,$Z481:$Z494),0)</f>
        <v>0</v>
      </c>
      <c r="AB494" s="294">
        <f t="shared" si="250"/>
        <v>0</v>
      </c>
      <c r="AC494" s="163">
        <f>SUM(AB481:AB494)</f>
        <v>0</v>
      </c>
      <c r="AD494" s="331">
        <f t="shared" si="227"/>
        <v>0</v>
      </c>
      <c r="AE494" s="293">
        <f>IF($AD494&gt;=1,RANK($AD494,$AD481:$AD494),0)</f>
        <v>0</v>
      </c>
      <c r="AF494" s="294">
        <f t="shared" si="251"/>
        <v>0</v>
      </c>
      <c r="AG494" s="163">
        <f>SUM(AF481:AF494)</f>
        <v>0</v>
      </c>
      <c r="AI494" s="332">
        <f t="shared" si="228"/>
        <v>0</v>
      </c>
      <c r="AJ494" s="333">
        <f t="shared" si="229"/>
        <v>0</v>
      </c>
    </row>
  </sheetData>
  <sheetProtection sheet="1"/>
  <mergeCells count="118">
    <mergeCell ref="AI3:AJ3"/>
    <mergeCell ref="A33:A45"/>
    <mergeCell ref="N33:N46"/>
    <mergeCell ref="P33:P46"/>
    <mergeCell ref="R3:T3"/>
    <mergeCell ref="J3:K3"/>
    <mergeCell ref="N5:N18"/>
    <mergeCell ref="P5:P18"/>
    <mergeCell ref="A5:A17"/>
    <mergeCell ref="AD3:AF3"/>
    <mergeCell ref="Z3:AB3"/>
    <mergeCell ref="L3:M3"/>
    <mergeCell ref="O3:P3"/>
    <mergeCell ref="C3:C4"/>
    <mergeCell ref="D3:D4"/>
    <mergeCell ref="E3:E4"/>
    <mergeCell ref="F3:G3"/>
    <mergeCell ref="H3:I3"/>
    <mergeCell ref="A47:A59"/>
    <mergeCell ref="N47:N60"/>
    <mergeCell ref="P47:P60"/>
    <mergeCell ref="A61:A73"/>
    <mergeCell ref="N61:N74"/>
    <mergeCell ref="P61:P74"/>
    <mergeCell ref="D1:G1"/>
    <mergeCell ref="A19:A31"/>
    <mergeCell ref="N19:N32"/>
    <mergeCell ref="P19:P32"/>
    <mergeCell ref="P187:P200"/>
    <mergeCell ref="A257:A269"/>
    <mergeCell ref="N257:N270"/>
    <mergeCell ref="P257:P270"/>
    <mergeCell ref="A201:A213"/>
    <mergeCell ref="N201:N214"/>
    <mergeCell ref="P201:P214"/>
    <mergeCell ref="A271:A283"/>
    <mergeCell ref="N271:N284"/>
    <mergeCell ref="P271:P284"/>
    <mergeCell ref="A229:A241"/>
    <mergeCell ref="N229:N242"/>
    <mergeCell ref="P229:P242"/>
    <mergeCell ref="A243:A255"/>
    <mergeCell ref="N243:N256"/>
    <mergeCell ref="P243:P256"/>
    <mergeCell ref="A215:A227"/>
    <mergeCell ref="N215:N228"/>
    <mergeCell ref="P215:P228"/>
    <mergeCell ref="A187:A199"/>
    <mergeCell ref="N187:N200"/>
    <mergeCell ref="N159:N172"/>
    <mergeCell ref="P159:P172"/>
    <mergeCell ref="A173:A185"/>
    <mergeCell ref="N173:N186"/>
    <mergeCell ref="P173:P186"/>
    <mergeCell ref="A131:A143"/>
    <mergeCell ref="N131:N144"/>
    <mergeCell ref="P131:P144"/>
    <mergeCell ref="A145:A157"/>
    <mergeCell ref="N145:N158"/>
    <mergeCell ref="P145:P158"/>
    <mergeCell ref="A159:A171"/>
    <mergeCell ref="A103:A115"/>
    <mergeCell ref="N103:N116"/>
    <mergeCell ref="P103:P116"/>
    <mergeCell ref="A117:A129"/>
    <mergeCell ref="N117:N130"/>
    <mergeCell ref="P117:P130"/>
    <mergeCell ref="A75:A87"/>
    <mergeCell ref="N75:N88"/>
    <mergeCell ref="P75:P88"/>
    <mergeCell ref="A89:A101"/>
    <mergeCell ref="N89:N102"/>
    <mergeCell ref="P89:P102"/>
    <mergeCell ref="A313:A325"/>
    <mergeCell ref="N313:N326"/>
    <mergeCell ref="P313:P326"/>
    <mergeCell ref="A327:A339"/>
    <mergeCell ref="N327:N340"/>
    <mergeCell ref="P327:P340"/>
    <mergeCell ref="A285:A297"/>
    <mergeCell ref="N285:N298"/>
    <mergeCell ref="P285:P298"/>
    <mergeCell ref="A299:A311"/>
    <mergeCell ref="N299:N312"/>
    <mergeCell ref="P299:P312"/>
    <mergeCell ref="A369:A381"/>
    <mergeCell ref="N369:N382"/>
    <mergeCell ref="P369:P382"/>
    <mergeCell ref="A383:A395"/>
    <mergeCell ref="N383:N396"/>
    <mergeCell ref="P383:P396"/>
    <mergeCell ref="A341:A353"/>
    <mergeCell ref="N341:N354"/>
    <mergeCell ref="P341:P354"/>
    <mergeCell ref="A355:A367"/>
    <mergeCell ref="N355:N368"/>
    <mergeCell ref="P355:P368"/>
    <mergeCell ref="A425:A437"/>
    <mergeCell ref="N425:N438"/>
    <mergeCell ref="P425:P438"/>
    <mergeCell ref="A439:A451"/>
    <mergeCell ref="N439:N452"/>
    <mergeCell ref="P439:P452"/>
    <mergeCell ref="A397:A409"/>
    <mergeCell ref="N397:N410"/>
    <mergeCell ref="P397:P410"/>
    <mergeCell ref="A411:A423"/>
    <mergeCell ref="N411:N424"/>
    <mergeCell ref="P411:P424"/>
    <mergeCell ref="A481:A493"/>
    <mergeCell ref="N481:N494"/>
    <mergeCell ref="P481:P494"/>
    <mergeCell ref="A453:A465"/>
    <mergeCell ref="N453:N466"/>
    <mergeCell ref="P453:P466"/>
    <mergeCell ref="A467:A479"/>
    <mergeCell ref="N467:N480"/>
    <mergeCell ref="P467:P480"/>
  </mergeCells>
  <conditionalFormatting sqref="A5:P18">
    <cfRule type="expression" dxfId="305" priority="256" stopIfTrue="1">
      <formula>ISEVEN($A$18)</formula>
    </cfRule>
  </conditionalFormatting>
  <conditionalFormatting sqref="V5:V18 V495">
    <cfRule type="expression" dxfId="304" priority="251" stopIfTrue="1">
      <formula>$V5="Bronze"</formula>
    </cfRule>
    <cfRule type="expression" dxfId="303" priority="252" stopIfTrue="1">
      <formula>$V5="Silver"</formula>
    </cfRule>
    <cfRule type="expression" dxfId="302" priority="253" stopIfTrue="1">
      <formula>$V5="Gold"</formula>
    </cfRule>
  </conditionalFormatting>
  <conditionalFormatting sqref="A19:P32">
    <cfRule type="expression" dxfId="301" priority="250" stopIfTrue="1">
      <formula>ISEVEN($A$32)</formula>
    </cfRule>
  </conditionalFormatting>
  <conditionalFormatting sqref="V19:V32">
    <cfRule type="expression" dxfId="300" priority="247" stopIfTrue="1">
      <formula>$V19="Bronze"</formula>
    </cfRule>
    <cfRule type="expression" dxfId="299" priority="248" stopIfTrue="1">
      <formula>$V19="Silver"</formula>
    </cfRule>
    <cfRule type="expression" dxfId="298" priority="249" stopIfTrue="1">
      <formula>$V19="Gold"</formula>
    </cfRule>
  </conditionalFormatting>
  <conditionalFormatting sqref="R5:T32">
    <cfRule type="cellIs" dxfId="297" priority="244" stopIfTrue="1" operator="equal">
      <formula>3</formula>
    </cfRule>
    <cfRule type="cellIs" dxfId="296" priority="245" stopIfTrue="1" operator="equal">
      <formula>2</formula>
    </cfRule>
    <cfRule type="cellIs" dxfId="295" priority="246" stopIfTrue="1" operator="equal">
      <formula>1</formula>
    </cfRule>
  </conditionalFormatting>
  <conditionalFormatting sqref="A33:P46">
    <cfRule type="expression" dxfId="294" priority="243" stopIfTrue="1">
      <formula>ISEVEN($A$46)</formula>
    </cfRule>
  </conditionalFormatting>
  <conditionalFormatting sqref="V33:V46">
    <cfRule type="expression" dxfId="293" priority="240" stopIfTrue="1">
      <formula>$V33="Bronze"</formula>
    </cfRule>
    <cfRule type="expression" dxfId="292" priority="241" stopIfTrue="1">
      <formula>$V33="Silver"</formula>
    </cfRule>
    <cfRule type="expression" dxfId="291" priority="242" stopIfTrue="1">
      <formula>$V33="Gold"</formula>
    </cfRule>
  </conditionalFormatting>
  <conditionalFormatting sqref="R33:T46">
    <cfRule type="cellIs" dxfId="290" priority="237" stopIfTrue="1" operator="equal">
      <formula>3</formula>
    </cfRule>
    <cfRule type="cellIs" dxfId="289" priority="238" stopIfTrue="1" operator="equal">
      <formula>2</formula>
    </cfRule>
    <cfRule type="cellIs" dxfId="288" priority="239" stopIfTrue="1" operator="equal">
      <formula>1</formula>
    </cfRule>
  </conditionalFormatting>
  <conditionalFormatting sqref="A47:P60">
    <cfRule type="expression" dxfId="287" priority="236" stopIfTrue="1">
      <formula>ISEVEN($A$60)</formula>
    </cfRule>
  </conditionalFormatting>
  <conditionalFormatting sqref="V47:V60">
    <cfRule type="expression" dxfId="286" priority="233" stopIfTrue="1">
      <formula>$V47="Bronze"</formula>
    </cfRule>
    <cfRule type="expression" dxfId="285" priority="234" stopIfTrue="1">
      <formula>$V47="Silver"</formula>
    </cfRule>
    <cfRule type="expression" dxfId="284" priority="235" stopIfTrue="1">
      <formula>$V47="Gold"</formula>
    </cfRule>
  </conditionalFormatting>
  <conditionalFormatting sqref="R47:T60">
    <cfRule type="cellIs" dxfId="283" priority="230" stopIfTrue="1" operator="equal">
      <formula>3</formula>
    </cfRule>
    <cfRule type="cellIs" dxfId="282" priority="231" stopIfTrue="1" operator="equal">
      <formula>2</formula>
    </cfRule>
    <cfRule type="cellIs" dxfId="281" priority="232" stopIfTrue="1" operator="equal">
      <formula>1</formula>
    </cfRule>
  </conditionalFormatting>
  <conditionalFormatting sqref="A61:P74">
    <cfRule type="expression" dxfId="280" priority="229" stopIfTrue="1">
      <formula>ISEVEN($A$74)</formula>
    </cfRule>
  </conditionalFormatting>
  <conditionalFormatting sqref="V61:V74">
    <cfRule type="expression" dxfId="279" priority="226" stopIfTrue="1">
      <formula>$V61="Bronze"</formula>
    </cfRule>
    <cfRule type="expression" dxfId="278" priority="227" stopIfTrue="1">
      <formula>$V61="Silver"</formula>
    </cfRule>
    <cfRule type="expression" dxfId="277" priority="228" stopIfTrue="1">
      <formula>$V61="Gold"</formula>
    </cfRule>
  </conditionalFormatting>
  <conditionalFormatting sqref="R61:T74">
    <cfRule type="cellIs" dxfId="276" priority="223" stopIfTrue="1" operator="equal">
      <formula>3</formula>
    </cfRule>
    <cfRule type="cellIs" dxfId="275" priority="224" stopIfTrue="1" operator="equal">
      <formula>2</formula>
    </cfRule>
    <cfRule type="cellIs" dxfId="274" priority="225" stopIfTrue="1" operator="equal">
      <formula>1</formula>
    </cfRule>
  </conditionalFormatting>
  <conditionalFormatting sqref="A75:P88">
    <cfRule type="expression" dxfId="273" priority="222" stopIfTrue="1">
      <formula>ISEVEN($A$88)</formula>
    </cfRule>
  </conditionalFormatting>
  <conditionalFormatting sqref="V75:V88">
    <cfRule type="expression" dxfId="272" priority="219" stopIfTrue="1">
      <formula>$V75="Bronze"</formula>
    </cfRule>
    <cfRule type="expression" dxfId="271" priority="220" stopIfTrue="1">
      <formula>$V75="Silver"</formula>
    </cfRule>
    <cfRule type="expression" dxfId="270" priority="221" stopIfTrue="1">
      <formula>$V75="Gold"</formula>
    </cfRule>
  </conditionalFormatting>
  <conditionalFormatting sqref="R75:T88">
    <cfRule type="cellIs" dxfId="269" priority="216" stopIfTrue="1" operator="equal">
      <formula>3</formula>
    </cfRule>
    <cfRule type="cellIs" dxfId="268" priority="217" stopIfTrue="1" operator="equal">
      <formula>2</formula>
    </cfRule>
    <cfRule type="cellIs" dxfId="267" priority="218" stopIfTrue="1" operator="equal">
      <formula>1</formula>
    </cfRule>
  </conditionalFormatting>
  <conditionalFormatting sqref="A89:P102">
    <cfRule type="expression" dxfId="266" priority="215" stopIfTrue="1">
      <formula>ISEVEN($A$102)</formula>
    </cfRule>
  </conditionalFormatting>
  <conditionalFormatting sqref="V89:V102">
    <cfRule type="expression" dxfId="265" priority="212" stopIfTrue="1">
      <formula>$V89="Bronze"</formula>
    </cfRule>
    <cfRule type="expression" dxfId="264" priority="213" stopIfTrue="1">
      <formula>$V89="Silver"</formula>
    </cfRule>
    <cfRule type="expression" dxfId="263" priority="214" stopIfTrue="1">
      <formula>$V89="Gold"</formula>
    </cfRule>
  </conditionalFormatting>
  <conditionalFormatting sqref="R89:T102">
    <cfRule type="cellIs" dxfId="262" priority="209" stopIfTrue="1" operator="equal">
      <formula>3</formula>
    </cfRule>
    <cfRule type="cellIs" dxfId="261" priority="210" stopIfTrue="1" operator="equal">
      <formula>2</formula>
    </cfRule>
    <cfRule type="cellIs" dxfId="260" priority="211" stopIfTrue="1" operator="equal">
      <formula>1</formula>
    </cfRule>
  </conditionalFormatting>
  <conditionalFormatting sqref="A103:P116">
    <cfRule type="expression" dxfId="259" priority="208" stopIfTrue="1">
      <formula>ISEVEN($A$116)</formula>
    </cfRule>
  </conditionalFormatting>
  <conditionalFormatting sqref="V103:V116">
    <cfRule type="expression" dxfId="258" priority="205" stopIfTrue="1">
      <formula>$V103="Bronze"</formula>
    </cfRule>
    <cfRule type="expression" dxfId="257" priority="206" stopIfTrue="1">
      <formula>$V103="Silver"</formula>
    </cfRule>
    <cfRule type="expression" dxfId="256" priority="207" stopIfTrue="1">
      <formula>$V103="Gold"</formula>
    </cfRule>
  </conditionalFormatting>
  <conditionalFormatting sqref="R103:T116">
    <cfRule type="cellIs" dxfId="255" priority="202" stopIfTrue="1" operator="equal">
      <formula>3</formula>
    </cfRule>
    <cfRule type="cellIs" dxfId="254" priority="203" stopIfTrue="1" operator="equal">
      <formula>2</formula>
    </cfRule>
    <cfRule type="cellIs" dxfId="253" priority="204" stopIfTrue="1" operator="equal">
      <formula>1</formula>
    </cfRule>
  </conditionalFormatting>
  <conditionalFormatting sqref="A117:P130">
    <cfRule type="expression" dxfId="252" priority="201" stopIfTrue="1">
      <formula>ISEVEN($A$130)</formula>
    </cfRule>
  </conditionalFormatting>
  <conditionalFormatting sqref="V117:V130">
    <cfRule type="expression" dxfId="251" priority="198" stopIfTrue="1">
      <formula>$V117="Bronze"</formula>
    </cfRule>
    <cfRule type="expression" dxfId="250" priority="199" stopIfTrue="1">
      <formula>$V117="Silver"</formula>
    </cfRule>
    <cfRule type="expression" dxfId="249" priority="200" stopIfTrue="1">
      <formula>$V117="Gold"</formula>
    </cfRule>
  </conditionalFormatting>
  <conditionalFormatting sqref="R117:T130">
    <cfRule type="cellIs" dxfId="248" priority="195" stopIfTrue="1" operator="equal">
      <formula>3</formula>
    </cfRule>
    <cfRule type="cellIs" dxfId="247" priority="196" stopIfTrue="1" operator="equal">
      <formula>2</formula>
    </cfRule>
    <cfRule type="cellIs" dxfId="246" priority="197" stopIfTrue="1" operator="equal">
      <formula>1</formula>
    </cfRule>
  </conditionalFormatting>
  <conditionalFormatting sqref="A131:P144">
    <cfRule type="expression" dxfId="245" priority="194" stopIfTrue="1">
      <formula>ISEVEN($A$144)</formula>
    </cfRule>
  </conditionalFormatting>
  <conditionalFormatting sqref="V131:V144">
    <cfRule type="expression" dxfId="244" priority="191" stopIfTrue="1">
      <formula>$V131="Bronze"</formula>
    </cfRule>
    <cfRule type="expression" dxfId="243" priority="192" stopIfTrue="1">
      <formula>$V131="Silver"</formula>
    </cfRule>
    <cfRule type="expression" dxfId="242" priority="193" stopIfTrue="1">
      <formula>$V131="Gold"</formula>
    </cfRule>
  </conditionalFormatting>
  <conditionalFormatting sqref="R131:T144">
    <cfRule type="cellIs" dxfId="241" priority="188" stopIfTrue="1" operator="equal">
      <formula>3</formula>
    </cfRule>
    <cfRule type="cellIs" dxfId="240" priority="189" stopIfTrue="1" operator="equal">
      <formula>2</formula>
    </cfRule>
    <cfRule type="cellIs" dxfId="239" priority="190" stopIfTrue="1" operator="equal">
      <formula>1</formula>
    </cfRule>
  </conditionalFormatting>
  <conditionalFormatting sqref="A215:P228">
    <cfRule type="expression" dxfId="238" priority="187" stopIfTrue="1">
      <formula>ISEVEN($A$228)</formula>
    </cfRule>
  </conditionalFormatting>
  <conditionalFormatting sqref="V215:V228">
    <cfRule type="expression" dxfId="237" priority="184" stopIfTrue="1">
      <formula>$V215="Bronze"</formula>
    </cfRule>
    <cfRule type="expression" dxfId="236" priority="185" stopIfTrue="1">
      <formula>$V215="Silver"</formula>
    </cfRule>
    <cfRule type="expression" dxfId="235" priority="186" stopIfTrue="1">
      <formula>$V215="Gold"</formula>
    </cfRule>
  </conditionalFormatting>
  <conditionalFormatting sqref="R215:T228">
    <cfRule type="cellIs" dxfId="234" priority="181" stopIfTrue="1" operator="equal">
      <formula>3</formula>
    </cfRule>
    <cfRule type="cellIs" dxfId="233" priority="182" stopIfTrue="1" operator="equal">
      <formula>2</formula>
    </cfRule>
    <cfRule type="cellIs" dxfId="232" priority="183" stopIfTrue="1" operator="equal">
      <formula>1</formula>
    </cfRule>
  </conditionalFormatting>
  <conditionalFormatting sqref="A229:P242">
    <cfRule type="expression" dxfId="231" priority="180" stopIfTrue="1">
      <formula>ISEVEN($A$242)</formula>
    </cfRule>
  </conditionalFormatting>
  <conditionalFormatting sqref="V229:V242">
    <cfRule type="expression" dxfId="230" priority="177" stopIfTrue="1">
      <formula>$V229="Bronze"</formula>
    </cfRule>
    <cfRule type="expression" dxfId="229" priority="178" stopIfTrue="1">
      <formula>$V229="Silver"</formula>
    </cfRule>
    <cfRule type="expression" dxfId="228" priority="179" stopIfTrue="1">
      <formula>$V229="Gold"</formula>
    </cfRule>
  </conditionalFormatting>
  <conditionalFormatting sqref="R229:T242">
    <cfRule type="cellIs" dxfId="227" priority="174" stopIfTrue="1" operator="equal">
      <formula>3</formula>
    </cfRule>
    <cfRule type="cellIs" dxfId="226" priority="175" stopIfTrue="1" operator="equal">
      <formula>2</formula>
    </cfRule>
    <cfRule type="cellIs" dxfId="225" priority="176" stopIfTrue="1" operator="equal">
      <formula>1</formula>
    </cfRule>
  </conditionalFormatting>
  <conditionalFormatting sqref="A243:P256">
    <cfRule type="expression" dxfId="224" priority="173" stopIfTrue="1">
      <formula>ISEVEN($A$256)</formula>
    </cfRule>
  </conditionalFormatting>
  <conditionalFormatting sqref="V243:V256">
    <cfRule type="expression" dxfId="223" priority="170" stopIfTrue="1">
      <formula>$V243="Bronze"</formula>
    </cfRule>
    <cfRule type="expression" dxfId="222" priority="171" stopIfTrue="1">
      <formula>$V243="Silver"</formula>
    </cfRule>
    <cfRule type="expression" dxfId="221" priority="172" stopIfTrue="1">
      <formula>$V243="Gold"</formula>
    </cfRule>
  </conditionalFormatting>
  <conditionalFormatting sqref="R243:T256">
    <cfRule type="cellIs" dxfId="220" priority="167" stopIfTrue="1" operator="equal">
      <formula>3</formula>
    </cfRule>
    <cfRule type="cellIs" dxfId="219" priority="168" stopIfTrue="1" operator="equal">
      <formula>2</formula>
    </cfRule>
    <cfRule type="cellIs" dxfId="218" priority="169" stopIfTrue="1" operator="equal">
      <formula>1</formula>
    </cfRule>
  </conditionalFormatting>
  <conditionalFormatting sqref="A257:P270">
    <cfRule type="expression" dxfId="217" priority="166" stopIfTrue="1">
      <formula>ISEVEN($A$270)</formula>
    </cfRule>
  </conditionalFormatting>
  <conditionalFormatting sqref="V257:V270">
    <cfRule type="expression" dxfId="216" priority="163" stopIfTrue="1">
      <formula>$V257="Bronze"</formula>
    </cfRule>
    <cfRule type="expression" dxfId="215" priority="164" stopIfTrue="1">
      <formula>$V257="Silver"</formula>
    </cfRule>
    <cfRule type="expression" dxfId="214" priority="165" stopIfTrue="1">
      <formula>$V257="Gold"</formula>
    </cfRule>
  </conditionalFormatting>
  <conditionalFormatting sqref="R257:T270">
    <cfRule type="cellIs" dxfId="213" priority="160" stopIfTrue="1" operator="equal">
      <formula>3</formula>
    </cfRule>
    <cfRule type="cellIs" dxfId="212" priority="161" stopIfTrue="1" operator="equal">
      <formula>2</formula>
    </cfRule>
    <cfRule type="cellIs" dxfId="211" priority="162" stopIfTrue="1" operator="equal">
      <formula>1</formula>
    </cfRule>
  </conditionalFormatting>
  <conditionalFormatting sqref="A271:P284">
    <cfRule type="expression" dxfId="210" priority="159" stopIfTrue="1">
      <formula>ISEVEN($A$284)</formula>
    </cfRule>
  </conditionalFormatting>
  <conditionalFormatting sqref="V271:V284">
    <cfRule type="expression" dxfId="209" priority="156" stopIfTrue="1">
      <formula>$V271="Bronze"</formula>
    </cfRule>
    <cfRule type="expression" dxfId="208" priority="157" stopIfTrue="1">
      <formula>$V271="Silver"</formula>
    </cfRule>
    <cfRule type="expression" dxfId="207" priority="158" stopIfTrue="1">
      <formula>$V271="Gold"</formula>
    </cfRule>
  </conditionalFormatting>
  <conditionalFormatting sqref="R271:T284">
    <cfRule type="cellIs" dxfId="206" priority="153" stopIfTrue="1" operator="equal">
      <formula>3</formula>
    </cfRule>
    <cfRule type="cellIs" dxfId="205" priority="154" stopIfTrue="1" operator="equal">
      <formula>2</formula>
    </cfRule>
    <cfRule type="cellIs" dxfId="204" priority="155" stopIfTrue="1" operator="equal">
      <formula>1</formula>
    </cfRule>
  </conditionalFormatting>
  <conditionalFormatting sqref="A145:P158">
    <cfRule type="expression" dxfId="203" priority="152" stopIfTrue="1">
      <formula>ISEVEN($A$158)</formula>
    </cfRule>
  </conditionalFormatting>
  <conditionalFormatting sqref="V145:V158">
    <cfRule type="expression" dxfId="202" priority="149" stopIfTrue="1">
      <formula>$V145="Bronze"</formula>
    </cfRule>
    <cfRule type="expression" dxfId="201" priority="150" stopIfTrue="1">
      <formula>$V145="Silver"</formula>
    </cfRule>
    <cfRule type="expression" dxfId="200" priority="151" stopIfTrue="1">
      <formula>$V145="Gold"</formula>
    </cfRule>
  </conditionalFormatting>
  <conditionalFormatting sqref="R145:T158">
    <cfRule type="cellIs" dxfId="199" priority="146" stopIfTrue="1" operator="equal">
      <formula>3</formula>
    </cfRule>
    <cfRule type="cellIs" dxfId="198" priority="147" stopIfTrue="1" operator="equal">
      <formula>2</formula>
    </cfRule>
    <cfRule type="cellIs" dxfId="197" priority="148" stopIfTrue="1" operator="equal">
      <formula>1</formula>
    </cfRule>
  </conditionalFormatting>
  <conditionalFormatting sqref="A159:P172">
    <cfRule type="expression" dxfId="196" priority="145" stopIfTrue="1">
      <formula>ISEVEN($A$172)</formula>
    </cfRule>
  </conditionalFormatting>
  <conditionalFormatting sqref="V159:V172">
    <cfRule type="expression" dxfId="195" priority="142" stopIfTrue="1">
      <formula>$V159="Bronze"</formula>
    </cfRule>
    <cfRule type="expression" dxfId="194" priority="143" stopIfTrue="1">
      <formula>$V159="Silver"</formula>
    </cfRule>
    <cfRule type="expression" dxfId="193" priority="144" stopIfTrue="1">
      <formula>$V159="Gold"</formula>
    </cfRule>
  </conditionalFormatting>
  <conditionalFormatting sqref="R159:T172">
    <cfRule type="cellIs" dxfId="192" priority="139" stopIfTrue="1" operator="equal">
      <formula>3</formula>
    </cfRule>
    <cfRule type="cellIs" dxfId="191" priority="140" stopIfTrue="1" operator="equal">
      <formula>2</formula>
    </cfRule>
    <cfRule type="cellIs" dxfId="190" priority="141" stopIfTrue="1" operator="equal">
      <formula>1</formula>
    </cfRule>
  </conditionalFormatting>
  <conditionalFormatting sqref="A173:P186">
    <cfRule type="expression" dxfId="189" priority="138" stopIfTrue="1">
      <formula>ISEVEN($A$186)</formula>
    </cfRule>
  </conditionalFormatting>
  <conditionalFormatting sqref="V173:V186">
    <cfRule type="expression" dxfId="188" priority="135" stopIfTrue="1">
      <formula>$V173="Bronze"</formula>
    </cfRule>
    <cfRule type="expression" dxfId="187" priority="136" stopIfTrue="1">
      <formula>$V173="Silver"</formula>
    </cfRule>
    <cfRule type="expression" dxfId="186" priority="137" stopIfTrue="1">
      <formula>$V173="Gold"</formula>
    </cfRule>
  </conditionalFormatting>
  <conditionalFormatting sqref="R173:T186">
    <cfRule type="cellIs" dxfId="185" priority="132" stopIfTrue="1" operator="equal">
      <formula>3</formula>
    </cfRule>
    <cfRule type="cellIs" dxfId="184" priority="133" stopIfTrue="1" operator="equal">
      <formula>2</formula>
    </cfRule>
    <cfRule type="cellIs" dxfId="183" priority="134" stopIfTrue="1" operator="equal">
      <formula>1</formula>
    </cfRule>
  </conditionalFormatting>
  <conditionalFormatting sqref="A187:P200">
    <cfRule type="expression" dxfId="182" priority="131" stopIfTrue="1">
      <formula>ISEVEN($A$200)</formula>
    </cfRule>
  </conditionalFormatting>
  <conditionalFormatting sqref="V187:V200">
    <cfRule type="expression" dxfId="181" priority="128" stopIfTrue="1">
      <formula>$V187="Bronze"</formula>
    </cfRule>
    <cfRule type="expression" dxfId="180" priority="129" stopIfTrue="1">
      <formula>$V187="Silver"</formula>
    </cfRule>
    <cfRule type="expression" dxfId="179" priority="130" stopIfTrue="1">
      <formula>$V187="Gold"</formula>
    </cfRule>
  </conditionalFormatting>
  <conditionalFormatting sqref="R187:T200">
    <cfRule type="cellIs" dxfId="178" priority="125" stopIfTrue="1" operator="equal">
      <formula>3</formula>
    </cfRule>
    <cfRule type="cellIs" dxfId="177" priority="126" stopIfTrue="1" operator="equal">
      <formula>2</formula>
    </cfRule>
    <cfRule type="cellIs" dxfId="176" priority="127" stopIfTrue="1" operator="equal">
      <formula>1</formula>
    </cfRule>
  </conditionalFormatting>
  <conditionalFormatting sqref="A201:P214">
    <cfRule type="expression" dxfId="175" priority="124" stopIfTrue="1">
      <formula>ISEVEN($A$214)</formula>
    </cfRule>
  </conditionalFormatting>
  <conditionalFormatting sqref="V201:V214">
    <cfRule type="expression" dxfId="174" priority="121" stopIfTrue="1">
      <formula>$V201="Bronze"</formula>
    </cfRule>
    <cfRule type="expression" dxfId="173" priority="122" stopIfTrue="1">
      <formula>$V201="Silver"</formula>
    </cfRule>
    <cfRule type="expression" dxfId="172" priority="123" stopIfTrue="1">
      <formula>$V201="Gold"</formula>
    </cfRule>
  </conditionalFormatting>
  <conditionalFormatting sqref="R201:T214">
    <cfRule type="cellIs" dxfId="171" priority="118" stopIfTrue="1" operator="equal">
      <formula>3</formula>
    </cfRule>
    <cfRule type="cellIs" dxfId="170" priority="119" stopIfTrue="1" operator="equal">
      <formula>2</formula>
    </cfRule>
    <cfRule type="cellIs" dxfId="169" priority="120" stopIfTrue="1" operator="equal">
      <formula>1</formula>
    </cfRule>
  </conditionalFormatting>
  <conditionalFormatting sqref="J5:K284 J495:K495">
    <cfRule type="expression" dxfId="168" priority="117" stopIfTrue="1">
      <formula>AND($J5=0,$K5&gt;0)</formula>
    </cfRule>
  </conditionalFormatting>
  <conditionalFormatting sqref="F5:G284 F495:G495">
    <cfRule type="expression" dxfId="167" priority="116" stopIfTrue="1">
      <formula>AND($F5=0,$G5&gt;0)</formula>
    </cfRule>
  </conditionalFormatting>
  <conditionalFormatting sqref="L5:M284 L495:M495">
    <cfRule type="expression" dxfId="166" priority="115" stopIfTrue="1">
      <formula>AND($L5=0,$M5&gt;0)</formula>
    </cfRule>
  </conditionalFormatting>
  <conditionalFormatting sqref="H5:I284 H495:I495">
    <cfRule type="expression" dxfId="165" priority="114" stopIfTrue="1">
      <formula>AND($H5=0,$I5&gt;0)</formula>
    </cfRule>
  </conditionalFormatting>
  <conditionalFormatting sqref="A355:P368">
    <cfRule type="expression" dxfId="164" priority="113" stopIfTrue="1">
      <formula>ISEVEN($A$228)</formula>
    </cfRule>
  </conditionalFormatting>
  <conditionalFormatting sqref="V355:V368">
    <cfRule type="expression" dxfId="163" priority="110" stopIfTrue="1">
      <formula>$V355="Bronze"</formula>
    </cfRule>
    <cfRule type="expression" dxfId="162" priority="111" stopIfTrue="1">
      <formula>$V355="Silver"</formula>
    </cfRule>
    <cfRule type="expression" dxfId="161" priority="112" stopIfTrue="1">
      <formula>$V355="Gold"</formula>
    </cfRule>
  </conditionalFormatting>
  <conditionalFormatting sqref="R355:T368">
    <cfRule type="cellIs" dxfId="160" priority="107" stopIfTrue="1" operator="equal">
      <formula>3</formula>
    </cfRule>
    <cfRule type="cellIs" dxfId="159" priority="108" stopIfTrue="1" operator="equal">
      <formula>2</formula>
    </cfRule>
    <cfRule type="cellIs" dxfId="158" priority="109" stopIfTrue="1" operator="equal">
      <formula>1</formula>
    </cfRule>
  </conditionalFormatting>
  <conditionalFormatting sqref="A369:P382">
    <cfRule type="expression" dxfId="157" priority="106" stopIfTrue="1">
      <formula>ISEVEN($A$242)</formula>
    </cfRule>
  </conditionalFormatting>
  <conditionalFormatting sqref="V369:V382">
    <cfRule type="expression" dxfId="156" priority="103" stopIfTrue="1">
      <formula>$V369="Bronze"</formula>
    </cfRule>
    <cfRule type="expression" dxfId="155" priority="104" stopIfTrue="1">
      <formula>$V369="Silver"</formula>
    </cfRule>
    <cfRule type="expression" dxfId="154" priority="105" stopIfTrue="1">
      <formula>$V369="Gold"</formula>
    </cfRule>
  </conditionalFormatting>
  <conditionalFormatting sqref="R369:T382">
    <cfRule type="cellIs" dxfId="153" priority="100" stopIfTrue="1" operator="equal">
      <formula>3</formula>
    </cfRule>
    <cfRule type="cellIs" dxfId="152" priority="101" stopIfTrue="1" operator="equal">
      <formula>2</formula>
    </cfRule>
    <cfRule type="cellIs" dxfId="151" priority="102" stopIfTrue="1" operator="equal">
      <formula>1</formula>
    </cfRule>
  </conditionalFormatting>
  <conditionalFormatting sqref="A383:P396">
    <cfRule type="expression" dxfId="150" priority="99" stopIfTrue="1">
      <formula>ISEVEN($A$256)</formula>
    </cfRule>
  </conditionalFormatting>
  <conditionalFormatting sqref="V383:V396">
    <cfRule type="expression" dxfId="149" priority="96" stopIfTrue="1">
      <formula>$V383="Bronze"</formula>
    </cfRule>
    <cfRule type="expression" dxfId="148" priority="97" stopIfTrue="1">
      <formula>$V383="Silver"</formula>
    </cfRule>
    <cfRule type="expression" dxfId="147" priority="98" stopIfTrue="1">
      <formula>$V383="Gold"</formula>
    </cfRule>
  </conditionalFormatting>
  <conditionalFormatting sqref="R383:T396">
    <cfRule type="cellIs" dxfId="146" priority="93" stopIfTrue="1" operator="equal">
      <formula>3</formula>
    </cfRule>
    <cfRule type="cellIs" dxfId="145" priority="94" stopIfTrue="1" operator="equal">
      <formula>2</formula>
    </cfRule>
    <cfRule type="cellIs" dxfId="144" priority="95" stopIfTrue="1" operator="equal">
      <formula>1</formula>
    </cfRule>
  </conditionalFormatting>
  <conditionalFormatting sqref="A397:P410">
    <cfRule type="expression" dxfId="143" priority="92" stopIfTrue="1">
      <formula>ISEVEN($A$270)</formula>
    </cfRule>
  </conditionalFormatting>
  <conditionalFormatting sqref="V397:V410">
    <cfRule type="expression" dxfId="142" priority="89" stopIfTrue="1">
      <formula>$V397="Bronze"</formula>
    </cfRule>
    <cfRule type="expression" dxfId="141" priority="90" stopIfTrue="1">
      <formula>$V397="Silver"</formula>
    </cfRule>
    <cfRule type="expression" dxfId="140" priority="91" stopIfTrue="1">
      <formula>$V397="Gold"</formula>
    </cfRule>
  </conditionalFormatting>
  <conditionalFormatting sqref="R397:T410">
    <cfRule type="cellIs" dxfId="139" priority="86" stopIfTrue="1" operator="equal">
      <formula>3</formula>
    </cfRule>
    <cfRule type="cellIs" dxfId="138" priority="87" stopIfTrue="1" operator="equal">
      <formula>2</formula>
    </cfRule>
    <cfRule type="cellIs" dxfId="137" priority="88" stopIfTrue="1" operator="equal">
      <formula>1</formula>
    </cfRule>
  </conditionalFormatting>
  <conditionalFormatting sqref="A411:P424">
    <cfRule type="expression" dxfId="136" priority="85" stopIfTrue="1">
      <formula>ISEVEN($A$284)</formula>
    </cfRule>
  </conditionalFormatting>
  <conditionalFormatting sqref="V411:V424">
    <cfRule type="expression" dxfId="135" priority="82" stopIfTrue="1">
      <formula>$V411="Bronze"</formula>
    </cfRule>
    <cfRule type="expression" dxfId="134" priority="83" stopIfTrue="1">
      <formula>$V411="Silver"</formula>
    </cfRule>
    <cfRule type="expression" dxfId="133" priority="84" stopIfTrue="1">
      <formula>$V411="Gold"</formula>
    </cfRule>
  </conditionalFormatting>
  <conditionalFormatting sqref="R411:T424">
    <cfRule type="cellIs" dxfId="132" priority="79" stopIfTrue="1" operator="equal">
      <formula>3</formula>
    </cfRule>
    <cfRule type="cellIs" dxfId="131" priority="80" stopIfTrue="1" operator="equal">
      <formula>2</formula>
    </cfRule>
    <cfRule type="cellIs" dxfId="130" priority="81" stopIfTrue="1" operator="equal">
      <formula>1</formula>
    </cfRule>
  </conditionalFormatting>
  <conditionalFormatting sqref="A285:P298">
    <cfRule type="expression" dxfId="129" priority="78" stopIfTrue="1">
      <formula>ISEVEN($A$158)</formula>
    </cfRule>
  </conditionalFormatting>
  <conditionalFormatting sqref="V285:V298">
    <cfRule type="expression" dxfId="128" priority="75" stopIfTrue="1">
      <formula>$V285="Bronze"</formula>
    </cfRule>
    <cfRule type="expression" dxfId="127" priority="76" stopIfTrue="1">
      <formula>$V285="Silver"</formula>
    </cfRule>
    <cfRule type="expression" dxfId="126" priority="77" stopIfTrue="1">
      <formula>$V285="Gold"</formula>
    </cfRule>
  </conditionalFormatting>
  <conditionalFormatting sqref="R285:T298">
    <cfRule type="cellIs" dxfId="125" priority="72" stopIfTrue="1" operator="equal">
      <formula>3</formula>
    </cfRule>
    <cfRule type="cellIs" dxfId="124" priority="73" stopIfTrue="1" operator="equal">
      <formula>2</formula>
    </cfRule>
    <cfRule type="cellIs" dxfId="123" priority="74" stopIfTrue="1" operator="equal">
      <formula>1</formula>
    </cfRule>
  </conditionalFormatting>
  <conditionalFormatting sqref="A299:P312">
    <cfRule type="expression" dxfId="122" priority="71" stopIfTrue="1">
      <formula>ISEVEN($A$172)</formula>
    </cfRule>
  </conditionalFormatting>
  <conditionalFormatting sqref="V299:V312">
    <cfRule type="expression" dxfId="121" priority="68" stopIfTrue="1">
      <formula>$V299="Bronze"</formula>
    </cfRule>
    <cfRule type="expression" dxfId="120" priority="69" stopIfTrue="1">
      <formula>$V299="Silver"</formula>
    </cfRule>
    <cfRule type="expression" dxfId="119" priority="70" stopIfTrue="1">
      <formula>$V299="Gold"</formula>
    </cfRule>
  </conditionalFormatting>
  <conditionalFormatting sqref="R299:T312">
    <cfRule type="cellIs" dxfId="118" priority="65" stopIfTrue="1" operator="equal">
      <formula>3</formula>
    </cfRule>
    <cfRule type="cellIs" dxfId="117" priority="66" stopIfTrue="1" operator="equal">
      <formula>2</formula>
    </cfRule>
    <cfRule type="cellIs" dxfId="116" priority="67" stopIfTrue="1" operator="equal">
      <formula>1</formula>
    </cfRule>
  </conditionalFormatting>
  <conditionalFormatting sqref="A313:P326">
    <cfRule type="expression" dxfId="115" priority="64" stopIfTrue="1">
      <formula>ISEVEN($A$186)</formula>
    </cfRule>
  </conditionalFormatting>
  <conditionalFormatting sqref="V313:V326">
    <cfRule type="expression" dxfId="114" priority="61" stopIfTrue="1">
      <formula>$V313="Bronze"</formula>
    </cfRule>
    <cfRule type="expression" dxfId="113" priority="62" stopIfTrue="1">
      <formula>$V313="Silver"</formula>
    </cfRule>
    <cfRule type="expression" dxfId="112" priority="63" stopIfTrue="1">
      <formula>$V313="Gold"</formula>
    </cfRule>
  </conditionalFormatting>
  <conditionalFormatting sqref="R313:T326">
    <cfRule type="cellIs" dxfId="111" priority="58" stopIfTrue="1" operator="equal">
      <formula>3</formula>
    </cfRule>
    <cfRule type="cellIs" dxfId="110" priority="59" stopIfTrue="1" operator="equal">
      <formula>2</formula>
    </cfRule>
    <cfRule type="cellIs" dxfId="109" priority="60" stopIfTrue="1" operator="equal">
      <formula>1</formula>
    </cfRule>
  </conditionalFormatting>
  <conditionalFormatting sqref="A327:P340">
    <cfRule type="expression" dxfId="108" priority="57" stopIfTrue="1">
      <formula>ISEVEN($A$200)</formula>
    </cfRule>
  </conditionalFormatting>
  <conditionalFormatting sqref="V327:V340">
    <cfRule type="expression" dxfId="107" priority="54" stopIfTrue="1">
      <formula>$V327="Bronze"</formula>
    </cfRule>
    <cfRule type="expression" dxfId="106" priority="55" stopIfTrue="1">
      <formula>$V327="Silver"</formula>
    </cfRule>
    <cfRule type="expression" dxfId="105" priority="56" stopIfTrue="1">
      <formula>$V327="Gold"</formula>
    </cfRule>
  </conditionalFormatting>
  <conditionalFormatting sqref="R327:T340">
    <cfRule type="cellIs" dxfId="104" priority="51" stopIfTrue="1" operator="equal">
      <formula>3</formula>
    </cfRule>
    <cfRule type="cellIs" dxfId="103" priority="52" stopIfTrue="1" operator="equal">
      <formula>2</formula>
    </cfRule>
    <cfRule type="cellIs" dxfId="102" priority="53" stopIfTrue="1" operator="equal">
      <formula>1</formula>
    </cfRule>
  </conditionalFormatting>
  <conditionalFormatting sqref="A341:P354">
    <cfRule type="expression" dxfId="101" priority="50" stopIfTrue="1">
      <formula>ISEVEN($A$214)</formula>
    </cfRule>
  </conditionalFormatting>
  <conditionalFormatting sqref="V341:V354">
    <cfRule type="expression" dxfId="100" priority="47" stopIfTrue="1">
      <formula>$V341="Bronze"</formula>
    </cfRule>
    <cfRule type="expression" dxfId="99" priority="48" stopIfTrue="1">
      <formula>$V341="Silver"</formula>
    </cfRule>
    <cfRule type="expression" dxfId="98" priority="49" stopIfTrue="1">
      <formula>$V341="Gold"</formula>
    </cfRule>
  </conditionalFormatting>
  <conditionalFormatting sqref="R341:T354">
    <cfRule type="cellIs" dxfId="97" priority="44" stopIfTrue="1" operator="equal">
      <formula>3</formula>
    </cfRule>
    <cfRule type="cellIs" dxfId="96" priority="45" stopIfTrue="1" operator="equal">
      <formula>2</formula>
    </cfRule>
    <cfRule type="cellIs" dxfId="95" priority="46" stopIfTrue="1" operator="equal">
      <formula>1</formula>
    </cfRule>
  </conditionalFormatting>
  <conditionalFormatting sqref="J285:K424">
    <cfRule type="expression" dxfId="94" priority="43" stopIfTrue="1">
      <formula>AND($J285=0,$K285&gt;0)</formula>
    </cfRule>
  </conditionalFormatting>
  <conditionalFormatting sqref="F285:G424">
    <cfRule type="expression" dxfId="93" priority="42" stopIfTrue="1">
      <formula>AND($F285=0,$G285&gt;0)</formula>
    </cfRule>
  </conditionalFormatting>
  <conditionalFormatting sqref="L285:M424">
    <cfRule type="expression" dxfId="92" priority="41" stopIfTrue="1">
      <formula>AND($L285=0,$M285&gt;0)</formula>
    </cfRule>
  </conditionalFormatting>
  <conditionalFormatting sqref="H285:I424">
    <cfRule type="expression" dxfId="91" priority="40" stopIfTrue="1">
      <formula>AND($H285=0,$I285&gt;0)</formula>
    </cfRule>
  </conditionalFormatting>
  <conditionalFormatting sqref="A425:P438">
    <cfRule type="expression" dxfId="90" priority="39" stopIfTrue="1">
      <formula>ISEVEN($A$228)</formula>
    </cfRule>
  </conditionalFormatting>
  <conditionalFormatting sqref="V425:V438">
    <cfRule type="expression" dxfId="89" priority="36" stopIfTrue="1">
      <formula>$V425="Bronze"</formula>
    </cfRule>
    <cfRule type="expression" dxfId="88" priority="37" stopIfTrue="1">
      <formula>$V425="Silver"</formula>
    </cfRule>
    <cfRule type="expression" dxfId="87" priority="38" stopIfTrue="1">
      <formula>$V425="Gold"</formula>
    </cfRule>
  </conditionalFormatting>
  <conditionalFormatting sqref="R425:T438">
    <cfRule type="cellIs" dxfId="86" priority="33" stopIfTrue="1" operator="equal">
      <formula>3</formula>
    </cfRule>
    <cfRule type="cellIs" dxfId="85" priority="34" stopIfTrue="1" operator="equal">
      <formula>2</formula>
    </cfRule>
    <cfRule type="cellIs" dxfId="84" priority="35" stopIfTrue="1" operator="equal">
      <formula>1</formula>
    </cfRule>
  </conditionalFormatting>
  <conditionalFormatting sqref="A439:P452">
    <cfRule type="expression" dxfId="83" priority="32" stopIfTrue="1">
      <formula>ISEVEN($A$242)</formula>
    </cfRule>
  </conditionalFormatting>
  <conditionalFormatting sqref="V439:V452">
    <cfRule type="expression" dxfId="82" priority="29" stopIfTrue="1">
      <formula>$V439="Bronze"</formula>
    </cfRule>
    <cfRule type="expression" dxfId="81" priority="30" stopIfTrue="1">
      <formula>$V439="Silver"</formula>
    </cfRule>
    <cfRule type="expression" dxfId="80" priority="31" stopIfTrue="1">
      <formula>$V439="Gold"</formula>
    </cfRule>
  </conditionalFormatting>
  <conditionalFormatting sqref="R439:T452">
    <cfRule type="cellIs" dxfId="79" priority="26" stopIfTrue="1" operator="equal">
      <formula>3</formula>
    </cfRule>
    <cfRule type="cellIs" dxfId="78" priority="27" stopIfTrue="1" operator="equal">
      <formula>2</formula>
    </cfRule>
    <cfRule type="cellIs" dxfId="77" priority="28" stopIfTrue="1" operator="equal">
      <formula>1</formula>
    </cfRule>
  </conditionalFormatting>
  <conditionalFormatting sqref="A453:P466">
    <cfRule type="expression" dxfId="76" priority="25" stopIfTrue="1">
      <formula>ISEVEN($A$256)</formula>
    </cfRule>
  </conditionalFormatting>
  <conditionalFormatting sqref="V453:V466">
    <cfRule type="expression" dxfId="75" priority="22" stopIfTrue="1">
      <formula>$V453="Bronze"</formula>
    </cfRule>
    <cfRule type="expression" dxfId="74" priority="23" stopIfTrue="1">
      <formula>$V453="Silver"</formula>
    </cfRule>
    <cfRule type="expression" dxfId="73" priority="24" stopIfTrue="1">
      <formula>$V453="Gold"</formula>
    </cfRule>
  </conditionalFormatting>
  <conditionalFormatting sqref="R453:T466">
    <cfRule type="cellIs" dxfId="72" priority="19" stopIfTrue="1" operator="equal">
      <formula>3</formula>
    </cfRule>
    <cfRule type="cellIs" dxfId="71" priority="20" stopIfTrue="1" operator="equal">
      <formula>2</formula>
    </cfRule>
    <cfRule type="cellIs" dxfId="70" priority="21" stopIfTrue="1" operator="equal">
      <formula>1</formula>
    </cfRule>
  </conditionalFormatting>
  <conditionalFormatting sqref="A467:P480">
    <cfRule type="expression" dxfId="69" priority="18" stopIfTrue="1">
      <formula>ISEVEN($A$270)</formula>
    </cfRule>
  </conditionalFormatting>
  <conditionalFormatting sqref="V467:V480">
    <cfRule type="expression" dxfId="68" priority="15" stopIfTrue="1">
      <formula>$V467="Bronze"</formula>
    </cfRule>
    <cfRule type="expression" dxfId="67" priority="16" stopIfTrue="1">
      <formula>$V467="Silver"</formula>
    </cfRule>
    <cfRule type="expression" dxfId="66" priority="17" stopIfTrue="1">
      <formula>$V467="Gold"</formula>
    </cfRule>
  </conditionalFormatting>
  <conditionalFormatting sqref="R467:T480">
    <cfRule type="cellIs" dxfId="65" priority="12" stopIfTrue="1" operator="equal">
      <formula>3</formula>
    </cfRule>
    <cfRule type="cellIs" dxfId="64" priority="13" stopIfTrue="1" operator="equal">
      <formula>2</formula>
    </cfRule>
    <cfRule type="cellIs" dxfId="63" priority="14" stopIfTrue="1" operator="equal">
      <formula>1</formula>
    </cfRule>
  </conditionalFormatting>
  <conditionalFormatting sqref="A481:P494">
    <cfRule type="expression" dxfId="62" priority="11" stopIfTrue="1">
      <formula>ISEVEN($A$284)</formula>
    </cfRule>
  </conditionalFormatting>
  <conditionalFormatting sqref="V481:V494">
    <cfRule type="expression" dxfId="61" priority="8" stopIfTrue="1">
      <formula>$V481="Bronze"</formula>
    </cfRule>
    <cfRule type="expression" dxfId="60" priority="9" stopIfTrue="1">
      <formula>$V481="Silver"</formula>
    </cfRule>
    <cfRule type="expression" dxfId="59" priority="10" stopIfTrue="1">
      <formula>$V481="Gold"</formula>
    </cfRule>
  </conditionalFormatting>
  <conditionalFormatting sqref="R481:T494">
    <cfRule type="cellIs" dxfId="58" priority="5" stopIfTrue="1" operator="equal">
      <formula>3</formula>
    </cfRule>
    <cfRule type="cellIs" dxfId="57" priority="6" stopIfTrue="1" operator="equal">
      <formula>2</formula>
    </cfRule>
    <cfRule type="cellIs" dxfId="56" priority="7" stopIfTrue="1" operator="equal">
      <formula>1</formula>
    </cfRule>
  </conditionalFormatting>
  <conditionalFormatting sqref="J425:K494">
    <cfRule type="expression" dxfId="55" priority="4" stopIfTrue="1">
      <formula>AND($J425=0,$K425&gt;0)</formula>
    </cfRule>
  </conditionalFormatting>
  <conditionalFormatting sqref="F425:G494">
    <cfRule type="expression" dxfId="54" priority="3" stopIfTrue="1">
      <formula>AND($F425=0,$G425&gt;0)</formula>
    </cfRule>
  </conditionalFormatting>
  <conditionalFormatting sqref="L425:M494">
    <cfRule type="expression" dxfId="53" priority="2" stopIfTrue="1">
      <formula>AND($L425=0,$M425&gt;0)</formula>
    </cfRule>
  </conditionalFormatting>
  <conditionalFormatting sqref="H425:I494">
    <cfRule type="expression" dxfId="52" priority="1" stopIfTrue="1">
      <formula>AND($H425=0,$I425&gt;0)</formula>
    </cfRule>
  </conditionalFormatting>
  <hyperlinks>
    <hyperlink ref="F3:G3" location="'EVENT - SPRNT'!A1" display="'EVENT - SPRNT'!A1"/>
    <hyperlink ref="H3:I3" location="'EVENT - RUN'!A1" display="'EVENT - RUN'!A1"/>
    <hyperlink ref="J3:K3" location="'EVENT - JUMP'!A1" display="'EVENT - JUMP'!A1"/>
    <hyperlink ref="L3:M3" location="'EVENT - THROW'!A1" display="'EVENT - THROW'!A1"/>
    <hyperlink ref="N3:N4" location="'EVENT-RELAY'!A1" display="Relay"/>
  </hyperlinks>
  <pageMargins left="0.70866141732283472" right="0.70866141732283472" top="0.74803149606299213" bottom="0.74803149606299213" header="0.31496062992125984" footer="0.31496062992125984"/>
  <pageSetup paperSize="9" scale="61" fitToHeight="0" orientation="landscape" r:id="rId1"/>
  <headerFooter>
    <oddHeader>&amp;R&amp;G</oddHeader>
    <oddFooter>&amp;C(c) 2013 QuadKids Limited
www.quadkids.org</oddFooter>
  </headerFooter>
  <rowBreaks count="6" manualBreakCount="6">
    <brk id="46" max="16383" man="1"/>
    <brk id="88" max="16383" man="1"/>
    <brk id="130" max="16383" man="1"/>
    <brk id="172" max="16383" man="1"/>
    <brk id="214" max="16383" man="1"/>
    <brk id="256" max="1638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B1001"/>
  <sheetViews>
    <sheetView workbookViewId="0">
      <pane xSplit="2" ySplit="1" topLeftCell="C2" activePane="bottomRight" state="frozen"/>
      <selection pane="topRight" activeCell="D1" sqref="D1"/>
      <selection pane="bottomLeft" activeCell="A2" sqref="A2"/>
      <selection pane="bottomRight" activeCell="D10" sqref="D10"/>
    </sheetView>
  </sheetViews>
  <sheetFormatPr defaultRowHeight="15" x14ac:dyDescent="0.25"/>
  <cols>
    <col min="1" max="1" width="9.140625" style="1" customWidth="1"/>
    <col min="2" max="2" width="27.28515625" customWidth="1"/>
    <col min="3" max="3" width="24" style="1" customWidth="1"/>
    <col min="4" max="4" width="9.140625" style="1" customWidth="1"/>
    <col min="5" max="5" width="12.5703125" style="1" customWidth="1"/>
    <col min="6" max="6" width="13.5703125" style="1" customWidth="1"/>
    <col min="7" max="7" width="10.7109375" customWidth="1"/>
    <col min="8" max="8" width="16.7109375" customWidth="1"/>
    <col min="9" max="9" width="8.85546875" customWidth="1"/>
    <col min="10" max="10" width="37.7109375" customWidth="1"/>
    <col min="11" max="11" width="37.28515625" customWidth="1"/>
    <col min="12" max="12" width="9.7109375" customWidth="1"/>
    <col min="27" max="27" width="9.140625" style="1" customWidth="1"/>
  </cols>
  <sheetData>
    <row r="1" spans="1:28" x14ac:dyDescent="0.25">
      <c r="A1" s="3" t="s">
        <v>0</v>
      </c>
      <c r="B1" s="2" t="s">
        <v>1</v>
      </c>
      <c r="C1" s="3" t="s">
        <v>21</v>
      </c>
      <c r="D1" s="3" t="s">
        <v>4</v>
      </c>
      <c r="E1" s="3" t="s">
        <v>3</v>
      </c>
      <c r="F1" s="3" t="s">
        <v>5</v>
      </c>
      <c r="G1" s="3"/>
      <c r="H1" s="2" t="s">
        <v>2</v>
      </c>
      <c r="I1" s="3"/>
      <c r="J1" s="3"/>
      <c r="K1" s="3"/>
      <c r="L1" s="3"/>
      <c r="M1" s="3" t="s">
        <v>100</v>
      </c>
      <c r="N1" s="3" t="s">
        <v>88</v>
      </c>
      <c r="O1" s="3" t="s">
        <v>101</v>
      </c>
      <c r="P1" s="3" t="s">
        <v>98</v>
      </c>
      <c r="Q1" s="3" t="s">
        <v>100</v>
      </c>
      <c r="R1" s="3" t="s">
        <v>88</v>
      </c>
      <c r="S1" s="3" t="s">
        <v>101</v>
      </c>
      <c r="T1" s="3" t="s">
        <v>98</v>
      </c>
      <c r="U1" s="3" t="s">
        <v>25</v>
      </c>
      <c r="V1" s="3" t="s">
        <v>168</v>
      </c>
      <c r="W1" s="3" t="s">
        <v>170</v>
      </c>
      <c r="X1" s="3" t="s">
        <v>169</v>
      </c>
      <c r="Y1" s="3" t="s">
        <v>171</v>
      </c>
      <c r="Z1" s="3" t="s">
        <v>14</v>
      </c>
      <c r="AA1" s="3" t="s">
        <v>10</v>
      </c>
    </row>
    <row r="2" spans="1:28" x14ac:dyDescent="0.25">
      <c r="A2" s="284" t="str">
        <f>+Declarations!A2</f>
        <v>91</v>
      </c>
      <c r="B2" t="str">
        <f t="shared" ref="B2:B65" si="0">IF(ISNA($AA2),"",INDEX(DECLARATIONS,$AA2,2))</f>
        <v>Michael Espinosa</v>
      </c>
      <c r="C2" s="1" t="str">
        <f t="shared" ref="C2:C65" si="1">IF(ISNA(AA2),"",INDEX(DECLARATIONS,$AA2,3))</f>
        <v>Trinity St Mary's</v>
      </c>
      <c r="D2" s="1" t="str">
        <f>IF(OR(G2="G",G2="F"),"F",IF(OR(G2="B",G2="M"),"M",""))</f>
        <v>M</v>
      </c>
      <c r="E2" s="15">
        <f t="shared" ref="E2:E65" si="2">IF(ISNA($AA2),0,INDEX(DECLARATIONS,$AA2,5))</f>
        <v>0</v>
      </c>
      <c r="F2" s="1">
        <f t="shared" ref="F2:F65" si="3">IF(ISNA($AA2),0,INDEX(DECLARATIONS,$AA2,6))</f>
        <v>0</v>
      </c>
      <c r="G2" s="1" t="str">
        <f t="shared" ref="G2:G65" si="4">UPPER(IF(ISNA($AA2),"",INDEX(DECLARATIONS,$AA2,4)))</f>
        <v>M</v>
      </c>
      <c r="H2" t="str">
        <f>IF(ISBLANK(B2),"",LEFT(B2&amp;" ",FIND(" ",B2&amp;" ")+2))&amp;IF(F2&gt;0," ("&amp;F2&amp;")","")</f>
        <v>Michael Es</v>
      </c>
      <c r="M2" s="39">
        <f t="shared" ref="M2:M46" si="5">IF(ISNA(VLOOKUP($A2,SprintData,2,FALSE)),0,VLOOKUP($A2,SprintData,2,FALSE))</f>
        <v>12.9</v>
      </c>
      <c r="N2" s="39">
        <f t="shared" ref="N2:N65" si="6">IF(ISNA(VLOOKUP($A2,JumpData,2,FALSE)),0,VLOOKUP($A2,JumpData,2,FALSE))</f>
        <v>1.5</v>
      </c>
      <c r="O2" s="39">
        <f t="shared" ref="O2:O65" si="7">IF(ISNA(VLOOKUP($A2,RunData,2,FALSE)),0,VLOOKUP($A2,RunData,2,FALSE))</f>
        <v>2.33</v>
      </c>
      <c r="P2" s="39">
        <f t="shared" ref="P2:P65" si="8">IF(ISNA(VLOOKUP($A2,ThrowData,2,FALSE)),0,VLOOKUP($A2,ThrowData,2,FALSE))</f>
        <v>23.8</v>
      </c>
      <c r="Q2" s="367">
        <f t="shared" ref="Q2:Q65" si="9">IF(ISNA(VLOOKUP($A2,SprintData,4,FALSE)),0,VLOOKUP($A2,SprintData,4,FALSE))+V2</f>
        <v>41</v>
      </c>
      <c r="R2" s="368">
        <f t="shared" ref="R2:R65" si="10">IF(ISNA(VLOOKUP($A2,JumpData,4,FALSE)),0,VLOOKUP($A2,JumpData,4,FALSE))+W2</f>
        <v>34</v>
      </c>
      <c r="S2" s="367">
        <f t="shared" ref="S2:S65" si="11">IF(ISNA(VLOOKUP($A2,RunData,4,FALSE)),0,VLOOKUP($A2,RunData,4,FALSE))+X2</f>
        <v>37</v>
      </c>
      <c r="T2" s="367">
        <f t="shared" ref="T2:T65" si="12">IF(ISNA(VLOOKUP($A2,ThrowData,4,FALSE)),0,VLOOKUP($A2,ThrowData,4,FALSE))+Y2</f>
        <v>47</v>
      </c>
      <c r="U2">
        <f t="shared" ref="U2:U65" si="13">+Q2+R2+S2+T2</f>
        <v>159</v>
      </c>
      <c r="V2">
        <f t="shared" ref="V2:V65" si="14">IF(AND($F2&gt;0,NOT(M2),Flexing),FlexPC,0)</f>
        <v>0</v>
      </c>
      <c r="W2">
        <f t="shared" ref="W2:W65" si="15">IF(AND($F2&gt;0,NOT(N2),Flexing),FlexPC,0)</f>
        <v>0</v>
      </c>
      <c r="X2">
        <f t="shared" ref="X2:X65" si="16">IF(AND($F2&gt;0,NOT(O2),Flexing),FlexPC,0)</f>
        <v>0</v>
      </c>
      <c r="Y2">
        <f t="shared" ref="Y2:Y65" si="17">IF(AND($F2&gt;0,NOT(P2),Flexing),FlexPC,0)</f>
        <v>0</v>
      </c>
      <c r="AA2" s="1">
        <f t="shared" ref="AA2:AA65" si="18">MATCH(A2,AthleteNumbers,0)</f>
        <v>1</v>
      </c>
    </row>
    <row r="3" spans="1:28" x14ac:dyDescent="0.25">
      <c r="A3" s="284" t="str">
        <f>+Declarations!A3</f>
        <v>92</v>
      </c>
      <c r="B3" t="str">
        <f t="shared" si="0"/>
        <v>Kamaal Daniels</v>
      </c>
      <c r="C3" s="1" t="str">
        <f t="shared" si="1"/>
        <v>Trinity St Mary's</v>
      </c>
      <c r="D3" s="1" t="str">
        <f>IF(OR(G3="G",G3="F"),"F",IF(OR(G3="B",G3="M"),"M",""))</f>
        <v>M</v>
      </c>
      <c r="E3" s="15">
        <f t="shared" si="2"/>
        <v>0</v>
      </c>
      <c r="F3" s="1">
        <f t="shared" si="3"/>
        <v>0</v>
      </c>
      <c r="G3" s="1" t="str">
        <f t="shared" si="4"/>
        <v>M</v>
      </c>
      <c r="H3" t="str">
        <f>IF(ISBLANK(B3),"",LEFT(B3&amp;" ",FIND(" ",B3&amp;" ")+2))&amp;IF(F3&gt;0," ("&amp;F3&amp;")","")</f>
        <v>Kamaal Da</v>
      </c>
      <c r="M3" s="39">
        <f t="shared" si="5"/>
        <v>12.2</v>
      </c>
      <c r="N3" s="39">
        <f t="shared" si="6"/>
        <v>1.62</v>
      </c>
      <c r="O3" s="39">
        <f t="shared" si="7"/>
        <v>2.56</v>
      </c>
      <c r="P3" s="39">
        <f t="shared" si="8"/>
        <v>29.4</v>
      </c>
      <c r="Q3" s="367">
        <f t="shared" si="9"/>
        <v>48</v>
      </c>
      <c r="R3" s="368">
        <f t="shared" si="10"/>
        <v>40</v>
      </c>
      <c r="S3" s="367">
        <f t="shared" si="11"/>
        <v>14</v>
      </c>
      <c r="T3" s="367">
        <f t="shared" si="12"/>
        <v>58</v>
      </c>
      <c r="U3">
        <f t="shared" si="13"/>
        <v>160</v>
      </c>
      <c r="V3">
        <f t="shared" si="14"/>
        <v>0</v>
      </c>
      <c r="W3">
        <f t="shared" si="15"/>
        <v>0</v>
      </c>
      <c r="X3">
        <f t="shared" si="16"/>
        <v>0</v>
      </c>
      <c r="Y3">
        <f t="shared" si="17"/>
        <v>0</v>
      </c>
      <c r="AA3" s="1">
        <f t="shared" si="18"/>
        <v>2</v>
      </c>
    </row>
    <row r="4" spans="1:28" x14ac:dyDescent="0.25">
      <c r="A4" s="284" t="str">
        <f>+Declarations!A4</f>
        <v>93</v>
      </c>
      <c r="B4" t="str">
        <f t="shared" si="0"/>
        <v>Gideon Gyimah</v>
      </c>
      <c r="C4" s="1" t="str">
        <f t="shared" si="1"/>
        <v>Trinity St Mary's</v>
      </c>
      <c r="D4" s="1" t="str">
        <f>IF(OR(G4="G",G4="F"),"F",IF(OR(G4="B",G4="M"),"M",""))</f>
        <v>M</v>
      </c>
      <c r="E4" s="15">
        <f t="shared" si="2"/>
        <v>0</v>
      </c>
      <c r="F4" s="1">
        <f t="shared" si="3"/>
        <v>0</v>
      </c>
      <c r="G4" s="1" t="str">
        <f t="shared" si="4"/>
        <v>M</v>
      </c>
      <c r="H4" t="str">
        <f t="shared" ref="H4:H67" si="19">IF(ISBLANK(B4),"",LEFT(B4&amp;" ",FIND(" ",B4&amp;" ")+2))&amp;IF(F4&gt;0," ("&amp;F4&amp;")","")</f>
        <v>Gideon Gy</v>
      </c>
      <c r="M4" s="39">
        <f t="shared" si="5"/>
        <v>13.9</v>
      </c>
      <c r="N4" s="39">
        <f t="shared" si="6"/>
        <v>1.1000000000000001</v>
      </c>
      <c r="O4" s="39">
        <f t="shared" si="7"/>
        <v>4</v>
      </c>
      <c r="P4" s="39">
        <f t="shared" si="8"/>
        <v>32</v>
      </c>
      <c r="Q4" s="367">
        <f t="shared" si="9"/>
        <v>31</v>
      </c>
      <c r="R4" s="368">
        <f t="shared" si="10"/>
        <v>14</v>
      </c>
      <c r="S4" s="367">
        <f t="shared" si="11"/>
        <v>10</v>
      </c>
      <c r="T4" s="367">
        <f t="shared" si="12"/>
        <v>64</v>
      </c>
      <c r="U4">
        <f t="shared" si="13"/>
        <v>119</v>
      </c>
      <c r="V4">
        <f t="shared" si="14"/>
        <v>0</v>
      </c>
      <c r="W4">
        <f t="shared" si="15"/>
        <v>0</v>
      </c>
      <c r="X4">
        <f t="shared" si="16"/>
        <v>0</v>
      </c>
      <c r="Y4">
        <f t="shared" si="17"/>
        <v>0</v>
      </c>
      <c r="AA4" s="1">
        <f t="shared" si="18"/>
        <v>3</v>
      </c>
      <c r="AB4" t="e">
        <f>me</f>
        <v>#NAME?</v>
      </c>
    </row>
    <row r="5" spans="1:28" x14ac:dyDescent="0.25">
      <c r="A5" s="284" t="str">
        <f>+Declarations!A5</f>
        <v>94</v>
      </c>
      <c r="B5" t="str">
        <f t="shared" si="0"/>
        <v>Shaeon Campbell</v>
      </c>
      <c r="C5" s="1" t="str">
        <f t="shared" si="1"/>
        <v>Trinity St Mary's</v>
      </c>
      <c r="D5" s="1" t="str">
        <f>IF(OR(G5="G",G5="F"),"F",IF(OR(G5="B",G5="M"),"M",""))</f>
        <v>M</v>
      </c>
      <c r="E5" s="15">
        <f t="shared" si="2"/>
        <v>0</v>
      </c>
      <c r="F5" s="1">
        <f t="shared" si="3"/>
        <v>0</v>
      </c>
      <c r="G5" s="1" t="str">
        <f t="shared" si="4"/>
        <v>M</v>
      </c>
      <c r="H5" t="str">
        <f t="shared" si="19"/>
        <v>Shaeon Ca</v>
      </c>
      <c r="M5" s="39">
        <f t="shared" si="5"/>
        <v>11.2</v>
      </c>
      <c r="N5" s="39">
        <f t="shared" si="6"/>
        <v>1.6</v>
      </c>
      <c r="O5" s="39">
        <f t="shared" si="7"/>
        <v>0</v>
      </c>
      <c r="P5" s="39">
        <f t="shared" si="8"/>
        <v>28.8</v>
      </c>
      <c r="Q5" s="367">
        <f t="shared" si="9"/>
        <v>58</v>
      </c>
      <c r="R5" s="368">
        <f t="shared" si="10"/>
        <v>39</v>
      </c>
      <c r="S5" s="367">
        <f t="shared" si="11"/>
        <v>0</v>
      </c>
      <c r="T5" s="367">
        <f t="shared" si="12"/>
        <v>57</v>
      </c>
      <c r="U5">
        <f t="shared" si="13"/>
        <v>154</v>
      </c>
      <c r="V5">
        <f t="shared" si="14"/>
        <v>0</v>
      </c>
      <c r="W5">
        <f t="shared" si="15"/>
        <v>0</v>
      </c>
      <c r="X5">
        <f t="shared" si="16"/>
        <v>0</v>
      </c>
      <c r="Y5">
        <f t="shared" si="17"/>
        <v>0</v>
      </c>
      <c r="AA5" s="1">
        <f t="shared" si="18"/>
        <v>4</v>
      </c>
    </row>
    <row r="6" spans="1:28" x14ac:dyDescent="0.25">
      <c r="A6" s="284" t="str">
        <f>+Declarations!A6</f>
        <v>95</v>
      </c>
      <c r="B6">
        <f t="shared" si="0"/>
        <v>0</v>
      </c>
      <c r="C6" s="1" t="str">
        <f t="shared" si="1"/>
        <v>Trinity St Mary's</v>
      </c>
      <c r="D6" s="1" t="str">
        <f>IF(OR(G6="G",G6="F"),"F",IF(OR(G6="B",G6="M"),"M",""))</f>
        <v/>
      </c>
      <c r="E6" s="15">
        <f t="shared" si="2"/>
        <v>0</v>
      </c>
      <c r="F6" s="1">
        <f t="shared" si="3"/>
        <v>0</v>
      </c>
      <c r="G6" s="1" t="str">
        <f>UPPER(IF(ISNA($AA6),"",INDEX(DECLARATIONS,$AA6,4)))</f>
        <v/>
      </c>
      <c r="H6" t="str">
        <f t="shared" si="19"/>
        <v xml:space="preserve">0 </v>
      </c>
      <c r="M6" s="39">
        <f t="shared" si="5"/>
        <v>0</v>
      </c>
      <c r="N6" s="39">
        <f t="shared" si="6"/>
        <v>0</v>
      </c>
      <c r="O6" s="39">
        <f t="shared" si="7"/>
        <v>0</v>
      </c>
      <c r="P6" s="39">
        <f t="shared" si="8"/>
        <v>0</v>
      </c>
      <c r="Q6" s="367">
        <f t="shared" si="9"/>
        <v>0</v>
      </c>
      <c r="R6" s="368">
        <f t="shared" si="10"/>
        <v>0</v>
      </c>
      <c r="S6" s="367">
        <f t="shared" si="11"/>
        <v>0</v>
      </c>
      <c r="T6" s="367">
        <f t="shared" si="12"/>
        <v>0</v>
      </c>
      <c r="U6">
        <f t="shared" si="13"/>
        <v>0</v>
      </c>
      <c r="V6">
        <f t="shared" si="14"/>
        <v>0</v>
      </c>
      <c r="W6">
        <f t="shared" si="15"/>
        <v>0</v>
      </c>
      <c r="X6">
        <f t="shared" si="16"/>
        <v>0</v>
      </c>
      <c r="Y6">
        <f t="shared" si="17"/>
        <v>0</v>
      </c>
      <c r="AA6" s="1">
        <f t="shared" si="18"/>
        <v>5</v>
      </c>
    </row>
    <row r="7" spans="1:28" x14ac:dyDescent="0.25">
      <c r="A7" s="284" t="str">
        <f>+Declarations!A7</f>
        <v>96</v>
      </c>
      <c r="B7" t="str">
        <f t="shared" si="0"/>
        <v>Kamilah Oke</v>
      </c>
      <c r="C7" s="1" t="str">
        <f t="shared" si="1"/>
        <v>Trinity St Mary's</v>
      </c>
      <c r="D7" s="1" t="str">
        <f t="shared" ref="D7:D70" si="20">IF(OR(G7="G",G7="F"),"F",IF(OR(G7="B",G7="M"),"M",""))</f>
        <v>F</v>
      </c>
      <c r="E7" s="15">
        <f t="shared" si="2"/>
        <v>0</v>
      </c>
      <c r="F7" s="1">
        <f t="shared" si="3"/>
        <v>0</v>
      </c>
      <c r="G7" s="1" t="str">
        <f t="shared" si="4"/>
        <v>F</v>
      </c>
      <c r="H7" t="str">
        <f t="shared" si="19"/>
        <v>Kamilah Ok</v>
      </c>
      <c r="M7" s="39">
        <f t="shared" si="5"/>
        <v>12.6</v>
      </c>
      <c r="N7" s="39">
        <f t="shared" si="6"/>
        <v>1.54</v>
      </c>
      <c r="O7" s="39">
        <f t="shared" si="7"/>
        <v>2.4700000000000002</v>
      </c>
      <c r="P7" s="39">
        <f t="shared" si="8"/>
        <v>13.1</v>
      </c>
      <c r="Q7" s="367">
        <f t="shared" si="9"/>
        <v>44</v>
      </c>
      <c r="R7" s="368">
        <f t="shared" si="10"/>
        <v>36</v>
      </c>
      <c r="S7" s="367">
        <f t="shared" si="11"/>
        <v>23</v>
      </c>
      <c r="T7" s="367">
        <f t="shared" si="12"/>
        <v>26</v>
      </c>
      <c r="U7">
        <f t="shared" si="13"/>
        <v>129</v>
      </c>
      <c r="V7">
        <f t="shared" si="14"/>
        <v>0</v>
      </c>
      <c r="W7">
        <f t="shared" si="15"/>
        <v>0</v>
      </c>
      <c r="X7">
        <f t="shared" si="16"/>
        <v>0</v>
      </c>
      <c r="Y7">
        <f t="shared" si="17"/>
        <v>0</v>
      </c>
      <c r="AA7" s="1">
        <f t="shared" si="18"/>
        <v>6</v>
      </c>
    </row>
    <row r="8" spans="1:28" x14ac:dyDescent="0.25">
      <c r="A8" s="284" t="str">
        <f>+Declarations!A8</f>
        <v>97</v>
      </c>
      <c r="B8" t="str">
        <f t="shared" si="0"/>
        <v>Sairah Rahman</v>
      </c>
      <c r="C8" s="1" t="str">
        <f t="shared" si="1"/>
        <v>Trinity St Mary's</v>
      </c>
      <c r="D8" s="1" t="str">
        <f t="shared" si="20"/>
        <v>F</v>
      </c>
      <c r="E8" s="15">
        <f t="shared" si="2"/>
        <v>0</v>
      </c>
      <c r="F8" s="1">
        <f t="shared" si="3"/>
        <v>0</v>
      </c>
      <c r="G8" s="1" t="str">
        <f t="shared" si="4"/>
        <v>F</v>
      </c>
      <c r="H8" t="str">
        <f t="shared" si="19"/>
        <v>Sairah Ra</v>
      </c>
      <c r="M8" s="39">
        <f t="shared" si="5"/>
        <v>13.2</v>
      </c>
      <c r="N8" s="39">
        <f t="shared" si="6"/>
        <v>1.38</v>
      </c>
      <c r="O8" s="39">
        <f t="shared" si="7"/>
        <v>2.2599999999999998</v>
      </c>
      <c r="P8" s="39">
        <f t="shared" si="8"/>
        <v>23</v>
      </c>
      <c r="Q8" s="367">
        <f t="shared" si="9"/>
        <v>38</v>
      </c>
      <c r="R8" s="368">
        <f t="shared" si="10"/>
        <v>28</v>
      </c>
      <c r="S8" s="367">
        <f t="shared" si="11"/>
        <v>44</v>
      </c>
      <c r="T8" s="367">
        <f t="shared" si="12"/>
        <v>46</v>
      </c>
      <c r="U8">
        <f t="shared" si="13"/>
        <v>156</v>
      </c>
      <c r="V8">
        <f t="shared" si="14"/>
        <v>0</v>
      </c>
      <c r="W8">
        <f t="shared" si="15"/>
        <v>0</v>
      </c>
      <c r="X8">
        <f t="shared" si="16"/>
        <v>0</v>
      </c>
      <c r="Y8">
        <f t="shared" si="17"/>
        <v>0</v>
      </c>
      <c r="AA8" s="1">
        <f t="shared" si="18"/>
        <v>7</v>
      </c>
    </row>
    <row r="9" spans="1:28" x14ac:dyDescent="0.25">
      <c r="A9" s="284" t="str">
        <f>+Declarations!A9</f>
        <v>98</v>
      </c>
      <c r="B9" t="str">
        <f t="shared" si="0"/>
        <v>Eleece Humphreys</v>
      </c>
      <c r="C9" s="1" t="str">
        <f t="shared" si="1"/>
        <v>Trinity St Mary's</v>
      </c>
      <c r="D9" s="1" t="str">
        <f t="shared" si="20"/>
        <v>F</v>
      </c>
      <c r="E9" s="15">
        <f t="shared" si="2"/>
        <v>0</v>
      </c>
      <c r="F9" s="1">
        <f t="shared" si="3"/>
        <v>0</v>
      </c>
      <c r="G9" s="1" t="str">
        <f t="shared" si="4"/>
        <v>F</v>
      </c>
      <c r="H9" t="str">
        <f t="shared" si="19"/>
        <v>Eleece Hu</v>
      </c>
      <c r="M9" s="39">
        <f t="shared" si="5"/>
        <v>15</v>
      </c>
      <c r="N9" s="39">
        <f t="shared" si="6"/>
        <v>1.34</v>
      </c>
      <c r="O9" s="39">
        <f t="shared" si="7"/>
        <v>3.53</v>
      </c>
      <c r="P9" s="39">
        <f t="shared" si="8"/>
        <v>15</v>
      </c>
      <c r="Q9" s="367">
        <f t="shared" si="9"/>
        <v>20</v>
      </c>
      <c r="R9" s="368">
        <f t="shared" si="10"/>
        <v>26</v>
      </c>
      <c r="S9" s="367">
        <f t="shared" si="11"/>
        <v>10</v>
      </c>
      <c r="T9" s="367">
        <f t="shared" si="12"/>
        <v>30</v>
      </c>
      <c r="U9">
        <f t="shared" si="13"/>
        <v>86</v>
      </c>
      <c r="V9">
        <f t="shared" si="14"/>
        <v>0</v>
      </c>
      <c r="W9">
        <f t="shared" si="15"/>
        <v>0</v>
      </c>
      <c r="X9">
        <f t="shared" si="16"/>
        <v>0</v>
      </c>
      <c r="Y9">
        <f t="shared" si="17"/>
        <v>0</v>
      </c>
      <c r="AA9" s="1">
        <f t="shared" si="18"/>
        <v>8</v>
      </c>
    </row>
    <row r="10" spans="1:28" x14ac:dyDescent="0.25">
      <c r="A10" s="284" t="str">
        <f>+Declarations!A10</f>
        <v>99</v>
      </c>
      <c r="B10" t="str">
        <f t="shared" si="0"/>
        <v>Destiny Williams</v>
      </c>
      <c r="C10" s="1" t="str">
        <f t="shared" si="1"/>
        <v>Trinity St Mary's</v>
      </c>
      <c r="D10" s="1" t="str">
        <f t="shared" si="20"/>
        <v>F</v>
      </c>
      <c r="E10" s="15">
        <f t="shared" si="2"/>
        <v>0</v>
      </c>
      <c r="F10" s="1">
        <f t="shared" si="3"/>
        <v>0</v>
      </c>
      <c r="G10" s="1" t="str">
        <f t="shared" si="4"/>
        <v>F</v>
      </c>
      <c r="H10" t="str">
        <f t="shared" si="19"/>
        <v>Destiny Wi</v>
      </c>
      <c r="M10" s="39">
        <f t="shared" si="5"/>
        <v>11.2</v>
      </c>
      <c r="N10" s="39">
        <f t="shared" si="6"/>
        <v>1.66</v>
      </c>
      <c r="O10" s="39">
        <f t="shared" si="7"/>
        <v>2.11</v>
      </c>
      <c r="P10" s="39">
        <f t="shared" si="8"/>
        <v>21</v>
      </c>
      <c r="Q10" s="367">
        <f t="shared" si="9"/>
        <v>58</v>
      </c>
      <c r="R10" s="368">
        <f t="shared" si="10"/>
        <v>42</v>
      </c>
      <c r="S10" s="367">
        <f t="shared" si="11"/>
        <v>59</v>
      </c>
      <c r="T10" s="367">
        <f t="shared" si="12"/>
        <v>42</v>
      </c>
      <c r="U10">
        <f t="shared" si="13"/>
        <v>201</v>
      </c>
      <c r="V10">
        <f t="shared" si="14"/>
        <v>0</v>
      </c>
      <c r="W10">
        <f t="shared" si="15"/>
        <v>0</v>
      </c>
      <c r="X10">
        <f t="shared" si="16"/>
        <v>0</v>
      </c>
      <c r="Y10">
        <f t="shared" si="17"/>
        <v>0</v>
      </c>
      <c r="AA10" s="1">
        <f t="shared" si="18"/>
        <v>9</v>
      </c>
    </row>
    <row r="11" spans="1:28" x14ac:dyDescent="0.25">
      <c r="A11" s="284" t="str">
        <f>+Declarations!A11</f>
        <v>100</v>
      </c>
      <c r="B11" t="str">
        <f t="shared" si="0"/>
        <v>Chantae Williams</v>
      </c>
      <c r="C11" s="1" t="str">
        <f t="shared" si="1"/>
        <v>Trinity St Mary's</v>
      </c>
      <c r="D11" s="1" t="str">
        <f t="shared" si="20"/>
        <v>F</v>
      </c>
      <c r="E11" s="15">
        <f t="shared" si="2"/>
        <v>0</v>
      </c>
      <c r="F11" s="1">
        <f t="shared" si="3"/>
        <v>0</v>
      </c>
      <c r="G11" s="1" t="str">
        <f t="shared" si="4"/>
        <v>F</v>
      </c>
      <c r="H11" t="str">
        <f t="shared" si="19"/>
        <v>Chantae Wi</v>
      </c>
      <c r="M11" s="39">
        <f t="shared" si="5"/>
        <v>11.4</v>
      </c>
      <c r="N11" s="39">
        <f t="shared" si="6"/>
        <v>1.68</v>
      </c>
      <c r="O11" s="39">
        <f t="shared" si="7"/>
        <v>2.09</v>
      </c>
      <c r="P11" s="39">
        <f t="shared" si="8"/>
        <v>21.8</v>
      </c>
      <c r="Q11" s="367">
        <f t="shared" si="9"/>
        <v>56</v>
      </c>
      <c r="R11" s="368">
        <f t="shared" si="10"/>
        <v>43</v>
      </c>
      <c r="S11" s="367">
        <f t="shared" si="11"/>
        <v>61</v>
      </c>
      <c r="T11" s="367">
        <f t="shared" si="12"/>
        <v>43</v>
      </c>
      <c r="U11">
        <f t="shared" si="13"/>
        <v>203</v>
      </c>
      <c r="V11">
        <f t="shared" si="14"/>
        <v>0</v>
      </c>
      <c r="W11">
        <f t="shared" si="15"/>
        <v>0</v>
      </c>
      <c r="X11">
        <f t="shared" si="16"/>
        <v>0</v>
      </c>
      <c r="Y11">
        <f t="shared" si="17"/>
        <v>0</v>
      </c>
      <c r="AA11" s="1">
        <f t="shared" si="18"/>
        <v>10</v>
      </c>
    </row>
    <row r="12" spans="1:28" x14ac:dyDescent="0.25">
      <c r="A12" s="284" t="str">
        <f>+Declarations!A12</f>
        <v>101</v>
      </c>
      <c r="B12" t="str">
        <f t="shared" si="0"/>
        <v>Frankie Reed</v>
      </c>
      <c r="C12" s="1" t="str">
        <f t="shared" si="1"/>
        <v>Albemarle</v>
      </c>
      <c r="D12" s="1" t="str">
        <f t="shared" si="20"/>
        <v>M</v>
      </c>
      <c r="E12" s="15">
        <f t="shared" si="2"/>
        <v>0</v>
      </c>
      <c r="F12" s="1">
        <f t="shared" si="3"/>
        <v>0</v>
      </c>
      <c r="G12" s="1" t="str">
        <f t="shared" si="4"/>
        <v>M</v>
      </c>
      <c r="H12" t="str">
        <f t="shared" si="19"/>
        <v>Frankie Re</v>
      </c>
      <c r="M12" s="39">
        <f t="shared" si="5"/>
        <v>12.4</v>
      </c>
      <c r="N12" s="39">
        <f t="shared" si="6"/>
        <v>1.56</v>
      </c>
      <c r="O12" s="39">
        <f t="shared" si="7"/>
        <v>2.15</v>
      </c>
      <c r="P12" s="39">
        <f t="shared" si="8"/>
        <v>21.02</v>
      </c>
      <c r="Q12" s="367">
        <f t="shared" si="9"/>
        <v>46</v>
      </c>
      <c r="R12" s="368">
        <f t="shared" si="10"/>
        <v>37</v>
      </c>
      <c r="S12" s="367">
        <f t="shared" si="11"/>
        <v>55</v>
      </c>
      <c r="T12" s="367">
        <f t="shared" si="12"/>
        <v>42</v>
      </c>
      <c r="U12">
        <f t="shared" si="13"/>
        <v>180</v>
      </c>
      <c r="V12">
        <f t="shared" si="14"/>
        <v>0</v>
      </c>
      <c r="W12">
        <f t="shared" si="15"/>
        <v>0</v>
      </c>
      <c r="X12">
        <f t="shared" si="16"/>
        <v>0</v>
      </c>
      <c r="Y12">
        <f t="shared" si="17"/>
        <v>0</v>
      </c>
      <c r="AA12" s="1">
        <f t="shared" si="18"/>
        <v>11</v>
      </c>
    </row>
    <row r="13" spans="1:28" x14ac:dyDescent="0.25">
      <c r="A13" s="284" t="str">
        <f>+Declarations!A13</f>
        <v>102</v>
      </c>
      <c r="B13" t="str">
        <f t="shared" si="0"/>
        <v>Evan Mathis</v>
      </c>
      <c r="C13" s="1" t="str">
        <f t="shared" si="1"/>
        <v>Albemarle</v>
      </c>
      <c r="D13" s="1" t="str">
        <f t="shared" si="20"/>
        <v>M</v>
      </c>
      <c r="E13" s="15">
        <f t="shared" si="2"/>
        <v>0</v>
      </c>
      <c r="F13" s="1">
        <f t="shared" si="3"/>
        <v>0</v>
      </c>
      <c r="G13" s="1" t="str">
        <f t="shared" si="4"/>
        <v>M</v>
      </c>
      <c r="H13" t="str">
        <f t="shared" si="19"/>
        <v>Evan Ma</v>
      </c>
      <c r="M13" s="39">
        <f t="shared" si="5"/>
        <v>12.4</v>
      </c>
      <c r="N13" s="39">
        <f t="shared" si="6"/>
        <v>1.38</v>
      </c>
      <c r="O13" s="39">
        <f t="shared" si="7"/>
        <v>2.15</v>
      </c>
      <c r="P13" s="39">
        <f t="shared" si="8"/>
        <v>28</v>
      </c>
      <c r="Q13" s="367">
        <f t="shared" si="9"/>
        <v>46</v>
      </c>
      <c r="R13" s="368">
        <f t="shared" si="10"/>
        <v>28</v>
      </c>
      <c r="S13" s="367">
        <f t="shared" si="11"/>
        <v>55</v>
      </c>
      <c r="T13" s="367">
        <f t="shared" si="12"/>
        <v>56</v>
      </c>
      <c r="U13">
        <f t="shared" si="13"/>
        <v>185</v>
      </c>
      <c r="V13">
        <f t="shared" si="14"/>
        <v>0</v>
      </c>
      <c r="W13">
        <f t="shared" si="15"/>
        <v>0</v>
      </c>
      <c r="X13">
        <f t="shared" si="16"/>
        <v>0</v>
      </c>
      <c r="Y13">
        <f t="shared" si="17"/>
        <v>0</v>
      </c>
      <c r="AA13" s="1">
        <f t="shared" si="18"/>
        <v>12</v>
      </c>
    </row>
    <row r="14" spans="1:28" x14ac:dyDescent="0.25">
      <c r="A14" s="284" t="str">
        <f>+Declarations!A14</f>
        <v>103</v>
      </c>
      <c r="B14" t="str">
        <f t="shared" si="0"/>
        <v>Jamal Muguluma</v>
      </c>
      <c r="C14" s="1" t="str">
        <f t="shared" si="1"/>
        <v>Albemarle</v>
      </c>
      <c r="D14" s="1" t="str">
        <f t="shared" si="20"/>
        <v>M</v>
      </c>
      <c r="E14" s="15">
        <f t="shared" si="2"/>
        <v>0</v>
      </c>
      <c r="F14" s="1">
        <f t="shared" si="3"/>
        <v>0</v>
      </c>
      <c r="G14" s="1" t="str">
        <f t="shared" si="4"/>
        <v>M</v>
      </c>
      <c r="H14" t="str">
        <f t="shared" si="19"/>
        <v>Jamal Mu</v>
      </c>
      <c r="M14" s="39">
        <f t="shared" si="5"/>
        <v>12.4</v>
      </c>
      <c r="N14" s="39">
        <f t="shared" si="6"/>
        <v>1.53</v>
      </c>
      <c r="O14" s="39">
        <f t="shared" si="7"/>
        <v>2.35</v>
      </c>
      <c r="P14" s="39">
        <f t="shared" si="8"/>
        <v>28.6</v>
      </c>
      <c r="Q14" s="367">
        <f t="shared" si="9"/>
        <v>46</v>
      </c>
      <c r="R14" s="368">
        <f t="shared" si="10"/>
        <v>35</v>
      </c>
      <c r="S14" s="367">
        <f t="shared" si="11"/>
        <v>35</v>
      </c>
      <c r="T14" s="367">
        <f t="shared" si="12"/>
        <v>57</v>
      </c>
      <c r="U14">
        <f t="shared" si="13"/>
        <v>173</v>
      </c>
      <c r="V14">
        <f t="shared" si="14"/>
        <v>0</v>
      </c>
      <c r="W14">
        <f t="shared" si="15"/>
        <v>0</v>
      </c>
      <c r="X14">
        <f t="shared" si="16"/>
        <v>0</v>
      </c>
      <c r="Y14">
        <f t="shared" si="17"/>
        <v>0</v>
      </c>
      <c r="AA14" s="1">
        <f t="shared" si="18"/>
        <v>13</v>
      </c>
    </row>
    <row r="15" spans="1:28" x14ac:dyDescent="0.25">
      <c r="A15" s="284" t="str">
        <f>+Declarations!A15</f>
        <v>104</v>
      </c>
      <c r="B15" t="str">
        <f t="shared" si="0"/>
        <v>Jermaine Sammy</v>
      </c>
      <c r="C15" s="1" t="str">
        <f t="shared" si="1"/>
        <v>Albemarle</v>
      </c>
      <c r="D15" s="1" t="str">
        <f t="shared" si="20"/>
        <v>M</v>
      </c>
      <c r="E15" s="15">
        <f t="shared" si="2"/>
        <v>0</v>
      </c>
      <c r="F15" s="1">
        <f t="shared" si="3"/>
        <v>0</v>
      </c>
      <c r="G15" s="1" t="str">
        <f t="shared" si="4"/>
        <v>M</v>
      </c>
      <c r="H15" t="str">
        <f t="shared" si="19"/>
        <v>Jermaine Sa</v>
      </c>
      <c r="M15" s="39">
        <f t="shared" si="5"/>
        <v>12.8</v>
      </c>
      <c r="N15" s="39">
        <f t="shared" si="6"/>
        <v>1.55</v>
      </c>
      <c r="O15" s="39">
        <f t="shared" si="7"/>
        <v>2.2599999999999998</v>
      </c>
      <c r="P15" s="39">
        <f t="shared" si="8"/>
        <v>29.4</v>
      </c>
      <c r="Q15" s="367">
        <f t="shared" si="9"/>
        <v>42</v>
      </c>
      <c r="R15" s="368">
        <f t="shared" si="10"/>
        <v>36</v>
      </c>
      <c r="S15" s="367">
        <f t="shared" si="11"/>
        <v>44</v>
      </c>
      <c r="T15" s="367">
        <f t="shared" si="12"/>
        <v>58</v>
      </c>
      <c r="U15">
        <f t="shared" si="13"/>
        <v>180</v>
      </c>
      <c r="V15">
        <f t="shared" si="14"/>
        <v>0</v>
      </c>
      <c r="W15">
        <f t="shared" si="15"/>
        <v>0</v>
      </c>
      <c r="X15">
        <f t="shared" si="16"/>
        <v>0</v>
      </c>
      <c r="Y15">
        <f t="shared" si="17"/>
        <v>0</v>
      </c>
      <c r="AA15" s="1">
        <f t="shared" si="18"/>
        <v>14</v>
      </c>
    </row>
    <row r="16" spans="1:28" x14ac:dyDescent="0.25">
      <c r="A16" s="284" t="str">
        <f>+Declarations!A16</f>
        <v>105</v>
      </c>
      <c r="B16">
        <f t="shared" si="0"/>
        <v>0</v>
      </c>
      <c r="C16" s="1" t="str">
        <f t="shared" si="1"/>
        <v>Albemarle</v>
      </c>
      <c r="D16" s="1" t="str">
        <f t="shared" si="20"/>
        <v/>
      </c>
      <c r="E16" s="15">
        <f t="shared" si="2"/>
        <v>0</v>
      </c>
      <c r="F16" s="1">
        <f t="shared" si="3"/>
        <v>0</v>
      </c>
      <c r="G16" s="1" t="str">
        <f t="shared" si="4"/>
        <v/>
      </c>
      <c r="H16" t="str">
        <f t="shared" si="19"/>
        <v xml:space="preserve">0 </v>
      </c>
      <c r="M16" s="39">
        <f t="shared" si="5"/>
        <v>0</v>
      </c>
      <c r="N16" s="39">
        <f t="shared" si="6"/>
        <v>0</v>
      </c>
      <c r="O16" s="39">
        <f t="shared" si="7"/>
        <v>0</v>
      </c>
      <c r="P16" s="39">
        <f t="shared" si="8"/>
        <v>0</v>
      </c>
      <c r="Q16" s="367">
        <f t="shared" si="9"/>
        <v>0</v>
      </c>
      <c r="R16" s="368">
        <f t="shared" si="10"/>
        <v>0</v>
      </c>
      <c r="S16" s="367">
        <f t="shared" si="11"/>
        <v>0</v>
      </c>
      <c r="T16" s="367">
        <f t="shared" si="12"/>
        <v>0</v>
      </c>
      <c r="U16">
        <f t="shared" si="13"/>
        <v>0</v>
      </c>
      <c r="V16">
        <f t="shared" si="14"/>
        <v>0</v>
      </c>
      <c r="W16">
        <f t="shared" si="15"/>
        <v>0</v>
      </c>
      <c r="X16">
        <f t="shared" si="16"/>
        <v>0</v>
      </c>
      <c r="Y16">
        <f t="shared" si="17"/>
        <v>0</v>
      </c>
      <c r="AA16" s="1">
        <f t="shared" si="18"/>
        <v>15</v>
      </c>
    </row>
    <row r="17" spans="1:27" x14ac:dyDescent="0.25">
      <c r="A17" s="284" t="str">
        <f>+Declarations!A17</f>
        <v>106</v>
      </c>
      <c r="B17" t="str">
        <f t="shared" si="0"/>
        <v>Salma Abdikadir</v>
      </c>
      <c r="C17" s="1" t="str">
        <f t="shared" si="1"/>
        <v>Albemarle</v>
      </c>
      <c r="D17" s="1" t="str">
        <f t="shared" si="20"/>
        <v>F</v>
      </c>
      <c r="E17" s="15">
        <f t="shared" si="2"/>
        <v>0</v>
      </c>
      <c r="F17" s="1">
        <f t="shared" si="3"/>
        <v>0</v>
      </c>
      <c r="G17" s="1" t="str">
        <f t="shared" si="4"/>
        <v>F</v>
      </c>
      <c r="H17" t="str">
        <f t="shared" si="19"/>
        <v>Salma Ab</v>
      </c>
      <c r="M17" s="39">
        <f t="shared" si="5"/>
        <v>14.4</v>
      </c>
      <c r="N17" s="39">
        <f t="shared" si="6"/>
        <v>0</v>
      </c>
      <c r="O17" s="39">
        <f t="shared" si="7"/>
        <v>2.57</v>
      </c>
      <c r="P17" s="39">
        <f t="shared" si="8"/>
        <v>13.8</v>
      </c>
      <c r="Q17" s="367">
        <f t="shared" si="9"/>
        <v>26</v>
      </c>
      <c r="R17" s="368">
        <f t="shared" si="10"/>
        <v>0</v>
      </c>
      <c r="S17" s="367">
        <f t="shared" si="11"/>
        <v>13</v>
      </c>
      <c r="T17" s="367">
        <f t="shared" si="12"/>
        <v>27</v>
      </c>
      <c r="U17">
        <f t="shared" si="13"/>
        <v>66</v>
      </c>
      <c r="V17">
        <f t="shared" si="14"/>
        <v>0</v>
      </c>
      <c r="W17">
        <f t="shared" si="15"/>
        <v>0</v>
      </c>
      <c r="X17">
        <f t="shared" si="16"/>
        <v>0</v>
      </c>
      <c r="Y17">
        <f t="shared" si="17"/>
        <v>0</v>
      </c>
      <c r="AA17" s="1">
        <f t="shared" si="18"/>
        <v>16</v>
      </c>
    </row>
    <row r="18" spans="1:27" x14ac:dyDescent="0.25">
      <c r="A18" s="284" t="str">
        <f>+Declarations!A18</f>
        <v>107</v>
      </c>
      <c r="B18" t="str">
        <f t="shared" si="0"/>
        <v>Dounia Bekkoucke</v>
      </c>
      <c r="C18" s="1" t="str">
        <f t="shared" si="1"/>
        <v>Albemarle</v>
      </c>
      <c r="D18" s="1" t="str">
        <f t="shared" si="20"/>
        <v>F</v>
      </c>
      <c r="E18" s="15">
        <f t="shared" si="2"/>
        <v>0</v>
      </c>
      <c r="F18" s="1">
        <f t="shared" si="3"/>
        <v>0</v>
      </c>
      <c r="G18" s="1" t="str">
        <f t="shared" si="4"/>
        <v>F</v>
      </c>
      <c r="H18" t="str">
        <f t="shared" si="19"/>
        <v>Dounia Be</v>
      </c>
      <c r="M18" s="39">
        <f t="shared" si="5"/>
        <v>13.7</v>
      </c>
      <c r="N18" s="39">
        <f t="shared" si="6"/>
        <v>1.3</v>
      </c>
      <c r="O18" s="39">
        <f t="shared" si="7"/>
        <v>2.4</v>
      </c>
      <c r="P18" s="39">
        <f t="shared" si="8"/>
        <v>16</v>
      </c>
      <c r="Q18" s="367">
        <f t="shared" si="9"/>
        <v>33</v>
      </c>
      <c r="R18" s="368">
        <f t="shared" si="10"/>
        <v>24</v>
      </c>
      <c r="S18" s="367">
        <f t="shared" si="11"/>
        <v>30</v>
      </c>
      <c r="T18" s="367">
        <f t="shared" si="12"/>
        <v>32</v>
      </c>
      <c r="U18">
        <f t="shared" si="13"/>
        <v>119</v>
      </c>
      <c r="V18">
        <f t="shared" si="14"/>
        <v>0</v>
      </c>
      <c r="W18">
        <f t="shared" si="15"/>
        <v>0</v>
      </c>
      <c r="X18">
        <f t="shared" si="16"/>
        <v>0</v>
      </c>
      <c r="Y18">
        <f t="shared" si="17"/>
        <v>0</v>
      </c>
      <c r="AA18" s="1">
        <f t="shared" si="18"/>
        <v>17</v>
      </c>
    </row>
    <row r="19" spans="1:27" x14ac:dyDescent="0.25">
      <c r="A19" s="284" t="str">
        <f>+Declarations!A19</f>
        <v>108</v>
      </c>
      <c r="B19" t="str">
        <f t="shared" si="0"/>
        <v>Mia Jennings</v>
      </c>
      <c r="C19" s="1" t="str">
        <f t="shared" si="1"/>
        <v>Albemarle</v>
      </c>
      <c r="D19" s="1" t="str">
        <f t="shared" si="20"/>
        <v>F</v>
      </c>
      <c r="E19" s="15">
        <f t="shared" si="2"/>
        <v>0</v>
      </c>
      <c r="F19" s="1">
        <f t="shared" si="3"/>
        <v>0</v>
      </c>
      <c r="G19" s="1" t="str">
        <f t="shared" si="4"/>
        <v>F</v>
      </c>
      <c r="H19" t="str">
        <f t="shared" si="19"/>
        <v>Mia Je</v>
      </c>
      <c r="M19" s="39">
        <f t="shared" si="5"/>
        <v>13.8</v>
      </c>
      <c r="N19" s="39">
        <f t="shared" si="6"/>
        <v>1.3</v>
      </c>
      <c r="O19" s="39">
        <f t="shared" si="7"/>
        <v>2.3199999999999998</v>
      </c>
      <c r="P19" s="39">
        <f t="shared" si="8"/>
        <v>16</v>
      </c>
      <c r="Q19" s="367">
        <f t="shared" si="9"/>
        <v>32</v>
      </c>
      <c r="R19" s="368">
        <f t="shared" si="10"/>
        <v>24</v>
      </c>
      <c r="S19" s="367">
        <f t="shared" si="11"/>
        <v>38</v>
      </c>
      <c r="T19" s="367">
        <f t="shared" si="12"/>
        <v>32</v>
      </c>
      <c r="U19">
        <f t="shared" si="13"/>
        <v>126</v>
      </c>
      <c r="V19">
        <f t="shared" si="14"/>
        <v>0</v>
      </c>
      <c r="W19">
        <f t="shared" si="15"/>
        <v>0</v>
      </c>
      <c r="X19">
        <f t="shared" si="16"/>
        <v>0</v>
      </c>
      <c r="Y19">
        <f t="shared" si="17"/>
        <v>0</v>
      </c>
      <c r="AA19" s="1">
        <f t="shared" si="18"/>
        <v>18</v>
      </c>
    </row>
    <row r="20" spans="1:27" x14ac:dyDescent="0.25">
      <c r="A20" s="284" t="str">
        <f>+Declarations!A20</f>
        <v>109</v>
      </c>
      <c r="B20" t="str">
        <f t="shared" si="0"/>
        <v>Layla Clews</v>
      </c>
      <c r="C20" s="1" t="str">
        <f t="shared" si="1"/>
        <v>Albemarle</v>
      </c>
      <c r="D20" s="1" t="str">
        <f t="shared" si="20"/>
        <v>F</v>
      </c>
      <c r="E20" s="15">
        <f t="shared" si="2"/>
        <v>0</v>
      </c>
      <c r="F20" s="1">
        <f t="shared" si="3"/>
        <v>0</v>
      </c>
      <c r="G20" s="1" t="str">
        <f t="shared" si="4"/>
        <v>F</v>
      </c>
      <c r="H20" t="str">
        <f t="shared" si="19"/>
        <v>Layla Cl</v>
      </c>
      <c r="M20" s="39">
        <f t="shared" si="5"/>
        <v>13.5</v>
      </c>
      <c r="N20" s="39">
        <f t="shared" si="6"/>
        <v>1.9</v>
      </c>
      <c r="O20" s="39">
        <f t="shared" si="7"/>
        <v>2.2999999999999998</v>
      </c>
      <c r="P20" s="39">
        <f t="shared" si="8"/>
        <v>15.1</v>
      </c>
      <c r="Q20" s="367">
        <f t="shared" si="9"/>
        <v>35</v>
      </c>
      <c r="R20" s="368">
        <f t="shared" si="10"/>
        <v>54</v>
      </c>
      <c r="S20" s="367">
        <f t="shared" si="11"/>
        <v>40</v>
      </c>
      <c r="T20" s="367">
        <f t="shared" si="12"/>
        <v>30</v>
      </c>
      <c r="U20">
        <f t="shared" si="13"/>
        <v>159</v>
      </c>
      <c r="V20">
        <f t="shared" si="14"/>
        <v>0</v>
      </c>
      <c r="W20">
        <f t="shared" si="15"/>
        <v>0</v>
      </c>
      <c r="X20">
        <f t="shared" si="16"/>
        <v>0</v>
      </c>
      <c r="Y20">
        <f t="shared" si="17"/>
        <v>0</v>
      </c>
      <c r="AA20" s="1">
        <f t="shared" si="18"/>
        <v>19</v>
      </c>
    </row>
    <row r="21" spans="1:27" x14ac:dyDescent="0.25">
      <c r="A21" s="284" t="str">
        <f>+Declarations!A21</f>
        <v>110</v>
      </c>
      <c r="B21">
        <f t="shared" si="0"/>
        <v>0</v>
      </c>
      <c r="C21" s="1" t="str">
        <f t="shared" si="1"/>
        <v>Albemarle</v>
      </c>
      <c r="D21" s="1" t="str">
        <f t="shared" si="20"/>
        <v/>
      </c>
      <c r="E21" s="15">
        <f t="shared" si="2"/>
        <v>0</v>
      </c>
      <c r="F21" s="1">
        <f t="shared" si="3"/>
        <v>0</v>
      </c>
      <c r="G21" s="1" t="str">
        <f t="shared" si="4"/>
        <v/>
      </c>
      <c r="H21" t="str">
        <f t="shared" si="19"/>
        <v xml:space="preserve">0 </v>
      </c>
      <c r="M21" s="39">
        <f t="shared" si="5"/>
        <v>0</v>
      </c>
      <c r="N21" s="39">
        <f t="shared" si="6"/>
        <v>0</v>
      </c>
      <c r="O21" s="39">
        <f t="shared" si="7"/>
        <v>0</v>
      </c>
      <c r="P21" s="39">
        <f t="shared" si="8"/>
        <v>0</v>
      </c>
      <c r="Q21" s="367">
        <f t="shared" si="9"/>
        <v>0</v>
      </c>
      <c r="R21" s="368">
        <f t="shared" si="10"/>
        <v>0</v>
      </c>
      <c r="S21" s="367">
        <f t="shared" si="11"/>
        <v>0</v>
      </c>
      <c r="T21" s="367">
        <f t="shared" si="12"/>
        <v>0</v>
      </c>
      <c r="U21">
        <f t="shared" si="13"/>
        <v>0</v>
      </c>
      <c r="V21">
        <f t="shared" si="14"/>
        <v>0</v>
      </c>
      <c r="W21">
        <f t="shared" si="15"/>
        <v>0</v>
      </c>
      <c r="X21">
        <f t="shared" si="16"/>
        <v>0</v>
      </c>
      <c r="Y21">
        <f t="shared" si="17"/>
        <v>0</v>
      </c>
      <c r="AA21" s="1">
        <f t="shared" si="18"/>
        <v>20</v>
      </c>
    </row>
    <row r="22" spans="1:27" x14ac:dyDescent="0.25">
      <c r="A22" s="284" t="str">
        <f>+Declarations!A22</f>
        <v>111</v>
      </c>
      <c r="B22" t="str">
        <f t="shared" si="0"/>
        <v>Tom</v>
      </c>
      <c r="C22" s="1" t="str">
        <f t="shared" si="1"/>
        <v>Holy Ghost</v>
      </c>
      <c r="D22" s="1" t="str">
        <f t="shared" si="20"/>
        <v>M</v>
      </c>
      <c r="E22" s="15">
        <f t="shared" si="2"/>
        <v>0</v>
      </c>
      <c r="F22" s="1">
        <f t="shared" si="3"/>
        <v>0</v>
      </c>
      <c r="G22" s="1" t="str">
        <f t="shared" si="4"/>
        <v>M</v>
      </c>
      <c r="H22" t="str">
        <f t="shared" si="19"/>
        <v xml:space="preserve">Tom </v>
      </c>
      <c r="M22" s="39">
        <f t="shared" si="5"/>
        <v>11.1</v>
      </c>
      <c r="N22" s="39">
        <f t="shared" si="6"/>
        <v>1.36</v>
      </c>
      <c r="O22" s="39">
        <f t="shared" si="7"/>
        <v>1.52</v>
      </c>
      <c r="P22" s="39">
        <f t="shared" si="8"/>
        <v>30.8</v>
      </c>
      <c r="Q22" s="367">
        <f t="shared" si="9"/>
        <v>59</v>
      </c>
      <c r="R22" s="368">
        <f t="shared" si="10"/>
        <v>27</v>
      </c>
      <c r="S22" s="367">
        <f t="shared" si="11"/>
        <v>78</v>
      </c>
      <c r="T22" s="367">
        <f t="shared" si="12"/>
        <v>61</v>
      </c>
      <c r="U22">
        <f t="shared" si="13"/>
        <v>225</v>
      </c>
      <c r="V22">
        <f t="shared" si="14"/>
        <v>0</v>
      </c>
      <c r="W22">
        <f t="shared" si="15"/>
        <v>0</v>
      </c>
      <c r="X22">
        <f t="shared" si="16"/>
        <v>0</v>
      </c>
      <c r="Y22">
        <f t="shared" si="17"/>
        <v>0</v>
      </c>
      <c r="AA22" s="1">
        <f t="shared" si="18"/>
        <v>21</v>
      </c>
    </row>
    <row r="23" spans="1:27" x14ac:dyDescent="0.25">
      <c r="A23" s="284" t="str">
        <f>+Declarations!A23</f>
        <v>112</v>
      </c>
      <c r="B23" t="str">
        <f t="shared" si="0"/>
        <v>Matis</v>
      </c>
      <c r="C23" s="1" t="str">
        <f t="shared" si="1"/>
        <v>Holy Ghost</v>
      </c>
      <c r="D23" s="1" t="str">
        <f t="shared" si="20"/>
        <v>M</v>
      </c>
      <c r="E23" s="15">
        <f t="shared" si="2"/>
        <v>0</v>
      </c>
      <c r="F23" s="1">
        <f t="shared" si="3"/>
        <v>0</v>
      </c>
      <c r="G23" s="1" t="str">
        <f t="shared" si="4"/>
        <v>M</v>
      </c>
      <c r="H23" t="str">
        <f t="shared" si="19"/>
        <v xml:space="preserve">Matis </v>
      </c>
      <c r="M23" s="39">
        <f t="shared" si="5"/>
        <v>12.6</v>
      </c>
      <c r="N23" s="39">
        <f t="shared" si="6"/>
        <v>1.62</v>
      </c>
      <c r="O23" s="39">
        <f t="shared" si="7"/>
        <v>2.0499999999999998</v>
      </c>
      <c r="P23" s="39">
        <f t="shared" si="8"/>
        <v>34.4</v>
      </c>
      <c r="Q23" s="367">
        <f t="shared" si="9"/>
        <v>44</v>
      </c>
      <c r="R23" s="368">
        <f t="shared" si="10"/>
        <v>40</v>
      </c>
      <c r="S23" s="367">
        <f t="shared" si="11"/>
        <v>65</v>
      </c>
      <c r="T23" s="367">
        <f t="shared" si="12"/>
        <v>68</v>
      </c>
      <c r="U23">
        <f t="shared" si="13"/>
        <v>217</v>
      </c>
      <c r="V23">
        <f t="shared" si="14"/>
        <v>0</v>
      </c>
      <c r="W23">
        <f t="shared" si="15"/>
        <v>0</v>
      </c>
      <c r="X23">
        <f t="shared" si="16"/>
        <v>0</v>
      </c>
      <c r="Y23">
        <f t="shared" si="17"/>
        <v>0</v>
      </c>
      <c r="AA23" s="1">
        <f t="shared" si="18"/>
        <v>22</v>
      </c>
    </row>
    <row r="24" spans="1:27" x14ac:dyDescent="0.25">
      <c r="A24" s="284" t="str">
        <f>+Declarations!A24</f>
        <v>113</v>
      </c>
      <c r="B24" t="str">
        <f t="shared" si="0"/>
        <v>Sam</v>
      </c>
      <c r="C24" s="1" t="str">
        <f t="shared" si="1"/>
        <v>Holy Ghost</v>
      </c>
      <c r="D24" s="1" t="str">
        <f t="shared" si="20"/>
        <v>M</v>
      </c>
      <c r="E24" s="15">
        <f t="shared" si="2"/>
        <v>0</v>
      </c>
      <c r="F24" s="1">
        <f t="shared" si="3"/>
        <v>0</v>
      </c>
      <c r="G24" s="1" t="str">
        <f t="shared" si="4"/>
        <v>M</v>
      </c>
      <c r="H24" t="str">
        <f t="shared" si="19"/>
        <v xml:space="preserve">Sam </v>
      </c>
      <c r="M24" s="39">
        <f t="shared" si="5"/>
        <v>12.3</v>
      </c>
      <c r="N24" s="39">
        <f t="shared" si="6"/>
        <v>1.5</v>
      </c>
      <c r="O24" s="39">
        <f t="shared" si="7"/>
        <v>2.12</v>
      </c>
      <c r="P24" s="39">
        <f t="shared" si="8"/>
        <v>29.3</v>
      </c>
      <c r="Q24" s="367">
        <f t="shared" si="9"/>
        <v>47</v>
      </c>
      <c r="R24" s="368">
        <f t="shared" si="10"/>
        <v>34</v>
      </c>
      <c r="S24" s="367">
        <f t="shared" si="11"/>
        <v>58</v>
      </c>
      <c r="T24" s="367">
        <f t="shared" si="12"/>
        <v>58</v>
      </c>
      <c r="U24">
        <f t="shared" si="13"/>
        <v>197</v>
      </c>
      <c r="V24">
        <f t="shared" si="14"/>
        <v>0</v>
      </c>
      <c r="W24">
        <f t="shared" si="15"/>
        <v>0</v>
      </c>
      <c r="X24">
        <f t="shared" si="16"/>
        <v>0</v>
      </c>
      <c r="Y24">
        <f t="shared" si="17"/>
        <v>0</v>
      </c>
      <c r="AA24" s="1">
        <f t="shared" si="18"/>
        <v>23</v>
      </c>
    </row>
    <row r="25" spans="1:27" x14ac:dyDescent="0.25">
      <c r="A25" s="284" t="str">
        <f>+Declarations!A25</f>
        <v>114</v>
      </c>
      <c r="B25" t="str">
        <f t="shared" si="0"/>
        <v>Theo</v>
      </c>
      <c r="C25" s="1" t="str">
        <f t="shared" si="1"/>
        <v>Holy Ghost</v>
      </c>
      <c r="D25" s="1" t="str">
        <f t="shared" si="20"/>
        <v>M</v>
      </c>
      <c r="E25" s="15">
        <f t="shared" si="2"/>
        <v>0</v>
      </c>
      <c r="F25" s="1">
        <f t="shared" si="3"/>
        <v>0</v>
      </c>
      <c r="G25" s="1" t="str">
        <f t="shared" si="4"/>
        <v>M</v>
      </c>
      <c r="H25" t="str">
        <f t="shared" si="19"/>
        <v xml:space="preserve">Theo </v>
      </c>
      <c r="M25" s="39">
        <f t="shared" si="5"/>
        <v>12.3</v>
      </c>
      <c r="N25" s="39">
        <f t="shared" si="6"/>
        <v>1.6</v>
      </c>
      <c r="O25" s="39">
        <f t="shared" si="7"/>
        <v>2.0699999999999998</v>
      </c>
      <c r="P25" s="39">
        <f t="shared" si="8"/>
        <v>17.399999999999999</v>
      </c>
      <c r="Q25" s="367">
        <f t="shared" si="9"/>
        <v>47</v>
      </c>
      <c r="R25" s="368">
        <f t="shared" si="10"/>
        <v>39</v>
      </c>
      <c r="S25" s="367">
        <f t="shared" si="11"/>
        <v>63</v>
      </c>
      <c r="T25" s="367">
        <f t="shared" si="12"/>
        <v>34</v>
      </c>
      <c r="U25">
        <f t="shared" si="13"/>
        <v>183</v>
      </c>
      <c r="V25">
        <f t="shared" si="14"/>
        <v>0</v>
      </c>
      <c r="W25">
        <f t="shared" si="15"/>
        <v>0</v>
      </c>
      <c r="X25">
        <f t="shared" si="16"/>
        <v>0</v>
      </c>
      <c r="Y25">
        <f t="shared" si="17"/>
        <v>0</v>
      </c>
      <c r="AA25" s="1">
        <f t="shared" si="18"/>
        <v>24</v>
      </c>
    </row>
    <row r="26" spans="1:27" x14ac:dyDescent="0.25">
      <c r="A26" s="284" t="str">
        <f>+Declarations!A26</f>
        <v>115</v>
      </c>
      <c r="B26" t="str">
        <f t="shared" si="0"/>
        <v>lucas</v>
      </c>
      <c r="C26" s="1" t="str">
        <f t="shared" si="1"/>
        <v>Holy Ghost</v>
      </c>
      <c r="D26" s="1" t="str">
        <f t="shared" si="20"/>
        <v>M</v>
      </c>
      <c r="E26" s="15">
        <f t="shared" si="2"/>
        <v>0</v>
      </c>
      <c r="F26" s="1">
        <f t="shared" si="3"/>
        <v>0</v>
      </c>
      <c r="G26" s="1" t="str">
        <f t="shared" si="4"/>
        <v>M</v>
      </c>
      <c r="H26" t="str">
        <f t="shared" si="19"/>
        <v xml:space="preserve">lucas </v>
      </c>
      <c r="M26" s="39">
        <f t="shared" si="5"/>
        <v>12.7</v>
      </c>
      <c r="N26" s="39">
        <f t="shared" si="6"/>
        <v>1.7</v>
      </c>
      <c r="O26" s="39">
        <f t="shared" si="7"/>
        <v>2.16</v>
      </c>
      <c r="P26" s="39">
        <f t="shared" si="8"/>
        <v>23.4</v>
      </c>
      <c r="Q26" s="367">
        <f t="shared" si="9"/>
        <v>43</v>
      </c>
      <c r="R26" s="368">
        <f t="shared" si="10"/>
        <v>44</v>
      </c>
      <c r="S26" s="367">
        <f t="shared" si="11"/>
        <v>54</v>
      </c>
      <c r="T26" s="367">
        <f t="shared" si="12"/>
        <v>46</v>
      </c>
      <c r="U26">
        <f t="shared" si="13"/>
        <v>187</v>
      </c>
      <c r="V26">
        <f t="shared" si="14"/>
        <v>0</v>
      </c>
      <c r="W26">
        <f t="shared" si="15"/>
        <v>0</v>
      </c>
      <c r="X26">
        <f t="shared" si="16"/>
        <v>0</v>
      </c>
      <c r="Y26">
        <f t="shared" si="17"/>
        <v>0</v>
      </c>
      <c r="AA26" s="1">
        <f t="shared" si="18"/>
        <v>25</v>
      </c>
    </row>
    <row r="27" spans="1:27" x14ac:dyDescent="0.25">
      <c r="A27" s="284" t="str">
        <f>+Declarations!A27</f>
        <v>116</v>
      </c>
      <c r="B27" t="str">
        <f t="shared" si="0"/>
        <v>Maddie</v>
      </c>
      <c r="C27" s="1" t="str">
        <f t="shared" si="1"/>
        <v>Holy Ghost</v>
      </c>
      <c r="D27" s="1" t="str">
        <f t="shared" si="20"/>
        <v>F</v>
      </c>
      <c r="E27" s="15">
        <f t="shared" si="2"/>
        <v>0</v>
      </c>
      <c r="F27" s="1">
        <f t="shared" si="3"/>
        <v>0</v>
      </c>
      <c r="G27" s="1" t="str">
        <f t="shared" si="4"/>
        <v>F</v>
      </c>
      <c r="H27" t="str">
        <f t="shared" si="19"/>
        <v xml:space="preserve">Maddie </v>
      </c>
      <c r="M27" s="39">
        <f t="shared" si="5"/>
        <v>12.9</v>
      </c>
      <c r="N27" s="39">
        <f t="shared" si="6"/>
        <v>1.55</v>
      </c>
      <c r="O27" s="39">
        <f t="shared" si="7"/>
        <v>2.2999999999999998</v>
      </c>
      <c r="P27" s="39">
        <f t="shared" si="8"/>
        <v>16.5</v>
      </c>
      <c r="Q27" s="367">
        <f t="shared" si="9"/>
        <v>41</v>
      </c>
      <c r="R27" s="368">
        <f t="shared" si="10"/>
        <v>36</v>
      </c>
      <c r="S27" s="367">
        <f t="shared" si="11"/>
        <v>40</v>
      </c>
      <c r="T27" s="367">
        <f t="shared" si="12"/>
        <v>33</v>
      </c>
      <c r="U27">
        <f t="shared" si="13"/>
        <v>150</v>
      </c>
      <c r="V27">
        <f t="shared" si="14"/>
        <v>0</v>
      </c>
      <c r="W27">
        <f t="shared" si="15"/>
        <v>0</v>
      </c>
      <c r="X27">
        <f t="shared" si="16"/>
        <v>0</v>
      </c>
      <c r="Y27">
        <f t="shared" si="17"/>
        <v>0</v>
      </c>
      <c r="AA27" s="1">
        <f t="shared" si="18"/>
        <v>26</v>
      </c>
    </row>
    <row r="28" spans="1:27" x14ac:dyDescent="0.25">
      <c r="A28" s="284" t="str">
        <f>+Declarations!A28</f>
        <v>117</v>
      </c>
      <c r="B28" t="str">
        <f t="shared" si="0"/>
        <v>Kaia</v>
      </c>
      <c r="C28" s="1" t="str">
        <f t="shared" si="1"/>
        <v>Holy Ghost</v>
      </c>
      <c r="D28" s="1" t="str">
        <f t="shared" si="20"/>
        <v>F</v>
      </c>
      <c r="E28" s="15">
        <f t="shared" si="2"/>
        <v>0</v>
      </c>
      <c r="F28" s="1">
        <f t="shared" si="3"/>
        <v>0</v>
      </c>
      <c r="G28" s="1" t="str">
        <f t="shared" si="4"/>
        <v>F</v>
      </c>
      <c r="H28" t="str">
        <f t="shared" si="19"/>
        <v xml:space="preserve">Kaia </v>
      </c>
      <c r="M28" s="39">
        <f t="shared" si="5"/>
        <v>12.2</v>
      </c>
      <c r="N28" s="39">
        <f t="shared" si="6"/>
        <v>1.55</v>
      </c>
      <c r="O28" s="39">
        <f t="shared" si="7"/>
        <v>2.1800000000000002</v>
      </c>
      <c r="P28" s="39">
        <f t="shared" si="8"/>
        <v>14.8</v>
      </c>
      <c r="Q28" s="367">
        <f t="shared" si="9"/>
        <v>48</v>
      </c>
      <c r="R28" s="368">
        <f t="shared" si="10"/>
        <v>36</v>
      </c>
      <c r="S28" s="367">
        <f t="shared" si="11"/>
        <v>52</v>
      </c>
      <c r="T28" s="367">
        <f t="shared" si="12"/>
        <v>29</v>
      </c>
      <c r="U28">
        <f t="shared" si="13"/>
        <v>165</v>
      </c>
      <c r="V28">
        <f t="shared" si="14"/>
        <v>0</v>
      </c>
      <c r="W28">
        <f t="shared" si="15"/>
        <v>0</v>
      </c>
      <c r="X28">
        <f t="shared" si="16"/>
        <v>0</v>
      </c>
      <c r="Y28">
        <f t="shared" si="17"/>
        <v>0</v>
      </c>
      <c r="AA28" s="1">
        <f t="shared" si="18"/>
        <v>27</v>
      </c>
    </row>
    <row r="29" spans="1:27" x14ac:dyDescent="0.25">
      <c r="A29" s="284" t="str">
        <f>+Declarations!A29</f>
        <v>118</v>
      </c>
      <c r="B29" t="str">
        <f t="shared" si="0"/>
        <v>India</v>
      </c>
      <c r="C29" s="1" t="str">
        <f t="shared" si="1"/>
        <v>Holy Ghost</v>
      </c>
      <c r="D29" s="1" t="str">
        <f t="shared" si="20"/>
        <v>F</v>
      </c>
      <c r="E29" s="15">
        <f t="shared" si="2"/>
        <v>0</v>
      </c>
      <c r="F29" s="1">
        <f t="shared" si="3"/>
        <v>0</v>
      </c>
      <c r="G29" s="1" t="str">
        <f t="shared" si="4"/>
        <v>F</v>
      </c>
      <c r="H29" t="str">
        <f t="shared" si="19"/>
        <v xml:space="preserve">India </v>
      </c>
      <c r="M29" s="39">
        <f t="shared" si="5"/>
        <v>11</v>
      </c>
      <c r="N29" s="39">
        <f t="shared" si="6"/>
        <v>1.8</v>
      </c>
      <c r="O29" s="39">
        <f t="shared" si="7"/>
        <v>2.13</v>
      </c>
      <c r="P29" s="39">
        <f t="shared" si="8"/>
        <v>19.7</v>
      </c>
      <c r="Q29" s="367">
        <f t="shared" si="9"/>
        <v>60</v>
      </c>
      <c r="R29" s="368">
        <f t="shared" si="10"/>
        <v>49</v>
      </c>
      <c r="S29" s="367">
        <f t="shared" si="11"/>
        <v>57</v>
      </c>
      <c r="T29" s="367">
        <f t="shared" si="12"/>
        <v>39</v>
      </c>
      <c r="U29">
        <f t="shared" si="13"/>
        <v>205</v>
      </c>
      <c r="V29">
        <f t="shared" si="14"/>
        <v>0</v>
      </c>
      <c r="W29">
        <f t="shared" si="15"/>
        <v>0</v>
      </c>
      <c r="X29">
        <f t="shared" si="16"/>
        <v>0</v>
      </c>
      <c r="Y29">
        <f t="shared" si="17"/>
        <v>0</v>
      </c>
      <c r="AA29" s="1">
        <f t="shared" si="18"/>
        <v>28</v>
      </c>
    </row>
    <row r="30" spans="1:27" x14ac:dyDescent="0.25">
      <c r="A30" s="284" t="str">
        <f>+Declarations!A30</f>
        <v>119</v>
      </c>
      <c r="B30" t="str">
        <f t="shared" si="0"/>
        <v>Claudia</v>
      </c>
      <c r="C30" s="1" t="str">
        <f t="shared" si="1"/>
        <v>Holy Ghost</v>
      </c>
      <c r="D30" s="1" t="str">
        <f t="shared" si="20"/>
        <v>F</v>
      </c>
      <c r="E30" s="15">
        <f t="shared" si="2"/>
        <v>0</v>
      </c>
      <c r="F30" s="1">
        <f t="shared" si="3"/>
        <v>0</v>
      </c>
      <c r="G30" s="1" t="str">
        <f t="shared" si="4"/>
        <v>F</v>
      </c>
      <c r="H30" t="str">
        <f t="shared" si="19"/>
        <v xml:space="preserve">Claudia </v>
      </c>
      <c r="M30" s="39">
        <f t="shared" si="5"/>
        <v>13.6</v>
      </c>
      <c r="N30" s="39">
        <f t="shared" si="6"/>
        <v>1.4</v>
      </c>
      <c r="O30" s="39">
        <f t="shared" si="7"/>
        <v>2.2400000000000002</v>
      </c>
      <c r="P30" s="39">
        <f t="shared" si="8"/>
        <v>9.6999999999999993</v>
      </c>
      <c r="Q30" s="367">
        <f t="shared" si="9"/>
        <v>34</v>
      </c>
      <c r="R30" s="368">
        <f t="shared" si="10"/>
        <v>29</v>
      </c>
      <c r="S30" s="367">
        <f t="shared" si="11"/>
        <v>46</v>
      </c>
      <c r="T30" s="367">
        <f t="shared" si="12"/>
        <v>19</v>
      </c>
      <c r="U30">
        <f t="shared" si="13"/>
        <v>128</v>
      </c>
      <c r="V30">
        <f t="shared" si="14"/>
        <v>0</v>
      </c>
      <c r="W30">
        <f t="shared" si="15"/>
        <v>0</v>
      </c>
      <c r="X30">
        <f t="shared" si="16"/>
        <v>0</v>
      </c>
      <c r="Y30">
        <f t="shared" si="17"/>
        <v>0</v>
      </c>
      <c r="AA30" s="1">
        <f t="shared" si="18"/>
        <v>29</v>
      </c>
    </row>
    <row r="31" spans="1:27" x14ac:dyDescent="0.25">
      <c r="A31" s="284" t="str">
        <f>+Declarations!A31</f>
        <v>120</v>
      </c>
      <c r="B31" t="str">
        <f t="shared" si="0"/>
        <v>Isabel</v>
      </c>
      <c r="C31" s="1" t="str">
        <f t="shared" si="1"/>
        <v>Holy Ghost</v>
      </c>
      <c r="D31" s="1" t="str">
        <f t="shared" si="20"/>
        <v>F</v>
      </c>
      <c r="E31" s="15">
        <f t="shared" si="2"/>
        <v>0</v>
      </c>
      <c r="F31" s="1">
        <f t="shared" si="3"/>
        <v>0</v>
      </c>
      <c r="G31" s="1" t="str">
        <f t="shared" si="4"/>
        <v>F</v>
      </c>
      <c r="H31" t="str">
        <f t="shared" si="19"/>
        <v xml:space="preserve">Isabel </v>
      </c>
      <c r="M31" s="39">
        <f t="shared" si="5"/>
        <v>13.4</v>
      </c>
      <c r="N31" s="39">
        <f t="shared" si="6"/>
        <v>1.4</v>
      </c>
      <c r="O31" s="39">
        <f t="shared" si="7"/>
        <v>2.14</v>
      </c>
      <c r="P31" s="39">
        <f t="shared" si="8"/>
        <v>9.9</v>
      </c>
      <c r="Q31" s="367">
        <f t="shared" si="9"/>
        <v>36</v>
      </c>
      <c r="R31" s="368">
        <f t="shared" si="10"/>
        <v>29</v>
      </c>
      <c r="S31" s="367">
        <f t="shared" si="11"/>
        <v>56</v>
      </c>
      <c r="T31" s="367">
        <f t="shared" si="12"/>
        <v>19</v>
      </c>
      <c r="U31">
        <f t="shared" si="13"/>
        <v>140</v>
      </c>
      <c r="V31">
        <f t="shared" si="14"/>
        <v>0</v>
      </c>
      <c r="W31">
        <f t="shared" si="15"/>
        <v>0</v>
      </c>
      <c r="X31">
        <f t="shared" si="16"/>
        <v>0</v>
      </c>
      <c r="Y31">
        <f t="shared" si="17"/>
        <v>0</v>
      </c>
      <c r="AA31" s="1">
        <f t="shared" si="18"/>
        <v>30</v>
      </c>
    </row>
    <row r="32" spans="1:27" x14ac:dyDescent="0.25">
      <c r="A32" s="284" t="str">
        <f>+Declarations!A32</f>
        <v>121</v>
      </c>
      <c r="B32" t="str">
        <f t="shared" si="0"/>
        <v>Alec</v>
      </c>
      <c r="C32" s="1" t="str">
        <f t="shared" si="1"/>
        <v>Ravenstone</v>
      </c>
      <c r="D32" s="1" t="str">
        <f t="shared" si="20"/>
        <v>M</v>
      </c>
      <c r="E32" s="15">
        <f t="shared" si="2"/>
        <v>0</v>
      </c>
      <c r="F32" s="1">
        <f t="shared" si="3"/>
        <v>0</v>
      </c>
      <c r="G32" s="1" t="str">
        <f t="shared" si="4"/>
        <v>M</v>
      </c>
      <c r="H32" t="str">
        <f t="shared" si="19"/>
        <v xml:space="preserve">Alec </v>
      </c>
      <c r="M32" s="39">
        <f t="shared" si="5"/>
        <v>12.1</v>
      </c>
      <c r="N32" s="39">
        <f t="shared" si="6"/>
        <v>1.86</v>
      </c>
      <c r="O32" s="39">
        <f t="shared" si="7"/>
        <v>2.13</v>
      </c>
      <c r="P32" s="39">
        <f t="shared" si="8"/>
        <v>25.9</v>
      </c>
      <c r="Q32" s="367">
        <f t="shared" si="9"/>
        <v>49</v>
      </c>
      <c r="R32" s="368">
        <f t="shared" si="10"/>
        <v>52</v>
      </c>
      <c r="S32" s="367">
        <f t="shared" si="11"/>
        <v>57</v>
      </c>
      <c r="T32" s="367">
        <f t="shared" si="12"/>
        <v>51</v>
      </c>
      <c r="U32">
        <f t="shared" si="13"/>
        <v>209</v>
      </c>
      <c r="V32">
        <f t="shared" si="14"/>
        <v>0</v>
      </c>
      <c r="W32">
        <f t="shared" si="15"/>
        <v>0</v>
      </c>
      <c r="X32">
        <f t="shared" si="16"/>
        <v>0</v>
      </c>
      <c r="Y32">
        <f t="shared" si="17"/>
        <v>0</v>
      </c>
      <c r="AA32" s="1">
        <f t="shared" si="18"/>
        <v>31</v>
      </c>
    </row>
    <row r="33" spans="1:27" x14ac:dyDescent="0.25">
      <c r="A33" s="284" t="str">
        <f>+Declarations!A33</f>
        <v>122</v>
      </c>
      <c r="B33" t="str">
        <f t="shared" si="0"/>
        <v>Myles</v>
      </c>
      <c r="C33" s="1" t="str">
        <f t="shared" si="1"/>
        <v>Ravenstone</v>
      </c>
      <c r="D33" s="1" t="str">
        <f t="shared" si="20"/>
        <v>M</v>
      </c>
      <c r="E33" s="15">
        <f t="shared" si="2"/>
        <v>0</v>
      </c>
      <c r="F33" s="1">
        <f t="shared" si="3"/>
        <v>0</v>
      </c>
      <c r="G33" s="1" t="str">
        <f t="shared" si="4"/>
        <v>M</v>
      </c>
      <c r="H33" t="str">
        <f t="shared" si="19"/>
        <v xml:space="preserve">Myles </v>
      </c>
      <c r="M33" s="39">
        <f t="shared" si="5"/>
        <v>11.3</v>
      </c>
      <c r="N33" s="39">
        <f t="shared" si="6"/>
        <v>1.99</v>
      </c>
      <c r="O33" s="39">
        <f t="shared" si="7"/>
        <v>2.42</v>
      </c>
      <c r="P33" s="39">
        <f t="shared" si="8"/>
        <v>29.2</v>
      </c>
      <c r="Q33" s="367">
        <f t="shared" si="9"/>
        <v>57</v>
      </c>
      <c r="R33" s="368">
        <f t="shared" si="10"/>
        <v>58</v>
      </c>
      <c r="S33" s="367">
        <f t="shared" si="11"/>
        <v>28</v>
      </c>
      <c r="T33" s="367">
        <f t="shared" si="12"/>
        <v>58</v>
      </c>
      <c r="U33">
        <f t="shared" si="13"/>
        <v>201</v>
      </c>
      <c r="V33">
        <f t="shared" si="14"/>
        <v>0</v>
      </c>
      <c r="W33">
        <f t="shared" si="15"/>
        <v>0</v>
      </c>
      <c r="X33">
        <f t="shared" si="16"/>
        <v>0</v>
      </c>
      <c r="Y33">
        <f t="shared" si="17"/>
        <v>0</v>
      </c>
      <c r="AA33" s="1">
        <f t="shared" si="18"/>
        <v>32</v>
      </c>
    </row>
    <row r="34" spans="1:27" x14ac:dyDescent="0.25">
      <c r="A34" s="284" t="str">
        <f>+Declarations!A34</f>
        <v>123</v>
      </c>
      <c r="B34" t="str">
        <f t="shared" si="0"/>
        <v>Barnaby</v>
      </c>
      <c r="C34" s="1" t="str">
        <f t="shared" si="1"/>
        <v>Ravenstone</v>
      </c>
      <c r="D34" s="1" t="str">
        <f t="shared" si="20"/>
        <v>M</v>
      </c>
      <c r="E34" s="15">
        <f t="shared" si="2"/>
        <v>0</v>
      </c>
      <c r="F34" s="1">
        <f t="shared" si="3"/>
        <v>0</v>
      </c>
      <c r="G34" s="1" t="str">
        <f t="shared" si="4"/>
        <v>M</v>
      </c>
      <c r="H34" t="str">
        <f t="shared" si="19"/>
        <v xml:space="preserve">Barnaby </v>
      </c>
      <c r="M34" s="39">
        <f t="shared" si="5"/>
        <v>12.1</v>
      </c>
      <c r="N34" s="39">
        <f t="shared" si="6"/>
        <v>1.96</v>
      </c>
      <c r="O34" s="39">
        <f t="shared" si="7"/>
        <v>2.21</v>
      </c>
      <c r="P34" s="39">
        <f t="shared" si="8"/>
        <v>32.4</v>
      </c>
      <c r="Q34" s="367">
        <f t="shared" si="9"/>
        <v>49</v>
      </c>
      <c r="R34" s="368">
        <f t="shared" si="10"/>
        <v>57</v>
      </c>
      <c r="S34" s="367">
        <f t="shared" si="11"/>
        <v>49</v>
      </c>
      <c r="T34" s="367">
        <f t="shared" si="12"/>
        <v>64</v>
      </c>
      <c r="U34">
        <f t="shared" si="13"/>
        <v>219</v>
      </c>
      <c r="V34">
        <f t="shared" si="14"/>
        <v>0</v>
      </c>
      <c r="W34">
        <f t="shared" si="15"/>
        <v>0</v>
      </c>
      <c r="X34">
        <f t="shared" si="16"/>
        <v>0</v>
      </c>
      <c r="Y34">
        <f t="shared" si="17"/>
        <v>0</v>
      </c>
      <c r="AA34" s="1">
        <f t="shared" si="18"/>
        <v>33</v>
      </c>
    </row>
    <row r="35" spans="1:27" x14ac:dyDescent="0.25">
      <c r="A35" s="284" t="str">
        <f>+Declarations!A35</f>
        <v>124</v>
      </c>
      <c r="B35" t="str">
        <f t="shared" si="0"/>
        <v>Ruben</v>
      </c>
      <c r="C35" s="1" t="str">
        <f t="shared" si="1"/>
        <v>Ravenstone</v>
      </c>
      <c r="D35" s="1" t="str">
        <f t="shared" si="20"/>
        <v>M</v>
      </c>
      <c r="E35" s="15">
        <f t="shared" si="2"/>
        <v>0</v>
      </c>
      <c r="F35" s="1">
        <f t="shared" si="3"/>
        <v>0</v>
      </c>
      <c r="G35" s="1" t="str">
        <f t="shared" si="4"/>
        <v>M</v>
      </c>
      <c r="H35" t="str">
        <f t="shared" si="19"/>
        <v xml:space="preserve">Ruben </v>
      </c>
      <c r="M35" s="39">
        <f t="shared" si="5"/>
        <v>11.1</v>
      </c>
      <c r="N35" s="39">
        <f t="shared" si="6"/>
        <v>2.0499999999999998</v>
      </c>
      <c r="O35" s="39">
        <f t="shared" si="7"/>
        <v>2.0099999999999998</v>
      </c>
      <c r="P35" s="39">
        <f t="shared" si="8"/>
        <v>33.5</v>
      </c>
      <c r="Q35" s="367">
        <f t="shared" si="9"/>
        <v>59</v>
      </c>
      <c r="R35" s="368">
        <f t="shared" si="10"/>
        <v>61</v>
      </c>
      <c r="S35" s="367">
        <f t="shared" si="11"/>
        <v>69</v>
      </c>
      <c r="T35" s="367">
        <f t="shared" si="12"/>
        <v>67</v>
      </c>
      <c r="U35">
        <f t="shared" si="13"/>
        <v>256</v>
      </c>
      <c r="V35">
        <f t="shared" si="14"/>
        <v>0</v>
      </c>
      <c r="W35">
        <f t="shared" si="15"/>
        <v>0</v>
      </c>
      <c r="X35">
        <f t="shared" si="16"/>
        <v>0</v>
      </c>
      <c r="Y35">
        <f t="shared" si="17"/>
        <v>0</v>
      </c>
      <c r="AA35" s="1">
        <f t="shared" si="18"/>
        <v>34</v>
      </c>
    </row>
    <row r="36" spans="1:27" x14ac:dyDescent="0.25">
      <c r="A36" s="284" t="str">
        <f>+Declarations!A36</f>
        <v>125</v>
      </c>
      <c r="B36" t="str">
        <f t="shared" si="0"/>
        <v>Haile</v>
      </c>
      <c r="C36" s="1" t="str">
        <f t="shared" si="1"/>
        <v>Ravenstone</v>
      </c>
      <c r="D36" s="1" t="str">
        <f t="shared" si="20"/>
        <v>M</v>
      </c>
      <c r="E36" s="15">
        <f t="shared" si="2"/>
        <v>0</v>
      </c>
      <c r="F36" s="1">
        <f t="shared" si="3"/>
        <v>0</v>
      </c>
      <c r="G36" s="1" t="str">
        <f t="shared" si="4"/>
        <v>M</v>
      </c>
      <c r="H36" t="str">
        <f t="shared" si="19"/>
        <v xml:space="preserve">Haile </v>
      </c>
      <c r="M36" s="39">
        <f t="shared" si="5"/>
        <v>11.1</v>
      </c>
      <c r="N36" s="39">
        <f t="shared" si="6"/>
        <v>2.02</v>
      </c>
      <c r="O36" s="39">
        <f t="shared" si="7"/>
        <v>2.2200000000000002</v>
      </c>
      <c r="P36" s="39">
        <f t="shared" si="8"/>
        <v>32.200000000000003</v>
      </c>
      <c r="Q36" s="367">
        <f t="shared" si="9"/>
        <v>59</v>
      </c>
      <c r="R36" s="368">
        <f t="shared" si="10"/>
        <v>60</v>
      </c>
      <c r="S36" s="367">
        <f t="shared" si="11"/>
        <v>48</v>
      </c>
      <c r="T36" s="367">
        <f t="shared" si="12"/>
        <v>64</v>
      </c>
      <c r="U36">
        <f t="shared" si="13"/>
        <v>231</v>
      </c>
      <c r="V36">
        <f t="shared" si="14"/>
        <v>0</v>
      </c>
      <c r="W36">
        <f t="shared" si="15"/>
        <v>0</v>
      </c>
      <c r="X36">
        <f t="shared" si="16"/>
        <v>0</v>
      </c>
      <c r="Y36">
        <f t="shared" si="17"/>
        <v>0</v>
      </c>
      <c r="AA36" s="1">
        <f t="shared" si="18"/>
        <v>35</v>
      </c>
    </row>
    <row r="37" spans="1:27" x14ac:dyDescent="0.25">
      <c r="A37" s="284" t="str">
        <f>+Declarations!A37</f>
        <v>126</v>
      </c>
      <c r="B37" t="str">
        <f t="shared" si="0"/>
        <v>Sophia</v>
      </c>
      <c r="C37" s="1" t="str">
        <f t="shared" si="1"/>
        <v>Ravenstone</v>
      </c>
      <c r="D37" s="1" t="str">
        <f t="shared" si="20"/>
        <v>F</v>
      </c>
      <c r="E37" s="15">
        <f t="shared" si="2"/>
        <v>0</v>
      </c>
      <c r="F37" s="1">
        <f t="shared" si="3"/>
        <v>0</v>
      </c>
      <c r="G37" s="1" t="str">
        <f t="shared" si="4"/>
        <v>F</v>
      </c>
      <c r="H37" t="str">
        <f t="shared" si="19"/>
        <v xml:space="preserve">Sophia </v>
      </c>
      <c r="M37" s="39">
        <f t="shared" si="5"/>
        <v>11.5</v>
      </c>
      <c r="N37" s="39">
        <f t="shared" si="6"/>
        <v>2.04</v>
      </c>
      <c r="O37" s="39">
        <f t="shared" si="7"/>
        <v>2.09</v>
      </c>
      <c r="P37" s="39">
        <f t="shared" si="8"/>
        <v>24.33</v>
      </c>
      <c r="Q37" s="367">
        <f t="shared" si="9"/>
        <v>55</v>
      </c>
      <c r="R37" s="368">
        <f t="shared" si="10"/>
        <v>61</v>
      </c>
      <c r="S37" s="367">
        <f t="shared" si="11"/>
        <v>61</v>
      </c>
      <c r="T37" s="367">
        <f t="shared" si="12"/>
        <v>48</v>
      </c>
      <c r="U37">
        <f t="shared" si="13"/>
        <v>225</v>
      </c>
      <c r="V37">
        <f t="shared" si="14"/>
        <v>0</v>
      </c>
      <c r="W37">
        <f t="shared" si="15"/>
        <v>0</v>
      </c>
      <c r="X37">
        <f t="shared" si="16"/>
        <v>0</v>
      </c>
      <c r="Y37">
        <f t="shared" si="17"/>
        <v>0</v>
      </c>
      <c r="AA37" s="1">
        <f t="shared" si="18"/>
        <v>36</v>
      </c>
    </row>
    <row r="38" spans="1:27" x14ac:dyDescent="0.25">
      <c r="A38" s="284" t="str">
        <f>+Declarations!A38</f>
        <v>127</v>
      </c>
      <c r="B38" t="str">
        <f t="shared" si="0"/>
        <v>Lotte</v>
      </c>
      <c r="C38" s="1" t="str">
        <f t="shared" si="1"/>
        <v>Ravenstone</v>
      </c>
      <c r="D38" s="1" t="str">
        <f t="shared" si="20"/>
        <v>F</v>
      </c>
      <c r="E38" s="15">
        <f t="shared" si="2"/>
        <v>0</v>
      </c>
      <c r="F38" s="1">
        <f t="shared" si="3"/>
        <v>0</v>
      </c>
      <c r="G38" s="1" t="str">
        <f t="shared" si="4"/>
        <v>F</v>
      </c>
      <c r="H38" t="str">
        <f t="shared" si="19"/>
        <v xml:space="preserve">Lotte </v>
      </c>
      <c r="M38" s="39">
        <f t="shared" si="5"/>
        <v>12.7</v>
      </c>
      <c r="N38" s="39">
        <f t="shared" si="6"/>
        <v>1.9</v>
      </c>
      <c r="O38" s="39">
        <f t="shared" si="7"/>
        <v>2.25</v>
      </c>
      <c r="P38" s="39">
        <f t="shared" si="8"/>
        <v>12.65</v>
      </c>
      <c r="Q38" s="367">
        <f t="shared" si="9"/>
        <v>43</v>
      </c>
      <c r="R38" s="368">
        <f t="shared" si="10"/>
        <v>54</v>
      </c>
      <c r="S38" s="367">
        <f t="shared" si="11"/>
        <v>45</v>
      </c>
      <c r="T38" s="367">
        <f t="shared" si="12"/>
        <v>25</v>
      </c>
      <c r="U38">
        <f t="shared" si="13"/>
        <v>167</v>
      </c>
      <c r="V38">
        <f t="shared" si="14"/>
        <v>0</v>
      </c>
      <c r="W38">
        <f t="shared" si="15"/>
        <v>0</v>
      </c>
      <c r="X38">
        <f t="shared" si="16"/>
        <v>0</v>
      </c>
      <c r="Y38">
        <f t="shared" si="17"/>
        <v>0</v>
      </c>
      <c r="AA38" s="1">
        <f t="shared" si="18"/>
        <v>37</v>
      </c>
    </row>
    <row r="39" spans="1:27" x14ac:dyDescent="0.25">
      <c r="A39" s="284" t="str">
        <f>+Declarations!A39</f>
        <v>128</v>
      </c>
      <c r="B39" t="str">
        <f t="shared" si="0"/>
        <v>Sophie</v>
      </c>
      <c r="C39" s="1" t="str">
        <f t="shared" si="1"/>
        <v>Ravenstone</v>
      </c>
      <c r="D39" s="1" t="str">
        <f t="shared" si="20"/>
        <v>F</v>
      </c>
      <c r="E39" s="15">
        <f t="shared" si="2"/>
        <v>0</v>
      </c>
      <c r="F39" s="1">
        <f t="shared" si="3"/>
        <v>0</v>
      </c>
      <c r="G39" s="1" t="str">
        <f t="shared" si="4"/>
        <v>F</v>
      </c>
      <c r="H39" t="str">
        <f t="shared" si="19"/>
        <v xml:space="preserve">Sophie </v>
      </c>
      <c r="M39" s="39">
        <f t="shared" si="5"/>
        <v>12.8</v>
      </c>
      <c r="N39" s="39">
        <f t="shared" si="6"/>
        <v>1.82</v>
      </c>
      <c r="O39" s="39">
        <f t="shared" si="7"/>
        <v>2.33</v>
      </c>
      <c r="P39" s="39">
        <f t="shared" si="8"/>
        <v>14.6</v>
      </c>
      <c r="Q39" s="367">
        <f t="shared" si="9"/>
        <v>42</v>
      </c>
      <c r="R39" s="368">
        <f t="shared" si="10"/>
        <v>50</v>
      </c>
      <c r="S39" s="367">
        <f t="shared" si="11"/>
        <v>37</v>
      </c>
      <c r="T39" s="367">
        <f t="shared" si="12"/>
        <v>29</v>
      </c>
      <c r="U39">
        <f t="shared" si="13"/>
        <v>158</v>
      </c>
      <c r="V39">
        <f t="shared" si="14"/>
        <v>0</v>
      </c>
      <c r="W39">
        <f t="shared" si="15"/>
        <v>0</v>
      </c>
      <c r="X39">
        <f t="shared" si="16"/>
        <v>0</v>
      </c>
      <c r="Y39">
        <f t="shared" si="17"/>
        <v>0</v>
      </c>
      <c r="AA39" s="1">
        <f t="shared" si="18"/>
        <v>38</v>
      </c>
    </row>
    <row r="40" spans="1:27" x14ac:dyDescent="0.25">
      <c r="A40" s="284" t="str">
        <f>+Declarations!A40</f>
        <v>129</v>
      </c>
      <c r="B40" t="str">
        <f t="shared" si="0"/>
        <v>Rhianna</v>
      </c>
      <c r="C40" s="1" t="str">
        <f t="shared" si="1"/>
        <v>Ravenstone</v>
      </c>
      <c r="D40" s="1" t="str">
        <f t="shared" si="20"/>
        <v>F</v>
      </c>
      <c r="E40" s="15">
        <f t="shared" si="2"/>
        <v>0</v>
      </c>
      <c r="F40" s="1">
        <f t="shared" si="3"/>
        <v>0</v>
      </c>
      <c r="G40" s="1" t="str">
        <f t="shared" si="4"/>
        <v>F</v>
      </c>
      <c r="H40" t="str">
        <f t="shared" si="19"/>
        <v xml:space="preserve">Rhianna </v>
      </c>
      <c r="M40" s="39">
        <f t="shared" si="5"/>
        <v>12.2</v>
      </c>
      <c r="N40" s="39">
        <f t="shared" si="6"/>
        <v>1.86</v>
      </c>
      <c r="O40" s="39">
        <f t="shared" si="7"/>
        <v>2.57</v>
      </c>
      <c r="P40" s="39">
        <f t="shared" si="8"/>
        <v>18.8</v>
      </c>
      <c r="Q40" s="367">
        <f t="shared" si="9"/>
        <v>48</v>
      </c>
      <c r="R40" s="368">
        <f t="shared" si="10"/>
        <v>52</v>
      </c>
      <c r="S40" s="367">
        <f t="shared" si="11"/>
        <v>13</v>
      </c>
      <c r="T40" s="367">
        <f t="shared" si="12"/>
        <v>37</v>
      </c>
      <c r="U40">
        <f t="shared" si="13"/>
        <v>150</v>
      </c>
      <c r="V40">
        <f t="shared" si="14"/>
        <v>0</v>
      </c>
      <c r="W40">
        <f t="shared" si="15"/>
        <v>0</v>
      </c>
      <c r="X40">
        <f t="shared" si="16"/>
        <v>0</v>
      </c>
      <c r="Y40">
        <f t="shared" si="17"/>
        <v>0</v>
      </c>
      <c r="AA40" s="1">
        <f t="shared" si="18"/>
        <v>39</v>
      </c>
    </row>
    <row r="41" spans="1:27" x14ac:dyDescent="0.25">
      <c r="A41" s="284" t="str">
        <f>+Declarations!A41</f>
        <v>130</v>
      </c>
      <c r="B41" t="str">
        <f t="shared" si="0"/>
        <v>Shannon</v>
      </c>
      <c r="C41" s="1" t="str">
        <f t="shared" si="1"/>
        <v>Ravenstone</v>
      </c>
      <c r="D41" s="1" t="str">
        <f t="shared" si="20"/>
        <v>F</v>
      </c>
      <c r="E41" s="15">
        <f t="shared" si="2"/>
        <v>0</v>
      </c>
      <c r="F41" s="1">
        <f t="shared" si="3"/>
        <v>0</v>
      </c>
      <c r="G41" s="1" t="str">
        <f t="shared" si="4"/>
        <v>F</v>
      </c>
      <c r="H41" t="str">
        <f t="shared" si="19"/>
        <v xml:space="preserve">Shannon </v>
      </c>
      <c r="M41" s="39">
        <f t="shared" si="5"/>
        <v>12.6</v>
      </c>
      <c r="N41" s="39">
        <f t="shared" si="6"/>
        <v>1.84</v>
      </c>
      <c r="O41" s="39">
        <f t="shared" si="7"/>
        <v>2.23</v>
      </c>
      <c r="P41" s="39">
        <f t="shared" si="8"/>
        <v>17.2</v>
      </c>
      <c r="Q41" s="367">
        <f t="shared" si="9"/>
        <v>44</v>
      </c>
      <c r="R41" s="368">
        <f t="shared" si="10"/>
        <v>51</v>
      </c>
      <c r="S41" s="367">
        <f t="shared" si="11"/>
        <v>47</v>
      </c>
      <c r="T41" s="367">
        <f t="shared" si="12"/>
        <v>34</v>
      </c>
      <c r="U41">
        <f t="shared" si="13"/>
        <v>176</v>
      </c>
      <c r="V41">
        <f t="shared" si="14"/>
        <v>0</v>
      </c>
      <c r="W41">
        <f t="shared" si="15"/>
        <v>0</v>
      </c>
      <c r="X41">
        <f t="shared" si="16"/>
        <v>0</v>
      </c>
      <c r="Y41">
        <f t="shared" si="17"/>
        <v>0</v>
      </c>
      <c r="AA41" s="1">
        <f t="shared" si="18"/>
        <v>40</v>
      </c>
    </row>
    <row r="42" spans="1:27" x14ac:dyDescent="0.25">
      <c r="A42" s="284" t="str">
        <f>+Declarations!A42</f>
        <v>131</v>
      </c>
      <c r="B42" t="str">
        <f t="shared" si="0"/>
        <v>Hazqil</v>
      </c>
      <c r="C42" s="1" t="str">
        <f t="shared" si="1"/>
        <v>Earlsfield</v>
      </c>
      <c r="D42" s="1" t="str">
        <f t="shared" si="20"/>
        <v>M</v>
      </c>
      <c r="E42" s="15">
        <f t="shared" si="2"/>
        <v>0</v>
      </c>
      <c r="F42" s="1">
        <f t="shared" si="3"/>
        <v>0</v>
      </c>
      <c r="G42" s="1" t="str">
        <f t="shared" si="4"/>
        <v>M</v>
      </c>
      <c r="H42" t="str">
        <f t="shared" si="19"/>
        <v xml:space="preserve">Hazqil </v>
      </c>
      <c r="M42" s="39">
        <f t="shared" si="5"/>
        <v>12.7</v>
      </c>
      <c r="N42" s="39">
        <f t="shared" si="6"/>
        <v>1.6</v>
      </c>
      <c r="O42" s="39">
        <f t="shared" si="7"/>
        <v>2.25</v>
      </c>
      <c r="P42" s="39">
        <f t="shared" si="8"/>
        <v>34.6</v>
      </c>
      <c r="Q42" s="367">
        <f t="shared" si="9"/>
        <v>43</v>
      </c>
      <c r="R42" s="368">
        <f t="shared" si="10"/>
        <v>39</v>
      </c>
      <c r="S42" s="367">
        <f t="shared" si="11"/>
        <v>45</v>
      </c>
      <c r="T42" s="367">
        <f t="shared" si="12"/>
        <v>69</v>
      </c>
      <c r="U42">
        <f t="shared" si="13"/>
        <v>196</v>
      </c>
      <c r="V42">
        <f t="shared" si="14"/>
        <v>0</v>
      </c>
      <c r="W42">
        <f t="shared" si="15"/>
        <v>0</v>
      </c>
      <c r="X42">
        <f t="shared" si="16"/>
        <v>0</v>
      </c>
      <c r="Y42">
        <f t="shared" si="17"/>
        <v>0</v>
      </c>
      <c r="AA42" s="1">
        <f t="shared" si="18"/>
        <v>41</v>
      </c>
    </row>
    <row r="43" spans="1:27" x14ac:dyDescent="0.25">
      <c r="A43" s="284" t="str">
        <f>+Declarations!A43</f>
        <v>132</v>
      </c>
      <c r="B43" t="str">
        <f t="shared" si="0"/>
        <v>Kassam</v>
      </c>
      <c r="C43" s="1" t="str">
        <f t="shared" si="1"/>
        <v>Earlsfield</v>
      </c>
      <c r="D43" s="1" t="str">
        <f t="shared" si="20"/>
        <v>M</v>
      </c>
      <c r="E43" s="15">
        <f t="shared" si="2"/>
        <v>0</v>
      </c>
      <c r="F43" s="1">
        <f t="shared" si="3"/>
        <v>0</v>
      </c>
      <c r="G43" s="1" t="str">
        <f t="shared" si="4"/>
        <v>M</v>
      </c>
      <c r="H43" t="str">
        <f t="shared" si="19"/>
        <v xml:space="preserve">Kassam </v>
      </c>
      <c r="M43" s="39">
        <f t="shared" si="5"/>
        <v>11.5</v>
      </c>
      <c r="N43" s="39">
        <f t="shared" si="6"/>
        <v>1.8</v>
      </c>
      <c r="O43" s="39">
        <f t="shared" si="7"/>
        <v>2.12</v>
      </c>
      <c r="P43" s="39">
        <f t="shared" si="8"/>
        <v>24</v>
      </c>
      <c r="Q43" s="367">
        <f t="shared" si="9"/>
        <v>55</v>
      </c>
      <c r="R43" s="368">
        <f t="shared" si="10"/>
        <v>49</v>
      </c>
      <c r="S43" s="367">
        <f t="shared" si="11"/>
        <v>58</v>
      </c>
      <c r="T43" s="367">
        <f t="shared" si="12"/>
        <v>48</v>
      </c>
      <c r="U43">
        <f t="shared" si="13"/>
        <v>210</v>
      </c>
      <c r="V43">
        <f t="shared" si="14"/>
        <v>0</v>
      </c>
      <c r="W43">
        <f t="shared" si="15"/>
        <v>0</v>
      </c>
      <c r="X43">
        <f t="shared" si="16"/>
        <v>0</v>
      </c>
      <c r="Y43">
        <f t="shared" si="17"/>
        <v>0</v>
      </c>
      <c r="AA43" s="1">
        <f t="shared" si="18"/>
        <v>42</v>
      </c>
    </row>
    <row r="44" spans="1:27" x14ac:dyDescent="0.25">
      <c r="A44" s="284" t="str">
        <f>+Declarations!A44</f>
        <v>133</v>
      </c>
      <c r="B44" t="str">
        <f t="shared" si="0"/>
        <v>Joseph</v>
      </c>
      <c r="C44" s="1" t="str">
        <f t="shared" si="1"/>
        <v>Earlsfield</v>
      </c>
      <c r="D44" s="1" t="str">
        <f t="shared" si="20"/>
        <v>M</v>
      </c>
      <c r="E44" s="15">
        <f t="shared" si="2"/>
        <v>0</v>
      </c>
      <c r="F44" s="1">
        <f t="shared" si="3"/>
        <v>0</v>
      </c>
      <c r="G44" s="1" t="str">
        <f t="shared" si="4"/>
        <v>M</v>
      </c>
      <c r="H44" t="str">
        <f t="shared" si="19"/>
        <v xml:space="preserve">Joseph </v>
      </c>
      <c r="M44" s="39">
        <f t="shared" si="5"/>
        <v>11.9</v>
      </c>
      <c r="N44" s="39">
        <f t="shared" si="6"/>
        <v>1.82</v>
      </c>
      <c r="O44" s="39">
        <f t="shared" si="7"/>
        <v>2.02</v>
      </c>
      <c r="P44" s="39">
        <f t="shared" si="8"/>
        <v>28.5</v>
      </c>
      <c r="Q44" s="367">
        <f t="shared" si="9"/>
        <v>51</v>
      </c>
      <c r="R44" s="368">
        <f t="shared" si="10"/>
        <v>50</v>
      </c>
      <c r="S44" s="367">
        <f t="shared" si="11"/>
        <v>68</v>
      </c>
      <c r="T44" s="367">
        <f t="shared" si="12"/>
        <v>57</v>
      </c>
      <c r="U44">
        <f t="shared" si="13"/>
        <v>226</v>
      </c>
      <c r="V44">
        <f t="shared" si="14"/>
        <v>0</v>
      </c>
      <c r="W44">
        <f t="shared" si="15"/>
        <v>0</v>
      </c>
      <c r="X44">
        <f t="shared" si="16"/>
        <v>0</v>
      </c>
      <c r="Y44">
        <f t="shared" si="17"/>
        <v>0</v>
      </c>
      <c r="AA44" s="1">
        <f t="shared" si="18"/>
        <v>43</v>
      </c>
    </row>
    <row r="45" spans="1:27" x14ac:dyDescent="0.25">
      <c r="A45" s="284" t="str">
        <f>+Declarations!A45</f>
        <v>134</v>
      </c>
      <c r="B45" t="str">
        <f t="shared" si="0"/>
        <v>Luke</v>
      </c>
      <c r="C45" s="1" t="str">
        <f t="shared" si="1"/>
        <v>Earlsfield</v>
      </c>
      <c r="D45" s="1" t="str">
        <f t="shared" si="20"/>
        <v>M</v>
      </c>
      <c r="E45" s="15">
        <f t="shared" si="2"/>
        <v>0</v>
      </c>
      <c r="F45" s="1">
        <f t="shared" si="3"/>
        <v>0</v>
      </c>
      <c r="G45" s="1" t="str">
        <f t="shared" si="4"/>
        <v>M</v>
      </c>
      <c r="H45" t="str">
        <f t="shared" si="19"/>
        <v xml:space="preserve">Luke </v>
      </c>
      <c r="M45" s="39">
        <f t="shared" si="5"/>
        <v>11.6</v>
      </c>
      <c r="N45" s="39">
        <f t="shared" si="6"/>
        <v>1.68</v>
      </c>
      <c r="O45" s="39">
        <f t="shared" si="7"/>
        <v>1.59</v>
      </c>
      <c r="P45" s="39">
        <f t="shared" si="8"/>
        <v>31.8</v>
      </c>
      <c r="Q45" s="367">
        <f t="shared" si="9"/>
        <v>54</v>
      </c>
      <c r="R45" s="368">
        <f t="shared" si="10"/>
        <v>43</v>
      </c>
      <c r="S45" s="367">
        <f t="shared" si="11"/>
        <v>71</v>
      </c>
      <c r="T45" s="367">
        <f t="shared" si="12"/>
        <v>63</v>
      </c>
      <c r="U45">
        <f t="shared" si="13"/>
        <v>231</v>
      </c>
      <c r="V45">
        <f t="shared" si="14"/>
        <v>0</v>
      </c>
      <c r="W45">
        <f t="shared" si="15"/>
        <v>0</v>
      </c>
      <c r="X45">
        <f t="shared" si="16"/>
        <v>0</v>
      </c>
      <c r="Y45">
        <f t="shared" si="17"/>
        <v>0</v>
      </c>
      <c r="AA45" s="1">
        <f t="shared" si="18"/>
        <v>44</v>
      </c>
    </row>
    <row r="46" spans="1:27" x14ac:dyDescent="0.25">
      <c r="A46" s="284" t="str">
        <f>+Declarations!A46</f>
        <v>135</v>
      </c>
      <c r="B46">
        <f t="shared" si="0"/>
        <v>0</v>
      </c>
      <c r="C46" s="1" t="str">
        <f t="shared" si="1"/>
        <v>Earlsfield</v>
      </c>
      <c r="D46" s="1" t="str">
        <f t="shared" si="20"/>
        <v/>
      </c>
      <c r="E46" s="15">
        <f t="shared" si="2"/>
        <v>0</v>
      </c>
      <c r="F46" s="1">
        <f t="shared" si="3"/>
        <v>0</v>
      </c>
      <c r="G46" s="1" t="str">
        <f t="shared" si="4"/>
        <v/>
      </c>
      <c r="H46" t="str">
        <f t="shared" si="19"/>
        <v xml:space="preserve">0 </v>
      </c>
      <c r="M46" s="39">
        <f t="shared" si="5"/>
        <v>0</v>
      </c>
      <c r="N46" s="39">
        <f t="shared" si="6"/>
        <v>0</v>
      </c>
      <c r="O46" s="39">
        <f t="shared" si="7"/>
        <v>0</v>
      </c>
      <c r="P46" s="39">
        <f t="shared" si="8"/>
        <v>0</v>
      </c>
      <c r="Q46" s="367">
        <f t="shared" si="9"/>
        <v>0</v>
      </c>
      <c r="R46" s="368">
        <f t="shared" si="10"/>
        <v>0</v>
      </c>
      <c r="S46" s="367">
        <f t="shared" si="11"/>
        <v>0</v>
      </c>
      <c r="T46" s="367">
        <f t="shared" si="12"/>
        <v>0</v>
      </c>
      <c r="U46">
        <f t="shared" si="13"/>
        <v>0</v>
      </c>
      <c r="V46">
        <f t="shared" si="14"/>
        <v>0</v>
      </c>
      <c r="W46">
        <f t="shared" si="15"/>
        <v>0</v>
      </c>
      <c r="X46">
        <f t="shared" si="16"/>
        <v>0</v>
      </c>
      <c r="Y46">
        <f t="shared" si="17"/>
        <v>0</v>
      </c>
      <c r="AA46" s="1">
        <f t="shared" si="18"/>
        <v>45</v>
      </c>
    </row>
    <row r="47" spans="1:27" x14ac:dyDescent="0.25">
      <c r="A47" s="284" t="str">
        <f>+Declarations!A47</f>
        <v>136</v>
      </c>
      <c r="B47" t="str">
        <f t="shared" si="0"/>
        <v>Zenia</v>
      </c>
      <c r="C47" s="1" t="str">
        <f t="shared" si="1"/>
        <v>Earlsfield</v>
      </c>
      <c r="D47" s="1" t="str">
        <f t="shared" si="20"/>
        <v>F</v>
      </c>
      <c r="E47" s="15">
        <f t="shared" si="2"/>
        <v>0</v>
      </c>
      <c r="F47" s="1">
        <f t="shared" si="3"/>
        <v>0</v>
      </c>
      <c r="G47" s="1" t="str">
        <f t="shared" si="4"/>
        <v>F</v>
      </c>
      <c r="H47" t="str">
        <f t="shared" si="19"/>
        <v xml:space="preserve">Zenia </v>
      </c>
      <c r="M47" s="39">
        <f t="shared" ref="M47:M110" si="21">IF(ISNA(VLOOKUP($A47,SprintData,2,FALSE)),0,VLOOKUP($A47,SprintData,2,FALSE))</f>
        <v>13</v>
      </c>
      <c r="N47" s="39">
        <f t="shared" si="6"/>
        <v>1.69</v>
      </c>
      <c r="O47" s="39">
        <f t="shared" si="7"/>
        <v>2.4300000000000002</v>
      </c>
      <c r="P47" s="39">
        <f t="shared" si="8"/>
        <v>19.899999999999999</v>
      </c>
      <c r="Q47" s="367">
        <f t="shared" si="9"/>
        <v>40</v>
      </c>
      <c r="R47" s="368">
        <f t="shared" si="10"/>
        <v>43</v>
      </c>
      <c r="S47" s="367">
        <f t="shared" si="11"/>
        <v>27</v>
      </c>
      <c r="T47" s="367">
        <f t="shared" si="12"/>
        <v>39</v>
      </c>
      <c r="U47">
        <f t="shared" si="13"/>
        <v>149</v>
      </c>
      <c r="V47">
        <f t="shared" si="14"/>
        <v>0</v>
      </c>
      <c r="W47">
        <f t="shared" si="15"/>
        <v>0</v>
      </c>
      <c r="X47">
        <f t="shared" si="16"/>
        <v>0</v>
      </c>
      <c r="Y47">
        <f t="shared" si="17"/>
        <v>0</v>
      </c>
      <c r="AA47" s="1">
        <f t="shared" si="18"/>
        <v>46</v>
      </c>
    </row>
    <row r="48" spans="1:27" x14ac:dyDescent="0.25">
      <c r="A48" s="284" t="str">
        <f>+Declarations!A48</f>
        <v>137</v>
      </c>
      <c r="B48" t="str">
        <f t="shared" si="0"/>
        <v>Daisy</v>
      </c>
      <c r="C48" s="1" t="str">
        <f t="shared" si="1"/>
        <v>Earlsfield</v>
      </c>
      <c r="D48" s="1" t="str">
        <f t="shared" si="20"/>
        <v>F</v>
      </c>
      <c r="E48" s="15">
        <f t="shared" si="2"/>
        <v>0</v>
      </c>
      <c r="F48" s="1">
        <f t="shared" si="3"/>
        <v>0</v>
      </c>
      <c r="G48" s="1" t="str">
        <f t="shared" si="4"/>
        <v>F</v>
      </c>
      <c r="H48" t="str">
        <f t="shared" si="19"/>
        <v xml:space="preserve">Daisy </v>
      </c>
      <c r="M48" s="39">
        <f t="shared" si="21"/>
        <v>13.4</v>
      </c>
      <c r="N48" s="39">
        <f t="shared" si="6"/>
        <v>1.66</v>
      </c>
      <c r="O48" s="39">
        <f t="shared" si="7"/>
        <v>2.4300000000000002</v>
      </c>
      <c r="P48" s="39">
        <f t="shared" si="8"/>
        <v>15.6</v>
      </c>
      <c r="Q48" s="367">
        <f t="shared" si="9"/>
        <v>36</v>
      </c>
      <c r="R48" s="368">
        <f t="shared" si="10"/>
        <v>42</v>
      </c>
      <c r="S48" s="367">
        <f t="shared" si="11"/>
        <v>27</v>
      </c>
      <c r="T48" s="367">
        <f t="shared" si="12"/>
        <v>31</v>
      </c>
      <c r="U48">
        <f t="shared" si="13"/>
        <v>136</v>
      </c>
      <c r="V48">
        <f t="shared" si="14"/>
        <v>0</v>
      </c>
      <c r="W48">
        <f t="shared" si="15"/>
        <v>0</v>
      </c>
      <c r="X48">
        <f t="shared" si="16"/>
        <v>0</v>
      </c>
      <c r="Y48">
        <f t="shared" si="17"/>
        <v>0</v>
      </c>
      <c r="AA48" s="1">
        <f t="shared" si="18"/>
        <v>47</v>
      </c>
    </row>
    <row r="49" spans="1:27" x14ac:dyDescent="0.25">
      <c r="A49" s="284" t="str">
        <f>+Declarations!A49</f>
        <v>138</v>
      </c>
      <c r="B49" t="str">
        <f t="shared" si="0"/>
        <v>Beau</v>
      </c>
      <c r="C49" s="1" t="str">
        <f t="shared" si="1"/>
        <v>Earlsfield</v>
      </c>
      <c r="D49" s="1" t="str">
        <f t="shared" si="20"/>
        <v>F</v>
      </c>
      <c r="E49" s="15">
        <f t="shared" si="2"/>
        <v>0</v>
      </c>
      <c r="F49" s="1">
        <f t="shared" si="3"/>
        <v>0</v>
      </c>
      <c r="G49" s="1" t="str">
        <f t="shared" si="4"/>
        <v>F</v>
      </c>
      <c r="H49" t="str">
        <f t="shared" si="19"/>
        <v xml:space="preserve">Beau </v>
      </c>
      <c r="M49" s="39">
        <f t="shared" si="21"/>
        <v>13.8</v>
      </c>
      <c r="N49" s="39">
        <f t="shared" si="6"/>
        <v>1.72</v>
      </c>
      <c r="O49" s="39">
        <f t="shared" si="7"/>
        <v>2.4</v>
      </c>
      <c r="P49" s="39">
        <f t="shared" si="8"/>
        <v>10.5</v>
      </c>
      <c r="Q49" s="367">
        <f t="shared" si="9"/>
        <v>32</v>
      </c>
      <c r="R49" s="368">
        <f t="shared" si="10"/>
        <v>45</v>
      </c>
      <c r="S49" s="367">
        <f t="shared" si="11"/>
        <v>30</v>
      </c>
      <c r="T49" s="367">
        <f t="shared" si="12"/>
        <v>21</v>
      </c>
      <c r="U49">
        <f t="shared" si="13"/>
        <v>128</v>
      </c>
      <c r="V49">
        <f t="shared" si="14"/>
        <v>0</v>
      </c>
      <c r="W49">
        <f t="shared" si="15"/>
        <v>0</v>
      </c>
      <c r="X49">
        <f t="shared" si="16"/>
        <v>0</v>
      </c>
      <c r="Y49">
        <f t="shared" si="17"/>
        <v>0</v>
      </c>
      <c r="AA49" s="1">
        <f t="shared" si="18"/>
        <v>48</v>
      </c>
    </row>
    <row r="50" spans="1:27" x14ac:dyDescent="0.25">
      <c r="A50" s="284" t="str">
        <f>+Declarations!A50</f>
        <v>139</v>
      </c>
      <c r="B50" t="str">
        <f t="shared" si="0"/>
        <v>Jessica</v>
      </c>
      <c r="C50" s="1" t="str">
        <f t="shared" si="1"/>
        <v>Earlsfield</v>
      </c>
      <c r="D50" s="1" t="str">
        <f t="shared" si="20"/>
        <v>F</v>
      </c>
      <c r="E50" s="15">
        <f t="shared" si="2"/>
        <v>0</v>
      </c>
      <c r="F50" s="1">
        <f t="shared" si="3"/>
        <v>0</v>
      </c>
      <c r="G50" s="1" t="str">
        <f t="shared" si="4"/>
        <v>F</v>
      </c>
      <c r="H50" t="str">
        <f t="shared" si="19"/>
        <v xml:space="preserve">Jessica </v>
      </c>
      <c r="M50" s="39">
        <f t="shared" si="21"/>
        <v>12</v>
      </c>
      <c r="N50" s="39">
        <f t="shared" si="6"/>
        <v>2.1</v>
      </c>
      <c r="O50" s="39">
        <f t="shared" si="7"/>
        <v>2.4500000000000002</v>
      </c>
      <c r="P50" s="39">
        <f t="shared" si="8"/>
        <v>15.8</v>
      </c>
      <c r="Q50" s="367">
        <f t="shared" si="9"/>
        <v>50</v>
      </c>
      <c r="R50" s="368">
        <f t="shared" si="10"/>
        <v>64</v>
      </c>
      <c r="S50" s="367">
        <f t="shared" si="11"/>
        <v>25</v>
      </c>
      <c r="T50" s="367">
        <f t="shared" si="12"/>
        <v>31</v>
      </c>
      <c r="U50">
        <f t="shared" si="13"/>
        <v>170</v>
      </c>
      <c r="V50">
        <f t="shared" si="14"/>
        <v>0</v>
      </c>
      <c r="W50">
        <f t="shared" si="15"/>
        <v>0</v>
      </c>
      <c r="X50">
        <f t="shared" si="16"/>
        <v>0</v>
      </c>
      <c r="Y50">
        <f t="shared" si="17"/>
        <v>0</v>
      </c>
      <c r="AA50" s="1">
        <f t="shared" si="18"/>
        <v>49</v>
      </c>
    </row>
    <row r="51" spans="1:27" x14ac:dyDescent="0.25">
      <c r="A51" s="284" t="str">
        <f>+Declarations!A51</f>
        <v>140</v>
      </c>
      <c r="B51">
        <f t="shared" si="0"/>
        <v>0</v>
      </c>
      <c r="C51" s="1" t="str">
        <f t="shared" si="1"/>
        <v>Earlsfield</v>
      </c>
      <c r="D51" s="1" t="str">
        <f t="shared" si="20"/>
        <v/>
      </c>
      <c r="E51" s="15">
        <f t="shared" si="2"/>
        <v>0</v>
      </c>
      <c r="F51" s="1">
        <f t="shared" si="3"/>
        <v>0</v>
      </c>
      <c r="G51" s="1" t="str">
        <f t="shared" si="4"/>
        <v/>
      </c>
      <c r="H51" t="str">
        <f t="shared" si="19"/>
        <v xml:space="preserve">0 </v>
      </c>
      <c r="M51" s="39">
        <f t="shared" si="21"/>
        <v>0</v>
      </c>
      <c r="N51" s="39">
        <f t="shared" si="6"/>
        <v>0</v>
      </c>
      <c r="O51" s="39">
        <f t="shared" si="7"/>
        <v>0</v>
      </c>
      <c r="P51" s="39">
        <f t="shared" si="8"/>
        <v>0</v>
      </c>
      <c r="Q51" s="367">
        <f t="shared" si="9"/>
        <v>0</v>
      </c>
      <c r="R51" s="368">
        <f t="shared" si="10"/>
        <v>0</v>
      </c>
      <c r="S51" s="367">
        <f t="shared" si="11"/>
        <v>0</v>
      </c>
      <c r="T51" s="367">
        <f t="shared" si="12"/>
        <v>0</v>
      </c>
      <c r="U51">
        <f t="shared" si="13"/>
        <v>0</v>
      </c>
      <c r="V51">
        <f t="shared" si="14"/>
        <v>0</v>
      </c>
      <c r="W51">
        <f t="shared" si="15"/>
        <v>0</v>
      </c>
      <c r="X51">
        <f t="shared" si="16"/>
        <v>0</v>
      </c>
      <c r="Y51">
        <f t="shared" si="17"/>
        <v>0</v>
      </c>
      <c r="AA51" s="1">
        <f t="shared" si="18"/>
        <v>50</v>
      </c>
    </row>
    <row r="52" spans="1:27" x14ac:dyDescent="0.25">
      <c r="A52" s="284" t="str">
        <f>+Declarations!A52</f>
        <v>141</v>
      </c>
      <c r="B52" t="str">
        <f t="shared" si="0"/>
        <v>Tomas</v>
      </c>
      <c r="C52" s="1" t="str">
        <f t="shared" si="1"/>
        <v>Sacred Heart Roe</v>
      </c>
      <c r="D52" s="1" t="str">
        <f t="shared" si="20"/>
        <v>M</v>
      </c>
      <c r="E52" s="15">
        <f t="shared" si="2"/>
        <v>0</v>
      </c>
      <c r="F52" s="1">
        <f t="shared" si="3"/>
        <v>0</v>
      </c>
      <c r="G52" s="1" t="str">
        <f t="shared" si="4"/>
        <v>M</v>
      </c>
      <c r="H52" t="str">
        <f t="shared" si="19"/>
        <v xml:space="preserve">Tomas </v>
      </c>
      <c r="M52" s="39">
        <f t="shared" si="21"/>
        <v>11.5</v>
      </c>
      <c r="N52" s="39">
        <f t="shared" si="6"/>
        <v>1.72</v>
      </c>
      <c r="O52" s="39">
        <f t="shared" si="7"/>
        <v>2</v>
      </c>
      <c r="P52" s="39">
        <f t="shared" si="8"/>
        <v>33.299999999999997</v>
      </c>
      <c r="Q52" s="367">
        <f t="shared" si="9"/>
        <v>55</v>
      </c>
      <c r="R52" s="368">
        <f t="shared" si="10"/>
        <v>45</v>
      </c>
      <c r="S52" s="367">
        <f t="shared" si="11"/>
        <v>70</v>
      </c>
      <c r="T52" s="367">
        <f t="shared" si="12"/>
        <v>66</v>
      </c>
      <c r="U52">
        <f t="shared" si="13"/>
        <v>236</v>
      </c>
      <c r="V52">
        <f t="shared" si="14"/>
        <v>0</v>
      </c>
      <c r="W52">
        <f t="shared" si="15"/>
        <v>0</v>
      </c>
      <c r="X52">
        <f t="shared" si="16"/>
        <v>0</v>
      </c>
      <c r="Y52">
        <f t="shared" si="17"/>
        <v>0</v>
      </c>
      <c r="AA52" s="1">
        <f t="shared" si="18"/>
        <v>51</v>
      </c>
    </row>
    <row r="53" spans="1:27" x14ac:dyDescent="0.25">
      <c r="A53" s="284" t="str">
        <f>+Declarations!A53</f>
        <v>142</v>
      </c>
      <c r="B53" t="str">
        <f t="shared" si="0"/>
        <v>Bradley</v>
      </c>
      <c r="C53" s="1" t="str">
        <f t="shared" si="1"/>
        <v>Sacred Heart Roe</v>
      </c>
      <c r="D53" s="1" t="str">
        <f t="shared" si="20"/>
        <v>M</v>
      </c>
      <c r="E53" s="15">
        <f t="shared" si="2"/>
        <v>0</v>
      </c>
      <c r="F53" s="1">
        <f t="shared" si="3"/>
        <v>0</v>
      </c>
      <c r="G53" s="1" t="str">
        <f t="shared" si="4"/>
        <v>M</v>
      </c>
      <c r="H53" t="str">
        <f t="shared" si="19"/>
        <v xml:space="preserve">Bradley </v>
      </c>
      <c r="M53" s="39">
        <f t="shared" si="21"/>
        <v>13.2</v>
      </c>
      <c r="N53" s="39">
        <f t="shared" si="6"/>
        <v>1.58</v>
      </c>
      <c r="O53" s="39">
        <f t="shared" si="7"/>
        <v>2.27</v>
      </c>
      <c r="P53" s="39">
        <f t="shared" si="8"/>
        <v>26.9</v>
      </c>
      <c r="Q53" s="367">
        <f t="shared" si="9"/>
        <v>38</v>
      </c>
      <c r="R53" s="368">
        <f t="shared" si="10"/>
        <v>38</v>
      </c>
      <c r="S53" s="367">
        <f t="shared" si="11"/>
        <v>43</v>
      </c>
      <c r="T53" s="367">
        <f t="shared" si="12"/>
        <v>53</v>
      </c>
      <c r="U53">
        <f t="shared" si="13"/>
        <v>172</v>
      </c>
      <c r="V53">
        <f t="shared" si="14"/>
        <v>0</v>
      </c>
      <c r="W53">
        <f t="shared" si="15"/>
        <v>0</v>
      </c>
      <c r="X53">
        <f t="shared" si="16"/>
        <v>0</v>
      </c>
      <c r="Y53">
        <f t="shared" si="17"/>
        <v>0</v>
      </c>
      <c r="AA53" s="1">
        <f t="shared" si="18"/>
        <v>52</v>
      </c>
    </row>
    <row r="54" spans="1:27" x14ac:dyDescent="0.25">
      <c r="A54" s="284" t="str">
        <f>+Declarations!A54</f>
        <v>143</v>
      </c>
      <c r="B54" t="str">
        <f t="shared" si="0"/>
        <v>Tshin</v>
      </c>
      <c r="C54" s="1" t="str">
        <f t="shared" si="1"/>
        <v>Sacred Heart Roe</v>
      </c>
      <c r="D54" s="1" t="str">
        <f t="shared" si="20"/>
        <v>M</v>
      </c>
      <c r="E54" s="15">
        <f t="shared" si="2"/>
        <v>0</v>
      </c>
      <c r="F54" s="1">
        <f t="shared" si="3"/>
        <v>0</v>
      </c>
      <c r="G54" s="1" t="str">
        <f t="shared" si="4"/>
        <v>M</v>
      </c>
      <c r="H54" t="str">
        <f t="shared" si="19"/>
        <v xml:space="preserve">Tshin </v>
      </c>
      <c r="M54" s="39">
        <f t="shared" si="21"/>
        <v>10.8</v>
      </c>
      <c r="N54" s="39">
        <f t="shared" si="6"/>
        <v>1.78</v>
      </c>
      <c r="O54" s="39">
        <f t="shared" si="7"/>
        <v>2.14</v>
      </c>
      <c r="P54" s="39">
        <f t="shared" si="8"/>
        <v>21.5</v>
      </c>
      <c r="Q54" s="367">
        <f t="shared" si="9"/>
        <v>62</v>
      </c>
      <c r="R54" s="368">
        <f t="shared" si="10"/>
        <v>48</v>
      </c>
      <c r="S54" s="367">
        <f t="shared" si="11"/>
        <v>56</v>
      </c>
      <c r="T54" s="367">
        <f t="shared" si="12"/>
        <v>43</v>
      </c>
      <c r="U54">
        <f t="shared" si="13"/>
        <v>209</v>
      </c>
      <c r="V54">
        <f t="shared" si="14"/>
        <v>0</v>
      </c>
      <c r="W54">
        <f t="shared" si="15"/>
        <v>0</v>
      </c>
      <c r="X54">
        <f t="shared" si="16"/>
        <v>0</v>
      </c>
      <c r="Y54">
        <f t="shared" si="17"/>
        <v>0</v>
      </c>
      <c r="AA54" s="1">
        <f t="shared" si="18"/>
        <v>53</v>
      </c>
    </row>
    <row r="55" spans="1:27" x14ac:dyDescent="0.25">
      <c r="A55" s="284" t="str">
        <f>+Declarations!A55</f>
        <v>144</v>
      </c>
      <c r="B55" t="str">
        <f t="shared" si="0"/>
        <v>Jaheim</v>
      </c>
      <c r="C55" s="1" t="str">
        <f t="shared" si="1"/>
        <v>Sacred Heart Roe</v>
      </c>
      <c r="D55" s="1" t="str">
        <f t="shared" si="20"/>
        <v>M</v>
      </c>
      <c r="E55" s="15">
        <f t="shared" si="2"/>
        <v>0</v>
      </c>
      <c r="F55" s="1">
        <f t="shared" si="3"/>
        <v>0</v>
      </c>
      <c r="G55" s="1" t="str">
        <f t="shared" si="4"/>
        <v>M</v>
      </c>
      <c r="H55" t="str">
        <f t="shared" si="19"/>
        <v xml:space="preserve">Jaheim </v>
      </c>
      <c r="M55" s="39">
        <f t="shared" si="21"/>
        <v>11.4</v>
      </c>
      <c r="N55" s="39">
        <f t="shared" si="6"/>
        <v>1.34</v>
      </c>
      <c r="O55" s="39">
        <f t="shared" si="7"/>
        <v>2.0699999999999998</v>
      </c>
      <c r="P55" s="39">
        <f t="shared" si="8"/>
        <v>24.3</v>
      </c>
      <c r="Q55" s="367">
        <f t="shared" si="9"/>
        <v>56</v>
      </c>
      <c r="R55" s="368">
        <f t="shared" si="10"/>
        <v>26</v>
      </c>
      <c r="S55" s="367">
        <f t="shared" si="11"/>
        <v>63</v>
      </c>
      <c r="T55" s="367">
        <f t="shared" si="12"/>
        <v>48</v>
      </c>
      <c r="U55">
        <f t="shared" si="13"/>
        <v>193</v>
      </c>
      <c r="V55">
        <f t="shared" si="14"/>
        <v>0</v>
      </c>
      <c r="W55">
        <f t="shared" si="15"/>
        <v>0</v>
      </c>
      <c r="X55">
        <f t="shared" si="16"/>
        <v>0</v>
      </c>
      <c r="Y55">
        <f t="shared" si="17"/>
        <v>0</v>
      </c>
      <c r="AA55" s="1">
        <f t="shared" si="18"/>
        <v>54</v>
      </c>
    </row>
    <row r="56" spans="1:27" x14ac:dyDescent="0.25">
      <c r="A56" s="284" t="str">
        <f>+Declarations!A56</f>
        <v>145</v>
      </c>
      <c r="B56">
        <f t="shared" si="0"/>
        <v>0</v>
      </c>
      <c r="C56" s="1" t="str">
        <f t="shared" si="1"/>
        <v>Sacred Heart Roe</v>
      </c>
      <c r="D56" s="1" t="str">
        <f t="shared" si="20"/>
        <v/>
      </c>
      <c r="E56" s="15">
        <f t="shared" si="2"/>
        <v>0</v>
      </c>
      <c r="F56" s="1">
        <f t="shared" si="3"/>
        <v>0</v>
      </c>
      <c r="G56" s="1" t="str">
        <f t="shared" si="4"/>
        <v/>
      </c>
      <c r="H56" t="str">
        <f t="shared" si="19"/>
        <v xml:space="preserve">0 </v>
      </c>
      <c r="M56" s="39">
        <f t="shared" si="21"/>
        <v>0</v>
      </c>
      <c r="N56" s="39">
        <f t="shared" si="6"/>
        <v>0</v>
      </c>
      <c r="O56" s="39">
        <f t="shared" si="7"/>
        <v>0</v>
      </c>
      <c r="P56" s="39">
        <f t="shared" si="8"/>
        <v>0</v>
      </c>
      <c r="Q56" s="367">
        <f t="shared" si="9"/>
        <v>0</v>
      </c>
      <c r="R56" s="368">
        <f t="shared" si="10"/>
        <v>0</v>
      </c>
      <c r="S56" s="367">
        <f t="shared" si="11"/>
        <v>0</v>
      </c>
      <c r="T56" s="367">
        <f t="shared" si="12"/>
        <v>0</v>
      </c>
      <c r="U56">
        <f t="shared" si="13"/>
        <v>0</v>
      </c>
      <c r="V56">
        <f t="shared" si="14"/>
        <v>0</v>
      </c>
      <c r="W56">
        <f t="shared" si="15"/>
        <v>0</v>
      </c>
      <c r="X56">
        <f t="shared" si="16"/>
        <v>0</v>
      </c>
      <c r="Y56">
        <f t="shared" si="17"/>
        <v>0</v>
      </c>
      <c r="AA56" s="1">
        <f t="shared" si="18"/>
        <v>55</v>
      </c>
    </row>
    <row r="57" spans="1:27" x14ac:dyDescent="0.25">
      <c r="A57" s="284" t="str">
        <f>+Declarations!A57</f>
        <v>146</v>
      </c>
      <c r="B57" t="str">
        <f t="shared" si="0"/>
        <v>Jalaya</v>
      </c>
      <c r="C57" s="1" t="str">
        <f t="shared" si="1"/>
        <v>Sacred Heart Roe</v>
      </c>
      <c r="D57" s="1" t="str">
        <f t="shared" si="20"/>
        <v>F</v>
      </c>
      <c r="E57" s="15">
        <f t="shared" si="2"/>
        <v>0</v>
      </c>
      <c r="F57" s="1">
        <f t="shared" si="3"/>
        <v>0</v>
      </c>
      <c r="G57" s="1" t="str">
        <f t="shared" si="4"/>
        <v>F</v>
      </c>
      <c r="H57" t="str">
        <f t="shared" si="19"/>
        <v xml:space="preserve">Jalaya </v>
      </c>
      <c r="M57" s="39">
        <f t="shared" si="21"/>
        <v>12.5</v>
      </c>
      <c r="N57" s="39">
        <f t="shared" si="6"/>
        <v>1.34</v>
      </c>
      <c r="O57" s="39">
        <f t="shared" si="7"/>
        <v>2.34</v>
      </c>
      <c r="P57" s="39">
        <f t="shared" si="8"/>
        <v>14</v>
      </c>
      <c r="Q57" s="367">
        <f t="shared" si="9"/>
        <v>45</v>
      </c>
      <c r="R57" s="368">
        <f t="shared" si="10"/>
        <v>26</v>
      </c>
      <c r="S57" s="367">
        <f t="shared" si="11"/>
        <v>36</v>
      </c>
      <c r="T57" s="367">
        <f t="shared" si="12"/>
        <v>28</v>
      </c>
      <c r="U57">
        <f t="shared" si="13"/>
        <v>135</v>
      </c>
      <c r="V57">
        <f t="shared" si="14"/>
        <v>0</v>
      </c>
      <c r="W57">
        <f t="shared" si="15"/>
        <v>0</v>
      </c>
      <c r="X57">
        <f t="shared" si="16"/>
        <v>0</v>
      </c>
      <c r="Y57">
        <f t="shared" si="17"/>
        <v>0</v>
      </c>
      <c r="AA57" s="1">
        <f t="shared" si="18"/>
        <v>56</v>
      </c>
    </row>
    <row r="58" spans="1:27" x14ac:dyDescent="0.25">
      <c r="A58" s="284" t="str">
        <f>+Declarations!A58</f>
        <v>147</v>
      </c>
      <c r="B58" t="str">
        <f t="shared" si="0"/>
        <v>Gloria</v>
      </c>
      <c r="C58" s="1" t="str">
        <f t="shared" si="1"/>
        <v>Sacred Heart Roe</v>
      </c>
      <c r="D58" s="1" t="str">
        <f t="shared" si="20"/>
        <v>F</v>
      </c>
      <c r="E58" s="15">
        <f t="shared" si="2"/>
        <v>0</v>
      </c>
      <c r="F58" s="1">
        <f t="shared" si="3"/>
        <v>0</v>
      </c>
      <c r="G58" s="1" t="str">
        <f t="shared" si="4"/>
        <v>F</v>
      </c>
      <c r="H58" t="str">
        <f t="shared" si="19"/>
        <v xml:space="preserve">Gloria </v>
      </c>
      <c r="M58" s="39">
        <f t="shared" si="21"/>
        <v>11.5</v>
      </c>
      <c r="N58" s="39">
        <f t="shared" si="6"/>
        <v>1.6</v>
      </c>
      <c r="O58" s="39">
        <f t="shared" si="7"/>
        <v>2.11</v>
      </c>
      <c r="P58" s="39">
        <f t="shared" si="8"/>
        <v>13.75</v>
      </c>
      <c r="Q58" s="367">
        <f t="shared" si="9"/>
        <v>55</v>
      </c>
      <c r="R58" s="368">
        <f t="shared" si="10"/>
        <v>39</v>
      </c>
      <c r="S58" s="367">
        <f t="shared" si="11"/>
        <v>59</v>
      </c>
      <c r="T58" s="367">
        <f t="shared" si="12"/>
        <v>27</v>
      </c>
      <c r="U58">
        <f t="shared" si="13"/>
        <v>180</v>
      </c>
      <c r="V58">
        <f t="shared" si="14"/>
        <v>0</v>
      </c>
      <c r="W58">
        <f t="shared" si="15"/>
        <v>0</v>
      </c>
      <c r="X58">
        <f t="shared" si="16"/>
        <v>0</v>
      </c>
      <c r="Y58">
        <f t="shared" si="17"/>
        <v>0</v>
      </c>
      <c r="AA58" s="1">
        <f t="shared" si="18"/>
        <v>57</v>
      </c>
    </row>
    <row r="59" spans="1:27" x14ac:dyDescent="0.25">
      <c r="A59" s="284" t="str">
        <f>+Declarations!A59</f>
        <v>148</v>
      </c>
      <c r="B59" t="str">
        <f t="shared" si="0"/>
        <v>Nana</v>
      </c>
      <c r="C59" s="1" t="str">
        <f t="shared" si="1"/>
        <v>Sacred Heart Roe</v>
      </c>
      <c r="D59" s="1" t="str">
        <f t="shared" si="20"/>
        <v>F</v>
      </c>
      <c r="E59" s="15">
        <f t="shared" si="2"/>
        <v>0</v>
      </c>
      <c r="F59" s="1">
        <f t="shared" si="3"/>
        <v>0</v>
      </c>
      <c r="G59" s="1" t="str">
        <f t="shared" si="4"/>
        <v>F</v>
      </c>
      <c r="H59" t="str">
        <f t="shared" si="19"/>
        <v xml:space="preserve">Nana </v>
      </c>
      <c r="M59" s="39">
        <f t="shared" si="21"/>
        <v>11.6</v>
      </c>
      <c r="N59" s="39">
        <f t="shared" si="6"/>
        <v>1.7</v>
      </c>
      <c r="O59" s="39">
        <f t="shared" si="7"/>
        <v>2.36</v>
      </c>
      <c r="P59" s="39">
        <f t="shared" si="8"/>
        <v>10.8</v>
      </c>
      <c r="Q59" s="367">
        <f t="shared" si="9"/>
        <v>54</v>
      </c>
      <c r="R59" s="368">
        <f t="shared" si="10"/>
        <v>44</v>
      </c>
      <c r="S59" s="367">
        <f t="shared" si="11"/>
        <v>34</v>
      </c>
      <c r="T59" s="367">
        <f t="shared" si="12"/>
        <v>21</v>
      </c>
      <c r="U59">
        <f t="shared" si="13"/>
        <v>153</v>
      </c>
      <c r="V59">
        <f t="shared" si="14"/>
        <v>0</v>
      </c>
      <c r="W59">
        <f t="shared" si="15"/>
        <v>0</v>
      </c>
      <c r="X59">
        <f t="shared" si="16"/>
        <v>0</v>
      </c>
      <c r="Y59">
        <f t="shared" si="17"/>
        <v>0</v>
      </c>
      <c r="AA59" s="1">
        <f t="shared" si="18"/>
        <v>58</v>
      </c>
    </row>
    <row r="60" spans="1:27" x14ac:dyDescent="0.25">
      <c r="A60" s="284" t="str">
        <f>+Declarations!A60</f>
        <v>149</v>
      </c>
      <c r="B60" t="str">
        <f t="shared" si="0"/>
        <v>Talita</v>
      </c>
      <c r="C60" s="1" t="str">
        <f t="shared" si="1"/>
        <v>Sacred Heart Roe</v>
      </c>
      <c r="D60" s="1" t="str">
        <f t="shared" si="20"/>
        <v>F</v>
      </c>
      <c r="E60" s="15">
        <f t="shared" si="2"/>
        <v>0</v>
      </c>
      <c r="F60" s="1">
        <f t="shared" si="3"/>
        <v>0</v>
      </c>
      <c r="G60" s="1" t="str">
        <f t="shared" si="4"/>
        <v>F</v>
      </c>
      <c r="H60" t="str">
        <f t="shared" si="19"/>
        <v xml:space="preserve">Talita </v>
      </c>
      <c r="M60" s="39">
        <f t="shared" si="21"/>
        <v>13.2</v>
      </c>
      <c r="N60" s="39">
        <f t="shared" si="6"/>
        <v>1.6</v>
      </c>
      <c r="O60" s="39">
        <f t="shared" si="7"/>
        <v>2.13</v>
      </c>
      <c r="P60" s="39">
        <f t="shared" si="8"/>
        <v>13.2</v>
      </c>
      <c r="Q60" s="367">
        <f t="shared" si="9"/>
        <v>38</v>
      </c>
      <c r="R60" s="368">
        <f t="shared" si="10"/>
        <v>39</v>
      </c>
      <c r="S60" s="367">
        <f t="shared" si="11"/>
        <v>57</v>
      </c>
      <c r="T60" s="367">
        <f t="shared" si="12"/>
        <v>26</v>
      </c>
      <c r="U60">
        <f t="shared" si="13"/>
        <v>160</v>
      </c>
      <c r="V60">
        <f t="shared" si="14"/>
        <v>0</v>
      </c>
      <c r="W60">
        <f t="shared" si="15"/>
        <v>0</v>
      </c>
      <c r="X60">
        <f t="shared" si="16"/>
        <v>0</v>
      </c>
      <c r="Y60">
        <f t="shared" si="17"/>
        <v>0</v>
      </c>
      <c r="AA60" s="1">
        <f t="shared" si="18"/>
        <v>59</v>
      </c>
    </row>
    <row r="61" spans="1:27" x14ac:dyDescent="0.25">
      <c r="A61" s="284" t="str">
        <f>+Declarations!A61</f>
        <v>150</v>
      </c>
      <c r="B61">
        <f t="shared" si="0"/>
        <v>0</v>
      </c>
      <c r="C61" s="1" t="str">
        <f t="shared" si="1"/>
        <v>Sacred Heart Roe</v>
      </c>
      <c r="D61" s="1" t="str">
        <f t="shared" si="20"/>
        <v/>
      </c>
      <c r="E61" s="15">
        <f t="shared" si="2"/>
        <v>0</v>
      </c>
      <c r="F61" s="1">
        <f t="shared" si="3"/>
        <v>0</v>
      </c>
      <c r="G61" s="1" t="str">
        <f t="shared" si="4"/>
        <v/>
      </c>
      <c r="H61" t="str">
        <f t="shared" si="19"/>
        <v xml:space="preserve">0 </v>
      </c>
      <c r="M61" s="39">
        <f t="shared" si="21"/>
        <v>0</v>
      </c>
      <c r="N61" s="39">
        <f t="shared" si="6"/>
        <v>0</v>
      </c>
      <c r="O61" s="39">
        <f t="shared" si="7"/>
        <v>0</v>
      </c>
      <c r="P61" s="39">
        <f t="shared" si="8"/>
        <v>0</v>
      </c>
      <c r="Q61" s="367">
        <f t="shared" si="9"/>
        <v>0</v>
      </c>
      <c r="R61" s="368">
        <f t="shared" si="10"/>
        <v>0</v>
      </c>
      <c r="S61" s="367">
        <f t="shared" si="11"/>
        <v>0</v>
      </c>
      <c r="T61" s="367">
        <f t="shared" si="12"/>
        <v>0</v>
      </c>
      <c r="U61">
        <f t="shared" si="13"/>
        <v>0</v>
      </c>
      <c r="V61">
        <f t="shared" si="14"/>
        <v>0</v>
      </c>
      <c r="W61">
        <f t="shared" si="15"/>
        <v>0</v>
      </c>
      <c r="X61">
        <f t="shared" si="16"/>
        <v>0</v>
      </c>
      <c r="Y61">
        <f t="shared" si="17"/>
        <v>0</v>
      </c>
      <c r="AA61" s="1">
        <f t="shared" si="18"/>
        <v>60</v>
      </c>
    </row>
    <row r="62" spans="1:27" x14ac:dyDescent="0.25">
      <c r="A62" s="284" t="str">
        <f>+Declarations!A62</f>
        <v>151</v>
      </c>
      <c r="B62" t="str">
        <f t="shared" si="0"/>
        <v>Tom</v>
      </c>
      <c r="C62" s="1" t="str">
        <f t="shared" si="1"/>
        <v>Penwortham</v>
      </c>
      <c r="D62" s="1" t="str">
        <f t="shared" si="20"/>
        <v>M</v>
      </c>
      <c r="E62" s="15">
        <f t="shared" si="2"/>
        <v>0</v>
      </c>
      <c r="F62" s="1">
        <f t="shared" si="3"/>
        <v>0</v>
      </c>
      <c r="G62" s="1" t="str">
        <f t="shared" si="4"/>
        <v>M</v>
      </c>
      <c r="H62" t="str">
        <f t="shared" si="19"/>
        <v xml:space="preserve">Tom </v>
      </c>
      <c r="M62" s="39">
        <f t="shared" si="21"/>
        <v>12.2</v>
      </c>
      <c r="N62" s="39">
        <f t="shared" si="6"/>
        <v>1.48</v>
      </c>
      <c r="O62" s="39">
        <f t="shared" si="7"/>
        <v>2.0699999999999998</v>
      </c>
      <c r="P62" s="39">
        <f t="shared" si="8"/>
        <v>28.3</v>
      </c>
      <c r="Q62" s="367">
        <f t="shared" si="9"/>
        <v>48</v>
      </c>
      <c r="R62" s="368">
        <f t="shared" si="10"/>
        <v>33</v>
      </c>
      <c r="S62" s="367">
        <f t="shared" si="11"/>
        <v>63</v>
      </c>
      <c r="T62" s="367">
        <f t="shared" si="12"/>
        <v>56</v>
      </c>
      <c r="U62">
        <f t="shared" si="13"/>
        <v>200</v>
      </c>
      <c r="V62">
        <f t="shared" si="14"/>
        <v>0</v>
      </c>
      <c r="W62">
        <f t="shared" si="15"/>
        <v>0</v>
      </c>
      <c r="X62">
        <f t="shared" si="16"/>
        <v>0</v>
      </c>
      <c r="Y62">
        <f t="shared" si="17"/>
        <v>0</v>
      </c>
      <c r="AA62" s="1">
        <f t="shared" si="18"/>
        <v>61</v>
      </c>
    </row>
    <row r="63" spans="1:27" x14ac:dyDescent="0.25">
      <c r="A63" s="284" t="str">
        <f>+Declarations!A63</f>
        <v>152</v>
      </c>
      <c r="B63" t="str">
        <f t="shared" si="0"/>
        <v>Nathan</v>
      </c>
      <c r="C63" s="1" t="str">
        <f t="shared" si="1"/>
        <v>Penwortham</v>
      </c>
      <c r="D63" s="1" t="str">
        <f t="shared" si="20"/>
        <v>M</v>
      </c>
      <c r="E63" s="15">
        <f t="shared" si="2"/>
        <v>0</v>
      </c>
      <c r="F63" s="1">
        <f t="shared" si="3"/>
        <v>0</v>
      </c>
      <c r="G63" s="1" t="str">
        <f t="shared" si="4"/>
        <v>M</v>
      </c>
      <c r="H63" t="str">
        <f t="shared" si="19"/>
        <v xml:space="preserve">Nathan </v>
      </c>
      <c r="M63" s="39">
        <f t="shared" si="21"/>
        <v>10.8</v>
      </c>
      <c r="N63" s="39">
        <f t="shared" si="6"/>
        <v>1.8</v>
      </c>
      <c r="O63" s="39">
        <f t="shared" si="7"/>
        <v>1.57</v>
      </c>
      <c r="P63" s="39">
        <f t="shared" si="8"/>
        <v>29.8</v>
      </c>
      <c r="Q63" s="367">
        <f t="shared" si="9"/>
        <v>62</v>
      </c>
      <c r="R63" s="368">
        <f t="shared" si="10"/>
        <v>49</v>
      </c>
      <c r="S63" s="367">
        <f t="shared" si="11"/>
        <v>73</v>
      </c>
      <c r="T63" s="367">
        <f t="shared" si="12"/>
        <v>59</v>
      </c>
      <c r="U63">
        <f t="shared" si="13"/>
        <v>243</v>
      </c>
      <c r="V63">
        <f t="shared" si="14"/>
        <v>0</v>
      </c>
      <c r="W63">
        <f t="shared" si="15"/>
        <v>0</v>
      </c>
      <c r="X63">
        <f t="shared" si="16"/>
        <v>0</v>
      </c>
      <c r="Y63">
        <f t="shared" si="17"/>
        <v>0</v>
      </c>
      <c r="AA63" s="1">
        <f t="shared" si="18"/>
        <v>62</v>
      </c>
    </row>
    <row r="64" spans="1:27" x14ac:dyDescent="0.25">
      <c r="A64" s="284" t="str">
        <f>+Declarations!A64</f>
        <v>153</v>
      </c>
      <c r="B64" t="str">
        <f t="shared" si="0"/>
        <v>George</v>
      </c>
      <c r="C64" s="1" t="str">
        <f t="shared" si="1"/>
        <v>Penwortham</v>
      </c>
      <c r="D64" s="1" t="str">
        <f t="shared" si="20"/>
        <v>M</v>
      </c>
      <c r="E64" s="15">
        <f t="shared" si="2"/>
        <v>0</v>
      </c>
      <c r="F64" s="1">
        <f t="shared" si="3"/>
        <v>0</v>
      </c>
      <c r="G64" s="1" t="str">
        <f t="shared" si="4"/>
        <v>M</v>
      </c>
      <c r="H64" t="str">
        <f t="shared" si="19"/>
        <v xml:space="preserve">George </v>
      </c>
      <c r="M64" s="39">
        <f t="shared" si="21"/>
        <v>11.3</v>
      </c>
      <c r="N64" s="39">
        <f t="shared" si="6"/>
        <v>1.7</v>
      </c>
      <c r="O64" s="39">
        <f t="shared" si="7"/>
        <v>2.0699999999999998</v>
      </c>
      <c r="P64" s="39">
        <f t="shared" si="8"/>
        <v>25.5</v>
      </c>
      <c r="Q64" s="367">
        <f t="shared" si="9"/>
        <v>57</v>
      </c>
      <c r="R64" s="368">
        <f t="shared" si="10"/>
        <v>44</v>
      </c>
      <c r="S64" s="367">
        <f t="shared" si="11"/>
        <v>63</v>
      </c>
      <c r="T64" s="367">
        <f t="shared" si="12"/>
        <v>51</v>
      </c>
      <c r="U64">
        <f t="shared" si="13"/>
        <v>215</v>
      </c>
      <c r="V64">
        <f t="shared" si="14"/>
        <v>0</v>
      </c>
      <c r="W64">
        <f t="shared" si="15"/>
        <v>0</v>
      </c>
      <c r="X64">
        <f t="shared" si="16"/>
        <v>0</v>
      </c>
      <c r="Y64">
        <f t="shared" si="17"/>
        <v>0</v>
      </c>
      <c r="AA64" s="1">
        <f t="shared" si="18"/>
        <v>63</v>
      </c>
    </row>
    <row r="65" spans="1:27" x14ac:dyDescent="0.25">
      <c r="A65" s="284" t="str">
        <f>+Declarations!A65</f>
        <v>154</v>
      </c>
      <c r="B65" t="str">
        <f t="shared" si="0"/>
        <v>Reece</v>
      </c>
      <c r="C65" s="1" t="str">
        <f t="shared" si="1"/>
        <v>Penwortham</v>
      </c>
      <c r="D65" s="1" t="str">
        <f t="shared" si="20"/>
        <v>M</v>
      </c>
      <c r="E65" s="15">
        <f t="shared" si="2"/>
        <v>0</v>
      </c>
      <c r="F65" s="1">
        <f t="shared" si="3"/>
        <v>0</v>
      </c>
      <c r="G65" s="1" t="str">
        <f t="shared" si="4"/>
        <v>M</v>
      </c>
      <c r="H65" t="str">
        <f t="shared" si="19"/>
        <v xml:space="preserve">Reece </v>
      </c>
      <c r="M65" s="39">
        <f t="shared" si="21"/>
        <v>11.3</v>
      </c>
      <c r="N65" s="39">
        <f t="shared" si="6"/>
        <v>1.7</v>
      </c>
      <c r="O65" s="39">
        <f t="shared" si="7"/>
        <v>2.54</v>
      </c>
      <c r="P65" s="39">
        <f t="shared" si="8"/>
        <v>30.1</v>
      </c>
      <c r="Q65" s="367">
        <f t="shared" si="9"/>
        <v>57</v>
      </c>
      <c r="R65" s="368">
        <f t="shared" si="10"/>
        <v>44</v>
      </c>
      <c r="S65" s="367">
        <f t="shared" si="11"/>
        <v>16</v>
      </c>
      <c r="T65" s="367">
        <f t="shared" si="12"/>
        <v>60</v>
      </c>
      <c r="U65">
        <f t="shared" si="13"/>
        <v>177</v>
      </c>
      <c r="V65">
        <f t="shared" si="14"/>
        <v>0</v>
      </c>
      <c r="W65">
        <f t="shared" si="15"/>
        <v>0</v>
      </c>
      <c r="X65">
        <f t="shared" si="16"/>
        <v>0</v>
      </c>
      <c r="Y65">
        <f t="shared" si="17"/>
        <v>0</v>
      </c>
      <c r="AA65" s="1">
        <f t="shared" si="18"/>
        <v>64</v>
      </c>
    </row>
    <row r="66" spans="1:27" x14ac:dyDescent="0.25">
      <c r="A66" s="284" t="str">
        <f>+Declarations!A66</f>
        <v>155</v>
      </c>
      <c r="B66" t="str">
        <f t="shared" ref="B66:B129" si="22">IF(ISNA($AA66),"",INDEX(DECLARATIONS,$AA66,2))</f>
        <v>Paul</v>
      </c>
      <c r="C66" s="1" t="str">
        <f t="shared" ref="C66:C129" si="23">IF(ISNA(AA66),"",INDEX(DECLARATIONS,$AA66,3))</f>
        <v>Penwortham</v>
      </c>
      <c r="D66" s="1" t="str">
        <f t="shared" si="20"/>
        <v>M</v>
      </c>
      <c r="E66" s="15">
        <f t="shared" ref="E66:E129" si="24">IF(ISNA($AA66),0,INDEX(DECLARATIONS,$AA66,5))</f>
        <v>0</v>
      </c>
      <c r="F66" s="1">
        <f t="shared" ref="F66:F129" si="25">IF(ISNA($AA66),0,INDEX(DECLARATIONS,$AA66,6))</f>
        <v>0</v>
      </c>
      <c r="G66" s="1" t="str">
        <f t="shared" ref="G66:G129" si="26">UPPER(IF(ISNA($AA66),"",INDEX(DECLARATIONS,$AA66,4)))</f>
        <v>M</v>
      </c>
      <c r="H66" t="str">
        <f t="shared" si="19"/>
        <v xml:space="preserve">Paul </v>
      </c>
      <c r="M66" s="39">
        <f t="shared" si="21"/>
        <v>11.2</v>
      </c>
      <c r="N66" s="39">
        <f t="shared" ref="N66:N129" si="27">IF(ISNA(VLOOKUP($A66,JumpData,2,FALSE)),0,VLOOKUP($A66,JumpData,2,FALSE))</f>
        <v>1.82</v>
      </c>
      <c r="O66" s="39">
        <f t="shared" ref="O66:O129" si="28">IF(ISNA(VLOOKUP($A66,RunData,2,FALSE)),0,VLOOKUP($A66,RunData,2,FALSE))</f>
        <v>2.0499999999999998</v>
      </c>
      <c r="P66" s="39">
        <f t="shared" ref="P66:P129" si="29">IF(ISNA(VLOOKUP($A66,ThrowData,2,FALSE)),0,VLOOKUP($A66,ThrowData,2,FALSE))</f>
        <v>19.7</v>
      </c>
      <c r="Q66" s="367">
        <f t="shared" ref="Q66:Q129" si="30">IF(ISNA(VLOOKUP($A66,SprintData,4,FALSE)),0,VLOOKUP($A66,SprintData,4,FALSE))+V66</f>
        <v>58</v>
      </c>
      <c r="R66" s="368">
        <f t="shared" ref="R66:R129" si="31">IF(ISNA(VLOOKUP($A66,JumpData,4,FALSE)),0,VLOOKUP($A66,JumpData,4,FALSE))+W66</f>
        <v>50</v>
      </c>
      <c r="S66" s="367">
        <f t="shared" ref="S66:S129" si="32">IF(ISNA(VLOOKUP($A66,RunData,4,FALSE)),0,VLOOKUP($A66,RunData,4,FALSE))+X66</f>
        <v>65</v>
      </c>
      <c r="T66" s="367">
        <f t="shared" ref="T66:T129" si="33">IF(ISNA(VLOOKUP($A66,ThrowData,4,FALSE)),0,VLOOKUP($A66,ThrowData,4,FALSE))+Y66</f>
        <v>39</v>
      </c>
      <c r="U66">
        <f t="shared" ref="U66:U129" si="34">+Q66+R66+S66+T66</f>
        <v>212</v>
      </c>
      <c r="V66">
        <f t="shared" ref="V66:V129" si="35">IF(AND($F66&gt;0,NOT(M66),Flexing),FlexPC,0)</f>
        <v>0</v>
      </c>
      <c r="W66">
        <f t="shared" ref="W66:W129" si="36">IF(AND($F66&gt;0,NOT(N66),Flexing),FlexPC,0)</f>
        <v>0</v>
      </c>
      <c r="X66">
        <f t="shared" ref="X66:X129" si="37">IF(AND($F66&gt;0,NOT(O66),Flexing),FlexPC,0)</f>
        <v>0</v>
      </c>
      <c r="Y66">
        <f t="shared" ref="Y66:Y129" si="38">IF(AND($F66&gt;0,NOT(P66),Flexing),FlexPC,0)</f>
        <v>0</v>
      </c>
      <c r="AA66" s="1">
        <f t="shared" ref="AA66:AA129" si="39">MATCH(A66,AthleteNumbers,0)</f>
        <v>65</v>
      </c>
    </row>
    <row r="67" spans="1:27" x14ac:dyDescent="0.25">
      <c r="A67" s="284" t="str">
        <f>+Declarations!A67</f>
        <v>156</v>
      </c>
      <c r="B67" t="str">
        <f t="shared" si="22"/>
        <v>Thalia</v>
      </c>
      <c r="C67" s="1" t="str">
        <f t="shared" si="23"/>
        <v>Penwortham</v>
      </c>
      <c r="D67" s="1" t="str">
        <f t="shared" si="20"/>
        <v>F</v>
      </c>
      <c r="E67" s="15">
        <f t="shared" si="24"/>
        <v>0</v>
      </c>
      <c r="F67" s="1">
        <f t="shared" si="25"/>
        <v>0</v>
      </c>
      <c r="G67" s="1" t="str">
        <f t="shared" si="26"/>
        <v>F</v>
      </c>
      <c r="H67" t="str">
        <f t="shared" si="19"/>
        <v xml:space="preserve">Thalia </v>
      </c>
      <c r="M67" s="39">
        <f t="shared" si="21"/>
        <v>13.6</v>
      </c>
      <c r="N67" s="39">
        <f t="shared" si="27"/>
        <v>1.75</v>
      </c>
      <c r="O67" s="39">
        <f t="shared" si="28"/>
        <v>2.23</v>
      </c>
      <c r="P67" s="39">
        <f t="shared" si="29"/>
        <v>17.399999999999999</v>
      </c>
      <c r="Q67" s="367">
        <f t="shared" si="30"/>
        <v>34</v>
      </c>
      <c r="R67" s="368">
        <f t="shared" si="31"/>
        <v>46</v>
      </c>
      <c r="S67" s="367">
        <f t="shared" si="32"/>
        <v>47</v>
      </c>
      <c r="T67" s="367">
        <f t="shared" si="33"/>
        <v>34</v>
      </c>
      <c r="U67">
        <f t="shared" si="34"/>
        <v>161</v>
      </c>
      <c r="V67">
        <f t="shared" si="35"/>
        <v>0</v>
      </c>
      <c r="W67">
        <f t="shared" si="36"/>
        <v>0</v>
      </c>
      <c r="X67">
        <f t="shared" si="37"/>
        <v>0</v>
      </c>
      <c r="Y67">
        <f t="shared" si="38"/>
        <v>0</v>
      </c>
      <c r="AA67" s="1">
        <f t="shared" si="39"/>
        <v>66</v>
      </c>
    </row>
    <row r="68" spans="1:27" x14ac:dyDescent="0.25">
      <c r="A68" s="284" t="str">
        <f>+Declarations!A68</f>
        <v>157</v>
      </c>
      <c r="B68" t="str">
        <f t="shared" si="22"/>
        <v>Asia</v>
      </c>
      <c r="C68" s="1" t="str">
        <f t="shared" si="23"/>
        <v>Penwortham</v>
      </c>
      <c r="D68" s="1" t="str">
        <f t="shared" si="20"/>
        <v>F</v>
      </c>
      <c r="E68" s="15">
        <f t="shared" si="24"/>
        <v>0</v>
      </c>
      <c r="F68" s="1">
        <f t="shared" si="25"/>
        <v>0</v>
      </c>
      <c r="G68" s="1" t="str">
        <f t="shared" si="26"/>
        <v>F</v>
      </c>
      <c r="H68" t="str">
        <f t="shared" ref="H68:H131" si="40">IF(ISBLANK(B68),"",LEFT(B68&amp;" ",FIND(" ",B68&amp;" ")+2))&amp;IF(F68&gt;0," ("&amp;F68&amp;")","")</f>
        <v xml:space="preserve">Asia </v>
      </c>
      <c r="M68" s="39">
        <f t="shared" si="21"/>
        <v>12.6</v>
      </c>
      <c r="N68" s="39">
        <f t="shared" si="27"/>
        <v>1.5</v>
      </c>
      <c r="O68" s="39">
        <f t="shared" si="28"/>
        <v>2.38</v>
      </c>
      <c r="P68" s="39">
        <f t="shared" si="29"/>
        <v>10.18</v>
      </c>
      <c r="Q68" s="367">
        <f t="shared" si="30"/>
        <v>44</v>
      </c>
      <c r="R68" s="368">
        <f t="shared" si="31"/>
        <v>34</v>
      </c>
      <c r="S68" s="367">
        <f t="shared" si="32"/>
        <v>32</v>
      </c>
      <c r="T68" s="367">
        <f t="shared" si="33"/>
        <v>20</v>
      </c>
      <c r="U68">
        <f t="shared" si="34"/>
        <v>130</v>
      </c>
      <c r="V68">
        <f t="shared" si="35"/>
        <v>0</v>
      </c>
      <c r="W68">
        <f t="shared" si="36"/>
        <v>0</v>
      </c>
      <c r="X68">
        <f t="shared" si="37"/>
        <v>0</v>
      </c>
      <c r="Y68">
        <f t="shared" si="38"/>
        <v>0</v>
      </c>
      <c r="AA68" s="1">
        <f t="shared" si="39"/>
        <v>67</v>
      </c>
    </row>
    <row r="69" spans="1:27" x14ac:dyDescent="0.25">
      <c r="A69" s="284" t="str">
        <f>+Declarations!A69</f>
        <v>158</v>
      </c>
      <c r="B69" t="str">
        <f t="shared" si="22"/>
        <v>Amelia</v>
      </c>
      <c r="C69" s="1" t="str">
        <f t="shared" si="23"/>
        <v>Penwortham</v>
      </c>
      <c r="D69" s="1" t="str">
        <f t="shared" si="20"/>
        <v>F</v>
      </c>
      <c r="E69" s="15">
        <f t="shared" si="24"/>
        <v>0</v>
      </c>
      <c r="F69" s="1">
        <f t="shared" si="25"/>
        <v>0</v>
      </c>
      <c r="G69" s="1" t="str">
        <f t="shared" si="26"/>
        <v>F</v>
      </c>
      <c r="H69" t="str">
        <f t="shared" si="40"/>
        <v xml:space="preserve">Amelia </v>
      </c>
      <c r="M69" s="39">
        <f t="shared" si="21"/>
        <v>12.9</v>
      </c>
      <c r="N69" s="39">
        <f t="shared" si="27"/>
        <v>1.7</v>
      </c>
      <c r="O69" s="39">
        <f t="shared" si="28"/>
        <v>2.17</v>
      </c>
      <c r="P69" s="39">
        <f t="shared" si="29"/>
        <v>13.2</v>
      </c>
      <c r="Q69" s="367">
        <f t="shared" si="30"/>
        <v>41</v>
      </c>
      <c r="R69" s="368">
        <f t="shared" si="31"/>
        <v>44</v>
      </c>
      <c r="S69" s="367">
        <f t="shared" si="32"/>
        <v>53</v>
      </c>
      <c r="T69" s="367">
        <f t="shared" si="33"/>
        <v>26</v>
      </c>
      <c r="U69">
        <f t="shared" si="34"/>
        <v>164</v>
      </c>
      <c r="V69">
        <f t="shared" si="35"/>
        <v>0</v>
      </c>
      <c r="W69">
        <f t="shared" si="36"/>
        <v>0</v>
      </c>
      <c r="X69">
        <f t="shared" si="37"/>
        <v>0</v>
      </c>
      <c r="Y69">
        <f t="shared" si="38"/>
        <v>0</v>
      </c>
      <c r="AA69" s="1">
        <f t="shared" si="39"/>
        <v>68</v>
      </c>
    </row>
    <row r="70" spans="1:27" x14ac:dyDescent="0.25">
      <c r="A70" s="284" t="str">
        <f>+Declarations!A70</f>
        <v>159</v>
      </c>
      <c r="B70" t="str">
        <f t="shared" si="22"/>
        <v>Anna</v>
      </c>
      <c r="C70" s="1" t="str">
        <f t="shared" si="23"/>
        <v>Penwortham</v>
      </c>
      <c r="D70" s="1" t="str">
        <f t="shared" si="20"/>
        <v>F</v>
      </c>
      <c r="E70" s="15">
        <f t="shared" si="24"/>
        <v>0</v>
      </c>
      <c r="F70" s="1">
        <f t="shared" si="25"/>
        <v>0</v>
      </c>
      <c r="G70" s="1" t="str">
        <f t="shared" si="26"/>
        <v>F</v>
      </c>
      <c r="H70" t="str">
        <f t="shared" si="40"/>
        <v xml:space="preserve">Anna </v>
      </c>
      <c r="M70" s="39">
        <f t="shared" si="21"/>
        <v>11.9</v>
      </c>
      <c r="N70" s="39">
        <f t="shared" si="27"/>
        <v>1.56</v>
      </c>
      <c r="O70" s="39">
        <f t="shared" si="28"/>
        <v>2.34</v>
      </c>
      <c r="P70" s="39">
        <f t="shared" si="29"/>
        <v>20.8</v>
      </c>
      <c r="Q70" s="367">
        <f t="shared" si="30"/>
        <v>51</v>
      </c>
      <c r="R70" s="368">
        <f t="shared" si="31"/>
        <v>37</v>
      </c>
      <c r="S70" s="367">
        <f t="shared" si="32"/>
        <v>36</v>
      </c>
      <c r="T70" s="367">
        <f t="shared" si="33"/>
        <v>41</v>
      </c>
      <c r="U70">
        <f t="shared" si="34"/>
        <v>165</v>
      </c>
      <c r="V70">
        <f t="shared" si="35"/>
        <v>0</v>
      </c>
      <c r="W70">
        <f t="shared" si="36"/>
        <v>0</v>
      </c>
      <c r="X70">
        <f t="shared" si="37"/>
        <v>0</v>
      </c>
      <c r="Y70">
        <f t="shared" si="38"/>
        <v>0</v>
      </c>
      <c r="AA70" s="1">
        <f t="shared" si="39"/>
        <v>69</v>
      </c>
    </row>
    <row r="71" spans="1:27" x14ac:dyDescent="0.25">
      <c r="A71" s="284" t="str">
        <f>+Declarations!A71</f>
        <v>160</v>
      </c>
      <c r="B71" t="str">
        <f t="shared" si="22"/>
        <v>Renee</v>
      </c>
      <c r="C71" s="1" t="str">
        <f t="shared" si="23"/>
        <v>Penwortham</v>
      </c>
      <c r="D71" s="1" t="str">
        <f t="shared" ref="D71:D134" si="41">IF(OR(G71="G",G71="F"),"F",IF(OR(G71="B",G71="M"),"M",""))</f>
        <v>F</v>
      </c>
      <c r="E71" s="15">
        <f t="shared" si="24"/>
        <v>0</v>
      </c>
      <c r="F71" s="1">
        <f t="shared" si="25"/>
        <v>0</v>
      </c>
      <c r="G71" s="1" t="str">
        <f t="shared" si="26"/>
        <v>F</v>
      </c>
      <c r="H71" t="str">
        <f t="shared" si="40"/>
        <v xml:space="preserve">Renee </v>
      </c>
      <c r="M71" s="39">
        <f t="shared" si="21"/>
        <v>12.3</v>
      </c>
      <c r="N71" s="39">
        <f t="shared" si="27"/>
        <v>1.6</v>
      </c>
      <c r="O71" s="39">
        <f t="shared" si="28"/>
        <v>3.15</v>
      </c>
      <c r="P71" s="39">
        <f t="shared" si="29"/>
        <v>19.2</v>
      </c>
      <c r="Q71" s="367">
        <f t="shared" si="30"/>
        <v>47</v>
      </c>
      <c r="R71" s="368">
        <f t="shared" si="31"/>
        <v>39</v>
      </c>
      <c r="S71" s="367">
        <f t="shared" si="32"/>
        <v>10</v>
      </c>
      <c r="T71" s="367">
        <f t="shared" si="33"/>
        <v>38</v>
      </c>
      <c r="U71">
        <f t="shared" si="34"/>
        <v>134</v>
      </c>
      <c r="V71">
        <f t="shared" si="35"/>
        <v>0</v>
      </c>
      <c r="W71">
        <f t="shared" si="36"/>
        <v>0</v>
      </c>
      <c r="X71">
        <f t="shared" si="37"/>
        <v>0</v>
      </c>
      <c r="Y71">
        <f t="shared" si="38"/>
        <v>0</v>
      </c>
      <c r="AA71" s="1">
        <f t="shared" si="39"/>
        <v>70</v>
      </c>
    </row>
    <row r="72" spans="1:27" x14ac:dyDescent="0.25">
      <c r="A72" s="284" t="str">
        <f>+Declarations!A72</f>
        <v>161</v>
      </c>
      <c r="B72" t="str">
        <f t="shared" si="22"/>
        <v>Soufiauc</v>
      </c>
      <c r="C72" s="1" t="str">
        <f t="shared" si="23"/>
        <v>Gatton</v>
      </c>
      <c r="D72" s="1" t="str">
        <f t="shared" si="41"/>
        <v>M</v>
      </c>
      <c r="E72" s="15">
        <f t="shared" si="24"/>
        <v>0</v>
      </c>
      <c r="F72" s="1">
        <f t="shared" si="25"/>
        <v>0</v>
      </c>
      <c r="G72" s="1" t="str">
        <f t="shared" si="26"/>
        <v>M</v>
      </c>
      <c r="H72" t="str">
        <f t="shared" si="40"/>
        <v xml:space="preserve">Soufiauc </v>
      </c>
      <c r="M72" s="39">
        <f t="shared" si="21"/>
        <v>12.5</v>
      </c>
      <c r="N72" s="39">
        <f t="shared" si="27"/>
        <v>1.82</v>
      </c>
      <c r="O72" s="39">
        <f t="shared" si="28"/>
        <v>2.13</v>
      </c>
      <c r="P72" s="39">
        <f t="shared" si="29"/>
        <v>25</v>
      </c>
      <c r="Q72" s="367">
        <f t="shared" si="30"/>
        <v>45</v>
      </c>
      <c r="R72" s="368">
        <f t="shared" si="31"/>
        <v>50</v>
      </c>
      <c r="S72" s="367">
        <f t="shared" si="32"/>
        <v>57</v>
      </c>
      <c r="T72" s="367">
        <f t="shared" si="33"/>
        <v>50</v>
      </c>
      <c r="U72">
        <f t="shared" si="34"/>
        <v>202</v>
      </c>
      <c r="V72">
        <f t="shared" si="35"/>
        <v>0</v>
      </c>
      <c r="W72">
        <f t="shared" si="36"/>
        <v>0</v>
      </c>
      <c r="X72">
        <f t="shared" si="37"/>
        <v>0</v>
      </c>
      <c r="Y72">
        <f t="shared" si="38"/>
        <v>0</v>
      </c>
      <c r="AA72" s="1">
        <f t="shared" si="39"/>
        <v>71</v>
      </c>
    </row>
    <row r="73" spans="1:27" x14ac:dyDescent="0.25">
      <c r="A73" s="284" t="str">
        <f>+Declarations!A73</f>
        <v>162</v>
      </c>
      <c r="B73" t="str">
        <f t="shared" si="22"/>
        <v>Layth</v>
      </c>
      <c r="C73" s="1" t="str">
        <f t="shared" si="23"/>
        <v>Gatton</v>
      </c>
      <c r="D73" s="1" t="str">
        <f t="shared" si="41"/>
        <v>M</v>
      </c>
      <c r="E73" s="15">
        <f t="shared" si="24"/>
        <v>0</v>
      </c>
      <c r="F73" s="1">
        <f t="shared" si="25"/>
        <v>0</v>
      </c>
      <c r="G73" s="1" t="str">
        <f t="shared" si="26"/>
        <v>M</v>
      </c>
      <c r="H73" t="str">
        <f t="shared" si="40"/>
        <v xml:space="preserve">Layth </v>
      </c>
      <c r="M73" s="39">
        <f t="shared" si="21"/>
        <v>11.8</v>
      </c>
      <c r="N73" s="39">
        <f t="shared" si="27"/>
        <v>1.79</v>
      </c>
      <c r="O73" s="39">
        <f t="shared" si="28"/>
        <v>2.0699999999999998</v>
      </c>
      <c r="P73" s="39">
        <f t="shared" si="29"/>
        <v>23.7</v>
      </c>
      <c r="Q73" s="367">
        <f t="shared" si="30"/>
        <v>52</v>
      </c>
      <c r="R73" s="368">
        <f t="shared" si="31"/>
        <v>48</v>
      </c>
      <c r="S73" s="367">
        <f t="shared" si="32"/>
        <v>63</v>
      </c>
      <c r="T73" s="367">
        <f t="shared" si="33"/>
        <v>47</v>
      </c>
      <c r="U73">
        <f t="shared" si="34"/>
        <v>210</v>
      </c>
      <c r="V73">
        <f t="shared" si="35"/>
        <v>0</v>
      </c>
      <c r="W73">
        <f t="shared" si="36"/>
        <v>0</v>
      </c>
      <c r="X73">
        <f t="shared" si="37"/>
        <v>0</v>
      </c>
      <c r="Y73">
        <f t="shared" si="38"/>
        <v>0</v>
      </c>
      <c r="AA73" s="1">
        <f t="shared" si="39"/>
        <v>72</v>
      </c>
    </row>
    <row r="74" spans="1:27" x14ac:dyDescent="0.25">
      <c r="A74" s="284" t="str">
        <f>+Declarations!A74</f>
        <v>163</v>
      </c>
      <c r="B74" t="str">
        <f t="shared" si="22"/>
        <v>Mohammed</v>
      </c>
      <c r="C74" s="1" t="str">
        <f t="shared" si="23"/>
        <v>Gatton</v>
      </c>
      <c r="D74" s="1" t="str">
        <f t="shared" si="41"/>
        <v>M</v>
      </c>
      <c r="E74" s="15">
        <f t="shared" si="24"/>
        <v>0</v>
      </c>
      <c r="F74" s="1">
        <f t="shared" si="25"/>
        <v>0</v>
      </c>
      <c r="G74" s="1" t="str">
        <f t="shared" si="26"/>
        <v>M</v>
      </c>
      <c r="H74" t="str">
        <f t="shared" si="40"/>
        <v xml:space="preserve">Mohammed </v>
      </c>
      <c r="M74" s="39">
        <f t="shared" si="21"/>
        <v>12.4</v>
      </c>
      <c r="N74" s="39">
        <f t="shared" si="27"/>
        <v>1.7</v>
      </c>
      <c r="O74" s="39">
        <f t="shared" si="28"/>
        <v>2.54</v>
      </c>
      <c r="P74" s="39">
        <f t="shared" si="29"/>
        <v>26.5</v>
      </c>
      <c r="Q74" s="367">
        <f t="shared" si="30"/>
        <v>46</v>
      </c>
      <c r="R74" s="368">
        <f t="shared" si="31"/>
        <v>44</v>
      </c>
      <c r="S74" s="367">
        <f t="shared" si="32"/>
        <v>16</v>
      </c>
      <c r="T74" s="367">
        <f t="shared" si="33"/>
        <v>53</v>
      </c>
      <c r="U74">
        <f t="shared" si="34"/>
        <v>159</v>
      </c>
      <c r="V74">
        <f t="shared" si="35"/>
        <v>0</v>
      </c>
      <c r="W74">
        <f t="shared" si="36"/>
        <v>0</v>
      </c>
      <c r="X74">
        <f t="shared" si="37"/>
        <v>0</v>
      </c>
      <c r="Y74">
        <f t="shared" si="38"/>
        <v>0</v>
      </c>
      <c r="AA74" s="1">
        <f t="shared" si="39"/>
        <v>73</v>
      </c>
    </row>
    <row r="75" spans="1:27" x14ac:dyDescent="0.25">
      <c r="A75" s="284" t="str">
        <f>+Declarations!A75</f>
        <v>164</v>
      </c>
      <c r="B75" t="str">
        <f t="shared" si="22"/>
        <v>Raja</v>
      </c>
      <c r="C75" s="1" t="str">
        <f t="shared" si="23"/>
        <v>Gatton</v>
      </c>
      <c r="D75" s="1" t="str">
        <f t="shared" si="41"/>
        <v>M</v>
      </c>
      <c r="E75" s="15">
        <f t="shared" si="24"/>
        <v>0</v>
      </c>
      <c r="F75" s="1">
        <f t="shared" si="25"/>
        <v>0</v>
      </c>
      <c r="G75" s="1" t="str">
        <f t="shared" si="26"/>
        <v>M</v>
      </c>
      <c r="H75" t="str">
        <f t="shared" si="40"/>
        <v xml:space="preserve">Raja </v>
      </c>
      <c r="M75" s="39">
        <f t="shared" si="21"/>
        <v>12.6</v>
      </c>
      <c r="N75" s="39">
        <f t="shared" si="27"/>
        <v>1.74</v>
      </c>
      <c r="O75" s="39">
        <f t="shared" si="28"/>
        <v>2.39</v>
      </c>
      <c r="P75" s="39">
        <f t="shared" si="29"/>
        <v>26.34</v>
      </c>
      <c r="Q75" s="367">
        <f t="shared" si="30"/>
        <v>44</v>
      </c>
      <c r="R75" s="368">
        <f t="shared" si="31"/>
        <v>46</v>
      </c>
      <c r="S75" s="367">
        <f t="shared" si="32"/>
        <v>31</v>
      </c>
      <c r="T75" s="367">
        <f t="shared" si="33"/>
        <v>52</v>
      </c>
      <c r="U75">
        <f t="shared" si="34"/>
        <v>173</v>
      </c>
      <c r="V75">
        <f t="shared" si="35"/>
        <v>0</v>
      </c>
      <c r="W75">
        <f t="shared" si="36"/>
        <v>0</v>
      </c>
      <c r="X75">
        <f t="shared" si="37"/>
        <v>0</v>
      </c>
      <c r="Y75">
        <f t="shared" si="38"/>
        <v>0</v>
      </c>
      <c r="AA75" s="1">
        <f t="shared" si="39"/>
        <v>74</v>
      </c>
    </row>
    <row r="76" spans="1:27" x14ac:dyDescent="0.25">
      <c r="A76" s="284" t="str">
        <f>+Declarations!A76</f>
        <v>165</v>
      </c>
      <c r="B76" t="str">
        <f t="shared" si="22"/>
        <v>Youcab</v>
      </c>
      <c r="C76" s="1" t="str">
        <f t="shared" si="23"/>
        <v>Gatton</v>
      </c>
      <c r="D76" s="1" t="str">
        <f t="shared" si="41"/>
        <v>M</v>
      </c>
      <c r="E76" s="15">
        <f t="shared" si="24"/>
        <v>0</v>
      </c>
      <c r="F76" s="1">
        <f t="shared" si="25"/>
        <v>0</v>
      </c>
      <c r="G76" s="1" t="str">
        <f t="shared" si="26"/>
        <v>M</v>
      </c>
      <c r="H76" t="str">
        <f t="shared" si="40"/>
        <v xml:space="preserve">Youcab </v>
      </c>
      <c r="M76" s="39">
        <f t="shared" si="21"/>
        <v>14.6</v>
      </c>
      <c r="N76" s="39">
        <f t="shared" si="27"/>
        <v>1.7</v>
      </c>
      <c r="O76" s="39">
        <f t="shared" si="28"/>
        <v>3.07</v>
      </c>
      <c r="P76" s="39">
        <f t="shared" si="29"/>
        <v>23.53</v>
      </c>
      <c r="Q76" s="367">
        <f t="shared" si="30"/>
        <v>24</v>
      </c>
      <c r="R76" s="368">
        <f t="shared" si="31"/>
        <v>44</v>
      </c>
      <c r="S76" s="367">
        <f t="shared" si="32"/>
        <v>10</v>
      </c>
      <c r="T76" s="367">
        <f t="shared" si="33"/>
        <v>47</v>
      </c>
      <c r="U76">
        <f t="shared" si="34"/>
        <v>125</v>
      </c>
      <c r="V76">
        <f t="shared" si="35"/>
        <v>0</v>
      </c>
      <c r="W76">
        <f t="shared" si="36"/>
        <v>0</v>
      </c>
      <c r="X76">
        <f t="shared" si="37"/>
        <v>0</v>
      </c>
      <c r="Y76">
        <f t="shared" si="38"/>
        <v>0</v>
      </c>
      <c r="AA76" s="1">
        <f t="shared" si="39"/>
        <v>75</v>
      </c>
    </row>
    <row r="77" spans="1:27" x14ac:dyDescent="0.25">
      <c r="A77" s="284" t="str">
        <f>+Declarations!A77</f>
        <v>166</v>
      </c>
      <c r="B77" t="str">
        <f t="shared" si="22"/>
        <v>Safa</v>
      </c>
      <c r="C77" s="1" t="str">
        <f t="shared" si="23"/>
        <v>Gatton</v>
      </c>
      <c r="D77" s="1" t="str">
        <f t="shared" si="41"/>
        <v>F</v>
      </c>
      <c r="E77" s="15">
        <f t="shared" si="24"/>
        <v>0</v>
      </c>
      <c r="F77" s="1">
        <f t="shared" si="25"/>
        <v>0</v>
      </c>
      <c r="G77" s="1" t="str">
        <f t="shared" si="26"/>
        <v>F</v>
      </c>
      <c r="H77" t="str">
        <f t="shared" si="40"/>
        <v xml:space="preserve">Safa </v>
      </c>
      <c r="M77" s="39">
        <f t="shared" si="21"/>
        <v>12.7</v>
      </c>
      <c r="N77" s="39">
        <f t="shared" si="27"/>
        <v>1.72</v>
      </c>
      <c r="O77" s="39">
        <f t="shared" si="28"/>
        <v>2.2599999999999998</v>
      </c>
      <c r="P77" s="39">
        <f t="shared" si="29"/>
        <v>15</v>
      </c>
      <c r="Q77" s="367">
        <f t="shared" si="30"/>
        <v>43</v>
      </c>
      <c r="R77" s="368">
        <f t="shared" si="31"/>
        <v>45</v>
      </c>
      <c r="S77" s="367">
        <f t="shared" si="32"/>
        <v>44</v>
      </c>
      <c r="T77" s="367">
        <f t="shared" si="33"/>
        <v>30</v>
      </c>
      <c r="U77">
        <f t="shared" si="34"/>
        <v>162</v>
      </c>
      <c r="V77">
        <f t="shared" si="35"/>
        <v>0</v>
      </c>
      <c r="W77">
        <f t="shared" si="36"/>
        <v>0</v>
      </c>
      <c r="X77">
        <f t="shared" si="37"/>
        <v>0</v>
      </c>
      <c r="Y77">
        <f t="shared" si="38"/>
        <v>0</v>
      </c>
      <c r="AA77" s="1">
        <f t="shared" si="39"/>
        <v>76</v>
      </c>
    </row>
    <row r="78" spans="1:27" x14ac:dyDescent="0.25">
      <c r="A78" s="284" t="str">
        <f>+Declarations!A78</f>
        <v>167</v>
      </c>
      <c r="B78" t="str">
        <f t="shared" si="22"/>
        <v>Mishi</v>
      </c>
      <c r="C78" s="1" t="str">
        <f t="shared" si="23"/>
        <v>Gatton</v>
      </c>
      <c r="D78" s="1" t="str">
        <f t="shared" si="41"/>
        <v>F</v>
      </c>
      <c r="E78" s="15">
        <f t="shared" si="24"/>
        <v>0</v>
      </c>
      <c r="F78" s="1">
        <f t="shared" si="25"/>
        <v>0</v>
      </c>
      <c r="G78" s="1" t="str">
        <f t="shared" si="26"/>
        <v>F</v>
      </c>
      <c r="H78" t="str">
        <f t="shared" si="40"/>
        <v xml:space="preserve">Mishi </v>
      </c>
      <c r="M78" s="39">
        <f t="shared" si="21"/>
        <v>13.1</v>
      </c>
      <c r="N78" s="39">
        <f t="shared" si="27"/>
        <v>1.57</v>
      </c>
      <c r="O78" s="39">
        <f t="shared" si="28"/>
        <v>2.19</v>
      </c>
      <c r="P78" s="39">
        <f t="shared" si="29"/>
        <v>15.9</v>
      </c>
      <c r="Q78" s="367">
        <f t="shared" si="30"/>
        <v>39</v>
      </c>
      <c r="R78" s="368">
        <f t="shared" si="31"/>
        <v>37</v>
      </c>
      <c r="S78" s="367">
        <f t="shared" si="32"/>
        <v>51</v>
      </c>
      <c r="T78" s="367">
        <f t="shared" si="33"/>
        <v>31</v>
      </c>
      <c r="U78">
        <f t="shared" si="34"/>
        <v>158</v>
      </c>
      <c r="V78">
        <f t="shared" si="35"/>
        <v>0</v>
      </c>
      <c r="W78">
        <f t="shared" si="36"/>
        <v>0</v>
      </c>
      <c r="X78">
        <f t="shared" si="37"/>
        <v>0</v>
      </c>
      <c r="Y78">
        <f t="shared" si="38"/>
        <v>0</v>
      </c>
      <c r="AA78" s="1">
        <f t="shared" si="39"/>
        <v>77</v>
      </c>
    </row>
    <row r="79" spans="1:27" x14ac:dyDescent="0.25">
      <c r="A79" s="284" t="str">
        <f>+Declarations!A79</f>
        <v>168</v>
      </c>
      <c r="B79" t="str">
        <f t="shared" si="22"/>
        <v>Laiba</v>
      </c>
      <c r="C79" s="1" t="str">
        <f t="shared" si="23"/>
        <v>Gatton</v>
      </c>
      <c r="D79" s="1" t="str">
        <f t="shared" si="41"/>
        <v>F</v>
      </c>
      <c r="E79" s="15">
        <f t="shared" si="24"/>
        <v>0</v>
      </c>
      <c r="F79" s="1">
        <f t="shared" si="25"/>
        <v>0</v>
      </c>
      <c r="G79" s="1" t="str">
        <f t="shared" si="26"/>
        <v>F</v>
      </c>
      <c r="H79" t="str">
        <f t="shared" si="40"/>
        <v xml:space="preserve">Laiba </v>
      </c>
      <c r="M79" s="39">
        <f t="shared" si="21"/>
        <v>13</v>
      </c>
      <c r="N79" s="39">
        <f t="shared" si="27"/>
        <v>1.7</v>
      </c>
      <c r="O79" s="39">
        <f t="shared" si="28"/>
        <v>2.42</v>
      </c>
      <c r="P79" s="39">
        <f t="shared" si="29"/>
        <v>17.100000000000001</v>
      </c>
      <c r="Q79" s="367">
        <f t="shared" si="30"/>
        <v>40</v>
      </c>
      <c r="R79" s="368">
        <f t="shared" si="31"/>
        <v>44</v>
      </c>
      <c r="S79" s="367">
        <f t="shared" si="32"/>
        <v>28</v>
      </c>
      <c r="T79" s="367">
        <f t="shared" si="33"/>
        <v>34</v>
      </c>
      <c r="U79">
        <f t="shared" si="34"/>
        <v>146</v>
      </c>
      <c r="V79">
        <f t="shared" si="35"/>
        <v>0</v>
      </c>
      <c r="W79">
        <f t="shared" si="36"/>
        <v>0</v>
      </c>
      <c r="X79">
        <f t="shared" si="37"/>
        <v>0</v>
      </c>
      <c r="Y79">
        <f t="shared" si="38"/>
        <v>0</v>
      </c>
      <c r="AA79" s="1">
        <f t="shared" si="39"/>
        <v>78</v>
      </c>
    </row>
    <row r="80" spans="1:27" x14ac:dyDescent="0.25">
      <c r="A80" s="284" t="str">
        <f>+Declarations!A80</f>
        <v>169</v>
      </c>
      <c r="B80" t="str">
        <f t="shared" si="22"/>
        <v>Sarah</v>
      </c>
      <c r="C80" s="1" t="str">
        <f t="shared" si="23"/>
        <v>Gatton</v>
      </c>
      <c r="D80" s="1" t="str">
        <f t="shared" si="41"/>
        <v>F</v>
      </c>
      <c r="E80" s="15">
        <f t="shared" si="24"/>
        <v>0</v>
      </c>
      <c r="F80" s="1">
        <f t="shared" si="25"/>
        <v>0</v>
      </c>
      <c r="G80" s="1" t="str">
        <f t="shared" si="26"/>
        <v>F</v>
      </c>
      <c r="H80" t="str">
        <f t="shared" si="40"/>
        <v xml:space="preserve">Sarah </v>
      </c>
      <c r="M80" s="39">
        <f t="shared" si="21"/>
        <v>13.3</v>
      </c>
      <c r="N80" s="39">
        <f t="shared" si="27"/>
        <v>1.84</v>
      </c>
      <c r="O80" s="39">
        <f t="shared" si="28"/>
        <v>3.02</v>
      </c>
      <c r="P80" s="39">
        <f t="shared" si="29"/>
        <v>7.7</v>
      </c>
      <c r="Q80" s="367">
        <f t="shared" si="30"/>
        <v>37</v>
      </c>
      <c r="R80" s="368">
        <f t="shared" si="31"/>
        <v>51</v>
      </c>
      <c r="S80" s="367">
        <f t="shared" si="32"/>
        <v>10</v>
      </c>
      <c r="T80" s="367">
        <f t="shared" si="33"/>
        <v>15</v>
      </c>
      <c r="U80">
        <f t="shared" si="34"/>
        <v>113</v>
      </c>
      <c r="V80">
        <f t="shared" si="35"/>
        <v>0</v>
      </c>
      <c r="W80">
        <f t="shared" si="36"/>
        <v>0</v>
      </c>
      <c r="X80">
        <f t="shared" si="37"/>
        <v>0</v>
      </c>
      <c r="Y80">
        <f t="shared" si="38"/>
        <v>0</v>
      </c>
      <c r="AA80" s="1">
        <f t="shared" si="39"/>
        <v>79</v>
      </c>
    </row>
    <row r="81" spans="1:27" x14ac:dyDescent="0.25">
      <c r="A81" s="284" t="str">
        <f>+Declarations!A81</f>
        <v>170</v>
      </c>
      <c r="B81" t="str">
        <f t="shared" si="22"/>
        <v>Huda</v>
      </c>
      <c r="C81" s="1" t="str">
        <f t="shared" si="23"/>
        <v>Gatton</v>
      </c>
      <c r="D81" s="1" t="str">
        <f t="shared" si="41"/>
        <v>F</v>
      </c>
      <c r="E81" s="15">
        <f t="shared" si="24"/>
        <v>0</v>
      </c>
      <c r="F81" s="1">
        <f t="shared" si="25"/>
        <v>0</v>
      </c>
      <c r="G81" s="1" t="str">
        <f t="shared" si="26"/>
        <v>F</v>
      </c>
      <c r="H81" t="str">
        <f t="shared" si="40"/>
        <v xml:space="preserve">Huda </v>
      </c>
      <c r="M81" s="39">
        <f t="shared" si="21"/>
        <v>13.2</v>
      </c>
      <c r="N81" s="39">
        <f t="shared" si="27"/>
        <v>1.7</v>
      </c>
      <c r="O81" s="39">
        <f t="shared" si="28"/>
        <v>3.02</v>
      </c>
      <c r="P81" s="39">
        <f t="shared" si="29"/>
        <v>16.899999999999999</v>
      </c>
      <c r="Q81" s="367">
        <f t="shared" si="30"/>
        <v>38</v>
      </c>
      <c r="R81" s="368">
        <f t="shared" si="31"/>
        <v>44</v>
      </c>
      <c r="S81" s="367">
        <f t="shared" si="32"/>
        <v>10</v>
      </c>
      <c r="T81" s="367">
        <f t="shared" si="33"/>
        <v>33</v>
      </c>
      <c r="U81">
        <f t="shared" si="34"/>
        <v>125</v>
      </c>
      <c r="V81">
        <f t="shared" si="35"/>
        <v>0</v>
      </c>
      <c r="W81">
        <f t="shared" si="36"/>
        <v>0</v>
      </c>
      <c r="X81">
        <f t="shared" si="37"/>
        <v>0</v>
      </c>
      <c r="Y81">
        <f t="shared" si="38"/>
        <v>0</v>
      </c>
      <c r="AA81" s="1">
        <f t="shared" si="39"/>
        <v>80</v>
      </c>
    </row>
    <row r="82" spans="1:27" x14ac:dyDescent="0.25">
      <c r="A82" s="284" t="str">
        <f>+Declarations!A82</f>
        <v>171</v>
      </c>
      <c r="B82" t="str">
        <f t="shared" si="22"/>
        <v>Cameroon</v>
      </c>
      <c r="C82" s="1" t="str">
        <f t="shared" si="23"/>
        <v>Sellincourt</v>
      </c>
      <c r="D82" s="1" t="str">
        <f t="shared" si="41"/>
        <v>M</v>
      </c>
      <c r="E82" s="15">
        <f t="shared" si="24"/>
        <v>0</v>
      </c>
      <c r="F82" s="1">
        <f t="shared" si="25"/>
        <v>0</v>
      </c>
      <c r="G82" s="1" t="str">
        <f t="shared" si="26"/>
        <v>M</v>
      </c>
      <c r="H82" t="str">
        <f t="shared" si="40"/>
        <v xml:space="preserve">Cameroon </v>
      </c>
      <c r="M82" s="39">
        <f t="shared" si="21"/>
        <v>11.1</v>
      </c>
      <c r="N82" s="39">
        <f t="shared" si="27"/>
        <v>1.79</v>
      </c>
      <c r="O82" s="39">
        <f t="shared" si="28"/>
        <v>2.13</v>
      </c>
      <c r="P82" s="39">
        <f t="shared" si="29"/>
        <v>27.8</v>
      </c>
      <c r="Q82" s="367">
        <f t="shared" si="30"/>
        <v>59</v>
      </c>
      <c r="R82" s="368">
        <f t="shared" si="31"/>
        <v>48</v>
      </c>
      <c r="S82" s="367">
        <f t="shared" si="32"/>
        <v>57</v>
      </c>
      <c r="T82" s="367">
        <f t="shared" si="33"/>
        <v>55</v>
      </c>
      <c r="U82">
        <f t="shared" si="34"/>
        <v>219</v>
      </c>
      <c r="V82">
        <f t="shared" si="35"/>
        <v>0</v>
      </c>
      <c r="W82">
        <f t="shared" si="36"/>
        <v>0</v>
      </c>
      <c r="X82">
        <f t="shared" si="37"/>
        <v>0</v>
      </c>
      <c r="Y82">
        <f t="shared" si="38"/>
        <v>0</v>
      </c>
      <c r="AA82" s="1">
        <f t="shared" si="39"/>
        <v>81</v>
      </c>
    </row>
    <row r="83" spans="1:27" x14ac:dyDescent="0.25">
      <c r="A83" s="284" t="str">
        <f>+Declarations!A83</f>
        <v>172</v>
      </c>
      <c r="B83" t="str">
        <f t="shared" si="22"/>
        <v>Jack</v>
      </c>
      <c r="C83" s="1" t="str">
        <f t="shared" si="23"/>
        <v>Sellincourt</v>
      </c>
      <c r="D83" s="1" t="str">
        <f t="shared" si="41"/>
        <v>M</v>
      </c>
      <c r="E83" s="15">
        <f t="shared" si="24"/>
        <v>0</v>
      </c>
      <c r="F83" s="1">
        <f t="shared" si="25"/>
        <v>0</v>
      </c>
      <c r="G83" s="1" t="str">
        <f t="shared" si="26"/>
        <v>M</v>
      </c>
      <c r="H83" t="str">
        <f t="shared" si="40"/>
        <v xml:space="preserve">Jack </v>
      </c>
      <c r="M83" s="39">
        <f t="shared" si="21"/>
        <v>11.3</v>
      </c>
      <c r="N83" s="39">
        <f t="shared" si="27"/>
        <v>1.73</v>
      </c>
      <c r="O83" s="39">
        <f t="shared" si="28"/>
        <v>0</v>
      </c>
      <c r="P83" s="39">
        <f t="shared" si="29"/>
        <v>29.3</v>
      </c>
      <c r="Q83" s="367">
        <f t="shared" si="30"/>
        <v>57</v>
      </c>
      <c r="R83" s="368">
        <f t="shared" si="31"/>
        <v>45</v>
      </c>
      <c r="S83" s="367">
        <f t="shared" si="32"/>
        <v>0</v>
      </c>
      <c r="T83" s="367">
        <f t="shared" si="33"/>
        <v>58</v>
      </c>
      <c r="U83">
        <f t="shared" si="34"/>
        <v>160</v>
      </c>
      <c r="V83">
        <f t="shared" si="35"/>
        <v>0</v>
      </c>
      <c r="W83">
        <f t="shared" si="36"/>
        <v>0</v>
      </c>
      <c r="X83">
        <f t="shared" si="37"/>
        <v>0</v>
      </c>
      <c r="Y83">
        <f t="shared" si="38"/>
        <v>0</v>
      </c>
      <c r="AA83" s="1">
        <f t="shared" si="39"/>
        <v>82</v>
      </c>
    </row>
    <row r="84" spans="1:27" x14ac:dyDescent="0.25">
      <c r="A84" s="284" t="str">
        <f>+Declarations!A84</f>
        <v>173</v>
      </c>
      <c r="B84" t="str">
        <f t="shared" si="22"/>
        <v>Sammy</v>
      </c>
      <c r="C84" s="1" t="str">
        <f t="shared" si="23"/>
        <v>Sellincourt</v>
      </c>
      <c r="D84" s="1" t="str">
        <f t="shared" si="41"/>
        <v>M</v>
      </c>
      <c r="E84" s="15">
        <f t="shared" si="24"/>
        <v>0</v>
      </c>
      <c r="F84" s="1">
        <f t="shared" si="25"/>
        <v>0</v>
      </c>
      <c r="G84" s="1" t="str">
        <f t="shared" si="26"/>
        <v>M</v>
      </c>
      <c r="H84" t="str">
        <f t="shared" si="40"/>
        <v xml:space="preserve">Sammy </v>
      </c>
      <c r="M84" s="39">
        <f t="shared" si="21"/>
        <v>11.3</v>
      </c>
      <c r="N84" s="39">
        <f t="shared" si="27"/>
        <v>1.84</v>
      </c>
      <c r="O84" s="39">
        <f t="shared" si="28"/>
        <v>2.2400000000000002</v>
      </c>
      <c r="P84" s="39">
        <f t="shared" si="29"/>
        <v>32</v>
      </c>
      <c r="Q84" s="367">
        <f t="shared" si="30"/>
        <v>57</v>
      </c>
      <c r="R84" s="368">
        <f t="shared" si="31"/>
        <v>51</v>
      </c>
      <c r="S84" s="367">
        <f t="shared" si="32"/>
        <v>46</v>
      </c>
      <c r="T84" s="367">
        <f t="shared" si="33"/>
        <v>64</v>
      </c>
      <c r="U84">
        <f t="shared" si="34"/>
        <v>218</v>
      </c>
      <c r="V84">
        <f t="shared" si="35"/>
        <v>0</v>
      </c>
      <c r="W84">
        <f t="shared" si="36"/>
        <v>0</v>
      </c>
      <c r="X84">
        <f t="shared" si="37"/>
        <v>0</v>
      </c>
      <c r="Y84">
        <f t="shared" si="38"/>
        <v>0</v>
      </c>
      <c r="AA84" s="1">
        <f t="shared" si="39"/>
        <v>83</v>
      </c>
    </row>
    <row r="85" spans="1:27" x14ac:dyDescent="0.25">
      <c r="A85" s="284" t="str">
        <f>+Declarations!A85</f>
        <v>174</v>
      </c>
      <c r="B85" t="str">
        <f t="shared" si="22"/>
        <v>Nicholas</v>
      </c>
      <c r="C85" s="1" t="str">
        <f t="shared" si="23"/>
        <v>Sellincourt</v>
      </c>
      <c r="D85" s="1" t="str">
        <f t="shared" si="41"/>
        <v>M</v>
      </c>
      <c r="E85" s="15">
        <f t="shared" si="24"/>
        <v>0</v>
      </c>
      <c r="F85" s="1">
        <f t="shared" si="25"/>
        <v>0</v>
      </c>
      <c r="G85" s="1" t="str">
        <f t="shared" si="26"/>
        <v>M</v>
      </c>
      <c r="H85" t="str">
        <f t="shared" si="40"/>
        <v xml:space="preserve">Nicholas </v>
      </c>
      <c r="M85" s="39">
        <f t="shared" si="21"/>
        <v>11</v>
      </c>
      <c r="N85" s="39">
        <f t="shared" si="27"/>
        <v>1.91</v>
      </c>
      <c r="O85" s="39">
        <f t="shared" si="28"/>
        <v>2.0699999999999998</v>
      </c>
      <c r="P85" s="39">
        <f t="shared" si="29"/>
        <v>27.3</v>
      </c>
      <c r="Q85" s="367">
        <f t="shared" si="30"/>
        <v>60</v>
      </c>
      <c r="R85" s="368">
        <f t="shared" si="31"/>
        <v>54</v>
      </c>
      <c r="S85" s="367">
        <f t="shared" si="32"/>
        <v>63</v>
      </c>
      <c r="T85" s="367">
        <f t="shared" si="33"/>
        <v>54</v>
      </c>
      <c r="U85">
        <f t="shared" si="34"/>
        <v>231</v>
      </c>
      <c r="V85">
        <f t="shared" si="35"/>
        <v>0</v>
      </c>
      <c r="W85">
        <f t="shared" si="36"/>
        <v>0</v>
      </c>
      <c r="X85">
        <f t="shared" si="37"/>
        <v>0</v>
      </c>
      <c r="Y85">
        <f t="shared" si="38"/>
        <v>0</v>
      </c>
      <c r="AA85" s="1">
        <f t="shared" si="39"/>
        <v>84</v>
      </c>
    </row>
    <row r="86" spans="1:27" x14ac:dyDescent="0.25">
      <c r="A86" s="284" t="str">
        <f>+Declarations!A86</f>
        <v>175</v>
      </c>
      <c r="B86" t="str">
        <f t="shared" si="22"/>
        <v>Cael</v>
      </c>
      <c r="C86" s="1" t="str">
        <f t="shared" si="23"/>
        <v>Sellincourt</v>
      </c>
      <c r="D86" s="1" t="str">
        <f t="shared" si="41"/>
        <v>M</v>
      </c>
      <c r="E86" s="15">
        <f t="shared" si="24"/>
        <v>0</v>
      </c>
      <c r="F86" s="1">
        <f t="shared" si="25"/>
        <v>0</v>
      </c>
      <c r="G86" s="1" t="str">
        <f t="shared" si="26"/>
        <v>M</v>
      </c>
      <c r="H86" t="str">
        <f t="shared" si="40"/>
        <v xml:space="preserve">Cael </v>
      </c>
      <c r="M86" s="39">
        <f t="shared" si="21"/>
        <v>11.8</v>
      </c>
      <c r="N86" s="39">
        <f t="shared" si="27"/>
        <v>1.78</v>
      </c>
      <c r="O86" s="39">
        <f t="shared" si="28"/>
        <v>2.2200000000000002</v>
      </c>
      <c r="P86" s="39">
        <f t="shared" si="29"/>
        <v>27.8</v>
      </c>
      <c r="Q86" s="367">
        <f t="shared" si="30"/>
        <v>52</v>
      </c>
      <c r="R86" s="368">
        <f t="shared" si="31"/>
        <v>48</v>
      </c>
      <c r="S86" s="367">
        <f t="shared" si="32"/>
        <v>48</v>
      </c>
      <c r="T86" s="367">
        <f t="shared" si="33"/>
        <v>55</v>
      </c>
      <c r="U86">
        <f t="shared" si="34"/>
        <v>203</v>
      </c>
      <c r="V86">
        <f t="shared" si="35"/>
        <v>0</v>
      </c>
      <c r="W86">
        <f t="shared" si="36"/>
        <v>0</v>
      </c>
      <c r="X86">
        <f t="shared" si="37"/>
        <v>0</v>
      </c>
      <c r="Y86">
        <f t="shared" si="38"/>
        <v>0</v>
      </c>
      <c r="AA86" s="1">
        <f t="shared" si="39"/>
        <v>85</v>
      </c>
    </row>
    <row r="87" spans="1:27" x14ac:dyDescent="0.25">
      <c r="A87" s="284" t="str">
        <f>+Declarations!A87</f>
        <v>176</v>
      </c>
      <c r="B87" t="str">
        <f t="shared" si="22"/>
        <v>Milli</v>
      </c>
      <c r="C87" s="1" t="str">
        <f t="shared" si="23"/>
        <v>Sellincourt</v>
      </c>
      <c r="D87" s="1" t="str">
        <f t="shared" si="41"/>
        <v>F</v>
      </c>
      <c r="E87" s="15">
        <f t="shared" si="24"/>
        <v>0</v>
      </c>
      <c r="F87" s="1">
        <f t="shared" si="25"/>
        <v>0</v>
      </c>
      <c r="G87" s="1" t="str">
        <f t="shared" si="26"/>
        <v>F</v>
      </c>
      <c r="H87" t="str">
        <f t="shared" si="40"/>
        <v xml:space="preserve">Milli </v>
      </c>
      <c r="M87" s="39">
        <f t="shared" si="21"/>
        <v>12.6</v>
      </c>
      <c r="N87" s="39">
        <f t="shared" si="27"/>
        <v>1.82</v>
      </c>
      <c r="O87" s="39">
        <f t="shared" si="28"/>
        <v>2.44</v>
      </c>
      <c r="P87" s="39">
        <f t="shared" si="29"/>
        <v>19.899999999999999</v>
      </c>
      <c r="Q87" s="367">
        <f t="shared" si="30"/>
        <v>44</v>
      </c>
      <c r="R87" s="368">
        <f t="shared" si="31"/>
        <v>50</v>
      </c>
      <c r="S87" s="367">
        <f t="shared" si="32"/>
        <v>26</v>
      </c>
      <c r="T87" s="367">
        <f t="shared" si="33"/>
        <v>39</v>
      </c>
      <c r="U87">
        <f t="shared" si="34"/>
        <v>159</v>
      </c>
      <c r="V87">
        <f t="shared" si="35"/>
        <v>0</v>
      </c>
      <c r="W87">
        <f t="shared" si="36"/>
        <v>0</v>
      </c>
      <c r="X87">
        <f t="shared" si="37"/>
        <v>0</v>
      </c>
      <c r="Y87">
        <f t="shared" si="38"/>
        <v>0</v>
      </c>
      <c r="AA87" s="1">
        <f t="shared" si="39"/>
        <v>86</v>
      </c>
    </row>
    <row r="88" spans="1:27" x14ac:dyDescent="0.25">
      <c r="A88" s="284" t="str">
        <f>+Declarations!A88</f>
        <v>177</v>
      </c>
      <c r="B88" t="str">
        <f t="shared" si="22"/>
        <v>Mikala</v>
      </c>
      <c r="C88" s="1" t="str">
        <f t="shared" si="23"/>
        <v>Sellincourt</v>
      </c>
      <c r="D88" s="1" t="str">
        <f t="shared" si="41"/>
        <v>F</v>
      </c>
      <c r="E88" s="15">
        <f t="shared" si="24"/>
        <v>0</v>
      </c>
      <c r="F88" s="1">
        <f t="shared" si="25"/>
        <v>0</v>
      </c>
      <c r="G88" s="1" t="str">
        <f t="shared" si="26"/>
        <v>F</v>
      </c>
      <c r="H88" t="str">
        <f t="shared" si="40"/>
        <v xml:space="preserve">Mikala </v>
      </c>
      <c r="M88" s="39">
        <f t="shared" si="21"/>
        <v>10.8</v>
      </c>
      <c r="N88" s="39">
        <f t="shared" si="27"/>
        <v>1.97</v>
      </c>
      <c r="O88" s="39">
        <f t="shared" si="28"/>
        <v>2.21</v>
      </c>
      <c r="P88" s="39">
        <f t="shared" si="29"/>
        <v>21.1</v>
      </c>
      <c r="Q88" s="367">
        <f t="shared" si="30"/>
        <v>62</v>
      </c>
      <c r="R88" s="368">
        <f t="shared" si="31"/>
        <v>57</v>
      </c>
      <c r="S88" s="367">
        <f t="shared" si="32"/>
        <v>49</v>
      </c>
      <c r="T88" s="367">
        <f t="shared" si="33"/>
        <v>42</v>
      </c>
      <c r="U88">
        <f t="shared" si="34"/>
        <v>210</v>
      </c>
      <c r="V88">
        <f t="shared" si="35"/>
        <v>0</v>
      </c>
      <c r="W88">
        <f t="shared" si="36"/>
        <v>0</v>
      </c>
      <c r="X88">
        <f t="shared" si="37"/>
        <v>0</v>
      </c>
      <c r="Y88">
        <f t="shared" si="38"/>
        <v>0</v>
      </c>
      <c r="AA88" s="1">
        <f t="shared" si="39"/>
        <v>87</v>
      </c>
    </row>
    <row r="89" spans="1:27" x14ac:dyDescent="0.25">
      <c r="A89" s="284" t="str">
        <f>+Declarations!A89</f>
        <v>178</v>
      </c>
      <c r="B89" t="str">
        <f t="shared" si="22"/>
        <v>Saffa</v>
      </c>
      <c r="C89" s="1" t="str">
        <f t="shared" si="23"/>
        <v>Sellincourt</v>
      </c>
      <c r="D89" s="1" t="str">
        <f t="shared" si="41"/>
        <v>F</v>
      </c>
      <c r="E89" s="15">
        <f t="shared" si="24"/>
        <v>0</v>
      </c>
      <c r="F89" s="1">
        <f t="shared" si="25"/>
        <v>0</v>
      </c>
      <c r="G89" s="1" t="str">
        <f t="shared" si="26"/>
        <v>F</v>
      </c>
      <c r="H89" t="str">
        <f t="shared" si="40"/>
        <v xml:space="preserve">Saffa </v>
      </c>
      <c r="M89" s="39">
        <f t="shared" si="21"/>
        <v>12.4</v>
      </c>
      <c r="N89" s="39">
        <f t="shared" si="27"/>
        <v>1.68</v>
      </c>
      <c r="O89" s="39">
        <f t="shared" si="28"/>
        <v>2.38</v>
      </c>
      <c r="P89" s="39">
        <f t="shared" si="29"/>
        <v>21.3</v>
      </c>
      <c r="Q89" s="367">
        <f t="shared" si="30"/>
        <v>46</v>
      </c>
      <c r="R89" s="368">
        <f t="shared" si="31"/>
        <v>43</v>
      </c>
      <c r="S89" s="367">
        <f t="shared" si="32"/>
        <v>32</v>
      </c>
      <c r="T89" s="367">
        <f t="shared" si="33"/>
        <v>42</v>
      </c>
      <c r="U89">
        <f t="shared" si="34"/>
        <v>163</v>
      </c>
      <c r="V89">
        <f t="shared" si="35"/>
        <v>0</v>
      </c>
      <c r="W89">
        <f t="shared" si="36"/>
        <v>0</v>
      </c>
      <c r="X89">
        <f t="shared" si="37"/>
        <v>0</v>
      </c>
      <c r="Y89">
        <f t="shared" si="38"/>
        <v>0</v>
      </c>
      <c r="AA89" s="1">
        <f t="shared" si="39"/>
        <v>88</v>
      </c>
    </row>
    <row r="90" spans="1:27" x14ac:dyDescent="0.25">
      <c r="A90" s="284" t="str">
        <f>+Declarations!A90</f>
        <v>179</v>
      </c>
      <c r="B90" t="str">
        <f t="shared" si="22"/>
        <v>Jemima</v>
      </c>
      <c r="C90" s="1" t="str">
        <f t="shared" si="23"/>
        <v>Sellincourt</v>
      </c>
      <c r="D90" s="1" t="str">
        <f t="shared" si="41"/>
        <v>F</v>
      </c>
      <c r="E90" s="15">
        <f t="shared" si="24"/>
        <v>0</v>
      </c>
      <c r="F90" s="1">
        <f t="shared" si="25"/>
        <v>0</v>
      </c>
      <c r="G90" s="1" t="str">
        <f t="shared" si="26"/>
        <v>F</v>
      </c>
      <c r="H90" t="str">
        <f t="shared" si="40"/>
        <v xml:space="preserve">Jemima </v>
      </c>
      <c r="M90" s="39">
        <f t="shared" si="21"/>
        <v>12.6</v>
      </c>
      <c r="N90" s="39">
        <f t="shared" si="27"/>
        <v>1.7</v>
      </c>
      <c r="O90" s="39">
        <f t="shared" si="28"/>
        <v>2.37</v>
      </c>
      <c r="P90" s="39">
        <f t="shared" si="29"/>
        <v>28.7</v>
      </c>
      <c r="Q90" s="367">
        <f t="shared" si="30"/>
        <v>44</v>
      </c>
      <c r="R90" s="368">
        <f t="shared" si="31"/>
        <v>44</v>
      </c>
      <c r="S90" s="367">
        <f t="shared" si="32"/>
        <v>33</v>
      </c>
      <c r="T90" s="367">
        <f t="shared" si="33"/>
        <v>57</v>
      </c>
      <c r="U90">
        <f t="shared" si="34"/>
        <v>178</v>
      </c>
      <c r="V90">
        <f t="shared" si="35"/>
        <v>0</v>
      </c>
      <c r="W90">
        <f t="shared" si="36"/>
        <v>0</v>
      </c>
      <c r="X90">
        <f t="shared" si="37"/>
        <v>0</v>
      </c>
      <c r="Y90">
        <f t="shared" si="38"/>
        <v>0</v>
      </c>
      <c r="AA90" s="1">
        <f t="shared" si="39"/>
        <v>89</v>
      </c>
    </row>
    <row r="91" spans="1:27" x14ac:dyDescent="0.25">
      <c r="A91" s="284" t="str">
        <f>+Declarations!A91</f>
        <v>180</v>
      </c>
      <c r="B91" t="str">
        <f t="shared" si="22"/>
        <v>Sanna</v>
      </c>
      <c r="C91" s="1" t="str">
        <f t="shared" si="23"/>
        <v>Sellincourt</v>
      </c>
      <c r="D91" s="1" t="str">
        <f t="shared" si="41"/>
        <v>F</v>
      </c>
      <c r="E91" s="15">
        <f t="shared" si="24"/>
        <v>0</v>
      </c>
      <c r="F91" s="1">
        <f t="shared" si="25"/>
        <v>0</v>
      </c>
      <c r="G91" s="1" t="str">
        <f t="shared" si="26"/>
        <v>F</v>
      </c>
      <c r="H91" t="str">
        <f t="shared" si="40"/>
        <v xml:space="preserve">Sanna </v>
      </c>
      <c r="M91" s="39">
        <f t="shared" si="21"/>
        <v>11.9</v>
      </c>
      <c r="N91" s="39">
        <f t="shared" si="27"/>
        <v>0</v>
      </c>
      <c r="O91" s="39">
        <f t="shared" si="28"/>
        <v>2.29</v>
      </c>
      <c r="P91" s="39">
        <f t="shared" si="29"/>
        <v>15.5</v>
      </c>
      <c r="Q91" s="367">
        <f t="shared" si="30"/>
        <v>51</v>
      </c>
      <c r="R91" s="368">
        <f t="shared" si="31"/>
        <v>0</v>
      </c>
      <c r="S91" s="367">
        <f t="shared" si="32"/>
        <v>41</v>
      </c>
      <c r="T91" s="367">
        <f t="shared" si="33"/>
        <v>31</v>
      </c>
      <c r="U91">
        <f t="shared" si="34"/>
        <v>123</v>
      </c>
      <c r="V91">
        <f t="shared" si="35"/>
        <v>0</v>
      </c>
      <c r="W91">
        <f t="shared" si="36"/>
        <v>0</v>
      </c>
      <c r="X91">
        <f t="shared" si="37"/>
        <v>0</v>
      </c>
      <c r="Y91">
        <f t="shared" si="38"/>
        <v>0</v>
      </c>
      <c r="AA91" s="1">
        <f t="shared" si="39"/>
        <v>90</v>
      </c>
    </row>
    <row r="92" spans="1:27" x14ac:dyDescent="0.25">
      <c r="A92" s="284" t="str">
        <f>+Declarations!A92</f>
        <v>181</v>
      </c>
      <c r="B92" t="str">
        <f t="shared" si="22"/>
        <v>Kemario</v>
      </c>
      <c r="C92" s="1" t="str">
        <f t="shared" si="23"/>
        <v>Sacred Heart Battersea</v>
      </c>
      <c r="D92" s="1" t="str">
        <f t="shared" si="41"/>
        <v>M</v>
      </c>
      <c r="E92" s="15">
        <f t="shared" si="24"/>
        <v>0</v>
      </c>
      <c r="F92" s="1">
        <f t="shared" si="25"/>
        <v>0</v>
      </c>
      <c r="G92" s="1" t="str">
        <f t="shared" si="26"/>
        <v>M</v>
      </c>
      <c r="H92" t="str">
        <f t="shared" si="40"/>
        <v xml:space="preserve">Kemario </v>
      </c>
      <c r="M92" s="39">
        <f t="shared" si="21"/>
        <v>11.3</v>
      </c>
      <c r="N92" s="39">
        <f t="shared" si="27"/>
        <v>1.7</v>
      </c>
      <c r="O92" s="39">
        <f t="shared" si="28"/>
        <v>2.2799999999999998</v>
      </c>
      <c r="P92" s="39">
        <f t="shared" si="29"/>
        <v>28.8</v>
      </c>
      <c r="Q92" s="367">
        <f t="shared" si="30"/>
        <v>57</v>
      </c>
      <c r="R92" s="368">
        <f t="shared" si="31"/>
        <v>44</v>
      </c>
      <c r="S92" s="367">
        <f t="shared" si="32"/>
        <v>42</v>
      </c>
      <c r="T92" s="367">
        <f t="shared" si="33"/>
        <v>57</v>
      </c>
      <c r="U92">
        <f t="shared" si="34"/>
        <v>200</v>
      </c>
      <c r="V92">
        <f t="shared" si="35"/>
        <v>0</v>
      </c>
      <c r="W92">
        <f t="shared" si="36"/>
        <v>0</v>
      </c>
      <c r="X92">
        <f t="shared" si="37"/>
        <v>0</v>
      </c>
      <c r="Y92">
        <f t="shared" si="38"/>
        <v>0</v>
      </c>
      <c r="AA92" s="1">
        <f t="shared" si="39"/>
        <v>91</v>
      </c>
    </row>
    <row r="93" spans="1:27" x14ac:dyDescent="0.25">
      <c r="A93" s="284" t="str">
        <f>+Declarations!A93</f>
        <v>182</v>
      </c>
      <c r="B93" t="str">
        <f t="shared" si="22"/>
        <v>Jakub</v>
      </c>
      <c r="C93" s="1" t="str">
        <f t="shared" si="23"/>
        <v>Sacred Heart Battersea</v>
      </c>
      <c r="D93" s="1" t="str">
        <f t="shared" si="41"/>
        <v>M</v>
      </c>
      <c r="E93" s="15">
        <f t="shared" si="24"/>
        <v>0</v>
      </c>
      <c r="F93" s="1">
        <f t="shared" si="25"/>
        <v>0</v>
      </c>
      <c r="G93" s="1" t="str">
        <f t="shared" si="26"/>
        <v>M</v>
      </c>
      <c r="H93" t="str">
        <f t="shared" si="40"/>
        <v xml:space="preserve">Jakub </v>
      </c>
      <c r="M93" s="39">
        <f t="shared" si="21"/>
        <v>12.7</v>
      </c>
      <c r="N93" s="39">
        <f t="shared" si="27"/>
        <v>1.2</v>
      </c>
      <c r="O93" s="39">
        <f t="shared" si="28"/>
        <v>2.04</v>
      </c>
      <c r="P93" s="39">
        <f t="shared" si="29"/>
        <v>27.7</v>
      </c>
      <c r="Q93" s="367">
        <f t="shared" si="30"/>
        <v>43</v>
      </c>
      <c r="R93" s="368">
        <f t="shared" si="31"/>
        <v>19</v>
      </c>
      <c r="S93" s="367">
        <f t="shared" si="32"/>
        <v>66</v>
      </c>
      <c r="T93" s="367">
        <f t="shared" si="33"/>
        <v>55</v>
      </c>
      <c r="U93">
        <f t="shared" si="34"/>
        <v>183</v>
      </c>
      <c r="V93">
        <f t="shared" si="35"/>
        <v>0</v>
      </c>
      <c r="W93">
        <f t="shared" si="36"/>
        <v>0</v>
      </c>
      <c r="X93">
        <f t="shared" si="37"/>
        <v>0</v>
      </c>
      <c r="Y93">
        <f t="shared" si="38"/>
        <v>0</v>
      </c>
      <c r="AA93" s="1">
        <f t="shared" si="39"/>
        <v>92</v>
      </c>
    </row>
    <row r="94" spans="1:27" x14ac:dyDescent="0.25">
      <c r="A94" s="284" t="str">
        <f>+Declarations!A94</f>
        <v>183</v>
      </c>
      <c r="B94" t="str">
        <f t="shared" si="22"/>
        <v>Timoth</v>
      </c>
      <c r="C94" s="1" t="str">
        <f t="shared" si="23"/>
        <v>Sacred Heart Battersea</v>
      </c>
      <c r="D94" s="1" t="str">
        <f t="shared" si="41"/>
        <v>M</v>
      </c>
      <c r="E94" s="15">
        <f t="shared" si="24"/>
        <v>0</v>
      </c>
      <c r="F94" s="1">
        <f t="shared" si="25"/>
        <v>0</v>
      </c>
      <c r="G94" s="1" t="str">
        <f t="shared" si="26"/>
        <v>M</v>
      </c>
      <c r="H94" t="str">
        <f t="shared" si="40"/>
        <v xml:space="preserve">Timoth </v>
      </c>
      <c r="M94" s="39">
        <f t="shared" si="21"/>
        <v>11.8</v>
      </c>
      <c r="N94" s="39">
        <f t="shared" si="27"/>
        <v>1.5</v>
      </c>
      <c r="O94" s="39">
        <f t="shared" si="28"/>
        <v>2.13</v>
      </c>
      <c r="P94" s="39">
        <f t="shared" si="29"/>
        <v>28.5</v>
      </c>
      <c r="Q94" s="367">
        <f t="shared" si="30"/>
        <v>52</v>
      </c>
      <c r="R94" s="368">
        <f t="shared" si="31"/>
        <v>34</v>
      </c>
      <c r="S94" s="367">
        <f t="shared" si="32"/>
        <v>57</v>
      </c>
      <c r="T94" s="367">
        <f t="shared" si="33"/>
        <v>57</v>
      </c>
      <c r="U94">
        <f t="shared" si="34"/>
        <v>200</v>
      </c>
      <c r="V94">
        <f t="shared" si="35"/>
        <v>0</v>
      </c>
      <c r="W94">
        <f t="shared" si="36"/>
        <v>0</v>
      </c>
      <c r="X94">
        <f t="shared" si="37"/>
        <v>0</v>
      </c>
      <c r="Y94">
        <f t="shared" si="38"/>
        <v>0</v>
      </c>
      <c r="AA94" s="1">
        <f t="shared" si="39"/>
        <v>93</v>
      </c>
    </row>
    <row r="95" spans="1:27" x14ac:dyDescent="0.25">
      <c r="A95" s="284" t="str">
        <f>+Declarations!A95</f>
        <v>184</v>
      </c>
      <c r="B95" t="str">
        <f t="shared" si="22"/>
        <v>Michael S</v>
      </c>
      <c r="C95" s="1" t="str">
        <f t="shared" si="23"/>
        <v>Sacred Heart Battersea</v>
      </c>
      <c r="D95" s="1" t="str">
        <f t="shared" si="41"/>
        <v>M</v>
      </c>
      <c r="E95" s="15">
        <f t="shared" si="24"/>
        <v>0</v>
      </c>
      <c r="F95" s="1">
        <f t="shared" si="25"/>
        <v>0</v>
      </c>
      <c r="G95" s="1" t="str">
        <f t="shared" si="26"/>
        <v>M</v>
      </c>
      <c r="H95" t="str">
        <f t="shared" si="40"/>
        <v xml:space="preserve">Michael S </v>
      </c>
      <c r="M95" s="39">
        <f t="shared" si="21"/>
        <v>12</v>
      </c>
      <c r="N95" s="39">
        <f t="shared" si="27"/>
        <v>1.48</v>
      </c>
      <c r="O95" s="39">
        <f t="shared" si="28"/>
        <v>2.23</v>
      </c>
      <c r="P95" s="39">
        <f t="shared" si="29"/>
        <v>19.100000000000001</v>
      </c>
      <c r="Q95" s="367">
        <f t="shared" si="30"/>
        <v>50</v>
      </c>
      <c r="R95" s="368">
        <f t="shared" si="31"/>
        <v>33</v>
      </c>
      <c r="S95" s="367">
        <f t="shared" si="32"/>
        <v>47</v>
      </c>
      <c r="T95" s="367">
        <f t="shared" si="33"/>
        <v>38</v>
      </c>
      <c r="U95">
        <f t="shared" si="34"/>
        <v>168</v>
      </c>
      <c r="V95">
        <f t="shared" si="35"/>
        <v>0</v>
      </c>
      <c r="W95">
        <f t="shared" si="36"/>
        <v>0</v>
      </c>
      <c r="X95">
        <f t="shared" si="37"/>
        <v>0</v>
      </c>
      <c r="Y95">
        <f t="shared" si="38"/>
        <v>0</v>
      </c>
      <c r="AA95" s="1">
        <f t="shared" si="39"/>
        <v>94</v>
      </c>
    </row>
    <row r="96" spans="1:27" x14ac:dyDescent="0.25">
      <c r="A96" s="284" t="str">
        <f>+Declarations!A96</f>
        <v>185</v>
      </c>
      <c r="B96" t="str">
        <f t="shared" si="22"/>
        <v>Denzel</v>
      </c>
      <c r="C96" s="1" t="str">
        <f t="shared" si="23"/>
        <v>Sacred Heart Battersea</v>
      </c>
      <c r="D96" s="1" t="str">
        <f t="shared" si="41"/>
        <v>M</v>
      </c>
      <c r="E96" s="15">
        <f t="shared" si="24"/>
        <v>0</v>
      </c>
      <c r="F96" s="1">
        <f t="shared" si="25"/>
        <v>0</v>
      </c>
      <c r="G96" s="1" t="str">
        <f t="shared" si="26"/>
        <v>M</v>
      </c>
      <c r="H96" t="str">
        <f t="shared" si="40"/>
        <v xml:space="preserve">Denzel </v>
      </c>
      <c r="M96" s="39">
        <f t="shared" si="21"/>
        <v>12.1</v>
      </c>
      <c r="N96" s="39">
        <f t="shared" si="27"/>
        <v>1.54</v>
      </c>
      <c r="O96" s="39">
        <f t="shared" si="28"/>
        <v>2.25</v>
      </c>
      <c r="P96" s="39">
        <f t="shared" si="29"/>
        <v>16.2</v>
      </c>
      <c r="Q96" s="367">
        <f t="shared" si="30"/>
        <v>49</v>
      </c>
      <c r="R96" s="368">
        <f t="shared" si="31"/>
        <v>36</v>
      </c>
      <c r="S96" s="367">
        <f t="shared" si="32"/>
        <v>45</v>
      </c>
      <c r="T96" s="367">
        <f t="shared" si="33"/>
        <v>32</v>
      </c>
      <c r="U96">
        <f t="shared" si="34"/>
        <v>162</v>
      </c>
      <c r="V96">
        <f t="shared" si="35"/>
        <v>0</v>
      </c>
      <c r="W96">
        <f t="shared" si="36"/>
        <v>0</v>
      </c>
      <c r="X96">
        <f t="shared" si="37"/>
        <v>0</v>
      </c>
      <c r="Y96">
        <f t="shared" si="38"/>
        <v>0</v>
      </c>
      <c r="AA96" s="1">
        <f t="shared" si="39"/>
        <v>95</v>
      </c>
    </row>
    <row r="97" spans="1:27" x14ac:dyDescent="0.25">
      <c r="A97" s="284" t="str">
        <f>+Declarations!A97</f>
        <v>186</v>
      </c>
      <c r="B97" t="str">
        <f t="shared" si="22"/>
        <v>Allanah</v>
      </c>
      <c r="C97" s="1" t="str">
        <f t="shared" si="23"/>
        <v>Sacred Heart Battersea</v>
      </c>
      <c r="D97" s="1" t="str">
        <f t="shared" si="41"/>
        <v>F</v>
      </c>
      <c r="E97" s="15">
        <f t="shared" si="24"/>
        <v>0</v>
      </c>
      <c r="F97" s="1">
        <f t="shared" si="25"/>
        <v>0</v>
      </c>
      <c r="G97" s="1" t="str">
        <f t="shared" si="26"/>
        <v>F</v>
      </c>
      <c r="H97" t="str">
        <f t="shared" si="40"/>
        <v xml:space="preserve">Allanah </v>
      </c>
      <c r="M97" s="39">
        <f t="shared" si="21"/>
        <v>12.4</v>
      </c>
      <c r="N97" s="39">
        <f t="shared" si="27"/>
        <v>1.42</v>
      </c>
      <c r="O97" s="39">
        <f t="shared" si="28"/>
        <v>2.4</v>
      </c>
      <c r="P97" s="39">
        <f t="shared" si="29"/>
        <v>8.6</v>
      </c>
      <c r="Q97" s="367">
        <f t="shared" si="30"/>
        <v>46</v>
      </c>
      <c r="R97" s="368">
        <f t="shared" si="31"/>
        <v>30</v>
      </c>
      <c r="S97" s="367">
        <f t="shared" si="32"/>
        <v>30</v>
      </c>
      <c r="T97" s="367">
        <f t="shared" si="33"/>
        <v>17</v>
      </c>
      <c r="U97">
        <f t="shared" si="34"/>
        <v>123</v>
      </c>
      <c r="V97">
        <f t="shared" si="35"/>
        <v>0</v>
      </c>
      <c r="W97">
        <f t="shared" si="36"/>
        <v>0</v>
      </c>
      <c r="X97">
        <f t="shared" si="37"/>
        <v>0</v>
      </c>
      <c r="Y97">
        <f t="shared" si="38"/>
        <v>0</v>
      </c>
      <c r="AA97" s="1">
        <f t="shared" si="39"/>
        <v>96</v>
      </c>
    </row>
    <row r="98" spans="1:27" x14ac:dyDescent="0.25">
      <c r="A98" s="284" t="str">
        <f>+Declarations!A98</f>
        <v>187</v>
      </c>
      <c r="B98" t="str">
        <f t="shared" si="22"/>
        <v>Monica</v>
      </c>
      <c r="C98" s="1" t="str">
        <f t="shared" si="23"/>
        <v>Sacred Heart Battersea</v>
      </c>
      <c r="D98" s="1" t="str">
        <f t="shared" si="41"/>
        <v>F</v>
      </c>
      <c r="E98" s="15">
        <f t="shared" si="24"/>
        <v>0</v>
      </c>
      <c r="F98" s="1">
        <f t="shared" si="25"/>
        <v>0</v>
      </c>
      <c r="G98" s="1" t="str">
        <f t="shared" si="26"/>
        <v>F</v>
      </c>
      <c r="H98" t="str">
        <f t="shared" si="40"/>
        <v xml:space="preserve">Monica </v>
      </c>
      <c r="M98" s="39">
        <f t="shared" si="21"/>
        <v>14.1</v>
      </c>
      <c r="N98" s="39">
        <f t="shared" si="27"/>
        <v>1.4</v>
      </c>
      <c r="O98" s="39">
        <f t="shared" si="28"/>
        <v>3.3</v>
      </c>
      <c r="P98" s="39">
        <f t="shared" si="29"/>
        <v>14.5</v>
      </c>
      <c r="Q98" s="367">
        <f t="shared" si="30"/>
        <v>29</v>
      </c>
      <c r="R98" s="368">
        <f t="shared" si="31"/>
        <v>29</v>
      </c>
      <c r="S98" s="367">
        <f t="shared" si="32"/>
        <v>10</v>
      </c>
      <c r="T98" s="367">
        <f t="shared" si="33"/>
        <v>29</v>
      </c>
      <c r="U98">
        <f t="shared" si="34"/>
        <v>97</v>
      </c>
      <c r="V98">
        <f t="shared" si="35"/>
        <v>0</v>
      </c>
      <c r="W98">
        <f t="shared" si="36"/>
        <v>0</v>
      </c>
      <c r="X98">
        <f t="shared" si="37"/>
        <v>0</v>
      </c>
      <c r="Y98">
        <f t="shared" si="38"/>
        <v>0</v>
      </c>
      <c r="AA98" s="1">
        <f t="shared" si="39"/>
        <v>97</v>
      </c>
    </row>
    <row r="99" spans="1:27" x14ac:dyDescent="0.25">
      <c r="A99" s="284" t="str">
        <f>+Declarations!A99</f>
        <v>188</v>
      </c>
      <c r="B99" t="str">
        <f t="shared" si="22"/>
        <v>Jenny</v>
      </c>
      <c r="C99" s="1" t="str">
        <f t="shared" si="23"/>
        <v>Sacred Heart Battersea</v>
      </c>
      <c r="D99" s="1" t="str">
        <f t="shared" si="41"/>
        <v>F</v>
      </c>
      <c r="E99" s="15">
        <f t="shared" si="24"/>
        <v>0</v>
      </c>
      <c r="F99" s="1">
        <f t="shared" si="25"/>
        <v>0</v>
      </c>
      <c r="G99" s="1" t="str">
        <f t="shared" si="26"/>
        <v>F</v>
      </c>
      <c r="H99" t="str">
        <f t="shared" si="40"/>
        <v xml:space="preserve">Jenny </v>
      </c>
      <c r="M99" s="39">
        <f t="shared" si="21"/>
        <v>13.4</v>
      </c>
      <c r="N99" s="39">
        <f t="shared" si="27"/>
        <v>1.1000000000000001</v>
      </c>
      <c r="O99" s="39">
        <f t="shared" si="28"/>
        <v>3.17</v>
      </c>
      <c r="P99" s="39">
        <f t="shared" si="29"/>
        <v>12.5</v>
      </c>
      <c r="Q99" s="367">
        <f t="shared" si="30"/>
        <v>36</v>
      </c>
      <c r="R99" s="368">
        <f t="shared" si="31"/>
        <v>14</v>
      </c>
      <c r="S99" s="367">
        <f t="shared" si="32"/>
        <v>10</v>
      </c>
      <c r="T99" s="367">
        <f t="shared" si="33"/>
        <v>25</v>
      </c>
      <c r="U99">
        <f t="shared" si="34"/>
        <v>85</v>
      </c>
      <c r="V99">
        <f t="shared" si="35"/>
        <v>0</v>
      </c>
      <c r="W99">
        <f t="shared" si="36"/>
        <v>0</v>
      </c>
      <c r="X99">
        <f t="shared" si="37"/>
        <v>0</v>
      </c>
      <c r="Y99">
        <f t="shared" si="38"/>
        <v>0</v>
      </c>
      <c r="AA99" s="1">
        <f t="shared" si="39"/>
        <v>98</v>
      </c>
    </row>
    <row r="100" spans="1:27" x14ac:dyDescent="0.25">
      <c r="A100" s="284" t="str">
        <f>+Declarations!A100</f>
        <v>189</v>
      </c>
      <c r="B100" t="str">
        <f t="shared" si="22"/>
        <v>Katherine</v>
      </c>
      <c r="C100" s="1" t="str">
        <f t="shared" si="23"/>
        <v>Sacred Heart Battersea</v>
      </c>
      <c r="D100" s="1" t="str">
        <f t="shared" si="41"/>
        <v>F</v>
      </c>
      <c r="E100" s="15">
        <f t="shared" si="24"/>
        <v>0</v>
      </c>
      <c r="F100" s="1">
        <f t="shared" si="25"/>
        <v>0</v>
      </c>
      <c r="G100" s="1" t="str">
        <f t="shared" si="26"/>
        <v>F</v>
      </c>
      <c r="H100" t="str">
        <f t="shared" si="40"/>
        <v xml:space="preserve">Katherine </v>
      </c>
      <c r="M100" s="39">
        <f t="shared" si="21"/>
        <v>15.7</v>
      </c>
      <c r="N100" s="39">
        <f t="shared" si="27"/>
        <v>1</v>
      </c>
      <c r="O100" s="39">
        <f t="shared" si="28"/>
        <v>3.43</v>
      </c>
      <c r="P100" s="39">
        <f t="shared" si="29"/>
        <v>7.8</v>
      </c>
      <c r="Q100" s="367">
        <f t="shared" si="30"/>
        <v>13</v>
      </c>
      <c r="R100" s="368">
        <f t="shared" si="31"/>
        <v>10</v>
      </c>
      <c r="S100" s="367">
        <f t="shared" si="32"/>
        <v>10</v>
      </c>
      <c r="T100" s="367">
        <f t="shared" si="33"/>
        <v>15</v>
      </c>
      <c r="U100">
        <f t="shared" si="34"/>
        <v>48</v>
      </c>
      <c r="V100">
        <f t="shared" si="35"/>
        <v>0</v>
      </c>
      <c r="W100">
        <f t="shared" si="36"/>
        <v>0</v>
      </c>
      <c r="X100">
        <f t="shared" si="37"/>
        <v>0</v>
      </c>
      <c r="Y100">
        <f t="shared" si="38"/>
        <v>0</v>
      </c>
      <c r="AA100" s="1">
        <f t="shared" si="39"/>
        <v>99</v>
      </c>
    </row>
    <row r="101" spans="1:27" x14ac:dyDescent="0.25">
      <c r="A101" s="284" t="str">
        <f>+Declarations!A101</f>
        <v>190</v>
      </c>
      <c r="B101" t="str">
        <f t="shared" si="22"/>
        <v>Chloe</v>
      </c>
      <c r="C101" s="1" t="str">
        <f t="shared" si="23"/>
        <v>Sacred Heart Battersea</v>
      </c>
      <c r="D101" s="1" t="str">
        <f t="shared" si="41"/>
        <v>F</v>
      </c>
      <c r="E101" s="15">
        <f t="shared" si="24"/>
        <v>0</v>
      </c>
      <c r="F101" s="1">
        <f t="shared" si="25"/>
        <v>0</v>
      </c>
      <c r="G101" s="1" t="str">
        <f t="shared" si="26"/>
        <v>F</v>
      </c>
      <c r="H101" t="str">
        <f t="shared" si="40"/>
        <v xml:space="preserve">Chloe </v>
      </c>
      <c r="M101" s="39">
        <f t="shared" si="21"/>
        <v>14.1</v>
      </c>
      <c r="N101" s="39">
        <f t="shared" si="27"/>
        <v>1.3</v>
      </c>
      <c r="O101" s="39">
        <f t="shared" si="28"/>
        <v>3.18</v>
      </c>
      <c r="P101" s="39">
        <f t="shared" si="29"/>
        <v>12</v>
      </c>
      <c r="Q101" s="367">
        <f t="shared" si="30"/>
        <v>29</v>
      </c>
      <c r="R101" s="368">
        <f t="shared" si="31"/>
        <v>24</v>
      </c>
      <c r="S101" s="367">
        <f t="shared" si="32"/>
        <v>10</v>
      </c>
      <c r="T101" s="367">
        <f t="shared" si="33"/>
        <v>24</v>
      </c>
      <c r="U101">
        <f t="shared" si="34"/>
        <v>87</v>
      </c>
      <c r="V101">
        <f t="shared" si="35"/>
        <v>0</v>
      </c>
      <c r="W101">
        <f t="shared" si="36"/>
        <v>0</v>
      </c>
      <c r="X101">
        <f t="shared" si="37"/>
        <v>0</v>
      </c>
      <c r="Y101">
        <f t="shared" si="38"/>
        <v>0</v>
      </c>
      <c r="AA101" s="1">
        <f t="shared" si="39"/>
        <v>100</v>
      </c>
    </row>
    <row r="102" spans="1:27" x14ac:dyDescent="0.25">
      <c r="A102" s="284" t="str">
        <f>+Declarations!A102</f>
        <v>191</v>
      </c>
      <c r="B102" t="str">
        <f t="shared" si="22"/>
        <v>Reece Lewis</v>
      </c>
      <c r="C102" s="1" t="str">
        <f t="shared" si="23"/>
        <v>Ronald Ross</v>
      </c>
      <c r="D102" s="1" t="str">
        <f t="shared" si="41"/>
        <v>M</v>
      </c>
      <c r="E102" s="15">
        <f t="shared" si="24"/>
        <v>0</v>
      </c>
      <c r="F102" s="1">
        <f t="shared" si="25"/>
        <v>0</v>
      </c>
      <c r="G102" s="1" t="str">
        <f t="shared" si="26"/>
        <v>M</v>
      </c>
      <c r="H102" t="str">
        <f t="shared" si="40"/>
        <v>Reece Le</v>
      </c>
      <c r="M102" s="39">
        <f t="shared" si="21"/>
        <v>12.7</v>
      </c>
      <c r="N102" s="39">
        <f t="shared" si="27"/>
        <v>1.38</v>
      </c>
      <c r="O102" s="39">
        <f t="shared" si="28"/>
        <v>0</v>
      </c>
      <c r="P102" s="39">
        <f t="shared" si="29"/>
        <v>25.1</v>
      </c>
      <c r="Q102" s="367">
        <f t="shared" si="30"/>
        <v>43</v>
      </c>
      <c r="R102" s="368">
        <f t="shared" si="31"/>
        <v>28</v>
      </c>
      <c r="S102" s="367">
        <f t="shared" si="32"/>
        <v>0</v>
      </c>
      <c r="T102" s="367">
        <f t="shared" si="33"/>
        <v>50</v>
      </c>
      <c r="U102">
        <f t="shared" si="34"/>
        <v>121</v>
      </c>
      <c r="V102">
        <f t="shared" si="35"/>
        <v>0</v>
      </c>
      <c r="W102">
        <f t="shared" si="36"/>
        <v>0</v>
      </c>
      <c r="X102">
        <f t="shared" si="37"/>
        <v>0</v>
      </c>
      <c r="Y102">
        <f t="shared" si="38"/>
        <v>0</v>
      </c>
      <c r="AA102" s="1">
        <f t="shared" si="39"/>
        <v>101</v>
      </c>
    </row>
    <row r="103" spans="1:27" x14ac:dyDescent="0.25">
      <c r="A103" s="284" t="str">
        <f>+Declarations!A103</f>
        <v>192</v>
      </c>
      <c r="B103" t="str">
        <f t="shared" si="22"/>
        <v>Malik</v>
      </c>
      <c r="C103" s="1" t="str">
        <f t="shared" si="23"/>
        <v>Ronald Ross</v>
      </c>
      <c r="D103" s="1" t="str">
        <f t="shared" si="41"/>
        <v>M</v>
      </c>
      <c r="E103" s="15">
        <f t="shared" si="24"/>
        <v>0</v>
      </c>
      <c r="F103" s="1">
        <f t="shared" si="25"/>
        <v>0</v>
      </c>
      <c r="G103" s="1" t="str">
        <f t="shared" si="26"/>
        <v>M</v>
      </c>
      <c r="H103" t="str">
        <f t="shared" si="40"/>
        <v xml:space="preserve">Malik </v>
      </c>
      <c r="M103" s="39">
        <f t="shared" si="21"/>
        <v>14.1</v>
      </c>
      <c r="N103" s="39">
        <f t="shared" si="27"/>
        <v>1.26</v>
      </c>
      <c r="O103" s="39">
        <f t="shared" si="28"/>
        <v>2.19</v>
      </c>
      <c r="P103" s="39">
        <f t="shared" si="29"/>
        <v>20.2</v>
      </c>
      <c r="Q103" s="367">
        <f t="shared" si="30"/>
        <v>29</v>
      </c>
      <c r="R103" s="368">
        <f t="shared" si="31"/>
        <v>22</v>
      </c>
      <c r="S103" s="367">
        <f t="shared" si="32"/>
        <v>51</v>
      </c>
      <c r="T103" s="367">
        <f t="shared" si="33"/>
        <v>40</v>
      </c>
      <c r="U103">
        <f t="shared" si="34"/>
        <v>142</v>
      </c>
      <c r="V103">
        <f t="shared" si="35"/>
        <v>0</v>
      </c>
      <c r="W103">
        <f t="shared" si="36"/>
        <v>0</v>
      </c>
      <c r="X103">
        <f t="shared" si="37"/>
        <v>0</v>
      </c>
      <c r="Y103">
        <f t="shared" si="38"/>
        <v>0</v>
      </c>
      <c r="AA103" s="1">
        <f t="shared" si="39"/>
        <v>102</v>
      </c>
    </row>
    <row r="104" spans="1:27" x14ac:dyDescent="0.25">
      <c r="A104" s="284" t="str">
        <f>+Declarations!A104</f>
        <v>193</v>
      </c>
      <c r="B104" t="str">
        <f t="shared" si="22"/>
        <v>Harry</v>
      </c>
      <c r="C104" s="1" t="str">
        <f t="shared" si="23"/>
        <v>Ronald Ross</v>
      </c>
      <c r="D104" s="1" t="str">
        <f t="shared" si="41"/>
        <v>M</v>
      </c>
      <c r="E104" s="15">
        <f t="shared" si="24"/>
        <v>0</v>
      </c>
      <c r="F104" s="1">
        <f t="shared" si="25"/>
        <v>0</v>
      </c>
      <c r="G104" s="1" t="str">
        <f t="shared" si="26"/>
        <v>M</v>
      </c>
      <c r="H104" t="str">
        <f t="shared" si="40"/>
        <v xml:space="preserve">Harry </v>
      </c>
      <c r="M104" s="39">
        <f t="shared" si="21"/>
        <v>12.2</v>
      </c>
      <c r="N104" s="39">
        <f t="shared" si="27"/>
        <v>1.42</v>
      </c>
      <c r="O104" s="39">
        <f t="shared" si="28"/>
        <v>2.13</v>
      </c>
      <c r="P104" s="39">
        <f t="shared" si="29"/>
        <v>28.3</v>
      </c>
      <c r="Q104" s="367">
        <f t="shared" si="30"/>
        <v>48</v>
      </c>
      <c r="R104" s="368">
        <f t="shared" si="31"/>
        <v>30</v>
      </c>
      <c r="S104" s="367">
        <f t="shared" si="32"/>
        <v>57</v>
      </c>
      <c r="T104" s="367">
        <f t="shared" si="33"/>
        <v>56</v>
      </c>
      <c r="U104">
        <f t="shared" si="34"/>
        <v>191</v>
      </c>
      <c r="V104">
        <f t="shared" si="35"/>
        <v>0</v>
      </c>
      <c r="W104">
        <f t="shared" si="36"/>
        <v>0</v>
      </c>
      <c r="X104">
        <f t="shared" si="37"/>
        <v>0</v>
      </c>
      <c r="Y104">
        <f t="shared" si="38"/>
        <v>0</v>
      </c>
      <c r="AA104" s="1">
        <f t="shared" si="39"/>
        <v>103</v>
      </c>
    </row>
    <row r="105" spans="1:27" x14ac:dyDescent="0.25">
      <c r="A105" s="284" t="str">
        <f>+Declarations!A105</f>
        <v>194</v>
      </c>
      <c r="B105" t="str">
        <f t="shared" si="22"/>
        <v>Mason</v>
      </c>
      <c r="C105" s="1" t="str">
        <f t="shared" si="23"/>
        <v>Ronald Ross</v>
      </c>
      <c r="D105" s="1" t="str">
        <f t="shared" si="41"/>
        <v>M</v>
      </c>
      <c r="E105" s="15">
        <f t="shared" si="24"/>
        <v>0</v>
      </c>
      <c r="F105" s="1">
        <f t="shared" si="25"/>
        <v>0</v>
      </c>
      <c r="G105" s="1" t="str">
        <f t="shared" si="26"/>
        <v>M</v>
      </c>
      <c r="H105" t="str">
        <f t="shared" si="40"/>
        <v xml:space="preserve">Mason </v>
      </c>
      <c r="M105" s="39">
        <f t="shared" si="21"/>
        <v>12.9</v>
      </c>
      <c r="N105" s="39">
        <f t="shared" si="27"/>
        <v>1.44</v>
      </c>
      <c r="O105" s="39">
        <f t="shared" si="28"/>
        <v>2.38</v>
      </c>
      <c r="P105" s="39">
        <f t="shared" si="29"/>
        <v>16.899999999999999</v>
      </c>
      <c r="Q105" s="367">
        <f t="shared" si="30"/>
        <v>41</v>
      </c>
      <c r="R105" s="368">
        <f t="shared" si="31"/>
        <v>31</v>
      </c>
      <c r="S105" s="367">
        <f t="shared" si="32"/>
        <v>32</v>
      </c>
      <c r="T105" s="367">
        <f t="shared" si="33"/>
        <v>33</v>
      </c>
      <c r="U105">
        <f t="shared" si="34"/>
        <v>137</v>
      </c>
      <c r="V105">
        <f t="shared" si="35"/>
        <v>0</v>
      </c>
      <c r="W105">
        <f t="shared" si="36"/>
        <v>0</v>
      </c>
      <c r="X105">
        <f t="shared" si="37"/>
        <v>0</v>
      </c>
      <c r="Y105">
        <f t="shared" si="38"/>
        <v>0</v>
      </c>
      <c r="AA105" s="1">
        <f t="shared" si="39"/>
        <v>104</v>
      </c>
    </row>
    <row r="106" spans="1:27" x14ac:dyDescent="0.25">
      <c r="A106" s="284" t="str">
        <f>+Declarations!A106</f>
        <v>195</v>
      </c>
      <c r="B106" t="str">
        <f t="shared" si="22"/>
        <v>Levi</v>
      </c>
      <c r="C106" s="1" t="str">
        <f t="shared" si="23"/>
        <v>Ronald Ross</v>
      </c>
      <c r="D106" s="1" t="str">
        <f t="shared" si="41"/>
        <v>M</v>
      </c>
      <c r="E106" s="15">
        <f t="shared" si="24"/>
        <v>0</v>
      </c>
      <c r="F106" s="1">
        <f t="shared" si="25"/>
        <v>0</v>
      </c>
      <c r="G106" s="1" t="str">
        <f t="shared" si="26"/>
        <v>M</v>
      </c>
      <c r="H106" t="str">
        <f t="shared" si="40"/>
        <v xml:space="preserve">Levi </v>
      </c>
      <c r="M106" s="39">
        <f t="shared" si="21"/>
        <v>12.8</v>
      </c>
      <c r="N106" s="39">
        <f t="shared" si="27"/>
        <v>1.42</v>
      </c>
      <c r="O106" s="39">
        <f t="shared" si="28"/>
        <v>0</v>
      </c>
      <c r="P106" s="39">
        <f t="shared" si="29"/>
        <v>41.2</v>
      </c>
      <c r="Q106" s="367">
        <f t="shared" si="30"/>
        <v>42</v>
      </c>
      <c r="R106" s="368">
        <f t="shared" si="31"/>
        <v>30</v>
      </c>
      <c r="S106" s="367">
        <f t="shared" si="32"/>
        <v>0</v>
      </c>
      <c r="T106" s="367">
        <f t="shared" si="33"/>
        <v>82</v>
      </c>
      <c r="U106">
        <f t="shared" si="34"/>
        <v>154</v>
      </c>
      <c r="V106">
        <f t="shared" si="35"/>
        <v>0</v>
      </c>
      <c r="W106">
        <f t="shared" si="36"/>
        <v>0</v>
      </c>
      <c r="X106">
        <f t="shared" si="37"/>
        <v>0</v>
      </c>
      <c r="Y106">
        <f t="shared" si="38"/>
        <v>0</v>
      </c>
      <c r="AA106" s="1">
        <f t="shared" si="39"/>
        <v>105</v>
      </c>
    </row>
    <row r="107" spans="1:27" x14ac:dyDescent="0.25">
      <c r="A107" s="284" t="str">
        <f>+Declarations!A107</f>
        <v>196</v>
      </c>
      <c r="B107" t="str">
        <f t="shared" si="22"/>
        <v>Emily</v>
      </c>
      <c r="C107" s="1" t="str">
        <f t="shared" si="23"/>
        <v>Ronald Ross</v>
      </c>
      <c r="D107" s="1" t="str">
        <f t="shared" si="41"/>
        <v>F</v>
      </c>
      <c r="E107" s="15">
        <f t="shared" si="24"/>
        <v>0</v>
      </c>
      <c r="F107" s="1">
        <f t="shared" si="25"/>
        <v>0</v>
      </c>
      <c r="G107" s="1" t="str">
        <f t="shared" si="26"/>
        <v>F</v>
      </c>
      <c r="H107" t="str">
        <f t="shared" si="40"/>
        <v xml:space="preserve">Emily </v>
      </c>
      <c r="M107" s="39">
        <f t="shared" si="21"/>
        <v>14.3</v>
      </c>
      <c r="N107" s="39">
        <f t="shared" si="27"/>
        <v>1.2</v>
      </c>
      <c r="O107" s="39">
        <f t="shared" si="28"/>
        <v>3.05</v>
      </c>
      <c r="P107" s="39">
        <f t="shared" si="29"/>
        <v>14.1</v>
      </c>
      <c r="Q107" s="367">
        <f t="shared" si="30"/>
        <v>27</v>
      </c>
      <c r="R107" s="368">
        <f t="shared" si="31"/>
        <v>19</v>
      </c>
      <c r="S107" s="367">
        <f t="shared" si="32"/>
        <v>10</v>
      </c>
      <c r="T107" s="367">
        <f t="shared" si="33"/>
        <v>28</v>
      </c>
      <c r="U107">
        <f t="shared" si="34"/>
        <v>84</v>
      </c>
      <c r="V107">
        <f t="shared" si="35"/>
        <v>0</v>
      </c>
      <c r="W107">
        <f t="shared" si="36"/>
        <v>0</v>
      </c>
      <c r="X107">
        <f t="shared" si="37"/>
        <v>0</v>
      </c>
      <c r="Y107">
        <f t="shared" si="38"/>
        <v>0</v>
      </c>
      <c r="AA107" s="1">
        <f t="shared" si="39"/>
        <v>106</v>
      </c>
    </row>
    <row r="108" spans="1:27" x14ac:dyDescent="0.25">
      <c r="A108" s="284" t="str">
        <f>+Declarations!A108</f>
        <v>197</v>
      </c>
      <c r="B108" t="str">
        <f t="shared" si="22"/>
        <v>Rayelle</v>
      </c>
      <c r="C108" s="1" t="str">
        <f t="shared" si="23"/>
        <v>Ronald Ross</v>
      </c>
      <c r="D108" s="1" t="str">
        <f t="shared" si="41"/>
        <v>F</v>
      </c>
      <c r="E108" s="15">
        <f t="shared" si="24"/>
        <v>0</v>
      </c>
      <c r="F108" s="1">
        <f t="shared" si="25"/>
        <v>0</v>
      </c>
      <c r="G108" s="1" t="str">
        <f t="shared" si="26"/>
        <v>F</v>
      </c>
      <c r="H108" t="str">
        <f t="shared" si="40"/>
        <v xml:space="preserve">Rayelle </v>
      </c>
      <c r="M108" s="39">
        <f t="shared" si="21"/>
        <v>11.4</v>
      </c>
      <c r="N108" s="39">
        <f t="shared" si="27"/>
        <v>1.58</v>
      </c>
      <c r="O108" s="39">
        <f t="shared" si="28"/>
        <v>3.11</v>
      </c>
      <c r="P108" s="39">
        <f t="shared" si="29"/>
        <v>29.4</v>
      </c>
      <c r="Q108" s="367">
        <f t="shared" si="30"/>
        <v>56</v>
      </c>
      <c r="R108" s="368">
        <f t="shared" si="31"/>
        <v>38</v>
      </c>
      <c r="S108" s="367">
        <f t="shared" si="32"/>
        <v>10</v>
      </c>
      <c r="T108" s="367">
        <f t="shared" si="33"/>
        <v>58</v>
      </c>
      <c r="U108">
        <f t="shared" si="34"/>
        <v>162</v>
      </c>
      <c r="V108">
        <f t="shared" si="35"/>
        <v>0</v>
      </c>
      <c r="W108">
        <f t="shared" si="36"/>
        <v>0</v>
      </c>
      <c r="X108">
        <f t="shared" si="37"/>
        <v>0</v>
      </c>
      <c r="Y108">
        <f t="shared" si="38"/>
        <v>0</v>
      </c>
      <c r="AA108" s="1">
        <f t="shared" si="39"/>
        <v>107</v>
      </c>
    </row>
    <row r="109" spans="1:27" x14ac:dyDescent="0.25">
      <c r="A109" s="284" t="str">
        <f>+Declarations!A109</f>
        <v>198</v>
      </c>
      <c r="B109" t="str">
        <f t="shared" si="22"/>
        <v>Safa</v>
      </c>
      <c r="C109" s="1" t="str">
        <f t="shared" si="23"/>
        <v>Ronald Ross</v>
      </c>
      <c r="D109" s="1" t="str">
        <f t="shared" si="41"/>
        <v>F</v>
      </c>
      <c r="E109" s="15">
        <f t="shared" si="24"/>
        <v>0</v>
      </c>
      <c r="F109" s="1">
        <f t="shared" si="25"/>
        <v>0</v>
      </c>
      <c r="G109" s="1" t="str">
        <f t="shared" si="26"/>
        <v>F</v>
      </c>
      <c r="H109" t="str">
        <f t="shared" si="40"/>
        <v xml:space="preserve">Safa </v>
      </c>
      <c r="M109" s="39">
        <f t="shared" si="21"/>
        <v>12.1</v>
      </c>
      <c r="N109" s="39">
        <f t="shared" si="27"/>
        <v>1.37</v>
      </c>
      <c r="O109" s="39">
        <f t="shared" si="28"/>
        <v>3.32</v>
      </c>
      <c r="P109" s="39">
        <f t="shared" si="29"/>
        <v>10</v>
      </c>
      <c r="Q109" s="367">
        <f t="shared" si="30"/>
        <v>49</v>
      </c>
      <c r="R109" s="368">
        <f t="shared" si="31"/>
        <v>27</v>
      </c>
      <c r="S109" s="367">
        <f t="shared" si="32"/>
        <v>10</v>
      </c>
      <c r="T109" s="367">
        <f t="shared" si="33"/>
        <v>20</v>
      </c>
      <c r="U109">
        <f t="shared" si="34"/>
        <v>106</v>
      </c>
      <c r="V109">
        <f t="shared" si="35"/>
        <v>0</v>
      </c>
      <c r="W109">
        <f t="shared" si="36"/>
        <v>0</v>
      </c>
      <c r="X109">
        <f t="shared" si="37"/>
        <v>0</v>
      </c>
      <c r="Y109">
        <f t="shared" si="38"/>
        <v>0</v>
      </c>
      <c r="AA109" s="1">
        <f t="shared" si="39"/>
        <v>108</v>
      </c>
    </row>
    <row r="110" spans="1:27" x14ac:dyDescent="0.25">
      <c r="A110" s="284" t="str">
        <f>+Declarations!A110</f>
        <v>199</v>
      </c>
      <c r="B110" t="str">
        <f t="shared" si="22"/>
        <v>Fakiha</v>
      </c>
      <c r="C110" s="1" t="str">
        <f t="shared" si="23"/>
        <v>Ronald Ross</v>
      </c>
      <c r="D110" s="1" t="str">
        <f t="shared" si="41"/>
        <v>F</v>
      </c>
      <c r="E110" s="15">
        <f t="shared" si="24"/>
        <v>0</v>
      </c>
      <c r="F110" s="1">
        <f t="shared" si="25"/>
        <v>0</v>
      </c>
      <c r="G110" s="1" t="str">
        <f t="shared" si="26"/>
        <v>F</v>
      </c>
      <c r="H110" t="str">
        <f t="shared" si="40"/>
        <v xml:space="preserve">Fakiha </v>
      </c>
      <c r="M110" s="39">
        <f t="shared" si="21"/>
        <v>12.7</v>
      </c>
      <c r="N110" s="39">
        <f t="shared" si="27"/>
        <v>1.1000000000000001</v>
      </c>
      <c r="O110" s="39">
        <f t="shared" si="28"/>
        <v>3.07</v>
      </c>
      <c r="P110" s="39">
        <f t="shared" si="29"/>
        <v>11.5</v>
      </c>
      <c r="Q110" s="367">
        <f t="shared" si="30"/>
        <v>43</v>
      </c>
      <c r="R110" s="368">
        <f t="shared" si="31"/>
        <v>14</v>
      </c>
      <c r="S110" s="367">
        <f t="shared" si="32"/>
        <v>10</v>
      </c>
      <c r="T110" s="367">
        <f t="shared" si="33"/>
        <v>23</v>
      </c>
      <c r="U110">
        <f t="shared" si="34"/>
        <v>90</v>
      </c>
      <c r="V110">
        <f t="shared" si="35"/>
        <v>0</v>
      </c>
      <c r="W110">
        <f t="shared" si="36"/>
        <v>0</v>
      </c>
      <c r="X110">
        <f t="shared" si="37"/>
        <v>0</v>
      </c>
      <c r="Y110">
        <f t="shared" si="38"/>
        <v>0</v>
      </c>
      <c r="AA110" s="1">
        <f t="shared" si="39"/>
        <v>109</v>
      </c>
    </row>
    <row r="111" spans="1:27" x14ac:dyDescent="0.25">
      <c r="A111" s="284" t="str">
        <f>+Declarations!A111</f>
        <v>200</v>
      </c>
      <c r="B111" t="str">
        <f t="shared" si="22"/>
        <v>Hannah</v>
      </c>
      <c r="C111" s="1" t="str">
        <f t="shared" si="23"/>
        <v>Ronald Ross</v>
      </c>
      <c r="D111" s="1" t="str">
        <f t="shared" si="41"/>
        <v>F</v>
      </c>
      <c r="E111" s="15">
        <f t="shared" si="24"/>
        <v>0</v>
      </c>
      <c r="F111" s="1">
        <f t="shared" si="25"/>
        <v>0</v>
      </c>
      <c r="G111" s="1" t="str">
        <f t="shared" si="26"/>
        <v>F</v>
      </c>
      <c r="H111" t="str">
        <f t="shared" si="40"/>
        <v xml:space="preserve">Hannah </v>
      </c>
      <c r="M111" s="39">
        <f t="shared" ref="M111:M174" si="42">IF(ISNA(VLOOKUP($A111,SprintData,2,FALSE)),0,VLOOKUP($A111,SprintData,2,FALSE))</f>
        <v>12</v>
      </c>
      <c r="N111" s="39">
        <f t="shared" si="27"/>
        <v>1.5</v>
      </c>
      <c r="O111" s="39">
        <f t="shared" si="28"/>
        <v>2.27</v>
      </c>
      <c r="P111" s="39">
        <f t="shared" si="29"/>
        <v>22.4</v>
      </c>
      <c r="Q111" s="367">
        <f t="shared" si="30"/>
        <v>50</v>
      </c>
      <c r="R111" s="368">
        <f t="shared" si="31"/>
        <v>34</v>
      </c>
      <c r="S111" s="367">
        <f t="shared" si="32"/>
        <v>43</v>
      </c>
      <c r="T111" s="367">
        <f t="shared" si="33"/>
        <v>44</v>
      </c>
      <c r="U111">
        <f t="shared" si="34"/>
        <v>171</v>
      </c>
      <c r="V111">
        <f t="shared" si="35"/>
        <v>0</v>
      </c>
      <c r="W111">
        <f t="shared" si="36"/>
        <v>0</v>
      </c>
      <c r="X111">
        <f t="shared" si="37"/>
        <v>0</v>
      </c>
      <c r="Y111">
        <f t="shared" si="38"/>
        <v>0</v>
      </c>
      <c r="AA111" s="1">
        <f t="shared" si="39"/>
        <v>110</v>
      </c>
    </row>
    <row r="112" spans="1:27" x14ac:dyDescent="0.25">
      <c r="A112" s="284" t="str">
        <f>+Declarations!A112</f>
        <v>201</v>
      </c>
      <c r="B112" t="str">
        <f t="shared" si="22"/>
        <v>Othurd</v>
      </c>
      <c r="C112" s="1" t="str">
        <f t="shared" si="23"/>
        <v>St Joseph's</v>
      </c>
      <c r="D112" s="1" t="str">
        <f t="shared" si="41"/>
        <v>M</v>
      </c>
      <c r="E112" s="15">
        <f t="shared" si="24"/>
        <v>0</v>
      </c>
      <c r="F112" s="1">
        <f t="shared" si="25"/>
        <v>0</v>
      </c>
      <c r="G112" s="1" t="str">
        <f t="shared" si="26"/>
        <v>M</v>
      </c>
      <c r="H112" t="str">
        <f t="shared" si="40"/>
        <v xml:space="preserve">Othurd </v>
      </c>
      <c r="M112" s="39">
        <f t="shared" si="42"/>
        <v>12.8</v>
      </c>
      <c r="N112" s="39">
        <f t="shared" si="27"/>
        <v>1.75</v>
      </c>
      <c r="O112" s="39">
        <f t="shared" si="28"/>
        <v>2.4</v>
      </c>
      <c r="P112" s="39">
        <f t="shared" si="29"/>
        <v>29.8</v>
      </c>
      <c r="Q112" s="367">
        <f t="shared" si="30"/>
        <v>42</v>
      </c>
      <c r="R112" s="368">
        <f t="shared" si="31"/>
        <v>46</v>
      </c>
      <c r="S112" s="367">
        <f t="shared" si="32"/>
        <v>30</v>
      </c>
      <c r="T112" s="367">
        <f t="shared" si="33"/>
        <v>59</v>
      </c>
      <c r="U112">
        <f t="shared" si="34"/>
        <v>177</v>
      </c>
      <c r="V112">
        <f t="shared" si="35"/>
        <v>0</v>
      </c>
      <c r="W112">
        <f t="shared" si="36"/>
        <v>0</v>
      </c>
      <c r="X112">
        <f t="shared" si="37"/>
        <v>0</v>
      </c>
      <c r="Y112">
        <f t="shared" si="38"/>
        <v>0</v>
      </c>
      <c r="AA112" s="1">
        <f t="shared" si="39"/>
        <v>111</v>
      </c>
    </row>
    <row r="113" spans="1:27" x14ac:dyDescent="0.25">
      <c r="A113" s="284" t="str">
        <f>+Declarations!A113</f>
        <v>202</v>
      </c>
      <c r="B113" t="str">
        <f t="shared" si="22"/>
        <v>Nicholas Hamilton</v>
      </c>
      <c r="C113" s="1" t="str">
        <f t="shared" si="23"/>
        <v>St Joseph's</v>
      </c>
      <c r="D113" s="1" t="str">
        <f t="shared" si="41"/>
        <v>M</v>
      </c>
      <c r="E113" s="15">
        <f t="shared" si="24"/>
        <v>0</v>
      </c>
      <c r="F113" s="1">
        <f t="shared" si="25"/>
        <v>0</v>
      </c>
      <c r="G113" s="1" t="str">
        <f t="shared" si="26"/>
        <v>M</v>
      </c>
      <c r="H113" t="str">
        <f t="shared" si="40"/>
        <v>Nicholas Ha</v>
      </c>
      <c r="M113" s="39">
        <f t="shared" si="42"/>
        <v>11.9</v>
      </c>
      <c r="N113" s="39">
        <f t="shared" si="27"/>
        <v>1.86</v>
      </c>
      <c r="O113" s="39">
        <f t="shared" si="28"/>
        <v>3</v>
      </c>
      <c r="P113" s="39">
        <f t="shared" si="29"/>
        <v>18.8</v>
      </c>
      <c r="Q113" s="367">
        <f t="shared" si="30"/>
        <v>51</v>
      </c>
      <c r="R113" s="368">
        <f t="shared" si="31"/>
        <v>52</v>
      </c>
      <c r="S113" s="367">
        <f t="shared" si="32"/>
        <v>10</v>
      </c>
      <c r="T113" s="367">
        <f t="shared" si="33"/>
        <v>37</v>
      </c>
      <c r="U113">
        <f t="shared" si="34"/>
        <v>150</v>
      </c>
      <c r="V113">
        <f t="shared" si="35"/>
        <v>0</v>
      </c>
      <c r="W113">
        <f t="shared" si="36"/>
        <v>0</v>
      </c>
      <c r="X113">
        <f t="shared" si="37"/>
        <v>0</v>
      </c>
      <c r="Y113">
        <f t="shared" si="38"/>
        <v>0</v>
      </c>
      <c r="AA113" s="1">
        <f t="shared" si="39"/>
        <v>112</v>
      </c>
    </row>
    <row r="114" spans="1:27" x14ac:dyDescent="0.25">
      <c r="A114" s="284" t="str">
        <f>+Declarations!A114</f>
        <v>203</v>
      </c>
      <c r="B114" t="str">
        <f t="shared" si="22"/>
        <v>Lamar</v>
      </c>
      <c r="C114" s="1" t="str">
        <f t="shared" si="23"/>
        <v>St Joseph's</v>
      </c>
      <c r="D114" s="1" t="str">
        <f t="shared" si="41"/>
        <v>M</v>
      </c>
      <c r="E114" s="15">
        <f t="shared" si="24"/>
        <v>0</v>
      </c>
      <c r="F114" s="1">
        <f t="shared" si="25"/>
        <v>0</v>
      </c>
      <c r="G114" s="1" t="str">
        <f t="shared" si="26"/>
        <v>M</v>
      </c>
      <c r="H114" t="str">
        <f t="shared" si="40"/>
        <v xml:space="preserve">Lamar </v>
      </c>
      <c r="M114" s="39">
        <f t="shared" si="42"/>
        <v>11.6</v>
      </c>
      <c r="N114" s="39">
        <f t="shared" si="27"/>
        <v>1.73</v>
      </c>
      <c r="O114" s="39">
        <f t="shared" si="28"/>
        <v>2.36</v>
      </c>
      <c r="P114" s="39">
        <f t="shared" si="29"/>
        <v>30</v>
      </c>
      <c r="Q114" s="367">
        <f t="shared" si="30"/>
        <v>54</v>
      </c>
      <c r="R114" s="368">
        <f t="shared" si="31"/>
        <v>45</v>
      </c>
      <c r="S114" s="367">
        <f t="shared" si="32"/>
        <v>34</v>
      </c>
      <c r="T114" s="367">
        <f t="shared" si="33"/>
        <v>60</v>
      </c>
      <c r="U114">
        <f t="shared" si="34"/>
        <v>193</v>
      </c>
      <c r="V114">
        <f t="shared" si="35"/>
        <v>0</v>
      </c>
      <c r="W114">
        <f t="shared" si="36"/>
        <v>0</v>
      </c>
      <c r="X114">
        <f t="shared" si="37"/>
        <v>0</v>
      </c>
      <c r="Y114">
        <f t="shared" si="38"/>
        <v>0</v>
      </c>
      <c r="AA114" s="1">
        <f t="shared" si="39"/>
        <v>113</v>
      </c>
    </row>
    <row r="115" spans="1:27" x14ac:dyDescent="0.25">
      <c r="A115" s="284" t="str">
        <f>+Declarations!A115</f>
        <v>204</v>
      </c>
      <c r="B115" t="str">
        <f t="shared" si="22"/>
        <v>Dwayne</v>
      </c>
      <c r="C115" s="1" t="str">
        <f t="shared" si="23"/>
        <v>St Joseph's</v>
      </c>
      <c r="D115" s="1" t="str">
        <f t="shared" si="41"/>
        <v>M</v>
      </c>
      <c r="E115" s="15">
        <f t="shared" si="24"/>
        <v>0</v>
      </c>
      <c r="F115" s="1">
        <f t="shared" si="25"/>
        <v>0</v>
      </c>
      <c r="G115" s="1" t="str">
        <f t="shared" si="26"/>
        <v>M</v>
      </c>
      <c r="H115" t="str">
        <f t="shared" si="40"/>
        <v xml:space="preserve">Dwayne </v>
      </c>
      <c r="M115" s="39">
        <f t="shared" si="42"/>
        <v>12.4</v>
      </c>
      <c r="N115" s="39">
        <f t="shared" si="27"/>
        <v>1.8</v>
      </c>
      <c r="O115" s="39">
        <f t="shared" si="28"/>
        <v>2.15</v>
      </c>
      <c r="P115" s="39">
        <f t="shared" si="29"/>
        <v>22.3</v>
      </c>
      <c r="Q115" s="367">
        <f t="shared" si="30"/>
        <v>46</v>
      </c>
      <c r="R115" s="368">
        <f t="shared" si="31"/>
        <v>49</v>
      </c>
      <c r="S115" s="367">
        <f t="shared" si="32"/>
        <v>55</v>
      </c>
      <c r="T115" s="367">
        <f t="shared" si="33"/>
        <v>44</v>
      </c>
      <c r="U115">
        <f t="shared" si="34"/>
        <v>194</v>
      </c>
      <c r="V115">
        <f t="shared" si="35"/>
        <v>0</v>
      </c>
      <c r="W115">
        <f t="shared" si="36"/>
        <v>0</v>
      </c>
      <c r="X115">
        <f t="shared" si="37"/>
        <v>0</v>
      </c>
      <c r="Y115">
        <f t="shared" si="38"/>
        <v>0</v>
      </c>
      <c r="AA115" s="1">
        <f t="shared" si="39"/>
        <v>114</v>
      </c>
    </row>
    <row r="116" spans="1:27" x14ac:dyDescent="0.25">
      <c r="A116" s="284" t="str">
        <f>+Declarations!A116</f>
        <v>205</v>
      </c>
      <c r="B116" t="str">
        <f t="shared" si="22"/>
        <v>John</v>
      </c>
      <c r="C116" s="1" t="str">
        <f t="shared" si="23"/>
        <v>St Joseph's</v>
      </c>
      <c r="D116" s="1" t="str">
        <f t="shared" si="41"/>
        <v>M</v>
      </c>
      <c r="E116" s="15">
        <f t="shared" si="24"/>
        <v>0</v>
      </c>
      <c r="F116" s="1">
        <f t="shared" si="25"/>
        <v>0</v>
      </c>
      <c r="G116" s="1" t="str">
        <f t="shared" si="26"/>
        <v>M</v>
      </c>
      <c r="H116" t="str">
        <f t="shared" si="40"/>
        <v xml:space="preserve">John </v>
      </c>
      <c r="M116" s="39">
        <f t="shared" si="42"/>
        <v>11.6</v>
      </c>
      <c r="N116" s="39">
        <f t="shared" si="27"/>
        <v>1.62</v>
      </c>
      <c r="O116" s="39">
        <f t="shared" si="28"/>
        <v>2.14</v>
      </c>
      <c r="P116" s="39">
        <f t="shared" si="29"/>
        <v>19.55</v>
      </c>
      <c r="Q116" s="367">
        <f t="shared" si="30"/>
        <v>54</v>
      </c>
      <c r="R116" s="368">
        <f t="shared" si="31"/>
        <v>40</v>
      </c>
      <c r="S116" s="367">
        <f t="shared" si="32"/>
        <v>56</v>
      </c>
      <c r="T116" s="367">
        <f t="shared" si="33"/>
        <v>39</v>
      </c>
      <c r="U116">
        <f t="shared" si="34"/>
        <v>189</v>
      </c>
      <c r="V116">
        <f t="shared" si="35"/>
        <v>0</v>
      </c>
      <c r="W116">
        <f t="shared" si="36"/>
        <v>0</v>
      </c>
      <c r="X116">
        <f t="shared" si="37"/>
        <v>0</v>
      </c>
      <c r="Y116">
        <f t="shared" si="38"/>
        <v>0</v>
      </c>
      <c r="AA116" s="1">
        <f t="shared" si="39"/>
        <v>115</v>
      </c>
    </row>
    <row r="117" spans="1:27" x14ac:dyDescent="0.25">
      <c r="A117" s="284" t="str">
        <f>+Declarations!A117</f>
        <v>206</v>
      </c>
      <c r="B117" t="str">
        <f t="shared" si="22"/>
        <v>Keziah</v>
      </c>
      <c r="C117" s="1" t="str">
        <f t="shared" si="23"/>
        <v>St Joseph's</v>
      </c>
      <c r="D117" s="1" t="str">
        <f t="shared" si="41"/>
        <v>F</v>
      </c>
      <c r="E117" s="15">
        <f t="shared" si="24"/>
        <v>0</v>
      </c>
      <c r="F117" s="1">
        <f t="shared" si="25"/>
        <v>0</v>
      </c>
      <c r="G117" s="1" t="str">
        <f t="shared" si="26"/>
        <v>F</v>
      </c>
      <c r="H117" t="str">
        <f t="shared" si="40"/>
        <v xml:space="preserve">Keziah </v>
      </c>
      <c r="M117" s="39">
        <f t="shared" si="42"/>
        <v>12.1</v>
      </c>
      <c r="N117" s="39">
        <f t="shared" si="27"/>
        <v>1.65</v>
      </c>
      <c r="O117" s="39">
        <f t="shared" si="28"/>
        <v>2.48</v>
      </c>
      <c r="P117" s="39">
        <f t="shared" si="29"/>
        <v>16.45</v>
      </c>
      <c r="Q117" s="367">
        <f t="shared" si="30"/>
        <v>49</v>
      </c>
      <c r="R117" s="368">
        <f t="shared" si="31"/>
        <v>41</v>
      </c>
      <c r="S117" s="367">
        <f t="shared" si="32"/>
        <v>22</v>
      </c>
      <c r="T117" s="367">
        <f t="shared" si="33"/>
        <v>32</v>
      </c>
      <c r="U117">
        <f t="shared" si="34"/>
        <v>144</v>
      </c>
      <c r="V117">
        <f t="shared" si="35"/>
        <v>0</v>
      </c>
      <c r="W117">
        <f t="shared" si="36"/>
        <v>0</v>
      </c>
      <c r="X117">
        <f t="shared" si="37"/>
        <v>0</v>
      </c>
      <c r="Y117">
        <f t="shared" si="38"/>
        <v>0</v>
      </c>
      <c r="AA117" s="1">
        <f t="shared" si="39"/>
        <v>116</v>
      </c>
    </row>
    <row r="118" spans="1:27" x14ac:dyDescent="0.25">
      <c r="A118" s="284" t="str">
        <f>+Declarations!A118</f>
        <v>207</v>
      </c>
      <c r="B118" t="str">
        <f t="shared" si="22"/>
        <v>Onysha</v>
      </c>
      <c r="C118" s="1" t="str">
        <f t="shared" si="23"/>
        <v>St Joseph's</v>
      </c>
      <c r="D118" s="1" t="str">
        <f t="shared" si="41"/>
        <v>F</v>
      </c>
      <c r="E118" s="15">
        <f t="shared" si="24"/>
        <v>0</v>
      </c>
      <c r="F118" s="1">
        <f t="shared" si="25"/>
        <v>0</v>
      </c>
      <c r="G118" s="1" t="str">
        <f t="shared" si="26"/>
        <v>F</v>
      </c>
      <c r="H118" t="str">
        <f t="shared" si="40"/>
        <v xml:space="preserve">Onysha </v>
      </c>
      <c r="M118" s="39">
        <f t="shared" si="42"/>
        <v>11.8</v>
      </c>
      <c r="N118" s="39">
        <f t="shared" si="27"/>
        <v>1.95</v>
      </c>
      <c r="O118" s="39">
        <f t="shared" si="28"/>
        <v>2.35</v>
      </c>
      <c r="P118" s="39">
        <f t="shared" si="29"/>
        <v>10.42</v>
      </c>
      <c r="Q118" s="367">
        <f t="shared" si="30"/>
        <v>52</v>
      </c>
      <c r="R118" s="368">
        <f t="shared" si="31"/>
        <v>56</v>
      </c>
      <c r="S118" s="367">
        <f t="shared" si="32"/>
        <v>35</v>
      </c>
      <c r="T118" s="367">
        <f t="shared" si="33"/>
        <v>20</v>
      </c>
      <c r="U118">
        <f t="shared" si="34"/>
        <v>163</v>
      </c>
      <c r="V118">
        <f t="shared" si="35"/>
        <v>0</v>
      </c>
      <c r="W118">
        <f t="shared" si="36"/>
        <v>0</v>
      </c>
      <c r="X118">
        <f t="shared" si="37"/>
        <v>0</v>
      </c>
      <c r="Y118">
        <f t="shared" si="38"/>
        <v>0</v>
      </c>
      <c r="AA118" s="1">
        <f t="shared" si="39"/>
        <v>117</v>
      </c>
    </row>
    <row r="119" spans="1:27" x14ac:dyDescent="0.25">
      <c r="A119" s="284" t="str">
        <f>+Declarations!A119</f>
        <v>208</v>
      </c>
      <c r="B119" t="str">
        <f t="shared" si="22"/>
        <v>Melisia</v>
      </c>
      <c r="C119" s="1" t="str">
        <f t="shared" si="23"/>
        <v>St Joseph's</v>
      </c>
      <c r="D119" s="1" t="str">
        <f t="shared" si="41"/>
        <v>F</v>
      </c>
      <c r="E119" s="15">
        <f t="shared" si="24"/>
        <v>0</v>
      </c>
      <c r="F119" s="1">
        <f t="shared" si="25"/>
        <v>0</v>
      </c>
      <c r="G119" s="1" t="str">
        <f t="shared" si="26"/>
        <v>F</v>
      </c>
      <c r="H119" t="str">
        <f t="shared" si="40"/>
        <v xml:space="preserve">Melisia </v>
      </c>
      <c r="M119" s="39">
        <f t="shared" si="42"/>
        <v>11.9</v>
      </c>
      <c r="N119" s="39">
        <f t="shared" si="27"/>
        <v>1.7</v>
      </c>
      <c r="O119" s="39">
        <f t="shared" si="28"/>
        <v>2.2599999999999998</v>
      </c>
      <c r="P119" s="39">
        <f t="shared" si="29"/>
        <v>12.45</v>
      </c>
      <c r="Q119" s="367">
        <f t="shared" si="30"/>
        <v>51</v>
      </c>
      <c r="R119" s="368">
        <f t="shared" si="31"/>
        <v>44</v>
      </c>
      <c r="S119" s="367">
        <f t="shared" si="32"/>
        <v>44</v>
      </c>
      <c r="T119" s="367">
        <f t="shared" si="33"/>
        <v>24</v>
      </c>
      <c r="U119">
        <f t="shared" si="34"/>
        <v>163</v>
      </c>
      <c r="V119">
        <f t="shared" si="35"/>
        <v>0</v>
      </c>
      <c r="W119">
        <f t="shared" si="36"/>
        <v>0</v>
      </c>
      <c r="X119">
        <f t="shared" si="37"/>
        <v>0</v>
      </c>
      <c r="Y119">
        <f t="shared" si="38"/>
        <v>0</v>
      </c>
      <c r="AA119" s="1">
        <f t="shared" si="39"/>
        <v>118</v>
      </c>
    </row>
    <row r="120" spans="1:27" x14ac:dyDescent="0.25">
      <c r="A120" s="284" t="str">
        <f>+Declarations!A120</f>
        <v>209</v>
      </c>
      <c r="B120" t="str">
        <f t="shared" si="22"/>
        <v>Keshrine</v>
      </c>
      <c r="C120" s="1" t="str">
        <f t="shared" si="23"/>
        <v>St Joseph's</v>
      </c>
      <c r="D120" s="1" t="str">
        <f t="shared" si="41"/>
        <v>F</v>
      </c>
      <c r="E120" s="15">
        <f t="shared" si="24"/>
        <v>0</v>
      </c>
      <c r="F120" s="1">
        <f t="shared" si="25"/>
        <v>0</v>
      </c>
      <c r="G120" s="1" t="str">
        <f t="shared" si="26"/>
        <v>F</v>
      </c>
      <c r="H120" t="str">
        <f t="shared" si="40"/>
        <v xml:space="preserve">Keshrine </v>
      </c>
      <c r="M120" s="39">
        <f t="shared" si="42"/>
        <v>11.6</v>
      </c>
      <c r="N120" s="39">
        <f t="shared" si="27"/>
        <v>1.9</v>
      </c>
      <c r="O120" s="39">
        <f t="shared" si="28"/>
        <v>2.17</v>
      </c>
      <c r="P120" s="39">
        <f t="shared" si="29"/>
        <v>19</v>
      </c>
      <c r="Q120" s="367">
        <f t="shared" si="30"/>
        <v>54</v>
      </c>
      <c r="R120" s="368">
        <f t="shared" si="31"/>
        <v>54</v>
      </c>
      <c r="S120" s="367">
        <f t="shared" si="32"/>
        <v>53</v>
      </c>
      <c r="T120" s="367">
        <f t="shared" si="33"/>
        <v>38</v>
      </c>
      <c r="U120">
        <f t="shared" si="34"/>
        <v>199</v>
      </c>
      <c r="V120">
        <f t="shared" si="35"/>
        <v>0</v>
      </c>
      <c r="W120">
        <f t="shared" si="36"/>
        <v>0</v>
      </c>
      <c r="X120">
        <f t="shared" si="37"/>
        <v>0</v>
      </c>
      <c r="Y120">
        <f t="shared" si="38"/>
        <v>0</v>
      </c>
      <c r="AA120" s="1">
        <f t="shared" si="39"/>
        <v>119</v>
      </c>
    </row>
    <row r="121" spans="1:27" x14ac:dyDescent="0.25">
      <c r="A121" s="284" t="str">
        <f>+Declarations!A121</f>
        <v>210</v>
      </c>
      <c r="B121" t="str">
        <f t="shared" si="22"/>
        <v>Simone</v>
      </c>
      <c r="C121" s="1" t="str">
        <f t="shared" si="23"/>
        <v>St Joseph's</v>
      </c>
      <c r="D121" s="1" t="str">
        <f t="shared" si="41"/>
        <v>F</v>
      </c>
      <c r="E121" s="15">
        <f t="shared" si="24"/>
        <v>0</v>
      </c>
      <c r="F121" s="1">
        <f t="shared" si="25"/>
        <v>0</v>
      </c>
      <c r="G121" s="1" t="str">
        <f t="shared" si="26"/>
        <v>F</v>
      </c>
      <c r="H121" t="str">
        <f t="shared" si="40"/>
        <v xml:space="preserve">Simone </v>
      </c>
      <c r="M121" s="39">
        <f t="shared" si="42"/>
        <v>13</v>
      </c>
      <c r="N121" s="39">
        <f t="shared" si="27"/>
        <v>1.67</v>
      </c>
      <c r="O121" s="39">
        <f t="shared" si="28"/>
        <v>0</v>
      </c>
      <c r="P121" s="39">
        <f t="shared" si="29"/>
        <v>11.65</v>
      </c>
      <c r="Q121" s="367">
        <f t="shared" si="30"/>
        <v>40</v>
      </c>
      <c r="R121" s="368">
        <f t="shared" si="31"/>
        <v>42</v>
      </c>
      <c r="S121" s="367">
        <f t="shared" si="32"/>
        <v>0</v>
      </c>
      <c r="T121" s="367">
        <f t="shared" si="33"/>
        <v>23</v>
      </c>
      <c r="U121">
        <f t="shared" si="34"/>
        <v>105</v>
      </c>
      <c r="V121">
        <f t="shared" si="35"/>
        <v>0</v>
      </c>
      <c r="W121">
        <f t="shared" si="36"/>
        <v>0</v>
      </c>
      <c r="X121">
        <f t="shared" si="37"/>
        <v>0</v>
      </c>
      <c r="Y121">
        <f t="shared" si="38"/>
        <v>0</v>
      </c>
      <c r="AA121" s="1">
        <f t="shared" si="39"/>
        <v>120</v>
      </c>
    </row>
    <row r="122" spans="1:27" x14ac:dyDescent="0.25">
      <c r="A122" s="284" t="str">
        <f>+Declarations!A122</f>
        <v>211</v>
      </c>
      <c r="B122" t="str">
        <f t="shared" si="22"/>
        <v>Yusuf</v>
      </c>
      <c r="C122" s="1" t="str">
        <f t="shared" si="23"/>
        <v>Fircroft</v>
      </c>
      <c r="D122" s="1" t="str">
        <f t="shared" si="41"/>
        <v>M</v>
      </c>
      <c r="E122" s="15">
        <f t="shared" si="24"/>
        <v>0</v>
      </c>
      <c r="F122" s="1">
        <f t="shared" si="25"/>
        <v>0</v>
      </c>
      <c r="G122" s="1" t="str">
        <f t="shared" si="26"/>
        <v>M</v>
      </c>
      <c r="H122" t="str">
        <f t="shared" si="40"/>
        <v xml:space="preserve">Yusuf </v>
      </c>
      <c r="M122" s="39">
        <f t="shared" si="42"/>
        <v>13.3</v>
      </c>
      <c r="N122" s="39">
        <f t="shared" si="27"/>
        <v>1.72</v>
      </c>
      <c r="O122" s="39">
        <f t="shared" si="28"/>
        <v>2.4</v>
      </c>
      <c r="P122" s="39">
        <f t="shared" si="29"/>
        <v>18.600000000000001</v>
      </c>
      <c r="Q122" s="367">
        <f t="shared" si="30"/>
        <v>37</v>
      </c>
      <c r="R122" s="368">
        <f t="shared" si="31"/>
        <v>45</v>
      </c>
      <c r="S122" s="367">
        <f t="shared" si="32"/>
        <v>30</v>
      </c>
      <c r="T122" s="367">
        <f t="shared" si="33"/>
        <v>37</v>
      </c>
      <c r="U122">
        <f t="shared" si="34"/>
        <v>149</v>
      </c>
      <c r="V122">
        <f t="shared" si="35"/>
        <v>0</v>
      </c>
      <c r="W122">
        <f t="shared" si="36"/>
        <v>0</v>
      </c>
      <c r="X122">
        <f t="shared" si="37"/>
        <v>0</v>
      </c>
      <c r="Y122">
        <f t="shared" si="38"/>
        <v>0</v>
      </c>
      <c r="AA122" s="1">
        <f t="shared" si="39"/>
        <v>121</v>
      </c>
    </row>
    <row r="123" spans="1:27" x14ac:dyDescent="0.25">
      <c r="A123" s="284" t="str">
        <f>+Declarations!A123</f>
        <v>212</v>
      </c>
      <c r="B123" t="str">
        <f t="shared" si="22"/>
        <v>Alec Jackson</v>
      </c>
      <c r="C123" s="1" t="str">
        <f t="shared" si="23"/>
        <v>Fircroft</v>
      </c>
      <c r="D123" s="1" t="str">
        <f t="shared" si="41"/>
        <v>M</v>
      </c>
      <c r="E123" s="15">
        <f t="shared" si="24"/>
        <v>0</v>
      </c>
      <c r="F123" s="1">
        <f t="shared" si="25"/>
        <v>0</v>
      </c>
      <c r="G123" s="1" t="str">
        <f t="shared" si="26"/>
        <v>M</v>
      </c>
      <c r="H123" t="str">
        <f t="shared" si="40"/>
        <v>Alec Ja</v>
      </c>
      <c r="M123" s="39">
        <f t="shared" si="42"/>
        <v>13.8</v>
      </c>
      <c r="N123" s="39">
        <f t="shared" si="27"/>
        <v>1.52</v>
      </c>
      <c r="O123" s="39">
        <f t="shared" si="28"/>
        <v>2.36</v>
      </c>
      <c r="P123" s="39">
        <f t="shared" si="29"/>
        <v>19.75</v>
      </c>
      <c r="Q123" s="367">
        <f t="shared" si="30"/>
        <v>32</v>
      </c>
      <c r="R123" s="368">
        <f t="shared" si="31"/>
        <v>35</v>
      </c>
      <c r="S123" s="367">
        <f t="shared" si="32"/>
        <v>34</v>
      </c>
      <c r="T123" s="367">
        <f t="shared" si="33"/>
        <v>39</v>
      </c>
      <c r="U123">
        <f t="shared" si="34"/>
        <v>140</v>
      </c>
      <c r="V123">
        <f t="shared" si="35"/>
        <v>0</v>
      </c>
      <c r="W123">
        <f t="shared" si="36"/>
        <v>0</v>
      </c>
      <c r="X123">
        <f t="shared" si="37"/>
        <v>0</v>
      </c>
      <c r="Y123">
        <f t="shared" si="38"/>
        <v>0</v>
      </c>
      <c r="AA123" s="1">
        <f t="shared" si="39"/>
        <v>122</v>
      </c>
    </row>
    <row r="124" spans="1:27" x14ac:dyDescent="0.25">
      <c r="A124" s="284" t="str">
        <f>+Declarations!A124</f>
        <v>213</v>
      </c>
      <c r="B124" t="str">
        <f t="shared" si="22"/>
        <v>Humza</v>
      </c>
      <c r="C124" s="1" t="str">
        <f t="shared" si="23"/>
        <v>Fircroft</v>
      </c>
      <c r="D124" s="1" t="str">
        <f t="shared" si="41"/>
        <v>M</v>
      </c>
      <c r="E124" s="15">
        <f t="shared" si="24"/>
        <v>0</v>
      </c>
      <c r="F124" s="1">
        <f t="shared" si="25"/>
        <v>0</v>
      </c>
      <c r="G124" s="1" t="str">
        <f t="shared" si="26"/>
        <v>M</v>
      </c>
      <c r="H124" t="str">
        <f t="shared" si="40"/>
        <v xml:space="preserve">Humza </v>
      </c>
      <c r="M124" s="39">
        <f t="shared" si="42"/>
        <v>13.4</v>
      </c>
      <c r="N124" s="39">
        <f t="shared" si="27"/>
        <v>1.5</v>
      </c>
      <c r="O124" s="39">
        <f t="shared" si="28"/>
        <v>2.38</v>
      </c>
      <c r="P124" s="39">
        <f t="shared" si="29"/>
        <v>18.5</v>
      </c>
      <c r="Q124" s="367">
        <f t="shared" si="30"/>
        <v>36</v>
      </c>
      <c r="R124" s="368">
        <f t="shared" si="31"/>
        <v>34</v>
      </c>
      <c r="S124" s="367">
        <f t="shared" si="32"/>
        <v>32</v>
      </c>
      <c r="T124" s="367">
        <f t="shared" si="33"/>
        <v>37</v>
      </c>
      <c r="U124">
        <f t="shared" si="34"/>
        <v>139</v>
      </c>
      <c r="V124">
        <f t="shared" si="35"/>
        <v>0</v>
      </c>
      <c r="W124">
        <f t="shared" si="36"/>
        <v>0</v>
      </c>
      <c r="X124">
        <f t="shared" si="37"/>
        <v>0</v>
      </c>
      <c r="Y124">
        <f t="shared" si="38"/>
        <v>0</v>
      </c>
      <c r="AA124" s="1">
        <f t="shared" si="39"/>
        <v>123</v>
      </c>
    </row>
    <row r="125" spans="1:27" x14ac:dyDescent="0.25">
      <c r="A125" s="284" t="str">
        <f>+Declarations!A125</f>
        <v>214</v>
      </c>
      <c r="B125" t="str">
        <f t="shared" si="22"/>
        <v>William</v>
      </c>
      <c r="C125" s="1" t="str">
        <f t="shared" si="23"/>
        <v>Fircroft</v>
      </c>
      <c r="D125" s="1" t="str">
        <f t="shared" si="41"/>
        <v>M</v>
      </c>
      <c r="E125" s="15">
        <f t="shared" si="24"/>
        <v>0</v>
      </c>
      <c r="F125" s="1">
        <f t="shared" si="25"/>
        <v>0</v>
      </c>
      <c r="G125" s="1" t="str">
        <f t="shared" si="26"/>
        <v>M</v>
      </c>
      <c r="H125" t="str">
        <f t="shared" si="40"/>
        <v xml:space="preserve">William </v>
      </c>
      <c r="M125" s="39">
        <f t="shared" si="42"/>
        <v>13.5</v>
      </c>
      <c r="N125" s="39">
        <f t="shared" si="27"/>
        <v>1.45</v>
      </c>
      <c r="O125" s="39">
        <f t="shared" si="28"/>
        <v>2.16</v>
      </c>
      <c r="P125" s="39">
        <f t="shared" si="29"/>
        <v>18.399999999999999</v>
      </c>
      <c r="Q125" s="367">
        <f t="shared" si="30"/>
        <v>35</v>
      </c>
      <c r="R125" s="368">
        <f t="shared" si="31"/>
        <v>31</v>
      </c>
      <c r="S125" s="367">
        <f t="shared" si="32"/>
        <v>54</v>
      </c>
      <c r="T125" s="367">
        <f t="shared" si="33"/>
        <v>36</v>
      </c>
      <c r="U125">
        <f t="shared" si="34"/>
        <v>156</v>
      </c>
      <c r="V125">
        <f t="shared" si="35"/>
        <v>0</v>
      </c>
      <c r="W125">
        <f t="shared" si="36"/>
        <v>0</v>
      </c>
      <c r="X125">
        <f t="shared" si="37"/>
        <v>0</v>
      </c>
      <c r="Y125">
        <f t="shared" si="38"/>
        <v>0</v>
      </c>
      <c r="AA125" s="1">
        <f t="shared" si="39"/>
        <v>124</v>
      </c>
    </row>
    <row r="126" spans="1:27" x14ac:dyDescent="0.25">
      <c r="A126" s="284" t="str">
        <f>+Declarations!A126</f>
        <v>215</v>
      </c>
      <c r="B126" t="str">
        <f t="shared" si="22"/>
        <v>Asher</v>
      </c>
      <c r="C126" s="1" t="str">
        <f t="shared" si="23"/>
        <v>Fircroft</v>
      </c>
      <c r="D126" s="1" t="str">
        <f t="shared" si="41"/>
        <v>M</v>
      </c>
      <c r="E126" s="15">
        <f t="shared" si="24"/>
        <v>0</v>
      </c>
      <c r="F126" s="1">
        <f t="shared" si="25"/>
        <v>0</v>
      </c>
      <c r="G126" s="1" t="str">
        <f t="shared" si="26"/>
        <v>M</v>
      </c>
      <c r="H126" t="str">
        <f t="shared" si="40"/>
        <v xml:space="preserve">Asher </v>
      </c>
      <c r="M126" s="39">
        <f t="shared" si="42"/>
        <v>13.1</v>
      </c>
      <c r="N126" s="39">
        <f t="shared" si="27"/>
        <v>1.55</v>
      </c>
      <c r="O126" s="39">
        <f t="shared" si="28"/>
        <v>2.2799999999999998</v>
      </c>
      <c r="P126" s="39">
        <f t="shared" si="29"/>
        <v>25.1</v>
      </c>
      <c r="Q126" s="367">
        <f t="shared" si="30"/>
        <v>39</v>
      </c>
      <c r="R126" s="368">
        <f t="shared" si="31"/>
        <v>36</v>
      </c>
      <c r="S126" s="367">
        <f t="shared" si="32"/>
        <v>42</v>
      </c>
      <c r="T126" s="367">
        <f t="shared" si="33"/>
        <v>50</v>
      </c>
      <c r="U126">
        <f t="shared" si="34"/>
        <v>167</v>
      </c>
      <c r="V126">
        <f t="shared" si="35"/>
        <v>0</v>
      </c>
      <c r="W126">
        <f t="shared" si="36"/>
        <v>0</v>
      </c>
      <c r="X126">
        <f t="shared" si="37"/>
        <v>0</v>
      </c>
      <c r="Y126">
        <f t="shared" si="38"/>
        <v>0</v>
      </c>
      <c r="AA126" s="1">
        <f t="shared" si="39"/>
        <v>125</v>
      </c>
    </row>
    <row r="127" spans="1:27" x14ac:dyDescent="0.25">
      <c r="A127" s="284" t="str">
        <f>+Declarations!A127</f>
        <v>216</v>
      </c>
      <c r="B127" t="str">
        <f t="shared" si="22"/>
        <v>Shania</v>
      </c>
      <c r="C127" s="1" t="str">
        <f t="shared" si="23"/>
        <v>Fircroft</v>
      </c>
      <c r="D127" s="1" t="str">
        <f t="shared" si="41"/>
        <v>F</v>
      </c>
      <c r="E127" s="15">
        <f t="shared" si="24"/>
        <v>0</v>
      </c>
      <c r="F127" s="1">
        <f t="shared" si="25"/>
        <v>0</v>
      </c>
      <c r="G127" s="1" t="str">
        <f t="shared" si="26"/>
        <v>F</v>
      </c>
      <c r="H127" t="str">
        <f t="shared" si="40"/>
        <v xml:space="preserve">Shania </v>
      </c>
      <c r="M127" s="39">
        <f t="shared" si="42"/>
        <v>12.9</v>
      </c>
      <c r="N127" s="39">
        <f t="shared" si="27"/>
        <v>1.66</v>
      </c>
      <c r="O127" s="39">
        <f t="shared" si="28"/>
        <v>2.34</v>
      </c>
      <c r="P127" s="39">
        <f t="shared" si="29"/>
        <v>18.3</v>
      </c>
      <c r="Q127" s="367">
        <f t="shared" si="30"/>
        <v>41</v>
      </c>
      <c r="R127" s="368">
        <f t="shared" si="31"/>
        <v>42</v>
      </c>
      <c r="S127" s="367">
        <f t="shared" si="32"/>
        <v>36</v>
      </c>
      <c r="T127" s="367">
        <f t="shared" si="33"/>
        <v>36</v>
      </c>
      <c r="U127">
        <f t="shared" si="34"/>
        <v>155</v>
      </c>
      <c r="V127">
        <f t="shared" si="35"/>
        <v>0</v>
      </c>
      <c r="W127">
        <f t="shared" si="36"/>
        <v>0</v>
      </c>
      <c r="X127">
        <f t="shared" si="37"/>
        <v>0</v>
      </c>
      <c r="Y127">
        <f t="shared" si="38"/>
        <v>0</v>
      </c>
      <c r="AA127" s="1">
        <f t="shared" si="39"/>
        <v>126</v>
      </c>
    </row>
    <row r="128" spans="1:27" x14ac:dyDescent="0.25">
      <c r="A128" s="284" t="str">
        <f>+Declarations!A128</f>
        <v>217</v>
      </c>
      <c r="B128" t="str">
        <f t="shared" si="22"/>
        <v>Hanna</v>
      </c>
      <c r="C128" s="1" t="str">
        <f t="shared" si="23"/>
        <v>Fircroft</v>
      </c>
      <c r="D128" s="1" t="str">
        <f t="shared" si="41"/>
        <v>F</v>
      </c>
      <c r="E128" s="15">
        <f t="shared" si="24"/>
        <v>0</v>
      </c>
      <c r="F128" s="1">
        <f t="shared" si="25"/>
        <v>0</v>
      </c>
      <c r="G128" s="1" t="str">
        <f t="shared" si="26"/>
        <v>F</v>
      </c>
      <c r="H128" t="str">
        <f t="shared" si="40"/>
        <v xml:space="preserve">Hanna </v>
      </c>
      <c r="M128" s="39">
        <f t="shared" si="42"/>
        <v>13.9</v>
      </c>
      <c r="N128" s="39">
        <f t="shared" si="27"/>
        <v>1.54</v>
      </c>
      <c r="O128" s="39">
        <f t="shared" si="28"/>
        <v>2.42</v>
      </c>
      <c r="P128" s="39">
        <f t="shared" si="29"/>
        <v>12.2</v>
      </c>
      <c r="Q128" s="367">
        <f t="shared" si="30"/>
        <v>31</v>
      </c>
      <c r="R128" s="368">
        <f t="shared" si="31"/>
        <v>36</v>
      </c>
      <c r="S128" s="367">
        <f t="shared" si="32"/>
        <v>28</v>
      </c>
      <c r="T128" s="367">
        <f t="shared" si="33"/>
        <v>24</v>
      </c>
      <c r="U128">
        <f t="shared" si="34"/>
        <v>119</v>
      </c>
      <c r="V128">
        <f t="shared" si="35"/>
        <v>0</v>
      </c>
      <c r="W128">
        <f t="shared" si="36"/>
        <v>0</v>
      </c>
      <c r="X128">
        <f t="shared" si="37"/>
        <v>0</v>
      </c>
      <c r="Y128">
        <f t="shared" si="38"/>
        <v>0</v>
      </c>
      <c r="AA128" s="1">
        <f t="shared" si="39"/>
        <v>127</v>
      </c>
    </row>
    <row r="129" spans="1:27" x14ac:dyDescent="0.25">
      <c r="A129" s="284" t="str">
        <f>+Declarations!A129</f>
        <v>218</v>
      </c>
      <c r="B129" t="str">
        <f t="shared" si="22"/>
        <v>Chante Dumont</v>
      </c>
      <c r="C129" s="1" t="str">
        <f t="shared" si="23"/>
        <v>Fircroft</v>
      </c>
      <c r="D129" s="1" t="str">
        <f t="shared" si="41"/>
        <v>F</v>
      </c>
      <c r="E129" s="15">
        <f t="shared" si="24"/>
        <v>0</v>
      </c>
      <c r="F129" s="1">
        <f t="shared" si="25"/>
        <v>0</v>
      </c>
      <c r="G129" s="1" t="str">
        <f t="shared" si="26"/>
        <v>F</v>
      </c>
      <c r="H129" t="str">
        <f t="shared" si="40"/>
        <v>Chante Du</v>
      </c>
      <c r="M129" s="39">
        <f t="shared" si="42"/>
        <v>12.6</v>
      </c>
      <c r="N129" s="39">
        <f t="shared" si="27"/>
        <v>1.55</v>
      </c>
      <c r="O129" s="39">
        <f t="shared" si="28"/>
        <v>2.56</v>
      </c>
      <c r="P129" s="39">
        <f t="shared" si="29"/>
        <v>10.3</v>
      </c>
      <c r="Q129" s="367">
        <f t="shared" si="30"/>
        <v>44</v>
      </c>
      <c r="R129" s="368">
        <f t="shared" si="31"/>
        <v>36</v>
      </c>
      <c r="S129" s="367">
        <f t="shared" si="32"/>
        <v>14</v>
      </c>
      <c r="T129" s="367">
        <f t="shared" si="33"/>
        <v>20</v>
      </c>
      <c r="U129">
        <f t="shared" si="34"/>
        <v>114</v>
      </c>
      <c r="V129">
        <f t="shared" si="35"/>
        <v>0</v>
      </c>
      <c r="W129">
        <f t="shared" si="36"/>
        <v>0</v>
      </c>
      <c r="X129">
        <f t="shared" si="37"/>
        <v>0</v>
      </c>
      <c r="Y129">
        <f t="shared" si="38"/>
        <v>0</v>
      </c>
      <c r="AA129" s="1">
        <f t="shared" si="39"/>
        <v>128</v>
      </c>
    </row>
    <row r="130" spans="1:27" x14ac:dyDescent="0.25">
      <c r="A130" s="284" t="str">
        <f>+Declarations!A130</f>
        <v>219</v>
      </c>
      <c r="B130" t="str">
        <f t="shared" ref="B130:B193" si="43">IF(ISNA($AA130),"",INDEX(DECLARATIONS,$AA130,2))</f>
        <v>May</v>
      </c>
      <c r="C130" s="1" t="str">
        <f t="shared" ref="C130:C193" si="44">IF(ISNA(AA130),"",INDEX(DECLARATIONS,$AA130,3))</f>
        <v>Fircroft</v>
      </c>
      <c r="D130" s="1" t="str">
        <f t="shared" si="41"/>
        <v>F</v>
      </c>
      <c r="E130" s="15">
        <f t="shared" ref="E130:E193" si="45">IF(ISNA($AA130),0,INDEX(DECLARATIONS,$AA130,5))</f>
        <v>0</v>
      </c>
      <c r="F130" s="1">
        <f t="shared" ref="F130:F193" si="46">IF(ISNA($AA130),0,INDEX(DECLARATIONS,$AA130,6))</f>
        <v>0</v>
      </c>
      <c r="G130" s="1" t="str">
        <f t="shared" ref="G130:G193" si="47">UPPER(IF(ISNA($AA130),"",INDEX(DECLARATIONS,$AA130,4)))</f>
        <v>F</v>
      </c>
      <c r="H130" t="str">
        <f t="shared" si="40"/>
        <v xml:space="preserve">May </v>
      </c>
      <c r="M130" s="39">
        <f t="shared" si="42"/>
        <v>13.9</v>
      </c>
      <c r="N130" s="39">
        <f t="shared" ref="N130:N193" si="48">IF(ISNA(VLOOKUP($A130,JumpData,2,FALSE)),0,VLOOKUP($A130,JumpData,2,FALSE))</f>
        <v>1.72</v>
      </c>
      <c r="O130" s="39">
        <f t="shared" ref="O130:O193" si="49">IF(ISNA(VLOOKUP($A130,RunData,2,FALSE)),0,VLOOKUP($A130,RunData,2,FALSE))</f>
        <v>2.5299999999999998</v>
      </c>
      <c r="P130" s="39">
        <f t="shared" ref="P130:P193" si="50">IF(ISNA(VLOOKUP($A130,ThrowData,2,FALSE)),0,VLOOKUP($A130,ThrowData,2,FALSE))</f>
        <v>11.3</v>
      </c>
      <c r="Q130" s="367">
        <f t="shared" ref="Q130:Q193" si="51">IF(ISNA(VLOOKUP($A130,SprintData,4,FALSE)),0,VLOOKUP($A130,SprintData,4,FALSE))+V130</f>
        <v>31</v>
      </c>
      <c r="R130" s="368">
        <f t="shared" ref="R130:R193" si="52">IF(ISNA(VLOOKUP($A130,JumpData,4,FALSE)),0,VLOOKUP($A130,JumpData,4,FALSE))+W130</f>
        <v>45</v>
      </c>
      <c r="S130" s="367">
        <f t="shared" ref="S130:S193" si="53">IF(ISNA(VLOOKUP($A130,RunData,4,FALSE)),0,VLOOKUP($A130,RunData,4,FALSE))+X130</f>
        <v>17</v>
      </c>
      <c r="T130" s="367">
        <f t="shared" ref="T130:T193" si="54">IF(ISNA(VLOOKUP($A130,ThrowData,4,FALSE)),0,VLOOKUP($A130,ThrowData,4,FALSE))+Y130</f>
        <v>22</v>
      </c>
      <c r="U130">
        <f t="shared" ref="U130:U193" si="55">+Q130+R130+S130+T130</f>
        <v>115</v>
      </c>
      <c r="V130">
        <f t="shared" ref="V130:V193" si="56">IF(AND($F130&gt;0,NOT(M130),Flexing),FlexPC,0)</f>
        <v>0</v>
      </c>
      <c r="W130">
        <f t="shared" ref="W130:W193" si="57">IF(AND($F130&gt;0,NOT(N130),Flexing),FlexPC,0)</f>
        <v>0</v>
      </c>
      <c r="X130">
        <f t="shared" ref="X130:X193" si="58">IF(AND($F130&gt;0,NOT(O130),Flexing),FlexPC,0)</f>
        <v>0</v>
      </c>
      <c r="Y130">
        <f t="shared" ref="Y130:Y193" si="59">IF(AND($F130&gt;0,NOT(P130),Flexing),FlexPC,0)</f>
        <v>0</v>
      </c>
      <c r="AA130" s="1">
        <f t="shared" ref="AA130:AA193" si="60">MATCH(A130,AthleteNumbers,0)</f>
        <v>129</v>
      </c>
    </row>
    <row r="131" spans="1:27" x14ac:dyDescent="0.25">
      <c r="A131" s="284" t="str">
        <f>+Declarations!A131</f>
        <v>220</v>
      </c>
      <c r="B131" t="str">
        <f t="shared" si="43"/>
        <v>Amy</v>
      </c>
      <c r="C131" s="1" t="str">
        <f t="shared" si="44"/>
        <v>Fircroft</v>
      </c>
      <c r="D131" s="1" t="str">
        <f t="shared" si="41"/>
        <v>F</v>
      </c>
      <c r="E131" s="15">
        <f t="shared" si="45"/>
        <v>0</v>
      </c>
      <c r="F131" s="1">
        <f t="shared" si="46"/>
        <v>0</v>
      </c>
      <c r="G131" s="1" t="str">
        <f t="shared" si="47"/>
        <v>F</v>
      </c>
      <c r="H131" t="str">
        <f t="shared" si="40"/>
        <v xml:space="preserve">Amy </v>
      </c>
      <c r="M131" s="39">
        <f t="shared" si="42"/>
        <v>14.4</v>
      </c>
      <c r="N131" s="39">
        <f t="shared" si="48"/>
        <v>1.5</v>
      </c>
      <c r="O131" s="39">
        <f t="shared" si="49"/>
        <v>2.41</v>
      </c>
      <c r="P131" s="39">
        <f t="shared" si="50"/>
        <v>12.2</v>
      </c>
      <c r="Q131" s="367">
        <f t="shared" si="51"/>
        <v>26</v>
      </c>
      <c r="R131" s="368">
        <f t="shared" si="52"/>
        <v>34</v>
      </c>
      <c r="S131" s="367">
        <f t="shared" si="53"/>
        <v>29</v>
      </c>
      <c r="T131" s="367">
        <f t="shared" si="54"/>
        <v>24</v>
      </c>
      <c r="U131">
        <f t="shared" si="55"/>
        <v>113</v>
      </c>
      <c r="V131">
        <f t="shared" si="56"/>
        <v>0</v>
      </c>
      <c r="W131">
        <f t="shared" si="57"/>
        <v>0</v>
      </c>
      <c r="X131">
        <f t="shared" si="58"/>
        <v>0</v>
      </c>
      <c r="Y131">
        <f t="shared" si="59"/>
        <v>0</v>
      </c>
      <c r="AA131" s="1">
        <f t="shared" si="60"/>
        <v>130</v>
      </c>
    </row>
    <row r="132" spans="1:27" x14ac:dyDescent="0.25">
      <c r="A132" s="284" t="str">
        <f>+Declarations!A132</f>
        <v>250</v>
      </c>
      <c r="B132" t="str">
        <f t="shared" si="43"/>
        <v>Natalie</v>
      </c>
      <c r="C132" s="1" t="str">
        <f t="shared" si="44"/>
        <v>Sellincourt</v>
      </c>
      <c r="D132" s="1" t="str">
        <f t="shared" si="41"/>
        <v>F</v>
      </c>
      <c r="E132" s="15">
        <f t="shared" si="45"/>
        <v>0</v>
      </c>
      <c r="F132" s="1">
        <f t="shared" si="46"/>
        <v>0</v>
      </c>
      <c r="G132" s="1" t="str">
        <f t="shared" si="47"/>
        <v>F</v>
      </c>
      <c r="H132" t="str">
        <f t="shared" ref="H132:H195" si="61">IF(ISBLANK(B132),"",LEFT(B132&amp;" ",FIND(" ",B132&amp;" ")+2))&amp;IF(F132&gt;0," ("&amp;F132&amp;")","")</f>
        <v xml:space="preserve">Natalie </v>
      </c>
      <c r="M132" s="39">
        <f t="shared" si="42"/>
        <v>12.3</v>
      </c>
      <c r="N132" s="39">
        <f t="shared" si="48"/>
        <v>1.82</v>
      </c>
      <c r="O132" s="39">
        <f t="shared" si="49"/>
        <v>2.25</v>
      </c>
      <c r="P132" s="39">
        <f t="shared" si="50"/>
        <v>0</v>
      </c>
      <c r="Q132" s="367">
        <f t="shared" si="51"/>
        <v>47</v>
      </c>
      <c r="R132" s="368">
        <f t="shared" si="52"/>
        <v>50</v>
      </c>
      <c r="S132" s="367">
        <f t="shared" si="53"/>
        <v>45</v>
      </c>
      <c r="T132" s="367">
        <f t="shared" si="54"/>
        <v>0</v>
      </c>
      <c r="U132">
        <f t="shared" si="55"/>
        <v>142</v>
      </c>
      <c r="V132">
        <f t="shared" si="56"/>
        <v>0</v>
      </c>
      <c r="W132">
        <f t="shared" si="57"/>
        <v>0</v>
      </c>
      <c r="X132">
        <f t="shared" si="58"/>
        <v>0</v>
      </c>
      <c r="Y132">
        <f t="shared" si="59"/>
        <v>0</v>
      </c>
      <c r="AA132" s="1">
        <f t="shared" si="60"/>
        <v>131</v>
      </c>
    </row>
    <row r="133" spans="1:27" x14ac:dyDescent="0.25">
      <c r="A133" s="284">
        <f>+Declarations!A133</f>
        <v>0</v>
      </c>
      <c r="B133" t="str">
        <f t="shared" si="43"/>
        <v/>
      </c>
      <c r="C133" s="1" t="str">
        <f t="shared" si="44"/>
        <v/>
      </c>
      <c r="D133" s="1" t="str">
        <f t="shared" si="41"/>
        <v/>
      </c>
      <c r="E133" s="15">
        <f t="shared" si="45"/>
        <v>0</v>
      </c>
      <c r="F133" s="1">
        <f t="shared" si="46"/>
        <v>0</v>
      </c>
      <c r="G133" s="1" t="str">
        <f t="shared" si="47"/>
        <v/>
      </c>
      <c r="H133" t="str">
        <f t="shared" si="61"/>
        <v xml:space="preserve"> </v>
      </c>
      <c r="M133" s="39">
        <f t="shared" si="42"/>
        <v>0</v>
      </c>
      <c r="N133" s="39">
        <f t="shared" si="48"/>
        <v>0</v>
      </c>
      <c r="O133" s="39">
        <f t="shared" si="49"/>
        <v>0</v>
      </c>
      <c r="P133" s="39">
        <f t="shared" si="50"/>
        <v>0</v>
      </c>
      <c r="Q133" s="367">
        <f t="shared" si="51"/>
        <v>0</v>
      </c>
      <c r="R133" s="368">
        <f t="shared" si="52"/>
        <v>0</v>
      </c>
      <c r="S133" s="367">
        <f t="shared" si="53"/>
        <v>0</v>
      </c>
      <c r="T133" s="367">
        <f t="shared" si="54"/>
        <v>0</v>
      </c>
      <c r="U133">
        <f t="shared" si="55"/>
        <v>0</v>
      </c>
      <c r="V133">
        <f t="shared" si="56"/>
        <v>0</v>
      </c>
      <c r="W133">
        <f t="shared" si="57"/>
        <v>0</v>
      </c>
      <c r="X133">
        <f t="shared" si="58"/>
        <v>0</v>
      </c>
      <c r="Y133">
        <f t="shared" si="59"/>
        <v>0</v>
      </c>
      <c r="AA133" s="1" t="e">
        <f t="shared" si="60"/>
        <v>#N/A</v>
      </c>
    </row>
    <row r="134" spans="1:27" x14ac:dyDescent="0.25">
      <c r="A134" s="284">
        <f>+Declarations!A134</f>
        <v>0</v>
      </c>
      <c r="B134" t="str">
        <f t="shared" si="43"/>
        <v/>
      </c>
      <c r="C134" s="1" t="str">
        <f t="shared" si="44"/>
        <v/>
      </c>
      <c r="D134" s="1" t="str">
        <f t="shared" si="41"/>
        <v/>
      </c>
      <c r="E134" s="15">
        <f t="shared" si="45"/>
        <v>0</v>
      </c>
      <c r="F134" s="1">
        <f t="shared" si="46"/>
        <v>0</v>
      </c>
      <c r="G134" s="1" t="str">
        <f t="shared" si="47"/>
        <v/>
      </c>
      <c r="H134" t="str">
        <f t="shared" si="61"/>
        <v xml:space="preserve"> </v>
      </c>
      <c r="M134" s="39">
        <f t="shared" si="42"/>
        <v>0</v>
      </c>
      <c r="N134" s="39">
        <f t="shared" si="48"/>
        <v>0</v>
      </c>
      <c r="O134" s="39">
        <f t="shared" si="49"/>
        <v>0</v>
      </c>
      <c r="P134" s="39">
        <f t="shared" si="50"/>
        <v>0</v>
      </c>
      <c r="Q134" s="367">
        <f t="shared" si="51"/>
        <v>0</v>
      </c>
      <c r="R134" s="368">
        <f t="shared" si="52"/>
        <v>0</v>
      </c>
      <c r="S134" s="367">
        <f t="shared" si="53"/>
        <v>0</v>
      </c>
      <c r="T134" s="367">
        <f t="shared" si="54"/>
        <v>0</v>
      </c>
      <c r="U134">
        <f t="shared" si="55"/>
        <v>0</v>
      </c>
      <c r="V134">
        <f t="shared" si="56"/>
        <v>0</v>
      </c>
      <c r="W134">
        <f t="shared" si="57"/>
        <v>0</v>
      </c>
      <c r="X134">
        <f t="shared" si="58"/>
        <v>0</v>
      </c>
      <c r="Y134">
        <f t="shared" si="59"/>
        <v>0</v>
      </c>
      <c r="AA134" s="1" t="e">
        <f t="shared" si="60"/>
        <v>#N/A</v>
      </c>
    </row>
    <row r="135" spans="1:27" x14ac:dyDescent="0.25">
      <c r="A135" s="284">
        <f>+Declarations!A135</f>
        <v>0</v>
      </c>
      <c r="B135" t="str">
        <f t="shared" si="43"/>
        <v/>
      </c>
      <c r="C135" s="1" t="str">
        <f t="shared" si="44"/>
        <v/>
      </c>
      <c r="D135" s="1" t="str">
        <f t="shared" ref="D135:D198" si="62">IF(OR(G135="G",G135="F"),"F",IF(OR(G135="B",G135="M"),"M",""))</f>
        <v/>
      </c>
      <c r="E135" s="15">
        <f t="shared" si="45"/>
        <v>0</v>
      </c>
      <c r="F135" s="1">
        <f t="shared" si="46"/>
        <v>0</v>
      </c>
      <c r="G135" s="1" t="str">
        <f t="shared" si="47"/>
        <v/>
      </c>
      <c r="H135" t="str">
        <f t="shared" si="61"/>
        <v xml:space="preserve"> </v>
      </c>
      <c r="M135" s="39">
        <f t="shared" si="42"/>
        <v>0</v>
      </c>
      <c r="N135" s="39">
        <f t="shared" si="48"/>
        <v>0</v>
      </c>
      <c r="O135" s="39">
        <f t="shared" si="49"/>
        <v>0</v>
      </c>
      <c r="P135" s="39">
        <f t="shared" si="50"/>
        <v>0</v>
      </c>
      <c r="Q135" s="367">
        <f t="shared" si="51"/>
        <v>0</v>
      </c>
      <c r="R135" s="368">
        <f t="shared" si="52"/>
        <v>0</v>
      </c>
      <c r="S135" s="367">
        <f t="shared" si="53"/>
        <v>0</v>
      </c>
      <c r="T135" s="367">
        <f t="shared" si="54"/>
        <v>0</v>
      </c>
      <c r="U135">
        <f t="shared" si="55"/>
        <v>0</v>
      </c>
      <c r="V135">
        <f t="shared" si="56"/>
        <v>0</v>
      </c>
      <c r="W135">
        <f t="shared" si="57"/>
        <v>0</v>
      </c>
      <c r="X135">
        <f t="shared" si="58"/>
        <v>0</v>
      </c>
      <c r="Y135">
        <f t="shared" si="59"/>
        <v>0</v>
      </c>
      <c r="AA135" s="1" t="e">
        <f t="shared" si="60"/>
        <v>#N/A</v>
      </c>
    </row>
    <row r="136" spans="1:27" x14ac:dyDescent="0.25">
      <c r="A136" s="284">
        <f>+Declarations!A136</f>
        <v>0</v>
      </c>
      <c r="B136" t="str">
        <f t="shared" si="43"/>
        <v/>
      </c>
      <c r="C136" s="1" t="str">
        <f t="shared" si="44"/>
        <v/>
      </c>
      <c r="D136" s="1" t="str">
        <f t="shared" si="62"/>
        <v/>
      </c>
      <c r="E136" s="15">
        <f t="shared" si="45"/>
        <v>0</v>
      </c>
      <c r="F136" s="1">
        <f t="shared" si="46"/>
        <v>0</v>
      </c>
      <c r="G136" s="1" t="str">
        <f t="shared" si="47"/>
        <v/>
      </c>
      <c r="H136" t="str">
        <f t="shared" si="61"/>
        <v xml:space="preserve"> </v>
      </c>
      <c r="M136" s="39">
        <f t="shared" si="42"/>
        <v>0</v>
      </c>
      <c r="N136" s="39">
        <f t="shared" si="48"/>
        <v>0</v>
      </c>
      <c r="O136" s="39">
        <f t="shared" si="49"/>
        <v>0</v>
      </c>
      <c r="P136" s="39">
        <f t="shared" si="50"/>
        <v>0</v>
      </c>
      <c r="Q136" s="367">
        <f t="shared" si="51"/>
        <v>0</v>
      </c>
      <c r="R136" s="368">
        <f t="shared" si="52"/>
        <v>0</v>
      </c>
      <c r="S136" s="367">
        <f t="shared" si="53"/>
        <v>0</v>
      </c>
      <c r="T136" s="367">
        <f t="shared" si="54"/>
        <v>0</v>
      </c>
      <c r="U136">
        <f t="shared" si="55"/>
        <v>0</v>
      </c>
      <c r="V136">
        <f t="shared" si="56"/>
        <v>0</v>
      </c>
      <c r="W136">
        <f t="shared" si="57"/>
        <v>0</v>
      </c>
      <c r="X136">
        <f t="shared" si="58"/>
        <v>0</v>
      </c>
      <c r="Y136">
        <f t="shared" si="59"/>
        <v>0</v>
      </c>
      <c r="AA136" s="1" t="e">
        <f t="shared" si="60"/>
        <v>#N/A</v>
      </c>
    </row>
    <row r="137" spans="1:27" x14ac:dyDescent="0.25">
      <c r="A137" s="284">
        <f>+Declarations!A137</f>
        <v>0</v>
      </c>
      <c r="B137" t="str">
        <f t="shared" si="43"/>
        <v/>
      </c>
      <c r="C137" s="1" t="str">
        <f t="shared" si="44"/>
        <v/>
      </c>
      <c r="D137" s="1" t="str">
        <f t="shared" si="62"/>
        <v/>
      </c>
      <c r="E137" s="15">
        <f t="shared" si="45"/>
        <v>0</v>
      </c>
      <c r="F137" s="1">
        <f t="shared" si="46"/>
        <v>0</v>
      </c>
      <c r="G137" s="1" t="str">
        <f t="shared" si="47"/>
        <v/>
      </c>
      <c r="H137" t="str">
        <f t="shared" si="61"/>
        <v xml:space="preserve"> </v>
      </c>
      <c r="M137" s="39">
        <f t="shared" si="42"/>
        <v>0</v>
      </c>
      <c r="N137" s="39">
        <f t="shared" si="48"/>
        <v>0</v>
      </c>
      <c r="O137" s="39">
        <f t="shared" si="49"/>
        <v>0</v>
      </c>
      <c r="P137" s="39">
        <f t="shared" si="50"/>
        <v>0</v>
      </c>
      <c r="Q137" s="367">
        <f t="shared" si="51"/>
        <v>0</v>
      </c>
      <c r="R137" s="368">
        <f t="shared" si="52"/>
        <v>0</v>
      </c>
      <c r="S137" s="367">
        <f t="shared" si="53"/>
        <v>0</v>
      </c>
      <c r="T137" s="367">
        <f t="shared" si="54"/>
        <v>0</v>
      </c>
      <c r="U137">
        <f t="shared" si="55"/>
        <v>0</v>
      </c>
      <c r="V137">
        <f t="shared" si="56"/>
        <v>0</v>
      </c>
      <c r="W137">
        <f t="shared" si="57"/>
        <v>0</v>
      </c>
      <c r="X137">
        <f t="shared" si="58"/>
        <v>0</v>
      </c>
      <c r="Y137">
        <f t="shared" si="59"/>
        <v>0</v>
      </c>
      <c r="AA137" s="1" t="e">
        <f t="shared" si="60"/>
        <v>#N/A</v>
      </c>
    </row>
    <row r="138" spans="1:27" x14ac:dyDescent="0.25">
      <c r="A138" s="284">
        <f>+Declarations!A138</f>
        <v>0</v>
      </c>
      <c r="B138" t="str">
        <f t="shared" si="43"/>
        <v/>
      </c>
      <c r="C138" s="1" t="str">
        <f t="shared" si="44"/>
        <v/>
      </c>
      <c r="D138" s="1" t="str">
        <f t="shared" si="62"/>
        <v/>
      </c>
      <c r="E138" s="15">
        <f t="shared" si="45"/>
        <v>0</v>
      </c>
      <c r="F138" s="1">
        <f t="shared" si="46"/>
        <v>0</v>
      </c>
      <c r="G138" s="1" t="str">
        <f t="shared" si="47"/>
        <v/>
      </c>
      <c r="H138" t="str">
        <f t="shared" si="61"/>
        <v xml:space="preserve"> </v>
      </c>
      <c r="M138" s="39">
        <f t="shared" si="42"/>
        <v>0</v>
      </c>
      <c r="N138" s="39">
        <f t="shared" si="48"/>
        <v>0</v>
      </c>
      <c r="O138" s="39">
        <f t="shared" si="49"/>
        <v>0</v>
      </c>
      <c r="P138" s="39">
        <f t="shared" si="50"/>
        <v>0</v>
      </c>
      <c r="Q138" s="367">
        <f t="shared" si="51"/>
        <v>0</v>
      </c>
      <c r="R138" s="368">
        <f t="shared" si="52"/>
        <v>0</v>
      </c>
      <c r="S138" s="367">
        <f t="shared" si="53"/>
        <v>0</v>
      </c>
      <c r="T138" s="367">
        <f t="shared" si="54"/>
        <v>0</v>
      </c>
      <c r="U138">
        <f t="shared" si="55"/>
        <v>0</v>
      </c>
      <c r="V138">
        <f t="shared" si="56"/>
        <v>0</v>
      </c>
      <c r="W138">
        <f t="shared" si="57"/>
        <v>0</v>
      </c>
      <c r="X138">
        <f t="shared" si="58"/>
        <v>0</v>
      </c>
      <c r="Y138">
        <f t="shared" si="59"/>
        <v>0</v>
      </c>
      <c r="AA138" s="1" t="e">
        <f t="shared" si="60"/>
        <v>#N/A</v>
      </c>
    </row>
    <row r="139" spans="1:27" x14ac:dyDescent="0.25">
      <c r="A139" s="284">
        <f>+Declarations!A139</f>
        <v>0</v>
      </c>
      <c r="B139" t="str">
        <f t="shared" si="43"/>
        <v/>
      </c>
      <c r="C139" s="1" t="str">
        <f t="shared" si="44"/>
        <v/>
      </c>
      <c r="D139" s="1" t="str">
        <f t="shared" si="62"/>
        <v/>
      </c>
      <c r="E139" s="15">
        <f t="shared" si="45"/>
        <v>0</v>
      </c>
      <c r="F139" s="1">
        <f t="shared" si="46"/>
        <v>0</v>
      </c>
      <c r="G139" s="1" t="str">
        <f t="shared" si="47"/>
        <v/>
      </c>
      <c r="H139" t="str">
        <f t="shared" si="61"/>
        <v xml:space="preserve"> </v>
      </c>
      <c r="M139" s="39">
        <f t="shared" si="42"/>
        <v>0</v>
      </c>
      <c r="N139" s="39">
        <f t="shared" si="48"/>
        <v>0</v>
      </c>
      <c r="O139" s="39">
        <f t="shared" si="49"/>
        <v>0</v>
      </c>
      <c r="P139" s="39">
        <f t="shared" si="50"/>
        <v>0</v>
      </c>
      <c r="Q139" s="367">
        <f t="shared" si="51"/>
        <v>0</v>
      </c>
      <c r="R139" s="368">
        <f t="shared" si="52"/>
        <v>0</v>
      </c>
      <c r="S139" s="367">
        <f t="shared" si="53"/>
        <v>0</v>
      </c>
      <c r="T139" s="367">
        <f t="shared" si="54"/>
        <v>0</v>
      </c>
      <c r="U139">
        <f t="shared" si="55"/>
        <v>0</v>
      </c>
      <c r="V139">
        <f t="shared" si="56"/>
        <v>0</v>
      </c>
      <c r="W139">
        <f t="shared" si="57"/>
        <v>0</v>
      </c>
      <c r="X139">
        <f t="shared" si="58"/>
        <v>0</v>
      </c>
      <c r="Y139">
        <f t="shared" si="59"/>
        <v>0</v>
      </c>
      <c r="AA139" s="1" t="e">
        <f t="shared" si="60"/>
        <v>#N/A</v>
      </c>
    </row>
    <row r="140" spans="1:27" x14ac:dyDescent="0.25">
      <c r="A140" s="284">
        <f>+Declarations!A140</f>
        <v>0</v>
      </c>
      <c r="B140" t="str">
        <f t="shared" si="43"/>
        <v/>
      </c>
      <c r="C140" s="1" t="str">
        <f t="shared" si="44"/>
        <v/>
      </c>
      <c r="D140" s="1" t="str">
        <f t="shared" si="62"/>
        <v/>
      </c>
      <c r="E140" s="15">
        <f t="shared" si="45"/>
        <v>0</v>
      </c>
      <c r="F140" s="1">
        <f t="shared" si="46"/>
        <v>0</v>
      </c>
      <c r="G140" s="1" t="str">
        <f t="shared" si="47"/>
        <v/>
      </c>
      <c r="H140" t="str">
        <f t="shared" si="61"/>
        <v xml:space="preserve"> </v>
      </c>
      <c r="M140" s="39">
        <f t="shared" si="42"/>
        <v>0</v>
      </c>
      <c r="N140" s="39">
        <f t="shared" si="48"/>
        <v>0</v>
      </c>
      <c r="O140" s="39">
        <f t="shared" si="49"/>
        <v>0</v>
      </c>
      <c r="P140" s="39">
        <f t="shared" si="50"/>
        <v>0</v>
      </c>
      <c r="Q140" s="367">
        <f t="shared" si="51"/>
        <v>0</v>
      </c>
      <c r="R140" s="368">
        <f t="shared" si="52"/>
        <v>0</v>
      </c>
      <c r="S140" s="367">
        <f t="shared" si="53"/>
        <v>0</v>
      </c>
      <c r="T140" s="367">
        <f t="shared" si="54"/>
        <v>0</v>
      </c>
      <c r="U140">
        <f t="shared" si="55"/>
        <v>0</v>
      </c>
      <c r="V140">
        <f t="shared" si="56"/>
        <v>0</v>
      </c>
      <c r="W140">
        <f t="shared" si="57"/>
        <v>0</v>
      </c>
      <c r="X140">
        <f t="shared" si="58"/>
        <v>0</v>
      </c>
      <c r="Y140">
        <f t="shared" si="59"/>
        <v>0</v>
      </c>
      <c r="AA140" s="1" t="e">
        <f t="shared" si="60"/>
        <v>#N/A</v>
      </c>
    </row>
    <row r="141" spans="1:27" x14ac:dyDescent="0.25">
      <c r="A141" s="284">
        <f>+Declarations!A141</f>
        <v>0</v>
      </c>
      <c r="B141" t="str">
        <f t="shared" si="43"/>
        <v/>
      </c>
      <c r="C141" s="1" t="str">
        <f t="shared" si="44"/>
        <v/>
      </c>
      <c r="D141" s="1" t="str">
        <f t="shared" si="62"/>
        <v/>
      </c>
      <c r="E141" s="15">
        <f t="shared" si="45"/>
        <v>0</v>
      </c>
      <c r="F141" s="1">
        <f t="shared" si="46"/>
        <v>0</v>
      </c>
      <c r="G141" s="1" t="str">
        <f t="shared" si="47"/>
        <v/>
      </c>
      <c r="H141" t="str">
        <f t="shared" si="61"/>
        <v xml:space="preserve"> </v>
      </c>
      <c r="M141" s="39">
        <f t="shared" si="42"/>
        <v>0</v>
      </c>
      <c r="N141" s="39">
        <f t="shared" si="48"/>
        <v>0</v>
      </c>
      <c r="O141" s="39">
        <f t="shared" si="49"/>
        <v>0</v>
      </c>
      <c r="P141" s="39">
        <f t="shared" si="50"/>
        <v>0</v>
      </c>
      <c r="Q141" s="367">
        <f t="shared" si="51"/>
        <v>0</v>
      </c>
      <c r="R141" s="368">
        <f t="shared" si="52"/>
        <v>0</v>
      </c>
      <c r="S141" s="367">
        <f t="shared" si="53"/>
        <v>0</v>
      </c>
      <c r="T141" s="367">
        <f t="shared" si="54"/>
        <v>0</v>
      </c>
      <c r="U141">
        <f t="shared" si="55"/>
        <v>0</v>
      </c>
      <c r="V141">
        <f t="shared" si="56"/>
        <v>0</v>
      </c>
      <c r="W141">
        <f t="shared" si="57"/>
        <v>0</v>
      </c>
      <c r="X141">
        <f t="shared" si="58"/>
        <v>0</v>
      </c>
      <c r="Y141">
        <f t="shared" si="59"/>
        <v>0</v>
      </c>
      <c r="AA141" s="1" t="e">
        <f t="shared" si="60"/>
        <v>#N/A</v>
      </c>
    </row>
    <row r="142" spans="1:27" x14ac:dyDescent="0.25">
      <c r="A142" s="284">
        <f>+Declarations!A142</f>
        <v>0</v>
      </c>
      <c r="B142" t="str">
        <f t="shared" si="43"/>
        <v/>
      </c>
      <c r="C142" s="1" t="str">
        <f t="shared" si="44"/>
        <v/>
      </c>
      <c r="D142" s="1" t="str">
        <f t="shared" si="62"/>
        <v/>
      </c>
      <c r="E142" s="15">
        <f t="shared" si="45"/>
        <v>0</v>
      </c>
      <c r="F142" s="1">
        <f t="shared" si="46"/>
        <v>0</v>
      </c>
      <c r="G142" s="1" t="str">
        <f t="shared" si="47"/>
        <v/>
      </c>
      <c r="H142" t="str">
        <f t="shared" si="61"/>
        <v xml:space="preserve"> </v>
      </c>
      <c r="M142" s="39">
        <f t="shared" si="42"/>
        <v>0</v>
      </c>
      <c r="N142" s="39">
        <f t="shared" si="48"/>
        <v>0</v>
      </c>
      <c r="O142" s="39">
        <f t="shared" si="49"/>
        <v>0</v>
      </c>
      <c r="P142" s="39">
        <f t="shared" si="50"/>
        <v>0</v>
      </c>
      <c r="Q142" s="367">
        <f t="shared" si="51"/>
        <v>0</v>
      </c>
      <c r="R142" s="368">
        <f t="shared" si="52"/>
        <v>0</v>
      </c>
      <c r="S142" s="367">
        <f t="shared" si="53"/>
        <v>0</v>
      </c>
      <c r="T142" s="367">
        <f t="shared" si="54"/>
        <v>0</v>
      </c>
      <c r="U142">
        <f t="shared" si="55"/>
        <v>0</v>
      </c>
      <c r="V142">
        <f t="shared" si="56"/>
        <v>0</v>
      </c>
      <c r="W142">
        <f t="shared" si="57"/>
        <v>0</v>
      </c>
      <c r="X142">
        <f t="shared" si="58"/>
        <v>0</v>
      </c>
      <c r="Y142">
        <f t="shared" si="59"/>
        <v>0</v>
      </c>
      <c r="AA142" s="1" t="e">
        <f t="shared" si="60"/>
        <v>#N/A</v>
      </c>
    </row>
    <row r="143" spans="1:27" x14ac:dyDescent="0.25">
      <c r="A143" s="284">
        <f>+Declarations!A143</f>
        <v>0</v>
      </c>
      <c r="B143" t="str">
        <f t="shared" si="43"/>
        <v/>
      </c>
      <c r="C143" s="1" t="str">
        <f t="shared" si="44"/>
        <v/>
      </c>
      <c r="D143" s="1" t="str">
        <f t="shared" si="62"/>
        <v/>
      </c>
      <c r="E143" s="15">
        <f t="shared" si="45"/>
        <v>0</v>
      </c>
      <c r="F143" s="1">
        <f t="shared" si="46"/>
        <v>0</v>
      </c>
      <c r="G143" s="1" t="str">
        <f t="shared" si="47"/>
        <v/>
      </c>
      <c r="H143" t="str">
        <f t="shared" si="61"/>
        <v xml:space="preserve"> </v>
      </c>
      <c r="M143" s="39">
        <f t="shared" si="42"/>
        <v>0</v>
      </c>
      <c r="N143" s="39">
        <f t="shared" si="48"/>
        <v>0</v>
      </c>
      <c r="O143" s="39">
        <f t="shared" si="49"/>
        <v>0</v>
      </c>
      <c r="P143" s="39">
        <f t="shared" si="50"/>
        <v>0</v>
      </c>
      <c r="Q143" s="367">
        <f t="shared" si="51"/>
        <v>0</v>
      </c>
      <c r="R143" s="368">
        <f t="shared" si="52"/>
        <v>0</v>
      </c>
      <c r="S143" s="367">
        <f t="shared" si="53"/>
        <v>0</v>
      </c>
      <c r="T143" s="367">
        <f t="shared" si="54"/>
        <v>0</v>
      </c>
      <c r="U143">
        <f t="shared" si="55"/>
        <v>0</v>
      </c>
      <c r="V143">
        <f t="shared" si="56"/>
        <v>0</v>
      </c>
      <c r="W143">
        <f t="shared" si="57"/>
        <v>0</v>
      </c>
      <c r="X143">
        <f t="shared" si="58"/>
        <v>0</v>
      </c>
      <c r="Y143">
        <f t="shared" si="59"/>
        <v>0</v>
      </c>
      <c r="AA143" s="1" t="e">
        <f t="shared" si="60"/>
        <v>#N/A</v>
      </c>
    </row>
    <row r="144" spans="1:27" x14ac:dyDescent="0.25">
      <c r="A144" s="284">
        <f>+Declarations!A144</f>
        <v>0</v>
      </c>
      <c r="B144" t="str">
        <f t="shared" si="43"/>
        <v/>
      </c>
      <c r="C144" s="1" t="str">
        <f t="shared" si="44"/>
        <v/>
      </c>
      <c r="D144" s="1" t="str">
        <f t="shared" si="62"/>
        <v/>
      </c>
      <c r="E144" s="15">
        <f t="shared" si="45"/>
        <v>0</v>
      </c>
      <c r="F144" s="1">
        <f t="shared" si="46"/>
        <v>0</v>
      </c>
      <c r="G144" s="1" t="str">
        <f t="shared" si="47"/>
        <v/>
      </c>
      <c r="H144" t="str">
        <f t="shared" si="61"/>
        <v xml:space="preserve"> </v>
      </c>
      <c r="M144" s="39">
        <f t="shared" si="42"/>
        <v>0</v>
      </c>
      <c r="N144" s="39">
        <f t="shared" si="48"/>
        <v>0</v>
      </c>
      <c r="O144" s="39">
        <f t="shared" si="49"/>
        <v>0</v>
      </c>
      <c r="P144" s="39">
        <f t="shared" si="50"/>
        <v>0</v>
      </c>
      <c r="Q144" s="367">
        <f t="shared" si="51"/>
        <v>0</v>
      </c>
      <c r="R144" s="368">
        <f t="shared" si="52"/>
        <v>0</v>
      </c>
      <c r="S144" s="367">
        <f t="shared" si="53"/>
        <v>0</v>
      </c>
      <c r="T144" s="367">
        <f t="shared" si="54"/>
        <v>0</v>
      </c>
      <c r="U144">
        <f t="shared" si="55"/>
        <v>0</v>
      </c>
      <c r="V144">
        <f t="shared" si="56"/>
        <v>0</v>
      </c>
      <c r="W144">
        <f t="shared" si="57"/>
        <v>0</v>
      </c>
      <c r="X144">
        <f t="shared" si="58"/>
        <v>0</v>
      </c>
      <c r="Y144">
        <f t="shared" si="59"/>
        <v>0</v>
      </c>
      <c r="AA144" s="1" t="e">
        <f t="shared" si="60"/>
        <v>#N/A</v>
      </c>
    </row>
    <row r="145" spans="1:27" x14ac:dyDescent="0.25">
      <c r="A145" s="284">
        <f>+Declarations!A145</f>
        <v>0</v>
      </c>
      <c r="B145" t="str">
        <f t="shared" si="43"/>
        <v/>
      </c>
      <c r="C145" s="1" t="str">
        <f t="shared" si="44"/>
        <v/>
      </c>
      <c r="D145" s="1" t="str">
        <f t="shared" si="62"/>
        <v/>
      </c>
      <c r="E145" s="15">
        <f t="shared" si="45"/>
        <v>0</v>
      </c>
      <c r="F145" s="1">
        <f t="shared" si="46"/>
        <v>0</v>
      </c>
      <c r="G145" s="1" t="str">
        <f t="shared" si="47"/>
        <v/>
      </c>
      <c r="H145" t="str">
        <f t="shared" si="61"/>
        <v xml:space="preserve"> </v>
      </c>
      <c r="M145" s="39">
        <f t="shared" si="42"/>
        <v>0</v>
      </c>
      <c r="N145" s="39">
        <f t="shared" si="48"/>
        <v>0</v>
      </c>
      <c r="O145" s="39">
        <f t="shared" si="49"/>
        <v>0</v>
      </c>
      <c r="P145" s="39">
        <f t="shared" si="50"/>
        <v>0</v>
      </c>
      <c r="Q145" s="367">
        <f t="shared" si="51"/>
        <v>0</v>
      </c>
      <c r="R145" s="368">
        <f t="shared" si="52"/>
        <v>0</v>
      </c>
      <c r="S145" s="367">
        <f t="shared" si="53"/>
        <v>0</v>
      </c>
      <c r="T145" s="367">
        <f t="shared" si="54"/>
        <v>0</v>
      </c>
      <c r="U145">
        <f t="shared" si="55"/>
        <v>0</v>
      </c>
      <c r="V145">
        <f t="shared" si="56"/>
        <v>0</v>
      </c>
      <c r="W145">
        <f t="shared" si="57"/>
        <v>0</v>
      </c>
      <c r="X145">
        <f t="shared" si="58"/>
        <v>0</v>
      </c>
      <c r="Y145">
        <f t="shared" si="59"/>
        <v>0</v>
      </c>
      <c r="AA145" s="1" t="e">
        <f t="shared" si="60"/>
        <v>#N/A</v>
      </c>
    </row>
    <row r="146" spans="1:27" x14ac:dyDescent="0.25">
      <c r="A146" s="284">
        <f>+Declarations!A146</f>
        <v>0</v>
      </c>
      <c r="B146" t="str">
        <f t="shared" si="43"/>
        <v/>
      </c>
      <c r="C146" s="1" t="str">
        <f t="shared" si="44"/>
        <v/>
      </c>
      <c r="D146" s="1" t="str">
        <f t="shared" si="62"/>
        <v/>
      </c>
      <c r="E146" s="15">
        <f t="shared" si="45"/>
        <v>0</v>
      </c>
      <c r="F146" s="1">
        <f t="shared" si="46"/>
        <v>0</v>
      </c>
      <c r="G146" s="1" t="str">
        <f t="shared" si="47"/>
        <v/>
      </c>
      <c r="H146" t="str">
        <f t="shared" si="61"/>
        <v xml:space="preserve"> </v>
      </c>
      <c r="M146" s="39">
        <f t="shared" si="42"/>
        <v>0</v>
      </c>
      <c r="N146" s="39">
        <f t="shared" si="48"/>
        <v>0</v>
      </c>
      <c r="O146" s="39">
        <f t="shared" si="49"/>
        <v>0</v>
      </c>
      <c r="P146" s="39">
        <f t="shared" si="50"/>
        <v>0</v>
      </c>
      <c r="Q146" s="367">
        <f t="shared" si="51"/>
        <v>0</v>
      </c>
      <c r="R146" s="368">
        <f t="shared" si="52"/>
        <v>0</v>
      </c>
      <c r="S146" s="367">
        <f t="shared" si="53"/>
        <v>0</v>
      </c>
      <c r="T146" s="367">
        <f t="shared" si="54"/>
        <v>0</v>
      </c>
      <c r="U146">
        <f t="shared" si="55"/>
        <v>0</v>
      </c>
      <c r="V146">
        <f t="shared" si="56"/>
        <v>0</v>
      </c>
      <c r="W146">
        <f t="shared" si="57"/>
        <v>0</v>
      </c>
      <c r="X146">
        <f t="shared" si="58"/>
        <v>0</v>
      </c>
      <c r="Y146">
        <f t="shared" si="59"/>
        <v>0</v>
      </c>
      <c r="AA146" s="1" t="e">
        <f t="shared" si="60"/>
        <v>#N/A</v>
      </c>
    </row>
    <row r="147" spans="1:27" x14ac:dyDescent="0.25">
      <c r="A147" s="284">
        <f>+Declarations!A147</f>
        <v>0</v>
      </c>
      <c r="B147" t="str">
        <f t="shared" si="43"/>
        <v/>
      </c>
      <c r="C147" s="1" t="str">
        <f t="shared" si="44"/>
        <v/>
      </c>
      <c r="D147" s="1" t="str">
        <f t="shared" si="62"/>
        <v/>
      </c>
      <c r="E147" s="15">
        <f t="shared" si="45"/>
        <v>0</v>
      </c>
      <c r="F147" s="1">
        <f t="shared" si="46"/>
        <v>0</v>
      </c>
      <c r="G147" s="1" t="str">
        <f t="shared" si="47"/>
        <v/>
      </c>
      <c r="H147" t="str">
        <f t="shared" si="61"/>
        <v xml:space="preserve"> </v>
      </c>
      <c r="M147" s="39">
        <f t="shared" si="42"/>
        <v>0</v>
      </c>
      <c r="N147" s="39">
        <f t="shared" si="48"/>
        <v>0</v>
      </c>
      <c r="O147" s="39">
        <f t="shared" si="49"/>
        <v>0</v>
      </c>
      <c r="P147" s="39">
        <f t="shared" si="50"/>
        <v>0</v>
      </c>
      <c r="Q147" s="367">
        <f t="shared" si="51"/>
        <v>0</v>
      </c>
      <c r="R147" s="368">
        <f t="shared" si="52"/>
        <v>0</v>
      </c>
      <c r="S147" s="367">
        <f t="shared" si="53"/>
        <v>0</v>
      </c>
      <c r="T147" s="367">
        <f t="shared" si="54"/>
        <v>0</v>
      </c>
      <c r="U147">
        <f t="shared" si="55"/>
        <v>0</v>
      </c>
      <c r="V147">
        <f t="shared" si="56"/>
        <v>0</v>
      </c>
      <c r="W147">
        <f t="shared" si="57"/>
        <v>0</v>
      </c>
      <c r="X147">
        <f t="shared" si="58"/>
        <v>0</v>
      </c>
      <c r="Y147">
        <f t="shared" si="59"/>
        <v>0</v>
      </c>
      <c r="AA147" s="1" t="e">
        <f t="shared" si="60"/>
        <v>#N/A</v>
      </c>
    </row>
    <row r="148" spans="1:27" x14ac:dyDescent="0.25">
      <c r="A148" s="284">
        <f>+Declarations!A148</f>
        <v>0</v>
      </c>
      <c r="B148" t="str">
        <f t="shared" si="43"/>
        <v/>
      </c>
      <c r="C148" s="1" t="str">
        <f t="shared" si="44"/>
        <v/>
      </c>
      <c r="D148" s="1" t="str">
        <f t="shared" si="62"/>
        <v/>
      </c>
      <c r="E148" s="15">
        <f t="shared" si="45"/>
        <v>0</v>
      </c>
      <c r="F148" s="1">
        <f t="shared" si="46"/>
        <v>0</v>
      </c>
      <c r="G148" s="1" t="str">
        <f t="shared" si="47"/>
        <v/>
      </c>
      <c r="H148" t="str">
        <f t="shared" si="61"/>
        <v xml:space="preserve"> </v>
      </c>
      <c r="M148" s="39">
        <f t="shared" si="42"/>
        <v>0</v>
      </c>
      <c r="N148" s="39">
        <f t="shared" si="48"/>
        <v>0</v>
      </c>
      <c r="O148" s="39">
        <f t="shared" si="49"/>
        <v>0</v>
      </c>
      <c r="P148" s="39">
        <f t="shared" si="50"/>
        <v>0</v>
      </c>
      <c r="Q148" s="367">
        <f t="shared" si="51"/>
        <v>0</v>
      </c>
      <c r="R148" s="368">
        <f t="shared" si="52"/>
        <v>0</v>
      </c>
      <c r="S148" s="367">
        <f t="shared" si="53"/>
        <v>0</v>
      </c>
      <c r="T148" s="367">
        <f t="shared" si="54"/>
        <v>0</v>
      </c>
      <c r="U148">
        <f t="shared" si="55"/>
        <v>0</v>
      </c>
      <c r="V148">
        <f t="shared" si="56"/>
        <v>0</v>
      </c>
      <c r="W148">
        <f t="shared" si="57"/>
        <v>0</v>
      </c>
      <c r="X148">
        <f t="shared" si="58"/>
        <v>0</v>
      </c>
      <c r="Y148">
        <f t="shared" si="59"/>
        <v>0</v>
      </c>
      <c r="AA148" s="1" t="e">
        <f t="shared" si="60"/>
        <v>#N/A</v>
      </c>
    </row>
    <row r="149" spans="1:27" x14ac:dyDescent="0.25">
      <c r="A149" s="284">
        <f>+Declarations!A149</f>
        <v>0</v>
      </c>
      <c r="B149" t="str">
        <f t="shared" si="43"/>
        <v/>
      </c>
      <c r="C149" s="1" t="str">
        <f t="shared" si="44"/>
        <v/>
      </c>
      <c r="D149" s="1" t="str">
        <f t="shared" si="62"/>
        <v/>
      </c>
      <c r="E149" s="15">
        <f t="shared" si="45"/>
        <v>0</v>
      </c>
      <c r="F149" s="1">
        <f t="shared" si="46"/>
        <v>0</v>
      </c>
      <c r="G149" s="1" t="str">
        <f t="shared" si="47"/>
        <v/>
      </c>
      <c r="H149" t="str">
        <f t="shared" si="61"/>
        <v xml:space="preserve"> </v>
      </c>
      <c r="M149" s="39">
        <f t="shared" si="42"/>
        <v>0</v>
      </c>
      <c r="N149" s="39">
        <f t="shared" si="48"/>
        <v>0</v>
      </c>
      <c r="O149" s="39">
        <f t="shared" si="49"/>
        <v>0</v>
      </c>
      <c r="P149" s="39">
        <f t="shared" si="50"/>
        <v>0</v>
      </c>
      <c r="Q149" s="367">
        <f t="shared" si="51"/>
        <v>0</v>
      </c>
      <c r="R149" s="368">
        <f t="shared" si="52"/>
        <v>0</v>
      </c>
      <c r="S149" s="367">
        <f t="shared" si="53"/>
        <v>0</v>
      </c>
      <c r="T149" s="367">
        <f t="shared" si="54"/>
        <v>0</v>
      </c>
      <c r="U149">
        <f t="shared" si="55"/>
        <v>0</v>
      </c>
      <c r="V149">
        <f t="shared" si="56"/>
        <v>0</v>
      </c>
      <c r="W149">
        <f t="shared" si="57"/>
        <v>0</v>
      </c>
      <c r="X149">
        <f t="shared" si="58"/>
        <v>0</v>
      </c>
      <c r="Y149">
        <f t="shared" si="59"/>
        <v>0</v>
      </c>
      <c r="AA149" s="1" t="e">
        <f t="shared" si="60"/>
        <v>#N/A</v>
      </c>
    </row>
    <row r="150" spans="1:27" x14ac:dyDescent="0.25">
      <c r="A150" s="284">
        <f>+Declarations!A150</f>
        <v>0</v>
      </c>
      <c r="B150" t="str">
        <f t="shared" si="43"/>
        <v/>
      </c>
      <c r="C150" s="1" t="str">
        <f t="shared" si="44"/>
        <v/>
      </c>
      <c r="D150" s="1" t="str">
        <f t="shared" si="62"/>
        <v/>
      </c>
      <c r="E150" s="15">
        <f t="shared" si="45"/>
        <v>0</v>
      </c>
      <c r="F150" s="1">
        <f t="shared" si="46"/>
        <v>0</v>
      </c>
      <c r="G150" s="1" t="str">
        <f t="shared" si="47"/>
        <v/>
      </c>
      <c r="H150" t="str">
        <f t="shared" si="61"/>
        <v xml:space="preserve"> </v>
      </c>
      <c r="M150" s="39">
        <f t="shared" si="42"/>
        <v>0</v>
      </c>
      <c r="N150" s="39">
        <f t="shared" si="48"/>
        <v>0</v>
      </c>
      <c r="O150" s="39">
        <f t="shared" si="49"/>
        <v>0</v>
      </c>
      <c r="P150" s="39">
        <f t="shared" si="50"/>
        <v>0</v>
      </c>
      <c r="Q150" s="367">
        <f t="shared" si="51"/>
        <v>0</v>
      </c>
      <c r="R150" s="368">
        <f t="shared" si="52"/>
        <v>0</v>
      </c>
      <c r="S150" s="367">
        <f t="shared" si="53"/>
        <v>0</v>
      </c>
      <c r="T150" s="367">
        <f t="shared" si="54"/>
        <v>0</v>
      </c>
      <c r="U150">
        <f t="shared" si="55"/>
        <v>0</v>
      </c>
      <c r="V150">
        <f t="shared" si="56"/>
        <v>0</v>
      </c>
      <c r="W150">
        <f t="shared" si="57"/>
        <v>0</v>
      </c>
      <c r="X150">
        <f t="shared" si="58"/>
        <v>0</v>
      </c>
      <c r="Y150">
        <f t="shared" si="59"/>
        <v>0</v>
      </c>
      <c r="AA150" s="1" t="e">
        <f t="shared" si="60"/>
        <v>#N/A</v>
      </c>
    </row>
    <row r="151" spans="1:27" x14ac:dyDescent="0.25">
      <c r="A151" s="284">
        <f>+Declarations!A151</f>
        <v>0</v>
      </c>
      <c r="B151" t="str">
        <f t="shared" si="43"/>
        <v/>
      </c>
      <c r="C151" s="1" t="str">
        <f t="shared" si="44"/>
        <v/>
      </c>
      <c r="D151" s="1" t="str">
        <f t="shared" si="62"/>
        <v/>
      </c>
      <c r="E151" s="15">
        <f t="shared" si="45"/>
        <v>0</v>
      </c>
      <c r="F151" s="1">
        <f t="shared" si="46"/>
        <v>0</v>
      </c>
      <c r="G151" s="1" t="str">
        <f t="shared" si="47"/>
        <v/>
      </c>
      <c r="H151" t="str">
        <f t="shared" si="61"/>
        <v xml:space="preserve"> </v>
      </c>
      <c r="M151" s="39">
        <f t="shared" si="42"/>
        <v>0</v>
      </c>
      <c r="N151" s="39">
        <f t="shared" si="48"/>
        <v>0</v>
      </c>
      <c r="O151" s="39">
        <f t="shared" si="49"/>
        <v>0</v>
      </c>
      <c r="P151" s="39">
        <f t="shared" si="50"/>
        <v>0</v>
      </c>
      <c r="Q151" s="367">
        <f t="shared" si="51"/>
        <v>0</v>
      </c>
      <c r="R151" s="368">
        <f t="shared" si="52"/>
        <v>0</v>
      </c>
      <c r="S151" s="367">
        <f t="shared" si="53"/>
        <v>0</v>
      </c>
      <c r="T151" s="367">
        <f t="shared" si="54"/>
        <v>0</v>
      </c>
      <c r="U151">
        <f t="shared" si="55"/>
        <v>0</v>
      </c>
      <c r="V151">
        <f t="shared" si="56"/>
        <v>0</v>
      </c>
      <c r="W151">
        <f t="shared" si="57"/>
        <v>0</v>
      </c>
      <c r="X151">
        <f t="shared" si="58"/>
        <v>0</v>
      </c>
      <c r="Y151">
        <f t="shared" si="59"/>
        <v>0</v>
      </c>
      <c r="AA151" s="1" t="e">
        <f t="shared" si="60"/>
        <v>#N/A</v>
      </c>
    </row>
    <row r="152" spans="1:27" x14ac:dyDescent="0.25">
      <c r="A152" s="284">
        <f>+Declarations!A152</f>
        <v>0</v>
      </c>
      <c r="B152" t="str">
        <f t="shared" si="43"/>
        <v/>
      </c>
      <c r="C152" s="1" t="str">
        <f t="shared" si="44"/>
        <v/>
      </c>
      <c r="D152" s="1" t="str">
        <f t="shared" si="62"/>
        <v/>
      </c>
      <c r="E152" s="15">
        <f t="shared" si="45"/>
        <v>0</v>
      </c>
      <c r="F152" s="1">
        <f t="shared" si="46"/>
        <v>0</v>
      </c>
      <c r="G152" s="1" t="str">
        <f t="shared" si="47"/>
        <v/>
      </c>
      <c r="H152" t="str">
        <f t="shared" si="61"/>
        <v xml:space="preserve"> </v>
      </c>
      <c r="M152" s="39">
        <f t="shared" si="42"/>
        <v>0</v>
      </c>
      <c r="N152" s="39">
        <f t="shared" si="48"/>
        <v>0</v>
      </c>
      <c r="O152" s="39">
        <f t="shared" si="49"/>
        <v>0</v>
      </c>
      <c r="P152" s="39">
        <f t="shared" si="50"/>
        <v>0</v>
      </c>
      <c r="Q152" s="367">
        <f t="shared" si="51"/>
        <v>0</v>
      </c>
      <c r="R152" s="368">
        <f t="shared" si="52"/>
        <v>0</v>
      </c>
      <c r="S152" s="367">
        <f t="shared" si="53"/>
        <v>0</v>
      </c>
      <c r="T152" s="367">
        <f t="shared" si="54"/>
        <v>0</v>
      </c>
      <c r="U152">
        <f t="shared" si="55"/>
        <v>0</v>
      </c>
      <c r="V152">
        <f t="shared" si="56"/>
        <v>0</v>
      </c>
      <c r="W152">
        <f t="shared" si="57"/>
        <v>0</v>
      </c>
      <c r="X152">
        <f t="shared" si="58"/>
        <v>0</v>
      </c>
      <c r="Y152">
        <f t="shared" si="59"/>
        <v>0</v>
      </c>
      <c r="AA152" s="1" t="e">
        <f t="shared" si="60"/>
        <v>#N/A</v>
      </c>
    </row>
    <row r="153" spans="1:27" x14ac:dyDescent="0.25">
      <c r="A153" s="284">
        <f>+Declarations!A153</f>
        <v>0</v>
      </c>
      <c r="B153" t="str">
        <f t="shared" si="43"/>
        <v/>
      </c>
      <c r="C153" s="1" t="str">
        <f t="shared" si="44"/>
        <v/>
      </c>
      <c r="D153" s="1" t="str">
        <f t="shared" si="62"/>
        <v/>
      </c>
      <c r="E153" s="15">
        <f t="shared" si="45"/>
        <v>0</v>
      </c>
      <c r="F153" s="1">
        <f t="shared" si="46"/>
        <v>0</v>
      </c>
      <c r="G153" s="1" t="str">
        <f t="shared" si="47"/>
        <v/>
      </c>
      <c r="H153" t="str">
        <f t="shared" si="61"/>
        <v xml:space="preserve"> </v>
      </c>
      <c r="M153" s="39">
        <f t="shared" si="42"/>
        <v>0</v>
      </c>
      <c r="N153" s="39">
        <f t="shared" si="48"/>
        <v>0</v>
      </c>
      <c r="O153" s="39">
        <f t="shared" si="49"/>
        <v>0</v>
      </c>
      <c r="P153" s="39">
        <f t="shared" si="50"/>
        <v>0</v>
      </c>
      <c r="Q153" s="367">
        <f t="shared" si="51"/>
        <v>0</v>
      </c>
      <c r="R153" s="368">
        <f t="shared" si="52"/>
        <v>0</v>
      </c>
      <c r="S153" s="367">
        <f t="shared" si="53"/>
        <v>0</v>
      </c>
      <c r="T153" s="367">
        <f t="shared" si="54"/>
        <v>0</v>
      </c>
      <c r="U153">
        <f t="shared" si="55"/>
        <v>0</v>
      </c>
      <c r="V153">
        <f t="shared" si="56"/>
        <v>0</v>
      </c>
      <c r="W153">
        <f t="shared" si="57"/>
        <v>0</v>
      </c>
      <c r="X153">
        <f t="shared" si="58"/>
        <v>0</v>
      </c>
      <c r="Y153">
        <f t="shared" si="59"/>
        <v>0</v>
      </c>
      <c r="AA153" s="1" t="e">
        <f t="shared" si="60"/>
        <v>#N/A</v>
      </c>
    </row>
    <row r="154" spans="1:27" x14ac:dyDescent="0.25">
      <c r="A154" s="284">
        <f>+Declarations!A154</f>
        <v>0</v>
      </c>
      <c r="B154" t="str">
        <f t="shared" si="43"/>
        <v/>
      </c>
      <c r="C154" s="1" t="str">
        <f t="shared" si="44"/>
        <v/>
      </c>
      <c r="D154" s="1" t="str">
        <f t="shared" si="62"/>
        <v/>
      </c>
      <c r="E154" s="15">
        <f t="shared" si="45"/>
        <v>0</v>
      </c>
      <c r="F154" s="1">
        <f t="shared" si="46"/>
        <v>0</v>
      </c>
      <c r="G154" s="1" t="str">
        <f t="shared" si="47"/>
        <v/>
      </c>
      <c r="H154" t="str">
        <f t="shared" si="61"/>
        <v xml:space="preserve"> </v>
      </c>
      <c r="M154" s="39">
        <f t="shared" si="42"/>
        <v>0</v>
      </c>
      <c r="N154" s="39">
        <f t="shared" si="48"/>
        <v>0</v>
      </c>
      <c r="O154" s="39">
        <f t="shared" si="49"/>
        <v>0</v>
      </c>
      <c r="P154" s="39">
        <f t="shared" si="50"/>
        <v>0</v>
      </c>
      <c r="Q154" s="367">
        <f t="shared" si="51"/>
        <v>0</v>
      </c>
      <c r="R154" s="368">
        <f t="shared" si="52"/>
        <v>0</v>
      </c>
      <c r="S154" s="367">
        <f t="shared" si="53"/>
        <v>0</v>
      </c>
      <c r="T154" s="367">
        <f t="shared" si="54"/>
        <v>0</v>
      </c>
      <c r="U154">
        <f t="shared" si="55"/>
        <v>0</v>
      </c>
      <c r="V154">
        <f t="shared" si="56"/>
        <v>0</v>
      </c>
      <c r="W154">
        <f t="shared" si="57"/>
        <v>0</v>
      </c>
      <c r="X154">
        <f t="shared" si="58"/>
        <v>0</v>
      </c>
      <c r="Y154">
        <f t="shared" si="59"/>
        <v>0</v>
      </c>
      <c r="AA154" s="1" t="e">
        <f t="shared" si="60"/>
        <v>#N/A</v>
      </c>
    </row>
    <row r="155" spans="1:27" x14ac:dyDescent="0.25">
      <c r="A155" s="284">
        <f>+Declarations!A155</f>
        <v>0</v>
      </c>
      <c r="B155" t="str">
        <f t="shared" si="43"/>
        <v/>
      </c>
      <c r="C155" s="1" t="str">
        <f t="shared" si="44"/>
        <v/>
      </c>
      <c r="D155" s="1" t="str">
        <f t="shared" si="62"/>
        <v/>
      </c>
      <c r="E155" s="15">
        <f t="shared" si="45"/>
        <v>0</v>
      </c>
      <c r="F155" s="1">
        <f t="shared" si="46"/>
        <v>0</v>
      </c>
      <c r="G155" s="1" t="str">
        <f t="shared" si="47"/>
        <v/>
      </c>
      <c r="H155" t="str">
        <f t="shared" si="61"/>
        <v xml:space="preserve"> </v>
      </c>
      <c r="M155" s="39">
        <f t="shared" si="42"/>
        <v>0</v>
      </c>
      <c r="N155" s="39">
        <f t="shared" si="48"/>
        <v>0</v>
      </c>
      <c r="O155" s="39">
        <f t="shared" si="49"/>
        <v>0</v>
      </c>
      <c r="P155" s="39">
        <f t="shared" si="50"/>
        <v>0</v>
      </c>
      <c r="Q155" s="367">
        <f t="shared" si="51"/>
        <v>0</v>
      </c>
      <c r="R155" s="368">
        <f t="shared" si="52"/>
        <v>0</v>
      </c>
      <c r="S155" s="367">
        <f t="shared" si="53"/>
        <v>0</v>
      </c>
      <c r="T155" s="367">
        <f t="shared" si="54"/>
        <v>0</v>
      </c>
      <c r="U155">
        <f t="shared" si="55"/>
        <v>0</v>
      </c>
      <c r="V155">
        <f t="shared" si="56"/>
        <v>0</v>
      </c>
      <c r="W155">
        <f t="shared" si="57"/>
        <v>0</v>
      </c>
      <c r="X155">
        <f t="shared" si="58"/>
        <v>0</v>
      </c>
      <c r="Y155">
        <f t="shared" si="59"/>
        <v>0</v>
      </c>
      <c r="AA155" s="1" t="e">
        <f t="shared" si="60"/>
        <v>#N/A</v>
      </c>
    </row>
    <row r="156" spans="1:27" x14ac:dyDescent="0.25">
      <c r="A156" s="284">
        <f>+Declarations!A156</f>
        <v>0</v>
      </c>
      <c r="B156" t="str">
        <f t="shared" si="43"/>
        <v/>
      </c>
      <c r="C156" s="1" t="str">
        <f t="shared" si="44"/>
        <v/>
      </c>
      <c r="D156" s="1" t="str">
        <f t="shared" si="62"/>
        <v/>
      </c>
      <c r="E156" s="15">
        <f t="shared" si="45"/>
        <v>0</v>
      </c>
      <c r="F156" s="1">
        <f t="shared" si="46"/>
        <v>0</v>
      </c>
      <c r="G156" s="1" t="str">
        <f t="shared" si="47"/>
        <v/>
      </c>
      <c r="H156" t="str">
        <f t="shared" si="61"/>
        <v xml:space="preserve"> </v>
      </c>
      <c r="M156" s="39">
        <f t="shared" si="42"/>
        <v>0</v>
      </c>
      <c r="N156" s="39">
        <f t="shared" si="48"/>
        <v>0</v>
      </c>
      <c r="O156" s="39">
        <f t="shared" si="49"/>
        <v>0</v>
      </c>
      <c r="P156" s="39">
        <f t="shared" si="50"/>
        <v>0</v>
      </c>
      <c r="Q156" s="367">
        <f t="shared" si="51"/>
        <v>0</v>
      </c>
      <c r="R156" s="368">
        <f t="shared" si="52"/>
        <v>0</v>
      </c>
      <c r="S156" s="367">
        <f t="shared" si="53"/>
        <v>0</v>
      </c>
      <c r="T156" s="367">
        <f t="shared" si="54"/>
        <v>0</v>
      </c>
      <c r="U156">
        <f t="shared" si="55"/>
        <v>0</v>
      </c>
      <c r="V156">
        <f t="shared" si="56"/>
        <v>0</v>
      </c>
      <c r="W156">
        <f t="shared" si="57"/>
        <v>0</v>
      </c>
      <c r="X156">
        <f t="shared" si="58"/>
        <v>0</v>
      </c>
      <c r="Y156">
        <f t="shared" si="59"/>
        <v>0</v>
      </c>
      <c r="AA156" s="1" t="e">
        <f t="shared" si="60"/>
        <v>#N/A</v>
      </c>
    </row>
    <row r="157" spans="1:27" x14ac:dyDescent="0.25">
      <c r="A157" s="284">
        <f>+Declarations!A157</f>
        <v>0</v>
      </c>
      <c r="B157" t="str">
        <f t="shared" si="43"/>
        <v/>
      </c>
      <c r="C157" s="1" t="str">
        <f t="shared" si="44"/>
        <v/>
      </c>
      <c r="D157" s="1" t="str">
        <f t="shared" si="62"/>
        <v/>
      </c>
      <c r="E157" s="15">
        <f t="shared" si="45"/>
        <v>0</v>
      </c>
      <c r="F157" s="1">
        <f t="shared" si="46"/>
        <v>0</v>
      </c>
      <c r="G157" s="1" t="str">
        <f t="shared" si="47"/>
        <v/>
      </c>
      <c r="H157" t="str">
        <f t="shared" si="61"/>
        <v xml:space="preserve"> </v>
      </c>
      <c r="M157" s="39">
        <f t="shared" si="42"/>
        <v>0</v>
      </c>
      <c r="N157" s="39">
        <f t="shared" si="48"/>
        <v>0</v>
      </c>
      <c r="O157" s="39">
        <f t="shared" si="49"/>
        <v>0</v>
      </c>
      <c r="P157" s="39">
        <f t="shared" si="50"/>
        <v>0</v>
      </c>
      <c r="Q157" s="367">
        <f t="shared" si="51"/>
        <v>0</v>
      </c>
      <c r="R157" s="368">
        <f t="shared" si="52"/>
        <v>0</v>
      </c>
      <c r="S157" s="367">
        <f t="shared" si="53"/>
        <v>0</v>
      </c>
      <c r="T157" s="367">
        <f t="shared" si="54"/>
        <v>0</v>
      </c>
      <c r="U157">
        <f t="shared" si="55"/>
        <v>0</v>
      </c>
      <c r="V157">
        <f t="shared" si="56"/>
        <v>0</v>
      </c>
      <c r="W157">
        <f t="shared" si="57"/>
        <v>0</v>
      </c>
      <c r="X157">
        <f t="shared" si="58"/>
        <v>0</v>
      </c>
      <c r="Y157">
        <f t="shared" si="59"/>
        <v>0</v>
      </c>
      <c r="AA157" s="1" t="e">
        <f t="shared" si="60"/>
        <v>#N/A</v>
      </c>
    </row>
    <row r="158" spans="1:27" x14ac:dyDescent="0.25">
      <c r="A158" s="284">
        <f>+Declarations!A158</f>
        <v>0</v>
      </c>
      <c r="B158" t="str">
        <f t="shared" si="43"/>
        <v/>
      </c>
      <c r="C158" s="1" t="str">
        <f t="shared" si="44"/>
        <v/>
      </c>
      <c r="D158" s="1" t="str">
        <f t="shared" si="62"/>
        <v/>
      </c>
      <c r="E158" s="15">
        <f t="shared" si="45"/>
        <v>0</v>
      </c>
      <c r="F158" s="1">
        <f t="shared" si="46"/>
        <v>0</v>
      </c>
      <c r="G158" s="1" t="str">
        <f t="shared" si="47"/>
        <v/>
      </c>
      <c r="H158" t="str">
        <f t="shared" si="61"/>
        <v xml:space="preserve"> </v>
      </c>
      <c r="M158" s="39">
        <f t="shared" si="42"/>
        <v>0</v>
      </c>
      <c r="N158" s="39">
        <f t="shared" si="48"/>
        <v>0</v>
      </c>
      <c r="O158" s="39">
        <f t="shared" si="49"/>
        <v>0</v>
      </c>
      <c r="P158" s="39">
        <f t="shared" si="50"/>
        <v>0</v>
      </c>
      <c r="Q158" s="367">
        <f t="shared" si="51"/>
        <v>0</v>
      </c>
      <c r="R158" s="368">
        <f t="shared" si="52"/>
        <v>0</v>
      </c>
      <c r="S158" s="367">
        <f t="shared" si="53"/>
        <v>0</v>
      </c>
      <c r="T158" s="367">
        <f t="shared" si="54"/>
        <v>0</v>
      </c>
      <c r="U158">
        <f t="shared" si="55"/>
        <v>0</v>
      </c>
      <c r="V158">
        <f t="shared" si="56"/>
        <v>0</v>
      </c>
      <c r="W158">
        <f t="shared" si="57"/>
        <v>0</v>
      </c>
      <c r="X158">
        <f t="shared" si="58"/>
        <v>0</v>
      </c>
      <c r="Y158">
        <f t="shared" si="59"/>
        <v>0</v>
      </c>
      <c r="AA158" s="1" t="e">
        <f t="shared" si="60"/>
        <v>#N/A</v>
      </c>
    </row>
    <row r="159" spans="1:27" x14ac:dyDescent="0.25">
      <c r="A159" s="284">
        <f>+Declarations!A159</f>
        <v>0</v>
      </c>
      <c r="B159" t="str">
        <f t="shared" si="43"/>
        <v/>
      </c>
      <c r="C159" s="1" t="str">
        <f t="shared" si="44"/>
        <v/>
      </c>
      <c r="D159" s="1" t="str">
        <f t="shared" si="62"/>
        <v/>
      </c>
      <c r="E159" s="15">
        <f t="shared" si="45"/>
        <v>0</v>
      </c>
      <c r="F159" s="1">
        <f t="shared" si="46"/>
        <v>0</v>
      </c>
      <c r="G159" s="1" t="str">
        <f t="shared" si="47"/>
        <v/>
      </c>
      <c r="H159" t="str">
        <f t="shared" si="61"/>
        <v xml:space="preserve"> </v>
      </c>
      <c r="M159" s="39">
        <f t="shared" si="42"/>
        <v>0</v>
      </c>
      <c r="N159" s="39">
        <f t="shared" si="48"/>
        <v>0</v>
      </c>
      <c r="O159" s="39">
        <f t="shared" si="49"/>
        <v>0</v>
      </c>
      <c r="P159" s="39">
        <f t="shared" si="50"/>
        <v>0</v>
      </c>
      <c r="Q159" s="367">
        <f t="shared" si="51"/>
        <v>0</v>
      </c>
      <c r="R159" s="368">
        <f t="shared" si="52"/>
        <v>0</v>
      </c>
      <c r="S159" s="367">
        <f t="shared" si="53"/>
        <v>0</v>
      </c>
      <c r="T159" s="367">
        <f t="shared" si="54"/>
        <v>0</v>
      </c>
      <c r="U159">
        <f t="shared" si="55"/>
        <v>0</v>
      </c>
      <c r="V159">
        <f t="shared" si="56"/>
        <v>0</v>
      </c>
      <c r="W159">
        <f t="shared" si="57"/>
        <v>0</v>
      </c>
      <c r="X159">
        <f t="shared" si="58"/>
        <v>0</v>
      </c>
      <c r="Y159">
        <f t="shared" si="59"/>
        <v>0</v>
      </c>
      <c r="AA159" s="1" t="e">
        <f t="shared" si="60"/>
        <v>#N/A</v>
      </c>
    </row>
    <row r="160" spans="1:27" x14ac:dyDescent="0.25">
      <c r="A160" s="284">
        <f>+Declarations!A160</f>
        <v>0</v>
      </c>
      <c r="B160" t="str">
        <f t="shared" si="43"/>
        <v/>
      </c>
      <c r="C160" s="1" t="str">
        <f t="shared" si="44"/>
        <v/>
      </c>
      <c r="D160" s="1" t="str">
        <f t="shared" si="62"/>
        <v/>
      </c>
      <c r="E160" s="15">
        <f t="shared" si="45"/>
        <v>0</v>
      </c>
      <c r="F160" s="1">
        <f t="shared" si="46"/>
        <v>0</v>
      </c>
      <c r="G160" s="1" t="str">
        <f t="shared" si="47"/>
        <v/>
      </c>
      <c r="H160" t="str">
        <f t="shared" si="61"/>
        <v xml:space="preserve"> </v>
      </c>
      <c r="M160" s="39">
        <f t="shared" si="42"/>
        <v>0</v>
      </c>
      <c r="N160" s="39">
        <f t="shared" si="48"/>
        <v>0</v>
      </c>
      <c r="O160" s="39">
        <f t="shared" si="49"/>
        <v>0</v>
      </c>
      <c r="P160" s="39">
        <f t="shared" si="50"/>
        <v>0</v>
      </c>
      <c r="Q160" s="367">
        <f t="shared" si="51"/>
        <v>0</v>
      </c>
      <c r="R160" s="368">
        <f t="shared" si="52"/>
        <v>0</v>
      </c>
      <c r="S160" s="367">
        <f t="shared" si="53"/>
        <v>0</v>
      </c>
      <c r="T160" s="367">
        <f t="shared" si="54"/>
        <v>0</v>
      </c>
      <c r="U160">
        <f t="shared" si="55"/>
        <v>0</v>
      </c>
      <c r="V160">
        <f t="shared" si="56"/>
        <v>0</v>
      </c>
      <c r="W160">
        <f t="shared" si="57"/>
        <v>0</v>
      </c>
      <c r="X160">
        <f t="shared" si="58"/>
        <v>0</v>
      </c>
      <c r="Y160">
        <f t="shared" si="59"/>
        <v>0</v>
      </c>
      <c r="AA160" s="1" t="e">
        <f t="shared" si="60"/>
        <v>#N/A</v>
      </c>
    </row>
    <row r="161" spans="1:27" x14ac:dyDescent="0.25">
      <c r="A161" s="284">
        <f>+Declarations!A161</f>
        <v>0</v>
      </c>
      <c r="B161" t="str">
        <f t="shared" si="43"/>
        <v/>
      </c>
      <c r="C161" s="1" t="str">
        <f t="shared" si="44"/>
        <v/>
      </c>
      <c r="D161" s="1" t="str">
        <f t="shared" si="62"/>
        <v/>
      </c>
      <c r="E161" s="15">
        <f t="shared" si="45"/>
        <v>0</v>
      </c>
      <c r="F161" s="1">
        <f t="shared" si="46"/>
        <v>0</v>
      </c>
      <c r="G161" s="1" t="str">
        <f t="shared" si="47"/>
        <v/>
      </c>
      <c r="H161" t="str">
        <f t="shared" si="61"/>
        <v xml:space="preserve"> </v>
      </c>
      <c r="M161" s="39">
        <f t="shared" si="42"/>
        <v>0</v>
      </c>
      <c r="N161" s="39">
        <f t="shared" si="48"/>
        <v>0</v>
      </c>
      <c r="O161" s="39">
        <f t="shared" si="49"/>
        <v>0</v>
      </c>
      <c r="P161" s="39">
        <f t="shared" si="50"/>
        <v>0</v>
      </c>
      <c r="Q161" s="367">
        <f t="shared" si="51"/>
        <v>0</v>
      </c>
      <c r="R161" s="368">
        <f t="shared" si="52"/>
        <v>0</v>
      </c>
      <c r="S161" s="367">
        <f t="shared" si="53"/>
        <v>0</v>
      </c>
      <c r="T161" s="367">
        <f t="shared" si="54"/>
        <v>0</v>
      </c>
      <c r="U161">
        <f t="shared" si="55"/>
        <v>0</v>
      </c>
      <c r="V161">
        <f t="shared" si="56"/>
        <v>0</v>
      </c>
      <c r="W161">
        <f t="shared" si="57"/>
        <v>0</v>
      </c>
      <c r="X161">
        <f t="shared" si="58"/>
        <v>0</v>
      </c>
      <c r="Y161">
        <f t="shared" si="59"/>
        <v>0</v>
      </c>
      <c r="AA161" s="1" t="e">
        <f t="shared" si="60"/>
        <v>#N/A</v>
      </c>
    </row>
    <row r="162" spans="1:27" x14ac:dyDescent="0.25">
      <c r="A162" s="284">
        <f>+Declarations!A162</f>
        <v>0</v>
      </c>
      <c r="B162" t="str">
        <f t="shared" si="43"/>
        <v/>
      </c>
      <c r="C162" s="1" t="str">
        <f t="shared" si="44"/>
        <v/>
      </c>
      <c r="D162" s="1" t="str">
        <f t="shared" si="62"/>
        <v/>
      </c>
      <c r="E162" s="15">
        <f t="shared" si="45"/>
        <v>0</v>
      </c>
      <c r="F162" s="1">
        <f t="shared" si="46"/>
        <v>0</v>
      </c>
      <c r="G162" s="1" t="str">
        <f t="shared" si="47"/>
        <v/>
      </c>
      <c r="H162" t="str">
        <f t="shared" si="61"/>
        <v xml:space="preserve"> </v>
      </c>
      <c r="M162" s="39">
        <f t="shared" si="42"/>
        <v>0</v>
      </c>
      <c r="N162" s="39">
        <f t="shared" si="48"/>
        <v>0</v>
      </c>
      <c r="O162" s="39">
        <f t="shared" si="49"/>
        <v>0</v>
      </c>
      <c r="P162" s="39">
        <f t="shared" si="50"/>
        <v>0</v>
      </c>
      <c r="Q162" s="367">
        <f t="shared" si="51"/>
        <v>0</v>
      </c>
      <c r="R162" s="368">
        <f t="shared" si="52"/>
        <v>0</v>
      </c>
      <c r="S162" s="367">
        <f t="shared" si="53"/>
        <v>0</v>
      </c>
      <c r="T162" s="367">
        <f t="shared" si="54"/>
        <v>0</v>
      </c>
      <c r="U162">
        <f t="shared" si="55"/>
        <v>0</v>
      </c>
      <c r="V162">
        <f t="shared" si="56"/>
        <v>0</v>
      </c>
      <c r="W162">
        <f t="shared" si="57"/>
        <v>0</v>
      </c>
      <c r="X162">
        <f t="shared" si="58"/>
        <v>0</v>
      </c>
      <c r="Y162">
        <f t="shared" si="59"/>
        <v>0</v>
      </c>
      <c r="AA162" s="1" t="e">
        <f t="shared" si="60"/>
        <v>#N/A</v>
      </c>
    </row>
    <row r="163" spans="1:27" x14ac:dyDescent="0.25">
      <c r="A163" s="284">
        <f>+Declarations!A163</f>
        <v>0</v>
      </c>
      <c r="B163" t="str">
        <f t="shared" si="43"/>
        <v/>
      </c>
      <c r="C163" s="1" t="str">
        <f t="shared" si="44"/>
        <v/>
      </c>
      <c r="D163" s="1" t="str">
        <f t="shared" si="62"/>
        <v/>
      </c>
      <c r="E163" s="15">
        <f t="shared" si="45"/>
        <v>0</v>
      </c>
      <c r="F163" s="1">
        <f t="shared" si="46"/>
        <v>0</v>
      </c>
      <c r="G163" s="1" t="str">
        <f t="shared" si="47"/>
        <v/>
      </c>
      <c r="H163" t="str">
        <f t="shared" si="61"/>
        <v xml:space="preserve"> </v>
      </c>
      <c r="M163" s="39">
        <f t="shared" si="42"/>
        <v>0</v>
      </c>
      <c r="N163" s="39">
        <f t="shared" si="48"/>
        <v>0</v>
      </c>
      <c r="O163" s="39">
        <f t="shared" si="49"/>
        <v>0</v>
      </c>
      <c r="P163" s="39">
        <f t="shared" si="50"/>
        <v>0</v>
      </c>
      <c r="Q163" s="367">
        <f t="shared" si="51"/>
        <v>0</v>
      </c>
      <c r="R163" s="368">
        <f t="shared" si="52"/>
        <v>0</v>
      </c>
      <c r="S163" s="367">
        <f t="shared" si="53"/>
        <v>0</v>
      </c>
      <c r="T163" s="367">
        <f t="shared" si="54"/>
        <v>0</v>
      </c>
      <c r="U163">
        <f t="shared" si="55"/>
        <v>0</v>
      </c>
      <c r="V163">
        <f t="shared" si="56"/>
        <v>0</v>
      </c>
      <c r="W163">
        <f t="shared" si="57"/>
        <v>0</v>
      </c>
      <c r="X163">
        <f t="shared" si="58"/>
        <v>0</v>
      </c>
      <c r="Y163">
        <f t="shared" si="59"/>
        <v>0</v>
      </c>
      <c r="AA163" s="1" t="e">
        <f t="shared" si="60"/>
        <v>#N/A</v>
      </c>
    </row>
    <row r="164" spans="1:27" x14ac:dyDescent="0.25">
      <c r="A164" s="284">
        <f>+Declarations!A164</f>
        <v>0</v>
      </c>
      <c r="B164" t="str">
        <f t="shared" si="43"/>
        <v/>
      </c>
      <c r="C164" s="1" t="str">
        <f t="shared" si="44"/>
        <v/>
      </c>
      <c r="D164" s="1" t="str">
        <f t="shared" si="62"/>
        <v/>
      </c>
      <c r="E164" s="15">
        <f t="shared" si="45"/>
        <v>0</v>
      </c>
      <c r="F164" s="1">
        <f t="shared" si="46"/>
        <v>0</v>
      </c>
      <c r="G164" s="1" t="str">
        <f t="shared" si="47"/>
        <v/>
      </c>
      <c r="H164" t="str">
        <f t="shared" si="61"/>
        <v xml:space="preserve"> </v>
      </c>
      <c r="M164" s="39">
        <f t="shared" si="42"/>
        <v>0</v>
      </c>
      <c r="N164" s="39">
        <f t="shared" si="48"/>
        <v>0</v>
      </c>
      <c r="O164" s="39">
        <f t="shared" si="49"/>
        <v>0</v>
      </c>
      <c r="P164" s="39">
        <f t="shared" si="50"/>
        <v>0</v>
      </c>
      <c r="Q164" s="367">
        <f t="shared" si="51"/>
        <v>0</v>
      </c>
      <c r="R164" s="368">
        <f t="shared" si="52"/>
        <v>0</v>
      </c>
      <c r="S164" s="367">
        <f t="shared" si="53"/>
        <v>0</v>
      </c>
      <c r="T164" s="367">
        <f t="shared" si="54"/>
        <v>0</v>
      </c>
      <c r="U164">
        <f t="shared" si="55"/>
        <v>0</v>
      </c>
      <c r="V164">
        <f t="shared" si="56"/>
        <v>0</v>
      </c>
      <c r="W164">
        <f t="shared" si="57"/>
        <v>0</v>
      </c>
      <c r="X164">
        <f t="shared" si="58"/>
        <v>0</v>
      </c>
      <c r="Y164">
        <f t="shared" si="59"/>
        <v>0</v>
      </c>
      <c r="AA164" s="1" t="e">
        <f t="shared" si="60"/>
        <v>#N/A</v>
      </c>
    </row>
    <row r="165" spans="1:27" x14ac:dyDescent="0.25">
      <c r="A165" s="284">
        <f>+Declarations!A165</f>
        <v>0</v>
      </c>
      <c r="B165" t="str">
        <f t="shared" si="43"/>
        <v/>
      </c>
      <c r="C165" s="1" t="str">
        <f t="shared" si="44"/>
        <v/>
      </c>
      <c r="D165" s="1" t="str">
        <f t="shared" si="62"/>
        <v/>
      </c>
      <c r="E165" s="15">
        <f t="shared" si="45"/>
        <v>0</v>
      </c>
      <c r="F165" s="1">
        <f t="shared" si="46"/>
        <v>0</v>
      </c>
      <c r="G165" s="1" t="str">
        <f t="shared" si="47"/>
        <v/>
      </c>
      <c r="H165" t="str">
        <f t="shared" si="61"/>
        <v xml:space="preserve"> </v>
      </c>
      <c r="M165" s="39">
        <f t="shared" si="42"/>
        <v>0</v>
      </c>
      <c r="N165" s="39">
        <f t="shared" si="48"/>
        <v>0</v>
      </c>
      <c r="O165" s="39">
        <f t="shared" si="49"/>
        <v>0</v>
      </c>
      <c r="P165" s="39">
        <f t="shared" si="50"/>
        <v>0</v>
      </c>
      <c r="Q165" s="367">
        <f t="shared" si="51"/>
        <v>0</v>
      </c>
      <c r="R165" s="368">
        <f t="shared" si="52"/>
        <v>0</v>
      </c>
      <c r="S165" s="367">
        <f t="shared" si="53"/>
        <v>0</v>
      </c>
      <c r="T165" s="367">
        <f t="shared" si="54"/>
        <v>0</v>
      </c>
      <c r="U165">
        <f t="shared" si="55"/>
        <v>0</v>
      </c>
      <c r="V165">
        <f t="shared" si="56"/>
        <v>0</v>
      </c>
      <c r="W165">
        <f t="shared" si="57"/>
        <v>0</v>
      </c>
      <c r="X165">
        <f t="shared" si="58"/>
        <v>0</v>
      </c>
      <c r="Y165">
        <f t="shared" si="59"/>
        <v>0</v>
      </c>
      <c r="AA165" s="1" t="e">
        <f t="shared" si="60"/>
        <v>#N/A</v>
      </c>
    </row>
    <row r="166" spans="1:27" x14ac:dyDescent="0.25">
      <c r="A166" s="284">
        <f>+Declarations!A166</f>
        <v>0</v>
      </c>
      <c r="B166" t="str">
        <f t="shared" si="43"/>
        <v/>
      </c>
      <c r="C166" s="1" t="str">
        <f t="shared" si="44"/>
        <v/>
      </c>
      <c r="D166" s="1" t="str">
        <f t="shared" si="62"/>
        <v/>
      </c>
      <c r="E166" s="15">
        <f t="shared" si="45"/>
        <v>0</v>
      </c>
      <c r="F166" s="1">
        <f t="shared" si="46"/>
        <v>0</v>
      </c>
      <c r="G166" s="1" t="str">
        <f t="shared" si="47"/>
        <v/>
      </c>
      <c r="H166" t="str">
        <f t="shared" si="61"/>
        <v xml:space="preserve"> </v>
      </c>
      <c r="M166" s="39">
        <f t="shared" si="42"/>
        <v>0</v>
      </c>
      <c r="N166" s="39">
        <f t="shared" si="48"/>
        <v>0</v>
      </c>
      <c r="O166" s="39">
        <f t="shared" si="49"/>
        <v>0</v>
      </c>
      <c r="P166" s="39">
        <f t="shared" si="50"/>
        <v>0</v>
      </c>
      <c r="Q166" s="367">
        <f t="shared" si="51"/>
        <v>0</v>
      </c>
      <c r="R166" s="368">
        <f t="shared" si="52"/>
        <v>0</v>
      </c>
      <c r="S166" s="367">
        <f t="shared" si="53"/>
        <v>0</v>
      </c>
      <c r="T166" s="367">
        <f t="shared" si="54"/>
        <v>0</v>
      </c>
      <c r="U166">
        <f t="shared" si="55"/>
        <v>0</v>
      </c>
      <c r="V166">
        <f t="shared" si="56"/>
        <v>0</v>
      </c>
      <c r="W166">
        <f t="shared" si="57"/>
        <v>0</v>
      </c>
      <c r="X166">
        <f t="shared" si="58"/>
        <v>0</v>
      </c>
      <c r="Y166">
        <f t="shared" si="59"/>
        <v>0</v>
      </c>
      <c r="AA166" s="1" t="e">
        <f t="shared" si="60"/>
        <v>#N/A</v>
      </c>
    </row>
    <row r="167" spans="1:27" x14ac:dyDescent="0.25">
      <c r="A167" s="284">
        <f>+Declarations!A167</f>
        <v>0</v>
      </c>
      <c r="B167" t="str">
        <f t="shared" si="43"/>
        <v/>
      </c>
      <c r="C167" s="1" t="str">
        <f t="shared" si="44"/>
        <v/>
      </c>
      <c r="D167" s="1" t="str">
        <f t="shared" si="62"/>
        <v/>
      </c>
      <c r="E167" s="15">
        <f t="shared" si="45"/>
        <v>0</v>
      </c>
      <c r="F167" s="1">
        <f t="shared" si="46"/>
        <v>0</v>
      </c>
      <c r="G167" s="1" t="str">
        <f t="shared" si="47"/>
        <v/>
      </c>
      <c r="H167" t="str">
        <f t="shared" si="61"/>
        <v xml:space="preserve"> </v>
      </c>
      <c r="M167" s="39">
        <f t="shared" si="42"/>
        <v>0</v>
      </c>
      <c r="N167" s="39">
        <f t="shared" si="48"/>
        <v>0</v>
      </c>
      <c r="O167" s="39">
        <f t="shared" si="49"/>
        <v>0</v>
      </c>
      <c r="P167" s="39">
        <f t="shared" si="50"/>
        <v>0</v>
      </c>
      <c r="Q167" s="367">
        <f t="shared" si="51"/>
        <v>0</v>
      </c>
      <c r="R167" s="368">
        <f t="shared" si="52"/>
        <v>0</v>
      </c>
      <c r="S167" s="367">
        <f t="shared" si="53"/>
        <v>0</v>
      </c>
      <c r="T167" s="367">
        <f t="shared" si="54"/>
        <v>0</v>
      </c>
      <c r="U167">
        <f t="shared" si="55"/>
        <v>0</v>
      </c>
      <c r="V167">
        <f t="shared" si="56"/>
        <v>0</v>
      </c>
      <c r="W167">
        <f t="shared" si="57"/>
        <v>0</v>
      </c>
      <c r="X167">
        <f t="shared" si="58"/>
        <v>0</v>
      </c>
      <c r="Y167">
        <f t="shared" si="59"/>
        <v>0</v>
      </c>
      <c r="AA167" s="1" t="e">
        <f t="shared" si="60"/>
        <v>#N/A</v>
      </c>
    </row>
    <row r="168" spans="1:27" x14ac:dyDescent="0.25">
      <c r="A168" s="284">
        <f>+Declarations!A168</f>
        <v>0</v>
      </c>
      <c r="B168" t="str">
        <f t="shared" si="43"/>
        <v/>
      </c>
      <c r="C168" s="1" t="str">
        <f t="shared" si="44"/>
        <v/>
      </c>
      <c r="D168" s="1" t="str">
        <f t="shared" si="62"/>
        <v/>
      </c>
      <c r="E168" s="15">
        <f t="shared" si="45"/>
        <v>0</v>
      </c>
      <c r="F168" s="1">
        <f t="shared" si="46"/>
        <v>0</v>
      </c>
      <c r="G168" s="1" t="str">
        <f t="shared" si="47"/>
        <v/>
      </c>
      <c r="H168" t="str">
        <f t="shared" si="61"/>
        <v xml:space="preserve"> </v>
      </c>
      <c r="M168" s="39">
        <f t="shared" si="42"/>
        <v>0</v>
      </c>
      <c r="N168" s="39">
        <f t="shared" si="48"/>
        <v>0</v>
      </c>
      <c r="O168" s="39">
        <f t="shared" si="49"/>
        <v>0</v>
      </c>
      <c r="P168" s="39">
        <f t="shared" si="50"/>
        <v>0</v>
      </c>
      <c r="Q168" s="367">
        <f t="shared" si="51"/>
        <v>0</v>
      </c>
      <c r="R168" s="368">
        <f t="shared" si="52"/>
        <v>0</v>
      </c>
      <c r="S168" s="367">
        <f t="shared" si="53"/>
        <v>0</v>
      </c>
      <c r="T168" s="367">
        <f t="shared" si="54"/>
        <v>0</v>
      </c>
      <c r="U168">
        <f t="shared" si="55"/>
        <v>0</v>
      </c>
      <c r="V168">
        <f t="shared" si="56"/>
        <v>0</v>
      </c>
      <c r="W168">
        <f t="shared" si="57"/>
        <v>0</v>
      </c>
      <c r="X168">
        <f t="shared" si="58"/>
        <v>0</v>
      </c>
      <c r="Y168">
        <f t="shared" si="59"/>
        <v>0</v>
      </c>
      <c r="AA168" s="1" t="e">
        <f t="shared" si="60"/>
        <v>#N/A</v>
      </c>
    </row>
    <row r="169" spans="1:27" x14ac:dyDescent="0.25">
      <c r="A169" s="284">
        <f>+Declarations!A169</f>
        <v>0</v>
      </c>
      <c r="B169" t="str">
        <f t="shared" si="43"/>
        <v/>
      </c>
      <c r="C169" s="1" t="str">
        <f t="shared" si="44"/>
        <v/>
      </c>
      <c r="D169" s="1" t="str">
        <f t="shared" si="62"/>
        <v/>
      </c>
      <c r="E169" s="15">
        <f t="shared" si="45"/>
        <v>0</v>
      </c>
      <c r="F169" s="1">
        <f t="shared" si="46"/>
        <v>0</v>
      </c>
      <c r="G169" s="1" t="str">
        <f t="shared" si="47"/>
        <v/>
      </c>
      <c r="H169" t="str">
        <f t="shared" si="61"/>
        <v xml:space="preserve"> </v>
      </c>
      <c r="M169" s="39">
        <f t="shared" si="42"/>
        <v>0</v>
      </c>
      <c r="N169" s="39">
        <f t="shared" si="48"/>
        <v>0</v>
      </c>
      <c r="O169" s="39">
        <f t="shared" si="49"/>
        <v>0</v>
      </c>
      <c r="P169" s="39">
        <f t="shared" si="50"/>
        <v>0</v>
      </c>
      <c r="Q169" s="367">
        <f t="shared" si="51"/>
        <v>0</v>
      </c>
      <c r="R169" s="368">
        <f t="shared" si="52"/>
        <v>0</v>
      </c>
      <c r="S169" s="367">
        <f t="shared" si="53"/>
        <v>0</v>
      </c>
      <c r="T169" s="367">
        <f t="shared" si="54"/>
        <v>0</v>
      </c>
      <c r="U169">
        <f t="shared" si="55"/>
        <v>0</v>
      </c>
      <c r="V169">
        <f t="shared" si="56"/>
        <v>0</v>
      </c>
      <c r="W169">
        <f t="shared" si="57"/>
        <v>0</v>
      </c>
      <c r="X169">
        <f t="shared" si="58"/>
        <v>0</v>
      </c>
      <c r="Y169">
        <f t="shared" si="59"/>
        <v>0</v>
      </c>
      <c r="AA169" s="1" t="e">
        <f t="shared" si="60"/>
        <v>#N/A</v>
      </c>
    </row>
    <row r="170" spans="1:27" x14ac:dyDescent="0.25">
      <c r="A170" s="284">
        <f>+Declarations!A170</f>
        <v>0</v>
      </c>
      <c r="B170" t="str">
        <f t="shared" si="43"/>
        <v/>
      </c>
      <c r="C170" s="1" t="str">
        <f t="shared" si="44"/>
        <v/>
      </c>
      <c r="D170" s="1" t="str">
        <f t="shared" si="62"/>
        <v/>
      </c>
      <c r="E170" s="15">
        <f t="shared" si="45"/>
        <v>0</v>
      </c>
      <c r="F170" s="1">
        <f t="shared" si="46"/>
        <v>0</v>
      </c>
      <c r="G170" s="1" t="str">
        <f t="shared" si="47"/>
        <v/>
      </c>
      <c r="H170" t="str">
        <f t="shared" si="61"/>
        <v xml:space="preserve"> </v>
      </c>
      <c r="M170" s="39">
        <f t="shared" si="42"/>
        <v>0</v>
      </c>
      <c r="N170" s="39">
        <f t="shared" si="48"/>
        <v>0</v>
      </c>
      <c r="O170" s="39">
        <f t="shared" si="49"/>
        <v>0</v>
      </c>
      <c r="P170" s="39">
        <f t="shared" si="50"/>
        <v>0</v>
      </c>
      <c r="Q170" s="367">
        <f t="shared" si="51"/>
        <v>0</v>
      </c>
      <c r="R170" s="368">
        <f t="shared" si="52"/>
        <v>0</v>
      </c>
      <c r="S170" s="367">
        <f t="shared" si="53"/>
        <v>0</v>
      </c>
      <c r="T170" s="367">
        <f t="shared" si="54"/>
        <v>0</v>
      </c>
      <c r="U170">
        <f t="shared" si="55"/>
        <v>0</v>
      </c>
      <c r="V170">
        <f t="shared" si="56"/>
        <v>0</v>
      </c>
      <c r="W170">
        <f t="shared" si="57"/>
        <v>0</v>
      </c>
      <c r="X170">
        <f t="shared" si="58"/>
        <v>0</v>
      </c>
      <c r="Y170">
        <f t="shared" si="59"/>
        <v>0</v>
      </c>
      <c r="AA170" s="1" t="e">
        <f t="shared" si="60"/>
        <v>#N/A</v>
      </c>
    </row>
    <row r="171" spans="1:27" x14ac:dyDescent="0.25">
      <c r="A171" s="284">
        <f>+Declarations!A171</f>
        <v>0</v>
      </c>
      <c r="B171" t="str">
        <f t="shared" si="43"/>
        <v/>
      </c>
      <c r="C171" s="1" t="str">
        <f t="shared" si="44"/>
        <v/>
      </c>
      <c r="D171" s="1" t="str">
        <f t="shared" si="62"/>
        <v/>
      </c>
      <c r="E171" s="15">
        <f t="shared" si="45"/>
        <v>0</v>
      </c>
      <c r="F171" s="1">
        <f t="shared" si="46"/>
        <v>0</v>
      </c>
      <c r="G171" s="1" t="str">
        <f t="shared" si="47"/>
        <v/>
      </c>
      <c r="H171" t="str">
        <f t="shared" si="61"/>
        <v xml:space="preserve"> </v>
      </c>
      <c r="M171" s="39">
        <f t="shared" si="42"/>
        <v>0</v>
      </c>
      <c r="N171" s="39">
        <f t="shared" si="48"/>
        <v>0</v>
      </c>
      <c r="O171" s="39">
        <f t="shared" si="49"/>
        <v>0</v>
      </c>
      <c r="P171" s="39">
        <f t="shared" si="50"/>
        <v>0</v>
      </c>
      <c r="Q171" s="367">
        <f t="shared" si="51"/>
        <v>0</v>
      </c>
      <c r="R171" s="368">
        <f t="shared" si="52"/>
        <v>0</v>
      </c>
      <c r="S171" s="367">
        <f t="shared" si="53"/>
        <v>0</v>
      </c>
      <c r="T171" s="367">
        <f t="shared" si="54"/>
        <v>0</v>
      </c>
      <c r="U171">
        <f t="shared" si="55"/>
        <v>0</v>
      </c>
      <c r="V171">
        <f t="shared" si="56"/>
        <v>0</v>
      </c>
      <c r="W171">
        <f t="shared" si="57"/>
        <v>0</v>
      </c>
      <c r="X171">
        <f t="shared" si="58"/>
        <v>0</v>
      </c>
      <c r="Y171">
        <f t="shared" si="59"/>
        <v>0</v>
      </c>
      <c r="AA171" s="1" t="e">
        <f t="shared" si="60"/>
        <v>#N/A</v>
      </c>
    </row>
    <row r="172" spans="1:27" x14ac:dyDescent="0.25">
      <c r="A172" s="284">
        <f>+Declarations!A172</f>
        <v>0</v>
      </c>
      <c r="B172" t="str">
        <f t="shared" si="43"/>
        <v/>
      </c>
      <c r="C172" s="1" t="str">
        <f t="shared" si="44"/>
        <v/>
      </c>
      <c r="D172" s="1" t="str">
        <f t="shared" si="62"/>
        <v/>
      </c>
      <c r="E172" s="15">
        <f t="shared" si="45"/>
        <v>0</v>
      </c>
      <c r="F172" s="1">
        <f t="shared" si="46"/>
        <v>0</v>
      </c>
      <c r="G172" s="1" t="str">
        <f t="shared" si="47"/>
        <v/>
      </c>
      <c r="H172" t="str">
        <f t="shared" si="61"/>
        <v xml:space="preserve"> </v>
      </c>
      <c r="M172" s="39">
        <f t="shared" si="42"/>
        <v>0</v>
      </c>
      <c r="N172" s="39">
        <f t="shared" si="48"/>
        <v>0</v>
      </c>
      <c r="O172" s="39">
        <f t="shared" si="49"/>
        <v>0</v>
      </c>
      <c r="P172" s="39">
        <f t="shared" si="50"/>
        <v>0</v>
      </c>
      <c r="Q172" s="367">
        <f t="shared" si="51"/>
        <v>0</v>
      </c>
      <c r="R172" s="368">
        <f t="shared" si="52"/>
        <v>0</v>
      </c>
      <c r="S172" s="367">
        <f t="shared" si="53"/>
        <v>0</v>
      </c>
      <c r="T172" s="367">
        <f t="shared" si="54"/>
        <v>0</v>
      </c>
      <c r="U172">
        <f t="shared" si="55"/>
        <v>0</v>
      </c>
      <c r="V172">
        <f t="shared" si="56"/>
        <v>0</v>
      </c>
      <c r="W172">
        <f t="shared" si="57"/>
        <v>0</v>
      </c>
      <c r="X172">
        <f t="shared" si="58"/>
        <v>0</v>
      </c>
      <c r="Y172">
        <f t="shared" si="59"/>
        <v>0</v>
      </c>
      <c r="AA172" s="1" t="e">
        <f t="shared" si="60"/>
        <v>#N/A</v>
      </c>
    </row>
    <row r="173" spans="1:27" x14ac:dyDescent="0.25">
      <c r="A173" s="284">
        <f>+Declarations!A173</f>
        <v>0</v>
      </c>
      <c r="B173" t="str">
        <f t="shared" si="43"/>
        <v/>
      </c>
      <c r="C173" s="1" t="str">
        <f t="shared" si="44"/>
        <v/>
      </c>
      <c r="D173" s="1" t="str">
        <f t="shared" si="62"/>
        <v/>
      </c>
      <c r="E173" s="15">
        <f t="shared" si="45"/>
        <v>0</v>
      </c>
      <c r="F173" s="1">
        <f t="shared" si="46"/>
        <v>0</v>
      </c>
      <c r="G173" s="1" t="str">
        <f t="shared" si="47"/>
        <v/>
      </c>
      <c r="H173" t="str">
        <f t="shared" si="61"/>
        <v xml:space="preserve"> </v>
      </c>
      <c r="M173" s="39">
        <f t="shared" si="42"/>
        <v>0</v>
      </c>
      <c r="N173" s="39">
        <f t="shared" si="48"/>
        <v>0</v>
      </c>
      <c r="O173" s="39">
        <f t="shared" si="49"/>
        <v>0</v>
      </c>
      <c r="P173" s="39">
        <f t="shared" si="50"/>
        <v>0</v>
      </c>
      <c r="Q173" s="367">
        <f t="shared" si="51"/>
        <v>0</v>
      </c>
      <c r="R173" s="368">
        <f t="shared" si="52"/>
        <v>0</v>
      </c>
      <c r="S173" s="367">
        <f t="shared" si="53"/>
        <v>0</v>
      </c>
      <c r="T173" s="367">
        <f t="shared" si="54"/>
        <v>0</v>
      </c>
      <c r="U173">
        <f t="shared" si="55"/>
        <v>0</v>
      </c>
      <c r="V173">
        <f t="shared" si="56"/>
        <v>0</v>
      </c>
      <c r="W173">
        <f t="shared" si="57"/>
        <v>0</v>
      </c>
      <c r="X173">
        <f t="shared" si="58"/>
        <v>0</v>
      </c>
      <c r="Y173">
        <f t="shared" si="59"/>
        <v>0</v>
      </c>
      <c r="AA173" s="1" t="e">
        <f t="shared" si="60"/>
        <v>#N/A</v>
      </c>
    </row>
    <row r="174" spans="1:27" x14ac:dyDescent="0.25">
      <c r="A174" s="284">
        <f>+Declarations!A174</f>
        <v>0</v>
      </c>
      <c r="B174" t="str">
        <f t="shared" si="43"/>
        <v/>
      </c>
      <c r="C174" s="1" t="str">
        <f t="shared" si="44"/>
        <v/>
      </c>
      <c r="D174" s="1" t="str">
        <f t="shared" si="62"/>
        <v/>
      </c>
      <c r="E174" s="15">
        <f t="shared" si="45"/>
        <v>0</v>
      </c>
      <c r="F174" s="1">
        <f t="shared" si="46"/>
        <v>0</v>
      </c>
      <c r="G174" s="1" t="str">
        <f t="shared" si="47"/>
        <v/>
      </c>
      <c r="H174" t="str">
        <f t="shared" si="61"/>
        <v xml:space="preserve"> </v>
      </c>
      <c r="M174" s="39">
        <f t="shared" si="42"/>
        <v>0</v>
      </c>
      <c r="N174" s="39">
        <f t="shared" si="48"/>
        <v>0</v>
      </c>
      <c r="O174" s="39">
        <f t="shared" si="49"/>
        <v>0</v>
      </c>
      <c r="P174" s="39">
        <f t="shared" si="50"/>
        <v>0</v>
      </c>
      <c r="Q174" s="367">
        <f t="shared" si="51"/>
        <v>0</v>
      </c>
      <c r="R174" s="368">
        <f t="shared" si="52"/>
        <v>0</v>
      </c>
      <c r="S174" s="367">
        <f t="shared" si="53"/>
        <v>0</v>
      </c>
      <c r="T174" s="367">
        <f t="shared" si="54"/>
        <v>0</v>
      </c>
      <c r="U174">
        <f t="shared" si="55"/>
        <v>0</v>
      </c>
      <c r="V174">
        <f t="shared" si="56"/>
        <v>0</v>
      </c>
      <c r="W174">
        <f t="shared" si="57"/>
        <v>0</v>
      </c>
      <c r="X174">
        <f t="shared" si="58"/>
        <v>0</v>
      </c>
      <c r="Y174">
        <f t="shared" si="59"/>
        <v>0</v>
      </c>
      <c r="AA174" s="1" t="e">
        <f t="shared" si="60"/>
        <v>#N/A</v>
      </c>
    </row>
    <row r="175" spans="1:27" x14ac:dyDescent="0.25">
      <c r="A175" s="284">
        <f>+Declarations!A175</f>
        <v>0</v>
      </c>
      <c r="B175" t="str">
        <f t="shared" si="43"/>
        <v/>
      </c>
      <c r="C175" s="1" t="str">
        <f t="shared" si="44"/>
        <v/>
      </c>
      <c r="D175" s="1" t="str">
        <f t="shared" si="62"/>
        <v/>
      </c>
      <c r="E175" s="15">
        <f t="shared" si="45"/>
        <v>0</v>
      </c>
      <c r="F175" s="1">
        <f t="shared" si="46"/>
        <v>0</v>
      </c>
      <c r="G175" s="1" t="str">
        <f t="shared" si="47"/>
        <v/>
      </c>
      <c r="H175" t="str">
        <f t="shared" si="61"/>
        <v xml:space="preserve"> </v>
      </c>
      <c r="M175" s="39">
        <f t="shared" ref="M175:M238" si="63">IF(ISNA(VLOOKUP($A175,SprintData,2,FALSE)),0,VLOOKUP($A175,SprintData,2,FALSE))</f>
        <v>0</v>
      </c>
      <c r="N175" s="39">
        <f t="shared" si="48"/>
        <v>0</v>
      </c>
      <c r="O175" s="39">
        <f t="shared" si="49"/>
        <v>0</v>
      </c>
      <c r="P175" s="39">
        <f t="shared" si="50"/>
        <v>0</v>
      </c>
      <c r="Q175" s="367">
        <f t="shared" si="51"/>
        <v>0</v>
      </c>
      <c r="R175" s="368">
        <f t="shared" si="52"/>
        <v>0</v>
      </c>
      <c r="S175" s="367">
        <f t="shared" si="53"/>
        <v>0</v>
      </c>
      <c r="T175" s="367">
        <f t="shared" si="54"/>
        <v>0</v>
      </c>
      <c r="U175">
        <f t="shared" si="55"/>
        <v>0</v>
      </c>
      <c r="V175">
        <f t="shared" si="56"/>
        <v>0</v>
      </c>
      <c r="W175">
        <f t="shared" si="57"/>
        <v>0</v>
      </c>
      <c r="X175">
        <f t="shared" si="58"/>
        <v>0</v>
      </c>
      <c r="Y175">
        <f t="shared" si="59"/>
        <v>0</v>
      </c>
      <c r="AA175" s="1" t="e">
        <f t="shared" si="60"/>
        <v>#N/A</v>
      </c>
    </row>
    <row r="176" spans="1:27" x14ac:dyDescent="0.25">
      <c r="A176" s="284">
        <f>+Declarations!A176</f>
        <v>0</v>
      </c>
      <c r="B176" t="str">
        <f t="shared" si="43"/>
        <v/>
      </c>
      <c r="C176" s="1" t="str">
        <f t="shared" si="44"/>
        <v/>
      </c>
      <c r="D176" s="1" t="str">
        <f t="shared" si="62"/>
        <v/>
      </c>
      <c r="E176" s="15">
        <f t="shared" si="45"/>
        <v>0</v>
      </c>
      <c r="F176" s="1">
        <f t="shared" si="46"/>
        <v>0</v>
      </c>
      <c r="G176" s="1" t="str">
        <f t="shared" si="47"/>
        <v/>
      </c>
      <c r="H176" t="str">
        <f t="shared" si="61"/>
        <v xml:space="preserve"> </v>
      </c>
      <c r="M176" s="39">
        <f t="shared" si="63"/>
        <v>0</v>
      </c>
      <c r="N176" s="39">
        <f t="shared" si="48"/>
        <v>0</v>
      </c>
      <c r="O176" s="39">
        <f t="shared" si="49"/>
        <v>0</v>
      </c>
      <c r="P176" s="39">
        <f t="shared" si="50"/>
        <v>0</v>
      </c>
      <c r="Q176" s="367">
        <f t="shared" si="51"/>
        <v>0</v>
      </c>
      <c r="R176" s="368">
        <f t="shared" si="52"/>
        <v>0</v>
      </c>
      <c r="S176" s="367">
        <f t="shared" si="53"/>
        <v>0</v>
      </c>
      <c r="T176" s="367">
        <f t="shared" si="54"/>
        <v>0</v>
      </c>
      <c r="U176">
        <f t="shared" si="55"/>
        <v>0</v>
      </c>
      <c r="V176">
        <f t="shared" si="56"/>
        <v>0</v>
      </c>
      <c r="W176">
        <f t="shared" si="57"/>
        <v>0</v>
      </c>
      <c r="X176">
        <f t="shared" si="58"/>
        <v>0</v>
      </c>
      <c r="Y176">
        <f t="shared" si="59"/>
        <v>0</v>
      </c>
      <c r="AA176" s="1" t="e">
        <f t="shared" si="60"/>
        <v>#N/A</v>
      </c>
    </row>
    <row r="177" spans="1:27" x14ac:dyDescent="0.25">
      <c r="A177" s="284">
        <f>+Declarations!A177</f>
        <v>0</v>
      </c>
      <c r="B177" t="str">
        <f t="shared" si="43"/>
        <v/>
      </c>
      <c r="C177" s="1" t="str">
        <f t="shared" si="44"/>
        <v/>
      </c>
      <c r="D177" s="1" t="str">
        <f t="shared" si="62"/>
        <v/>
      </c>
      <c r="E177" s="15">
        <f t="shared" si="45"/>
        <v>0</v>
      </c>
      <c r="F177" s="1">
        <f t="shared" si="46"/>
        <v>0</v>
      </c>
      <c r="G177" s="1" t="str">
        <f t="shared" si="47"/>
        <v/>
      </c>
      <c r="H177" t="str">
        <f t="shared" si="61"/>
        <v xml:space="preserve"> </v>
      </c>
      <c r="M177" s="39">
        <f t="shared" si="63"/>
        <v>0</v>
      </c>
      <c r="N177" s="39">
        <f t="shared" si="48"/>
        <v>0</v>
      </c>
      <c r="O177" s="39">
        <f t="shared" si="49"/>
        <v>0</v>
      </c>
      <c r="P177" s="39">
        <f t="shared" si="50"/>
        <v>0</v>
      </c>
      <c r="Q177" s="367">
        <f t="shared" si="51"/>
        <v>0</v>
      </c>
      <c r="R177" s="368">
        <f t="shared" si="52"/>
        <v>0</v>
      </c>
      <c r="S177" s="367">
        <f t="shared" si="53"/>
        <v>0</v>
      </c>
      <c r="T177" s="367">
        <f t="shared" si="54"/>
        <v>0</v>
      </c>
      <c r="U177">
        <f t="shared" si="55"/>
        <v>0</v>
      </c>
      <c r="V177">
        <f t="shared" si="56"/>
        <v>0</v>
      </c>
      <c r="W177">
        <f t="shared" si="57"/>
        <v>0</v>
      </c>
      <c r="X177">
        <f t="shared" si="58"/>
        <v>0</v>
      </c>
      <c r="Y177">
        <f t="shared" si="59"/>
        <v>0</v>
      </c>
      <c r="AA177" s="1" t="e">
        <f t="shared" si="60"/>
        <v>#N/A</v>
      </c>
    </row>
    <row r="178" spans="1:27" x14ac:dyDescent="0.25">
      <c r="A178" s="284">
        <f>+Declarations!A178</f>
        <v>0</v>
      </c>
      <c r="B178" t="str">
        <f t="shared" si="43"/>
        <v/>
      </c>
      <c r="C178" s="1" t="str">
        <f t="shared" si="44"/>
        <v/>
      </c>
      <c r="D178" s="1" t="str">
        <f t="shared" si="62"/>
        <v/>
      </c>
      <c r="E178" s="15">
        <f t="shared" si="45"/>
        <v>0</v>
      </c>
      <c r="F178" s="1">
        <f t="shared" si="46"/>
        <v>0</v>
      </c>
      <c r="G178" s="1" t="str">
        <f t="shared" si="47"/>
        <v/>
      </c>
      <c r="H178" t="str">
        <f t="shared" si="61"/>
        <v xml:space="preserve"> </v>
      </c>
      <c r="M178" s="39">
        <f t="shared" si="63"/>
        <v>0</v>
      </c>
      <c r="N178" s="39">
        <f t="shared" si="48"/>
        <v>0</v>
      </c>
      <c r="O178" s="39">
        <f t="shared" si="49"/>
        <v>0</v>
      </c>
      <c r="P178" s="39">
        <f t="shared" si="50"/>
        <v>0</v>
      </c>
      <c r="Q178" s="367">
        <f t="shared" si="51"/>
        <v>0</v>
      </c>
      <c r="R178" s="368">
        <f t="shared" si="52"/>
        <v>0</v>
      </c>
      <c r="S178" s="367">
        <f t="shared" si="53"/>
        <v>0</v>
      </c>
      <c r="T178" s="367">
        <f t="shared" si="54"/>
        <v>0</v>
      </c>
      <c r="U178">
        <f t="shared" si="55"/>
        <v>0</v>
      </c>
      <c r="V178">
        <f t="shared" si="56"/>
        <v>0</v>
      </c>
      <c r="W178">
        <f t="shared" si="57"/>
        <v>0</v>
      </c>
      <c r="X178">
        <f t="shared" si="58"/>
        <v>0</v>
      </c>
      <c r="Y178">
        <f t="shared" si="59"/>
        <v>0</v>
      </c>
      <c r="AA178" s="1" t="e">
        <f t="shared" si="60"/>
        <v>#N/A</v>
      </c>
    </row>
    <row r="179" spans="1:27" x14ac:dyDescent="0.25">
      <c r="A179" s="284">
        <f>+Declarations!A179</f>
        <v>0</v>
      </c>
      <c r="B179" t="str">
        <f t="shared" si="43"/>
        <v/>
      </c>
      <c r="C179" s="1" t="str">
        <f t="shared" si="44"/>
        <v/>
      </c>
      <c r="D179" s="1" t="str">
        <f t="shared" si="62"/>
        <v/>
      </c>
      <c r="E179" s="15">
        <f t="shared" si="45"/>
        <v>0</v>
      </c>
      <c r="F179" s="1">
        <f t="shared" si="46"/>
        <v>0</v>
      </c>
      <c r="G179" s="1" t="str">
        <f t="shared" si="47"/>
        <v/>
      </c>
      <c r="H179" t="str">
        <f t="shared" si="61"/>
        <v xml:space="preserve"> </v>
      </c>
      <c r="M179" s="39">
        <f t="shared" si="63"/>
        <v>0</v>
      </c>
      <c r="N179" s="39">
        <f t="shared" si="48"/>
        <v>0</v>
      </c>
      <c r="O179" s="39">
        <f t="shared" si="49"/>
        <v>0</v>
      </c>
      <c r="P179" s="39">
        <f t="shared" si="50"/>
        <v>0</v>
      </c>
      <c r="Q179" s="367">
        <f t="shared" si="51"/>
        <v>0</v>
      </c>
      <c r="R179" s="368">
        <f t="shared" si="52"/>
        <v>0</v>
      </c>
      <c r="S179" s="367">
        <f t="shared" si="53"/>
        <v>0</v>
      </c>
      <c r="T179" s="367">
        <f t="shared" si="54"/>
        <v>0</v>
      </c>
      <c r="U179">
        <f t="shared" si="55"/>
        <v>0</v>
      </c>
      <c r="V179">
        <f t="shared" si="56"/>
        <v>0</v>
      </c>
      <c r="W179">
        <f t="shared" si="57"/>
        <v>0</v>
      </c>
      <c r="X179">
        <f t="shared" si="58"/>
        <v>0</v>
      </c>
      <c r="Y179">
        <f t="shared" si="59"/>
        <v>0</v>
      </c>
      <c r="AA179" s="1" t="e">
        <f t="shared" si="60"/>
        <v>#N/A</v>
      </c>
    </row>
    <row r="180" spans="1:27" x14ac:dyDescent="0.25">
      <c r="A180" s="284">
        <f>+Declarations!A180</f>
        <v>0</v>
      </c>
      <c r="B180" t="str">
        <f t="shared" si="43"/>
        <v/>
      </c>
      <c r="C180" s="1" t="str">
        <f t="shared" si="44"/>
        <v/>
      </c>
      <c r="D180" s="1" t="str">
        <f t="shared" si="62"/>
        <v/>
      </c>
      <c r="E180" s="15">
        <f t="shared" si="45"/>
        <v>0</v>
      </c>
      <c r="F180" s="1">
        <f t="shared" si="46"/>
        <v>0</v>
      </c>
      <c r="G180" s="1" t="str">
        <f t="shared" si="47"/>
        <v/>
      </c>
      <c r="H180" t="str">
        <f t="shared" si="61"/>
        <v xml:space="preserve"> </v>
      </c>
      <c r="M180" s="39">
        <f t="shared" si="63"/>
        <v>0</v>
      </c>
      <c r="N180" s="39">
        <f t="shared" si="48"/>
        <v>0</v>
      </c>
      <c r="O180" s="39">
        <f t="shared" si="49"/>
        <v>0</v>
      </c>
      <c r="P180" s="39">
        <f t="shared" si="50"/>
        <v>0</v>
      </c>
      <c r="Q180" s="367">
        <f t="shared" si="51"/>
        <v>0</v>
      </c>
      <c r="R180" s="368">
        <f t="shared" si="52"/>
        <v>0</v>
      </c>
      <c r="S180" s="367">
        <f t="shared" si="53"/>
        <v>0</v>
      </c>
      <c r="T180" s="367">
        <f t="shared" si="54"/>
        <v>0</v>
      </c>
      <c r="U180">
        <f t="shared" si="55"/>
        <v>0</v>
      </c>
      <c r="V180">
        <f t="shared" si="56"/>
        <v>0</v>
      </c>
      <c r="W180">
        <f t="shared" si="57"/>
        <v>0</v>
      </c>
      <c r="X180">
        <f t="shared" si="58"/>
        <v>0</v>
      </c>
      <c r="Y180">
        <f t="shared" si="59"/>
        <v>0</v>
      </c>
      <c r="AA180" s="1" t="e">
        <f t="shared" si="60"/>
        <v>#N/A</v>
      </c>
    </row>
    <row r="181" spans="1:27" x14ac:dyDescent="0.25">
      <c r="A181" s="284">
        <f>+Declarations!A181</f>
        <v>0</v>
      </c>
      <c r="B181" t="str">
        <f t="shared" si="43"/>
        <v/>
      </c>
      <c r="C181" s="1" t="str">
        <f t="shared" si="44"/>
        <v/>
      </c>
      <c r="D181" s="1" t="str">
        <f t="shared" si="62"/>
        <v/>
      </c>
      <c r="E181" s="15">
        <f t="shared" si="45"/>
        <v>0</v>
      </c>
      <c r="F181" s="1">
        <f t="shared" si="46"/>
        <v>0</v>
      </c>
      <c r="G181" s="1" t="str">
        <f t="shared" si="47"/>
        <v/>
      </c>
      <c r="H181" t="str">
        <f t="shared" si="61"/>
        <v xml:space="preserve"> </v>
      </c>
      <c r="M181" s="39">
        <f t="shared" si="63"/>
        <v>0</v>
      </c>
      <c r="N181" s="39">
        <f t="shared" si="48"/>
        <v>0</v>
      </c>
      <c r="O181" s="39">
        <f t="shared" si="49"/>
        <v>0</v>
      </c>
      <c r="P181" s="39">
        <f t="shared" si="50"/>
        <v>0</v>
      </c>
      <c r="Q181" s="367">
        <f t="shared" si="51"/>
        <v>0</v>
      </c>
      <c r="R181" s="368">
        <f t="shared" si="52"/>
        <v>0</v>
      </c>
      <c r="S181" s="367">
        <f t="shared" si="53"/>
        <v>0</v>
      </c>
      <c r="T181" s="367">
        <f t="shared" si="54"/>
        <v>0</v>
      </c>
      <c r="U181">
        <f t="shared" si="55"/>
        <v>0</v>
      </c>
      <c r="V181">
        <f t="shared" si="56"/>
        <v>0</v>
      </c>
      <c r="W181">
        <f t="shared" si="57"/>
        <v>0</v>
      </c>
      <c r="X181">
        <f t="shared" si="58"/>
        <v>0</v>
      </c>
      <c r="Y181">
        <f t="shared" si="59"/>
        <v>0</v>
      </c>
      <c r="AA181" s="1" t="e">
        <f t="shared" si="60"/>
        <v>#N/A</v>
      </c>
    </row>
    <row r="182" spans="1:27" x14ac:dyDescent="0.25">
      <c r="A182" s="284">
        <f>+Declarations!A182</f>
        <v>0</v>
      </c>
      <c r="B182" t="str">
        <f t="shared" si="43"/>
        <v/>
      </c>
      <c r="C182" s="1" t="str">
        <f t="shared" si="44"/>
        <v/>
      </c>
      <c r="D182" s="1" t="str">
        <f t="shared" si="62"/>
        <v/>
      </c>
      <c r="E182" s="15">
        <f t="shared" si="45"/>
        <v>0</v>
      </c>
      <c r="F182" s="1">
        <f t="shared" si="46"/>
        <v>0</v>
      </c>
      <c r="G182" s="1" t="str">
        <f t="shared" si="47"/>
        <v/>
      </c>
      <c r="H182" t="str">
        <f t="shared" si="61"/>
        <v xml:space="preserve"> </v>
      </c>
      <c r="M182" s="39">
        <f t="shared" si="63"/>
        <v>0</v>
      </c>
      <c r="N182" s="39">
        <f t="shared" si="48"/>
        <v>0</v>
      </c>
      <c r="O182" s="39">
        <f t="shared" si="49"/>
        <v>0</v>
      </c>
      <c r="P182" s="39">
        <f t="shared" si="50"/>
        <v>0</v>
      </c>
      <c r="Q182" s="367">
        <f t="shared" si="51"/>
        <v>0</v>
      </c>
      <c r="R182" s="368">
        <f t="shared" si="52"/>
        <v>0</v>
      </c>
      <c r="S182" s="367">
        <f t="shared" si="53"/>
        <v>0</v>
      </c>
      <c r="T182" s="367">
        <f t="shared" si="54"/>
        <v>0</v>
      </c>
      <c r="U182">
        <f t="shared" si="55"/>
        <v>0</v>
      </c>
      <c r="V182">
        <f t="shared" si="56"/>
        <v>0</v>
      </c>
      <c r="W182">
        <f t="shared" si="57"/>
        <v>0</v>
      </c>
      <c r="X182">
        <f t="shared" si="58"/>
        <v>0</v>
      </c>
      <c r="Y182">
        <f t="shared" si="59"/>
        <v>0</v>
      </c>
      <c r="AA182" s="1" t="e">
        <f t="shared" si="60"/>
        <v>#N/A</v>
      </c>
    </row>
    <row r="183" spans="1:27" x14ac:dyDescent="0.25">
      <c r="A183" s="284">
        <f>+Declarations!A183</f>
        <v>0</v>
      </c>
      <c r="B183" t="str">
        <f t="shared" si="43"/>
        <v/>
      </c>
      <c r="C183" s="1" t="str">
        <f t="shared" si="44"/>
        <v/>
      </c>
      <c r="D183" s="1" t="str">
        <f t="shared" si="62"/>
        <v/>
      </c>
      <c r="E183" s="15">
        <f t="shared" si="45"/>
        <v>0</v>
      </c>
      <c r="F183" s="1">
        <f t="shared" si="46"/>
        <v>0</v>
      </c>
      <c r="G183" s="1" t="str">
        <f t="shared" si="47"/>
        <v/>
      </c>
      <c r="H183" t="str">
        <f t="shared" si="61"/>
        <v xml:space="preserve"> </v>
      </c>
      <c r="M183" s="39">
        <f t="shared" si="63"/>
        <v>0</v>
      </c>
      <c r="N183" s="39">
        <f t="shared" si="48"/>
        <v>0</v>
      </c>
      <c r="O183" s="39">
        <f t="shared" si="49"/>
        <v>0</v>
      </c>
      <c r="P183" s="39">
        <f t="shared" si="50"/>
        <v>0</v>
      </c>
      <c r="Q183" s="367">
        <f t="shared" si="51"/>
        <v>0</v>
      </c>
      <c r="R183" s="368">
        <f t="shared" si="52"/>
        <v>0</v>
      </c>
      <c r="S183" s="367">
        <f t="shared" si="53"/>
        <v>0</v>
      </c>
      <c r="T183" s="367">
        <f t="shared" si="54"/>
        <v>0</v>
      </c>
      <c r="U183">
        <f t="shared" si="55"/>
        <v>0</v>
      </c>
      <c r="V183">
        <f t="shared" si="56"/>
        <v>0</v>
      </c>
      <c r="W183">
        <f t="shared" si="57"/>
        <v>0</v>
      </c>
      <c r="X183">
        <f t="shared" si="58"/>
        <v>0</v>
      </c>
      <c r="Y183">
        <f t="shared" si="59"/>
        <v>0</v>
      </c>
      <c r="AA183" s="1" t="e">
        <f t="shared" si="60"/>
        <v>#N/A</v>
      </c>
    </row>
    <row r="184" spans="1:27" x14ac:dyDescent="0.25">
      <c r="A184" s="284">
        <f>+Declarations!A184</f>
        <v>0</v>
      </c>
      <c r="B184" t="str">
        <f t="shared" si="43"/>
        <v/>
      </c>
      <c r="C184" s="1" t="str">
        <f t="shared" si="44"/>
        <v/>
      </c>
      <c r="D184" s="1" t="str">
        <f t="shared" si="62"/>
        <v/>
      </c>
      <c r="E184" s="15">
        <f t="shared" si="45"/>
        <v>0</v>
      </c>
      <c r="F184" s="1">
        <f t="shared" si="46"/>
        <v>0</v>
      </c>
      <c r="G184" s="1" t="str">
        <f t="shared" si="47"/>
        <v/>
      </c>
      <c r="H184" t="str">
        <f t="shared" si="61"/>
        <v xml:space="preserve"> </v>
      </c>
      <c r="M184" s="39">
        <f t="shared" si="63"/>
        <v>0</v>
      </c>
      <c r="N184" s="39">
        <f t="shared" si="48"/>
        <v>0</v>
      </c>
      <c r="O184" s="39">
        <f t="shared" si="49"/>
        <v>0</v>
      </c>
      <c r="P184" s="39">
        <f t="shared" si="50"/>
        <v>0</v>
      </c>
      <c r="Q184" s="367">
        <f t="shared" si="51"/>
        <v>0</v>
      </c>
      <c r="R184" s="368">
        <f t="shared" si="52"/>
        <v>0</v>
      </c>
      <c r="S184" s="367">
        <f t="shared" si="53"/>
        <v>0</v>
      </c>
      <c r="T184" s="367">
        <f t="shared" si="54"/>
        <v>0</v>
      </c>
      <c r="U184">
        <f t="shared" si="55"/>
        <v>0</v>
      </c>
      <c r="V184">
        <f t="shared" si="56"/>
        <v>0</v>
      </c>
      <c r="W184">
        <f t="shared" si="57"/>
        <v>0</v>
      </c>
      <c r="X184">
        <f t="shared" si="58"/>
        <v>0</v>
      </c>
      <c r="Y184">
        <f t="shared" si="59"/>
        <v>0</v>
      </c>
      <c r="AA184" s="1" t="e">
        <f t="shared" si="60"/>
        <v>#N/A</v>
      </c>
    </row>
    <row r="185" spans="1:27" x14ac:dyDescent="0.25">
      <c r="A185" s="284">
        <f>+Declarations!A185</f>
        <v>0</v>
      </c>
      <c r="B185" t="str">
        <f t="shared" si="43"/>
        <v/>
      </c>
      <c r="C185" s="1" t="str">
        <f t="shared" si="44"/>
        <v/>
      </c>
      <c r="D185" s="1" t="str">
        <f t="shared" si="62"/>
        <v/>
      </c>
      <c r="E185" s="15">
        <f t="shared" si="45"/>
        <v>0</v>
      </c>
      <c r="F185" s="1">
        <f t="shared" si="46"/>
        <v>0</v>
      </c>
      <c r="G185" s="1" t="str">
        <f t="shared" si="47"/>
        <v/>
      </c>
      <c r="H185" t="str">
        <f t="shared" si="61"/>
        <v xml:space="preserve"> </v>
      </c>
      <c r="M185" s="39">
        <f t="shared" si="63"/>
        <v>0</v>
      </c>
      <c r="N185" s="39">
        <f t="shared" si="48"/>
        <v>0</v>
      </c>
      <c r="O185" s="39">
        <f t="shared" si="49"/>
        <v>0</v>
      </c>
      <c r="P185" s="39">
        <f t="shared" si="50"/>
        <v>0</v>
      </c>
      <c r="Q185" s="367">
        <f t="shared" si="51"/>
        <v>0</v>
      </c>
      <c r="R185" s="368">
        <f t="shared" si="52"/>
        <v>0</v>
      </c>
      <c r="S185" s="367">
        <f t="shared" si="53"/>
        <v>0</v>
      </c>
      <c r="T185" s="367">
        <f t="shared" si="54"/>
        <v>0</v>
      </c>
      <c r="U185">
        <f t="shared" si="55"/>
        <v>0</v>
      </c>
      <c r="V185">
        <f t="shared" si="56"/>
        <v>0</v>
      </c>
      <c r="W185">
        <f t="shared" si="57"/>
        <v>0</v>
      </c>
      <c r="X185">
        <f t="shared" si="58"/>
        <v>0</v>
      </c>
      <c r="Y185">
        <f t="shared" si="59"/>
        <v>0</v>
      </c>
      <c r="AA185" s="1" t="e">
        <f t="shared" si="60"/>
        <v>#N/A</v>
      </c>
    </row>
    <row r="186" spans="1:27" x14ac:dyDescent="0.25">
      <c r="A186" s="284">
        <f>+Declarations!A186</f>
        <v>0</v>
      </c>
      <c r="B186" t="str">
        <f t="shared" si="43"/>
        <v/>
      </c>
      <c r="C186" s="1" t="str">
        <f t="shared" si="44"/>
        <v/>
      </c>
      <c r="D186" s="1" t="str">
        <f t="shared" si="62"/>
        <v/>
      </c>
      <c r="E186" s="15">
        <f t="shared" si="45"/>
        <v>0</v>
      </c>
      <c r="F186" s="1">
        <f t="shared" si="46"/>
        <v>0</v>
      </c>
      <c r="G186" s="1" t="str">
        <f t="shared" si="47"/>
        <v/>
      </c>
      <c r="H186" t="str">
        <f t="shared" si="61"/>
        <v xml:space="preserve"> </v>
      </c>
      <c r="M186" s="39">
        <f t="shared" si="63"/>
        <v>0</v>
      </c>
      <c r="N186" s="39">
        <f t="shared" si="48"/>
        <v>0</v>
      </c>
      <c r="O186" s="39">
        <f t="shared" si="49"/>
        <v>0</v>
      </c>
      <c r="P186" s="39">
        <f t="shared" si="50"/>
        <v>0</v>
      </c>
      <c r="Q186" s="367">
        <f t="shared" si="51"/>
        <v>0</v>
      </c>
      <c r="R186" s="368">
        <f t="shared" si="52"/>
        <v>0</v>
      </c>
      <c r="S186" s="367">
        <f t="shared" si="53"/>
        <v>0</v>
      </c>
      <c r="T186" s="367">
        <f t="shared" si="54"/>
        <v>0</v>
      </c>
      <c r="U186">
        <f t="shared" si="55"/>
        <v>0</v>
      </c>
      <c r="V186">
        <f t="shared" si="56"/>
        <v>0</v>
      </c>
      <c r="W186">
        <f t="shared" si="57"/>
        <v>0</v>
      </c>
      <c r="X186">
        <f t="shared" si="58"/>
        <v>0</v>
      </c>
      <c r="Y186">
        <f t="shared" si="59"/>
        <v>0</v>
      </c>
      <c r="AA186" s="1" t="e">
        <f t="shared" si="60"/>
        <v>#N/A</v>
      </c>
    </row>
    <row r="187" spans="1:27" x14ac:dyDescent="0.25">
      <c r="A187" s="284">
        <f>+Declarations!A187</f>
        <v>0</v>
      </c>
      <c r="B187" t="str">
        <f t="shared" si="43"/>
        <v/>
      </c>
      <c r="C187" s="1" t="str">
        <f t="shared" si="44"/>
        <v/>
      </c>
      <c r="D187" s="1" t="str">
        <f t="shared" si="62"/>
        <v/>
      </c>
      <c r="E187" s="15">
        <f t="shared" si="45"/>
        <v>0</v>
      </c>
      <c r="F187" s="1">
        <f t="shared" si="46"/>
        <v>0</v>
      </c>
      <c r="G187" s="1" t="str">
        <f t="shared" si="47"/>
        <v/>
      </c>
      <c r="H187" t="str">
        <f t="shared" si="61"/>
        <v xml:space="preserve"> </v>
      </c>
      <c r="M187" s="39">
        <f t="shared" si="63"/>
        <v>0</v>
      </c>
      <c r="N187" s="39">
        <f t="shared" si="48"/>
        <v>0</v>
      </c>
      <c r="O187" s="39">
        <f t="shared" si="49"/>
        <v>0</v>
      </c>
      <c r="P187" s="39">
        <f t="shared" si="50"/>
        <v>0</v>
      </c>
      <c r="Q187" s="367">
        <f t="shared" si="51"/>
        <v>0</v>
      </c>
      <c r="R187" s="368">
        <f t="shared" si="52"/>
        <v>0</v>
      </c>
      <c r="S187" s="367">
        <f t="shared" si="53"/>
        <v>0</v>
      </c>
      <c r="T187" s="367">
        <f t="shared" si="54"/>
        <v>0</v>
      </c>
      <c r="U187">
        <f t="shared" si="55"/>
        <v>0</v>
      </c>
      <c r="V187">
        <f t="shared" si="56"/>
        <v>0</v>
      </c>
      <c r="W187">
        <f t="shared" si="57"/>
        <v>0</v>
      </c>
      <c r="X187">
        <f t="shared" si="58"/>
        <v>0</v>
      </c>
      <c r="Y187">
        <f t="shared" si="59"/>
        <v>0</v>
      </c>
      <c r="AA187" s="1" t="e">
        <f t="shared" si="60"/>
        <v>#N/A</v>
      </c>
    </row>
    <row r="188" spans="1:27" x14ac:dyDescent="0.25">
      <c r="A188" s="284">
        <f>+Declarations!A188</f>
        <v>0</v>
      </c>
      <c r="B188" t="str">
        <f t="shared" si="43"/>
        <v/>
      </c>
      <c r="C188" s="1" t="str">
        <f t="shared" si="44"/>
        <v/>
      </c>
      <c r="D188" s="1" t="str">
        <f t="shared" si="62"/>
        <v/>
      </c>
      <c r="E188" s="15">
        <f t="shared" si="45"/>
        <v>0</v>
      </c>
      <c r="F188" s="1">
        <f t="shared" si="46"/>
        <v>0</v>
      </c>
      <c r="G188" s="1" t="str">
        <f t="shared" si="47"/>
        <v/>
      </c>
      <c r="H188" t="str">
        <f t="shared" si="61"/>
        <v xml:space="preserve"> </v>
      </c>
      <c r="M188" s="39">
        <f t="shared" si="63"/>
        <v>0</v>
      </c>
      <c r="N188" s="39">
        <f t="shared" si="48"/>
        <v>0</v>
      </c>
      <c r="O188" s="39">
        <f t="shared" si="49"/>
        <v>0</v>
      </c>
      <c r="P188" s="39">
        <f t="shared" si="50"/>
        <v>0</v>
      </c>
      <c r="Q188" s="367">
        <f t="shared" si="51"/>
        <v>0</v>
      </c>
      <c r="R188" s="368">
        <f t="shared" si="52"/>
        <v>0</v>
      </c>
      <c r="S188" s="367">
        <f t="shared" si="53"/>
        <v>0</v>
      </c>
      <c r="T188" s="367">
        <f t="shared" si="54"/>
        <v>0</v>
      </c>
      <c r="U188">
        <f t="shared" si="55"/>
        <v>0</v>
      </c>
      <c r="V188">
        <f t="shared" si="56"/>
        <v>0</v>
      </c>
      <c r="W188">
        <f t="shared" si="57"/>
        <v>0</v>
      </c>
      <c r="X188">
        <f t="shared" si="58"/>
        <v>0</v>
      </c>
      <c r="Y188">
        <f t="shared" si="59"/>
        <v>0</v>
      </c>
      <c r="AA188" s="1" t="e">
        <f t="shared" si="60"/>
        <v>#N/A</v>
      </c>
    </row>
    <row r="189" spans="1:27" x14ac:dyDescent="0.25">
      <c r="A189" s="284">
        <f>+Declarations!A189</f>
        <v>0</v>
      </c>
      <c r="B189" t="str">
        <f t="shared" si="43"/>
        <v/>
      </c>
      <c r="C189" s="1" t="str">
        <f t="shared" si="44"/>
        <v/>
      </c>
      <c r="D189" s="1" t="str">
        <f t="shared" si="62"/>
        <v/>
      </c>
      <c r="E189" s="15">
        <f t="shared" si="45"/>
        <v>0</v>
      </c>
      <c r="F189" s="1">
        <f t="shared" si="46"/>
        <v>0</v>
      </c>
      <c r="G189" s="1" t="str">
        <f t="shared" si="47"/>
        <v/>
      </c>
      <c r="H189" t="str">
        <f t="shared" si="61"/>
        <v xml:space="preserve"> </v>
      </c>
      <c r="M189" s="39">
        <f t="shared" si="63"/>
        <v>0</v>
      </c>
      <c r="N189" s="39">
        <f t="shared" si="48"/>
        <v>0</v>
      </c>
      <c r="O189" s="39">
        <f t="shared" si="49"/>
        <v>0</v>
      </c>
      <c r="P189" s="39">
        <f t="shared" si="50"/>
        <v>0</v>
      </c>
      <c r="Q189" s="367">
        <f t="shared" si="51"/>
        <v>0</v>
      </c>
      <c r="R189" s="368">
        <f t="shared" si="52"/>
        <v>0</v>
      </c>
      <c r="S189" s="367">
        <f t="shared" si="53"/>
        <v>0</v>
      </c>
      <c r="T189" s="367">
        <f t="shared" si="54"/>
        <v>0</v>
      </c>
      <c r="U189">
        <f t="shared" si="55"/>
        <v>0</v>
      </c>
      <c r="V189">
        <f t="shared" si="56"/>
        <v>0</v>
      </c>
      <c r="W189">
        <f t="shared" si="57"/>
        <v>0</v>
      </c>
      <c r="X189">
        <f t="shared" si="58"/>
        <v>0</v>
      </c>
      <c r="Y189">
        <f t="shared" si="59"/>
        <v>0</v>
      </c>
      <c r="AA189" s="1" t="e">
        <f t="shared" si="60"/>
        <v>#N/A</v>
      </c>
    </row>
    <row r="190" spans="1:27" x14ac:dyDescent="0.25">
      <c r="A190" s="284">
        <f>+Declarations!A190</f>
        <v>0</v>
      </c>
      <c r="B190" t="str">
        <f t="shared" si="43"/>
        <v/>
      </c>
      <c r="C190" s="1" t="str">
        <f t="shared" si="44"/>
        <v/>
      </c>
      <c r="D190" s="1" t="str">
        <f t="shared" si="62"/>
        <v/>
      </c>
      <c r="E190" s="15">
        <f t="shared" si="45"/>
        <v>0</v>
      </c>
      <c r="F190" s="1">
        <f t="shared" si="46"/>
        <v>0</v>
      </c>
      <c r="G190" s="1" t="str">
        <f t="shared" si="47"/>
        <v/>
      </c>
      <c r="H190" t="str">
        <f t="shared" si="61"/>
        <v xml:space="preserve"> </v>
      </c>
      <c r="M190" s="39">
        <f t="shared" si="63"/>
        <v>0</v>
      </c>
      <c r="N190" s="39">
        <f t="shared" si="48"/>
        <v>0</v>
      </c>
      <c r="O190" s="39">
        <f t="shared" si="49"/>
        <v>0</v>
      </c>
      <c r="P190" s="39">
        <f t="shared" si="50"/>
        <v>0</v>
      </c>
      <c r="Q190" s="367">
        <f t="shared" si="51"/>
        <v>0</v>
      </c>
      <c r="R190" s="368">
        <f t="shared" si="52"/>
        <v>0</v>
      </c>
      <c r="S190" s="367">
        <f t="shared" si="53"/>
        <v>0</v>
      </c>
      <c r="T190" s="367">
        <f t="shared" si="54"/>
        <v>0</v>
      </c>
      <c r="U190">
        <f t="shared" si="55"/>
        <v>0</v>
      </c>
      <c r="V190">
        <f t="shared" si="56"/>
        <v>0</v>
      </c>
      <c r="W190">
        <f t="shared" si="57"/>
        <v>0</v>
      </c>
      <c r="X190">
        <f t="shared" si="58"/>
        <v>0</v>
      </c>
      <c r="Y190">
        <f t="shared" si="59"/>
        <v>0</v>
      </c>
      <c r="AA190" s="1" t="e">
        <f t="shared" si="60"/>
        <v>#N/A</v>
      </c>
    </row>
    <row r="191" spans="1:27" x14ac:dyDescent="0.25">
      <c r="A191" s="284">
        <f>+Declarations!A191</f>
        <v>0</v>
      </c>
      <c r="B191" t="str">
        <f t="shared" si="43"/>
        <v/>
      </c>
      <c r="C191" s="1" t="str">
        <f t="shared" si="44"/>
        <v/>
      </c>
      <c r="D191" s="1" t="str">
        <f t="shared" si="62"/>
        <v/>
      </c>
      <c r="E191" s="15">
        <f t="shared" si="45"/>
        <v>0</v>
      </c>
      <c r="F191" s="1">
        <f t="shared" si="46"/>
        <v>0</v>
      </c>
      <c r="G191" s="1" t="str">
        <f t="shared" si="47"/>
        <v/>
      </c>
      <c r="H191" t="str">
        <f t="shared" si="61"/>
        <v xml:space="preserve"> </v>
      </c>
      <c r="M191" s="39">
        <f t="shared" si="63"/>
        <v>0</v>
      </c>
      <c r="N191" s="39">
        <f t="shared" si="48"/>
        <v>0</v>
      </c>
      <c r="O191" s="39">
        <f t="shared" si="49"/>
        <v>0</v>
      </c>
      <c r="P191" s="39">
        <f t="shared" si="50"/>
        <v>0</v>
      </c>
      <c r="Q191" s="367">
        <f t="shared" si="51"/>
        <v>0</v>
      </c>
      <c r="R191" s="368">
        <f t="shared" si="52"/>
        <v>0</v>
      </c>
      <c r="S191" s="367">
        <f t="shared" si="53"/>
        <v>0</v>
      </c>
      <c r="T191" s="367">
        <f t="shared" si="54"/>
        <v>0</v>
      </c>
      <c r="U191">
        <f t="shared" si="55"/>
        <v>0</v>
      </c>
      <c r="V191">
        <f t="shared" si="56"/>
        <v>0</v>
      </c>
      <c r="W191">
        <f t="shared" si="57"/>
        <v>0</v>
      </c>
      <c r="X191">
        <f t="shared" si="58"/>
        <v>0</v>
      </c>
      <c r="Y191">
        <f t="shared" si="59"/>
        <v>0</v>
      </c>
      <c r="AA191" s="1" t="e">
        <f t="shared" si="60"/>
        <v>#N/A</v>
      </c>
    </row>
    <row r="192" spans="1:27" x14ac:dyDescent="0.25">
      <c r="A192" s="284">
        <f>+Declarations!A192</f>
        <v>0</v>
      </c>
      <c r="B192" t="str">
        <f t="shared" si="43"/>
        <v/>
      </c>
      <c r="C192" s="1" t="str">
        <f t="shared" si="44"/>
        <v/>
      </c>
      <c r="D192" s="1" t="str">
        <f t="shared" si="62"/>
        <v/>
      </c>
      <c r="E192" s="15">
        <f t="shared" si="45"/>
        <v>0</v>
      </c>
      <c r="F192" s="1">
        <f t="shared" si="46"/>
        <v>0</v>
      </c>
      <c r="G192" s="1" t="str">
        <f t="shared" si="47"/>
        <v/>
      </c>
      <c r="H192" t="str">
        <f t="shared" si="61"/>
        <v xml:space="preserve"> </v>
      </c>
      <c r="M192" s="39">
        <f t="shared" si="63"/>
        <v>0</v>
      </c>
      <c r="N192" s="39">
        <f t="shared" si="48"/>
        <v>0</v>
      </c>
      <c r="O192" s="39">
        <f t="shared" si="49"/>
        <v>0</v>
      </c>
      <c r="P192" s="39">
        <f t="shared" si="50"/>
        <v>0</v>
      </c>
      <c r="Q192" s="367">
        <f t="shared" si="51"/>
        <v>0</v>
      </c>
      <c r="R192" s="368">
        <f t="shared" si="52"/>
        <v>0</v>
      </c>
      <c r="S192" s="367">
        <f t="shared" si="53"/>
        <v>0</v>
      </c>
      <c r="T192" s="367">
        <f t="shared" si="54"/>
        <v>0</v>
      </c>
      <c r="U192">
        <f t="shared" si="55"/>
        <v>0</v>
      </c>
      <c r="V192">
        <f t="shared" si="56"/>
        <v>0</v>
      </c>
      <c r="W192">
        <f t="shared" si="57"/>
        <v>0</v>
      </c>
      <c r="X192">
        <f t="shared" si="58"/>
        <v>0</v>
      </c>
      <c r="Y192">
        <f t="shared" si="59"/>
        <v>0</v>
      </c>
      <c r="AA192" s="1" t="e">
        <f t="shared" si="60"/>
        <v>#N/A</v>
      </c>
    </row>
    <row r="193" spans="1:27" x14ac:dyDescent="0.25">
      <c r="A193" s="284">
        <f>+Declarations!A193</f>
        <v>0</v>
      </c>
      <c r="B193" t="str">
        <f t="shared" si="43"/>
        <v/>
      </c>
      <c r="C193" s="1" t="str">
        <f t="shared" si="44"/>
        <v/>
      </c>
      <c r="D193" s="1" t="str">
        <f t="shared" si="62"/>
        <v/>
      </c>
      <c r="E193" s="15">
        <f t="shared" si="45"/>
        <v>0</v>
      </c>
      <c r="F193" s="1">
        <f t="shared" si="46"/>
        <v>0</v>
      </c>
      <c r="G193" s="1" t="str">
        <f t="shared" si="47"/>
        <v/>
      </c>
      <c r="H193" t="str">
        <f t="shared" si="61"/>
        <v xml:space="preserve"> </v>
      </c>
      <c r="M193" s="39">
        <f t="shared" si="63"/>
        <v>0</v>
      </c>
      <c r="N193" s="39">
        <f t="shared" si="48"/>
        <v>0</v>
      </c>
      <c r="O193" s="39">
        <f t="shared" si="49"/>
        <v>0</v>
      </c>
      <c r="P193" s="39">
        <f t="shared" si="50"/>
        <v>0</v>
      </c>
      <c r="Q193" s="367">
        <f t="shared" si="51"/>
        <v>0</v>
      </c>
      <c r="R193" s="368">
        <f t="shared" si="52"/>
        <v>0</v>
      </c>
      <c r="S193" s="367">
        <f t="shared" si="53"/>
        <v>0</v>
      </c>
      <c r="T193" s="367">
        <f t="shared" si="54"/>
        <v>0</v>
      </c>
      <c r="U193">
        <f t="shared" si="55"/>
        <v>0</v>
      </c>
      <c r="V193">
        <f t="shared" si="56"/>
        <v>0</v>
      </c>
      <c r="W193">
        <f t="shared" si="57"/>
        <v>0</v>
      </c>
      <c r="X193">
        <f t="shared" si="58"/>
        <v>0</v>
      </c>
      <c r="Y193">
        <f t="shared" si="59"/>
        <v>0</v>
      </c>
      <c r="AA193" s="1" t="e">
        <f t="shared" si="60"/>
        <v>#N/A</v>
      </c>
    </row>
    <row r="194" spans="1:27" x14ac:dyDescent="0.25">
      <c r="A194" s="284">
        <f>+Declarations!A194</f>
        <v>0</v>
      </c>
      <c r="B194" t="str">
        <f t="shared" ref="B194:B257" si="64">IF(ISNA($AA194),"",INDEX(DECLARATIONS,$AA194,2))</f>
        <v/>
      </c>
      <c r="C194" s="1" t="str">
        <f t="shared" ref="C194:C257" si="65">IF(ISNA(AA194),"",INDEX(DECLARATIONS,$AA194,3))</f>
        <v/>
      </c>
      <c r="D194" s="1" t="str">
        <f t="shared" si="62"/>
        <v/>
      </c>
      <c r="E194" s="15">
        <f t="shared" ref="E194:E257" si="66">IF(ISNA($AA194),0,INDEX(DECLARATIONS,$AA194,5))</f>
        <v>0</v>
      </c>
      <c r="F194" s="1">
        <f t="shared" ref="F194:F257" si="67">IF(ISNA($AA194),0,INDEX(DECLARATIONS,$AA194,6))</f>
        <v>0</v>
      </c>
      <c r="G194" s="1" t="str">
        <f t="shared" ref="G194:G257" si="68">UPPER(IF(ISNA($AA194),"",INDEX(DECLARATIONS,$AA194,4)))</f>
        <v/>
      </c>
      <c r="H194" t="str">
        <f t="shared" si="61"/>
        <v xml:space="preserve"> </v>
      </c>
      <c r="M194" s="39">
        <f t="shared" si="63"/>
        <v>0</v>
      </c>
      <c r="N194" s="39">
        <f t="shared" ref="N194:N257" si="69">IF(ISNA(VLOOKUP($A194,JumpData,2,FALSE)),0,VLOOKUP($A194,JumpData,2,FALSE))</f>
        <v>0</v>
      </c>
      <c r="O194" s="39">
        <f t="shared" ref="O194:O257" si="70">IF(ISNA(VLOOKUP($A194,RunData,2,FALSE)),0,VLOOKUP($A194,RunData,2,FALSE))</f>
        <v>0</v>
      </c>
      <c r="P194" s="39">
        <f t="shared" ref="P194:P257" si="71">IF(ISNA(VLOOKUP($A194,ThrowData,2,FALSE)),0,VLOOKUP($A194,ThrowData,2,FALSE))</f>
        <v>0</v>
      </c>
      <c r="Q194" s="367">
        <f t="shared" ref="Q194:Q257" si="72">IF(ISNA(VLOOKUP($A194,SprintData,4,FALSE)),0,VLOOKUP($A194,SprintData,4,FALSE))+V194</f>
        <v>0</v>
      </c>
      <c r="R194" s="368">
        <f t="shared" ref="R194:R257" si="73">IF(ISNA(VLOOKUP($A194,JumpData,4,FALSE)),0,VLOOKUP($A194,JumpData,4,FALSE))+W194</f>
        <v>0</v>
      </c>
      <c r="S194" s="367">
        <f t="shared" ref="S194:S257" si="74">IF(ISNA(VLOOKUP($A194,RunData,4,FALSE)),0,VLOOKUP($A194,RunData,4,FALSE))+X194</f>
        <v>0</v>
      </c>
      <c r="T194" s="367">
        <f t="shared" ref="T194:T257" si="75">IF(ISNA(VLOOKUP($A194,ThrowData,4,FALSE)),0,VLOOKUP($A194,ThrowData,4,FALSE))+Y194</f>
        <v>0</v>
      </c>
      <c r="U194">
        <f t="shared" ref="U194:U257" si="76">+Q194+R194+S194+T194</f>
        <v>0</v>
      </c>
      <c r="V194">
        <f t="shared" ref="V194:V257" si="77">IF(AND($F194&gt;0,NOT(M194),Flexing),FlexPC,0)</f>
        <v>0</v>
      </c>
      <c r="W194">
        <f t="shared" ref="W194:W257" si="78">IF(AND($F194&gt;0,NOT(N194),Flexing),FlexPC,0)</f>
        <v>0</v>
      </c>
      <c r="X194">
        <f t="shared" ref="X194:X257" si="79">IF(AND($F194&gt;0,NOT(O194),Flexing),FlexPC,0)</f>
        <v>0</v>
      </c>
      <c r="Y194">
        <f t="shared" ref="Y194:Y257" si="80">IF(AND($F194&gt;0,NOT(P194),Flexing),FlexPC,0)</f>
        <v>0</v>
      </c>
      <c r="AA194" s="1" t="e">
        <f t="shared" ref="AA194:AA257" si="81">MATCH(A194,AthleteNumbers,0)</f>
        <v>#N/A</v>
      </c>
    </row>
    <row r="195" spans="1:27" x14ac:dyDescent="0.25">
      <c r="A195" s="284">
        <f>+Declarations!A195</f>
        <v>0</v>
      </c>
      <c r="B195" t="str">
        <f t="shared" si="64"/>
        <v/>
      </c>
      <c r="C195" s="1" t="str">
        <f t="shared" si="65"/>
        <v/>
      </c>
      <c r="D195" s="1" t="str">
        <f t="shared" si="62"/>
        <v/>
      </c>
      <c r="E195" s="15">
        <f t="shared" si="66"/>
        <v>0</v>
      </c>
      <c r="F195" s="1">
        <f t="shared" si="67"/>
        <v>0</v>
      </c>
      <c r="G195" s="1" t="str">
        <f t="shared" si="68"/>
        <v/>
      </c>
      <c r="H195" t="str">
        <f t="shared" si="61"/>
        <v xml:space="preserve"> </v>
      </c>
      <c r="M195" s="39">
        <f t="shared" si="63"/>
        <v>0</v>
      </c>
      <c r="N195" s="39">
        <f t="shared" si="69"/>
        <v>0</v>
      </c>
      <c r="O195" s="39">
        <f t="shared" si="70"/>
        <v>0</v>
      </c>
      <c r="P195" s="39">
        <f t="shared" si="71"/>
        <v>0</v>
      </c>
      <c r="Q195" s="367">
        <f t="shared" si="72"/>
        <v>0</v>
      </c>
      <c r="R195" s="368">
        <f t="shared" si="73"/>
        <v>0</v>
      </c>
      <c r="S195" s="367">
        <f t="shared" si="74"/>
        <v>0</v>
      </c>
      <c r="T195" s="367">
        <f t="shared" si="75"/>
        <v>0</v>
      </c>
      <c r="U195">
        <f t="shared" si="76"/>
        <v>0</v>
      </c>
      <c r="V195">
        <f t="shared" si="77"/>
        <v>0</v>
      </c>
      <c r="W195">
        <f t="shared" si="78"/>
        <v>0</v>
      </c>
      <c r="X195">
        <f t="shared" si="79"/>
        <v>0</v>
      </c>
      <c r="Y195">
        <f t="shared" si="80"/>
        <v>0</v>
      </c>
      <c r="AA195" s="1" t="e">
        <f t="shared" si="81"/>
        <v>#N/A</v>
      </c>
    </row>
    <row r="196" spans="1:27" x14ac:dyDescent="0.25">
      <c r="A196" s="284">
        <f>+Declarations!A196</f>
        <v>0</v>
      </c>
      <c r="B196" t="str">
        <f t="shared" si="64"/>
        <v/>
      </c>
      <c r="C196" s="1" t="str">
        <f t="shared" si="65"/>
        <v/>
      </c>
      <c r="D196" s="1" t="str">
        <f t="shared" si="62"/>
        <v/>
      </c>
      <c r="E196" s="15">
        <f t="shared" si="66"/>
        <v>0</v>
      </c>
      <c r="F196" s="1">
        <f t="shared" si="67"/>
        <v>0</v>
      </c>
      <c r="G196" s="1" t="str">
        <f t="shared" si="68"/>
        <v/>
      </c>
      <c r="H196" t="str">
        <f t="shared" ref="H196:H259" si="82">IF(ISBLANK(B196),"",LEFT(B196&amp;" ",FIND(" ",B196&amp;" ")+2))&amp;IF(F196&gt;0," ("&amp;F196&amp;")","")</f>
        <v xml:space="preserve"> </v>
      </c>
      <c r="M196" s="39">
        <f t="shared" si="63"/>
        <v>0</v>
      </c>
      <c r="N196" s="39">
        <f t="shared" si="69"/>
        <v>0</v>
      </c>
      <c r="O196" s="39">
        <f t="shared" si="70"/>
        <v>0</v>
      </c>
      <c r="P196" s="39">
        <f t="shared" si="71"/>
        <v>0</v>
      </c>
      <c r="Q196" s="367">
        <f t="shared" si="72"/>
        <v>0</v>
      </c>
      <c r="R196" s="368">
        <f t="shared" si="73"/>
        <v>0</v>
      </c>
      <c r="S196" s="367">
        <f t="shared" si="74"/>
        <v>0</v>
      </c>
      <c r="T196" s="367">
        <f t="shared" si="75"/>
        <v>0</v>
      </c>
      <c r="U196">
        <f t="shared" si="76"/>
        <v>0</v>
      </c>
      <c r="V196">
        <f t="shared" si="77"/>
        <v>0</v>
      </c>
      <c r="W196">
        <f t="shared" si="78"/>
        <v>0</v>
      </c>
      <c r="X196">
        <f t="shared" si="79"/>
        <v>0</v>
      </c>
      <c r="Y196">
        <f t="shared" si="80"/>
        <v>0</v>
      </c>
      <c r="AA196" s="1" t="e">
        <f t="shared" si="81"/>
        <v>#N/A</v>
      </c>
    </row>
    <row r="197" spans="1:27" x14ac:dyDescent="0.25">
      <c r="A197" s="284">
        <f>+Declarations!A197</f>
        <v>0</v>
      </c>
      <c r="B197" t="str">
        <f t="shared" si="64"/>
        <v/>
      </c>
      <c r="C197" s="1" t="str">
        <f t="shared" si="65"/>
        <v/>
      </c>
      <c r="D197" s="1" t="str">
        <f t="shared" si="62"/>
        <v/>
      </c>
      <c r="E197" s="15">
        <f t="shared" si="66"/>
        <v>0</v>
      </c>
      <c r="F197" s="1">
        <f t="shared" si="67"/>
        <v>0</v>
      </c>
      <c r="G197" s="1" t="str">
        <f t="shared" si="68"/>
        <v/>
      </c>
      <c r="H197" t="str">
        <f t="shared" si="82"/>
        <v xml:space="preserve"> </v>
      </c>
      <c r="M197" s="39">
        <f t="shared" si="63"/>
        <v>0</v>
      </c>
      <c r="N197" s="39">
        <f t="shared" si="69"/>
        <v>0</v>
      </c>
      <c r="O197" s="39">
        <f t="shared" si="70"/>
        <v>0</v>
      </c>
      <c r="P197" s="39">
        <f t="shared" si="71"/>
        <v>0</v>
      </c>
      <c r="Q197" s="367">
        <f t="shared" si="72"/>
        <v>0</v>
      </c>
      <c r="R197" s="368">
        <f t="shared" si="73"/>
        <v>0</v>
      </c>
      <c r="S197" s="367">
        <f t="shared" si="74"/>
        <v>0</v>
      </c>
      <c r="T197" s="367">
        <f t="shared" si="75"/>
        <v>0</v>
      </c>
      <c r="U197">
        <f t="shared" si="76"/>
        <v>0</v>
      </c>
      <c r="V197">
        <f t="shared" si="77"/>
        <v>0</v>
      </c>
      <c r="W197">
        <f t="shared" si="78"/>
        <v>0</v>
      </c>
      <c r="X197">
        <f t="shared" si="79"/>
        <v>0</v>
      </c>
      <c r="Y197">
        <f t="shared" si="80"/>
        <v>0</v>
      </c>
      <c r="AA197" s="1" t="e">
        <f t="shared" si="81"/>
        <v>#N/A</v>
      </c>
    </row>
    <row r="198" spans="1:27" x14ac:dyDescent="0.25">
      <c r="A198" s="284">
        <f>+Declarations!A198</f>
        <v>0</v>
      </c>
      <c r="B198" t="str">
        <f t="shared" si="64"/>
        <v/>
      </c>
      <c r="C198" s="1" t="str">
        <f t="shared" si="65"/>
        <v/>
      </c>
      <c r="D198" s="1" t="str">
        <f t="shared" si="62"/>
        <v/>
      </c>
      <c r="E198" s="15">
        <f t="shared" si="66"/>
        <v>0</v>
      </c>
      <c r="F198" s="1">
        <f t="shared" si="67"/>
        <v>0</v>
      </c>
      <c r="G198" s="1" t="str">
        <f t="shared" si="68"/>
        <v/>
      </c>
      <c r="H198" t="str">
        <f t="shared" si="82"/>
        <v xml:space="preserve"> </v>
      </c>
      <c r="M198" s="39">
        <f t="shared" si="63"/>
        <v>0</v>
      </c>
      <c r="N198" s="39">
        <f t="shared" si="69"/>
        <v>0</v>
      </c>
      <c r="O198" s="39">
        <f t="shared" si="70"/>
        <v>0</v>
      </c>
      <c r="P198" s="39">
        <f t="shared" si="71"/>
        <v>0</v>
      </c>
      <c r="Q198" s="367">
        <f t="shared" si="72"/>
        <v>0</v>
      </c>
      <c r="R198" s="368">
        <f t="shared" si="73"/>
        <v>0</v>
      </c>
      <c r="S198" s="367">
        <f t="shared" si="74"/>
        <v>0</v>
      </c>
      <c r="T198" s="367">
        <f t="shared" si="75"/>
        <v>0</v>
      </c>
      <c r="U198">
        <f t="shared" si="76"/>
        <v>0</v>
      </c>
      <c r="V198">
        <f t="shared" si="77"/>
        <v>0</v>
      </c>
      <c r="W198">
        <f t="shared" si="78"/>
        <v>0</v>
      </c>
      <c r="X198">
        <f t="shared" si="79"/>
        <v>0</v>
      </c>
      <c r="Y198">
        <f t="shared" si="80"/>
        <v>0</v>
      </c>
      <c r="AA198" s="1" t="e">
        <f t="shared" si="81"/>
        <v>#N/A</v>
      </c>
    </row>
    <row r="199" spans="1:27" x14ac:dyDescent="0.25">
      <c r="A199" s="284">
        <f>+Declarations!A199</f>
        <v>0</v>
      </c>
      <c r="B199" t="str">
        <f t="shared" si="64"/>
        <v/>
      </c>
      <c r="C199" s="1" t="str">
        <f t="shared" si="65"/>
        <v/>
      </c>
      <c r="D199" s="1" t="str">
        <f t="shared" ref="D199:D262" si="83">IF(OR(G199="G",G199="F"),"F",IF(OR(G199="B",G199="M"),"M",""))</f>
        <v/>
      </c>
      <c r="E199" s="15">
        <f t="shared" si="66"/>
        <v>0</v>
      </c>
      <c r="F199" s="1">
        <f t="shared" si="67"/>
        <v>0</v>
      </c>
      <c r="G199" s="1" t="str">
        <f t="shared" si="68"/>
        <v/>
      </c>
      <c r="H199" t="str">
        <f t="shared" si="82"/>
        <v xml:space="preserve"> </v>
      </c>
      <c r="M199" s="39">
        <f t="shared" si="63"/>
        <v>0</v>
      </c>
      <c r="N199" s="39">
        <f t="shared" si="69"/>
        <v>0</v>
      </c>
      <c r="O199" s="39">
        <f t="shared" si="70"/>
        <v>0</v>
      </c>
      <c r="P199" s="39">
        <f t="shared" si="71"/>
        <v>0</v>
      </c>
      <c r="Q199" s="367">
        <f t="shared" si="72"/>
        <v>0</v>
      </c>
      <c r="R199" s="368">
        <f t="shared" si="73"/>
        <v>0</v>
      </c>
      <c r="S199" s="367">
        <f t="shared" si="74"/>
        <v>0</v>
      </c>
      <c r="T199" s="367">
        <f t="shared" si="75"/>
        <v>0</v>
      </c>
      <c r="U199">
        <f t="shared" si="76"/>
        <v>0</v>
      </c>
      <c r="V199">
        <f t="shared" si="77"/>
        <v>0</v>
      </c>
      <c r="W199">
        <f t="shared" si="78"/>
        <v>0</v>
      </c>
      <c r="X199">
        <f t="shared" si="79"/>
        <v>0</v>
      </c>
      <c r="Y199">
        <f t="shared" si="80"/>
        <v>0</v>
      </c>
      <c r="AA199" s="1" t="e">
        <f t="shared" si="81"/>
        <v>#N/A</v>
      </c>
    </row>
    <row r="200" spans="1:27" x14ac:dyDescent="0.25">
      <c r="A200" s="284">
        <f>+Declarations!A200</f>
        <v>0</v>
      </c>
      <c r="B200" t="str">
        <f t="shared" si="64"/>
        <v/>
      </c>
      <c r="C200" s="1" t="str">
        <f t="shared" si="65"/>
        <v/>
      </c>
      <c r="D200" s="1" t="str">
        <f t="shared" si="83"/>
        <v/>
      </c>
      <c r="E200" s="15">
        <f t="shared" si="66"/>
        <v>0</v>
      </c>
      <c r="F200" s="1">
        <f t="shared" si="67"/>
        <v>0</v>
      </c>
      <c r="G200" s="1" t="str">
        <f t="shared" si="68"/>
        <v/>
      </c>
      <c r="H200" t="str">
        <f t="shared" si="82"/>
        <v xml:space="preserve"> </v>
      </c>
      <c r="M200" s="39">
        <f t="shared" si="63"/>
        <v>0</v>
      </c>
      <c r="N200" s="39">
        <f t="shared" si="69"/>
        <v>0</v>
      </c>
      <c r="O200" s="39">
        <f t="shared" si="70"/>
        <v>0</v>
      </c>
      <c r="P200" s="39">
        <f t="shared" si="71"/>
        <v>0</v>
      </c>
      <c r="Q200" s="367">
        <f t="shared" si="72"/>
        <v>0</v>
      </c>
      <c r="R200" s="368">
        <f t="shared" si="73"/>
        <v>0</v>
      </c>
      <c r="S200" s="367">
        <f t="shared" si="74"/>
        <v>0</v>
      </c>
      <c r="T200" s="367">
        <f t="shared" si="75"/>
        <v>0</v>
      </c>
      <c r="U200">
        <f t="shared" si="76"/>
        <v>0</v>
      </c>
      <c r="V200">
        <f t="shared" si="77"/>
        <v>0</v>
      </c>
      <c r="W200">
        <f t="shared" si="78"/>
        <v>0</v>
      </c>
      <c r="X200">
        <f t="shared" si="79"/>
        <v>0</v>
      </c>
      <c r="Y200">
        <f t="shared" si="80"/>
        <v>0</v>
      </c>
      <c r="AA200" s="1" t="e">
        <f t="shared" si="81"/>
        <v>#N/A</v>
      </c>
    </row>
    <row r="201" spans="1:27" x14ac:dyDescent="0.25">
      <c r="A201" s="284">
        <f>+Declarations!A201</f>
        <v>0</v>
      </c>
      <c r="B201" t="str">
        <f t="shared" si="64"/>
        <v/>
      </c>
      <c r="C201" s="1" t="str">
        <f t="shared" si="65"/>
        <v/>
      </c>
      <c r="D201" s="1" t="str">
        <f t="shared" si="83"/>
        <v/>
      </c>
      <c r="E201" s="15">
        <f t="shared" si="66"/>
        <v>0</v>
      </c>
      <c r="F201" s="1">
        <f t="shared" si="67"/>
        <v>0</v>
      </c>
      <c r="G201" s="1" t="str">
        <f t="shared" si="68"/>
        <v/>
      </c>
      <c r="H201" t="str">
        <f t="shared" si="82"/>
        <v xml:space="preserve"> </v>
      </c>
      <c r="M201" s="39">
        <f t="shared" si="63"/>
        <v>0</v>
      </c>
      <c r="N201" s="39">
        <f t="shared" si="69"/>
        <v>0</v>
      </c>
      <c r="O201" s="39">
        <f t="shared" si="70"/>
        <v>0</v>
      </c>
      <c r="P201" s="39">
        <f t="shared" si="71"/>
        <v>0</v>
      </c>
      <c r="Q201" s="367">
        <f t="shared" si="72"/>
        <v>0</v>
      </c>
      <c r="R201" s="368">
        <f t="shared" si="73"/>
        <v>0</v>
      </c>
      <c r="S201" s="367">
        <f t="shared" si="74"/>
        <v>0</v>
      </c>
      <c r="T201" s="367">
        <f t="shared" si="75"/>
        <v>0</v>
      </c>
      <c r="U201">
        <f t="shared" si="76"/>
        <v>0</v>
      </c>
      <c r="V201">
        <f t="shared" si="77"/>
        <v>0</v>
      </c>
      <c r="W201">
        <f t="shared" si="78"/>
        <v>0</v>
      </c>
      <c r="X201">
        <f t="shared" si="79"/>
        <v>0</v>
      </c>
      <c r="Y201">
        <f t="shared" si="80"/>
        <v>0</v>
      </c>
      <c r="AA201" s="1" t="e">
        <f t="shared" si="81"/>
        <v>#N/A</v>
      </c>
    </row>
    <row r="202" spans="1:27" x14ac:dyDescent="0.25">
      <c r="A202" s="284">
        <f>+Declarations!A202</f>
        <v>0</v>
      </c>
      <c r="B202" t="str">
        <f t="shared" si="64"/>
        <v/>
      </c>
      <c r="C202" s="1" t="str">
        <f t="shared" si="65"/>
        <v/>
      </c>
      <c r="D202" s="1" t="str">
        <f t="shared" si="83"/>
        <v/>
      </c>
      <c r="E202" s="15">
        <f t="shared" si="66"/>
        <v>0</v>
      </c>
      <c r="F202" s="1">
        <f t="shared" si="67"/>
        <v>0</v>
      </c>
      <c r="G202" s="1" t="str">
        <f t="shared" si="68"/>
        <v/>
      </c>
      <c r="H202" t="str">
        <f t="shared" si="82"/>
        <v xml:space="preserve"> </v>
      </c>
      <c r="M202" s="39">
        <f t="shared" si="63"/>
        <v>0</v>
      </c>
      <c r="N202" s="39">
        <f t="shared" si="69"/>
        <v>0</v>
      </c>
      <c r="O202" s="39">
        <f t="shared" si="70"/>
        <v>0</v>
      </c>
      <c r="P202" s="39">
        <f t="shared" si="71"/>
        <v>0</v>
      </c>
      <c r="Q202" s="367">
        <f t="shared" si="72"/>
        <v>0</v>
      </c>
      <c r="R202" s="368">
        <f t="shared" si="73"/>
        <v>0</v>
      </c>
      <c r="S202" s="367">
        <f t="shared" si="74"/>
        <v>0</v>
      </c>
      <c r="T202" s="367">
        <f t="shared" si="75"/>
        <v>0</v>
      </c>
      <c r="U202">
        <f t="shared" si="76"/>
        <v>0</v>
      </c>
      <c r="V202">
        <f t="shared" si="77"/>
        <v>0</v>
      </c>
      <c r="W202">
        <f t="shared" si="78"/>
        <v>0</v>
      </c>
      <c r="X202">
        <f t="shared" si="79"/>
        <v>0</v>
      </c>
      <c r="Y202">
        <f t="shared" si="80"/>
        <v>0</v>
      </c>
      <c r="AA202" s="1" t="e">
        <f t="shared" si="81"/>
        <v>#N/A</v>
      </c>
    </row>
    <row r="203" spans="1:27" x14ac:dyDescent="0.25">
      <c r="A203" s="284">
        <f>+Declarations!A203</f>
        <v>0</v>
      </c>
      <c r="B203" t="str">
        <f t="shared" si="64"/>
        <v/>
      </c>
      <c r="C203" s="1" t="str">
        <f t="shared" si="65"/>
        <v/>
      </c>
      <c r="D203" s="1" t="str">
        <f t="shared" si="83"/>
        <v/>
      </c>
      <c r="E203" s="15">
        <f t="shared" si="66"/>
        <v>0</v>
      </c>
      <c r="F203" s="1">
        <f t="shared" si="67"/>
        <v>0</v>
      </c>
      <c r="G203" s="1" t="str">
        <f t="shared" si="68"/>
        <v/>
      </c>
      <c r="H203" t="str">
        <f t="shared" si="82"/>
        <v xml:space="preserve"> </v>
      </c>
      <c r="M203" s="39">
        <f t="shared" si="63"/>
        <v>0</v>
      </c>
      <c r="N203" s="39">
        <f t="shared" si="69"/>
        <v>0</v>
      </c>
      <c r="O203" s="39">
        <f t="shared" si="70"/>
        <v>0</v>
      </c>
      <c r="P203" s="39">
        <f t="shared" si="71"/>
        <v>0</v>
      </c>
      <c r="Q203" s="367">
        <f t="shared" si="72"/>
        <v>0</v>
      </c>
      <c r="R203" s="368">
        <f t="shared" si="73"/>
        <v>0</v>
      </c>
      <c r="S203" s="367">
        <f t="shared" si="74"/>
        <v>0</v>
      </c>
      <c r="T203" s="367">
        <f t="shared" si="75"/>
        <v>0</v>
      </c>
      <c r="U203">
        <f t="shared" si="76"/>
        <v>0</v>
      </c>
      <c r="V203">
        <f t="shared" si="77"/>
        <v>0</v>
      </c>
      <c r="W203">
        <f t="shared" si="78"/>
        <v>0</v>
      </c>
      <c r="X203">
        <f t="shared" si="79"/>
        <v>0</v>
      </c>
      <c r="Y203">
        <f t="shared" si="80"/>
        <v>0</v>
      </c>
      <c r="AA203" s="1" t="e">
        <f t="shared" si="81"/>
        <v>#N/A</v>
      </c>
    </row>
    <row r="204" spans="1:27" x14ac:dyDescent="0.25">
      <c r="A204" s="284">
        <f>+Declarations!A204</f>
        <v>0</v>
      </c>
      <c r="B204" t="str">
        <f t="shared" si="64"/>
        <v/>
      </c>
      <c r="C204" s="1" t="str">
        <f t="shared" si="65"/>
        <v/>
      </c>
      <c r="D204" s="1" t="str">
        <f t="shared" si="83"/>
        <v/>
      </c>
      <c r="E204" s="15">
        <f t="shared" si="66"/>
        <v>0</v>
      </c>
      <c r="F204" s="1">
        <f t="shared" si="67"/>
        <v>0</v>
      </c>
      <c r="G204" s="1" t="str">
        <f t="shared" si="68"/>
        <v/>
      </c>
      <c r="H204" t="str">
        <f t="shared" si="82"/>
        <v xml:space="preserve"> </v>
      </c>
      <c r="M204" s="39">
        <f t="shared" si="63"/>
        <v>0</v>
      </c>
      <c r="N204" s="39">
        <f t="shared" si="69"/>
        <v>0</v>
      </c>
      <c r="O204" s="39">
        <f t="shared" si="70"/>
        <v>0</v>
      </c>
      <c r="P204" s="39">
        <f t="shared" si="71"/>
        <v>0</v>
      </c>
      <c r="Q204" s="367">
        <f t="shared" si="72"/>
        <v>0</v>
      </c>
      <c r="R204" s="368">
        <f t="shared" si="73"/>
        <v>0</v>
      </c>
      <c r="S204" s="367">
        <f t="shared" si="74"/>
        <v>0</v>
      </c>
      <c r="T204" s="367">
        <f t="shared" si="75"/>
        <v>0</v>
      </c>
      <c r="U204">
        <f t="shared" si="76"/>
        <v>0</v>
      </c>
      <c r="V204">
        <f t="shared" si="77"/>
        <v>0</v>
      </c>
      <c r="W204">
        <f t="shared" si="78"/>
        <v>0</v>
      </c>
      <c r="X204">
        <f t="shared" si="79"/>
        <v>0</v>
      </c>
      <c r="Y204">
        <f t="shared" si="80"/>
        <v>0</v>
      </c>
      <c r="AA204" s="1" t="e">
        <f t="shared" si="81"/>
        <v>#N/A</v>
      </c>
    </row>
    <row r="205" spans="1:27" x14ac:dyDescent="0.25">
      <c r="A205" s="284">
        <f>+Declarations!A205</f>
        <v>0</v>
      </c>
      <c r="B205" t="str">
        <f t="shared" si="64"/>
        <v/>
      </c>
      <c r="C205" s="1" t="str">
        <f t="shared" si="65"/>
        <v/>
      </c>
      <c r="D205" s="1" t="str">
        <f t="shared" si="83"/>
        <v/>
      </c>
      <c r="E205" s="15">
        <f t="shared" si="66"/>
        <v>0</v>
      </c>
      <c r="F205" s="1">
        <f t="shared" si="67"/>
        <v>0</v>
      </c>
      <c r="G205" s="1" t="str">
        <f t="shared" si="68"/>
        <v/>
      </c>
      <c r="H205" t="str">
        <f t="shared" si="82"/>
        <v xml:space="preserve"> </v>
      </c>
      <c r="M205" s="39">
        <f t="shared" si="63"/>
        <v>0</v>
      </c>
      <c r="N205" s="39">
        <f t="shared" si="69"/>
        <v>0</v>
      </c>
      <c r="O205" s="39">
        <f t="shared" si="70"/>
        <v>0</v>
      </c>
      <c r="P205" s="39">
        <f t="shared" si="71"/>
        <v>0</v>
      </c>
      <c r="Q205" s="367">
        <f t="shared" si="72"/>
        <v>0</v>
      </c>
      <c r="R205" s="368">
        <f t="shared" si="73"/>
        <v>0</v>
      </c>
      <c r="S205" s="367">
        <f t="shared" si="74"/>
        <v>0</v>
      </c>
      <c r="T205" s="367">
        <f t="shared" si="75"/>
        <v>0</v>
      </c>
      <c r="U205">
        <f t="shared" si="76"/>
        <v>0</v>
      </c>
      <c r="V205">
        <f t="shared" si="77"/>
        <v>0</v>
      </c>
      <c r="W205">
        <f t="shared" si="78"/>
        <v>0</v>
      </c>
      <c r="X205">
        <f t="shared" si="79"/>
        <v>0</v>
      </c>
      <c r="Y205">
        <f t="shared" si="80"/>
        <v>0</v>
      </c>
      <c r="AA205" s="1" t="e">
        <f t="shared" si="81"/>
        <v>#N/A</v>
      </c>
    </row>
    <row r="206" spans="1:27" x14ac:dyDescent="0.25">
      <c r="A206" s="284">
        <f>+Declarations!A206</f>
        <v>0</v>
      </c>
      <c r="B206" t="str">
        <f t="shared" si="64"/>
        <v/>
      </c>
      <c r="C206" s="1" t="str">
        <f t="shared" si="65"/>
        <v/>
      </c>
      <c r="D206" s="1" t="str">
        <f t="shared" si="83"/>
        <v/>
      </c>
      <c r="E206" s="15">
        <f t="shared" si="66"/>
        <v>0</v>
      </c>
      <c r="F206" s="1">
        <f t="shared" si="67"/>
        <v>0</v>
      </c>
      <c r="G206" s="1" t="str">
        <f t="shared" si="68"/>
        <v/>
      </c>
      <c r="H206" t="str">
        <f t="shared" si="82"/>
        <v xml:space="preserve"> </v>
      </c>
      <c r="M206" s="39">
        <f t="shared" si="63"/>
        <v>0</v>
      </c>
      <c r="N206" s="39">
        <f t="shared" si="69"/>
        <v>0</v>
      </c>
      <c r="O206" s="39">
        <f t="shared" si="70"/>
        <v>0</v>
      </c>
      <c r="P206" s="39">
        <f t="shared" si="71"/>
        <v>0</v>
      </c>
      <c r="Q206" s="367">
        <f t="shared" si="72"/>
        <v>0</v>
      </c>
      <c r="R206" s="368">
        <f t="shared" si="73"/>
        <v>0</v>
      </c>
      <c r="S206" s="367">
        <f t="shared" si="74"/>
        <v>0</v>
      </c>
      <c r="T206" s="367">
        <f t="shared" si="75"/>
        <v>0</v>
      </c>
      <c r="U206">
        <f t="shared" si="76"/>
        <v>0</v>
      </c>
      <c r="V206">
        <f t="shared" si="77"/>
        <v>0</v>
      </c>
      <c r="W206">
        <f t="shared" si="78"/>
        <v>0</v>
      </c>
      <c r="X206">
        <f t="shared" si="79"/>
        <v>0</v>
      </c>
      <c r="Y206">
        <f t="shared" si="80"/>
        <v>0</v>
      </c>
      <c r="AA206" s="1" t="e">
        <f t="shared" si="81"/>
        <v>#N/A</v>
      </c>
    </row>
    <row r="207" spans="1:27" x14ac:dyDescent="0.25">
      <c r="A207" s="284">
        <f>+Declarations!A207</f>
        <v>0</v>
      </c>
      <c r="B207" t="str">
        <f t="shared" si="64"/>
        <v/>
      </c>
      <c r="C207" s="1" t="str">
        <f t="shared" si="65"/>
        <v/>
      </c>
      <c r="D207" s="1" t="str">
        <f t="shared" si="83"/>
        <v/>
      </c>
      <c r="E207" s="15">
        <f t="shared" si="66"/>
        <v>0</v>
      </c>
      <c r="F207" s="1">
        <f t="shared" si="67"/>
        <v>0</v>
      </c>
      <c r="G207" s="1" t="str">
        <f t="shared" si="68"/>
        <v/>
      </c>
      <c r="H207" t="str">
        <f t="shared" si="82"/>
        <v xml:space="preserve"> </v>
      </c>
      <c r="M207" s="39">
        <f t="shared" si="63"/>
        <v>0</v>
      </c>
      <c r="N207" s="39">
        <f t="shared" si="69"/>
        <v>0</v>
      </c>
      <c r="O207" s="39">
        <f t="shared" si="70"/>
        <v>0</v>
      </c>
      <c r="P207" s="39">
        <f t="shared" si="71"/>
        <v>0</v>
      </c>
      <c r="Q207" s="367">
        <f t="shared" si="72"/>
        <v>0</v>
      </c>
      <c r="R207" s="368">
        <f t="shared" si="73"/>
        <v>0</v>
      </c>
      <c r="S207" s="367">
        <f t="shared" si="74"/>
        <v>0</v>
      </c>
      <c r="T207" s="367">
        <f t="shared" si="75"/>
        <v>0</v>
      </c>
      <c r="U207">
        <f t="shared" si="76"/>
        <v>0</v>
      </c>
      <c r="V207">
        <f t="shared" si="77"/>
        <v>0</v>
      </c>
      <c r="W207">
        <f t="shared" si="78"/>
        <v>0</v>
      </c>
      <c r="X207">
        <f t="shared" si="79"/>
        <v>0</v>
      </c>
      <c r="Y207">
        <f t="shared" si="80"/>
        <v>0</v>
      </c>
      <c r="AA207" s="1" t="e">
        <f t="shared" si="81"/>
        <v>#N/A</v>
      </c>
    </row>
    <row r="208" spans="1:27" x14ac:dyDescent="0.25">
      <c r="A208" s="284">
        <f>+Declarations!A208</f>
        <v>0</v>
      </c>
      <c r="B208" t="str">
        <f t="shared" si="64"/>
        <v/>
      </c>
      <c r="C208" s="1" t="str">
        <f t="shared" si="65"/>
        <v/>
      </c>
      <c r="D208" s="1" t="str">
        <f t="shared" si="83"/>
        <v/>
      </c>
      <c r="E208" s="15">
        <f t="shared" si="66"/>
        <v>0</v>
      </c>
      <c r="F208" s="1">
        <f t="shared" si="67"/>
        <v>0</v>
      </c>
      <c r="G208" s="1" t="str">
        <f t="shared" si="68"/>
        <v/>
      </c>
      <c r="H208" t="str">
        <f t="shared" si="82"/>
        <v xml:space="preserve"> </v>
      </c>
      <c r="M208" s="39">
        <f t="shared" si="63"/>
        <v>0</v>
      </c>
      <c r="N208" s="39">
        <f t="shared" si="69"/>
        <v>0</v>
      </c>
      <c r="O208" s="39">
        <f t="shared" si="70"/>
        <v>0</v>
      </c>
      <c r="P208" s="39">
        <f t="shared" si="71"/>
        <v>0</v>
      </c>
      <c r="Q208" s="367">
        <f t="shared" si="72"/>
        <v>0</v>
      </c>
      <c r="R208" s="368">
        <f t="shared" si="73"/>
        <v>0</v>
      </c>
      <c r="S208" s="367">
        <f t="shared" si="74"/>
        <v>0</v>
      </c>
      <c r="T208" s="367">
        <f t="shared" si="75"/>
        <v>0</v>
      </c>
      <c r="U208">
        <f t="shared" si="76"/>
        <v>0</v>
      </c>
      <c r="V208">
        <f t="shared" si="77"/>
        <v>0</v>
      </c>
      <c r="W208">
        <f t="shared" si="78"/>
        <v>0</v>
      </c>
      <c r="X208">
        <f t="shared" si="79"/>
        <v>0</v>
      </c>
      <c r="Y208">
        <f t="shared" si="80"/>
        <v>0</v>
      </c>
      <c r="AA208" s="1" t="e">
        <f t="shared" si="81"/>
        <v>#N/A</v>
      </c>
    </row>
    <row r="209" spans="1:27" x14ac:dyDescent="0.25">
      <c r="A209" s="284">
        <f>+Declarations!A209</f>
        <v>0</v>
      </c>
      <c r="B209" t="str">
        <f t="shared" si="64"/>
        <v/>
      </c>
      <c r="C209" s="1" t="str">
        <f t="shared" si="65"/>
        <v/>
      </c>
      <c r="D209" s="1" t="str">
        <f t="shared" si="83"/>
        <v/>
      </c>
      <c r="E209" s="15">
        <f t="shared" si="66"/>
        <v>0</v>
      </c>
      <c r="F209" s="1">
        <f t="shared" si="67"/>
        <v>0</v>
      </c>
      <c r="G209" s="1" t="str">
        <f t="shared" si="68"/>
        <v/>
      </c>
      <c r="H209" t="str">
        <f t="shared" si="82"/>
        <v xml:space="preserve"> </v>
      </c>
      <c r="M209" s="39">
        <f t="shared" si="63"/>
        <v>0</v>
      </c>
      <c r="N209" s="39">
        <f t="shared" si="69"/>
        <v>0</v>
      </c>
      <c r="O209" s="39">
        <f t="shared" si="70"/>
        <v>0</v>
      </c>
      <c r="P209" s="39">
        <f t="shared" si="71"/>
        <v>0</v>
      </c>
      <c r="Q209" s="367">
        <f t="shared" si="72"/>
        <v>0</v>
      </c>
      <c r="R209" s="368">
        <f t="shared" si="73"/>
        <v>0</v>
      </c>
      <c r="S209" s="367">
        <f t="shared" si="74"/>
        <v>0</v>
      </c>
      <c r="T209" s="367">
        <f t="shared" si="75"/>
        <v>0</v>
      </c>
      <c r="U209">
        <f t="shared" si="76"/>
        <v>0</v>
      </c>
      <c r="V209">
        <f t="shared" si="77"/>
        <v>0</v>
      </c>
      <c r="W209">
        <f t="shared" si="78"/>
        <v>0</v>
      </c>
      <c r="X209">
        <f t="shared" si="79"/>
        <v>0</v>
      </c>
      <c r="Y209">
        <f t="shared" si="80"/>
        <v>0</v>
      </c>
      <c r="AA209" s="1" t="e">
        <f t="shared" si="81"/>
        <v>#N/A</v>
      </c>
    </row>
    <row r="210" spans="1:27" x14ac:dyDescent="0.25">
      <c r="A210" s="284">
        <f>+Declarations!A210</f>
        <v>0</v>
      </c>
      <c r="B210" t="str">
        <f t="shared" si="64"/>
        <v/>
      </c>
      <c r="C210" s="1" t="str">
        <f t="shared" si="65"/>
        <v/>
      </c>
      <c r="D210" s="1" t="str">
        <f t="shared" si="83"/>
        <v/>
      </c>
      <c r="E210" s="15">
        <f t="shared" si="66"/>
        <v>0</v>
      </c>
      <c r="F210" s="1">
        <f t="shared" si="67"/>
        <v>0</v>
      </c>
      <c r="G210" s="1" t="str">
        <f t="shared" si="68"/>
        <v/>
      </c>
      <c r="H210" t="str">
        <f t="shared" si="82"/>
        <v xml:space="preserve"> </v>
      </c>
      <c r="M210" s="39">
        <f t="shared" si="63"/>
        <v>0</v>
      </c>
      <c r="N210" s="39">
        <f t="shared" si="69"/>
        <v>0</v>
      </c>
      <c r="O210" s="39">
        <f t="shared" si="70"/>
        <v>0</v>
      </c>
      <c r="P210" s="39">
        <f t="shared" si="71"/>
        <v>0</v>
      </c>
      <c r="Q210" s="367">
        <f t="shared" si="72"/>
        <v>0</v>
      </c>
      <c r="R210" s="368">
        <f t="shared" si="73"/>
        <v>0</v>
      </c>
      <c r="S210" s="367">
        <f t="shared" si="74"/>
        <v>0</v>
      </c>
      <c r="T210" s="367">
        <f t="shared" si="75"/>
        <v>0</v>
      </c>
      <c r="U210">
        <f t="shared" si="76"/>
        <v>0</v>
      </c>
      <c r="V210">
        <f t="shared" si="77"/>
        <v>0</v>
      </c>
      <c r="W210">
        <f t="shared" si="78"/>
        <v>0</v>
      </c>
      <c r="X210">
        <f t="shared" si="79"/>
        <v>0</v>
      </c>
      <c r="Y210">
        <f t="shared" si="80"/>
        <v>0</v>
      </c>
      <c r="AA210" s="1" t="e">
        <f t="shared" si="81"/>
        <v>#N/A</v>
      </c>
    </row>
    <row r="211" spans="1:27" x14ac:dyDescent="0.25">
      <c r="A211" s="284">
        <f>+Declarations!A211</f>
        <v>0</v>
      </c>
      <c r="B211" t="str">
        <f t="shared" si="64"/>
        <v/>
      </c>
      <c r="C211" s="1" t="str">
        <f t="shared" si="65"/>
        <v/>
      </c>
      <c r="D211" s="1" t="str">
        <f t="shared" si="83"/>
        <v/>
      </c>
      <c r="E211" s="15">
        <f t="shared" si="66"/>
        <v>0</v>
      </c>
      <c r="F211" s="1">
        <f t="shared" si="67"/>
        <v>0</v>
      </c>
      <c r="G211" s="1" t="str">
        <f t="shared" si="68"/>
        <v/>
      </c>
      <c r="H211" t="str">
        <f t="shared" si="82"/>
        <v xml:space="preserve"> </v>
      </c>
      <c r="M211" s="39">
        <f t="shared" si="63"/>
        <v>0</v>
      </c>
      <c r="N211" s="39">
        <f t="shared" si="69"/>
        <v>0</v>
      </c>
      <c r="O211" s="39">
        <f t="shared" si="70"/>
        <v>0</v>
      </c>
      <c r="P211" s="39">
        <f t="shared" si="71"/>
        <v>0</v>
      </c>
      <c r="Q211" s="367">
        <f t="shared" si="72"/>
        <v>0</v>
      </c>
      <c r="R211" s="368">
        <f t="shared" si="73"/>
        <v>0</v>
      </c>
      <c r="S211" s="367">
        <f t="shared" si="74"/>
        <v>0</v>
      </c>
      <c r="T211" s="367">
        <f t="shared" si="75"/>
        <v>0</v>
      </c>
      <c r="U211">
        <f t="shared" si="76"/>
        <v>0</v>
      </c>
      <c r="V211">
        <f t="shared" si="77"/>
        <v>0</v>
      </c>
      <c r="W211">
        <f t="shared" si="78"/>
        <v>0</v>
      </c>
      <c r="X211">
        <f t="shared" si="79"/>
        <v>0</v>
      </c>
      <c r="Y211">
        <f t="shared" si="80"/>
        <v>0</v>
      </c>
      <c r="AA211" s="1" t="e">
        <f t="shared" si="81"/>
        <v>#N/A</v>
      </c>
    </row>
    <row r="212" spans="1:27" x14ac:dyDescent="0.25">
      <c r="A212" s="284">
        <f>+Declarations!A212</f>
        <v>0</v>
      </c>
      <c r="B212" t="str">
        <f t="shared" si="64"/>
        <v/>
      </c>
      <c r="C212" s="1" t="str">
        <f t="shared" si="65"/>
        <v/>
      </c>
      <c r="D212" s="1" t="str">
        <f t="shared" si="83"/>
        <v/>
      </c>
      <c r="E212" s="15">
        <f t="shared" si="66"/>
        <v>0</v>
      </c>
      <c r="F212" s="1">
        <f t="shared" si="67"/>
        <v>0</v>
      </c>
      <c r="G212" s="1" t="str">
        <f t="shared" si="68"/>
        <v/>
      </c>
      <c r="H212" t="str">
        <f t="shared" si="82"/>
        <v xml:space="preserve"> </v>
      </c>
      <c r="M212" s="39">
        <f t="shared" si="63"/>
        <v>0</v>
      </c>
      <c r="N212" s="39">
        <f t="shared" si="69"/>
        <v>0</v>
      </c>
      <c r="O212" s="39">
        <f t="shared" si="70"/>
        <v>0</v>
      </c>
      <c r="P212" s="39">
        <f t="shared" si="71"/>
        <v>0</v>
      </c>
      <c r="Q212" s="367">
        <f t="shared" si="72"/>
        <v>0</v>
      </c>
      <c r="R212" s="368">
        <f t="shared" si="73"/>
        <v>0</v>
      </c>
      <c r="S212" s="367">
        <f t="shared" si="74"/>
        <v>0</v>
      </c>
      <c r="T212" s="367">
        <f t="shared" si="75"/>
        <v>0</v>
      </c>
      <c r="U212">
        <f t="shared" si="76"/>
        <v>0</v>
      </c>
      <c r="V212">
        <f t="shared" si="77"/>
        <v>0</v>
      </c>
      <c r="W212">
        <f t="shared" si="78"/>
        <v>0</v>
      </c>
      <c r="X212">
        <f t="shared" si="79"/>
        <v>0</v>
      </c>
      <c r="Y212">
        <f t="shared" si="80"/>
        <v>0</v>
      </c>
      <c r="AA212" s="1" t="e">
        <f t="shared" si="81"/>
        <v>#N/A</v>
      </c>
    </row>
    <row r="213" spans="1:27" x14ac:dyDescent="0.25">
      <c r="A213" s="284">
        <f>+Declarations!A213</f>
        <v>0</v>
      </c>
      <c r="B213" t="str">
        <f t="shared" si="64"/>
        <v/>
      </c>
      <c r="C213" s="1" t="str">
        <f t="shared" si="65"/>
        <v/>
      </c>
      <c r="D213" s="1" t="str">
        <f t="shared" si="83"/>
        <v/>
      </c>
      <c r="E213" s="15">
        <f t="shared" si="66"/>
        <v>0</v>
      </c>
      <c r="F213" s="1">
        <f t="shared" si="67"/>
        <v>0</v>
      </c>
      <c r="G213" s="1" t="str">
        <f t="shared" si="68"/>
        <v/>
      </c>
      <c r="H213" t="str">
        <f t="shared" si="82"/>
        <v xml:space="preserve"> </v>
      </c>
      <c r="M213" s="39">
        <f t="shared" si="63"/>
        <v>0</v>
      </c>
      <c r="N213" s="39">
        <f t="shared" si="69"/>
        <v>0</v>
      </c>
      <c r="O213" s="39">
        <f t="shared" si="70"/>
        <v>0</v>
      </c>
      <c r="P213" s="39">
        <f t="shared" si="71"/>
        <v>0</v>
      </c>
      <c r="Q213" s="367">
        <f t="shared" si="72"/>
        <v>0</v>
      </c>
      <c r="R213" s="368">
        <f t="shared" si="73"/>
        <v>0</v>
      </c>
      <c r="S213" s="367">
        <f t="shared" si="74"/>
        <v>0</v>
      </c>
      <c r="T213" s="367">
        <f t="shared" si="75"/>
        <v>0</v>
      </c>
      <c r="U213">
        <f t="shared" si="76"/>
        <v>0</v>
      </c>
      <c r="V213">
        <f t="shared" si="77"/>
        <v>0</v>
      </c>
      <c r="W213">
        <f t="shared" si="78"/>
        <v>0</v>
      </c>
      <c r="X213">
        <f t="shared" si="79"/>
        <v>0</v>
      </c>
      <c r="Y213">
        <f t="shared" si="80"/>
        <v>0</v>
      </c>
      <c r="AA213" s="1" t="e">
        <f t="shared" si="81"/>
        <v>#N/A</v>
      </c>
    </row>
    <row r="214" spans="1:27" x14ac:dyDescent="0.25">
      <c r="A214" s="284">
        <f>+Declarations!A214</f>
        <v>0</v>
      </c>
      <c r="B214" t="str">
        <f t="shared" si="64"/>
        <v/>
      </c>
      <c r="C214" s="1" t="str">
        <f t="shared" si="65"/>
        <v/>
      </c>
      <c r="D214" s="1" t="str">
        <f t="shared" si="83"/>
        <v/>
      </c>
      <c r="E214" s="15">
        <f t="shared" si="66"/>
        <v>0</v>
      </c>
      <c r="F214" s="1">
        <f t="shared" si="67"/>
        <v>0</v>
      </c>
      <c r="G214" s="1" t="str">
        <f t="shared" si="68"/>
        <v/>
      </c>
      <c r="H214" t="str">
        <f t="shared" si="82"/>
        <v xml:space="preserve"> </v>
      </c>
      <c r="M214" s="39">
        <f t="shared" si="63"/>
        <v>0</v>
      </c>
      <c r="N214" s="39">
        <f t="shared" si="69"/>
        <v>0</v>
      </c>
      <c r="O214" s="39">
        <f t="shared" si="70"/>
        <v>0</v>
      </c>
      <c r="P214" s="39">
        <f t="shared" si="71"/>
        <v>0</v>
      </c>
      <c r="Q214" s="367">
        <f t="shared" si="72"/>
        <v>0</v>
      </c>
      <c r="R214" s="368">
        <f t="shared" si="73"/>
        <v>0</v>
      </c>
      <c r="S214" s="367">
        <f t="shared" si="74"/>
        <v>0</v>
      </c>
      <c r="T214" s="367">
        <f t="shared" si="75"/>
        <v>0</v>
      </c>
      <c r="U214">
        <f t="shared" si="76"/>
        <v>0</v>
      </c>
      <c r="V214">
        <f t="shared" si="77"/>
        <v>0</v>
      </c>
      <c r="W214">
        <f t="shared" si="78"/>
        <v>0</v>
      </c>
      <c r="X214">
        <f t="shared" si="79"/>
        <v>0</v>
      </c>
      <c r="Y214">
        <f t="shared" si="80"/>
        <v>0</v>
      </c>
      <c r="AA214" s="1" t="e">
        <f t="shared" si="81"/>
        <v>#N/A</v>
      </c>
    </row>
    <row r="215" spans="1:27" x14ac:dyDescent="0.25">
      <c r="A215" s="284">
        <f>+Declarations!A215</f>
        <v>0</v>
      </c>
      <c r="B215" t="str">
        <f t="shared" si="64"/>
        <v/>
      </c>
      <c r="C215" s="1" t="str">
        <f t="shared" si="65"/>
        <v/>
      </c>
      <c r="D215" s="1" t="str">
        <f t="shared" si="83"/>
        <v/>
      </c>
      <c r="E215" s="15">
        <f t="shared" si="66"/>
        <v>0</v>
      </c>
      <c r="F215" s="1">
        <f t="shared" si="67"/>
        <v>0</v>
      </c>
      <c r="G215" s="1" t="str">
        <f t="shared" si="68"/>
        <v/>
      </c>
      <c r="H215" t="str">
        <f t="shared" si="82"/>
        <v xml:space="preserve"> </v>
      </c>
      <c r="M215" s="39">
        <f t="shared" si="63"/>
        <v>0</v>
      </c>
      <c r="N215" s="39">
        <f t="shared" si="69"/>
        <v>0</v>
      </c>
      <c r="O215" s="39">
        <f t="shared" si="70"/>
        <v>0</v>
      </c>
      <c r="P215" s="39">
        <f t="shared" si="71"/>
        <v>0</v>
      </c>
      <c r="Q215" s="367">
        <f t="shared" si="72"/>
        <v>0</v>
      </c>
      <c r="R215" s="368">
        <f t="shared" si="73"/>
        <v>0</v>
      </c>
      <c r="S215" s="367">
        <f t="shared" si="74"/>
        <v>0</v>
      </c>
      <c r="T215" s="367">
        <f t="shared" si="75"/>
        <v>0</v>
      </c>
      <c r="U215">
        <f t="shared" si="76"/>
        <v>0</v>
      </c>
      <c r="V215">
        <f t="shared" si="77"/>
        <v>0</v>
      </c>
      <c r="W215">
        <f t="shared" si="78"/>
        <v>0</v>
      </c>
      <c r="X215">
        <f t="shared" si="79"/>
        <v>0</v>
      </c>
      <c r="Y215">
        <f t="shared" si="80"/>
        <v>0</v>
      </c>
      <c r="AA215" s="1" t="e">
        <f t="shared" si="81"/>
        <v>#N/A</v>
      </c>
    </row>
    <row r="216" spans="1:27" x14ac:dyDescent="0.25">
      <c r="A216" s="284">
        <f>+Declarations!A216</f>
        <v>0</v>
      </c>
      <c r="B216" t="str">
        <f t="shared" si="64"/>
        <v/>
      </c>
      <c r="C216" s="1" t="str">
        <f t="shared" si="65"/>
        <v/>
      </c>
      <c r="D216" s="1" t="str">
        <f t="shared" si="83"/>
        <v/>
      </c>
      <c r="E216" s="15">
        <f t="shared" si="66"/>
        <v>0</v>
      </c>
      <c r="F216" s="1">
        <f t="shared" si="67"/>
        <v>0</v>
      </c>
      <c r="G216" s="1" t="str">
        <f t="shared" si="68"/>
        <v/>
      </c>
      <c r="H216" t="str">
        <f t="shared" si="82"/>
        <v xml:space="preserve"> </v>
      </c>
      <c r="M216" s="39">
        <f t="shared" si="63"/>
        <v>0</v>
      </c>
      <c r="N216" s="39">
        <f t="shared" si="69"/>
        <v>0</v>
      </c>
      <c r="O216" s="39">
        <f t="shared" si="70"/>
        <v>0</v>
      </c>
      <c r="P216" s="39">
        <f t="shared" si="71"/>
        <v>0</v>
      </c>
      <c r="Q216" s="367">
        <f t="shared" si="72"/>
        <v>0</v>
      </c>
      <c r="R216" s="368">
        <f t="shared" si="73"/>
        <v>0</v>
      </c>
      <c r="S216" s="367">
        <f t="shared" si="74"/>
        <v>0</v>
      </c>
      <c r="T216" s="367">
        <f t="shared" si="75"/>
        <v>0</v>
      </c>
      <c r="U216">
        <f t="shared" si="76"/>
        <v>0</v>
      </c>
      <c r="V216">
        <f t="shared" si="77"/>
        <v>0</v>
      </c>
      <c r="W216">
        <f t="shared" si="78"/>
        <v>0</v>
      </c>
      <c r="X216">
        <f t="shared" si="79"/>
        <v>0</v>
      </c>
      <c r="Y216">
        <f t="shared" si="80"/>
        <v>0</v>
      </c>
      <c r="AA216" s="1" t="e">
        <f t="shared" si="81"/>
        <v>#N/A</v>
      </c>
    </row>
    <row r="217" spans="1:27" x14ac:dyDescent="0.25">
      <c r="A217" s="284">
        <f>+Declarations!A217</f>
        <v>0</v>
      </c>
      <c r="B217" t="str">
        <f t="shared" si="64"/>
        <v/>
      </c>
      <c r="C217" s="1" t="str">
        <f t="shared" si="65"/>
        <v/>
      </c>
      <c r="D217" s="1" t="str">
        <f t="shared" si="83"/>
        <v/>
      </c>
      <c r="E217" s="15">
        <f t="shared" si="66"/>
        <v>0</v>
      </c>
      <c r="F217" s="1">
        <f t="shared" si="67"/>
        <v>0</v>
      </c>
      <c r="G217" s="1" t="str">
        <f t="shared" si="68"/>
        <v/>
      </c>
      <c r="H217" t="str">
        <f t="shared" si="82"/>
        <v xml:space="preserve"> </v>
      </c>
      <c r="M217" s="39">
        <f t="shared" si="63"/>
        <v>0</v>
      </c>
      <c r="N217" s="39">
        <f t="shared" si="69"/>
        <v>0</v>
      </c>
      <c r="O217" s="39">
        <f t="shared" si="70"/>
        <v>0</v>
      </c>
      <c r="P217" s="39">
        <f t="shared" si="71"/>
        <v>0</v>
      </c>
      <c r="Q217" s="367">
        <f t="shared" si="72"/>
        <v>0</v>
      </c>
      <c r="R217" s="368">
        <f t="shared" si="73"/>
        <v>0</v>
      </c>
      <c r="S217" s="367">
        <f t="shared" si="74"/>
        <v>0</v>
      </c>
      <c r="T217" s="367">
        <f t="shared" si="75"/>
        <v>0</v>
      </c>
      <c r="U217">
        <f t="shared" si="76"/>
        <v>0</v>
      </c>
      <c r="V217">
        <f t="shared" si="77"/>
        <v>0</v>
      </c>
      <c r="W217">
        <f t="shared" si="78"/>
        <v>0</v>
      </c>
      <c r="X217">
        <f t="shared" si="79"/>
        <v>0</v>
      </c>
      <c r="Y217">
        <f t="shared" si="80"/>
        <v>0</v>
      </c>
      <c r="AA217" s="1" t="e">
        <f t="shared" si="81"/>
        <v>#N/A</v>
      </c>
    </row>
    <row r="218" spans="1:27" x14ac:dyDescent="0.25">
      <c r="A218" s="284">
        <f>+Declarations!A218</f>
        <v>0</v>
      </c>
      <c r="B218" t="str">
        <f t="shared" si="64"/>
        <v/>
      </c>
      <c r="C218" s="1" t="str">
        <f t="shared" si="65"/>
        <v/>
      </c>
      <c r="D218" s="1" t="str">
        <f t="shared" si="83"/>
        <v/>
      </c>
      <c r="E218" s="15">
        <f t="shared" si="66"/>
        <v>0</v>
      </c>
      <c r="F218" s="1">
        <f t="shared" si="67"/>
        <v>0</v>
      </c>
      <c r="G218" s="1" t="str">
        <f t="shared" si="68"/>
        <v/>
      </c>
      <c r="H218" t="str">
        <f t="shared" si="82"/>
        <v xml:space="preserve"> </v>
      </c>
      <c r="M218" s="39">
        <f t="shared" si="63"/>
        <v>0</v>
      </c>
      <c r="N218" s="39">
        <f t="shared" si="69"/>
        <v>0</v>
      </c>
      <c r="O218" s="39">
        <f t="shared" si="70"/>
        <v>0</v>
      </c>
      <c r="P218" s="39">
        <f t="shared" si="71"/>
        <v>0</v>
      </c>
      <c r="Q218" s="367">
        <f t="shared" si="72"/>
        <v>0</v>
      </c>
      <c r="R218" s="368">
        <f t="shared" si="73"/>
        <v>0</v>
      </c>
      <c r="S218" s="367">
        <f t="shared" si="74"/>
        <v>0</v>
      </c>
      <c r="T218" s="367">
        <f t="shared" si="75"/>
        <v>0</v>
      </c>
      <c r="U218">
        <f t="shared" si="76"/>
        <v>0</v>
      </c>
      <c r="V218">
        <f t="shared" si="77"/>
        <v>0</v>
      </c>
      <c r="W218">
        <f t="shared" si="78"/>
        <v>0</v>
      </c>
      <c r="X218">
        <f t="shared" si="79"/>
        <v>0</v>
      </c>
      <c r="Y218">
        <f t="shared" si="80"/>
        <v>0</v>
      </c>
      <c r="AA218" s="1" t="e">
        <f t="shared" si="81"/>
        <v>#N/A</v>
      </c>
    </row>
    <row r="219" spans="1:27" x14ac:dyDescent="0.25">
      <c r="A219" s="284">
        <f>+Declarations!A219</f>
        <v>0</v>
      </c>
      <c r="B219" t="str">
        <f t="shared" si="64"/>
        <v/>
      </c>
      <c r="C219" s="1" t="str">
        <f t="shared" si="65"/>
        <v/>
      </c>
      <c r="D219" s="1" t="str">
        <f t="shared" si="83"/>
        <v/>
      </c>
      <c r="E219" s="15">
        <f t="shared" si="66"/>
        <v>0</v>
      </c>
      <c r="F219" s="1">
        <f t="shared" si="67"/>
        <v>0</v>
      </c>
      <c r="G219" s="1" t="str">
        <f t="shared" si="68"/>
        <v/>
      </c>
      <c r="H219" t="str">
        <f t="shared" si="82"/>
        <v xml:space="preserve"> </v>
      </c>
      <c r="M219" s="39">
        <f t="shared" si="63"/>
        <v>0</v>
      </c>
      <c r="N219" s="39">
        <f t="shared" si="69"/>
        <v>0</v>
      </c>
      <c r="O219" s="39">
        <f t="shared" si="70"/>
        <v>0</v>
      </c>
      <c r="P219" s="39">
        <f t="shared" si="71"/>
        <v>0</v>
      </c>
      <c r="Q219" s="367">
        <f t="shared" si="72"/>
        <v>0</v>
      </c>
      <c r="R219" s="368">
        <f t="shared" si="73"/>
        <v>0</v>
      </c>
      <c r="S219" s="367">
        <f t="shared" si="74"/>
        <v>0</v>
      </c>
      <c r="T219" s="367">
        <f t="shared" si="75"/>
        <v>0</v>
      </c>
      <c r="U219">
        <f t="shared" si="76"/>
        <v>0</v>
      </c>
      <c r="V219">
        <f t="shared" si="77"/>
        <v>0</v>
      </c>
      <c r="W219">
        <f t="shared" si="78"/>
        <v>0</v>
      </c>
      <c r="X219">
        <f t="shared" si="79"/>
        <v>0</v>
      </c>
      <c r="Y219">
        <f t="shared" si="80"/>
        <v>0</v>
      </c>
      <c r="AA219" s="1" t="e">
        <f t="shared" si="81"/>
        <v>#N/A</v>
      </c>
    </row>
    <row r="220" spans="1:27" x14ac:dyDescent="0.25">
      <c r="A220" s="284">
        <f>+Declarations!A220</f>
        <v>0</v>
      </c>
      <c r="B220" t="str">
        <f t="shared" si="64"/>
        <v/>
      </c>
      <c r="C220" s="1" t="str">
        <f t="shared" si="65"/>
        <v/>
      </c>
      <c r="D220" s="1" t="str">
        <f t="shared" si="83"/>
        <v/>
      </c>
      <c r="E220" s="15">
        <f t="shared" si="66"/>
        <v>0</v>
      </c>
      <c r="F220" s="1">
        <f t="shared" si="67"/>
        <v>0</v>
      </c>
      <c r="G220" s="1" t="str">
        <f t="shared" si="68"/>
        <v/>
      </c>
      <c r="H220" t="str">
        <f t="shared" si="82"/>
        <v xml:space="preserve"> </v>
      </c>
      <c r="M220" s="39">
        <f t="shared" si="63"/>
        <v>0</v>
      </c>
      <c r="N220" s="39">
        <f t="shared" si="69"/>
        <v>0</v>
      </c>
      <c r="O220" s="39">
        <f t="shared" si="70"/>
        <v>0</v>
      </c>
      <c r="P220" s="39">
        <f t="shared" si="71"/>
        <v>0</v>
      </c>
      <c r="Q220" s="367">
        <f t="shared" si="72"/>
        <v>0</v>
      </c>
      <c r="R220" s="368">
        <f t="shared" si="73"/>
        <v>0</v>
      </c>
      <c r="S220" s="367">
        <f t="shared" si="74"/>
        <v>0</v>
      </c>
      <c r="T220" s="367">
        <f t="shared" si="75"/>
        <v>0</v>
      </c>
      <c r="U220">
        <f t="shared" si="76"/>
        <v>0</v>
      </c>
      <c r="V220">
        <f t="shared" si="77"/>
        <v>0</v>
      </c>
      <c r="W220">
        <f t="shared" si="78"/>
        <v>0</v>
      </c>
      <c r="X220">
        <f t="shared" si="79"/>
        <v>0</v>
      </c>
      <c r="Y220">
        <f t="shared" si="80"/>
        <v>0</v>
      </c>
      <c r="AA220" s="1" t="e">
        <f t="shared" si="81"/>
        <v>#N/A</v>
      </c>
    </row>
    <row r="221" spans="1:27" x14ac:dyDescent="0.25">
      <c r="A221" s="284">
        <f>+Declarations!A221</f>
        <v>0</v>
      </c>
      <c r="B221" t="str">
        <f t="shared" si="64"/>
        <v/>
      </c>
      <c r="C221" s="1" t="str">
        <f t="shared" si="65"/>
        <v/>
      </c>
      <c r="D221" s="1" t="str">
        <f t="shared" si="83"/>
        <v/>
      </c>
      <c r="E221" s="15">
        <f t="shared" si="66"/>
        <v>0</v>
      </c>
      <c r="F221" s="1">
        <f t="shared" si="67"/>
        <v>0</v>
      </c>
      <c r="G221" s="1" t="str">
        <f t="shared" si="68"/>
        <v/>
      </c>
      <c r="H221" t="str">
        <f t="shared" si="82"/>
        <v xml:space="preserve"> </v>
      </c>
      <c r="M221" s="39">
        <f t="shared" si="63"/>
        <v>0</v>
      </c>
      <c r="N221" s="39">
        <f t="shared" si="69"/>
        <v>0</v>
      </c>
      <c r="O221" s="39">
        <f t="shared" si="70"/>
        <v>0</v>
      </c>
      <c r="P221" s="39">
        <f t="shared" si="71"/>
        <v>0</v>
      </c>
      <c r="Q221" s="367">
        <f t="shared" si="72"/>
        <v>0</v>
      </c>
      <c r="R221" s="368">
        <f t="shared" si="73"/>
        <v>0</v>
      </c>
      <c r="S221" s="367">
        <f t="shared" si="74"/>
        <v>0</v>
      </c>
      <c r="T221" s="367">
        <f t="shared" si="75"/>
        <v>0</v>
      </c>
      <c r="U221">
        <f t="shared" si="76"/>
        <v>0</v>
      </c>
      <c r="V221">
        <f t="shared" si="77"/>
        <v>0</v>
      </c>
      <c r="W221">
        <f t="shared" si="78"/>
        <v>0</v>
      </c>
      <c r="X221">
        <f t="shared" si="79"/>
        <v>0</v>
      </c>
      <c r="Y221">
        <f t="shared" si="80"/>
        <v>0</v>
      </c>
      <c r="AA221" s="1" t="e">
        <f t="shared" si="81"/>
        <v>#N/A</v>
      </c>
    </row>
    <row r="222" spans="1:27" x14ac:dyDescent="0.25">
      <c r="A222" s="284">
        <f>+Declarations!A222</f>
        <v>0</v>
      </c>
      <c r="B222" t="str">
        <f t="shared" si="64"/>
        <v/>
      </c>
      <c r="C222" s="1" t="str">
        <f t="shared" si="65"/>
        <v/>
      </c>
      <c r="D222" s="1" t="str">
        <f t="shared" si="83"/>
        <v/>
      </c>
      <c r="E222" s="15">
        <f t="shared" si="66"/>
        <v>0</v>
      </c>
      <c r="F222" s="1">
        <f t="shared" si="67"/>
        <v>0</v>
      </c>
      <c r="G222" s="1" t="str">
        <f t="shared" si="68"/>
        <v/>
      </c>
      <c r="H222" t="str">
        <f t="shared" si="82"/>
        <v xml:space="preserve"> </v>
      </c>
      <c r="M222" s="39">
        <f t="shared" si="63"/>
        <v>0</v>
      </c>
      <c r="N222" s="39">
        <f t="shared" si="69"/>
        <v>0</v>
      </c>
      <c r="O222" s="39">
        <f t="shared" si="70"/>
        <v>0</v>
      </c>
      <c r="P222" s="39">
        <f t="shared" si="71"/>
        <v>0</v>
      </c>
      <c r="Q222" s="367">
        <f t="shared" si="72"/>
        <v>0</v>
      </c>
      <c r="R222" s="368">
        <f t="shared" si="73"/>
        <v>0</v>
      </c>
      <c r="S222" s="367">
        <f t="shared" si="74"/>
        <v>0</v>
      </c>
      <c r="T222" s="367">
        <f t="shared" si="75"/>
        <v>0</v>
      </c>
      <c r="U222">
        <f t="shared" si="76"/>
        <v>0</v>
      </c>
      <c r="V222">
        <f t="shared" si="77"/>
        <v>0</v>
      </c>
      <c r="W222">
        <f t="shared" si="78"/>
        <v>0</v>
      </c>
      <c r="X222">
        <f t="shared" si="79"/>
        <v>0</v>
      </c>
      <c r="Y222">
        <f t="shared" si="80"/>
        <v>0</v>
      </c>
      <c r="AA222" s="1" t="e">
        <f t="shared" si="81"/>
        <v>#N/A</v>
      </c>
    </row>
    <row r="223" spans="1:27" x14ac:dyDescent="0.25">
      <c r="A223" s="284">
        <f>+Declarations!A223</f>
        <v>0</v>
      </c>
      <c r="B223" t="str">
        <f t="shared" si="64"/>
        <v/>
      </c>
      <c r="C223" s="1" t="str">
        <f t="shared" si="65"/>
        <v/>
      </c>
      <c r="D223" s="1" t="str">
        <f t="shared" si="83"/>
        <v/>
      </c>
      <c r="E223" s="15">
        <f t="shared" si="66"/>
        <v>0</v>
      </c>
      <c r="F223" s="1">
        <f t="shared" si="67"/>
        <v>0</v>
      </c>
      <c r="G223" s="1" t="str">
        <f t="shared" si="68"/>
        <v/>
      </c>
      <c r="H223" t="str">
        <f t="shared" si="82"/>
        <v xml:space="preserve"> </v>
      </c>
      <c r="M223" s="39">
        <f t="shared" si="63"/>
        <v>0</v>
      </c>
      <c r="N223" s="39">
        <f t="shared" si="69"/>
        <v>0</v>
      </c>
      <c r="O223" s="39">
        <f t="shared" si="70"/>
        <v>0</v>
      </c>
      <c r="P223" s="39">
        <f t="shared" si="71"/>
        <v>0</v>
      </c>
      <c r="Q223" s="367">
        <f t="shared" si="72"/>
        <v>0</v>
      </c>
      <c r="R223" s="368">
        <f t="shared" si="73"/>
        <v>0</v>
      </c>
      <c r="S223" s="367">
        <f t="shared" si="74"/>
        <v>0</v>
      </c>
      <c r="T223" s="367">
        <f t="shared" si="75"/>
        <v>0</v>
      </c>
      <c r="U223">
        <f t="shared" si="76"/>
        <v>0</v>
      </c>
      <c r="V223">
        <f t="shared" si="77"/>
        <v>0</v>
      </c>
      <c r="W223">
        <f t="shared" si="78"/>
        <v>0</v>
      </c>
      <c r="X223">
        <f t="shared" si="79"/>
        <v>0</v>
      </c>
      <c r="Y223">
        <f t="shared" si="80"/>
        <v>0</v>
      </c>
      <c r="AA223" s="1" t="e">
        <f t="shared" si="81"/>
        <v>#N/A</v>
      </c>
    </row>
    <row r="224" spans="1:27" x14ac:dyDescent="0.25">
      <c r="A224" s="284">
        <f>+Declarations!A224</f>
        <v>0</v>
      </c>
      <c r="B224" t="str">
        <f t="shared" si="64"/>
        <v/>
      </c>
      <c r="C224" s="1" t="str">
        <f t="shared" si="65"/>
        <v/>
      </c>
      <c r="D224" s="1" t="str">
        <f t="shared" si="83"/>
        <v/>
      </c>
      <c r="E224" s="15">
        <f t="shared" si="66"/>
        <v>0</v>
      </c>
      <c r="F224" s="1">
        <f t="shared" si="67"/>
        <v>0</v>
      </c>
      <c r="G224" s="1" t="str">
        <f t="shared" si="68"/>
        <v/>
      </c>
      <c r="H224" t="str">
        <f t="shared" si="82"/>
        <v xml:space="preserve"> </v>
      </c>
      <c r="M224" s="39">
        <f t="shared" si="63"/>
        <v>0</v>
      </c>
      <c r="N224" s="39">
        <f t="shared" si="69"/>
        <v>0</v>
      </c>
      <c r="O224" s="39">
        <f t="shared" si="70"/>
        <v>0</v>
      </c>
      <c r="P224" s="39">
        <f t="shared" si="71"/>
        <v>0</v>
      </c>
      <c r="Q224" s="367">
        <f t="shared" si="72"/>
        <v>0</v>
      </c>
      <c r="R224" s="368">
        <f t="shared" si="73"/>
        <v>0</v>
      </c>
      <c r="S224" s="367">
        <f t="shared" si="74"/>
        <v>0</v>
      </c>
      <c r="T224" s="367">
        <f t="shared" si="75"/>
        <v>0</v>
      </c>
      <c r="U224">
        <f t="shared" si="76"/>
        <v>0</v>
      </c>
      <c r="V224">
        <f t="shared" si="77"/>
        <v>0</v>
      </c>
      <c r="W224">
        <f t="shared" si="78"/>
        <v>0</v>
      </c>
      <c r="X224">
        <f t="shared" si="79"/>
        <v>0</v>
      </c>
      <c r="Y224">
        <f t="shared" si="80"/>
        <v>0</v>
      </c>
      <c r="AA224" s="1" t="e">
        <f t="shared" si="81"/>
        <v>#N/A</v>
      </c>
    </row>
    <row r="225" spans="1:27" x14ac:dyDescent="0.25">
      <c r="A225" s="284">
        <f>+Declarations!A225</f>
        <v>0</v>
      </c>
      <c r="B225" t="str">
        <f t="shared" si="64"/>
        <v/>
      </c>
      <c r="C225" s="1" t="str">
        <f t="shared" si="65"/>
        <v/>
      </c>
      <c r="D225" s="1" t="str">
        <f t="shared" si="83"/>
        <v/>
      </c>
      <c r="E225" s="15">
        <f t="shared" si="66"/>
        <v>0</v>
      </c>
      <c r="F225" s="1">
        <f t="shared" si="67"/>
        <v>0</v>
      </c>
      <c r="G225" s="1" t="str">
        <f t="shared" si="68"/>
        <v/>
      </c>
      <c r="H225" t="str">
        <f t="shared" si="82"/>
        <v xml:space="preserve"> </v>
      </c>
      <c r="M225" s="39">
        <f t="shared" si="63"/>
        <v>0</v>
      </c>
      <c r="N225" s="39">
        <f t="shared" si="69"/>
        <v>0</v>
      </c>
      <c r="O225" s="39">
        <f t="shared" si="70"/>
        <v>0</v>
      </c>
      <c r="P225" s="39">
        <f t="shared" si="71"/>
        <v>0</v>
      </c>
      <c r="Q225" s="367">
        <f t="shared" si="72"/>
        <v>0</v>
      </c>
      <c r="R225" s="368">
        <f t="shared" si="73"/>
        <v>0</v>
      </c>
      <c r="S225" s="367">
        <f t="shared" si="74"/>
        <v>0</v>
      </c>
      <c r="T225" s="367">
        <f t="shared" si="75"/>
        <v>0</v>
      </c>
      <c r="U225">
        <f t="shared" si="76"/>
        <v>0</v>
      </c>
      <c r="V225">
        <f t="shared" si="77"/>
        <v>0</v>
      </c>
      <c r="W225">
        <f t="shared" si="78"/>
        <v>0</v>
      </c>
      <c r="X225">
        <f t="shared" si="79"/>
        <v>0</v>
      </c>
      <c r="Y225">
        <f t="shared" si="80"/>
        <v>0</v>
      </c>
      <c r="AA225" s="1" t="e">
        <f t="shared" si="81"/>
        <v>#N/A</v>
      </c>
    </row>
    <row r="226" spans="1:27" x14ac:dyDescent="0.25">
      <c r="A226" s="284">
        <f>+Declarations!A226</f>
        <v>0</v>
      </c>
      <c r="B226" t="str">
        <f t="shared" si="64"/>
        <v/>
      </c>
      <c r="C226" s="1" t="str">
        <f t="shared" si="65"/>
        <v/>
      </c>
      <c r="D226" s="1" t="str">
        <f t="shared" si="83"/>
        <v/>
      </c>
      <c r="E226" s="15">
        <f t="shared" si="66"/>
        <v>0</v>
      </c>
      <c r="F226" s="1">
        <f t="shared" si="67"/>
        <v>0</v>
      </c>
      <c r="G226" s="1" t="str">
        <f t="shared" si="68"/>
        <v/>
      </c>
      <c r="H226" t="str">
        <f t="shared" si="82"/>
        <v xml:space="preserve"> </v>
      </c>
      <c r="M226" s="39">
        <f t="shared" si="63"/>
        <v>0</v>
      </c>
      <c r="N226" s="39">
        <f t="shared" si="69"/>
        <v>0</v>
      </c>
      <c r="O226" s="39">
        <f t="shared" si="70"/>
        <v>0</v>
      </c>
      <c r="P226" s="39">
        <f t="shared" si="71"/>
        <v>0</v>
      </c>
      <c r="Q226" s="367">
        <f t="shared" si="72"/>
        <v>0</v>
      </c>
      <c r="R226" s="368">
        <f t="shared" si="73"/>
        <v>0</v>
      </c>
      <c r="S226" s="367">
        <f t="shared" si="74"/>
        <v>0</v>
      </c>
      <c r="T226" s="367">
        <f t="shared" si="75"/>
        <v>0</v>
      </c>
      <c r="U226">
        <f t="shared" si="76"/>
        <v>0</v>
      </c>
      <c r="V226">
        <f t="shared" si="77"/>
        <v>0</v>
      </c>
      <c r="W226">
        <f t="shared" si="78"/>
        <v>0</v>
      </c>
      <c r="X226">
        <f t="shared" si="79"/>
        <v>0</v>
      </c>
      <c r="Y226">
        <f t="shared" si="80"/>
        <v>0</v>
      </c>
      <c r="AA226" s="1" t="e">
        <f t="shared" si="81"/>
        <v>#N/A</v>
      </c>
    </row>
    <row r="227" spans="1:27" x14ac:dyDescent="0.25">
      <c r="A227" s="284">
        <f>+Declarations!A227</f>
        <v>0</v>
      </c>
      <c r="B227" t="str">
        <f t="shared" si="64"/>
        <v/>
      </c>
      <c r="C227" s="1" t="str">
        <f t="shared" si="65"/>
        <v/>
      </c>
      <c r="D227" s="1" t="str">
        <f t="shared" si="83"/>
        <v/>
      </c>
      <c r="E227" s="15">
        <f t="shared" si="66"/>
        <v>0</v>
      </c>
      <c r="F227" s="1">
        <f t="shared" si="67"/>
        <v>0</v>
      </c>
      <c r="G227" s="1" t="str">
        <f t="shared" si="68"/>
        <v/>
      </c>
      <c r="H227" t="str">
        <f t="shared" si="82"/>
        <v xml:space="preserve"> </v>
      </c>
      <c r="M227" s="39">
        <f t="shared" si="63"/>
        <v>0</v>
      </c>
      <c r="N227" s="39">
        <f t="shared" si="69"/>
        <v>0</v>
      </c>
      <c r="O227" s="39">
        <f t="shared" si="70"/>
        <v>0</v>
      </c>
      <c r="P227" s="39">
        <f t="shared" si="71"/>
        <v>0</v>
      </c>
      <c r="Q227" s="367">
        <f t="shared" si="72"/>
        <v>0</v>
      </c>
      <c r="R227" s="368">
        <f t="shared" si="73"/>
        <v>0</v>
      </c>
      <c r="S227" s="367">
        <f t="shared" si="74"/>
        <v>0</v>
      </c>
      <c r="T227" s="367">
        <f t="shared" si="75"/>
        <v>0</v>
      </c>
      <c r="U227">
        <f t="shared" si="76"/>
        <v>0</v>
      </c>
      <c r="V227">
        <f t="shared" si="77"/>
        <v>0</v>
      </c>
      <c r="W227">
        <f t="shared" si="78"/>
        <v>0</v>
      </c>
      <c r="X227">
        <f t="shared" si="79"/>
        <v>0</v>
      </c>
      <c r="Y227">
        <f t="shared" si="80"/>
        <v>0</v>
      </c>
      <c r="AA227" s="1" t="e">
        <f t="shared" si="81"/>
        <v>#N/A</v>
      </c>
    </row>
    <row r="228" spans="1:27" x14ac:dyDescent="0.25">
      <c r="A228" s="284">
        <f>+Declarations!A228</f>
        <v>0</v>
      </c>
      <c r="B228" t="str">
        <f t="shared" si="64"/>
        <v/>
      </c>
      <c r="C228" s="1" t="str">
        <f t="shared" si="65"/>
        <v/>
      </c>
      <c r="D228" s="1" t="str">
        <f t="shared" si="83"/>
        <v/>
      </c>
      <c r="E228" s="15">
        <f t="shared" si="66"/>
        <v>0</v>
      </c>
      <c r="F228" s="1">
        <f t="shared" si="67"/>
        <v>0</v>
      </c>
      <c r="G228" s="1" t="str">
        <f t="shared" si="68"/>
        <v/>
      </c>
      <c r="H228" t="str">
        <f t="shared" si="82"/>
        <v xml:space="preserve"> </v>
      </c>
      <c r="M228" s="39">
        <f t="shared" si="63"/>
        <v>0</v>
      </c>
      <c r="N228" s="39">
        <f t="shared" si="69"/>
        <v>0</v>
      </c>
      <c r="O228" s="39">
        <f t="shared" si="70"/>
        <v>0</v>
      </c>
      <c r="P228" s="39">
        <f t="shared" si="71"/>
        <v>0</v>
      </c>
      <c r="Q228" s="367">
        <f t="shared" si="72"/>
        <v>0</v>
      </c>
      <c r="R228" s="368">
        <f t="shared" si="73"/>
        <v>0</v>
      </c>
      <c r="S228" s="367">
        <f t="shared" si="74"/>
        <v>0</v>
      </c>
      <c r="T228" s="367">
        <f t="shared" si="75"/>
        <v>0</v>
      </c>
      <c r="U228">
        <f t="shared" si="76"/>
        <v>0</v>
      </c>
      <c r="V228">
        <f t="shared" si="77"/>
        <v>0</v>
      </c>
      <c r="W228">
        <f t="shared" si="78"/>
        <v>0</v>
      </c>
      <c r="X228">
        <f t="shared" si="79"/>
        <v>0</v>
      </c>
      <c r="Y228">
        <f t="shared" si="80"/>
        <v>0</v>
      </c>
      <c r="AA228" s="1" t="e">
        <f t="shared" si="81"/>
        <v>#N/A</v>
      </c>
    </row>
    <row r="229" spans="1:27" x14ac:dyDescent="0.25">
      <c r="A229" s="284">
        <f>+Declarations!A229</f>
        <v>0</v>
      </c>
      <c r="B229" t="str">
        <f t="shared" si="64"/>
        <v/>
      </c>
      <c r="C229" s="1" t="str">
        <f t="shared" si="65"/>
        <v/>
      </c>
      <c r="D229" s="1" t="str">
        <f t="shared" si="83"/>
        <v/>
      </c>
      <c r="E229" s="15">
        <f t="shared" si="66"/>
        <v>0</v>
      </c>
      <c r="F229" s="1">
        <f t="shared" si="67"/>
        <v>0</v>
      </c>
      <c r="G229" s="1" t="str">
        <f t="shared" si="68"/>
        <v/>
      </c>
      <c r="H229" t="str">
        <f t="shared" si="82"/>
        <v xml:space="preserve"> </v>
      </c>
      <c r="M229" s="39">
        <f t="shared" si="63"/>
        <v>0</v>
      </c>
      <c r="N229" s="39">
        <f t="shared" si="69"/>
        <v>0</v>
      </c>
      <c r="O229" s="39">
        <f t="shared" si="70"/>
        <v>0</v>
      </c>
      <c r="P229" s="39">
        <f t="shared" si="71"/>
        <v>0</v>
      </c>
      <c r="Q229" s="367">
        <f t="shared" si="72"/>
        <v>0</v>
      </c>
      <c r="R229" s="368">
        <f t="shared" si="73"/>
        <v>0</v>
      </c>
      <c r="S229" s="367">
        <f t="shared" si="74"/>
        <v>0</v>
      </c>
      <c r="T229" s="367">
        <f t="shared" si="75"/>
        <v>0</v>
      </c>
      <c r="U229">
        <f t="shared" si="76"/>
        <v>0</v>
      </c>
      <c r="V229">
        <f t="shared" si="77"/>
        <v>0</v>
      </c>
      <c r="W229">
        <f t="shared" si="78"/>
        <v>0</v>
      </c>
      <c r="X229">
        <f t="shared" si="79"/>
        <v>0</v>
      </c>
      <c r="Y229">
        <f t="shared" si="80"/>
        <v>0</v>
      </c>
      <c r="AA229" s="1" t="e">
        <f t="shared" si="81"/>
        <v>#N/A</v>
      </c>
    </row>
    <row r="230" spans="1:27" x14ac:dyDescent="0.25">
      <c r="A230" s="284">
        <f>+Declarations!A230</f>
        <v>0</v>
      </c>
      <c r="B230" t="str">
        <f t="shared" si="64"/>
        <v/>
      </c>
      <c r="C230" s="1" t="str">
        <f t="shared" si="65"/>
        <v/>
      </c>
      <c r="D230" s="1" t="str">
        <f t="shared" si="83"/>
        <v/>
      </c>
      <c r="E230" s="15">
        <f t="shared" si="66"/>
        <v>0</v>
      </c>
      <c r="F230" s="1">
        <f t="shared" si="67"/>
        <v>0</v>
      </c>
      <c r="G230" s="1" t="str">
        <f t="shared" si="68"/>
        <v/>
      </c>
      <c r="H230" t="str">
        <f t="shared" si="82"/>
        <v xml:space="preserve"> </v>
      </c>
      <c r="M230" s="39">
        <f t="shared" si="63"/>
        <v>0</v>
      </c>
      <c r="N230" s="39">
        <f t="shared" si="69"/>
        <v>0</v>
      </c>
      <c r="O230" s="39">
        <f t="shared" si="70"/>
        <v>0</v>
      </c>
      <c r="P230" s="39">
        <f t="shared" si="71"/>
        <v>0</v>
      </c>
      <c r="Q230" s="367">
        <f t="shared" si="72"/>
        <v>0</v>
      </c>
      <c r="R230" s="368">
        <f t="shared" si="73"/>
        <v>0</v>
      </c>
      <c r="S230" s="367">
        <f t="shared" si="74"/>
        <v>0</v>
      </c>
      <c r="T230" s="367">
        <f t="shared" si="75"/>
        <v>0</v>
      </c>
      <c r="U230">
        <f t="shared" si="76"/>
        <v>0</v>
      </c>
      <c r="V230">
        <f t="shared" si="77"/>
        <v>0</v>
      </c>
      <c r="W230">
        <f t="shared" si="78"/>
        <v>0</v>
      </c>
      <c r="X230">
        <f t="shared" si="79"/>
        <v>0</v>
      </c>
      <c r="Y230">
        <f t="shared" si="80"/>
        <v>0</v>
      </c>
      <c r="AA230" s="1" t="e">
        <f t="shared" si="81"/>
        <v>#N/A</v>
      </c>
    </row>
    <row r="231" spans="1:27" x14ac:dyDescent="0.25">
      <c r="A231" s="284">
        <f>+Declarations!A231</f>
        <v>0</v>
      </c>
      <c r="B231" t="str">
        <f t="shared" si="64"/>
        <v/>
      </c>
      <c r="C231" s="1" t="str">
        <f t="shared" si="65"/>
        <v/>
      </c>
      <c r="D231" s="1" t="str">
        <f t="shared" si="83"/>
        <v/>
      </c>
      <c r="E231" s="15">
        <f t="shared" si="66"/>
        <v>0</v>
      </c>
      <c r="F231" s="1">
        <f t="shared" si="67"/>
        <v>0</v>
      </c>
      <c r="G231" s="1" t="str">
        <f t="shared" si="68"/>
        <v/>
      </c>
      <c r="H231" t="str">
        <f t="shared" si="82"/>
        <v xml:space="preserve"> </v>
      </c>
      <c r="M231" s="39">
        <f t="shared" si="63"/>
        <v>0</v>
      </c>
      <c r="N231" s="39">
        <f t="shared" si="69"/>
        <v>0</v>
      </c>
      <c r="O231" s="39">
        <f t="shared" si="70"/>
        <v>0</v>
      </c>
      <c r="P231" s="39">
        <f t="shared" si="71"/>
        <v>0</v>
      </c>
      <c r="Q231" s="367">
        <f t="shared" si="72"/>
        <v>0</v>
      </c>
      <c r="R231" s="368">
        <f t="shared" si="73"/>
        <v>0</v>
      </c>
      <c r="S231" s="367">
        <f t="shared" si="74"/>
        <v>0</v>
      </c>
      <c r="T231" s="367">
        <f t="shared" si="75"/>
        <v>0</v>
      </c>
      <c r="U231">
        <f t="shared" si="76"/>
        <v>0</v>
      </c>
      <c r="V231">
        <f t="shared" si="77"/>
        <v>0</v>
      </c>
      <c r="W231">
        <f t="shared" si="78"/>
        <v>0</v>
      </c>
      <c r="X231">
        <f t="shared" si="79"/>
        <v>0</v>
      </c>
      <c r="Y231">
        <f t="shared" si="80"/>
        <v>0</v>
      </c>
      <c r="AA231" s="1" t="e">
        <f t="shared" si="81"/>
        <v>#N/A</v>
      </c>
    </row>
    <row r="232" spans="1:27" x14ac:dyDescent="0.25">
      <c r="A232" s="284">
        <f>+Declarations!A232</f>
        <v>0</v>
      </c>
      <c r="B232" t="str">
        <f t="shared" si="64"/>
        <v/>
      </c>
      <c r="C232" s="1" t="str">
        <f t="shared" si="65"/>
        <v/>
      </c>
      <c r="D232" s="1" t="str">
        <f t="shared" si="83"/>
        <v/>
      </c>
      <c r="E232" s="15">
        <f t="shared" si="66"/>
        <v>0</v>
      </c>
      <c r="F232" s="1">
        <f t="shared" si="67"/>
        <v>0</v>
      </c>
      <c r="G232" s="1" t="str">
        <f t="shared" si="68"/>
        <v/>
      </c>
      <c r="H232" t="str">
        <f t="shared" si="82"/>
        <v xml:space="preserve"> </v>
      </c>
      <c r="M232" s="39">
        <f t="shared" si="63"/>
        <v>0</v>
      </c>
      <c r="N232" s="39">
        <f t="shared" si="69"/>
        <v>0</v>
      </c>
      <c r="O232" s="39">
        <f t="shared" si="70"/>
        <v>0</v>
      </c>
      <c r="P232" s="39">
        <f t="shared" si="71"/>
        <v>0</v>
      </c>
      <c r="Q232" s="367">
        <f t="shared" si="72"/>
        <v>0</v>
      </c>
      <c r="R232" s="368">
        <f t="shared" si="73"/>
        <v>0</v>
      </c>
      <c r="S232" s="367">
        <f t="shared" si="74"/>
        <v>0</v>
      </c>
      <c r="T232" s="367">
        <f t="shared" si="75"/>
        <v>0</v>
      </c>
      <c r="U232">
        <f t="shared" si="76"/>
        <v>0</v>
      </c>
      <c r="V232">
        <f t="shared" si="77"/>
        <v>0</v>
      </c>
      <c r="W232">
        <f t="shared" si="78"/>
        <v>0</v>
      </c>
      <c r="X232">
        <f t="shared" si="79"/>
        <v>0</v>
      </c>
      <c r="Y232">
        <f t="shared" si="80"/>
        <v>0</v>
      </c>
      <c r="AA232" s="1" t="e">
        <f t="shared" si="81"/>
        <v>#N/A</v>
      </c>
    </row>
    <row r="233" spans="1:27" x14ac:dyDescent="0.25">
      <c r="A233" s="284">
        <f>+Declarations!A233</f>
        <v>0</v>
      </c>
      <c r="B233" t="str">
        <f t="shared" si="64"/>
        <v/>
      </c>
      <c r="C233" s="1" t="str">
        <f t="shared" si="65"/>
        <v/>
      </c>
      <c r="D233" s="1" t="str">
        <f t="shared" si="83"/>
        <v/>
      </c>
      <c r="E233" s="15">
        <f t="shared" si="66"/>
        <v>0</v>
      </c>
      <c r="F233" s="1">
        <f t="shared" si="67"/>
        <v>0</v>
      </c>
      <c r="G233" s="1" t="str">
        <f t="shared" si="68"/>
        <v/>
      </c>
      <c r="H233" t="str">
        <f t="shared" si="82"/>
        <v xml:space="preserve"> </v>
      </c>
      <c r="M233" s="39">
        <f t="shared" si="63"/>
        <v>0</v>
      </c>
      <c r="N233" s="39">
        <f t="shared" si="69"/>
        <v>0</v>
      </c>
      <c r="O233" s="39">
        <f t="shared" si="70"/>
        <v>0</v>
      </c>
      <c r="P233" s="39">
        <f t="shared" si="71"/>
        <v>0</v>
      </c>
      <c r="Q233" s="367">
        <f t="shared" si="72"/>
        <v>0</v>
      </c>
      <c r="R233" s="368">
        <f t="shared" si="73"/>
        <v>0</v>
      </c>
      <c r="S233" s="367">
        <f t="shared" si="74"/>
        <v>0</v>
      </c>
      <c r="T233" s="367">
        <f t="shared" si="75"/>
        <v>0</v>
      </c>
      <c r="U233">
        <f t="shared" si="76"/>
        <v>0</v>
      </c>
      <c r="V233">
        <f t="shared" si="77"/>
        <v>0</v>
      </c>
      <c r="W233">
        <f t="shared" si="78"/>
        <v>0</v>
      </c>
      <c r="X233">
        <f t="shared" si="79"/>
        <v>0</v>
      </c>
      <c r="Y233">
        <f t="shared" si="80"/>
        <v>0</v>
      </c>
      <c r="AA233" s="1" t="e">
        <f t="shared" si="81"/>
        <v>#N/A</v>
      </c>
    </row>
    <row r="234" spans="1:27" x14ac:dyDescent="0.25">
      <c r="A234" s="284">
        <f>+Declarations!A234</f>
        <v>0</v>
      </c>
      <c r="B234" t="str">
        <f t="shared" si="64"/>
        <v/>
      </c>
      <c r="C234" s="1" t="str">
        <f t="shared" si="65"/>
        <v/>
      </c>
      <c r="D234" s="1" t="str">
        <f t="shared" si="83"/>
        <v/>
      </c>
      <c r="E234" s="15">
        <f t="shared" si="66"/>
        <v>0</v>
      </c>
      <c r="F234" s="1">
        <f t="shared" si="67"/>
        <v>0</v>
      </c>
      <c r="G234" s="1" t="str">
        <f t="shared" si="68"/>
        <v/>
      </c>
      <c r="H234" t="str">
        <f t="shared" si="82"/>
        <v xml:space="preserve"> </v>
      </c>
      <c r="M234" s="39">
        <f t="shared" si="63"/>
        <v>0</v>
      </c>
      <c r="N234" s="39">
        <f t="shared" si="69"/>
        <v>0</v>
      </c>
      <c r="O234" s="39">
        <f t="shared" si="70"/>
        <v>0</v>
      </c>
      <c r="P234" s="39">
        <f t="shared" si="71"/>
        <v>0</v>
      </c>
      <c r="Q234" s="367">
        <f t="shared" si="72"/>
        <v>0</v>
      </c>
      <c r="R234" s="368">
        <f t="shared" si="73"/>
        <v>0</v>
      </c>
      <c r="S234" s="367">
        <f t="shared" si="74"/>
        <v>0</v>
      </c>
      <c r="T234" s="367">
        <f t="shared" si="75"/>
        <v>0</v>
      </c>
      <c r="U234">
        <f t="shared" si="76"/>
        <v>0</v>
      </c>
      <c r="V234">
        <f t="shared" si="77"/>
        <v>0</v>
      </c>
      <c r="W234">
        <f t="shared" si="78"/>
        <v>0</v>
      </c>
      <c r="X234">
        <f t="shared" si="79"/>
        <v>0</v>
      </c>
      <c r="Y234">
        <f t="shared" si="80"/>
        <v>0</v>
      </c>
      <c r="AA234" s="1" t="e">
        <f t="shared" si="81"/>
        <v>#N/A</v>
      </c>
    </row>
    <row r="235" spans="1:27" x14ac:dyDescent="0.25">
      <c r="A235" s="284">
        <f>+Declarations!A235</f>
        <v>0</v>
      </c>
      <c r="B235" t="str">
        <f t="shared" si="64"/>
        <v/>
      </c>
      <c r="C235" s="1" t="str">
        <f t="shared" si="65"/>
        <v/>
      </c>
      <c r="D235" s="1" t="str">
        <f t="shared" si="83"/>
        <v/>
      </c>
      <c r="E235" s="15">
        <f t="shared" si="66"/>
        <v>0</v>
      </c>
      <c r="F235" s="1">
        <f t="shared" si="67"/>
        <v>0</v>
      </c>
      <c r="G235" s="1" t="str">
        <f t="shared" si="68"/>
        <v/>
      </c>
      <c r="H235" t="str">
        <f t="shared" si="82"/>
        <v xml:space="preserve"> </v>
      </c>
      <c r="M235" s="39">
        <f t="shared" si="63"/>
        <v>0</v>
      </c>
      <c r="N235" s="39">
        <f t="shared" si="69"/>
        <v>0</v>
      </c>
      <c r="O235" s="39">
        <f t="shared" si="70"/>
        <v>0</v>
      </c>
      <c r="P235" s="39">
        <f t="shared" si="71"/>
        <v>0</v>
      </c>
      <c r="Q235" s="367">
        <f t="shared" si="72"/>
        <v>0</v>
      </c>
      <c r="R235" s="368">
        <f t="shared" si="73"/>
        <v>0</v>
      </c>
      <c r="S235" s="367">
        <f t="shared" si="74"/>
        <v>0</v>
      </c>
      <c r="T235" s="367">
        <f t="shared" si="75"/>
        <v>0</v>
      </c>
      <c r="U235">
        <f t="shared" si="76"/>
        <v>0</v>
      </c>
      <c r="V235">
        <f t="shared" si="77"/>
        <v>0</v>
      </c>
      <c r="W235">
        <f t="shared" si="78"/>
        <v>0</v>
      </c>
      <c r="X235">
        <f t="shared" si="79"/>
        <v>0</v>
      </c>
      <c r="Y235">
        <f t="shared" si="80"/>
        <v>0</v>
      </c>
      <c r="AA235" s="1" t="e">
        <f t="shared" si="81"/>
        <v>#N/A</v>
      </c>
    </row>
    <row r="236" spans="1:27" x14ac:dyDescent="0.25">
      <c r="A236" s="284">
        <f>+Declarations!A236</f>
        <v>0</v>
      </c>
      <c r="B236" t="str">
        <f t="shared" si="64"/>
        <v/>
      </c>
      <c r="C236" s="1" t="str">
        <f t="shared" si="65"/>
        <v/>
      </c>
      <c r="D236" s="1" t="str">
        <f t="shared" si="83"/>
        <v/>
      </c>
      <c r="E236" s="15">
        <f t="shared" si="66"/>
        <v>0</v>
      </c>
      <c r="F236" s="1">
        <f t="shared" si="67"/>
        <v>0</v>
      </c>
      <c r="G236" s="1" t="str">
        <f t="shared" si="68"/>
        <v/>
      </c>
      <c r="H236" t="str">
        <f t="shared" si="82"/>
        <v xml:space="preserve"> </v>
      </c>
      <c r="M236" s="39">
        <f t="shared" si="63"/>
        <v>0</v>
      </c>
      <c r="N236" s="39">
        <f t="shared" si="69"/>
        <v>0</v>
      </c>
      <c r="O236" s="39">
        <f t="shared" si="70"/>
        <v>0</v>
      </c>
      <c r="P236" s="39">
        <f t="shared" si="71"/>
        <v>0</v>
      </c>
      <c r="Q236" s="367">
        <f t="shared" si="72"/>
        <v>0</v>
      </c>
      <c r="R236" s="368">
        <f t="shared" si="73"/>
        <v>0</v>
      </c>
      <c r="S236" s="367">
        <f t="shared" si="74"/>
        <v>0</v>
      </c>
      <c r="T236" s="367">
        <f t="shared" si="75"/>
        <v>0</v>
      </c>
      <c r="U236">
        <f t="shared" si="76"/>
        <v>0</v>
      </c>
      <c r="V236">
        <f t="shared" si="77"/>
        <v>0</v>
      </c>
      <c r="W236">
        <f t="shared" si="78"/>
        <v>0</v>
      </c>
      <c r="X236">
        <f t="shared" si="79"/>
        <v>0</v>
      </c>
      <c r="Y236">
        <f t="shared" si="80"/>
        <v>0</v>
      </c>
      <c r="AA236" s="1" t="e">
        <f t="shared" si="81"/>
        <v>#N/A</v>
      </c>
    </row>
    <row r="237" spans="1:27" x14ac:dyDescent="0.25">
      <c r="A237" s="284">
        <f>+Declarations!A237</f>
        <v>0</v>
      </c>
      <c r="B237" t="str">
        <f t="shared" si="64"/>
        <v/>
      </c>
      <c r="C237" s="1" t="str">
        <f t="shared" si="65"/>
        <v/>
      </c>
      <c r="D237" s="1" t="str">
        <f t="shared" si="83"/>
        <v/>
      </c>
      <c r="E237" s="15">
        <f t="shared" si="66"/>
        <v>0</v>
      </c>
      <c r="F237" s="1">
        <f t="shared" si="67"/>
        <v>0</v>
      </c>
      <c r="G237" s="1" t="str">
        <f t="shared" si="68"/>
        <v/>
      </c>
      <c r="H237" t="str">
        <f t="shared" si="82"/>
        <v xml:space="preserve"> </v>
      </c>
      <c r="M237" s="39">
        <f t="shared" si="63"/>
        <v>0</v>
      </c>
      <c r="N237" s="39">
        <f t="shared" si="69"/>
        <v>0</v>
      </c>
      <c r="O237" s="39">
        <f t="shared" si="70"/>
        <v>0</v>
      </c>
      <c r="P237" s="39">
        <f t="shared" si="71"/>
        <v>0</v>
      </c>
      <c r="Q237" s="367">
        <f t="shared" si="72"/>
        <v>0</v>
      </c>
      <c r="R237" s="368">
        <f t="shared" si="73"/>
        <v>0</v>
      </c>
      <c r="S237" s="367">
        <f t="shared" si="74"/>
        <v>0</v>
      </c>
      <c r="T237" s="367">
        <f t="shared" si="75"/>
        <v>0</v>
      </c>
      <c r="U237">
        <f t="shared" si="76"/>
        <v>0</v>
      </c>
      <c r="V237">
        <f t="shared" si="77"/>
        <v>0</v>
      </c>
      <c r="W237">
        <f t="shared" si="78"/>
        <v>0</v>
      </c>
      <c r="X237">
        <f t="shared" si="79"/>
        <v>0</v>
      </c>
      <c r="Y237">
        <f t="shared" si="80"/>
        <v>0</v>
      </c>
      <c r="AA237" s="1" t="e">
        <f t="shared" si="81"/>
        <v>#N/A</v>
      </c>
    </row>
    <row r="238" spans="1:27" x14ac:dyDescent="0.25">
      <c r="A238" s="284">
        <f>+Declarations!A238</f>
        <v>0</v>
      </c>
      <c r="B238" t="str">
        <f t="shared" si="64"/>
        <v/>
      </c>
      <c r="C238" s="1" t="str">
        <f t="shared" si="65"/>
        <v/>
      </c>
      <c r="D238" s="1" t="str">
        <f t="shared" si="83"/>
        <v/>
      </c>
      <c r="E238" s="15">
        <f t="shared" si="66"/>
        <v>0</v>
      </c>
      <c r="F238" s="1">
        <f t="shared" si="67"/>
        <v>0</v>
      </c>
      <c r="G238" s="1" t="str">
        <f t="shared" si="68"/>
        <v/>
      </c>
      <c r="H238" t="str">
        <f t="shared" si="82"/>
        <v xml:space="preserve"> </v>
      </c>
      <c r="M238" s="39">
        <f t="shared" si="63"/>
        <v>0</v>
      </c>
      <c r="N238" s="39">
        <f t="shared" si="69"/>
        <v>0</v>
      </c>
      <c r="O238" s="39">
        <f t="shared" si="70"/>
        <v>0</v>
      </c>
      <c r="P238" s="39">
        <f t="shared" si="71"/>
        <v>0</v>
      </c>
      <c r="Q238" s="367">
        <f t="shared" si="72"/>
        <v>0</v>
      </c>
      <c r="R238" s="368">
        <f t="shared" si="73"/>
        <v>0</v>
      </c>
      <c r="S238" s="367">
        <f t="shared" si="74"/>
        <v>0</v>
      </c>
      <c r="T238" s="367">
        <f t="shared" si="75"/>
        <v>0</v>
      </c>
      <c r="U238">
        <f t="shared" si="76"/>
        <v>0</v>
      </c>
      <c r="V238">
        <f t="shared" si="77"/>
        <v>0</v>
      </c>
      <c r="W238">
        <f t="shared" si="78"/>
        <v>0</v>
      </c>
      <c r="X238">
        <f t="shared" si="79"/>
        <v>0</v>
      </c>
      <c r="Y238">
        <f t="shared" si="80"/>
        <v>0</v>
      </c>
      <c r="AA238" s="1" t="e">
        <f t="shared" si="81"/>
        <v>#N/A</v>
      </c>
    </row>
    <row r="239" spans="1:27" x14ac:dyDescent="0.25">
      <c r="A239" s="284">
        <f>+Declarations!A239</f>
        <v>0</v>
      </c>
      <c r="B239" t="str">
        <f t="shared" si="64"/>
        <v/>
      </c>
      <c r="C239" s="1" t="str">
        <f t="shared" si="65"/>
        <v/>
      </c>
      <c r="D239" s="1" t="str">
        <f t="shared" si="83"/>
        <v/>
      </c>
      <c r="E239" s="15">
        <f t="shared" si="66"/>
        <v>0</v>
      </c>
      <c r="F239" s="1">
        <f t="shared" si="67"/>
        <v>0</v>
      </c>
      <c r="G239" s="1" t="str">
        <f t="shared" si="68"/>
        <v/>
      </c>
      <c r="H239" t="str">
        <f t="shared" si="82"/>
        <v xml:space="preserve"> </v>
      </c>
      <c r="M239" s="39">
        <f t="shared" ref="M239:M302" si="84">IF(ISNA(VLOOKUP($A239,SprintData,2,FALSE)),0,VLOOKUP($A239,SprintData,2,FALSE))</f>
        <v>0</v>
      </c>
      <c r="N239" s="39">
        <f t="shared" si="69"/>
        <v>0</v>
      </c>
      <c r="O239" s="39">
        <f t="shared" si="70"/>
        <v>0</v>
      </c>
      <c r="P239" s="39">
        <f t="shared" si="71"/>
        <v>0</v>
      </c>
      <c r="Q239" s="367">
        <f t="shared" si="72"/>
        <v>0</v>
      </c>
      <c r="R239" s="368">
        <f t="shared" si="73"/>
        <v>0</v>
      </c>
      <c r="S239" s="367">
        <f t="shared" si="74"/>
        <v>0</v>
      </c>
      <c r="T239" s="367">
        <f t="shared" si="75"/>
        <v>0</v>
      </c>
      <c r="U239">
        <f t="shared" si="76"/>
        <v>0</v>
      </c>
      <c r="V239">
        <f t="shared" si="77"/>
        <v>0</v>
      </c>
      <c r="W239">
        <f t="shared" si="78"/>
        <v>0</v>
      </c>
      <c r="X239">
        <f t="shared" si="79"/>
        <v>0</v>
      </c>
      <c r="Y239">
        <f t="shared" si="80"/>
        <v>0</v>
      </c>
      <c r="AA239" s="1" t="e">
        <f t="shared" si="81"/>
        <v>#N/A</v>
      </c>
    </row>
    <row r="240" spans="1:27" x14ac:dyDescent="0.25">
      <c r="A240" s="284">
        <f>+Declarations!A240</f>
        <v>0</v>
      </c>
      <c r="B240" t="str">
        <f t="shared" si="64"/>
        <v/>
      </c>
      <c r="C240" s="1" t="str">
        <f t="shared" si="65"/>
        <v/>
      </c>
      <c r="D240" s="1" t="str">
        <f t="shared" si="83"/>
        <v/>
      </c>
      <c r="E240" s="15">
        <f t="shared" si="66"/>
        <v>0</v>
      </c>
      <c r="F240" s="1">
        <f t="shared" si="67"/>
        <v>0</v>
      </c>
      <c r="G240" s="1" t="str">
        <f t="shared" si="68"/>
        <v/>
      </c>
      <c r="H240" t="str">
        <f t="shared" si="82"/>
        <v xml:space="preserve"> </v>
      </c>
      <c r="M240" s="39">
        <f t="shared" si="84"/>
        <v>0</v>
      </c>
      <c r="N240" s="39">
        <f t="shared" si="69"/>
        <v>0</v>
      </c>
      <c r="O240" s="39">
        <f t="shared" si="70"/>
        <v>0</v>
      </c>
      <c r="P240" s="39">
        <f t="shared" si="71"/>
        <v>0</v>
      </c>
      <c r="Q240" s="367">
        <f t="shared" si="72"/>
        <v>0</v>
      </c>
      <c r="R240" s="368">
        <f t="shared" si="73"/>
        <v>0</v>
      </c>
      <c r="S240" s="367">
        <f t="shared" si="74"/>
        <v>0</v>
      </c>
      <c r="T240" s="367">
        <f t="shared" si="75"/>
        <v>0</v>
      </c>
      <c r="U240">
        <f t="shared" si="76"/>
        <v>0</v>
      </c>
      <c r="V240">
        <f t="shared" si="77"/>
        <v>0</v>
      </c>
      <c r="W240">
        <f t="shared" si="78"/>
        <v>0</v>
      </c>
      <c r="X240">
        <f t="shared" si="79"/>
        <v>0</v>
      </c>
      <c r="Y240">
        <f t="shared" si="80"/>
        <v>0</v>
      </c>
      <c r="AA240" s="1" t="e">
        <f t="shared" si="81"/>
        <v>#N/A</v>
      </c>
    </row>
    <row r="241" spans="1:27" x14ac:dyDescent="0.25">
      <c r="A241" s="284">
        <f>+Declarations!A241</f>
        <v>0</v>
      </c>
      <c r="B241" t="str">
        <f t="shared" si="64"/>
        <v/>
      </c>
      <c r="C241" s="1" t="str">
        <f t="shared" si="65"/>
        <v/>
      </c>
      <c r="D241" s="1" t="str">
        <f t="shared" si="83"/>
        <v/>
      </c>
      <c r="E241" s="15">
        <f t="shared" si="66"/>
        <v>0</v>
      </c>
      <c r="F241" s="1">
        <f t="shared" si="67"/>
        <v>0</v>
      </c>
      <c r="G241" s="1" t="str">
        <f t="shared" si="68"/>
        <v/>
      </c>
      <c r="H241" t="str">
        <f t="shared" si="82"/>
        <v xml:space="preserve"> </v>
      </c>
      <c r="M241" s="39">
        <f t="shared" si="84"/>
        <v>0</v>
      </c>
      <c r="N241" s="39">
        <f t="shared" si="69"/>
        <v>0</v>
      </c>
      <c r="O241" s="39">
        <f t="shared" si="70"/>
        <v>0</v>
      </c>
      <c r="P241" s="39">
        <f t="shared" si="71"/>
        <v>0</v>
      </c>
      <c r="Q241" s="367">
        <f t="shared" si="72"/>
        <v>0</v>
      </c>
      <c r="R241" s="368">
        <f t="shared" si="73"/>
        <v>0</v>
      </c>
      <c r="S241" s="367">
        <f t="shared" si="74"/>
        <v>0</v>
      </c>
      <c r="T241" s="367">
        <f t="shared" si="75"/>
        <v>0</v>
      </c>
      <c r="U241">
        <f t="shared" si="76"/>
        <v>0</v>
      </c>
      <c r="V241">
        <f t="shared" si="77"/>
        <v>0</v>
      </c>
      <c r="W241">
        <f t="shared" si="78"/>
        <v>0</v>
      </c>
      <c r="X241">
        <f t="shared" si="79"/>
        <v>0</v>
      </c>
      <c r="Y241">
        <f t="shared" si="80"/>
        <v>0</v>
      </c>
      <c r="AA241" s="1" t="e">
        <f t="shared" si="81"/>
        <v>#N/A</v>
      </c>
    </row>
    <row r="242" spans="1:27" x14ac:dyDescent="0.25">
      <c r="A242" s="284">
        <f>+Declarations!A242</f>
        <v>0</v>
      </c>
      <c r="B242" t="str">
        <f t="shared" si="64"/>
        <v/>
      </c>
      <c r="C242" s="1" t="str">
        <f t="shared" si="65"/>
        <v/>
      </c>
      <c r="D242" s="1" t="str">
        <f t="shared" si="83"/>
        <v/>
      </c>
      <c r="E242" s="15">
        <f t="shared" si="66"/>
        <v>0</v>
      </c>
      <c r="F242" s="1">
        <f t="shared" si="67"/>
        <v>0</v>
      </c>
      <c r="G242" s="1" t="str">
        <f t="shared" si="68"/>
        <v/>
      </c>
      <c r="H242" t="str">
        <f t="shared" si="82"/>
        <v xml:space="preserve"> </v>
      </c>
      <c r="M242" s="39">
        <f t="shared" si="84"/>
        <v>0</v>
      </c>
      <c r="N242" s="39">
        <f t="shared" si="69"/>
        <v>0</v>
      </c>
      <c r="O242" s="39">
        <f t="shared" si="70"/>
        <v>0</v>
      </c>
      <c r="P242" s="39">
        <f t="shared" si="71"/>
        <v>0</v>
      </c>
      <c r="Q242" s="367">
        <f t="shared" si="72"/>
        <v>0</v>
      </c>
      <c r="R242" s="368">
        <f t="shared" si="73"/>
        <v>0</v>
      </c>
      <c r="S242" s="367">
        <f t="shared" si="74"/>
        <v>0</v>
      </c>
      <c r="T242" s="367">
        <f t="shared" si="75"/>
        <v>0</v>
      </c>
      <c r="U242">
        <f t="shared" si="76"/>
        <v>0</v>
      </c>
      <c r="V242">
        <f t="shared" si="77"/>
        <v>0</v>
      </c>
      <c r="W242">
        <f t="shared" si="78"/>
        <v>0</v>
      </c>
      <c r="X242">
        <f t="shared" si="79"/>
        <v>0</v>
      </c>
      <c r="Y242">
        <f t="shared" si="80"/>
        <v>0</v>
      </c>
      <c r="AA242" s="1" t="e">
        <f t="shared" si="81"/>
        <v>#N/A</v>
      </c>
    </row>
    <row r="243" spans="1:27" x14ac:dyDescent="0.25">
      <c r="A243" s="284">
        <f>+Declarations!A243</f>
        <v>0</v>
      </c>
      <c r="B243" t="str">
        <f t="shared" si="64"/>
        <v/>
      </c>
      <c r="C243" s="1" t="str">
        <f t="shared" si="65"/>
        <v/>
      </c>
      <c r="D243" s="1" t="str">
        <f t="shared" si="83"/>
        <v/>
      </c>
      <c r="E243" s="15">
        <f t="shared" si="66"/>
        <v>0</v>
      </c>
      <c r="F243" s="1">
        <f t="shared" si="67"/>
        <v>0</v>
      </c>
      <c r="G243" s="1" t="str">
        <f t="shared" si="68"/>
        <v/>
      </c>
      <c r="H243" t="str">
        <f t="shared" si="82"/>
        <v xml:space="preserve"> </v>
      </c>
      <c r="M243" s="39">
        <f t="shared" si="84"/>
        <v>0</v>
      </c>
      <c r="N243" s="39">
        <f t="shared" si="69"/>
        <v>0</v>
      </c>
      <c r="O243" s="39">
        <f t="shared" si="70"/>
        <v>0</v>
      </c>
      <c r="P243" s="39">
        <f t="shared" si="71"/>
        <v>0</v>
      </c>
      <c r="Q243" s="367">
        <f t="shared" si="72"/>
        <v>0</v>
      </c>
      <c r="R243" s="368">
        <f t="shared" si="73"/>
        <v>0</v>
      </c>
      <c r="S243" s="367">
        <f t="shared" si="74"/>
        <v>0</v>
      </c>
      <c r="T243" s="367">
        <f t="shared" si="75"/>
        <v>0</v>
      </c>
      <c r="U243">
        <f t="shared" si="76"/>
        <v>0</v>
      </c>
      <c r="V243">
        <f t="shared" si="77"/>
        <v>0</v>
      </c>
      <c r="W243">
        <f t="shared" si="78"/>
        <v>0</v>
      </c>
      <c r="X243">
        <f t="shared" si="79"/>
        <v>0</v>
      </c>
      <c r="Y243">
        <f t="shared" si="80"/>
        <v>0</v>
      </c>
      <c r="AA243" s="1" t="e">
        <f t="shared" si="81"/>
        <v>#N/A</v>
      </c>
    </row>
    <row r="244" spans="1:27" x14ac:dyDescent="0.25">
      <c r="A244" s="284">
        <f>+Declarations!A244</f>
        <v>0</v>
      </c>
      <c r="B244" t="str">
        <f t="shared" si="64"/>
        <v/>
      </c>
      <c r="C244" s="1" t="str">
        <f t="shared" si="65"/>
        <v/>
      </c>
      <c r="D244" s="1" t="str">
        <f t="shared" si="83"/>
        <v/>
      </c>
      <c r="E244" s="15">
        <f t="shared" si="66"/>
        <v>0</v>
      </c>
      <c r="F244" s="1">
        <f t="shared" si="67"/>
        <v>0</v>
      </c>
      <c r="G244" s="1" t="str">
        <f t="shared" si="68"/>
        <v/>
      </c>
      <c r="H244" t="str">
        <f t="shared" si="82"/>
        <v xml:space="preserve"> </v>
      </c>
      <c r="M244" s="39">
        <f t="shared" si="84"/>
        <v>0</v>
      </c>
      <c r="N244" s="39">
        <f t="shared" si="69"/>
        <v>0</v>
      </c>
      <c r="O244" s="39">
        <f t="shared" si="70"/>
        <v>0</v>
      </c>
      <c r="P244" s="39">
        <f t="shared" si="71"/>
        <v>0</v>
      </c>
      <c r="Q244" s="367">
        <f t="shared" si="72"/>
        <v>0</v>
      </c>
      <c r="R244" s="368">
        <f t="shared" si="73"/>
        <v>0</v>
      </c>
      <c r="S244" s="367">
        <f t="shared" si="74"/>
        <v>0</v>
      </c>
      <c r="T244" s="367">
        <f t="shared" si="75"/>
        <v>0</v>
      </c>
      <c r="U244">
        <f t="shared" si="76"/>
        <v>0</v>
      </c>
      <c r="V244">
        <f t="shared" si="77"/>
        <v>0</v>
      </c>
      <c r="W244">
        <f t="shared" si="78"/>
        <v>0</v>
      </c>
      <c r="X244">
        <f t="shared" si="79"/>
        <v>0</v>
      </c>
      <c r="Y244">
        <f t="shared" si="80"/>
        <v>0</v>
      </c>
      <c r="AA244" s="1" t="e">
        <f t="shared" si="81"/>
        <v>#N/A</v>
      </c>
    </row>
    <row r="245" spans="1:27" x14ac:dyDescent="0.25">
      <c r="A245" s="284">
        <f>+Declarations!A245</f>
        <v>0</v>
      </c>
      <c r="B245" t="str">
        <f t="shared" si="64"/>
        <v/>
      </c>
      <c r="C245" s="1" t="str">
        <f t="shared" si="65"/>
        <v/>
      </c>
      <c r="D245" s="1" t="str">
        <f t="shared" si="83"/>
        <v/>
      </c>
      <c r="E245" s="15">
        <f t="shared" si="66"/>
        <v>0</v>
      </c>
      <c r="F245" s="1">
        <f t="shared" si="67"/>
        <v>0</v>
      </c>
      <c r="G245" s="1" t="str">
        <f t="shared" si="68"/>
        <v/>
      </c>
      <c r="H245" t="str">
        <f t="shared" si="82"/>
        <v xml:space="preserve"> </v>
      </c>
      <c r="M245" s="39">
        <f t="shared" si="84"/>
        <v>0</v>
      </c>
      <c r="N245" s="39">
        <f t="shared" si="69"/>
        <v>0</v>
      </c>
      <c r="O245" s="39">
        <f t="shared" si="70"/>
        <v>0</v>
      </c>
      <c r="P245" s="39">
        <f t="shared" si="71"/>
        <v>0</v>
      </c>
      <c r="Q245" s="367">
        <f t="shared" si="72"/>
        <v>0</v>
      </c>
      <c r="R245" s="368">
        <f t="shared" si="73"/>
        <v>0</v>
      </c>
      <c r="S245" s="367">
        <f t="shared" si="74"/>
        <v>0</v>
      </c>
      <c r="T245" s="367">
        <f t="shared" si="75"/>
        <v>0</v>
      </c>
      <c r="U245">
        <f t="shared" si="76"/>
        <v>0</v>
      </c>
      <c r="V245">
        <f t="shared" si="77"/>
        <v>0</v>
      </c>
      <c r="W245">
        <f t="shared" si="78"/>
        <v>0</v>
      </c>
      <c r="X245">
        <f t="shared" si="79"/>
        <v>0</v>
      </c>
      <c r="Y245">
        <f t="shared" si="80"/>
        <v>0</v>
      </c>
      <c r="AA245" s="1" t="e">
        <f t="shared" si="81"/>
        <v>#N/A</v>
      </c>
    </row>
    <row r="246" spans="1:27" x14ac:dyDescent="0.25">
      <c r="A246" s="284">
        <f>+Declarations!A246</f>
        <v>0</v>
      </c>
      <c r="B246" t="str">
        <f t="shared" si="64"/>
        <v/>
      </c>
      <c r="C246" s="1" t="str">
        <f t="shared" si="65"/>
        <v/>
      </c>
      <c r="D246" s="1" t="str">
        <f t="shared" si="83"/>
        <v/>
      </c>
      <c r="E246" s="15">
        <f t="shared" si="66"/>
        <v>0</v>
      </c>
      <c r="F246" s="1">
        <f t="shared" si="67"/>
        <v>0</v>
      </c>
      <c r="G246" s="1" t="str">
        <f t="shared" si="68"/>
        <v/>
      </c>
      <c r="H246" t="str">
        <f t="shared" si="82"/>
        <v xml:space="preserve"> </v>
      </c>
      <c r="M246" s="39">
        <f t="shared" si="84"/>
        <v>0</v>
      </c>
      <c r="N246" s="39">
        <f t="shared" si="69"/>
        <v>0</v>
      </c>
      <c r="O246" s="39">
        <f t="shared" si="70"/>
        <v>0</v>
      </c>
      <c r="P246" s="39">
        <f t="shared" si="71"/>
        <v>0</v>
      </c>
      <c r="Q246" s="367">
        <f t="shared" si="72"/>
        <v>0</v>
      </c>
      <c r="R246" s="368">
        <f t="shared" si="73"/>
        <v>0</v>
      </c>
      <c r="S246" s="367">
        <f t="shared" si="74"/>
        <v>0</v>
      </c>
      <c r="T246" s="367">
        <f t="shared" si="75"/>
        <v>0</v>
      </c>
      <c r="U246">
        <f t="shared" si="76"/>
        <v>0</v>
      </c>
      <c r="V246">
        <f t="shared" si="77"/>
        <v>0</v>
      </c>
      <c r="W246">
        <f t="shared" si="78"/>
        <v>0</v>
      </c>
      <c r="X246">
        <f t="shared" si="79"/>
        <v>0</v>
      </c>
      <c r="Y246">
        <f t="shared" si="80"/>
        <v>0</v>
      </c>
      <c r="AA246" s="1" t="e">
        <f t="shared" si="81"/>
        <v>#N/A</v>
      </c>
    </row>
    <row r="247" spans="1:27" x14ac:dyDescent="0.25">
      <c r="A247" s="284">
        <f>+Declarations!A247</f>
        <v>0</v>
      </c>
      <c r="B247" t="str">
        <f t="shared" si="64"/>
        <v/>
      </c>
      <c r="C247" s="1" t="str">
        <f t="shared" si="65"/>
        <v/>
      </c>
      <c r="D247" s="1" t="str">
        <f t="shared" si="83"/>
        <v/>
      </c>
      <c r="E247" s="15">
        <f t="shared" si="66"/>
        <v>0</v>
      </c>
      <c r="F247" s="1">
        <f t="shared" si="67"/>
        <v>0</v>
      </c>
      <c r="G247" s="1" t="str">
        <f t="shared" si="68"/>
        <v/>
      </c>
      <c r="H247" t="str">
        <f t="shared" si="82"/>
        <v xml:space="preserve"> </v>
      </c>
      <c r="M247" s="39">
        <f t="shared" si="84"/>
        <v>0</v>
      </c>
      <c r="N247" s="39">
        <f t="shared" si="69"/>
        <v>0</v>
      </c>
      <c r="O247" s="39">
        <f t="shared" si="70"/>
        <v>0</v>
      </c>
      <c r="P247" s="39">
        <f t="shared" si="71"/>
        <v>0</v>
      </c>
      <c r="Q247" s="367">
        <f t="shared" si="72"/>
        <v>0</v>
      </c>
      <c r="R247" s="368">
        <f t="shared" si="73"/>
        <v>0</v>
      </c>
      <c r="S247" s="367">
        <f t="shared" si="74"/>
        <v>0</v>
      </c>
      <c r="T247" s="367">
        <f t="shared" si="75"/>
        <v>0</v>
      </c>
      <c r="U247">
        <f t="shared" si="76"/>
        <v>0</v>
      </c>
      <c r="V247">
        <f t="shared" si="77"/>
        <v>0</v>
      </c>
      <c r="W247">
        <f t="shared" si="78"/>
        <v>0</v>
      </c>
      <c r="X247">
        <f t="shared" si="79"/>
        <v>0</v>
      </c>
      <c r="Y247">
        <f t="shared" si="80"/>
        <v>0</v>
      </c>
      <c r="AA247" s="1" t="e">
        <f t="shared" si="81"/>
        <v>#N/A</v>
      </c>
    </row>
    <row r="248" spans="1:27" x14ac:dyDescent="0.25">
      <c r="A248" s="284">
        <f>+Declarations!A248</f>
        <v>0</v>
      </c>
      <c r="B248" t="str">
        <f t="shared" si="64"/>
        <v/>
      </c>
      <c r="C248" s="1" t="str">
        <f t="shared" si="65"/>
        <v/>
      </c>
      <c r="D248" s="1" t="str">
        <f t="shared" si="83"/>
        <v/>
      </c>
      <c r="E248" s="15">
        <f t="shared" si="66"/>
        <v>0</v>
      </c>
      <c r="F248" s="1">
        <f t="shared" si="67"/>
        <v>0</v>
      </c>
      <c r="G248" s="1" t="str">
        <f t="shared" si="68"/>
        <v/>
      </c>
      <c r="H248" t="str">
        <f t="shared" si="82"/>
        <v xml:space="preserve"> </v>
      </c>
      <c r="M248" s="39">
        <f t="shared" si="84"/>
        <v>0</v>
      </c>
      <c r="N248" s="39">
        <f t="shared" si="69"/>
        <v>0</v>
      </c>
      <c r="O248" s="39">
        <f t="shared" si="70"/>
        <v>0</v>
      </c>
      <c r="P248" s="39">
        <f t="shared" si="71"/>
        <v>0</v>
      </c>
      <c r="Q248" s="367">
        <f t="shared" si="72"/>
        <v>0</v>
      </c>
      <c r="R248" s="368">
        <f t="shared" si="73"/>
        <v>0</v>
      </c>
      <c r="S248" s="367">
        <f t="shared" si="74"/>
        <v>0</v>
      </c>
      <c r="T248" s="367">
        <f t="shared" si="75"/>
        <v>0</v>
      </c>
      <c r="U248">
        <f t="shared" si="76"/>
        <v>0</v>
      </c>
      <c r="V248">
        <f t="shared" si="77"/>
        <v>0</v>
      </c>
      <c r="W248">
        <f t="shared" si="78"/>
        <v>0</v>
      </c>
      <c r="X248">
        <f t="shared" si="79"/>
        <v>0</v>
      </c>
      <c r="Y248">
        <f t="shared" si="80"/>
        <v>0</v>
      </c>
      <c r="AA248" s="1" t="e">
        <f t="shared" si="81"/>
        <v>#N/A</v>
      </c>
    </row>
    <row r="249" spans="1:27" x14ac:dyDescent="0.25">
      <c r="A249" s="284">
        <f>+Declarations!A249</f>
        <v>0</v>
      </c>
      <c r="B249" t="str">
        <f t="shared" si="64"/>
        <v/>
      </c>
      <c r="C249" s="1" t="str">
        <f t="shared" si="65"/>
        <v/>
      </c>
      <c r="D249" s="1" t="str">
        <f t="shared" si="83"/>
        <v/>
      </c>
      <c r="E249" s="15">
        <f t="shared" si="66"/>
        <v>0</v>
      </c>
      <c r="F249" s="1">
        <f t="shared" si="67"/>
        <v>0</v>
      </c>
      <c r="G249" s="1" t="str">
        <f t="shared" si="68"/>
        <v/>
      </c>
      <c r="H249" t="str">
        <f t="shared" si="82"/>
        <v xml:space="preserve"> </v>
      </c>
      <c r="M249" s="39">
        <f t="shared" si="84"/>
        <v>0</v>
      </c>
      <c r="N249" s="39">
        <f t="shared" si="69"/>
        <v>0</v>
      </c>
      <c r="O249" s="39">
        <f t="shared" si="70"/>
        <v>0</v>
      </c>
      <c r="P249" s="39">
        <f t="shared" si="71"/>
        <v>0</v>
      </c>
      <c r="Q249" s="367">
        <f t="shared" si="72"/>
        <v>0</v>
      </c>
      <c r="R249" s="368">
        <f t="shared" si="73"/>
        <v>0</v>
      </c>
      <c r="S249" s="367">
        <f t="shared" si="74"/>
        <v>0</v>
      </c>
      <c r="T249" s="367">
        <f t="shared" si="75"/>
        <v>0</v>
      </c>
      <c r="U249">
        <f t="shared" si="76"/>
        <v>0</v>
      </c>
      <c r="V249">
        <f t="shared" si="77"/>
        <v>0</v>
      </c>
      <c r="W249">
        <f t="shared" si="78"/>
        <v>0</v>
      </c>
      <c r="X249">
        <f t="shared" si="79"/>
        <v>0</v>
      </c>
      <c r="Y249">
        <f t="shared" si="80"/>
        <v>0</v>
      </c>
      <c r="AA249" s="1" t="e">
        <f t="shared" si="81"/>
        <v>#N/A</v>
      </c>
    </row>
    <row r="250" spans="1:27" x14ac:dyDescent="0.25">
      <c r="A250" s="284">
        <f>+Declarations!A250</f>
        <v>0</v>
      </c>
      <c r="B250" t="str">
        <f t="shared" si="64"/>
        <v/>
      </c>
      <c r="C250" s="1" t="str">
        <f t="shared" si="65"/>
        <v/>
      </c>
      <c r="D250" s="1" t="str">
        <f t="shared" si="83"/>
        <v/>
      </c>
      <c r="E250" s="15">
        <f t="shared" si="66"/>
        <v>0</v>
      </c>
      <c r="F250" s="1">
        <f t="shared" si="67"/>
        <v>0</v>
      </c>
      <c r="G250" s="1" t="str">
        <f t="shared" si="68"/>
        <v/>
      </c>
      <c r="H250" t="str">
        <f t="shared" si="82"/>
        <v xml:space="preserve"> </v>
      </c>
      <c r="M250" s="39">
        <f t="shared" si="84"/>
        <v>0</v>
      </c>
      <c r="N250" s="39">
        <f t="shared" si="69"/>
        <v>0</v>
      </c>
      <c r="O250" s="39">
        <f t="shared" si="70"/>
        <v>0</v>
      </c>
      <c r="P250" s="39">
        <f t="shared" si="71"/>
        <v>0</v>
      </c>
      <c r="Q250" s="367">
        <f t="shared" si="72"/>
        <v>0</v>
      </c>
      <c r="R250" s="368">
        <f t="shared" si="73"/>
        <v>0</v>
      </c>
      <c r="S250" s="367">
        <f t="shared" si="74"/>
        <v>0</v>
      </c>
      <c r="T250" s="367">
        <f t="shared" si="75"/>
        <v>0</v>
      </c>
      <c r="U250">
        <f t="shared" si="76"/>
        <v>0</v>
      </c>
      <c r="V250">
        <f t="shared" si="77"/>
        <v>0</v>
      </c>
      <c r="W250">
        <f t="shared" si="78"/>
        <v>0</v>
      </c>
      <c r="X250">
        <f t="shared" si="79"/>
        <v>0</v>
      </c>
      <c r="Y250">
        <f t="shared" si="80"/>
        <v>0</v>
      </c>
      <c r="AA250" s="1" t="e">
        <f t="shared" si="81"/>
        <v>#N/A</v>
      </c>
    </row>
    <row r="251" spans="1:27" x14ac:dyDescent="0.25">
      <c r="A251" s="284">
        <f>+Declarations!A251</f>
        <v>0</v>
      </c>
      <c r="B251" t="str">
        <f t="shared" si="64"/>
        <v/>
      </c>
      <c r="C251" s="1" t="str">
        <f t="shared" si="65"/>
        <v/>
      </c>
      <c r="D251" s="1" t="str">
        <f t="shared" si="83"/>
        <v/>
      </c>
      <c r="E251" s="15">
        <f t="shared" si="66"/>
        <v>0</v>
      </c>
      <c r="F251" s="1">
        <f t="shared" si="67"/>
        <v>0</v>
      </c>
      <c r="G251" s="1" t="str">
        <f t="shared" si="68"/>
        <v/>
      </c>
      <c r="H251" t="str">
        <f t="shared" si="82"/>
        <v xml:space="preserve"> </v>
      </c>
      <c r="M251" s="39">
        <f t="shared" si="84"/>
        <v>0</v>
      </c>
      <c r="N251" s="39">
        <f t="shared" si="69"/>
        <v>0</v>
      </c>
      <c r="O251" s="39">
        <f t="shared" si="70"/>
        <v>0</v>
      </c>
      <c r="P251" s="39">
        <f t="shared" si="71"/>
        <v>0</v>
      </c>
      <c r="Q251" s="367">
        <f t="shared" si="72"/>
        <v>0</v>
      </c>
      <c r="R251" s="368">
        <f t="shared" si="73"/>
        <v>0</v>
      </c>
      <c r="S251" s="367">
        <f t="shared" si="74"/>
        <v>0</v>
      </c>
      <c r="T251" s="367">
        <f t="shared" si="75"/>
        <v>0</v>
      </c>
      <c r="U251">
        <f t="shared" si="76"/>
        <v>0</v>
      </c>
      <c r="V251">
        <f t="shared" si="77"/>
        <v>0</v>
      </c>
      <c r="W251">
        <f t="shared" si="78"/>
        <v>0</v>
      </c>
      <c r="X251">
        <f t="shared" si="79"/>
        <v>0</v>
      </c>
      <c r="Y251">
        <f t="shared" si="80"/>
        <v>0</v>
      </c>
      <c r="AA251" s="1" t="e">
        <f t="shared" si="81"/>
        <v>#N/A</v>
      </c>
    </row>
    <row r="252" spans="1:27" x14ac:dyDescent="0.25">
      <c r="A252" s="284">
        <f>+Declarations!A252</f>
        <v>0</v>
      </c>
      <c r="B252" t="str">
        <f t="shared" si="64"/>
        <v/>
      </c>
      <c r="C252" s="1" t="str">
        <f t="shared" si="65"/>
        <v/>
      </c>
      <c r="D252" s="1" t="str">
        <f t="shared" si="83"/>
        <v/>
      </c>
      <c r="E252" s="15">
        <f t="shared" si="66"/>
        <v>0</v>
      </c>
      <c r="F252" s="1">
        <f t="shared" si="67"/>
        <v>0</v>
      </c>
      <c r="G252" s="1" t="str">
        <f t="shared" si="68"/>
        <v/>
      </c>
      <c r="H252" t="str">
        <f t="shared" si="82"/>
        <v xml:space="preserve"> </v>
      </c>
      <c r="M252" s="39">
        <f t="shared" si="84"/>
        <v>0</v>
      </c>
      <c r="N252" s="39">
        <f t="shared" si="69"/>
        <v>0</v>
      </c>
      <c r="O252" s="39">
        <f t="shared" si="70"/>
        <v>0</v>
      </c>
      <c r="P252" s="39">
        <f t="shared" si="71"/>
        <v>0</v>
      </c>
      <c r="Q252" s="367">
        <f t="shared" si="72"/>
        <v>0</v>
      </c>
      <c r="R252" s="368">
        <f t="shared" si="73"/>
        <v>0</v>
      </c>
      <c r="S252" s="367">
        <f t="shared" si="74"/>
        <v>0</v>
      </c>
      <c r="T252" s="367">
        <f t="shared" si="75"/>
        <v>0</v>
      </c>
      <c r="U252">
        <f t="shared" si="76"/>
        <v>0</v>
      </c>
      <c r="V252">
        <f t="shared" si="77"/>
        <v>0</v>
      </c>
      <c r="W252">
        <f t="shared" si="78"/>
        <v>0</v>
      </c>
      <c r="X252">
        <f t="shared" si="79"/>
        <v>0</v>
      </c>
      <c r="Y252">
        <f t="shared" si="80"/>
        <v>0</v>
      </c>
      <c r="AA252" s="1" t="e">
        <f t="shared" si="81"/>
        <v>#N/A</v>
      </c>
    </row>
    <row r="253" spans="1:27" x14ac:dyDescent="0.25">
      <c r="A253" s="284">
        <f>+Declarations!A253</f>
        <v>0</v>
      </c>
      <c r="B253" t="str">
        <f t="shared" si="64"/>
        <v/>
      </c>
      <c r="C253" s="1" t="str">
        <f t="shared" si="65"/>
        <v/>
      </c>
      <c r="D253" s="1" t="str">
        <f t="shared" si="83"/>
        <v/>
      </c>
      <c r="E253" s="15">
        <f t="shared" si="66"/>
        <v>0</v>
      </c>
      <c r="F253" s="1">
        <f t="shared" si="67"/>
        <v>0</v>
      </c>
      <c r="G253" s="1" t="str">
        <f t="shared" si="68"/>
        <v/>
      </c>
      <c r="H253" t="str">
        <f t="shared" si="82"/>
        <v xml:space="preserve"> </v>
      </c>
      <c r="M253" s="39">
        <f t="shared" si="84"/>
        <v>0</v>
      </c>
      <c r="N253" s="39">
        <f t="shared" si="69"/>
        <v>0</v>
      </c>
      <c r="O253" s="39">
        <f t="shared" si="70"/>
        <v>0</v>
      </c>
      <c r="P253" s="39">
        <f t="shared" si="71"/>
        <v>0</v>
      </c>
      <c r="Q253" s="367">
        <f t="shared" si="72"/>
        <v>0</v>
      </c>
      <c r="R253" s="368">
        <f t="shared" si="73"/>
        <v>0</v>
      </c>
      <c r="S253" s="367">
        <f t="shared" si="74"/>
        <v>0</v>
      </c>
      <c r="T253" s="367">
        <f t="shared" si="75"/>
        <v>0</v>
      </c>
      <c r="U253">
        <f t="shared" si="76"/>
        <v>0</v>
      </c>
      <c r="V253">
        <f t="shared" si="77"/>
        <v>0</v>
      </c>
      <c r="W253">
        <f t="shared" si="78"/>
        <v>0</v>
      </c>
      <c r="X253">
        <f t="shared" si="79"/>
        <v>0</v>
      </c>
      <c r="Y253">
        <f t="shared" si="80"/>
        <v>0</v>
      </c>
      <c r="AA253" s="1" t="e">
        <f t="shared" si="81"/>
        <v>#N/A</v>
      </c>
    </row>
    <row r="254" spans="1:27" x14ac:dyDescent="0.25">
      <c r="A254" s="284">
        <f>+Declarations!A254</f>
        <v>0</v>
      </c>
      <c r="B254" t="str">
        <f t="shared" si="64"/>
        <v/>
      </c>
      <c r="C254" s="1" t="str">
        <f t="shared" si="65"/>
        <v/>
      </c>
      <c r="D254" s="1" t="str">
        <f t="shared" si="83"/>
        <v/>
      </c>
      <c r="E254" s="15">
        <f t="shared" si="66"/>
        <v>0</v>
      </c>
      <c r="F254" s="1">
        <f t="shared" si="67"/>
        <v>0</v>
      </c>
      <c r="G254" s="1" t="str">
        <f t="shared" si="68"/>
        <v/>
      </c>
      <c r="H254" t="str">
        <f t="shared" si="82"/>
        <v xml:space="preserve"> </v>
      </c>
      <c r="M254" s="39">
        <f t="shared" si="84"/>
        <v>0</v>
      </c>
      <c r="N254" s="39">
        <f t="shared" si="69"/>
        <v>0</v>
      </c>
      <c r="O254" s="39">
        <f t="shared" si="70"/>
        <v>0</v>
      </c>
      <c r="P254" s="39">
        <f t="shared" si="71"/>
        <v>0</v>
      </c>
      <c r="Q254" s="367">
        <f t="shared" si="72"/>
        <v>0</v>
      </c>
      <c r="R254" s="368">
        <f t="shared" si="73"/>
        <v>0</v>
      </c>
      <c r="S254" s="367">
        <f t="shared" si="74"/>
        <v>0</v>
      </c>
      <c r="T254" s="367">
        <f t="shared" si="75"/>
        <v>0</v>
      </c>
      <c r="U254">
        <f t="shared" si="76"/>
        <v>0</v>
      </c>
      <c r="V254">
        <f t="shared" si="77"/>
        <v>0</v>
      </c>
      <c r="W254">
        <f t="shared" si="78"/>
        <v>0</v>
      </c>
      <c r="X254">
        <f t="shared" si="79"/>
        <v>0</v>
      </c>
      <c r="Y254">
        <f t="shared" si="80"/>
        <v>0</v>
      </c>
      <c r="AA254" s="1" t="e">
        <f t="shared" si="81"/>
        <v>#N/A</v>
      </c>
    </row>
    <row r="255" spans="1:27" x14ac:dyDescent="0.25">
      <c r="A255" s="284">
        <f>+Declarations!A255</f>
        <v>0</v>
      </c>
      <c r="B255" t="str">
        <f t="shared" si="64"/>
        <v/>
      </c>
      <c r="C255" s="1" t="str">
        <f t="shared" si="65"/>
        <v/>
      </c>
      <c r="D255" s="1" t="str">
        <f t="shared" si="83"/>
        <v/>
      </c>
      <c r="E255" s="15">
        <f t="shared" si="66"/>
        <v>0</v>
      </c>
      <c r="F255" s="1">
        <f t="shared" si="67"/>
        <v>0</v>
      </c>
      <c r="G255" s="1" t="str">
        <f t="shared" si="68"/>
        <v/>
      </c>
      <c r="H255" t="str">
        <f t="shared" si="82"/>
        <v xml:space="preserve"> </v>
      </c>
      <c r="M255" s="39">
        <f t="shared" si="84"/>
        <v>0</v>
      </c>
      <c r="N255" s="39">
        <f t="shared" si="69"/>
        <v>0</v>
      </c>
      <c r="O255" s="39">
        <f t="shared" si="70"/>
        <v>0</v>
      </c>
      <c r="P255" s="39">
        <f t="shared" si="71"/>
        <v>0</v>
      </c>
      <c r="Q255" s="367">
        <f t="shared" si="72"/>
        <v>0</v>
      </c>
      <c r="R255" s="368">
        <f t="shared" si="73"/>
        <v>0</v>
      </c>
      <c r="S255" s="367">
        <f t="shared" si="74"/>
        <v>0</v>
      </c>
      <c r="T255" s="367">
        <f t="shared" si="75"/>
        <v>0</v>
      </c>
      <c r="U255">
        <f t="shared" si="76"/>
        <v>0</v>
      </c>
      <c r="V255">
        <f t="shared" si="77"/>
        <v>0</v>
      </c>
      <c r="W255">
        <f t="shared" si="78"/>
        <v>0</v>
      </c>
      <c r="X255">
        <f t="shared" si="79"/>
        <v>0</v>
      </c>
      <c r="Y255">
        <f t="shared" si="80"/>
        <v>0</v>
      </c>
      <c r="AA255" s="1" t="e">
        <f t="shared" si="81"/>
        <v>#N/A</v>
      </c>
    </row>
    <row r="256" spans="1:27" x14ac:dyDescent="0.25">
      <c r="A256" s="284">
        <f>+Declarations!A256</f>
        <v>0</v>
      </c>
      <c r="B256" t="str">
        <f t="shared" si="64"/>
        <v/>
      </c>
      <c r="C256" s="1" t="str">
        <f t="shared" si="65"/>
        <v/>
      </c>
      <c r="D256" s="1" t="str">
        <f t="shared" si="83"/>
        <v/>
      </c>
      <c r="E256" s="15">
        <f t="shared" si="66"/>
        <v>0</v>
      </c>
      <c r="F256" s="1">
        <f t="shared" si="67"/>
        <v>0</v>
      </c>
      <c r="G256" s="1" t="str">
        <f t="shared" si="68"/>
        <v/>
      </c>
      <c r="H256" t="str">
        <f t="shared" si="82"/>
        <v xml:space="preserve"> </v>
      </c>
      <c r="M256" s="39">
        <f t="shared" si="84"/>
        <v>0</v>
      </c>
      <c r="N256" s="39">
        <f t="shared" si="69"/>
        <v>0</v>
      </c>
      <c r="O256" s="39">
        <f t="shared" si="70"/>
        <v>0</v>
      </c>
      <c r="P256" s="39">
        <f t="shared" si="71"/>
        <v>0</v>
      </c>
      <c r="Q256" s="367">
        <f t="shared" si="72"/>
        <v>0</v>
      </c>
      <c r="R256" s="368">
        <f t="shared" si="73"/>
        <v>0</v>
      </c>
      <c r="S256" s="367">
        <f t="shared" si="74"/>
        <v>0</v>
      </c>
      <c r="T256" s="367">
        <f t="shared" si="75"/>
        <v>0</v>
      </c>
      <c r="U256">
        <f t="shared" si="76"/>
        <v>0</v>
      </c>
      <c r="V256">
        <f t="shared" si="77"/>
        <v>0</v>
      </c>
      <c r="W256">
        <f t="shared" si="78"/>
        <v>0</v>
      </c>
      <c r="X256">
        <f t="shared" si="79"/>
        <v>0</v>
      </c>
      <c r="Y256">
        <f t="shared" si="80"/>
        <v>0</v>
      </c>
      <c r="AA256" s="1" t="e">
        <f t="shared" si="81"/>
        <v>#N/A</v>
      </c>
    </row>
    <row r="257" spans="1:27" x14ac:dyDescent="0.25">
      <c r="A257" s="284">
        <f>+Declarations!A257</f>
        <v>0</v>
      </c>
      <c r="B257" t="str">
        <f t="shared" si="64"/>
        <v/>
      </c>
      <c r="C257" s="1" t="str">
        <f t="shared" si="65"/>
        <v/>
      </c>
      <c r="D257" s="1" t="str">
        <f t="shared" si="83"/>
        <v/>
      </c>
      <c r="E257" s="15">
        <f t="shared" si="66"/>
        <v>0</v>
      </c>
      <c r="F257" s="1">
        <f t="shared" si="67"/>
        <v>0</v>
      </c>
      <c r="G257" s="1" t="str">
        <f t="shared" si="68"/>
        <v/>
      </c>
      <c r="H257" t="str">
        <f t="shared" si="82"/>
        <v xml:space="preserve"> </v>
      </c>
      <c r="M257" s="39">
        <f t="shared" si="84"/>
        <v>0</v>
      </c>
      <c r="N257" s="39">
        <f t="shared" si="69"/>
        <v>0</v>
      </c>
      <c r="O257" s="39">
        <f t="shared" si="70"/>
        <v>0</v>
      </c>
      <c r="P257" s="39">
        <f t="shared" si="71"/>
        <v>0</v>
      </c>
      <c r="Q257" s="367">
        <f t="shared" si="72"/>
        <v>0</v>
      </c>
      <c r="R257" s="368">
        <f t="shared" si="73"/>
        <v>0</v>
      </c>
      <c r="S257" s="367">
        <f t="shared" si="74"/>
        <v>0</v>
      </c>
      <c r="T257" s="367">
        <f t="shared" si="75"/>
        <v>0</v>
      </c>
      <c r="U257">
        <f t="shared" si="76"/>
        <v>0</v>
      </c>
      <c r="V257">
        <f t="shared" si="77"/>
        <v>0</v>
      </c>
      <c r="W257">
        <f t="shared" si="78"/>
        <v>0</v>
      </c>
      <c r="X257">
        <f t="shared" si="79"/>
        <v>0</v>
      </c>
      <c r="Y257">
        <f t="shared" si="80"/>
        <v>0</v>
      </c>
      <c r="AA257" s="1" t="e">
        <f t="shared" si="81"/>
        <v>#N/A</v>
      </c>
    </row>
    <row r="258" spans="1:27" x14ac:dyDescent="0.25">
      <c r="A258" s="284">
        <f>+Declarations!A258</f>
        <v>0</v>
      </c>
      <c r="B258" t="str">
        <f t="shared" ref="B258:B321" si="85">IF(ISNA($AA258),"",INDEX(DECLARATIONS,$AA258,2))</f>
        <v/>
      </c>
      <c r="C258" s="1" t="str">
        <f t="shared" ref="C258:C321" si="86">IF(ISNA(AA258),"",INDEX(DECLARATIONS,$AA258,3))</f>
        <v/>
      </c>
      <c r="D258" s="1" t="str">
        <f t="shared" si="83"/>
        <v/>
      </c>
      <c r="E258" s="15">
        <f t="shared" ref="E258:E321" si="87">IF(ISNA($AA258),0,INDEX(DECLARATIONS,$AA258,5))</f>
        <v>0</v>
      </c>
      <c r="F258" s="1">
        <f t="shared" ref="F258:F321" si="88">IF(ISNA($AA258),0,INDEX(DECLARATIONS,$AA258,6))</f>
        <v>0</v>
      </c>
      <c r="G258" s="1" t="str">
        <f t="shared" ref="G258:G321" si="89">UPPER(IF(ISNA($AA258),"",INDEX(DECLARATIONS,$AA258,4)))</f>
        <v/>
      </c>
      <c r="H258" t="str">
        <f t="shared" si="82"/>
        <v xml:space="preserve"> </v>
      </c>
      <c r="M258" s="39">
        <f t="shared" si="84"/>
        <v>0</v>
      </c>
      <c r="N258" s="39">
        <f t="shared" ref="N258:N321" si="90">IF(ISNA(VLOOKUP($A258,JumpData,2,FALSE)),0,VLOOKUP($A258,JumpData,2,FALSE))</f>
        <v>0</v>
      </c>
      <c r="O258" s="39">
        <f t="shared" ref="O258:O321" si="91">IF(ISNA(VLOOKUP($A258,RunData,2,FALSE)),0,VLOOKUP($A258,RunData,2,FALSE))</f>
        <v>0</v>
      </c>
      <c r="P258" s="39">
        <f t="shared" ref="P258:P321" si="92">IF(ISNA(VLOOKUP($A258,ThrowData,2,FALSE)),0,VLOOKUP($A258,ThrowData,2,FALSE))</f>
        <v>0</v>
      </c>
      <c r="Q258" s="367">
        <f t="shared" ref="Q258:Q321" si="93">IF(ISNA(VLOOKUP($A258,SprintData,4,FALSE)),0,VLOOKUP($A258,SprintData,4,FALSE))+V258</f>
        <v>0</v>
      </c>
      <c r="R258" s="368">
        <f t="shared" ref="R258:R321" si="94">IF(ISNA(VLOOKUP($A258,JumpData,4,FALSE)),0,VLOOKUP($A258,JumpData,4,FALSE))+W258</f>
        <v>0</v>
      </c>
      <c r="S258" s="367">
        <f t="shared" ref="S258:S321" si="95">IF(ISNA(VLOOKUP($A258,RunData,4,FALSE)),0,VLOOKUP($A258,RunData,4,FALSE))+X258</f>
        <v>0</v>
      </c>
      <c r="T258" s="367">
        <f t="shared" ref="T258:T321" si="96">IF(ISNA(VLOOKUP($A258,ThrowData,4,FALSE)),0,VLOOKUP($A258,ThrowData,4,FALSE))+Y258</f>
        <v>0</v>
      </c>
      <c r="U258">
        <f t="shared" ref="U258:U321" si="97">+Q258+R258+S258+T258</f>
        <v>0</v>
      </c>
      <c r="V258">
        <f t="shared" ref="V258:V321" si="98">IF(AND($F258&gt;0,NOT(M258),Flexing),FlexPC,0)</f>
        <v>0</v>
      </c>
      <c r="W258">
        <f t="shared" ref="W258:W321" si="99">IF(AND($F258&gt;0,NOT(N258),Flexing),FlexPC,0)</f>
        <v>0</v>
      </c>
      <c r="X258">
        <f t="shared" ref="X258:X321" si="100">IF(AND($F258&gt;0,NOT(O258),Flexing),FlexPC,0)</f>
        <v>0</v>
      </c>
      <c r="Y258">
        <f t="shared" ref="Y258:Y321" si="101">IF(AND($F258&gt;0,NOT(P258),Flexing),FlexPC,0)</f>
        <v>0</v>
      </c>
      <c r="AA258" s="1" t="e">
        <f t="shared" ref="AA258:AA321" si="102">MATCH(A258,AthleteNumbers,0)</f>
        <v>#N/A</v>
      </c>
    </row>
    <row r="259" spans="1:27" x14ac:dyDescent="0.25">
      <c r="A259" s="284">
        <f>+Declarations!A259</f>
        <v>0</v>
      </c>
      <c r="B259" t="str">
        <f t="shared" si="85"/>
        <v/>
      </c>
      <c r="C259" s="1" t="str">
        <f t="shared" si="86"/>
        <v/>
      </c>
      <c r="D259" s="1" t="str">
        <f t="shared" si="83"/>
        <v/>
      </c>
      <c r="E259" s="15">
        <f t="shared" si="87"/>
        <v>0</v>
      </c>
      <c r="F259" s="1">
        <f t="shared" si="88"/>
        <v>0</v>
      </c>
      <c r="G259" s="1" t="str">
        <f t="shared" si="89"/>
        <v/>
      </c>
      <c r="H259" t="str">
        <f t="shared" si="82"/>
        <v xml:space="preserve"> </v>
      </c>
      <c r="M259" s="39">
        <f t="shared" si="84"/>
        <v>0</v>
      </c>
      <c r="N259" s="39">
        <f t="shared" si="90"/>
        <v>0</v>
      </c>
      <c r="O259" s="39">
        <f t="shared" si="91"/>
        <v>0</v>
      </c>
      <c r="P259" s="39">
        <f t="shared" si="92"/>
        <v>0</v>
      </c>
      <c r="Q259" s="367">
        <f t="shared" si="93"/>
        <v>0</v>
      </c>
      <c r="R259" s="368">
        <f t="shared" si="94"/>
        <v>0</v>
      </c>
      <c r="S259" s="367">
        <f t="shared" si="95"/>
        <v>0</v>
      </c>
      <c r="T259" s="367">
        <f t="shared" si="96"/>
        <v>0</v>
      </c>
      <c r="U259">
        <f t="shared" si="97"/>
        <v>0</v>
      </c>
      <c r="V259">
        <f t="shared" si="98"/>
        <v>0</v>
      </c>
      <c r="W259">
        <f t="shared" si="99"/>
        <v>0</v>
      </c>
      <c r="X259">
        <f t="shared" si="100"/>
        <v>0</v>
      </c>
      <c r="Y259">
        <f t="shared" si="101"/>
        <v>0</v>
      </c>
      <c r="AA259" s="1" t="e">
        <f t="shared" si="102"/>
        <v>#N/A</v>
      </c>
    </row>
    <row r="260" spans="1:27" x14ac:dyDescent="0.25">
      <c r="A260" s="284">
        <f>+Declarations!A260</f>
        <v>0</v>
      </c>
      <c r="B260" t="str">
        <f t="shared" si="85"/>
        <v/>
      </c>
      <c r="C260" s="1" t="str">
        <f t="shared" si="86"/>
        <v/>
      </c>
      <c r="D260" s="1" t="str">
        <f t="shared" si="83"/>
        <v/>
      </c>
      <c r="E260" s="15">
        <f t="shared" si="87"/>
        <v>0</v>
      </c>
      <c r="F260" s="1">
        <f t="shared" si="88"/>
        <v>0</v>
      </c>
      <c r="G260" s="1" t="str">
        <f t="shared" si="89"/>
        <v/>
      </c>
      <c r="H260" t="str">
        <f t="shared" ref="H260:H323" si="103">IF(ISBLANK(B260),"",LEFT(B260&amp;" ",FIND(" ",B260&amp;" ")+2))&amp;IF(F260&gt;0," ("&amp;F260&amp;")","")</f>
        <v xml:space="preserve"> </v>
      </c>
      <c r="M260" s="39">
        <f t="shared" si="84"/>
        <v>0</v>
      </c>
      <c r="N260" s="39">
        <f t="shared" si="90"/>
        <v>0</v>
      </c>
      <c r="O260" s="39">
        <f t="shared" si="91"/>
        <v>0</v>
      </c>
      <c r="P260" s="39">
        <f t="shared" si="92"/>
        <v>0</v>
      </c>
      <c r="Q260" s="367">
        <f t="shared" si="93"/>
        <v>0</v>
      </c>
      <c r="R260" s="368">
        <f t="shared" si="94"/>
        <v>0</v>
      </c>
      <c r="S260" s="367">
        <f t="shared" si="95"/>
        <v>0</v>
      </c>
      <c r="T260" s="367">
        <f t="shared" si="96"/>
        <v>0</v>
      </c>
      <c r="U260">
        <f t="shared" si="97"/>
        <v>0</v>
      </c>
      <c r="V260">
        <f t="shared" si="98"/>
        <v>0</v>
      </c>
      <c r="W260">
        <f t="shared" si="99"/>
        <v>0</v>
      </c>
      <c r="X260">
        <f t="shared" si="100"/>
        <v>0</v>
      </c>
      <c r="Y260">
        <f t="shared" si="101"/>
        <v>0</v>
      </c>
      <c r="AA260" s="1" t="e">
        <f t="shared" si="102"/>
        <v>#N/A</v>
      </c>
    </row>
    <row r="261" spans="1:27" x14ac:dyDescent="0.25">
      <c r="A261" s="284">
        <f>+Declarations!A261</f>
        <v>0</v>
      </c>
      <c r="B261" t="str">
        <f t="shared" si="85"/>
        <v/>
      </c>
      <c r="C261" s="1" t="str">
        <f t="shared" si="86"/>
        <v/>
      </c>
      <c r="D261" s="1" t="str">
        <f t="shared" si="83"/>
        <v/>
      </c>
      <c r="E261" s="15">
        <f t="shared" si="87"/>
        <v>0</v>
      </c>
      <c r="F261" s="1">
        <f t="shared" si="88"/>
        <v>0</v>
      </c>
      <c r="G261" s="1" t="str">
        <f t="shared" si="89"/>
        <v/>
      </c>
      <c r="H261" t="str">
        <f t="shared" si="103"/>
        <v xml:space="preserve"> </v>
      </c>
      <c r="M261" s="39">
        <f t="shared" si="84"/>
        <v>0</v>
      </c>
      <c r="N261" s="39">
        <f t="shared" si="90"/>
        <v>0</v>
      </c>
      <c r="O261" s="39">
        <f t="shared" si="91"/>
        <v>0</v>
      </c>
      <c r="P261" s="39">
        <f t="shared" si="92"/>
        <v>0</v>
      </c>
      <c r="Q261" s="367">
        <f t="shared" si="93"/>
        <v>0</v>
      </c>
      <c r="R261" s="368">
        <f t="shared" si="94"/>
        <v>0</v>
      </c>
      <c r="S261" s="367">
        <f t="shared" si="95"/>
        <v>0</v>
      </c>
      <c r="T261" s="367">
        <f t="shared" si="96"/>
        <v>0</v>
      </c>
      <c r="U261">
        <f t="shared" si="97"/>
        <v>0</v>
      </c>
      <c r="V261">
        <f t="shared" si="98"/>
        <v>0</v>
      </c>
      <c r="W261">
        <f t="shared" si="99"/>
        <v>0</v>
      </c>
      <c r="X261">
        <f t="shared" si="100"/>
        <v>0</v>
      </c>
      <c r="Y261">
        <f t="shared" si="101"/>
        <v>0</v>
      </c>
      <c r="AA261" s="1" t="e">
        <f t="shared" si="102"/>
        <v>#N/A</v>
      </c>
    </row>
    <row r="262" spans="1:27" x14ac:dyDescent="0.25">
      <c r="A262" s="284">
        <f>+Declarations!A262</f>
        <v>0</v>
      </c>
      <c r="B262" t="str">
        <f t="shared" si="85"/>
        <v/>
      </c>
      <c r="C262" s="1" t="str">
        <f t="shared" si="86"/>
        <v/>
      </c>
      <c r="D262" s="1" t="str">
        <f t="shared" si="83"/>
        <v/>
      </c>
      <c r="E262" s="15">
        <f t="shared" si="87"/>
        <v>0</v>
      </c>
      <c r="F262" s="1">
        <f t="shared" si="88"/>
        <v>0</v>
      </c>
      <c r="G262" s="1" t="str">
        <f t="shared" si="89"/>
        <v/>
      </c>
      <c r="H262" t="str">
        <f t="shared" si="103"/>
        <v xml:space="preserve"> </v>
      </c>
      <c r="M262" s="39">
        <f t="shared" si="84"/>
        <v>0</v>
      </c>
      <c r="N262" s="39">
        <f t="shared" si="90"/>
        <v>0</v>
      </c>
      <c r="O262" s="39">
        <f t="shared" si="91"/>
        <v>0</v>
      </c>
      <c r="P262" s="39">
        <f t="shared" si="92"/>
        <v>0</v>
      </c>
      <c r="Q262" s="367">
        <f t="shared" si="93"/>
        <v>0</v>
      </c>
      <c r="R262" s="368">
        <f t="shared" si="94"/>
        <v>0</v>
      </c>
      <c r="S262" s="367">
        <f t="shared" si="95"/>
        <v>0</v>
      </c>
      <c r="T262" s="367">
        <f t="shared" si="96"/>
        <v>0</v>
      </c>
      <c r="U262">
        <f t="shared" si="97"/>
        <v>0</v>
      </c>
      <c r="V262">
        <f t="shared" si="98"/>
        <v>0</v>
      </c>
      <c r="W262">
        <f t="shared" si="99"/>
        <v>0</v>
      </c>
      <c r="X262">
        <f t="shared" si="100"/>
        <v>0</v>
      </c>
      <c r="Y262">
        <f t="shared" si="101"/>
        <v>0</v>
      </c>
      <c r="AA262" s="1" t="e">
        <f t="shared" si="102"/>
        <v>#N/A</v>
      </c>
    </row>
    <row r="263" spans="1:27" x14ac:dyDescent="0.25">
      <c r="A263" s="284">
        <f>+Declarations!A263</f>
        <v>0</v>
      </c>
      <c r="B263" t="str">
        <f t="shared" si="85"/>
        <v/>
      </c>
      <c r="C263" s="1" t="str">
        <f t="shared" si="86"/>
        <v/>
      </c>
      <c r="D263" s="1" t="str">
        <f t="shared" ref="D263:D326" si="104">IF(OR(G263="G",G263="F"),"F",IF(OR(G263="B",G263="M"),"M",""))</f>
        <v/>
      </c>
      <c r="E263" s="15">
        <f t="shared" si="87"/>
        <v>0</v>
      </c>
      <c r="F263" s="1">
        <f t="shared" si="88"/>
        <v>0</v>
      </c>
      <c r="G263" s="1" t="str">
        <f t="shared" si="89"/>
        <v/>
      </c>
      <c r="H263" t="str">
        <f t="shared" si="103"/>
        <v xml:space="preserve"> </v>
      </c>
      <c r="M263" s="39">
        <f t="shared" si="84"/>
        <v>0</v>
      </c>
      <c r="N263" s="39">
        <f t="shared" si="90"/>
        <v>0</v>
      </c>
      <c r="O263" s="39">
        <f t="shared" si="91"/>
        <v>0</v>
      </c>
      <c r="P263" s="39">
        <f t="shared" si="92"/>
        <v>0</v>
      </c>
      <c r="Q263" s="367">
        <f t="shared" si="93"/>
        <v>0</v>
      </c>
      <c r="R263" s="368">
        <f t="shared" si="94"/>
        <v>0</v>
      </c>
      <c r="S263" s="367">
        <f t="shared" si="95"/>
        <v>0</v>
      </c>
      <c r="T263" s="367">
        <f t="shared" si="96"/>
        <v>0</v>
      </c>
      <c r="U263">
        <f t="shared" si="97"/>
        <v>0</v>
      </c>
      <c r="V263">
        <f t="shared" si="98"/>
        <v>0</v>
      </c>
      <c r="W263">
        <f t="shared" si="99"/>
        <v>0</v>
      </c>
      <c r="X263">
        <f t="shared" si="100"/>
        <v>0</v>
      </c>
      <c r="Y263">
        <f t="shared" si="101"/>
        <v>0</v>
      </c>
      <c r="AA263" s="1" t="e">
        <f t="shared" si="102"/>
        <v>#N/A</v>
      </c>
    </row>
    <row r="264" spans="1:27" x14ac:dyDescent="0.25">
      <c r="A264" s="284">
        <f>+Declarations!A264</f>
        <v>0</v>
      </c>
      <c r="B264" t="str">
        <f t="shared" si="85"/>
        <v/>
      </c>
      <c r="C264" s="1" t="str">
        <f t="shared" si="86"/>
        <v/>
      </c>
      <c r="D264" s="1" t="str">
        <f t="shared" si="104"/>
        <v/>
      </c>
      <c r="E264" s="15">
        <f t="shared" si="87"/>
        <v>0</v>
      </c>
      <c r="F264" s="1">
        <f t="shared" si="88"/>
        <v>0</v>
      </c>
      <c r="G264" s="1" t="str">
        <f t="shared" si="89"/>
        <v/>
      </c>
      <c r="H264" t="str">
        <f t="shared" si="103"/>
        <v xml:space="preserve"> </v>
      </c>
      <c r="M264" s="39">
        <f t="shared" si="84"/>
        <v>0</v>
      </c>
      <c r="N264" s="39">
        <f t="shared" si="90"/>
        <v>0</v>
      </c>
      <c r="O264" s="39">
        <f t="shared" si="91"/>
        <v>0</v>
      </c>
      <c r="P264" s="39">
        <f t="shared" si="92"/>
        <v>0</v>
      </c>
      <c r="Q264" s="367">
        <f t="shared" si="93"/>
        <v>0</v>
      </c>
      <c r="R264" s="368">
        <f t="shared" si="94"/>
        <v>0</v>
      </c>
      <c r="S264" s="367">
        <f t="shared" si="95"/>
        <v>0</v>
      </c>
      <c r="T264" s="367">
        <f t="shared" si="96"/>
        <v>0</v>
      </c>
      <c r="U264">
        <f t="shared" si="97"/>
        <v>0</v>
      </c>
      <c r="V264">
        <f t="shared" si="98"/>
        <v>0</v>
      </c>
      <c r="W264">
        <f t="shared" si="99"/>
        <v>0</v>
      </c>
      <c r="X264">
        <f t="shared" si="100"/>
        <v>0</v>
      </c>
      <c r="Y264">
        <f t="shared" si="101"/>
        <v>0</v>
      </c>
      <c r="AA264" s="1" t="e">
        <f t="shared" si="102"/>
        <v>#N/A</v>
      </c>
    </row>
    <row r="265" spans="1:27" x14ac:dyDescent="0.25">
      <c r="A265" s="284">
        <f>+Declarations!A265</f>
        <v>0</v>
      </c>
      <c r="B265" t="str">
        <f t="shared" si="85"/>
        <v/>
      </c>
      <c r="C265" s="1" t="str">
        <f t="shared" si="86"/>
        <v/>
      </c>
      <c r="D265" s="1" t="str">
        <f t="shared" si="104"/>
        <v/>
      </c>
      <c r="E265" s="15">
        <f t="shared" si="87"/>
        <v>0</v>
      </c>
      <c r="F265" s="1">
        <f t="shared" si="88"/>
        <v>0</v>
      </c>
      <c r="G265" s="1" t="str">
        <f t="shared" si="89"/>
        <v/>
      </c>
      <c r="H265" t="str">
        <f t="shared" si="103"/>
        <v xml:space="preserve"> </v>
      </c>
      <c r="M265" s="39">
        <f t="shared" si="84"/>
        <v>0</v>
      </c>
      <c r="N265" s="39">
        <f t="shared" si="90"/>
        <v>0</v>
      </c>
      <c r="O265" s="39">
        <f t="shared" si="91"/>
        <v>0</v>
      </c>
      <c r="P265" s="39">
        <f t="shared" si="92"/>
        <v>0</v>
      </c>
      <c r="Q265" s="367">
        <f t="shared" si="93"/>
        <v>0</v>
      </c>
      <c r="R265" s="368">
        <f t="shared" si="94"/>
        <v>0</v>
      </c>
      <c r="S265" s="367">
        <f t="shared" si="95"/>
        <v>0</v>
      </c>
      <c r="T265" s="367">
        <f t="shared" si="96"/>
        <v>0</v>
      </c>
      <c r="U265">
        <f t="shared" si="97"/>
        <v>0</v>
      </c>
      <c r="V265">
        <f t="shared" si="98"/>
        <v>0</v>
      </c>
      <c r="W265">
        <f t="shared" si="99"/>
        <v>0</v>
      </c>
      <c r="X265">
        <f t="shared" si="100"/>
        <v>0</v>
      </c>
      <c r="Y265">
        <f t="shared" si="101"/>
        <v>0</v>
      </c>
      <c r="AA265" s="1" t="e">
        <f t="shared" si="102"/>
        <v>#N/A</v>
      </c>
    </row>
    <row r="266" spans="1:27" x14ac:dyDescent="0.25">
      <c r="A266" s="284">
        <f>+Declarations!A266</f>
        <v>0</v>
      </c>
      <c r="B266" t="str">
        <f t="shared" si="85"/>
        <v/>
      </c>
      <c r="C266" s="1" t="str">
        <f t="shared" si="86"/>
        <v/>
      </c>
      <c r="D266" s="1" t="str">
        <f t="shared" si="104"/>
        <v/>
      </c>
      <c r="E266" s="15">
        <f t="shared" si="87"/>
        <v>0</v>
      </c>
      <c r="F266" s="1">
        <f t="shared" si="88"/>
        <v>0</v>
      </c>
      <c r="G266" s="1" t="str">
        <f t="shared" si="89"/>
        <v/>
      </c>
      <c r="H266" t="str">
        <f t="shared" si="103"/>
        <v xml:space="preserve"> </v>
      </c>
      <c r="M266" s="39">
        <f t="shared" si="84"/>
        <v>0</v>
      </c>
      <c r="N266" s="39">
        <f t="shared" si="90"/>
        <v>0</v>
      </c>
      <c r="O266" s="39">
        <f t="shared" si="91"/>
        <v>0</v>
      </c>
      <c r="P266" s="39">
        <f t="shared" si="92"/>
        <v>0</v>
      </c>
      <c r="Q266" s="367">
        <f t="shared" si="93"/>
        <v>0</v>
      </c>
      <c r="R266" s="368">
        <f t="shared" si="94"/>
        <v>0</v>
      </c>
      <c r="S266" s="367">
        <f t="shared" si="95"/>
        <v>0</v>
      </c>
      <c r="T266" s="367">
        <f t="shared" si="96"/>
        <v>0</v>
      </c>
      <c r="U266">
        <f t="shared" si="97"/>
        <v>0</v>
      </c>
      <c r="V266">
        <f t="shared" si="98"/>
        <v>0</v>
      </c>
      <c r="W266">
        <f t="shared" si="99"/>
        <v>0</v>
      </c>
      <c r="X266">
        <f t="shared" si="100"/>
        <v>0</v>
      </c>
      <c r="Y266">
        <f t="shared" si="101"/>
        <v>0</v>
      </c>
      <c r="AA266" s="1" t="e">
        <f t="shared" si="102"/>
        <v>#N/A</v>
      </c>
    </row>
    <row r="267" spans="1:27" x14ac:dyDescent="0.25">
      <c r="A267" s="284">
        <f>+Declarations!A267</f>
        <v>0</v>
      </c>
      <c r="B267" t="str">
        <f t="shared" si="85"/>
        <v/>
      </c>
      <c r="C267" s="1" t="str">
        <f t="shared" si="86"/>
        <v/>
      </c>
      <c r="D267" s="1" t="str">
        <f t="shared" si="104"/>
        <v/>
      </c>
      <c r="E267" s="15">
        <f t="shared" si="87"/>
        <v>0</v>
      </c>
      <c r="F267" s="1">
        <f t="shared" si="88"/>
        <v>0</v>
      </c>
      <c r="G267" s="1" t="str">
        <f t="shared" si="89"/>
        <v/>
      </c>
      <c r="H267" t="str">
        <f t="shared" si="103"/>
        <v xml:space="preserve"> </v>
      </c>
      <c r="M267" s="39">
        <f t="shared" si="84"/>
        <v>0</v>
      </c>
      <c r="N267" s="39">
        <f t="shared" si="90"/>
        <v>0</v>
      </c>
      <c r="O267" s="39">
        <f t="shared" si="91"/>
        <v>0</v>
      </c>
      <c r="P267" s="39">
        <f t="shared" si="92"/>
        <v>0</v>
      </c>
      <c r="Q267" s="367">
        <f t="shared" si="93"/>
        <v>0</v>
      </c>
      <c r="R267" s="368">
        <f t="shared" si="94"/>
        <v>0</v>
      </c>
      <c r="S267" s="367">
        <f t="shared" si="95"/>
        <v>0</v>
      </c>
      <c r="T267" s="367">
        <f t="shared" si="96"/>
        <v>0</v>
      </c>
      <c r="U267">
        <f t="shared" si="97"/>
        <v>0</v>
      </c>
      <c r="V267">
        <f t="shared" si="98"/>
        <v>0</v>
      </c>
      <c r="W267">
        <f t="shared" si="99"/>
        <v>0</v>
      </c>
      <c r="X267">
        <f t="shared" si="100"/>
        <v>0</v>
      </c>
      <c r="Y267">
        <f t="shared" si="101"/>
        <v>0</v>
      </c>
      <c r="AA267" s="1" t="e">
        <f t="shared" si="102"/>
        <v>#N/A</v>
      </c>
    </row>
    <row r="268" spans="1:27" x14ac:dyDescent="0.25">
      <c r="A268" s="284">
        <f>+Declarations!A268</f>
        <v>0</v>
      </c>
      <c r="B268" t="str">
        <f t="shared" si="85"/>
        <v/>
      </c>
      <c r="C268" s="1" t="str">
        <f t="shared" si="86"/>
        <v/>
      </c>
      <c r="D268" s="1" t="str">
        <f t="shared" si="104"/>
        <v/>
      </c>
      <c r="E268" s="15">
        <f t="shared" si="87"/>
        <v>0</v>
      </c>
      <c r="F268" s="1">
        <f t="shared" si="88"/>
        <v>0</v>
      </c>
      <c r="G268" s="1" t="str">
        <f t="shared" si="89"/>
        <v/>
      </c>
      <c r="H268" t="str">
        <f t="shared" si="103"/>
        <v xml:space="preserve"> </v>
      </c>
      <c r="M268" s="39">
        <f t="shared" si="84"/>
        <v>0</v>
      </c>
      <c r="N268" s="39">
        <f t="shared" si="90"/>
        <v>0</v>
      </c>
      <c r="O268" s="39">
        <f t="shared" si="91"/>
        <v>0</v>
      </c>
      <c r="P268" s="39">
        <f t="shared" si="92"/>
        <v>0</v>
      </c>
      <c r="Q268" s="367">
        <f t="shared" si="93"/>
        <v>0</v>
      </c>
      <c r="R268" s="368">
        <f t="shared" si="94"/>
        <v>0</v>
      </c>
      <c r="S268" s="367">
        <f t="shared" si="95"/>
        <v>0</v>
      </c>
      <c r="T268" s="367">
        <f t="shared" si="96"/>
        <v>0</v>
      </c>
      <c r="U268">
        <f t="shared" si="97"/>
        <v>0</v>
      </c>
      <c r="V268">
        <f t="shared" si="98"/>
        <v>0</v>
      </c>
      <c r="W268">
        <f t="shared" si="99"/>
        <v>0</v>
      </c>
      <c r="X268">
        <f t="shared" si="100"/>
        <v>0</v>
      </c>
      <c r="Y268">
        <f t="shared" si="101"/>
        <v>0</v>
      </c>
      <c r="AA268" s="1" t="e">
        <f t="shared" si="102"/>
        <v>#N/A</v>
      </c>
    </row>
    <row r="269" spans="1:27" x14ac:dyDescent="0.25">
      <c r="A269" s="284">
        <f>+Declarations!A269</f>
        <v>0</v>
      </c>
      <c r="B269" t="str">
        <f t="shared" si="85"/>
        <v/>
      </c>
      <c r="C269" s="1" t="str">
        <f t="shared" si="86"/>
        <v/>
      </c>
      <c r="D269" s="1" t="str">
        <f t="shared" si="104"/>
        <v/>
      </c>
      <c r="E269" s="15">
        <f t="shared" si="87"/>
        <v>0</v>
      </c>
      <c r="F269" s="1">
        <f t="shared" si="88"/>
        <v>0</v>
      </c>
      <c r="G269" s="1" t="str">
        <f t="shared" si="89"/>
        <v/>
      </c>
      <c r="H269" t="str">
        <f t="shared" si="103"/>
        <v xml:space="preserve"> </v>
      </c>
      <c r="M269" s="39">
        <f t="shared" si="84"/>
        <v>0</v>
      </c>
      <c r="N269" s="39">
        <f t="shared" si="90"/>
        <v>0</v>
      </c>
      <c r="O269" s="39">
        <f t="shared" si="91"/>
        <v>0</v>
      </c>
      <c r="P269" s="39">
        <f t="shared" si="92"/>
        <v>0</v>
      </c>
      <c r="Q269" s="367">
        <f t="shared" si="93"/>
        <v>0</v>
      </c>
      <c r="R269" s="368">
        <f t="shared" si="94"/>
        <v>0</v>
      </c>
      <c r="S269" s="367">
        <f t="shared" si="95"/>
        <v>0</v>
      </c>
      <c r="T269" s="367">
        <f t="shared" si="96"/>
        <v>0</v>
      </c>
      <c r="U269">
        <f t="shared" si="97"/>
        <v>0</v>
      </c>
      <c r="V269">
        <f t="shared" si="98"/>
        <v>0</v>
      </c>
      <c r="W269">
        <f t="shared" si="99"/>
        <v>0</v>
      </c>
      <c r="X269">
        <f t="shared" si="100"/>
        <v>0</v>
      </c>
      <c r="Y269">
        <f t="shared" si="101"/>
        <v>0</v>
      </c>
      <c r="AA269" s="1" t="e">
        <f t="shared" si="102"/>
        <v>#N/A</v>
      </c>
    </row>
    <row r="270" spans="1:27" x14ac:dyDescent="0.25">
      <c r="A270" s="284">
        <f>+Declarations!A270</f>
        <v>0</v>
      </c>
      <c r="B270" t="str">
        <f t="shared" si="85"/>
        <v/>
      </c>
      <c r="C270" s="1" t="str">
        <f t="shared" si="86"/>
        <v/>
      </c>
      <c r="D270" s="1" t="str">
        <f t="shared" si="104"/>
        <v/>
      </c>
      <c r="E270" s="15">
        <f t="shared" si="87"/>
        <v>0</v>
      </c>
      <c r="F270" s="1">
        <f t="shared" si="88"/>
        <v>0</v>
      </c>
      <c r="G270" s="1" t="str">
        <f t="shared" si="89"/>
        <v/>
      </c>
      <c r="H270" t="str">
        <f t="shared" si="103"/>
        <v xml:space="preserve"> </v>
      </c>
      <c r="M270" s="39">
        <f t="shared" si="84"/>
        <v>0</v>
      </c>
      <c r="N270" s="39">
        <f t="shared" si="90"/>
        <v>0</v>
      </c>
      <c r="O270" s="39">
        <f t="shared" si="91"/>
        <v>0</v>
      </c>
      <c r="P270" s="39">
        <f t="shared" si="92"/>
        <v>0</v>
      </c>
      <c r="Q270" s="367">
        <f t="shared" si="93"/>
        <v>0</v>
      </c>
      <c r="R270" s="368">
        <f t="shared" si="94"/>
        <v>0</v>
      </c>
      <c r="S270" s="367">
        <f t="shared" si="95"/>
        <v>0</v>
      </c>
      <c r="T270" s="367">
        <f t="shared" si="96"/>
        <v>0</v>
      </c>
      <c r="U270">
        <f t="shared" si="97"/>
        <v>0</v>
      </c>
      <c r="V270">
        <f t="shared" si="98"/>
        <v>0</v>
      </c>
      <c r="W270">
        <f t="shared" si="99"/>
        <v>0</v>
      </c>
      <c r="X270">
        <f t="shared" si="100"/>
        <v>0</v>
      </c>
      <c r="Y270">
        <f t="shared" si="101"/>
        <v>0</v>
      </c>
      <c r="AA270" s="1" t="e">
        <f t="shared" si="102"/>
        <v>#N/A</v>
      </c>
    </row>
    <row r="271" spans="1:27" x14ac:dyDescent="0.25">
      <c r="A271" s="284">
        <f>+Declarations!A271</f>
        <v>0</v>
      </c>
      <c r="B271" t="str">
        <f t="shared" si="85"/>
        <v/>
      </c>
      <c r="C271" s="1" t="str">
        <f t="shared" si="86"/>
        <v/>
      </c>
      <c r="D271" s="1" t="str">
        <f t="shared" si="104"/>
        <v/>
      </c>
      <c r="E271" s="15">
        <f t="shared" si="87"/>
        <v>0</v>
      </c>
      <c r="F271" s="1">
        <f t="shared" si="88"/>
        <v>0</v>
      </c>
      <c r="G271" s="1" t="str">
        <f t="shared" si="89"/>
        <v/>
      </c>
      <c r="H271" t="str">
        <f t="shared" si="103"/>
        <v xml:space="preserve"> </v>
      </c>
      <c r="M271" s="39">
        <f t="shared" si="84"/>
        <v>0</v>
      </c>
      <c r="N271" s="39">
        <f t="shared" si="90"/>
        <v>0</v>
      </c>
      <c r="O271" s="39">
        <f t="shared" si="91"/>
        <v>0</v>
      </c>
      <c r="P271" s="39">
        <f t="shared" si="92"/>
        <v>0</v>
      </c>
      <c r="Q271" s="367">
        <f t="shared" si="93"/>
        <v>0</v>
      </c>
      <c r="R271" s="368">
        <f t="shared" si="94"/>
        <v>0</v>
      </c>
      <c r="S271" s="367">
        <f t="shared" si="95"/>
        <v>0</v>
      </c>
      <c r="T271" s="367">
        <f t="shared" si="96"/>
        <v>0</v>
      </c>
      <c r="U271">
        <f t="shared" si="97"/>
        <v>0</v>
      </c>
      <c r="V271">
        <f t="shared" si="98"/>
        <v>0</v>
      </c>
      <c r="W271">
        <f t="shared" si="99"/>
        <v>0</v>
      </c>
      <c r="X271">
        <f t="shared" si="100"/>
        <v>0</v>
      </c>
      <c r="Y271">
        <f t="shared" si="101"/>
        <v>0</v>
      </c>
      <c r="AA271" s="1" t="e">
        <f t="shared" si="102"/>
        <v>#N/A</v>
      </c>
    </row>
    <row r="272" spans="1:27" x14ac:dyDescent="0.25">
      <c r="A272" s="284">
        <f>+Declarations!A272</f>
        <v>0</v>
      </c>
      <c r="B272" t="str">
        <f t="shared" si="85"/>
        <v/>
      </c>
      <c r="C272" s="1" t="str">
        <f t="shared" si="86"/>
        <v/>
      </c>
      <c r="D272" s="1" t="str">
        <f t="shared" si="104"/>
        <v/>
      </c>
      <c r="E272" s="15">
        <f t="shared" si="87"/>
        <v>0</v>
      </c>
      <c r="F272" s="1">
        <f t="shared" si="88"/>
        <v>0</v>
      </c>
      <c r="G272" s="1" t="str">
        <f t="shared" si="89"/>
        <v/>
      </c>
      <c r="H272" t="str">
        <f t="shared" si="103"/>
        <v xml:space="preserve"> </v>
      </c>
      <c r="M272" s="39">
        <f t="shared" si="84"/>
        <v>0</v>
      </c>
      <c r="N272" s="39">
        <f t="shared" si="90"/>
        <v>0</v>
      </c>
      <c r="O272" s="39">
        <f t="shared" si="91"/>
        <v>0</v>
      </c>
      <c r="P272" s="39">
        <f t="shared" si="92"/>
        <v>0</v>
      </c>
      <c r="Q272" s="367">
        <f t="shared" si="93"/>
        <v>0</v>
      </c>
      <c r="R272" s="368">
        <f t="shared" si="94"/>
        <v>0</v>
      </c>
      <c r="S272" s="367">
        <f t="shared" si="95"/>
        <v>0</v>
      </c>
      <c r="T272" s="367">
        <f t="shared" si="96"/>
        <v>0</v>
      </c>
      <c r="U272">
        <f t="shared" si="97"/>
        <v>0</v>
      </c>
      <c r="V272">
        <f t="shared" si="98"/>
        <v>0</v>
      </c>
      <c r="W272">
        <f t="shared" si="99"/>
        <v>0</v>
      </c>
      <c r="X272">
        <f t="shared" si="100"/>
        <v>0</v>
      </c>
      <c r="Y272">
        <f t="shared" si="101"/>
        <v>0</v>
      </c>
      <c r="AA272" s="1" t="e">
        <f t="shared" si="102"/>
        <v>#N/A</v>
      </c>
    </row>
    <row r="273" spans="1:27" x14ac:dyDescent="0.25">
      <c r="A273" s="284">
        <f>+Declarations!A273</f>
        <v>0</v>
      </c>
      <c r="B273" t="str">
        <f t="shared" si="85"/>
        <v/>
      </c>
      <c r="C273" s="1" t="str">
        <f t="shared" si="86"/>
        <v/>
      </c>
      <c r="D273" s="1" t="str">
        <f t="shared" si="104"/>
        <v/>
      </c>
      <c r="E273" s="15">
        <f t="shared" si="87"/>
        <v>0</v>
      </c>
      <c r="F273" s="1">
        <f t="shared" si="88"/>
        <v>0</v>
      </c>
      <c r="G273" s="1" t="str">
        <f t="shared" si="89"/>
        <v/>
      </c>
      <c r="H273" t="str">
        <f t="shared" si="103"/>
        <v xml:space="preserve"> </v>
      </c>
      <c r="M273" s="39">
        <f t="shared" si="84"/>
        <v>0</v>
      </c>
      <c r="N273" s="39">
        <f t="shared" si="90"/>
        <v>0</v>
      </c>
      <c r="O273" s="39">
        <f t="shared" si="91"/>
        <v>0</v>
      </c>
      <c r="P273" s="39">
        <f t="shared" si="92"/>
        <v>0</v>
      </c>
      <c r="Q273" s="367">
        <f t="shared" si="93"/>
        <v>0</v>
      </c>
      <c r="R273" s="368">
        <f t="shared" si="94"/>
        <v>0</v>
      </c>
      <c r="S273" s="367">
        <f t="shared" si="95"/>
        <v>0</v>
      </c>
      <c r="T273" s="367">
        <f t="shared" si="96"/>
        <v>0</v>
      </c>
      <c r="U273">
        <f t="shared" si="97"/>
        <v>0</v>
      </c>
      <c r="V273">
        <f t="shared" si="98"/>
        <v>0</v>
      </c>
      <c r="W273">
        <f t="shared" si="99"/>
        <v>0</v>
      </c>
      <c r="X273">
        <f t="shared" si="100"/>
        <v>0</v>
      </c>
      <c r="Y273">
        <f t="shared" si="101"/>
        <v>0</v>
      </c>
      <c r="AA273" s="1" t="e">
        <f t="shared" si="102"/>
        <v>#N/A</v>
      </c>
    </row>
    <row r="274" spans="1:27" x14ac:dyDescent="0.25">
      <c r="A274" s="284">
        <f>+Declarations!A274</f>
        <v>0</v>
      </c>
      <c r="B274" t="str">
        <f t="shared" si="85"/>
        <v/>
      </c>
      <c r="C274" s="1" t="str">
        <f t="shared" si="86"/>
        <v/>
      </c>
      <c r="D274" s="1" t="str">
        <f t="shared" si="104"/>
        <v/>
      </c>
      <c r="E274" s="15">
        <f t="shared" si="87"/>
        <v>0</v>
      </c>
      <c r="F274" s="1">
        <f t="shared" si="88"/>
        <v>0</v>
      </c>
      <c r="G274" s="1" t="str">
        <f t="shared" si="89"/>
        <v/>
      </c>
      <c r="H274" t="str">
        <f t="shared" si="103"/>
        <v xml:space="preserve"> </v>
      </c>
      <c r="M274" s="39">
        <f t="shared" si="84"/>
        <v>0</v>
      </c>
      <c r="N274" s="39">
        <f t="shared" si="90"/>
        <v>0</v>
      </c>
      <c r="O274" s="39">
        <f t="shared" si="91"/>
        <v>0</v>
      </c>
      <c r="P274" s="39">
        <f t="shared" si="92"/>
        <v>0</v>
      </c>
      <c r="Q274" s="367">
        <f t="shared" si="93"/>
        <v>0</v>
      </c>
      <c r="R274" s="368">
        <f t="shared" si="94"/>
        <v>0</v>
      </c>
      <c r="S274" s="367">
        <f t="shared" si="95"/>
        <v>0</v>
      </c>
      <c r="T274" s="367">
        <f t="shared" si="96"/>
        <v>0</v>
      </c>
      <c r="U274">
        <f t="shared" si="97"/>
        <v>0</v>
      </c>
      <c r="V274">
        <f t="shared" si="98"/>
        <v>0</v>
      </c>
      <c r="W274">
        <f t="shared" si="99"/>
        <v>0</v>
      </c>
      <c r="X274">
        <f t="shared" si="100"/>
        <v>0</v>
      </c>
      <c r="Y274">
        <f t="shared" si="101"/>
        <v>0</v>
      </c>
      <c r="AA274" s="1" t="e">
        <f t="shared" si="102"/>
        <v>#N/A</v>
      </c>
    </row>
    <row r="275" spans="1:27" x14ac:dyDescent="0.25">
      <c r="A275" s="284">
        <f>+Declarations!A275</f>
        <v>0</v>
      </c>
      <c r="B275" t="str">
        <f t="shared" si="85"/>
        <v/>
      </c>
      <c r="C275" s="1" t="str">
        <f t="shared" si="86"/>
        <v/>
      </c>
      <c r="D275" s="1" t="str">
        <f t="shared" si="104"/>
        <v/>
      </c>
      <c r="E275" s="15">
        <f t="shared" si="87"/>
        <v>0</v>
      </c>
      <c r="F275" s="1">
        <f t="shared" si="88"/>
        <v>0</v>
      </c>
      <c r="G275" s="1" t="str">
        <f t="shared" si="89"/>
        <v/>
      </c>
      <c r="H275" t="str">
        <f t="shared" si="103"/>
        <v xml:space="preserve"> </v>
      </c>
      <c r="M275" s="39">
        <f t="shared" si="84"/>
        <v>0</v>
      </c>
      <c r="N275" s="39">
        <f t="shared" si="90"/>
        <v>0</v>
      </c>
      <c r="O275" s="39">
        <f t="shared" si="91"/>
        <v>0</v>
      </c>
      <c r="P275" s="39">
        <f t="shared" si="92"/>
        <v>0</v>
      </c>
      <c r="Q275" s="367">
        <f t="shared" si="93"/>
        <v>0</v>
      </c>
      <c r="R275" s="368">
        <f t="shared" si="94"/>
        <v>0</v>
      </c>
      <c r="S275" s="367">
        <f t="shared" si="95"/>
        <v>0</v>
      </c>
      <c r="T275" s="367">
        <f t="shared" si="96"/>
        <v>0</v>
      </c>
      <c r="U275">
        <f t="shared" si="97"/>
        <v>0</v>
      </c>
      <c r="V275">
        <f t="shared" si="98"/>
        <v>0</v>
      </c>
      <c r="W275">
        <f t="shared" si="99"/>
        <v>0</v>
      </c>
      <c r="X275">
        <f t="shared" si="100"/>
        <v>0</v>
      </c>
      <c r="Y275">
        <f t="shared" si="101"/>
        <v>0</v>
      </c>
      <c r="AA275" s="1" t="e">
        <f t="shared" si="102"/>
        <v>#N/A</v>
      </c>
    </row>
    <row r="276" spans="1:27" x14ac:dyDescent="0.25">
      <c r="A276" s="284">
        <f>+Declarations!A276</f>
        <v>0</v>
      </c>
      <c r="B276" t="str">
        <f t="shared" si="85"/>
        <v/>
      </c>
      <c r="C276" s="1" t="str">
        <f t="shared" si="86"/>
        <v/>
      </c>
      <c r="D276" s="1" t="str">
        <f t="shared" si="104"/>
        <v/>
      </c>
      <c r="E276" s="15">
        <f t="shared" si="87"/>
        <v>0</v>
      </c>
      <c r="F276" s="1">
        <f t="shared" si="88"/>
        <v>0</v>
      </c>
      <c r="G276" s="1" t="str">
        <f t="shared" si="89"/>
        <v/>
      </c>
      <c r="H276" t="str">
        <f t="shared" si="103"/>
        <v xml:space="preserve"> </v>
      </c>
      <c r="M276" s="39">
        <f t="shared" si="84"/>
        <v>0</v>
      </c>
      <c r="N276" s="39">
        <f t="shared" si="90"/>
        <v>0</v>
      </c>
      <c r="O276" s="39">
        <f t="shared" si="91"/>
        <v>0</v>
      </c>
      <c r="P276" s="39">
        <f t="shared" si="92"/>
        <v>0</v>
      </c>
      <c r="Q276" s="367">
        <f t="shared" si="93"/>
        <v>0</v>
      </c>
      <c r="R276" s="368">
        <f t="shared" si="94"/>
        <v>0</v>
      </c>
      <c r="S276" s="367">
        <f t="shared" si="95"/>
        <v>0</v>
      </c>
      <c r="T276" s="367">
        <f t="shared" si="96"/>
        <v>0</v>
      </c>
      <c r="U276">
        <f t="shared" si="97"/>
        <v>0</v>
      </c>
      <c r="V276">
        <f t="shared" si="98"/>
        <v>0</v>
      </c>
      <c r="W276">
        <f t="shared" si="99"/>
        <v>0</v>
      </c>
      <c r="X276">
        <f t="shared" si="100"/>
        <v>0</v>
      </c>
      <c r="Y276">
        <f t="shared" si="101"/>
        <v>0</v>
      </c>
      <c r="AA276" s="1" t="e">
        <f t="shared" si="102"/>
        <v>#N/A</v>
      </c>
    </row>
    <row r="277" spans="1:27" x14ac:dyDescent="0.25">
      <c r="A277" s="284">
        <f>+Declarations!A277</f>
        <v>0</v>
      </c>
      <c r="B277" t="str">
        <f t="shared" si="85"/>
        <v/>
      </c>
      <c r="C277" s="1" t="str">
        <f t="shared" si="86"/>
        <v/>
      </c>
      <c r="D277" s="1" t="str">
        <f t="shared" si="104"/>
        <v/>
      </c>
      <c r="E277" s="15">
        <f t="shared" si="87"/>
        <v>0</v>
      </c>
      <c r="F277" s="1">
        <f t="shared" si="88"/>
        <v>0</v>
      </c>
      <c r="G277" s="1" t="str">
        <f t="shared" si="89"/>
        <v/>
      </c>
      <c r="H277" t="str">
        <f t="shared" si="103"/>
        <v xml:space="preserve"> </v>
      </c>
      <c r="M277" s="39">
        <f t="shared" si="84"/>
        <v>0</v>
      </c>
      <c r="N277" s="39">
        <f t="shared" si="90"/>
        <v>0</v>
      </c>
      <c r="O277" s="39">
        <f t="shared" si="91"/>
        <v>0</v>
      </c>
      <c r="P277" s="39">
        <f t="shared" si="92"/>
        <v>0</v>
      </c>
      <c r="Q277" s="367">
        <f t="shared" si="93"/>
        <v>0</v>
      </c>
      <c r="R277" s="368">
        <f t="shared" si="94"/>
        <v>0</v>
      </c>
      <c r="S277" s="367">
        <f t="shared" si="95"/>
        <v>0</v>
      </c>
      <c r="T277" s="367">
        <f t="shared" si="96"/>
        <v>0</v>
      </c>
      <c r="U277">
        <f t="shared" si="97"/>
        <v>0</v>
      </c>
      <c r="V277">
        <f t="shared" si="98"/>
        <v>0</v>
      </c>
      <c r="W277">
        <f t="shared" si="99"/>
        <v>0</v>
      </c>
      <c r="X277">
        <f t="shared" si="100"/>
        <v>0</v>
      </c>
      <c r="Y277">
        <f t="shared" si="101"/>
        <v>0</v>
      </c>
      <c r="AA277" s="1" t="e">
        <f t="shared" si="102"/>
        <v>#N/A</v>
      </c>
    </row>
    <row r="278" spans="1:27" x14ac:dyDescent="0.25">
      <c r="A278" s="284">
        <f>+Declarations!A278</f>
        <v>0</v>
      </c>
      <c r="B278" t="str">
        <f t="shared" si="85"/>
        <v/>
      </c>
      <c r="C278" s="1" t="str">
        <f t="shared" si="86"/>
        <v/>
      </c>
      <c r="D278" s="1" t="str">
        <f t="shared" si="104"/>
        <v/>
      </c>
      <c r="E278" s="15">
        <f t="shared" si="87"/>
        <v>0</v>
      </c>
      <c r="F278" s="1">
        <f t="shared" si="88"/>
        <v>0</v>
      </c>
      <c r="G278" s="1" t="str">
        <f t="shared" si="89"/>
        <v/>
      </c>
      <c r="H278" t="str">
        <f t="shared" si="103"/>
        <v xml:space="preserve"> </v>
      </c>
      <c r="M278" s="39">
        <f t="shared" si="84"/>
        <v>0</v>
      </c>
      <c r="N278" s="39">
        <f t="shared" si="90"/>
        <v>0</v>
      </c>
      <c r="O278" s="39">
        <f t="shared" si="91"/>
        <v>0</v>
      </c>
      <c r="P278" s="39">
        <f t="shared" si="92"/>
        <v>0</v>
      </c>
      <c r="Q278" s="367">
        <f t="shared" si="93"/>
        <v>0</v>
      </c>
      <c r="R278" s="368">
        <f t="shared" si="94"/>
        <v>0</v>
      </c>
      <c r="S278" s="367">
        <f t="shared" si="95"/>
        <v>0</v>
      </c>
      <c r="T278" s="367">
        <f t="shared" si="96"/>
        <v>0</v>
      </c>
      <c r="U278">
        <f t="shared" si="97"/>
        <v>0</v>
      </c>
      <c r="V278">
        <f t="shared" si="98"/>
        <v>0</v>
      </c>
      <c r="W278">
        <f t="shared" si="99"/>
        <v>0</v>
      </c>
      <c r="X278">
        <f t="shared" si="100"/>
        <v>0</v>
      </c>
      <c r="Y278">
        <f t="shared" si="101"/>
        <v>0</v>
      </c>
      <c r="AA278" s="1" t="e">
        <f t="shared" si="102"/>
        <v>#N/A</v>
      </c>
    </row>
    <row r="279" spans="1:27" x14ac:dyDescent="0.25">
      <c r="A279" s="284">
        <f>+Declarations!A279</f>
        <v>0</v>
      </c>
      <c r="B279" t="str">
        <f t="shared" si="85"/>
        <v/>
      </c>
      <c r="C279" s="1" t="str">
        <f t="shared" si="86"/>
        <v/>
      </c>
      <c r="D279" s="1" t="str">
        <f t="shared" si="104"/>
        <v/>
      </c>
      <c r="E279" s="15">
        <f t="shared" si="87"/>
        <v>0</v>
      </c>
      <c r="F279" s="1">
        <f t="shared" si="88"/>
        <v>0</v>
      </c>
      <c r="G279" s="1" t="str">
        <f t="shared" si="89"/>
        <v/>
      </c>
      <c r="H279" t="str">
        <f t="shared" si="103"/>
        <v xml:space="preserve"> </v>
      </c>
      <c r="M279" s="39">
        <f t="shared" si="84"/>
        <v>0</v>
      </c>
      <c r="N279" s="39">
        <f t="shared" si="90"/>
        <v>0</v>
      </c>
      <c r="O279" s="39">
        <f t="shared" si="91"/>
        <v>0</v>
      </c>
      <c r="P279" s="39">
        <f t="shared" si="92"/>
        <v>0</v>
      </c>
      <c r="Q279" s="367">
        <f t="shared" si="93"/>
        <v>0</v>
      </c>
      <c r="R279" s="368">
        <f t="shared" si="94"/>
        <v>0</v>
      </c>
      <c r="S279" s="367">
        <f t="shared" si="95"/>
        <v>0</v>
      </c>
      <c r="T279" s="367">
        <f t="shared" si="96"/>
        <v>0</v>
      </c>
      <c r="U279">
        <f t="shared" si="97"/>
        <v>0</v>
      </c>
      <c r="V279">
        <f t="shared" si="98"/>
        <v>0</v>
      </c>
      <c r="W279">
        <f t="shared" si="99"/>
        <v>0</v>
      </c>
      <c r="X279">
        <f t="shared" si="100"/>
        <v>0</v>
      </c>
      <c r="Y279">
        <f t="shared" si="101"/>
        <v>0</v>
      </c>
      <c r="AA279" s="1" t="e">
        <f t="shared" si="102"/>
        <v>#N/A</v>
      </c>
    </row>
    <row r="280" spans="1:27" x14ac:dyDescent="0.25">
      <c r="A280" s="284">
        <f>+Declarations!A280</f>
        <v>0</v>
      </c>
      <c r="B280" t="str">
        <f t="shared" si="85"/>
        <v/>
      </c>
      <c r="C280" s="1" t="str">
        <f t="shared" si="86"/>
        <v/>
      </c>
      <c r="D280" s="1" t="str">
        <f t="shared" si="104"/>
        <v/>
      </c>
      <c r="E280" s="15">
        <f t="shared" si="87"/>
        <v>0</v>
      </c>
      <c r="F280" s="1">
        <f t="shared" si="88"/>
        <v>0</v>
      </c>
      <c r="G280" s="1" t="str">
        <f t="shared" si="89"/>
        <v/>
      </c>
      <c r="H280" t="str">
        <f t="shared" si="103"/>
        <v xml:space="preserve"> </v>
      </c>
      <c r="M280" s="39">
        <f t="shared" si="84"/>
        <v>0</v>
      </c>
      <c r="N280" s="39">
        <f t="shared" si="90"/>
        <v>0</v>
      </c>
      <c r="O280" s="39">
        <f t="shared" si="91"/>
        <v>0</v>
      </c>
      <c r="P280" s="39">
        <f t="shared" si="92"/>
        <v>0</v>
      </c>
      <c r="Q280" s="367">
        <f t="shared" si="93"/>
        <v>0</v>
      </c>
      <c r="R280" s="368">
        <f t="shared" si="94"/>
        <v>0</v>
      </c>
      <c r="S280" s="367">
        <f t="shared" si="95"/>
        <v>0</v>
      </c>
      <c r="T280" s="367">
        <f t="shared" si="96"/>
        <v>0</v>
      </c>
      <c r="U280">
        <f t="shared" si="97"/>
        <v>0</v>
      </c>
      <c r="V280">
        <f t="shared" si="98"/>
        <v>0</v>
      </c>
      <c r="W280">
        <f t="shared" si="99"/>
        <v>0</v>
      </c>
      <c r="X280">
        <f t="shared" si="100"/>
        <v>0</v>
      </c>
      <c r="Y280">
        <f t="shared" si="101"/>
        <v>0</v>
      </c>
      <c r="AA280" s="1" t="e">
        <f t="shared" si="102"/>
        <v>#N/A</v>
      </c>
    </row>
    <row r="281" spans="1:27" x14ac:dyDescent="0.25">
      <c r="A281" s="284">
        <f>+Declarations!A281</f>
        <v>0</v>
      </c>
      <c r="B281" t="str">
        <f t="shared" si="85"/>
        <v/>
      </c>
      <c r="C281" s="1" t="str">
        <f t="shared" si="86"/>
        <v/>
      </c>
      <c r="D281" s="1" t="str">
        <f t="shared" si="104"/>
        <v/>
      </c>
      <c r="E281" s="15">
        <f t="shared" si="87"/>
        <v>0</v>
      </c>
      <c r="F281" s="1">
        <f t="shared" si="88"/>
        <v>0</v>
      </c>
      <c r="G281" s="1" t="str">
        <f t="shared" si="89"/>
        <v/>
      </c>
      <c r="H281" t="str">
        <f t="shared" si="103"/>
        <v xml:space="preserve"> </v>
      </c>
      <c r="M281" s="39">
        <f t="shared" si="84"/>
        <v>0</v>
      </c>
      <c r="N281" s="39">
        <f t="shared" si="90"/>
        <v>0</v>
      </c>
      <c r="O281" s="39">
        <f t="shared" si="91"/>
        <v>0</v>
      </c>
      <c r="P281" s="39">
        <f t="shared" si="92"/>
        <v>0</v>
      </c>
      <c r="Q281" s="367">
        <f t="shared" si="93"/>
        <v>0</v>
      </c>
      <c r="R281" s="368">
        <f t="shared" si="94"/>
        <v>0</v>
      </c>
      <c r="S281" s="367">
        <f t="shared" si="95"/>
        <v>0</v>
      </c>
      <c r="T281" s="367">
        <f t="shared" si="96"/>
        <v>0</v>
      </c>
      <c r="U281">
        <f t="shared" si="97"/>
        <v>0</v>
      </c>
      <c r="V281">
        <f t="shared" si="98"/>
        <v>0</v>
      </c>
      <c r="W281">
        <f t="shared" si="99"/>
        <v>0</v>
      </c>
      <c r="X281">
        <f t="shared" si="100"/>
        <v>0</v>
      </c>
      <c r="Y281">
        <f t="shared" si="101"/>
        <v>0</v>
      </c>
      <c r="AA281" s="1" t="e">
        <f t="shared" si="102"/>
        <v>#N/A</v>
      </c>
    </row>
    <row r="282" spans="1:27" x14ac:dyDescent="0.25">
      <c r="A282" s="284">
        <f>+Declarations!A282</f>
        <v>0</v>
      </c>
      <c r="B282" t="str">
        <f t="shared" si="85"/>
        <v/>
      </c>
      <c r="C282" s="1" t="str">
        <f t="shared" si="86"/>
        <v/>
      </c>
      <c r="D282" s="1" t="str">
        <f t="shared" si="104"/>
        <v/>
      </c>
      <c r="E282" s="15">
        <f t="shared" si="87"/>
        <v>0</v>
      </c>
      <c r="F282" s="1">
        <f t="shared" si="88"/>
        <v>0</v>
      </c>
      <c r="G282" s="1" t="str">
        <f t="shared" si="89"/>
        <v/>
      </c>
      <c r="H282" t="str">
        <f t="shared" si="103"/>
        <v xml:space="preserve"> </v>
      </c>
      <c r="M282" s="39">
        <f t="shared" si="84"/>
        <v>0</v>
      </c>
      <c r="N282" s="39">
        <f t="shared" si="90"/>
        <v>0</v>
      </c>
      <c r="O282" s="39">
        <f t="shared" si="91"/>
        <v>0</v>
      </c>
      <c r="P282" s="39">
        <f t="shared" si="92"/>
        <v>0</v>
      </c>
      <c r="Q282" s="367">
        <f t="shared" si="93"/>
        <v>0</v>
      </c>
      <c r="R282" s="368">
        <f t="shared" si="94"/>
        <v>0</v>
      </c>
      <c r="S282" s="367">
        <f t="shared" si="95"/>
        <v>0</v>
      </c>
      <c r="T282" s="367">
        <f t="shared" si="96"/>
        <v>0</v>
      </c>
      <c r="U282">
        <f t="shared" si="97"/>
        <v>0</v>
      </c>
      <c r="V282">
        <f t="shared" si="98"/>
        <v>0</v>
      </c>
      <c r="W282">
        <f t="shared" si="99"/>
        <v>0</v>
      </c>
      <c r="X282">
        <f t="shared" si="100"/>
        <v>0</v>
      </c>
      <c r="Y282">
        <f t="shared" si="101"/>
        <v>0</v>
      </c>
      <c r="AA282" s="1" t="e">
        <f t="shared" si="102"/>
        <v>#N/A</v>
      </c>
    </row>
    <row r="283" spans="1:27" x14ac:dyDescent="0.25">
      <c r="A283" s="284">
        <f>+Declarations!A283</f>
        <v>0</v>
      </c>
      <c r="B283" t="str">
        <f t="shared" si="85"/>
        <v/>
      </c>
      <c r="C283" s="1" t="str">
        <f t="shared" si="86"/>
        <v/>
      </c>
      <c r="D283" s="1" t="str">
        <f t="shared" si="104"/>
        <v/>
      </c>
      <c r="E283" s="15">
        <f t="shared" si="87"/>
        <v>0</v>
      </c>
      <c r="F283" s="1">
        <f t="shared" si="88"/>
        <v>0</v>
      </c>
      <c r="G283" s="1" t="str">
        <f t="shared" si="89"/>
        <v/>
      </c>
      <c r="H283" t="str">
        <f t="shared" si="103"/>
        <v xml:space="preserve"> </v>
      </c>
      <c r="M283" s="39">
        <f t="shared" si="84"/>
        <v>0</v>
      </c>
      <c r="N283" s="39">
        <f t="shared" si="90"/>
        <v>0</v>
      </c>
      <c r="O283" s="39">
        <f t="shared" si="91"/>
        <v>0</v>
      </c>
      <c r="P283" s="39">
        <f t="shared" si="92"/>
        <v>0</v>
      </c>
      <c r="Q283" s="367">
        <f t="shared" si="93"/>
        <v>0</v>
      </c>
      <c r="R283" s="368">
        <f t="shared" si="94"/>
        <v>0</v>
      </c>
      <c r="S283" s="367">
        <f t="shared" si="95"/>
        <v>0</v>
      </c>
      <c r="T283" s="367">
        <f t="shared" si="96"/>
        <v>0</v>
      </c>
      <c r="U283">
        <f t="shared" si="97"/>
        <v>0</v>
      </c>
      <c r="V283">
        <f t="shared" si="98"/>
        <v>0</v>
      </c>
      <c r="W283">
        <f t="shared" si="99"/>
        <v>0</v>
      </c>
      <c r="X283">
        <f t="shared" si="100"/>
        <v>0</v>
      </c>
      <c r="Y283">
        <f t="shared" si="101"/>
        <v>0</v>
      </c>
      <c r="AA283" s="1" t="e">
        <f t="shared" si="102"/>
        <v>#N/A</v>
      </c>
    </row>
    <row r="284" spans="1:27" x14ac:dyDescent="0.25">
      <c r="A284" s="284">
        <f>+Declarations!A284</f>
        <v>0</v>
      </c>
      <c r="B284" t="str">
        <f t="shared" si="85"/>
        <v/>
      </c>
      <c r="C284" s="1" t="str">
        <f t="shared" si="86"/>
        <v/>
      </c>
      <c r="D284" s="1" t="str">
        <f t="shared" si="104"/>
        <v/>
      </c>
      <c r="E284" s="15">
        <f t="shared" si="87"/>
        <v>0</v>
      </c>
      <c r="F284" s="1">
        <f t="shared" si="88"/>
        <v>0</v>
      </c>
      <c r="G284" s="1" t="str">
        <f t="shared" si="89"/>
        <v/>
      </c>
      <c r="H284" t="str">
        <f t="shared" si="103"/>
        <v xml:space="preserve"> </v>
      </c>
      <c r="M284" s="39">
        <f t="shared" si="84"/>
        <v>0</v>
      </c>
      <c r="N284" s="39">
        <f t="shared" si="90"/>
        <v>0</v>
      </c>
      <c r="O284" s="39">
        <f t="shared" si="91"/>
        <v>0</v>
      </c>
      <c r="P284" s="39">
        <f t="shared" si="92"/>
        <v>0</v>
      </c>
      <c r="Q284" s="367">
        <f t="shared" si="93"/>
        <v>0</v>
      </c>
      <c r="R284" s="368">
        <f t="shared" si="94"/>
        <v>0</v>
      </c>
      <c r="S284" s="367">
        <f t="shared" si="95"/>
        <v>0</v>
      </c>
      <c r="T284" s="367">
        <f t="shared" si="96"/>
        <v>0</v>
      </c>
      <c r="U284">
        <f t="shared" si="97"/>
        <v>0</v>
      </c>
      <c r="V284">
        <f t="shared" si="98"/>
        <v>0</v>
      </c>
      <c r="W284">
        <f t="shared" si="99"/>
        <v>0</v>
      </c>
      <c r="X284">
        <f t="shared" si="100"/>
        <v>0</v>
      </c>
      <c r="Y284">
        <f t="shared" si="101"/>
        <v>0</v>
      </c>
      <c r="AA284" s="1" t="e">
        <f t="shared" si="102"/>
        <v>#N/A</v>
      </c>
    </row>
    <row r="285" spans="1:27" x14ac:dyDescent="0.25">
      <c r="A285" s="284">
        <f>+Declarations!A285</f>
        <v>0</v>
      </c>
      <c r="B285" t="str">
        <f t="shared" si="85"/>
        <v/>
      </c>
      <c r="C285" s="1" t="str">
        <f t="shared" si="86"/>
        <v/>
      </c>
      <c r="D285" s="1" t="str">
        <f t="shared" si="104"/>
        <v/>
      </c>
      <c r="E285" s="15">
        <f t="shared" si="87"/>
        <v>0</v>
      </c>
      <c r="F285" s="1">
        <f t="shared" si="88"/>
        <v>0</v>
      </c>
      <c r="G285" s="1" t="str">
        <f t="shared" si="89"/>
        <v/>
      </c>
      <c r="H285" t="str">
        <f t="shared" si="103"/>
        <v xml:space="preserve"> </v>
      </c>
      <c r="M285" s="39">
        <f t="shared" si="84"/>
        <v>0</v>
      </c>
      <c r="N285" s="39">
        <f t="shared" si="90"/>
        <v>0</v>
      </c>
      <c r="O285" s="39">
        <f t="shared" si="91"/>
        <v>0</v>
      </c>
      <c r="P285" s="39">
        <f t="shared" si="92"/>
        <v>0</v>
      </c>
      <c r="Q285" s="367">
        <f t="shared" si="93"/>
        <v>0</v>
      </c>
      <c r="R285" s="368">
        <f t="shared" si="94"/>
        <v>0</v>
      </c>
      <c r="S285" s="367">
        <f t="shared" si="95"/>
        <v>0</v>
      </c>
      <c r="T285" s="367">
        <f t="shared" si="96"/>
        <v>0</v>
      </c>
      <c r="U285">
        <f t="shared" si="97"/>
        <v>0</v>
      </c>
      <c r="V285">
        <f t="shared" si="98"/>
        <v>0</v>
      </c>
      <c r="W285">
        <f t="shared" si="99"/>
        <v>0</v>
      </c>
      <c r="X285">
        <f t="shared" si="100"/>
        <v>0</v>
      </c>
      <c r="Y285">
        <f t="shared" si="101"/>
        <v>0</v>
      </c>
      <c r="AA285" s="1" t="e">
        <f t="shared" si="102"/>
        <v>#N/A</v>
      </c>
    </row>
    <row r="286" spans="1:27" x14ac:dyDescent="0.25">
      <c r="A286" s="284">
        <f>+Declarations!A286</f>
        <v>0</v>
      </c>
      <c r="B286" t="str">
        <f t="shared" si="85"/>
        <v/>
      </c>
      <c r="C286" s="1" t="str">
        <f t="shared" si="86"/>
        <v/>
      </c>
      <c r="D286" s="1" t="str">
        <f t="shared" si="104"/>
        <v/>
      </c>
      <c r="E286" s="15">
        <f t="shared" si="87"/>
        <v>0</v>
      </c>
      <c r="F286" s="1">
        <f t="shared" si="88"/>
        <v>0</v>
      </c>
      <c r="G286" s="1" t="str">
        <f t="shared" si="89"/>
        <v/>
      </c>
      <c r="H286" t="str">
        <f t="shared" si="103"/>
        <v xml:space="preserve"> </v>
      </c>
      <c r="M286" s="39">
        <f t="shared" si="84"/>
        <v>0</v>
      </c>
      <c r="N286" s="39">
        <f t="shared" si="90"/>
        <v>0</v>
      </c>
      <c r="O286" s="39">
        <f t="shared" si="91"/>
        <v>0</v>
      </c>
      <c r="P286" s="39">
        <f t="shared" si="92"/>
        <v>0</v>
      </c>
      <c r="Q286" s="367">
        <f t="shared" si="93"/>
        <v>0</v>
      </c>
      <c r="R286" s="368">
        <f t="shared" si="94"/>
        <v>0</v>
      </c>
      <c r="S286" s="367">
        <f t="shared" si="95"/>
        <v>0</v>
      </c>
      <c r="T286" s="367">
        <f t="shared" si="96"/>
        <v>0</v>
      </c>
      <c r="U286">
        <f t="shared" si="97"/>
        <v>0</v>
      </c>
      <c r="V286">
        <f t="shared" si="98"/>
        <v>0</v>
      </c>
      <c r="W286">
        <f t="shared" si="99"/>
        <v>0</v>
      </c>
      <c r="X286">
        <f t="shared" si="100"/>
        <v>0</v>
      </c>
      <c r="Y286">
        <f t="shared" si="101"/>
        <v>0</v>
      </c>
      <c r="AA286" s="1" t="e">
        <f t="shared" si="102"/>
        <v>#N/A</v>
      </c>
    </row>
    <row r="287" spans="1:27" x14ac:dyDescent="0.25">
      <c r="A287" s="284">
        <f>+Declarations!A287</f>
        <v>0</v>
      </c>
      <c r="B287" t="str">
        <f t="shared" si="85"/>
        <v/>
      </c>
      <c r="C287" s="1" t="str">
        <f t="shared" si="86"/>
        <v/>
      </c>
      <c r="D287" s="1" t="str">
        <f t="shared" si="104"/>
        <v/>
      </c>
      <c r="E287" s="15">
        <f t="shared" si="87"/>
        <v>0</v>
      </c>
      <c r="F287" s="1">
        <f t="shared" si="88"/>
        <v>0</v>
      </c>
      <c r="G287" s="1" t="str">
        <f t="shared" si="89"/>
        <v/>
      </c>
      <c r="H287" t="str">
        <f t="shared" si="103"/>
        <v xml:space="preserve"> </v>
      </c>
      <c r="M287" s="39">
        <f t="shared" si="84"/>
        <v>0</v>
      </c>
      <c r="N287" s="39">
        <f t="shared" si="90"/>
        <v>0</v>
      </c>
      <c r="O287" s="39">
        <f t="shared" si="91"/>
        <v>0</v>
      </c>
      <c r="P287" s="39">
        <f t="shared" si="92"/>
        <v>0</v>
      </c>
      <c r="Q287" s="367">
        <f t="shared" si="93"/>
        <v>0</v>
      </c>
      <c r="R287" s="368">
        <f t="shared" si="94"/>
        <v>0</v>
      </c>
      <c r="S287" s="367">
        <f t="shared" si="95"/>
        <v>0</v>
      </c>
      <c r="T287" s="367">
        <f t="shared" si="96"/>
        <v>0</v>
      </c>
      <c r="U287">
        <f t="shared" si="97"/>
        <v>0</v>
      </c>
      <c r="V287">
        <f t="shared" si="98"/>
        <v>0</v>
      </c>
      <c r="W287">
        <f t="shared" si="99"/>
        <v>0</v>
      </c>
      <c r="X287">
        <f t="shared" si="100"/>
        <v>0</v>
      </c>
      <c r="Y287">
        <f t="shared" si="101"/>
        <v>0</v>
      </c>
      <c r="AA287" s="1" t="e">
        <f t="shared" si="102"/>
        <v>#N/A</v>
      </c>
    </row>
    <row r="288" spans="1:27" x14ac:dyDescent="0.25">
      <c r="A288" s="284">
        <f>+Declarations!A288</f>
        <v>0</v>
      </c>
      <c r="B288" t="str">
        <f t="shared" si="85"/>
        <v/>
      </c>
      <c r="C288" s="1" t="str">
        <f t="shared" si="86"/>
        <v/>
      </c>
      <c r="D288" s="1" t="str">
        <f t="shared" si="104"/>
        <v/>
      </c>
      <c r="E288" s="15">
        <f t="shared" si="87"/>
        <v>0</v>
      </c>
      <c r="F288" s="1">
        <f t="shared" si="88"/>
        <v>0</v>
      </c>
      <c r="G288" s="1" t="str">
        <f t="shared" si="89"/>
        <v/>
      </c>
      <c r="H288" t="str">
        <f t="shared" si="103"/>
        <v xml:space="preserve"> </v>
      </c>
      <c r="M288" s="39">
        <f t="shared" si="84"/>
        <v>0</v>
      </c>
      <c r="N288" s="39">
        <f t="shared" si="90"/>
        <v>0</v>
      </c>
      <c r="O288" s="39">
        <f t="shared" si="91"/>
        <v>0</v>
      </c>
      <c r="P288" s="39">
        <f t="shared" si="92"/>
        <v>0</v>
      </c>
      <c r="Q288" s="367">
        <f t="shared" si="93"/>
        <v>0</v>
      </c>
      <c r="R288" s="368">
        <f t="shared" si="94"/>
        <v>0</v>
      </c>
      <c r="S288" s="367">
        <f t="shared" si="95"/>
        <v>0</v>
      </c>
      <c r="T288" s="367">
        <f t="shared" si="96"/>
        <v>0</v>
      </c>
      <c r="U288">
        <f t="shared" si="97"/>
        <v>0</v>
      </c>
      <c r="V288">
        <f t="shared" si="98"/>
        <v>0</v>
      </c>
      <c r="W288">
        <f t="shared" si="99"/>
        <v>0</v>
      </c>
      <c r="X288">
        <f t="shared" si="100"/>
        <v>0</v>
      </c>
      <c r="Y288">
        <f t="shared" si="101"/>
        <v>0</v>
      </c>
      <c r="AA288" s="1" t="e">
        <f t="shared" si="102"/>
        <v>#N/A</v>
      </c>
    </row>
    <row r="289" spans="1:27" x14ac:dyDescent="0.25">
      <c r="A289" s="284">
        <f>+Declarations!A289</f>
        <v>0</v>
      </c>
      <c r="B289" t="str">
        <f t="shared" si="85"/>
        <v/>
      </c>
      <c r="C289" s="1" t="str">
        <f t="shared" si="86"/>
        <v/>
      </c>
      <c r="D289" s="1" t="str">
        <f t="shared" si="104"/>
        <v/>
      </c>
      <c r="E289" s="15">
        <f t="shared" si="87"/>
        <v>0</v>
      </c>
      <c r="F289" s="1">
        <f t="shared" si="88"/>
        <v>0</v>
      </c>
      <c r="G289" s="1" t="str">
        <f t="shared" si="89"/>
        <v/>
      </c>
      <c r="H289" t="str">
        <f t="shared" si="103"/>
        <v xml:space="preserve"> </v>
      </c>
      <c r="M289" s="39">
        <f t="shared" si="84"/>
        <v>0</v>
      </c>
      <c r="N289" s="39">
        <f t="shared" si="90"/>
        <v>0</v>
      </c>
      <c r="O289" s="39">
        <f t="shared" si="91"/>
        <v>0</v>
      </c>
      <c r="P289" s="39">
        <f t="shared" si="92"/>
        <v>0</v>
      </c>
      <c r="Q289" s="367">
        <f t="shared" si="93"/>
        <v>0</v>
      </c>
      <c r="R289" s="368">
        <f t="shared" si="94"/>
        <v>0</v>
      </c>
      <c r="S289" s="367">
        <f t="shared" si="95"/>
        <v>0</v>
      </c>
      <c r="T289" s="367">
        <f t="shared" si="96"/>
        <v>0</v>
      </c>
      <c r="U289">
        <f t="shared" si="97"/>
        <v>0</v>
      </c>
      <c r="V289">
        <f t="shared" si="98"/>
        <v>0</v>
      </c>
      <c r="W289">
        <f t="shared" si="99"/>
        <v>0</v>
      </c>
      <c r="X289">
        <f t="shared" si="100"/>
        <v>0</v>
      </c>
      <c r="Y289">
        <f t="shared" si="101"/>
        <v>0</v>
      </c>
      <c r="AA289" s="1" t="e">
        <f t="shared" si="102"/>
        <v>#N/A</v>
      </c>
    </row>
    <row r="290" spans="1:27" x14ac:dyDescent="0.25">
      <c r="A290" s="284">
        <f>+Declarations!A290</f>
        <v>0</v>
      </c>
      <c r="B290" t="str">
        <f t="shared" si="85"/>
        <v/>
      </c>
      <c r="C290" s="1" t="str">
        <f t="shared" si="86"/>
        <v/>
      </c>
      <c r="D290" s="1" t="str">
        <f t="shared" si="104"/>
        <v/>
      </c>
      <c r="E290" s="15">
        <f t="shared" si="87"/>
        <v>0</v>
      </c>
      <c r="F290" s="1">
        <f t="shared" si="88"/>
        <v>0</v>
      </c>
      <c r="G290" s="1" t="str">
        <f t="shared" si="89"/>
        <v/>
      </c>
      <c r="H290" t="str">
        <f t="shared" si="103"/>
        <v xml:space="preserve"> </v>
      </c>
      <c r="M290" s="39">
        <f t="shared" si="84"/>
        <v>0</v>
      </c>
      <c r="N290" s="39">
        <f t="shared" si="90"/>
        <v>0</v>
      </c>
      <c r="O290" s="39">
        <f t="shared" si="91"/>
        <v>0</v>
      </c>
      <c r="P290" s="39">
        <f t="shared" si="92"/>
        <v>0</v>
      </c>
      <c r="Q290" s="367">
        <f t="shared" si="93"/>
        <v>0</v>
      </c>
      <c r="R290" s="368">
        <f t="shared" si="94"/>
        <v>0</v>
      </c>
      <c r="S290" s="367">
        <f t="shared" si="95"/>
        <v>0</v>
      </c>
      <c r="T290" s="367">
        <f t="shared" si="96"/>
        <v>0</v>
      </c>
      <c r="U290">
        <f t="shared" si="97"/>
        <v>0</v>
      </c>
      <c r="V290">
        <f t="shared" si="98"/>
        <v>0</v>
      </c>
      <c r="W290">
        <f t="shared" si="99"/>
        <v>0</v>
      </c>
      <c r="X290">
        <f t="shared" si="100"/>
        <v>0</v>
      </c>
      <c r="Y290">
        <f t="shared" si="101"/>
        <v>0</v>
      </c>
      <c r="AA290" s="1" t="e">
        <f t="shared" si="102"/>
        <v>#N/A</v>
      </c>
    </row>
    <row r="291" spans="1:27" x14ac:dyDescent="0.25">
      <c r="A291" s="284">
        <f>+Declarations!A291</f>
        <v>0</v>
      </c>
      <c r="B291" t="str">
        <f t="shared" si="85"/>
        <v/>
      </c>
      <c r="C291" s="1" t="str">
        <f t="shared" si="86"/>
        <v/>
      </c>
      <c r="D291" s="1" t="str">
        <f t="shared" si="104"/>
        <v/>
      </c>
      <c r="E291" s="15">
        <f t="shared" si="87"/>
        <v>0</v>
      </c>
      <c r="F291" s="1">
        <f t="shared" si="88"/>
        <v>0</v>
      </c>
      <c r="G291" s="1" t="str">
        <f t="shared" si="89"/>
        <v/>
      </c>
      <c r="H291" t="str">
        <f t="shared" si="103"/>
        <v xml:space="preserve"> </v>
      </c>
      <c r="M291" s="39">
        <f t="shared" si="84"/>
        <v>0</v>
      </c>
      <c r="N291" s="39">
        <f t="shared" si="90"/>
        <v>0</v>
      </c>
      <c r="O291" s="39">
        <f t="shared" si="91"/>
        <v>0</v>
      </c>
      <c r="P291" s="39">
        <f t="shared" si="92"/>
        <v>0</v>
      </c>
      <c r="Q291" s="367">
        <f t="shared" si="93"/>
        <v>0</v>
      </c>
      <c r="R291" s="368">
        <f t="shared" si="94"/>
        <v>0</v>
      </c>
      <c r="S291" s="367">
        <f t="shared" si="95"/>
        <v>0</v>
      </c>
      <c r="T291" s="367">
        <f t="shared" si="96"/>
        <v>0</v>
      </c>
      <c r="U291">
        <f t="shared" si="97"/>
        <v>0</v>
      </c>
      <c r="V291">
        <f t="shared" si="98"/>
        <v>0</v>
      </c>
      <c r="W291">
        <f t="shared" si="99"/>
        <v>0</v>
      </c>
      <c r="X291">
        <f t="shared" si="100"/>
        <v>0</v>
      </c>
      <c r="Y291">
        <f t="shared" si="101"/>
        <v>0</v>
      </c>
      <c r="AA291" s="1" t="e">
        <f t="shared" si="102"/>
        <v>#N/A</v>
      </c>
    </row>
    <row r="292" spans="1:27" x14ac:dyDescent="0.25">
      <c r="A292" s="284">
        <f>+Declarations!A292</f>
        <v>0</v>
      </c>
      <c r="B292" t="str">
        <f t="shared" si="85"/>
        <v/>
      </c>
      <c r="C292" s="1" t="str">
        <f t="shared" si="86"/>
        <v/>
      </c>
      <c r="D292" s="1" t="str">
        <f t="shared" si="104"/>
        <v/>
      </c>
      <c r="E292" s="15">
        <f t="shared" si="87"/>
        <v>0</v>
      </c>
      <c r="F292" s="1">
        <f t="shared" si="88"/>
        <v>0</v>
      </c>
      <c r="G292" s="1" t="str">
        <f t="shared" si="89"/>
        <v/>
      </c>
      <c r="H292" t="str">
        <f t="shared" si="103"/>
        <v xml:space="preserve"> </v>
      </c>
      <c r="M292" s="39">
        <f t="shared" si="84"/>
        <v>0</v>
      </c>
      <c r="N292" s="39">
        <f t="shared" si="90"/>
        <v>0</v>
      </c>
      <c r="O292" s="39">
        <f t="shared" si="91"/>
        <v>0</v>
      </c>
      <c r="P292" s="39">
        <f t="shared" si="92"/>
        <v>0</v>
      </c>
      <c r="Q292" s="367">
        <f t="shared" si="93"/>
        <v>0</v>
      </c>
      <c r="R292" s="368">
        <f t="shared" si="94"/>
        <v>0</v>
      </c>
      <c r="S292" s="367">
        <f t="shared" si="95"/>
        <v>0</v>
      </c>
      <c r="T292" s="367">
        <f t="shared" si="96"/>
        <v>0</v>
      </c>
      <c r="U292">
        <f t="shared" si="97"/>
        <v>0</v>
      </c>
      <c r="V292">
        <f t="shared" si="98"/>
        <v>0</v>
      </c>
      <c r="W292">
        <f t="shared" si="99"/>
        <v>0</v>
      </c>
      <c r="X292">
        <f t="shared" si="100"/>
        <v>0</v>
      </c>
      <c r="Y292">
        <f t="shared" si="101"/>
        <v>0</v>
      </c>
      <c r="AA292" s="1" t="e">
        <f t="shared" si="102"/>
        <v>#N/A</v>
      </c>
    </row>
    <row r="293" spans="1:27" x14ac:dyDescent="0.25">
      <c r="A293" s="284">
        <f>+Declarations!A293</f>
        <v>0</v>
      </c>
      <c r="B293" t="str">
        <f t="shared" si="85"/>
        <v/>
      </c>
      <c r="C293" s="1" t="str">
        <f t="shared" si="86"/>
        <v/>
      </c>
      <c r="D293" s="1" t="str">
        <f t="shared" si="104"/>
        <v/>
      </c>
      <c r="E293" s="15">
        <f t="shared" si="87"/>
        <v>0</v>
      </c>
      <c r="F293" s="1">
        <f t="shared" si="88"/>
        <v>0</v>
      </c>
      <c r="G293" s="1" t="str">
        <f t="shared" si="89"/>
        <v/>
      </c>
      <c r="H293" t="str">
        <f t="shared" si="103"/>
        <v xml:space="preserve"> </v>
      </c>
      <c r="M293" s="39">
        <f t="shared" si="84"/>
        <v>0</v>
      </c>
      <c r="N293" s="39">
        <f t="shared" si="90"/>
        <v>0</v>
      </c>
      <c r="O293" s="39">
        <f t="shared" si="91"/>
        <v>0</v>
      </c>
      <c r="P293" s="39">
        <f t="shared" si="92"/>
        <v>0</v>
      </c>
      <c r="Q293" s="367">
        <f t="shared" si="93"/>
        <v>0</v>
      </c>
      <c r="R293" s="368">
        <f t="shared" si="94"/>
        <v>0</v>
      </c>
      <c r="S293" s="367">
        <f t="shared" si="95"/>
        <v>0</v>
      </c>
      <c r="T293" s="367">
        <f t="shared" si="96"/>
        <v>0</v>
      </c>
      <c r="U293">
        <f t="shared" si="97"/>
        <v>0</v>
      </c>
      <c r="V293">
        <f t="shared" si="98"/>
        <v>0</v>
      </c>
      <c r="W293">
        <f t="shared" si="99"/>
        <v>0</v>
      </c>
      <c r="X293">
        <f t="shared" si="100"/>
        <v>0</v>
      </c>
      <c r="Y293">
        <f t="shared" si="101"/>
        <v>0</v>
      </c>
      <c r="AA293" s="1" t="e">
        <f t="shared" si="102"/>
        <v>#N/A</v>
      </c>
    </row>
    <row r="294" spans="1:27" x14ac:dyDescent="0.25">
      <c r="A294" s="284">
        <f>+Declarations!A294</f>
        <v>0</v>
      </c>
      <c r="B294" t="str">
        <f t="shared" si="85"/>
        <v/>
      </c>
      <c r="C294" s="1" t="str">
        <f t="shared" si="86"/>
        <v/>
      </c>
      <c r="D294" s="1" t="str">
        <f t="shared" si="104"/>
        <v/>
      </c>
      <c r="E294" s="15">
        <f t="shared" si="87"/>
        <v>0</v>
      </c>
      <c r="F294" s="1">
        <f t="shared" si="88"/>
        <v>0</v>
      </c>
      <c r="G294" s="1" t="str">
        <f t="shared" si="89"/>
        <v/>
      </c>
      <c r="H294" t="str">
        <f t="shared" si="103"/>
        <v xml:space="preserve"> </v>
      </c>
      <c r="M294" s="39">
        <f t="shared" si="84"/>
        <v>0</v>
      </c>
      <c r="N294" s="39">
        <f t="shared" si="90"/>
        <v>0</v>
      </c>
      <c r="O294" s="39">
        <f t="shared" si="91"/>
        <v>0</v>
      </c>
      <c r="P294" s="39">
        <f t="shared" si="92"/>
        <v>0</v>
      </c>
      <c r="Q294" s="367">
        <f t="shared" si="93"/>
        <v>0</v>
      </c>
      <c r="R294" s="368">
        <f t="shared" si="94"/>
        <v>0</v>
      </c>
      <c r="S294" s="367">
        <f t="shared" si="95"/>
        <v>0</v>
      </c>
      <c r="T294" s="367">
        <f t="shared" si="96"/>
        <v>0</v>
      </c>
      <c r="U294">
        <f t="shared" si="97"/>
        <v>0</v>
      </c>
      <c r="V294">
        <f t="shared" si="98"/>
        <v>0</v>
      </c>
      <c r="W294">
        <f t="shared" si="99"/>
        <v>0</v>
      </c>
      <c r="X294">
        <f t="shared" si="100"/>
        <v>0</v>
      </c>
      <c r="Y294">
        <f t="shared" si="101"/>
        <v>0</v>
      </c>
      <c r="AA294" s="1" t="e">
        <f t="shared" si="102"/>
        <v>#N/A</v>
      </c>
    </row>
    <row r="295" spans="1:27" x14ac:dyDescent="0.25">
      <c r="A295" s="284">
        <f>+Declarations!A295</f>
        <v>0</v>
      </c>
      <c r="B295" t="str">
        <f t="shared" si="85"/>
        <v/>
      </c>
      <c r="C295" s="1" t="str">
        <f t="shared" si="86"/>
        <v/>
      </c>
      <c r="D295" s="1" t="str">
        <f t="shared" si="104"/>
        <v/>
      </c>
      <c r="E295" s="15">
        <f t="shared" si="87"/>
        <v>0</v>
      </c>
      <c r="F295" s="1">
        <f t="shared" si="88"/>
        <v>0</v>
      </c>
      <c r="G295" s="1" t="str">
        <f t="shared" si="89"/>
        <v/>
      </c>
      <c r="H295" t="str">
        <f t="shared" si="103"/>
        <v xml:space="preserve"> </v>
      </c>
      <c r="M295" s="39">
        <f t="shared" si="84"/>
        <v>0</v>
      </c>
      <c r="N295" s="39">
        <f t="shared" si="90"/>
        <v>0</v>
      </c>
      <c r="O295" s="39">
        <f t="shared" si="91"/>
        <v>0</v>
      </c>
      <c r="P295" s="39">
        <f t="shared" si="92"/>
        <v>0</v>
      </c>
      <c r="Q295" s="367">
        <f t="shared" si="93"/>
        <v>0</v>
      </c>
      <c r="R295" s="368">
        <f t="shared" si="94"/>
        <v>0</v>
      </c>
      <c r="S295" s="367">
        <f t="shared" si="95"/>
        <v>0</v>
      </c>
      <c r="T295" s="367">
        <f t="shared" si="96"/>
        <v>0</v>
      </c>
      <c r="U295">
        <f t="shared" si="97"/>
        <v>0</v>
      </c>
      <c r="V295">
        <f t="shared" si="98"/>
        <v>0</v>
      </c>
      <c r="W295">
        <f t="shared" si="99"/>
        <v>0</v>
      </c>
      <c r="X295">
        <f t="shared" si="100"/>
        <v>0</v>
      </c>
      <c r="Y295">
        <f t="shared" si="101"/>
        <v>0</v>
      </c>
      <c r="AA295" s="1" t="e">
        <f t="shared" si="102"/>
        <v>#N/A</v>
      </c>
    </row>
    <row r="296" spans="1:27" x14ac:dyDescent="0.25">
      <c r="A296" s="284">
        <f>+Declarations!A296</f>
        <v>0</v>
      </c>
      <c r="B296" t="str">
        <f t="shared" si="85"/>
        <v/>
      </c>
      <c r="C296" s="1" t="str">
        <f t="shared" si="86"/>
        <v/>
      </c>
      <c r="D296" s="1" t="str">
        <f t="shared" si="104"/>
        <v/>
      </c>
      <c r="E296" s="15">
        <f t="shared" si="87"/>
        <v>0</v>
      </c>
      <c r="F296" s="1">
        <f t="shared" si="88"/>
        <v>0</v>
      </c>
      <c r="G296" s="1" t="str">
        <f t="shared" si="89"/>
        <v/>
      </c>
      <c r="H296" t="str">
        <f t="shared" si="103"/>
        <v xml:space="preserve"> </v>
      </c>
      <c r="M296" s="39">
        <f t="shared" si="84"/>
        <v>0</v>
      </c>
      <c r="N296" s="39">
        <f t="shared" si="90"/>
        <v>0</v>
      </c>
      <c r="O296" s="39">
        <f t="shared" si="91"/>
        <v>0</v>
      </c>
      <c r="P296" s="39">
        <f t="shared" si="92"/>
        <v>0</v>
      </c>
      <c r="Q296" s="367">
        <f t="shared" si="93"/>
        <v>0</v>
      </c>
      <c r="R296" s="368">
        <f t="shared" si="94"/>
        <v>0</v>
      </c>
      <c r="S296" s="367">
        <f t="shared" si="95"/>
        <v>0</v>
      </c>
      <c r="T296" s="367">
        <f t="shared" si="96"/>
        <v>0</v>
      </c>
      <c r="U296">
        <f t="shared" si="97"/>
        <v>0</v>
      </c>
      <c r="V296">
        <f t="shared" si="98"/>
        <v>0</v>
      </c>
      <c r="W296">
        <f t="shared" si="99"/>
        <v>0</v>
      </c>
      <c r="X296">
        <f t="shared" si="100"/>
        <v>0</v>
      </c>
      <c r="Y296">
        <f t="shared" si="101"/>
        <v>0</v>
      </c>
      <c r="AA296" s="1" t="e">
        <f t="shared" si="102"/>
        <v>#N/A</v>
      </c>
    </row>
    <row r="297" spans="1:27" x14ac:dyDescent="0.25">
      <c r="A297" s="284">
        <f>+Declarations!A297</f>
        <v>0</v>
      </c>
      <c r="B297" t="str">
        <f t="shared" si="85"/>
        <v/>
      </c>
      <c r="C297" s="1" t="str">
        <f t="shared" si="86"/>
        <v/>
      </c>
      <c r="D297" s="1" t="str">
        <f t="shared" si="104"/>
        <v/>
      </c>
      <c r="E297" s="15">
        <f t="shared" si="87"/>
        <v>0</v>
      </c>
      <c r="F297" s="1">
        <f t="shared" si="88"/>
        <v>0</v>
      </c>
      <c r="G297" s="1" t="str">
        <f t="shared" si="89"/>
        <v/>
      </c>
      <c r="H297" t="str">
        <f t="shared" si="103"/>
        <v xml:space="preserve"> </v>
      </c>
      <c r="M297" s="39">
        <f t="shared" si="84"/>
        <v>0</v>
      </c>
      <c r="N297" s="39">
        <f t="shared" si="90"/>
        <v>0</v>
      </c>
      <c r="O297" s="39">
        <f t="shared" si="91"/>
        <v>0</v>
      </c>
      <c r="P297" s="39">
        <f t="shared" si="92"/>
        <v>0</v>
      </c>
      <c r="Q297" s="367">
        <f t="shared" si="93"/>
        <v>0</v>
      </c>
      <c r="R297" s="368">
        <f t="shared" si="94"/>
        <v>0</v>
      </c>
      <c r="S297" s="367">
        <f t="shared" si="95"/>
        <v>0</v>
      </c>
      <c r="T297" s="367">
        <f t="shared" si="96"/>
        <v>0</v>
      </c>
      <c r="U297">
        <f t="shared" si="97"/>
        <v>0</v>
      </c>
      <c r="V297">
        <f t="shared" si="98"/>
        <v>0</v>
      </c>
      <c r="W297">
        <f t="shared" si="99"/>
        <v>0</v>
      </c>
      <c r="X297">
        <f t="shared" si="100"/>
        <v>0</v>
      </c>
      <c r="Y297">
        <f t="shared" si="101"/>
        <v>0</v>
      </c>
      <c r="AA297" s="1" t="e">
        <f t="shared" si="102"/>
        <v>#N/A</v>
      </c>
    </row>
    <row r="298" spans="1:27" x14ac:dyDescent="0.25">
      <c r="A298" s="284">
        <f>+Declarations!A298</f>
        <v>0</v>
      </c>
      <c r="B298" t="str">
        <f t="shared" si="85"/>
        <v/>
      </c>
      <c r="C298" s="1" t="str">
        <f t="shared" si="86"/>
        <v/>
      </c>
      <c r="D298" s="1" t="str">
        <f t="shared" si="104"/>
        <v/>
      </c>
      <c r="E298" s="15">
        <f t="shared" si="87"/>
        <v>0</v>
      </c>
      <c r="F298" s="1">
        <f t="shared" si="88"/>
        <v>0</v>
      </c>
      <c r="G298" s="1" t="str">
        <f t="shared" si="89"/>
        <v/>
      </c>
      <c r="H298" t="str">
        <f t="shared" si="103"/>
        <v xml:space="preserve"> </v>
      </c>
      <c r="M298" s="39">
        <f t="shared" si="84"/>
        <v>0</v>
      </c>
      <c r="N298" s="39">
        <f t="shared" si="90"/>
        <v>0</v>
      </c>
      <c r="O298" s="39">
        <f t="shared" si="91"/>
        <v>0</v>
      </c>
      <c r="P298" s="39">
        <f t="shared" si="92"/>
        <v>0</v>
      </c>
      <c r="Q298" s="367">
        <f t="shared" si="93"/>
        <v>0</v>
      </c>
      <c r="R298" s="368">
        <f t="shared" si="94"/>
        <v>0</v>
      </c>
      <c r="S298" s="367">
        <f t="shared" si="95"/>
        <v>0</v>
      </c>
      <c r="T298" s="367">
        <f t="shared" si="96"/>
        <v>0</v>
      </c>
      <c r="U298">
        <f t="shared" si="97"/>
        <v>0</v>
      </c>
      <c r="V298">
        <f t="shared" si="98"/>
        <v>0</v>
      </c>
      <c r="W298">
        <f t="shared" si="99"/>
        <v>0</v>
      </c>
      <c r="X298">
        <f t="shared" si="100"/>
        <v>0</v>
      </c>
      <c r="Y298">
        <f t="shared" si="101"/>
        <v>0</v>
      </c>
      <c r="AA298" s="1" t="e">
        <f t="shared" si="102"/>
        <v>#N/A</v>
      </c>
    </row>
    <row r="299" spans="1:27" x14ac:dyDescent="0.25">
      <c r="A299" s="284">
        <f>+Declarations!A299</f>
        <v>0</v>
      </c>
      <c r="B299" t="str">
        <f t="shared" si="85"/>
        <v/>
      </c>
      <c r="C299" s="1" t="str">
        <f t="shared" si="86"/>
        <v/>
      </c>
      <c r="D299" s="1" t="str">
        <f t="shared" si="104"/>
        <v/>
      </c>
      <c r="E299" s="15">
        <f t="shared" si="87"/>
        <v>0</v>
      </c>
      <c r="F299" s="1">
        <f t="shared" si="88"/>
        <v>0</v>
      </c>
      <c r="G299" s="1" t="str">
        <f t="shared" si="89"/>
        <v/>
      </c>
      <c r="H299" t="str">
        <f t="shared" si="103"/>
        <v xml:space="preserve"> </v>
      </c>
      <c r="M299" s="39">
        <f t="shared" si="84"/>
        <v>0</v>
      </c>
      <c r="N299" s="39">
        <f t="shared" si="90"/>
        <v>0</v>
      </c>
      <c r="O299" s="39">
        <f t="shared" si="91"/>
        <v>0</v>
      </c>
      <c r="P299" s="39">
        <f t="shared" si="92"/>
        <v>0</v>
      </c>
      <c r="Q299" s="367">
        <f t="shared" si="93"/>
        <v>0</v>
      </c>
      <c r="R299" s="368">
        <f t="shared" si="94"/>
        <v>0</v>
      </c>
      <c r="S299" s="367">
        <f t="shared" si="95"/>
        <v>0</v>
      </c>
      <c r="T299" s="367">
        <f t="shared" si="96"/>
        <v>0</v>
      </c>
      <c r="U299">
        <f t="shared" si="97"/>
        <v>0</v>
      </c>
      <c r="V299">
        <f t="shared" si="98"/>
        <v>0</v>
      </c>
      <c r="W299">
        <f t="shared" si="99"/>
        <v>0</v>
      </c>
      <c r="X299">
        <f t="shared" si="100"/>
        <v>0</v>
      </c>
      <c r="Y299">
        <f t="shared" si="101"/>
        <v>0</v>
      </c>
      <c r="AA299" s="1" t="e">
        <f t="shared" si="102"/>
        <v>#N/A</v>
      </c>
    </row>
    <row r="300" spans="1:27" x14ac:dyDescent="0.25">
      <c r="A300" s="284">
        <f>+Declarations!A300</f>
        <v>0</v>
      </c>
      <c r="B300" t="str">
        <f t="shared" si="85"/>
        <v/>
      </c>
      <c r="C300" s="1" t="str">
        <f t="shared" si="86"/>
        <v/>
      </c>
      <c r="D300" s="1" t="str">
        <f t="shared" si="104"/>
        <v/>
      </c>
      <c r="E300" s="15">
        <f t="shared" si="87"/>
        <v>0</v>
      </c>
      <c r="F300" s="1">
        <f t="shared" si="88"/>
        <v>0</v>
      </c>
      <c r="G300" s="1" t="str">
        <f t="shared" si="89"/>
        <v/>
      </c>
      <c r="H300" t="str">
        <f t="shared" si="103"/>
        <v xml:space="preserve"> </v>
      </c>
      <c r="M300" s="39">
        <f t="shared" si="84"/>
        <v>0</v>
      </c>
      <c r="N300" s="39">
        <f t="shared" si="90"/>
        <v>0</v>
      </c>
      <c r="O300" s="39">
        <f t="shared" si="91"/>
        <v>0</v>
      </c>
      <c r="P300" s="39">
        <f t="shared" si="92"/>
        <v>0</v>
      </c>
      <c r="Q300" s="367">
        <f t="shared" si="93"/>
        <v>0</v>
      </c>
      <c r="R300" s="368">
        <f t="shared" si="94"/>
        <v>0</v>
      </c>
      <c r="S300" s="367">
        <f t="shared" si="95"/>
        <v>0</v>
      </c>
      <c r="T300" s="367">
        <f t="shared" si="96"/>
        <v>0</v>
      </c>
      <c r="U300">
        <f t="shared" si="97"/>
        <v>0</v>
      </c>
      <c r="V300">
        <f t="shared" si="98"/>
        <v>0</v>
      </c>
      <c r="W300">
        <f t="shared" si="99"/>
        <v>0</v>
      </c>
      <c r="X300">
        <f t="shared" si="100"/>
        <v>0</v>
      </c>
      <c r="Y300">
        <f t="shared" si="101"/>
        <v>0</v>
      </c>
      <c r="AA300" s="1" t="e">
        <f t="shared" si="102"/>
        <v>#N/A</v>
      </c>
    </row>
    <row r="301" spans="1:27" x14ac:dyDescent="0.25">
      <c r="A301" s="284">
        <f>+Declarations!A301</f>
        <v>0</v>
      </c>
      <c r="B301" t="str">
        <f t="shared" si="85"/>
        <v/>
      </c>
      <c r="C301" s="1" t="str">
        <f t="shared" si="86"/>
        <v/>
      </c>
      <c r="D301" s="1" t="str">
        <f t="shared" si="104"/>
        <v/>
      </c>
      <c r="E301" s="15">
        <f t="shared" si="87"/>
        <v>0</v>
      </c>
      <c r="F301" s="1">
        <f t="shared" si="88"/>
        <v>0</v>
      </c>
      <c r="G301" s="1" t="str">
        <f t="shared" si="89"/>
        <v/>
      </c>
      <c r="H301" t="str">
        <f t="shared" si="103"/>
        <v xml:space="preserve"> </v>
      </c>
      <c r="M301" s="39">
        <f t="shared" si="84"/>
        <v>0</v>
      </c>
      <c r="N301" s="39">
        <f t="shared" si="90"/>
        <v>0</v>
      </c>
      <c r="O301" s="39">
        <f t="shared" si="91"/>
        <v>0</v>
      </c>
      <c r="P301" s="39">
        <f t="shared" si="92"/>
        <v>0</v>
      </c>
      <c r="Q301" s="367">
        <f t="shared" si="93"/>
        <v>0</v>
      </c>
      <c r="R301" s="368">
        <f t="shared" si="94"/>
        <v>0</v>
      </c>
      <c r="S301" s="367">
        <f t="shared" si="95"/>
        <v>0</v>
      </c>
      <c r="T301" s="367">
        <f t="shared" si="96"/>
        <v>0</v>
      </c>
      <c r="U301">
        <f t="shared" si="97"/>
        <v>0</v>
      </c>
      <c r="V301">
        <f t="shared" si="98"/>
        <v>0</v>
      </c>
      <c r="W301">
        <f t="shared" si="99"/>
        <v>0</v>
      </c>
      <c r="X301">
        <f t="shared" si="100"/>
        <v>0</v>
      </c>
      <c r="Y301">
        <f t="shared" si="101"/>
        <v>0</v>
      </c>
      <c r="AA301" s="1" t="e">
        <f t="shared" si="102"/>
        <v>#N/A</v>
      </c>
    </row>
    <row r="302" spans="1:27" x14ac:dyDescent="0.25">
      <c r="A302" s="284">
        <f>+Declarations!A302</f>
        <v>0</v>
      </c>
      <c r="B302" t="str">
        <f t="shared" si="85"/>
        <v/>
      </c>
      <c r="C302" s="1" t="str">
        <f t="shared" si="86"/>
        <v/>
      </c>
      <c r="D302" s="1" t="str">
        <f t="shared" si="104"/>
        <v/>
      </c>
      <c r="E302" s="15">
        <f t="shared" si="87"/>
        <v>0</v>
      </c>
      <c r="F302" s="1">
        <f t="shared" si="88"/>
        <v>0</v>
      </c>
      <c r="G302" s="1" t="str">
        <f t="shared" si="89"/>
        <v/>
      </c>
      <c r="H302" t="str">
        <f t="shared" si="103"/>
        <v xml:space="preserve"> </v>
      </c>
      <c r="M302" s="39">
        <f t="shared" si="84"/>
        <v>0</v>
      </c>
      <c r="N302" s="39">
        <f t="shared" si="90"/>
        <v>0</v>
      </c>
      <c r="O302" s="39">
        <f t="shared" si="91"/>
        <v>0</v>
      </c>
      <c r="P302" s="39">
        <f t="shared" si="92"/>
        <v>0</v>
      </c>
      <c r="Q302" s="367">
        <f t="shared" si="93"/>
        <v>0</v>
      </c>
      <c r="R302" s="368">
        <f t="shared" si="94"/>
        <v>0</v>
      </c>
      <c r="S302" s="367">
        <f t="shared" si="95"/>
        <v>0</v>
      </c>
      <c r="T302" s="367">
        <f t="shared" si="96"/>
        <v>0</v>
      </c>
      <c r="U302">
        <f t="shared" si="97"/>
        <v>0</v>
      </c>
      <c r="V302">
        <f t="shared" si="98"/>
        <v>0</v>
      </c>
      <c r="W302">
        <f t="shared" si="99"/>
        <v>0</v>
      </c>
      <c r="X302">
        <f t="shared" si="100"/>
        <v>0</v>
      </c>
      <c r="Y302">
        <f t="shared" si="101"/>
        <v>0</v>
      </c>
      <c r="AA302" s="1" t="e">
        <f t="shared" si="102"/>
        <v>#N/A</v>
      </c>
    </row>
    <row r="303" spans="1:27" x14ac:dyDescent="0.25">
      <c r="A303" s="284">
        <f>+Declarations!A303</f>
        <v>0</v>
      </c>
      <c r="B303" t="str">
        <f t="shared" si="85"/>
        <v/>
      </c>
      <c r="C303" s="1" t="str">
        <f t="shared" si="86"/>
        <v/>
      </c>
      <c r="D303" s="1" t="str">
        <f t="shared" si="104"/>
        <v/>
      </c>
      <c r="E303" s="15">
        <f t="shared" si="87"/>
        <v>0</v>
      </c>
      <c r="F303" s="1">
        <f t="shared" si="88"/>
        <v>0</v>
      </c>
      <c r="G303" s="1" t="str">
        <f t="shared" si="89"/>
        <v/>
      </c>
      <c r="H303" t="str">
        <f t="shared" si="103"/>
        <v xml:space="preserve"> </v>
      </c>
      <c r="M303" s="39">
        <f t="shared" ref="M303:M366" si="105">IF(ISNA(VLOOKUP($A303,SprintData,2,FALSE)),0,VLOOKUP($A303,SprintData,2,FALSE))</f>
        <v>0</v>
      </c>
      <c r="N303" s="39">
        <f t="shared" si="90"/>
        <v>0</v>
      </c>
      <c r="O303" s="39">
        <f t="shared" si="91"/>
        <v>0</v>
      </c>
      <c r="P303" s="39">
        <f t="shared" si="92"/>
        <v>0</v>
      </c>
      <c r="Q303" s="367">
        <f t="shared" si="93"/>
        <v>0</v>
      </c>
      <c r="R303" s="368">
        <f t="shared" si="94"/>
        <v>0</v>
      </c>
      <c r="S303" s="367">
        <f t="shared" si="95"/>
        <v>0</v>
      </c>
      <c r="T303" s="367">
        <f t="shared" si="96"/>
        <v>0</v>
      </c>
      <c r="U303">
        <f t="shared" si="97"/>
        <v>0</v>
      </c>
      <c r="V303">
        <f t="shared" si="98"/>
        <v>0</v>
      </c>
      <c r="W303">
        <f t="shared" si="99"/>
        <v>0</v>
      </c>
      <c r="X303">
        <f t="shared" si="100"/>
        <v>0</v>
      </c>
      <c r="Y303">
        <f t="shared" si="101"/>
        <v>0</v>
      </c>
      <c r="AA303" s="1" t="e">
        <f t="shared" si="102"/>
        <v>#N/A</v>
      </c>
    </row>
    <row r="304" spans="1:27" x14ac:dyDescent="0.25">
      <c r="A304" s="284">
        <f>+Declarations!A304</f>
        <v>0</v>
      </c>
      <c r="B304" t="str">
        <f t="shared" si="85"/>
        <v/>
      </c>
      <c r="C304" s="1" t="str">
        <f t="shared" si="86"/>
        <v/>
      </c>
      <c r="D304" s="1" t="str">
        <f t="shared" si="104"/>
        <v/>
      </c>
      <c r="E304" s="15">
        <f t="shared" si="87"/>
        <v>0</v>
      </c>
      <c r="F304" s="1">
        <f t="shared" si="88"/>
        <v>0</v>
      </c>
      <c r="G304" s="1" t="str">
        <f t="shared" si="89"/>
        <v/>
      </c>
      <c r="H304" t="str">
        <f t="shared" si="103"/>
        <v xml:space="preserve"> </v>
      </c>
      <c r="M304" s="39">
        <f t="shared" si="105"/>
        <v>0</v>
      </c>
      <c r="N304" s="39">
        <f t="shared" si="90"/>
        <v>0</v>
      </c>
      <c r="O304" s="39">
        <f t="shared" si="91"/>
        <v>0</v>
      </c>
      <c r="P304" s="39">
        <f t="shared" si="92"/>
        <v>0</v>
      </c>
      <c r="Q304" s="367">
        <f t="shared" si="93"/>
        <v>0</v>
      </c>
      <c r="R304" s="368">
        <f t="shared" si="94"/>
        <v>0</v>
      </c>
      <c r="S304" s="367">
        <f t="shared" si="95"/>
        <v>0</v>
      </c>
      <c r="T304" s="367">
        <f t="shared" si="96"/>
        <v>0</v>
      </c>
      <c r="U304">
        <f t="shared" si="97"/>
        <v>0</v>
      </c>
      <c r="V304">
        <f t="shared" si="98"/>
        <v>0</v>
      </c>
      <c r="W304">
        <f t="shared" si="99"/>
        <v>0</v>
      </c>
      <c r="X304">
        <f t="shared" si="100"/>
        <v>0</v>
      </c>
      <c r="Y304">
        <f t="shared" si="101"/>
        <v>0</v>
      </c>
      <c r="AA304" s="1" t="e">
        <f t="shared" si="102"/>
        <v>#N/A</v>
      </c>
    </row>
    <row r="305" spans="1:27" x14ac:dyDescent="0.25">
      <c r="A305" s="284">
        <f>+Declarations!A305</f>
        <v>0</v>
      </c>
      <c r="B305" t="str">
        <f t="shared" si="85"/>
        <v/>
      </c>
      <c r="C305" s="1" t="str">
        <f t="shared" si="86"/>
        <v/>
      </c>
      <c r="D305" s="1" t="str">
        <f t="shared" si="104"/>
        <v/>
      </c>
      <c r="E305" s="15">
        <f t="shared" si="87"/>
        <v>0</v>
      </c>
      <c r="F305" s="1">
        <f t="shared" si="88"/>
        <v>0</v>
      </c>
      <c r="G305" s="1" t="str">
        <f t="shared" si="89"/>
        <v/>
      </c>
      <c r="H305" t="str">
        <f t="shared" si="103"/>
        <v xml:space="preserve"> </v>
      </c>
      <c r="M305" s="39">
        <f t="shared" si="105"/>
        <v>0</v>
      </c>
      <c r="N305" s="39">
        <f t="shared" si="90"/>
        <v>0</v>
      </c>
      <c r="O305" s="39">
        <f t="shared" si="91"/>
        <v>0</v>
      </c>
      <c r="P305" s="39">
        <f t="shared" si="92"/>
        <v>0</v>
      </c>
      <c r="Q305" s="367">
        <f t="shared" si="93"/>
        <v>0</v>
      </c>
      <c r="R305" s="368">
        <f t="shared" si="94"/>
        <v>0</v>
      </c>
      <c r="S305" s="367">
        <f t="shared" si="95"/>
        <v>0</v>
      </c>
      <c r="T305" s="367">
        <f t="shared" si="96"/>
        <v>0</v>
      </c>
      <c r="U305">
        <f t="shared" si="97"/>
        <v>0</v>
      </c>
      <c r="V305">
        <f t="shared" si="98"/>
        <v>0</v>
      </c>
      <c r="W305">
        <f t="shared" si="99"/>
        <v>0</v>
      </c>
      <c r="X305">
        <f t="shared" si="100"/>
        <v>0</v>
      </c>
      <c r="Y305">
        <f t="shared" si="101"/>
        <v>0</v>
      </c>
      <c r="AA305" s="1" t="e">
        <f t="shared" si="102"/>
        <v>#N/A</v>
      </c>
    </row>
    <row r="306" spans="1:27" x14ac:dyDescent="0.25">
      <c r="A306" s="284">
        <f>+Declarations!A306</f>
        <v>0</v>
      </c>
      <c r="B306" t="str">
        <f t="shared" si="85"/>
        <v/>
      </c>
      <c r="C306" s="1" t="str">
        <f t="shared" si="86"/>
        <v/>
      </c>
      <c r="D306" s="1" t="str">
        <f t="shared" si="104"/>
        <v/>
      </c>
      <c r="E306" s="15">
        <f t="shared" si="87"/>
        <v>0</v>
      </c>
      <c r="F306" s="1">
        <f t="shared" si="88"/>
        <v>0</v>
      </c>
      <c r="G306" s="1" t="str">
        <f t="shared" si="89"/>
        <v/>
      </c>
      <c r="H306" t="str">
        <f t="shared" si="103"/>
        <v xml:space="preserve"> </v>
      </c>
      <c r="M306" s="39">
        <f t="shared" si="105"/>
        <v>0</v>
      </c>
      <c r="N306" s="39">
        <f t="shared" si="90"/>
        <v>0</v>
      </c>
      <c r="O306" s="39">
        <f t="shared" si="91"/>
        <v>0</v>
      </c>
      <c r="P306" s="39">
        <f t="shared" si="92"/>
        <v>0</v>
      </c>
      <c r="Q306" s="367">
        <f t="shared" si="93"/>
        <v>0</v>
      </c>
      <c r="R306" s="368">
        <f t="shared" si="94"/>
        <v>0</v>
      </c>
      <c r="S306" s="367">
        <f t="shared" si="95"/>
        <v>0</v>
      </c>
      <c r="T306" s="367">
        <f t="shared" si="96"/>
        <v>0</v>
      </c>
      <c r="U306">
        <f t="shared" si="97"/>
        <v>0</v>
      </c>
      <c r="V306">
        <f t="shared" si="98"/>
        <v>0</v>
      </c>
      <c r="W306">
        <f t="shared" si="99"/>
        <v>0</v>
      </c>
      <c r="X306">
        <f t="shared" si="100"/>
        <v>0</v>
      </c>
      <c r="Y306">
        <f t="shared" si="101"/>
        <v>0</v>
      </c>
      <c r="AA306" s="1" t="e">
        <f t="shared" si="102"/>
        <v>#N/A</v>
      </c>
    </row>
    <row r="307" spans="1:27" x14ac:dyDescent="0.25">
      <c r="A307" s="284">
        <f>+Declarations!A307</f>
        <v>0</v>
      </c>
      <c r="B307" t="str">
        <f t="shared" si="85"/>
        <v/>
      </c>
      <c r="C307" s="1" t="str">
        <f t="shared" si="86"/>
        <v/>
      </c>
      <c r="D307" s="1" t="str">
        <f t="shared" si="104"/>
        <v/>
      </c>
      <c r="E307" s="15">
        <f t="shared" si="87"/>
        <v>0</v>
      </c>
      <c r="F307" s="1">
        <f t="shared" si="88"/>
        <v>0</v>
      </c>
      <c r="G307" s="1" t="str">
        <f t="shared" si="89"/>
        <v/>
      </c>
      <c r="H307" t="str">
        <f t="shared" si="103"/>
        <v xml:space="preserve"> </v>
      </c>
      <c r="M307" s="39">
        <f t="shared" si="105"/>
        <v>0</v>
      </c>
      <c r="N307" s="39">
        <f t="shared" si="90"/>
        <v>0</v>
      </c>
      <c r="O307" s="39">
        <f t="shared" si="91"/>
        <v>0</v>
      </c>
      <c r="P307" s="39">
        <f t="shared" si="92"/>
        <v>0</v>
      </c>
      <c r="Q307" s="367">
        <f t="shared" si="93"/>
        <v>0</v>
      </c>
      <c r="R307" s="368">
        <f t="shared" si="94"/>
        <v>0</v>
      </c>
      <c r="S307" s="367">
        <f t="shared" si="95"/>
        <v>0</v>
      </c>
      <c r="T307" s="367">
        <f t="shared" si="96"/>
        <v>0</v>
      </c>
      <c r="U307">
        <f t="shared" si="97"/>
        <v>0</v>
      </c>
      <c r="V307">
        <f t="shared" si="98"/>
        <v>0</v>
      </c>
      <c r="W307">
        <f t="shared" si="99"/>
        <v>0</v>
      </c>
      <c r="X307">
        <f t="shared" si="100"/>
        <v>0</v>
      </c>
      <c r="Y307">
        <f t="shared" si="101"/>
        <v>0</v>
      </c>
      <c r="AA307" s="1" t="e">
        <f t="shared" si="102"/>
        <v>#N/A</v>
      </c>
    </row>
    <row r="308" spans="1:27" x14ac:dyDescent="0.25">
      <c r="A308" s="284">
        <f>+Declarations!A308</f>
        <v>0</v>
      </c>
      <c r="B308" t="str">
        <f t="shared" si="85"/>
        <v/>
      </c>
      <c r="C308" s="1" t="str">
        <f t="shared" si="86"/>
        <v/>
      </c>
      <c r="D308" s="1" t="str">
        <f t="shared" si="104"/>
        <v/>
      </c>
      <c r="E308" s="15">
        <f t="shared" si="87"/>
        <v>0</v>
      </c>
      <c r="F308" s="1">
        <f t="shared" si="88"/>
        <v>0</v>
      </c>
      <c r="G308" s="1" t="str">
        <f t="shared" si="89"/>
        <v/>
      </c>
      <c r="H308" t="str">
        <f t="shared" si="103"/>
        <v xml:space="preserve"> </v>
      </c>
      <c r="M308" s="39">
        <f t="shared" si="105"/>
        <v>0</v>
      </c>
      <c r="N308" s="39">
        <f t="shared" si="90"/>
        <v>0</v>
      </c>
      <c r="O308" s="39">
        <f t="shared" si="91"/>
        <v>0</v>
      </c>
      <c r="P308" s="39">
        <f t="shared" si="92"/>
        <v>0</v>
      </c>
      <c r="Q308" s="367">
        <f t="shared" si="93"/>
        <v>0</v>
      </c>
      <c r="R308" s="368">
        <f t="shared" si="94"/>
        <v>0</v>
      </c>
      <c r="S308" s="367">
        <f t="shared" si="95"/>
        <v>0</v>
      </c>
      <c r="T308" s="367">
        <f t="shared" si="96"/>
        <v>0</v>
      </c>
      <c r="U308">
        <f t="shared" si="97"/>
        <v>0</v>
      </c>
      <c r="V308">
        <f t="shared" si="98"/>
        <v>0</v>
      </c>
      <c r="W308">
        <f t="shared" si="99"/>
        <v>0</v>
      </c>
      <c r="X308">
        <f t="shared" si="100"/>
        <v>0</v>
      </c>
      <c r="Y308">
        <f t="shared" si="101"/>
        <v>0</v>
      </c>
      <c r="AA308" s="1" t="e">
        <f t="shared" si="102"/>
        <v>#N/A</v>
      </c>
    </row>
    <row r="309" spans="1:27" x14ac:dyDescent="0.25">
      <c r="A309" s="284">
        <f>+Declarations!A309</f>
        <v>0</v>
      </c>
      <c r="B309" t="str">
        <f t="shared" si="85"/>
        <v/>
      </c>
      <c r="C309" s="1" t="str">
        <f t="shared" si="86"/>
        <v/>
      </c>
      <c r="D309" s="1" t="str">
        <f t="shared" si="104"/>
        <v/>
      </c>
      <c r="E309" s="15">
        <f t="shared" si="87"/>
        <v>0</v>
      </c>
      <c r="F309" s="1">
        <f t="shared" si="88"/>
        <v>0</v>
      </c>
      <c r="G309" s="1" t="str">
        <f t="shared" si="89"/>
        <v/>
      </c>
      <c r="H309" t="str">
        <f t="shared" si="103"/>
        <v xml:space="preserve"> </v>
      </c>
      <c r="M309" s="39">
        <f t="shared" si="105"/>
        <v>0</v>
      </c>
      <c r="N309" s="39">
        <f t="shared" si="90"/>
        <v>0</v>
      </c>
      <c r="O309" s="39">
        <f t="shared" si="91"/>
        <v>0</v>
      </c>
      <c r="P309" s="39">
        <f t="shared" si="92"/>
        <v>0</v>
      </c>
      <c r="Q309" s="367">
        <f t="shared" si="93"/>
        <v>0</v>
      </c>
      <c r="R309" s="368">
        <f t="shared" si="94"/>
        <v>0</v>
      </c>
      <c r="S309" s="367">
        <f t="shared" si="95"/>
        <v>0</v>
      </c>
      <c r="T309" s="367">
        <f t="shared" si="96"/>
        <v>0</v>
      </c>
      <c r="U309">
        <f t="shared" si="97"/>
        <v>0</v>
      </c>
      <c r="V309">
        <f t="shared" si="98"/>
        <v>0</v>
      </c>
      <c r="W309">
        <f t="shared" si="99"/>
        <v>0</v>
      </c>
      <c r="X309">
        <f t="shared" si="100"/>
        <v>0</v>
      </c>
      <c r="Y309">
        <f t="shared" si="101"/>
        <v>0</v>
      </c>
      <c r="AA309" s="1" t="e">
        <f t="shared" si="102"/>
        <v>#N/A</v>
      </c>
    </row>
    <row r="310" spans="1:27" x14ac:dyDescent="0.25">
      <c r="A310" s="284">
        <f>+Declarations!A310</f>
        <v>0</v>
      </c>
      <c r="B310" t="str">
        <f t="shared" si="85"/>
        <v/>
      </c>
      <c r="C310" s="1" t="str">
        <f t="shared" si="86"/>
        <v/>
      </c>
      <c r="D310" s="1" t="str">
        <f t="shared" si="104"/>
        <v/>
      </c>
      <c r="E310" s="15">
        <f t="shared" si="87"/>
        <v>0</v>
      </c>
      <c r="F310" s="1">
        <f t="shared" si="88"/>
        <v>0</v>
      </c>
      <c r="G310" s="1" t="str">
        <f t="shared" si="89"/>
        <v/>
      </c>
      <c r="H310" t="str">
        <f t="shared" si="103"/>
        <v xml:space="preserve"> </v>
      </c>
      <c r="M310" s="39">
        <f t="shared" si="105"/>
        <v>0</v>
      </c>
      <c r="N310" s="39">
        <f t="shared" si="90"/>
        <v>0</v>
      </c>
      <c r="O310" s="39">
        <f t="shared" si="91"/>
        <v>0</v>
      </c>
      <c r="P310" s="39">
        <f t="shared" si="92"/>
        <v>0</v>
      </c>
      <c r="Q310" s="367">
        <f t="shared" si="93"/>
        <v>0</v>
      </c>
      <c r="R310" s="368">
        <f t="shared" si="94"/>
        <v>0</v>
      </c>
      <c r="S310" s="367">
        <f t="shared" si="95"/>
        <v>0</v>
      </c>
      <c r="T310" s="367">
        <f t="shared" si="96"/>
        <v>0</v>
      </c>
      <c r="U310">
        <f t="shared" si="97"/>
        <v>0</v>
      </c>
      <c r="V310">
        <f t="shared" si="98"/>
        <v>0</v>
      </c>
      <c r="W310">
        <f t="shared" si="99"/>
        <v>0</v>
      </c>
      <c r="X310">
        <f t="shared" si="100"/>
        <v>0</v>
      </c>
      <c r="Y310">
        <f t="shared" si="101"/>
        <v>0</v>
      </c>
      <c r="AA310" s="1" t="e">
        <f t="shared" si="102"/>
        <v>#N/A</v>
      </c>
    </row>
    <row r="311" spans="1:27" x14ac:dyDescent="0.25">
      <c r="A311" s="284">
        <f>+Declarations!A311</f>
        <v>0</v>
      </c>
      <c r="B311" t="str">
        <f t="shared" si="85"/>
        <v/>
      </c>
      <c r="C311" s="1" t="str">
        <f t="shared" si="86"/>
        <v/>
      </c>
      <c r="D311" s="1" t="str">
        <f t="shared" si="104"/>
        <v/>
      </c>
      <c r="E311" s="15">
        <f t="shared" si="87"/>
        <v>0</v>
      </c>
      <c r="F311" s="1">
        <f t="shared" si="88"/>
        <v>0</v>
      </c>
      <c r="G311" s="1" t="str">
        <f t="shared" si="89"/>
        <v/>
      </c>
      <c r="H311" t="str">
        <f t="shared" si="103"/>
        <v xml:space="preserve"> </v>
      </c>
      <c r="M311" s="39">
        <f t="shared" si="105"/>
        <v>0</v>
      </c>
      <c r="N311" s="39">
        <f t="shared" si="90"/>
        <v>0</v>
      </c>
      <c r="O311" s="39">
        <f t="shared" si="91"/>
        <v>0</v>
      </c>
      <c r="P311" s="39">
        <f t="shared" si="92"/>
        <v>0</v>
      </c>
      <c r="Q311" s="367">
        <f t="shared" si="93"/>
        <v>0</v>
      </c>
      <c r="R311" s="368">
        <f t="shared" si="94"/>
        <v>0</v>
      </c>
      <c r="S311" s="367">
        <f t="shared" si="95"/>
        <v>0</v>
      </c>
      <c r="T311" s="367">
        <f t="shared" si="96"/>
        <v>0</v>
      </c>
      <c r="U311">
        <f t="shared" si="97"/>
        <v>0</v>
      </c>
      <c r="V311">
        <f t="shared" si="98"/>
        <v>0</v>
      </c>
      <c r="W311">
        <f t="shared" si="99"/>
        <v>0</v>
      </c>
      <c r="X311">
        <f t="shared" si="100"/>
        <v>0</v>
      </c>
      <c r="Y311">
        <f t="shared" si="101"/>
        <v>0</v>
      </c>
      <c r="AA311" s="1" t="e">
        <f t="shared" si="102"/>
        <v>#N/A</v>
      </c>
    </row>
    <row r="312" spans="1:27" x14ac:dyDescent="0.25">
      <c r="A312" s="284">
        <f>+Declarations!A312</f>
        <v>0</v>
      </c>
      <c r="B312" t="str">
        <f t="shared" si="85"/>
        <v/>
      </c>
      <c r="C312" s="1" t="str">
        <f t="shared" si="86"/>
        <v/>
      </c>
      <c r="D312" s="1" t="str">
        <f t="shared" si="104"/>
        <v/>
      </c>
      <c r="E312" s="15">
        <f t="shared" si="87"/>
        <v>0</v>
      </c>
      <c r="F312" s="1">
        <f t="shared" si="88"/>
        <v>0</v>
      </c>
      <c r="G312" s="1" t="str">
        <f t="shared" si="89"/>
        <v/>
      </c>
      <c r="H312" t="str">
        <f t="shared" si="103"/>
        <v xml:space="preserve"> </v>
      </c>
      <c r="M312" s="39">
        <f t="shared" si="105"/>
        <v>0</v>
      </c>
      <c r="N312" s="39">
        <f t="shared" si="90"/>
        <v>0</v>
      </c>
      <c r="O312" s="39">
        <f t="shared" si="91"/>
        <v>0</v>
      </c>
      <c r="P312" s="39">
        <f t="shared" si="92"/>
        <v>0</v>
      </c>
      <c r="Q312" s="367">
        <f t="shared" si="93"/>
        <v>0</v>
      </c>
      <c r="R312" s="368">
        <f t="shared" si="94"/>
        <v>0</v>
      </c>
      <c r="S312" s="367">
        <f t="shared" si="95"/>
        <v>0</v>
      </c>
      <c r="T312" s="367">
        <f t="shared" si="96"/>
        <v>0</v>
      </c>
      <c r="U312">
        <f t="shared" si="97"/>
        <v>0</v>
      </c>
      <c r="V312">
        <f t="shared" si="98"/>
        <v>0</v>
      </c>
      <c r="W312">
        <f t="shared" si="99"/>
        <v>0</v>
      </c>
      <c r="X312">
        <f t="shared" si="100"/>
        <v>0</v>
      </c>
      <c r="Y312">
        <f t="shared" si="101"/>
        <v>0</v>
      </c>
      <c r="AA312" s="1" t="e">
        <f t="shared" si="102"/>
        <v>#N/A</v>
      </c>
    </row>
    <row r="313" spans="1:27" x14ac:dyDescent="0.25">
      <c r="A313" s="284">
        <f>+Declarations!A313</f>
        <v>0</v>
      </c>
      <c r="B313" t="str">
        <f t="shared" si="85"/>
        <v/>
      </c>
      <c r="C313" s="1" t="str">
        <f t="shared" si="86"/>
        <v/>
      </c>
      <c r="D313" s="1" t="str">
        <f t="shared" si="104"/>
        <v/>
      </c>
      <c r="E313" s="15">
        <f t="shared" si="87"/>
        <v>0</v>
      </c>
      <c r="F313" s="1">
        <f t="shared" si="88"/>
        <v>0</v>
      </c>
      <c r="G313" s="1" t="str">
        <f t="shared" si="89"/>
        <v/>
      </c>
      <c r="H313" t="str">
        <f t="shared" si="103"/>
        <v xml:space="preserve"> </v>
      </c>
      <c r="M313" s="39">
        <f t="shared" si="105"/>
        <v>0</v>
      </c>
      <c r="N313" s="39">
        <f t="shared" si="90"/>
        <v>0</v>
      </c>
      <c r="O313" s="39">
        <f t="shared" si="91"/>
        <v>0</v>
      </c>
      <c r="P313" s="39">
        <f t="shared" si="92"/>
        <v>0</v>
      </c>
      <c r="Q313" s="367">
        <f t="shared" si="93"/>
        <v>0</v>
      </c>
      <c r="R313" s="368">
        <f t="shared" si="94"/>
        <v>0</v>
      </c>
      <c r="S313" s="367">
        <f t="shared" si="95"/>
        <v>0</v>
      </c>
      <c r="T313" s="367">
        <f t="shared" si="96"/>
        <v>0</v>
      </c>
      <c r="U313">
        <f t="shared" si="97"/>
        <v>0</v>
      </c>
      <c r="V313">
        <f t="shared" si="98"/>
        <v>0</v>
      </c>
      <c r="W313">
        <f t="shared" si="99"/>
        <v>0</v>
      </c>
      <c r="X313">
        <f t="shared" si="100"/>
        <v>0</v>
      </c>
      <c r="Y313">
        <f t="shared" si="101"/>
        <v>0</v>
      </c>
      <c r="AA313" s="1" t="e">
        <f t="shared" si="102"/>
        <v>#N/A</v>
      </c>
    </row>
    <row r="314" spans="1:27" x14ac:dyDescent="0.25">
      <c r="A314" s="284">
        <f>+Declarations!A314</f>
        <v>0</v>
      </c>
      <c r="B314" t="str">
        <f t="shared" si="85"/>
        <v/>
      </c>
      <c r="C314" s="1" t="str">
        <f t="shared" si="86"/>
        <v/>
      </c>
      <c r="D314" s="1" t="str">
        <f t="shared" si="104"/>
        <v/>
      </c>
      <c r="E314" s="15">
        <f t="shared" si="87"/>
        <v>0</v>
      </c>
      <c r="F314" s="1">
        <f t="shared" si="88"/>
        <v>0</v>
      </c>
      <c r="G314" s="1" t="str">
        <f t="shared" si="89"/>
        <v/>
      </c>
      <c r="H314" t="str">
        <f t="shared" si="103"/>
        <v xml:space="preserve"> </v>
      </c>
      <c r="M314" s="39">
        <f t="shared" si="105"/>
        <v>0</v>
      </c>
      <c r="N314" s="39">
        <f t="shared" si="90"/>
        <v>0</v>
      </c>
      <c r="O314" s="39">
        <f t="shared" si="91"/>
        <v>0</v>
      </c>
      <c r="P314" s="39">
        <f t="shared" si="92"/>
        <v>0</v>
      </c>
      <c r="Q314" s="367">
        <f t="shared" si="93"/>
        <v>0</v>
      </c>
      <c r="R314" s="368">
        <f t="shared" si="94"/>
        <v>0</v>
      </c>
      <c r="S314" s="367">
        <f t="shared" si="95"/>
        <v>0</v>
      </c>
      <c r="T314" s="367">
        <f t="shared" si="96"/>
        <v>0</v>
      </c>
      <c r="U314">
        <f t="shared" si="97"/>
        <v>0</v>
      </c>
      <c r="V314">
        <f t="shared" si="98"/>
        <v>0</v>
      </c>
      <c r="W314">
        <f t="shared" si="99"/>
        <v>0</v>
      </c>
      <c r="X314">
        <f t="shared" si="100"/>
        <v>0</v>
      </c>
      <c r="Y314">
        <f t="shared" si="101"/>
        <v>0</v>
      </c>
      <c r="AA314" s="1" t="e">
        <f t="shared" si="102"/>
        <v>#N/A</v>
      </c>
    </row>
    <row r="315" spans="1:27" x14ac:dyDescent="0.25">
      <c r="A315" s="284">
        <f>+Declarations!A315</f>
        <v>0</v>
      </c>
      <c r="B315" t="str">
        <f t="shared" si="85"/>
        <v/>
      </c>
      <c r="C315" s="1" t="str">
        <f t="shared" si="86"/>
        <v/>
      </c>
      <c r="D315" s="1" t="str">
        <f t="shared" si="104"/>
        <v/>
      </c>
      <c r="E315" s="15">
        <f t="shared" si="87"/>
        <v>0</v>
      </c>
      <c r="F315" s="1">
        <f t="shared" si="88"/>
        <v>0</v>
      </c>
      <c r="G315" s="1" t="str">
        <f t="shared" si="89"/>
        <v/>
      </c>
      <c r="H315" t="str">
        <f t="shared" si="103"/>
        <v xml:space="preserve"> </v>
      </c>
      <c r="M315" s="39">
        <f t="shared" si="105"/>
        <v>0</v>
      </c>
      <c r="N315" s="39">
        <f t="shared" si="90"/>
        <v>0</v>
      </c>
      <c r="O315" s="39">
        <f t="shared" si="91"/>
        <v>0</v>
      </c>
      <c r="P315" s="39">
        <f t="shared" si="92"/>
        <v>0</v>
      </c>
      <c r="Q315" s="367">
        <f t="shared" si="93"/>
        <v>0</v>
      </c>
      <c r="R315" s="368">
        <f t="shared" si="94"/>
        <v>0</v>
      </c>
      <c r="S315" s="367">
        <f t="shared" si="95"/>
        <v>0</v>
      </c>
      <c r="T315" s="367">
        <f t="shared" si="96"/>
        <v>0</v>
      </c>
      <c r="U315">
        <f t="shared" si="97"/>
        <v>0</v>
      </c>
      <c r="V315">
        <f t="shared" si="98"/>
        <v>0</v>
      </c>
      <c r="W315">
        <f t="shared" si="99"/>
        <v>0</v>
      </c>
      <c r="X315">
        <f t="shared" si="100"/>
        <v>0</v>
      </c>
      <c r="Y315">
        <f t="shared" si="101"/>
        <v>0</v>
      </c>
      <c r="AA315" s="1" t="e">
        <f t="shared" si="102"/>
        <v>#N/A</v>
      </c>
    </row>
    <row r="316" spans="1:27" x14ac:dyDescent="0.25">
      <c r="A316" s="284">
        <f>+Declarations!A316</f>
        <v>0</v>
      </c>
      <c r="B316" t="str">
        <f t="shared" si="85"/>
        <v/>
      </c>
      <c r="C316" s="1" t="str">
        <f t="shared" si="86"/>
        <v/>
      </c>
      <c r="D316" s="1" t="str">
        <f t="shared" si="104"/>
        <v/>
      </c>
      <c r="E316" s="15">
        <f t="shared" si="87"/>
        <v>0</v>
      </c>
      <c r="F316" s="1">
        <f t="shared" si="88"/>
        <v>0</v>
      </c>
      <c r="G316" s="1" t="str">
        <f t="shared" si="89"/>
        <v/>
      </c>
      <c r="H316" t="str">
        <f t="shared" si="103"/>
        <v xml:space="preserve"> </v>
      </c>
      <c r="M316" s="39">
        <f t="shared" si="105"/>
        <v>0</v>
      </c>
      <c r="N316" s="39">
        <f t="shared" si="90"/>
        <v>0</v>
      </c>
      <c r="O316" s="39">
        <f t="shared" si="91"/>
        <v>0</v>
      </c>
      <c r="P316" s="39">
        <f t="shared" si="92"/>
        <v>0</v>
      </c>
      <c r="Q316" s="367">
        <f t="shared" si="93"/>
        <v>0</v>
      </c>
      <c r="R316" s="368">
        <f t="shared" si="94"/>
        <v>0</v>
      </c>
      <c r="S316" s="367">
        <f t="shared" si="95"/>
        <v>0</v>
      </c>
      <c r="T316" s="367">
        <f t="shared" si="96"/>
        <v>0</v>
      </c>
      <c r="U316">
        <f t="shared" si="97"/>
        <v>0</v>
      </c>
      <c r="V316">
        <f t="shared" si="98"/>
        <v>0</v>
      </c>
      <c r="W316">
        <f t="shared" si="99"/>
        <v>0</v>
      </c>
      <c r="X316">
        <f t="shared" si="100"/>
        <v>0</v>
      </c>
      <c r="Y316">
        <f t="shared" si="101"/>
        <v>0</v>
      </c>
      <c r="AA316" s="1" t="e">
        <f t="shared" si="102"/>
        <v>#N/A</v>
      </c>
    </row>
    <row r="317" spans="1:27" x14ac:dyDescent="0.25">
      <c r="A317" s="284">
        <f>+Declarations!A317</f>
        <v>0</v>
      </c>
      <c r="B317" t="str">
        <f t="shared" si="85"/>
        <v/>
      </c>
      <c r="C317" s="1" t="str">
        <f t="shared" si="86"/>
        <v/>
      </c>
      <c r="D317" s="1" t="str">
        <f t="shared" si="104"/>
        <v/>
      </c>
      <c r="E317" s="15">
        <f t="shared" si="87"/>
        <v>0</v>
      </c>
      <c r="F317" s="1">
        <f t="shared" si="88"/>
        <v>0</v>
      </c>
      <c r="G317" s="1" t="str">
        <f t="shared" si="89"/>
        <v/>
      </c>
      <c r="H317" t="str">
        <f t="shared" si="103"/>
        <v xml:space="preserve"> </v>
      </c>
      <c r="M317" s="39">
        <f t="shared" si="105"/>
        <v>0</v>
      </c>
      <c r="N317" s="39">
        <f t="shared" si="90"/>
        <v>0</v>
      </c>
      <c r="O317" s="39">
        <f t="shared" si="91"/>
        <v>0</v>
      </c>
      <c r="P317" s="39">
        <f t="shared" si="92"/>
        <v>0</v>
      </c>
      <c r="Q317" s="367">
        <f t="shared" si="93"/>
        <v>0</v>
      </c>
      <c r="R317" s="368">
        <f t="shared" si="94"/>
        <v>0</v>
      </c>
      <c r="S317" s="367">
        <f t="shared" si="95"/>
        <v>0</v>
      </c>
      <c r="T317" s="367">
        <f t="shared" si="96"/>
        <v>0</v>
      </c>
      <c r="U317">
        <f t="shared" si="97"/>
        <v>0</v>
      </c>
      <c r="V317">
        <f t="shared" si="98"/>
        <v>0</v>
      </c>
      <c r="W317">
        <f t="shared" si="99"/>
        <v>0</v>
      </c>
      <c r="X317">
        <f t="shared" si="100"/>
        <v>0</v>
      </c>
      <c r="Y317">
        <f t="shared" si="101"/>
        <v>0</v>
      </c>
      <c r="AA317" s="1" t="e">
        <f t="shared" si="102"/>
        <v>#N/A</v>
      </c>
    </row>
    <row r="318" spans="1:27" x14ac:dyDescent="0.25">
      <c r="A318" s="284">
        <f>+Declarations!A318</f>
        <v>0</v>
      </c>
      <c r="B318" t="str">
        <f t="shared" si="85"/>
        <v/>
      </c>
      <c r="C318" s="1" t="str">
        <f t="shared" si="86"/>
        <v/>
      </c>
      <c r="D318" s="1" t="str">
        <f t="shared" si="104"/>
        <v/>
      </c>
      <c r="E318" s="15">
        <f t="shared" si="87"/>
        <v>0</v>
      </c>
      <c r="F318" s="1">
        <f t="shared" si="88"/>
        <v>0</v>
      </c>
      <c r="G318" s="1" t="str">
        <f t="shared" si="89"/>
        <v/>
      </c>
      <c r="H318" t="str">
        <f t="shared" si="103"/>
        <v xml:space="preserve"> </v>
      </c>
      <c r="M318" s="39">
        <f t="shared" si="105"/>
        <v>0</v>
      </c>
      <c r="N318" s="39">
        <f t="shared" si="90"/>
        <v>0</v>
      </c>
      <c r="O318" s="39">
        <f t="shared" si="91"/>
        <v>0</v>
      </c>
      <c r="P318" s="39">
        <f t="shared" si="92"/>
        <v>0</v>
      </c>
      <c r="Q318" s="367">
        <f t="shared" si="93"/>
        <v>0</v>
      </c>
      <c r="R318" s="368">
        <f t="shared" si="94"/>
        <v>0</v>
      </c>
      <c r="S318" s="367">
        <f t="shared" si="95"/>
        <v>0</v>
      </c>
      <c r="T318" s="367">
        <f t="shared" si="96"/>
        <v>0</v>
      </c>
      <c r="U318">
        <f t="shared" si="97"/>
        <v>0</v>
      </c>
      <c r="V318">
        <f t="shared" si="98"/>
        <v>0</v>
      </c>
      <c r="W318">
        <f t="shared" si="99"/>
        <v>0</v>
      </c>
      <c r="X318">
        <f t="shared" si="100"/>
        <v>0</v>
      </c>
      <c r="Y318">
        <f t="shared" si="101"/>
        <v>0</v>
      </c>
      <c r="AA318" s="1" t="e">
        <f t="shared" si="102"/>
        <v>#N/A</v>
      </c>
    </row>
    <row r="319" spans="1:27" x14ac:dyDescent="0.25">
      <c r="A319" s="284">
        <f>+Declarations!A319</f>
        <v>0</v>
      </c>
      <c r="B319" t="str">
        <f t="shared" si="85"/>
        <v/>
      </c>
      <c r="C319" s="1" t="str">
        <f t="shared" si="86"/>
        <v/>
      </c>
      <c r="D319" s="1" t="str">
        <f t="shared" si="104"/>
        <v/>
      </c>
      <c r="E319" s="15">
        <f t="shared" si="87"/>
        <v>0</v>
      </c>
      <c r="F319" s="1">
        <f t="shared" si="88"/>
        <v>0</v>
      </c>
      <c r="G319" s="1" t="str">
        <f t="shared" si="89"/>
        <v/>
      </c>
      <c r="H319" t="str">
        <f t="shared" si="103"/>
        <v xml:space="preserve"> </v>
      </c>
      <c r="M319" s="39">
        <f t="shared" si="105"/>
        <v>0</v>
      </c>
      <c r="N319" s="39">
        <f t="shared" si="90"/>
        <v>0</v>
      </c>
      <c r="O319" s="39">
        <f t="shared" si="91"/>
        <v>0</v>
      </c>
      <c r="P319" s="39">
        <f t="shared" si="92"/>
        <v>0</v>
      </c>
      <c r="Q319" s="367">
        <f t="shared" si="93"/>
        <v>0</v>
      </c>
      <c r="R319" s="368">
        <f t="shared" si="94"/>
        <v>0</v>
      </c>
      <c r="S319" s="367">
        <f t="shared" si="95"/>
        <v>0</v>
      </c>
      <c r="T319" s="367">
        <f t="shared" si="96"/>
        <v>0</v>
      </c>
      <c r="U319">
        <f t="shared" si="97"/>
        <v>0</v>
      </c>
      <c r="V319">
        <f t="shared" si="98"/>
        <v>0</v>
      </c>
      <c r="W319">
        <f t="shared" si="99"/>
        <v>0</v>
      </c>
      <c r="X319">
        <f t="shared" si="100"/>
        <v>0</v>
      </c>
      <c r="Y319">
        <f t="shared" si="101"/>
        <v>0</v>
      </c>
      <c r="AA319" s="1" t="e">
        <f t="shared" si="102"/>
        <v>#N/A</v>
      </c>
    </row>
    <row r="320" spans="1:27" x14ac:dyDescent="0.25">
      <c r="A320" s="284">
        <f>+Declarations!A320</f>
        <v>0</v>
      </c>
      <c r="B320" t="str">
        <f t="shared" si="85"/>
        <v/>
      </c>
      <c r="C320" s="1" t="str">
        <f t="shared" si="86"/>
        <v/>
      </c>
      <c r="D320" s="1" t="str">
        <f t="shared" si="104"/>
        <v/>
      </c>
      <c r="E320" s="15">
        <f t="shared" si="87"/>
        <v>0</v>
      </c>
      <c r="F320" s="1">
        <f t="shared" si="88"/>
        <v>0</v>
      </c>
      <c r="G320" s="1" t="str">
        <f t="shared" si="89"/>
        <v/>
      </c>
      <c r="H320" t="str">
        <f t="shared" si="103"/>
        <v xml:space="preserve"> </v>
      </c>
      <c r="M320" s="39">
        <f t="shared" si="105"/>
        <v>0</v>
      </c>
      <c r="N320" s="39">
        <f t="shared" si="90"/>
        <v>0</v>
      </c>
      <c r="O320" s="39">
        <f t="shared" si="91"/>
        <v>0</v>
      </c>
      <c r="P320" s="39">
        <f t="shared" si="92"/>
        <v>0</v>
      </c>
      <c r="Q320" s="367">
        <f t="shared" si="93"/>
        <v>0</v>
      </c>
      <c r="R320" s="368">
        <f t="shared" si="94"/>
        <v>0</v>
      </c>
      <c r="S320" s="367">
        <f t="shared" si="95"/>
        <v>0</v>
      </c>
      <c r="T320" s="367">
        <f t="shared" si="96"/>
        <v>0</v>
      </c>
      <c r="U320">
        <f t="shared" si="97"/>
        <v>0</v>
      </c>
      <c r="V320">
        <f t="shared" si="98"/>
        <v>0</v>
      </c>
      <c r="W320">
        <f t="shared" si="99"/>
        <v>0</v>
      </c>
      <c r="X320">
        <f t="shared" si="100"/>
        <v>0</v>
      </c>
      <c r="Y320">
        <f t="shared" si="101"/>
        <v>0</v>
      </c>
      <c r="AA320" s="1" t="e">
        <f t="shared" si="102"/>
        <v>#N/A</v>
      </c>
    </row>
    <row r="321" spans="1:27" x14ac:dyDescent="0.25">
      <c r="A321" s="284">
        <f>+Declarations!A321</f>
        <v>0</v>
      </c>
      <c r="B321" t="str">
        <f t="shared" si="85"/>
        <v/>
      </c>
      <c r="C321" s="1" t="str">
        <f t="shared" si="86"/>
        <v/>
      </c>
      <c r="D321" s="1" t="str">
        <f t="shared" si="104"/>
        <v/>
      </c>
      <c r="E321" s="15">
        <f t="shared" si="87"/>
        <v>0</v>
      </c>
      <c r="F321" s="1">
        <f t="shared" si="88"/>
        <v>0</v>
      </c>
      <c r="G321" s="1" t="str">
        <f t="shared" si="89"/>
        <v/>
      </c>
      <c r="H321" t="str">
        <f t="shared" si="103"/>
        <v xml:space="preserve"> </v>
      </c>
      <c r="M321" s="39">
        <f t="shared" si="105"/>
        <v>0</v>
      </c>
      <c r="N321" s="39">
        <f t="shared" si="90"/>
        <v>0</v>
      </c>
      <c r="O321" s="39">
        <f t="shared" si="91"/>
        <v>0</v>
      </c>
      <c r="P321" s="39">
        <f t="shared" si="92"/>
        <v>0</v>
      </c>
      <c r="Q321" s="367">
        <f t="shared" si="93"/>
        <v>0</v>
      </c>
      <c r="R321" s="368">
        <f t="shared" si="94"/>
        <v>0</v>
      </c>
      <c r="S321" s="367">
        <f t="shared" si="95"/>
        <v>0</v>
      </c>
      <c r="T321" s="367">
        <f t="shared" si="96"/>
        <v>0</v>
      </c>
      <c r="U321">
        <f t="shared" si="97"/>
        <v>0</v>
      </c>
      <c r="V321">
        <f t="shared" si="98"/>
        <v>0</v>
      </c>
      <c r="W321">
        <f t="shared" si="99"/>
        <v>0</v>
      </c>
      <c r="X321">
        <f t="shared" si="100"/>
        <v>0</v>
      </c>
      <c r="Y321">
        <f t="shared" si="101"/>
        <v>0</v>
      </c>
      <c r="AA321" s="1" t="e">
        <f t="shared" si="102"/>
        <v>#N/A</v>
      </c>
    </row>
    <row r="322" spans="1:27" x14ac:dyDescent="0.25">
      <c r="A322" s="284">
        <f>+Declarations!A322</f>
        <v>0</v>
      </c>
      <c r="B322" t="str">
        <f t="shared" ref="B322:B385" si="106">IF(ISNA($AA322),"",INDEX(DECLARATIONS,$AA322,2))</f>
        <v/>
      </c>
      <c r="C322" s="1" t="str">
        <f t="shared" ref="C322:C385" si="107">IF(ISNA(AA322),"",INDEX(DECLARATIONS,$AA322,3))</f>
        <v/>
      </c>
      <c r="D322" s="1" t="str">
        <f t="shared" si="104"/>
        <v/>
      </c>
      <c r="E322" s="15">
        <f t="shared" ref="E322:E385" si="108">IF(ISNA($AA322),0,INDEX(DECLARATIONS,$AA322,5))</f>
        <v>0</v>
      </c>
      <c r="F322" s="1">
        <f t="shared" ref="F322:F385" si="109">IF(ISNA($AA322),0,INDEX(DECLARATIONS,$AA322,6))</f>
        <v>0</v>
      </c>
      <c r="G322" s="1" t="str">
        <f t="shared" ref="G322:G385" si="110">UPPER(IF(ISNA($AA322),"",INDEX(DECLARATIONS,$AA322,4)))</f>
        <v/>
      </c>
      <c r="H322" t="str">
        <f t="shared" si="103"/>
        <v xml:space="preserve"> </v>
      </c>
      <c r="M322" s="39">
        <f t="shared" si="105"/>
        <v>0</v>
      </c>
      <c r="N322" s="39">
        <f t="shared" ref="N322:N385" si="111">IF(ISNA(VLOOKUP($A322,JumpData,2,FALSE)),0,VLOOKUP($A322,JumpData,2,FALSE))</f>
        <v>0</v>
      </c>
      <c r="O322" s="39">
        <f t="shared" ref="O322:O385" si="112">IF(ISNA(VLOOKUP($A322,RunData,2,FALSE)),0,VLOOKUP($A322,RunData,2,FALSE))</f>
        <v>0</v>
      </c>
      <c r="P322" s="39">
        <f t="shared" ref="P322:P385" si="113">IF(ISNA(VLOOKUP($A322,ThrowData,2,FALSE)),0,VLOOKUP($A322,ThrowData,2,FALSE))</f>
        <v>0</v>
      </c>
      <c r="Q322" s="367">
        <f t="shared" ref="Q322:Q385" si="114">IF(ISNA(VLOOKUP($A322,SprintData,4,FALSE)),0,VLOOKUP($A322,SprintData,4,FALSE))+V322</f>
        <v>0</v>
      </c>
      <c r="R322" s="368">
        <f t="shared" ref="R322:R385" si="115">IF(ISNA(VLOOKUP($A322,JumpData,4,FALSE)),0,VLOOKUP($A322,JumpData,4,FALSE))+W322</f>
        <v>0</v>
      </c>
      <c r="S322" s="367">
        <f t="shared" ref="S322:S385" si="116">IF(ISNA(VLOOKUP($A322,RunData,4,FALSE)),0,VLOOKUP($A322,RunData,4,FALSE))+X322</f>
        <v>0</v>
      </c>
      <c r="T322" s="367">
        <f t="shared" ref="T322:T385" si="117">IF(ISNA(VLOOKUP($A322,ThrowData,4,FALSE)),0,VLOOKUP($A322,ThrowData,4,FALSE))+Y322</f>
        <v>0</v>
      </c>
      <c r="U322">
        <f t="shared" ref="U322:U385" si="118">+Q322+R322+S322+T322</f>
        <v>0</v>
      </c>
      <c r="V322">
        <f t="shared" ref="V322:V385" si="119">IF(AND($F322&gt;0,NOT(M322),Flexing),FlexPC,0)</f>
        <v>0</v>
      </c>
      <c r="W322">
        <f t="shared" ref="W322:W385" si="120">IF(AND($F322&gt;0,NOT(N322),Flexing),FlexPC,0)</f>
        <v>0</v>
      </c>
      <c r="X322">
        <f t="shared" ref="X322:X385" si="121">IF(AND($F322&gt;0,NOT(O322),Flexing),FlexPC,0)</f>
        <v>0</v>
      </c>
      <c r="Y322">
        <f t="shared" ref="Y322:Y385" si="122">IF(AND($F322&gt;0,NOT(P322),Flexing),FlexPC,0)</f>
        <v>0</v>
      </c>
      <c r="AA322" s="1" t="e">
        <f t="shared" ref="AA322:AA385" si="123">MATCH(A322,AthleteNumbers,0)</f>
        <v>#N/A</v>
      </c>
    </row>
    <row r="323" spans="1:27" x14ac:dyDescent="0.25">
      <c r="A323" s="284">
        <f>+Declarations!A323</f>
        <v>0</v>
      </c>
      <c r="B323" t="str">
        <f t="shared" si="106"/>
        <v/>
      </c>
      <c r="C323" s="1" t="str">
        <f t="shared" si="107"/>
        <v/>
      </c>
      <c r="D323" s="1" t="str">
        <f t="shared" si="104"/>
        <v/>
      </c>
      <c r="E323" s="15">
        <f t="shared" si="108"/>
        <v>0</v>
      </c>
      <c r="F323" s="1">
        <f t="shared" si="109"/>
        <v>0</v>
      </c>
      <c r="G323" s="1" t="str">
        <f t="shared" si="110"/>
        <v/>
      </c>
      <c r="H323" t="str">
        <f t="shared" si="103"/>
        <v xml:space="preserve"> </v>
      </c>
      <c r="M323" s="39">
        <f t="shared" si="105"/>
        <v>0</v>
      </c>
      <c r="N323" s="39">
        <f t="shared" si="111"/>
        <v>0</v>
      </c>
      <c r="O323" s="39">
        <f t="shared" si="112"/>
        <v>0</v>
      </c>
      <c r="P323" s="39">
        <f t="shared" si="113"/>
        <v>0</v>
      </c>
      <c r="Q323" s="367">
        <f t="shared" si="114"/>
        <v>0</v>
      </c>
      <c r="R323" s="368">
        <f t="shared" si="115"/>
        <v>0</v>
      </c>
      <c r="S323" s="367">
        <f t="shared" si="116"/>
        <v>0</v>
      </c>
      <c r="T323" s="367">
        <f t="shared" si="117"/>
        <v>0</v>
      </c>
      <c r="U323">
        <f t="shared" si="118"/>
        <v>0</v>
      </c>
      <c r="V323">
        <f t="shared" si="119"/>
        <v>0</v>
      </c>
      <c r="W323">
        <f t="shared" si="120"/>
        <v>0</v>
      </c>
      <c r="X323">
        <f t="shared" si="121"/>
        <v>0</v>
      </c>
      <c r="Y323">
        <f t="shared" si="122"/>
        <v>0</v>
      </c>
      <c r="AA323" s="1" t="e">
        <f t="shared" si="123"/>
        <v>#N/A</v>
      </c>
    </row>
    <row r="324" spans="1:27" x14ac:dyDescent="0.25">
      <c r="A324" s="284">
        <f>+Declarations!A324</f>
        <v>0</v>
      </c>
      <c r="B324" t="str">
        <f t="shared" si="106"/>
        <v/>
      </c>
      <c r="C324" s="1" t="str">
        <f t="shared" si="107"/>
        <v/>
      </c>
      <c r="D324" s="1" t="str">
        <f t="shared" si="104"/>
        <v/>
      </c>
      <c r="E324" s="15">
        <f t="shared" si="108"/>
        <v>0</v>
      </c>
      <c r="F324" s="1">
        <f t="shared" si="109"/>
        <v>0</v>
      </c>
      <c r="G324" s="1" t="str">
        <f t="shared" si="110"/>
        <v/>
      </c>
      <c r="H324" t="str">
        <f t="shared" ref="H324:H387" si="124">IF(ISBLANK(B324),"",LEFT(B324&amp;" ",FIND(" ",B324&amp;" ")+2))&amp;IF(F324&gt;0," ("&amp;F324&amp;")","")</f>
        <v xml:space="preserve"> </v>
      </c>
      <c r="M324" s="39">
        <f t="shared" si="105"/>
        <v>0</v>
      </c>
      <c r="N324" s="39">
        <f t="shared" si="111"/>
        <v>0</v>
      </c>
      <c r="O324" s="39">
        <f t="shared" si="112"/>
        <v>0</v>
      </c>
      <c r="P324" s="39">
        <f t="shared" si="113"/>
        <v>0</v>
      </c>
      <c r="Q324" s="367">
        <f t="shared" si="114"/>
        <v>0</v>
      </c>
      <c r="R324" s="368">
        <f t="shared" si="115"/>
        <v>0</v>
      </c>
      <c r="S324" s="367">
        <f t="shared" si="116"/>
        <v>0</v>
      </c>
      <c r="T324" s="367">
        <f t="shared" si="117"/>
        <v>0</v>
      </c>
      <c r="U324">
        <f t="shared" si="118"/>
        <v>0</v>
      </c>
      <c r="V324">
        <f t="shared" si="119"/>
        <v>0</v>
      </c>
      <c r="W324">
        <f t="shared" si="120"/>
        <v>0</v>
      </c>
      <c r="X324">
        <f t="shared" si="121"/>
        <v>0</v>
      </c>
      <c r="Y324">
        <f t="shared" si="122"/>
        <v>0</v>
      </c>
      <c r="AA324" s="1" t="e">
        <f t="shared" si="123"/>
        <v>#N/A</v>
      </c>
    </row>
    <row r="325" spans="1:27" x14ac:dyDescent="0.25">
      <c r="A325" s="284">
        <f>+Declarations!A325</f>
        <v>0</v>
      </c>
      <c r="B325" t="str">
        <f t="shared" si="106"/>
        <v/>
      </c>
      <c r="C325" s="1" t="str">
        <f t="shared" si="107"/>
        <v/>
      </c>
      <c r="D325" s="1" t="str">
        <f t="shared" si="104"/>
        <v/>
      </c>
      <c r="E325" s="15">
        <f t="shared" si="108"/>
        <v>0</v>
      </c>
      <c r="F325" s="1">
        <f t="shared" si="109"/>
        <v>0</v>
      </c>
      <c r="G325" s="1" t="str">
        <f t="shared" si="110"/>
        <v/>
      </c>
      <c r="H325" t="str">
        <f t="shared" si="124"/>
        <v xml:space="preserve"> </v>
      </c>
      <c r="M325" s="39">
        <f t="shared" si="105"/>
        <v>0</v>
      </c>
      <c r="N325" s="39">
        <f t="shared" si="111"/>
        <v>0</v>
      </c>
      <c r="O325" s="39">
        <f t="shared" si="112"/>
        <v>0</v>
      </c>
      <c r="P325" s="39">
        <f t="shared" si="113"/>
        <v>0</v>
      </c>
      <c r="Q325" s="367">
        <f t="shared" si="114"/>
        <v>0</v>
      </c>
      <c r="R325" s="368">
        <f t="shared" si="115"/>
        <v>0</v>
      </c>
      <c r="S325" s="367">
        <f t="shared" si="116"/>
        <v>0</v>
      </c>
      <c r="T325" s="367">
        <f t="shared" si="117"/>
        <v>0</v>
      </c>
      <c r="U325">
        <f t="shared" si="118"/>
        <v>0</v>
      </c>
      <c r="V325">
        <f t="shared" si="119"/>
        <v>0</v>
      </c>
      <c r="W325">
        <f t="shared" si="120"/>
        <v>0</v>
      </c>
      <c r="X325">
        <f t="shared" si="121"/>
        <v>0</v>
      </c>
      <c r="Y325">
        <f t="shared" si="122"/>
        <v>0</v>
      </c>
      <c r="AA325" s="1" t="e">
        <f t="shared" si="123"/>
        <v>#N/A</v>
      </c>
    </row>
    <row r="326" spans="1:27" x14ac:dyDescent="0.25">
      <c r="A326" s="284">
        <f>+Declarations!A326</f>
        <v>0</v>
      </c>
      <c r="B326" t="str">
        <f t="shared" si="106"/>
        <v/>
      </c>
      <c r="C326" s="1" t="str">
        <f t="shared" si="107"/>
        <v/>
      </c>
      <c r="D326" s="1" t="str">
        <f t="shared" si="104"/>
        <v/>
      </c>
      <c r="E326" s="15">
        <f t="shared" si="108"/>
        <v>0</v>
      </c>
      <c r="F326" s="1">
        <f t="shared" si="109"/>
        <v>0</v>
      </c>
      <c r="G326" s="1" t="str">
        <f t="shared" si="110"/>
        <v/>
      </c>
      <c r="H326" t="str">
        <f t="shared" si="124"/>
        <v xml:space="preserve"> </v>
      </c>
      <c r="M326" s="39">
        <f t="shared" si="105"/>
        <v>0</v>
      </c>
      <c r="N326" s="39">
        <f t="shared" si="111"/>
        <v>0</v>
      </c>
      <c r="O326" s="39">
        <f t="shared" si="112"/>
        <v>0</v>
      </c>
      <c r="P326" s="39">
        <f t="shared" si="113"/>
        <v>0</v>
      </c>
      <c r="Q326" s="367">
        <f t="shared" si="114"/>
        <v>0</v>
      </c>
      <c r="R326" s="368">
        <f t="shared" si="115"/>
        <v>0</v>
      </c>
      <c r="S326" s="367">
        <f t="shared" si="116"/>
        <v>0</v>
      </c>
      <c r="T326" s="367">
        <f t="shared" si="117"/>
        <v>0</v>
      </c>
      <c r="U326">
        <f t="shared" si="118"/>
        <v>0</v>
      </c>
      <c r="V326">
        <f t="shared" si="119"/>
        <v>0</v>
      </c>
      <c r="W326">
        <f t="shared" si="120"/>
        <v>0</v>
      </c>
      <c r="X326">
        <f t="shared" si="121"/>
        <v>0</v>
      </c>
      <c r="Y326">
        <f t="shared" si="122"/>
        <v>0</v>
      </c>
      <c r="AA326" s="1" t="e">
        <f t="shared" si="123"/>
        <v>#N/A</v>
      </c>
    </row>
    <row r="327" spans="1:27" x14ac:dyDescent="0.25">
      <c r="A327" s="284">
        <f>+Declarations!A327</f>
        <v>0</v>
      </c>
      <c r="B327" t="str">
        <f t="shared" si="106"/>
        <v/>
      </c>
      <c r="C327" s="1" t="str">
        <f t="shared" si="107"/>
        <v/>
      </c>
      <c r="D327" s="1" t="str">
        <f t="shared" ref="D327:D390" si="125">IF(OR(G327="G",G327="F"),"F",IF(OR(G327="B",G327="M"),"M",""))</f>
        <v/>
      </c>
      <c r="E327" s="15">
        <f t="shared" si="108"/>
        <v>0</v>
      </c>
      <c r="F327" s="1">
        <f t="shared" si="109"/>
        <v>0</v>
      </c>
      <c r="G327" s="1" t="str">
        <f t="shared" si="110"/>
        <v/>
      </c>
      <c r="H327" t="str">
        <f t="shared" si="124"/>
        <v xml:space="preserve"> </v>
      </c>
      <c r="M327" s="39">
        <f t="shared" si="105"/>
        <v>0</v>
      </c>
      <c r="N327" s="39">
        <f t="shared" si="111"/>
        <v>0</v>
      </c>
      <c r="O327" s="39">
        <f t="shared" si="112"/>
        <v>0</v>
      </c>
      <c r="P327" s="39">
        <f t="shared" si="113"/>
        <v>0</v>
      </c>
      <c r="Q327" s="367">
        <f t="shared" si="114"/>
        <v>0</v>
      </c>
      <c r="R327" s="368">
        <f t="shared" si="115"/>
        <v>0</v>
      </c>
      <c r="S327" s="367">
        <f t="shared" si="116"/>
        <v>0</v>
      </c>
      <c r="T327" s="367">
        <f t="shared" si="117"/>
        <v>0</v>
      </c>
      <c r="U327">
        <f t="shared" si="118"/>
        <v>0</v>
      </c>
      <c r="V327">
        <f t="shared" si="119"/>
        <v>0</v>
      </c>
      <c r="W327">
        <f t="shared" si="120"/>
        <v>0</v>
      </c>
      <c r="X327">
        <f t="shared" si="121"/>
        <v>0</v>
      </c>
      <c r="Y327">
        <f t="shared" si="122"/>
        <v>0</v>
      </c>
      <c r="AA327" s="1" t="e">
        <f t="shared" si="123"/>
        <v>#N/A</v>
      </c>
    </row>
    <row r="328" spans="1:27" x14ac:dyDescent="0.25">
      <c r="A328" s="284">
        <f>+Declarations!A328</f>
        <v>0</v>
      </c>
      <c r="B328" t="str">
        <f t="shared" si="106"/>
        <v/>
      </c>
      <c r="C328" s="1" t="str">
        <f t="shared" si="107"/>
        <v/>
      </c>
      <c r="D328" s="1" t="str">
        <f t="shared" si="125"/>
        <v/>
      </c>
      <c r="E328" s="15">
        <f t="shared" si="108"/>
        <v>0</v>
      </c>
      <c r="F328" s="1">
        <f t="shared" si="109"/>
        <v>0</v>
      </c>
      <c r="G328" s="1" t="str">
        <f t="shared" si="110"/>
        <v/>
      </c>
      <c r="H328" t="str">
        <f t="shared" si="124"/>
        <v xml:space="preserve"> </v>
      </c>
      <c r="M328" s="39">
        <f t="shared" si="105"/>
        <v>0</v>
      </c>
      <c r="N328" s="39">
        <f t="shared" si="111"/>
        <v>0</v>
      </c>
      <c r="O328" s="39">
        <f t="shared" si="112"/>
        <v>0</v>
      </c>
      <c r="P328" s="39">
        <f t="shared" si="113"/>
        <v>0</v>
      </c>
      <c r="Q328" s="367">
        <f t="shared" si="114"/>
        <v>0</v>
      </c>
      <c r="R328" s="368">
        <f t="shared" si="115"/>
        <v>0</v>
      </c>
      <c r="S328" s="367">
        <f t="shared" si="116"/>
        <v>0</v>
      </c>
      <c r="T328" s="367">
        <f t="shared" si="117"/>
        <v>0</v>
      </c>
      <c r="U328">
        <f t="shared" si="118"/>
        <v>0</v>
      </c>
      <c r="V328">
        <f t="shared" si="119"/>
        <v>0</v>
      </c>
      <c r="W328">
        <f t="shared" si="120"/>
        <v>0</v>
      </c>
      <c r="X328">
        <f t="shared" si="121"/>
        <v>0</v>
      </c>
      <c r="Y328">
        <f t="shared" si="122"/>
        <v>0</v>
      </c>
      <c r="AA328" s="1" t="e">
        <f t="shared" si="123"/>
        <v>#N/A</v>
      </c>
    </row>
    <row r="329" spans="1:27" x14ac:dyDescent="0.25">
      <c r="A329" s="284">
        <f>+Declarations!A329</f>
        <v>0</v>
      </c>
      <c r="B329" t="str">
        <f t="shared" si="106"/>
        <v/>
      </c>
      <c r="C329" s="1" t="str">
        <f t="shared" si="107"/>
        <v/>
      </c>
      <c r="D329" s="1" t="str">
        <f t="shared" si="125"/>
        <v/>
      </c>
      <c r="E329" s="15">
        <f t="shared" si="108"/>
        <v>0</v>
      </c>
      <c r="F329" s="1">
        <f t="shared" si="109"/>
        <v>0</v>
      </c>
      <c r="G329" s="1" t="str">
        <f t="shared" si="110"/>
        <v/>
      </c>
      <c r="H329" t="str">
        <f t="shared" si="124"/>
        <v xml:space="preserve"> </v>
      </c>
      <c r="M329" s="39">
        <f t="shared" si="105"/>
        <v>0</v>
      </c>
      <c r="N329" s="39">
        <f t="shared" si="111"/>
        <v>0</v>
      </c>
      <c r="O329" s="39">
        <f t="shared" si="112"/>
        <v>0</v>
      </c>
      <c r="P329" s="39">
        <f t="shared" si="113"/>
        <v>0</v>
      </c>
      <c r="Q329" s="367">
        <f t="shared" si="114"/>
        <v>0</v>
      </c>
      <c r="R329" s="368">
        <f t="shared" si="115"/>
        <v>0</v>
      </c>
      <c r="S329" s="367">
        <f t="shared" si="116"/>
        <v>0</v>
      </c>
      <c r="T329" s="367">
        <f t="shared" si="117"/>
        <v>0</v>
      </c>
      <c r="U329">
        <f t="shared" si="118"/>
        <v>0</v>
      </c>
      <c r="V329">
        <f t="shared" si="119"/>
        <v>0</v>
      </c>
      <c r="W329">
        <f t="shared" si="120"/>
        <v>0</v>
      </c>
      <c r="X329">
        <f t="shared" si="121"/>
        <v>0</v>
      </c>
      <c r="Y329">
        <f t="shared" si="122"/>
        <v>0</v>
      </c>
      <c r="AA329" s="1" t="e">
        <f t="shared" si="123"/>
        <v>#N/A</v>
      </c>
    </row>
    <row r="330" spans="1:27" x14ac:dyDescent="0.25">
      <c r="A330" s="284">
        <f>+Declarations!A330</f>
        <v>0</v>
      </c>
      <c r="B330" t="str">
        <f t="shared" si="106"/>
        <v/>
      </c>
      <c r="C330" s="1" t="str">
        <f t="shared" si="107"/>
        <v/>
      </c>
      <c r="D330" s="1" t="str">
        <f t="shared" si="125"/>
        <v/>
      </c>
      <c r="E330" s="15">
        <f t="shared" si="108"/>
        <v>0</v>
      </c>
      <c r="F330" s="1">
        <f t="shared" si="109"/>
        <v>0</v>
      </c>
      <c r="G330" s="1" t="str">
        <f t="shared" si="110"/>
        <v/>
      </c>
      <c r="H330" t="str">
        <f t="shared" si="124"/>
        <v xml:space="preserve"> </v>
      </c>
      <c r="M330" s="39">
        <f t="shared" si="105"/>
        <v>0</v>
      </c>
      <c r="N330" s="39">
        <f t="shared" si="111"/>
        <v>0</v>
      </c>
      <c r="O330" s="39">
        <f t="shared" si="112"/>
        <v>0</v>
      </c>
      <c r="P330" s="39">
        <f t="shared" si="113"/>
        <v>0</v>
      </c>
      <c r="Q330" s="367">
        <f t="shared" si="114"/>
        <v>0</v>
      </c>
      <c r="R330" s="368">
        <f t="shared" si="115"/>
        <v>0</v>
      </c>
      <c r="S330" s="367">
        <f t="shared" si="116"/>
        <v>0</v>
      </c>
      <c r="T330" s="367">
        <f t="shared" si="117"/>
        <v>0</v>
      </c>
      <c r="U330">
        <f t="shared" si="118"/>
        <v>0</v>
      </c>
      <c r="V330">
        <f t="shared" si="119"/>
        <v>0</v>
      </c>
      <c r="W330">
        <f t="shared" si="120"/>
        <v>0</v>
      </c>
      <c r="X330">
        <f t="shared" si="121"/>
        <v>0</v>
      </c>
      <c r="Y330">
        <f t="shared" si="122"/>
        <v>0</v>
      </c>
      <c r="AA330" s="1" t="e">
        <f t="shared" si="123"/>
        <v>#N/A</v>
      </c>
    </row>
    <row r="331" spans="1:27" x14ac:dyDescent="0.25">
      <c r="A331" s="284">
        <f>+Declarations!A331</f>
        <v>0</v>
      </c>
      <c r="B331" t="str">
        <f t="shared" si="106"/>
        <v/>
      </c>
      <c r="C331" s="1" t="str">
        <f t="shared" si="107"/>
        <v/>
      </c>
      <c r="D331" s="1" t="str">
        <f t="shared" si="125"/>
        <v/>
      </c>
      <c r="E331" s="15">
        <f t="shared" si="108"/>
        <v>0</v>
      </c>
      <c r="F331" s="1">
        <f t="shared" si="109"/>
        <v>0</v>
      </c>
      <c r="G331" s="1" t="str">
        <f t="shared" si="110"/>
        <v/>
      </c>
      <c r="H331" t="str">
        <f t="shared" si="124"/>
        <v xml:space="preserve"> </v>
      </c>
      <c r="M331" s="39">
        <f t="shared" si="105"/>
        <v>0</v>
      </c>
      <c r="N331" s="39">
        <f t="shared" si="111"/>
        <v>0</v>
      </c>
      <c r="O331" s="39">
        <f t="shared" si="112"/>
        <v>0</v>
      </c>
      <c r="P331" s="39">
        <f t="shared" si="113"/>
        <v>0</v>
      </c>
      <c r="Q331" s="367">
        <f t="shared" si="114"/>
        <v>0</v>
      </c>
      <c r="R331" s="368">
        <f t="shared" si="115"/>
        <v>0</v>
      </c>
      <c r="S331" s="367">
        <f t="shared" si="116"/>
        <v>0</v>
      </c>
      <c r="T331" s="367">
        <f t="shared" si="117"/>
        <v>0</v>
      </c>
      <c r="U331">
        <f t="shared" si="118"/>
        <v>0</v>
      </c>
      <c r="V331">
        <f t="shared" si="119"/>
        <v>0</v>
      </c>
      <c r="W331">
        <f t="shared" si="120"/>
        <v>0</v>
      </c>
      <c r="X331">
        <f t="shared" si="121"/>
        <v>0</v>
      </c>
      <c r="Y331">
        <f t="shared" si="122"/>
        <v>0</v>
      </c>
      <c r="AA331" s="1" t="e">
        <f t="shared" si="123"/>
        <v>#N/A</v>
      </c>
    </row>
    <row r="332" spans="1:27" x14ac:dyDescent="0.25">
      <c r="A332" s="284">
        <f>+Declarations!A332</f>
        <v>0</v>
      </c>
      <c r="B332" t="str">
        <f t="shared" si="106"/>
        <v/>
      </c>
      <c r="C332" s="1" t="str">
        <f t="shared" si="107"/>
        <v/>
      </c>
      <c r="D332" s="1" t="str">
        <f t="shared" si="125"/>
        <v/>
      </c>
      <c r="E332" s="15">
        <f t="shared" si="108"/>
        <v>0</v>
      </c>
      <c r="F332" s="1">
        <f t="shared" si="109"/>
        <v>0</v>
      </c>
      <c r="G332" s="1" t="str">
        <f t="shared" si="110"/>
        <v/>
      </c>
      <c r="H332" t="str">
        <f t="shared" si="124"/>
        <v xml:space="preserve"> </v>
      </c>
      <c r="M332" s="39">
        <f t="shared" si="105"/>
        <v>0</v>
      </c>
      <c r="N332" s="39">
        <f t="shared" si="111"/>
        <v>0</v>
      </c>
      <c r="O332" s="39">
        <f t="shared" si="112"/>
        <v>0</v>
      </c>
      <c r="P332" s="39">
        <f t="shared" si="113"/>
        <v>0</v>
      </c>
      <c r="Q332" s="367">
        <f t="shared" si="114"/>
        <v>0</v>
      </c>
      <c r="R332" s="368">
        <f t="shared" si="115"/>
        <v>0</v>
      </c>
      <c r="S332" s="367">
        <f t="shared" si="116"/>
        <v>0</v>
      </c>
      <c r="T332" s="367">
        <f t="shared" si="117"/>
        <v>0</v>
      </c>
      <c r="U332">
        <f t="shared" si="118"/>
        <v>0</v>
      </c>
      <c r="V332">
        <f t="shared" si="119"/>
        <v>0</v>
      </c>
      <c r="W332">
        <f t="shared" si="120"/>
        <v>0</v>
      </c>
      <c r="X332">
        <f t="shared" si="121"/>
        <v>0</v>
      </c>
      <c r="Y332">
        <f t="shared" si="122"/>
        <v>0</v>
      </c>
      <c r="AA332" s="1" t="e">
        <f t="shared" si="123"/>
        <v>#N/A</v>
      </c>
    </row>
    <row r="333" spans="1:27" x14ac:dyDescent="0.25">
      <c r="A333" s="284">
        <f>+Declarations!A333</f>
        <v>0</v>
      </c>
      <c r="B333" t="str">
        <f t="shared" si="106"/>
        <v/>
      </c>
      <c r="C333" s="1" t="str">
        <f t="shared" si="107"/>
        <v/>
      </c>
      <c r="D333" s="1" t="str">
        <f t="shared" si="125"/>
        <v/>
      </c>
      <c r="E333" s="15">
        <f t="shared" si="108"/>
        <v>0</v>
      </c>
      <c r="F333" s="1">
        <f t="shared" si="109"/>
        <v>0</v>
      </c>
      <c r="G333" s="1" t="str">
        <f t="shared" si="110"/>
        <v/>
      </c>
      <c r="H333" t="str">
        <f t="shared" si="124"/>
        <v xml:space="preserve"> </v>
      </c>
      <c r="M333" s="39">
        <f t="shared" si="105"/>
        <v>0</v>
      </c>
      <c r="N333" s="39">
        <f t="shared" si="111"/>
        <v>0</v>
      </c>
      <c r="O333" s="39">
        <f t="shared" si="112"/>
        <v>0</v>
      </c>
      <c r="P333" s="39">
        <f t="shared" si="113"/>
        <v>0</v>
      </c>
      <c r="Q333" s="367">
        <f t="shared" si="114"/>
        <v>0</v>
      </c>
      <c r="R333" s="368">
        <f t="shared" si="115"/>
        <v>0</v>
      </c>
      <c r="S333" s="367">
        <f t="shared" si="116"/>
        <v>0</v>
      </c>
      <c r="T333" s="367">
        <f t="shared" si="117"/>
        <v>0</v>
      </c>
      <c r="U333">
        <f t="shared" si="118"/>
        <v>0</v>
      </c>
      <c r="V333">
        <f t="shared" si="119"/>
        <v>0</v>
      </c>
      <c r="W333">
        <f t="shared" si="120"/>
        <v>0</v>
      </c>
      <c r="X333">
        <f t="shared" si="121"/>
        <v>0</v>
      </c>
      <c r="Y333">
        <f t="shared" si="122"/>
        <v>0</v>
      </c>
      <c r="AA333" s="1" t="e">
        <f t="shared" si="123"/>
        <v>#N/A</v>
      </c>
    </row>
    <row r="334" spans="1:27" x14ac:dyDescent="0.25">
      <c r="A334" s="284">
        <f>+Declarations!A334</f>
        <v>0</v>
      </c>
      <c r="B334" t="str">
        <f t="shared" si="106"/>
        <v/>
      </c>
      <c r="C334" s="1" t="str">
        <f t="shared" si="107"/>
        <v/>
      </c>
      <c r="D334" s="1" t="str">
        <f t="shared" si="125"/>
        <v/>
      </c>
      <c r="E334" s="15">
        <f t="shared" si="108"/>
        <v>0</v>
      </c>
      <c r="F334" s="1">
        <f t="shared" si="109"/>
        <v>0</v>
      </c>
      <c r="G334" s="1" t="str">
        <f t="shared" si="110"/>
        <v/>
      </c>
      <c r="H334" t="str">
        <f t="shared" si="124"/>
        <v xml:space="preserve"> </v>
      </c>
      <c r="M334" s="39">
        <f t="shared" si="105"/>
        <v>0</v>
      </c>
      <c r="N334" s="39">
        <f t="shared" si="111"/>
        <v>0</v>
      </c>
      <c r="O334" s="39">
        <f t="shared" si="112"/>
        <v>0</v>
      </c>
      <c r="P334" s="39">
        <f t="shared" si="113"/>
        <v>0</v>
      </c>
      <c r="Q334" s="367">
        <f t="shared" si="114"/>
        <v>0</v>
      </c>
      <c r="R334" s="368">
        <f t="shared" si="115"/>
        <v>0</v>
      </c>
      <c r="S334" s="367">
        <f t="shared" si="116"/>
        <v>0</v>
      </c>
      <c r="T334" s="367">
        <f t="shared" si="117"/>
        <v>0</v>
      </c>
      <c r="U334">
        <f t="shared" si="118"/>
        <v>0</v>
      </c>
      <c r="V334">
        <f t="shared" si="119"/>
        <v>0</v>
      </c>
      <c r="W334">
        <f t="shared" si="120"/>
        <v>0</v>
      </c>
      <c r="X334">
        <f t="shared" si="121"/>
        <v>0</v>
      </c>
      <c r="Y334">
        <f t="shared" si="122"/>
        <v>0</v>
      </c>
      <c r="AA334" s="1" t="e">
        <f t="shared" si="123"/>
        <v>#N/A</v>
      </c>
    </row>
    <row r="335" spans="1:27" x14ac:dyDescent="0.25">
      <c r="A335" s="284">
        <f>+Declarations!A335</f>
        <v>0</v>
      </c>
      <c r="B335" t="str">
        <f t="shared" si="106"/>
        <v/>
      </c>
      <c r="C335" s="1" t="str">
        <f t="shared" si="107"/>
        <v/>
      </c>
      <c r="D335" s="1" t="str">
        <f t="shared" si="125"/>
        <v/>
      </c>
      <c r="E335" s="15">
        <f t="shared" si="108"/>
        <v>0</v>
      </c>
      <c r="F335" s="1">
        <f t="shared" si="109"/>
        <v>0</v>
      </c>
      <c r="G335" s="1" t="str">
        <f t="shared" si="110"/>
        <v/>
      </c>
      <c r="H335" t="str">
        <f t="shared" si="124"/>
        <v xml:space="preserve"> </v>
      </c>
      <c r="M335" s="39">
        <f t="shared" si="105"/>
        <v>0</v>
      </c>
      <c r="N335" s="39">
        <f t="shared" si="111"/>
        <v>0</v>
      </c>
      <c r="O335" s="39">
        <f t="shared" si="112"/>
        <v>0</v>
      </c>
      <c r="P335" s="39">
        <f t="shared" si="113"/>
        <v>0</v>
      </c>
      <c r="Q335" s="367">
        <f t="shared" si="114"/>
        <v>0</v>
      </c>
      <c r="R335" s="368">
        <f t="shared" si="115"/>
        <v>0</v>
      </c>
      <c r="S335" s="367">
        <f t="shared" si="116"/>
        <v>0</v>
      </c>
      <c r="T335" s="367">
        <f t="shared" si="117"/>
        <v>0</v>
      </c>
      <c r="U335">
        <f t="shared" si="118"/>
        <v>0</v>
      </c>
      <c r="V335">
        <f t="shared" si="119"/>
        <v>0</v>
      </c>
      <c r="W335">
        <f t="shared" si="120"/>
        <v>0</v>
      </c>
      <c r="X335">
        <f t="shared" si="121"/>
        <v>0</v>
      </c>
      <c r="Y335">
        <f t="shared" si="122"/>
        <v>0</v>
      </c>
      <c r="AA335" s="1" t="e">
        <f t="shared" si="123"/>
        <v>#N/A</v>
      </c>
    </row>
    <row r="336" spans="1:27" x14ac:dyDescent="0.25">
      <c r="A336" s="284">
        <f>+Declarations!A336</f>
        <v>0</v>
      </c>
      <c r="B336" t="str">
        <f t="shared" si="106"/>
        <v/>
      </c>
      <c r="C336" s="1" t="str">
        <f t="shared" si="107"/>
        <v/>
      </c>
      <c r="D336" s="1" t="str">
        <f t="shared" si="125"/>
        <v/>
      </c>
      <c r="E336" s="15">
        <f t="shared" si="108"/>
        <v>0</v>
      </c>
      <c r="F336" s="1">
        <f t="shared" si="109"/>
        <v>0</v>
      </c>
      <c r="G336" s="1" t="str">
        <f t="shared" si="110"/>
        <v/>
      </c>
      <c r="H336" t="str">
        <f t="shared" si="124"/>
        <v xml:space="preserve"> </v>
      </c>
      <c r="M336" s="39">
        <f t="shared" si="105"/>
        <v>0</v>
      </c>
      <c r="N336" s="39">
        <f t="shared" si="111"/>
        <v>0</v>
      </c>
      <c r="O336" s="39">
        <f t="shared" si="112"/>
        <v>0</v>
      </c>
      <c r="P336" s="39">
        <f t="shared" si="113"/>
        <v>0</v>
      </c>
      <c r="Q336" s="367">
        <f t="shared" si="114"/>
        <v>0</v>
      </c>
      <c r="R336" s="368">
        <f t="shared" si="115"/>
        <v>0</v>
      </c>
      <c r="S336" s="367">
        <f t="shared" si="116"/>
        <v>0</v>
      </c>
      <c r="T336" s="367">
        <f t="shared" si="117"/>
        <v>0</v>
      </c>
      <c r="U336">
        <f t="shared" si="118"/>
        <v>0</v>
      </c>
      <c r="V336">
        <f t="shared" si="119"/>
        <v>0</v>
      </c>
      <c r="W336">
        <f t="shared" si="120"/>
        <v>0</v>
      </c>
      <c r="X336">
        <f t="shared" si="121"/>
        <v>0</v>
      </c>
      <c r="Y336">
        <f t="shared" si="122"/>
        <v>0</v>
      </c>
      <c r="AA336" s="1" t="e">
        <f t="shared" si="123"/>
        <v>#N/A</v>
      </c>
    </row>
    <row r="337" spans="1:27" x14ac:dyDescent="0.25">
      <c r="A337" s="284">
        <f>+Declarations!A337</f>
        <v>0</v>
      </c>
      <c r="B337" t="str">
        <f t="shared" si="106"/>
        <v/>
      </c>
      <c r="C337" s="1" t="str">
        <f t="shared" si="107"/>
        <v/>
      </c>
      <c r="D337" s="1" t="str">
        <f t="shared" si="125"/>
        <v/>
      </c>
      <c r="E337" s="15">
        <f t="shared" si="108"/>
        <v>0</v>
      </c>
      <c r="F337" s="1">
        <f t="shared" si="109"/>
        <v>0</v>
      </c>
      <c r="G337" s="1" t="str">
        <f t="shared" si="110"/>
        <v/>
      </c>
      <c r="H337" t="str">
        <f t="shared" si="124"/>
        <v xml:space="preserve"> </v>
      </c>
      <c r="M337" s="39">
        <f t="shared" si="105"/>
        <v>0</v>
      </c>
      <c r="N337" s="39">
        <f t="shared" si="111"/>
        <v>0</v>
      </c>
      <c r="O337" s="39">
        <f t="shared" si="112"/>
        <v>0</v>
      </c>
      <c r="P337" s="39">
        <f t="shared" si="113"/>
        <v>0</v>
      </c>
      <c r="Q337" s="367">
        <f t="shared" si="114"/>
        <v>0</v>
      </c>
      <c r="R337" s="368">
        <f t="shared" si="115"/>
        <v>0</v>
      </c>
      <c r="S337" s="367">
        <f t="shared" si="116"/>
        <v>0</v>
      </c>
      <c r="T337" s="367">
        <f t="shared" si="117"/>
        <v>0</v>
      </c>
      <c r="U337">
        <f t="shared" si="118"/>
        <v>0</v>
      </c>
      <c r="V337">
        <f t="shared" si="119"/>
        <v>0</v>
      </c>
      <c r="W337">
        <f t="shared" si="120"/>
        <v>0</v>
      </c>
      <c r="X337">
        <f t="shared" si="121"/>
        <v>0</v>
      </c>
      <c r="Y337">
        <f t="shared" si="122"/>
        <v>0</v>
      </c>
      <c r="AA337" s="1" t="e">
        <f t="shared" si="123"/>
        <v>#N/A</v>
      </c>
    </row>
    <row r="338" spans="1:27" x14ac:dyDescent="0.25">
      <c r="A338" s="284">
        <f>+Declarations!A338</f>
        <v>0</v>
      </c>
      <c r="B338" t="str">
        <f t="shared" si="106"/>
        <v/>
      </c>
      <c r="C338" s="1" t="str">
        <f t="shared" si="107"/>
        <v/>
      </c>
      <c r="D338" s="1" t="str">
        <f t="shared" si="125"/>
        <v/>
      </c>
      <c r="E338" s="15">
        <f t="shared" si="108"/>
        <v>0</v>
      </c>
      <c r="F338" s="1">
        <f t="shared" si="109"/>
        <v>0</v>
      </c>
      <c r="G338" s="1" t="str">
        <f t="shared" si="110"/>
        <v/>
      </c>
      <c r="H338" t="str">
        <f t="shared" si="124"/>
        <v xml:space="preserve"> </v>
      </c>
      <c r="M338" s="39">
        <f t="shared" si="105"/>
        <v>0</v>
      </c>
      <c r="N338" s="39">
        <f t="shared" si="111"/>
        <v>0</v>
      </c>
      <c r="O338" s="39">
        <f t="shared" si="112"/>
        <v>0</v>
      </c>
      <c r="P338" s="39">
        <f t="shared" si="113"/>
        <v>0</v>
      </c>
      <c r="Q338" s="367">
        <f t="shared" si="114"/>
        <v>0</v>
      </c>
      <c r="R338" s="368">
        <f t="shared" si="115"/>
        <v>0</v>
      </c>
      <c r="S338" s="367">
        <f t="shared" si="116"/>
        <v>0</v>
      </c>
      <c r="T338" s="367">
        <f t="shared" si="117"/>
        <v>0</v>
      </c>
      <c r="U338">
        <f t="shared" si="118"/>
        <v>0</v>
      </c>
      <c r="V338">
        <f t="shared" si="119"/>
        <v>0</v>
      </c>
      <c r="W338">
        <f t="shared" si="120"/>
        <v>0</v>
      </c>
      <c r="X338">
        <f t="shared" si="121"/>
        <v>0</v>
      </c>
      <c r="Y338">
        <f t="shared" si="122"/>
        <v>0</v>
      </c>
      <c r="AA338" s="1" t="e">
        <f t="shared" si="123"/>
        <v>#N/A</v>
      </c>
    </row>
    <row r="339" spans="1:27" x14ac:dyDescent="0.25">
      <c r="A339" s="284">
        <f>+Declarations!A339</f>
        <v>0</v>
      </c>
      <c r="B339" t="str">
        <f t="shared" si="106"/>
        <v/>
      </c>
      <c r="C339" s="1" t="str">
        <f t="shared" si="107"/>
        <v/>
      </c>
      <c r="D339" s="1" t="str">
        <f t="shared" si="125"/>
        <v/>
      </c>
      <c r="E339" s="15">
        <f t="shared" si="108"/>
        <v>0</v>
      </c>
      <c r="F339" s="1">
        <f t="shared" si="109"/>
        <v>0</v>
      </c>
      <c r="G339" s="1" t="str">
        <f t="shared" si="110"/>
        <v/>
      </c>
      <c r="H339" t="str">
        <f t="shared" si="124"/>
        <v xml:space="preserve"> </v>
      </c>
      <c r="M339" s="39">
        <f t="shared" si="105"/>
        <v>0</v>
      </c>
      <c r="N339" s="39">
        <f t="shared" si="111"/>
        <v>0</v>
      </c>
      <c r="O339" s="39">
        <f t="shared" si="112"/>
        <v>0</v>
      </c>
      <c r="P339" s="39">
        <f t="shared" si="113"/>
        <v>0</v>
      </c>
      <c r="Q339" s="367">
        <f t="shared" si="114"/>
        <v>0</v>
      </c>
      <c r="R339" s="368">
        <f t="shared" si="115"/>
        <v>0</v>
      </c>
      <c r="S339" s="367">
        <f t="shared" si="116"/>
        <v>0</v>
      </c>
      <c r="T339" s="367">
        <f t="shared" si="117"/>
        <v>0</v>
      </c>
      <c r="U339">
        <f t="shared" si="118"/>
        <v>0</v>
      </c>
      <c r="V339">
        <f t="shared" si="119"/>
        <v>0</v>
      </c>
      <c r="W339">
        <f t="shared" si="120"/>
        <v>0</v>
      </c>
      <c r="X339">
        <f t="shared" si="121"/>
        <v>0</v>
      </c>
      <c r="Y339">
        <f t="shared" si="122"/>
        <v>0</v>
      </c>
      <c r="AA339" s="1" t="e">
        <f t="shared" si="123"/>
        <v>#N/A</v>
      </c>
    </row>
    <row r="340" spans="1:27" x14ac:dyDescent="0.25">
      <c r="A340" s="284">
        <f>+Declarations!A340</f>
        <v>0</v>
      </c>
      <c r="B340" t="str">
        <f t="shared" si="106"/>
        <v/>
      </c>
      <c r="C340" s="1" t="str">
        <f t="shared" si="107"/>
        <v/>
      </c>
      <c r="D340" s="1" t="str">
        <f t="shared" si="125"/>
        <v/>
      </c>
      <c r="E340" s="15">
        <f t="shared" si="108"/>
        <v>0</v>
      </c>
      <c r="F340" s="1">
        <f t="shared" si="109"/>
        <v>0</v>
      </c>
      <c r="G340" s="1" t="str">
        <f t="shared" si="110"/>
        <v/>
      </c>
      <c r="H340" t="str">
        <f t="shared" si="124"/>
        <v xml:space="preserve"> </v>
      </c>
      <c r="M340" s="39">
        <f t="shared" si="105"/>
        <v>0</v>
      </c>
      <c r="N340" s="39">
        <f t="shared" si="111"/>
        <v>0</v>
      </c>
      <c r="O340" s="39">
        <f t="shared" si="112"/>
        <v>0</v>
      </c>
      <c r="P340" s="39">
        <f t="shared" si="113"/>
        <v>0</v>
      </c>
      <c r="Q340" s="367">
        <f t="shared" si="114"/>
        <v>0</v>
      </c>
      <c r="R340" s="368">
        <f t="shared" si="115"/>
        <v>0</v>
      </c>
      <c r="S340" s="367">
        <f t="shared" si="116"/>
        <v>0</v>
      </c>
      <c r="T340" s="367">
        <f t="shared" si="117"/>
        <v>0</v>
      </c>
      <c r="U340">
        <f t="shared" si="118"/>
        <v>0</v>
      </c>
      <c r="V340">
        <f t="shared" si="119"/>
        <v>0</v>
      </c>
      <c r="W340">
        <f t="shared" si="120"/>
        <v>0</v>
      </c>
      <c r="X340">
        <f t="shared" si="121"/>
        <v>0</v>
      </c>
      <c r="Y340">
        <f t="shared" si="122"/>
        <v>0</v>
      </c>
      <c r="AA340" s="1" t="e">
        <f t="shared" si="123"/>
        <v>#N/A</v>
      </c>
    </row>
    <row r="341" spans="1:27" x14ac:dyDescent="0.25">
      <c r="A341" s="284">
        <f>+Declarations!A341</f>
        <v>0</v>
      </c>
      <c r="B341" t="str">
        <f t="shared" si="106"/>
        <v/>
      </c>
      <c r="C341" s="1" t="str">
        <f t="shared" si="107"/>
        <v/>
      </c>
      <c r="D341" s="1" t="str">
        <f t="shared" si="125"/>
        <v/>
      </c>
      <c r="E341" s="15">
        <f t="shared" si="108"/>
        <v>0</v>
      </c>
      <c r="F341" s="1">
        <f t="shared" si="109"/>
        <v>0</v>
      </c>
      <c r="G341" s="1" t="str">
        <f t="shared" si="110"/>
        <v/>
      </c>
      <c r="H341" t="str">
        <f t="shared" si="124"/>
        <v xml:space="preserve"> </v>
      </c>
      <c r="M341" s="39">
        <f t="shared" si="105"/>
        <v>0</v>
      </c>
      <c r="N341" s="39">
        <f t="shared" si="111"/>
        <v>0</v>
      </c>
      <c r="O341" s="39">
        <f t="shared" si="112"/>
        <v>0</v>
      </c>
      <c r="P341" s="39">
        <f t="shared" si="113"/>
        <v>0</v>
      </c>
      <c r="Q341" s="367">
        <f t="shared" si="114"/>
        <v>0</v>
      </c>
      <c r="R341" s="368">
        <f t="shared" si="115"/>
        <v>0</v>
      </c>
      <c r="S341" s="367">
        <f t="shared" si="116"/>
        <v>0</v>
      </c>
      <c r="T341" s="367">
        <f t="shared" si="117"/>
        <v>0</v>
      </c>
      <c r="U341">
        <f t="shared" si="118"/>
        <v>0</v>
      </c>
      <c r="V341">
        <f t="shared" si="119"/>
        <v>0</v>
      </c>
      <c r="W341">
        <f t="shared" si="120"/>
        <v>0</v>
      </c>
      <c r="X341">
        <f t="shared" si="121"/>
        <v>0</v>
      </c>
      <c r="Y341">
        <f t="shared" si="122"/>
        <v>0</v>
      </c>
      <c r="AA341" s="1" t="e">
        <f t="shared" si="123"/>
        <v>#N/A</v>
      </c>
    </row>
    <row r="342" spans="1:27" x14ac:dyDescent="0.25">
      <c r="A342" s="284">
        <f>+Declarations!A342</f>
        <v>0</v>
      </c>
      <c r="B342" t="str">
        <f t="shared" si="106"/>
        <v/>
      </c>
      <c r="C342" s="1" t="str">
        <f t="shared" si="107"/>
        <v/>
      </c>
      <c r="D342" s="1" t="str">
        <f t="shared" si="125"/>
        <v/>
      </c>
      <c r="E342" s="15">
        <f t="shared" si="108"/>
        <v>0</v>
      </c>
      <c r="F342" s="1">
        <f t="shared" si="109"/>
        <v>0</v>
      </c>
      <c r="G342" s="1" t="str">
        <f t="shared" si="110"/>
        <v/>
      </c>
      <c r="H342" t="str">
        <f t="shared" si="124"/>
        <v xml:space="preserve"> </v>
      </c>
      <c r="M342" s="39">
        <f t="shared" si="105"/>
        <v>0</v>
      </c>
      <c r="N342" s="39">
        <f t="shared" si="111"/>
        <v>0</v>
      </c>
      <c r="O342" s="39">
        <f t="shared" si="112"/>
        <v>0</v>
      </c>
      <c r="P342" s="39">
        <f t="shared" si="113"/>
        <v>0</v>
      </c>
      <c r="Q342" s="367">
        <f t="shared" si="114"/>
        <v>0</v>
      </c>
      <c r="R342" s="368">
        <f t="shared" si="115"/>
        <v>0</v>
      </c>
      <c r="S342" s="367">
        <f t="shared" si="116"/>
        <v>0</v>
      </c>
      <c r="T342" s="367">
        <f t="shared" si="117"/>
        <v>0</v>
      </c>
      <c r="U342">
        <f t="shared" si="118"/>
        <v>0</v>
      </c>
      <c r="V342">
        <f t="shared" si="119"/>
        <v>0</v>
      </c>
      <c r="W342">
        <f t="shared" si="120"/>
        <v>0</v>
      </c>
      <c r="X342">
        <f t="shared" si="121"/>
        <v>0</v>
      </c>
      <c r="Y342">
        <f t="shared" si="122"/>
        <v>0</v>
      </c>
      <c r="AA342" s="1" t="e">
        <f t="shared" si="123"/>
        <v>#N/A</v>
      </c>
    </row>
    <row r="343" spans="1:27" x14ac:dyDescent="0.25">
      <c r="A343" s="284">
        <f>+Declarations!A343</f>
        <v>0</v>
      </c>
      <c r="B343" t="str">
        <f t="shared" si="106"/>
        <v/>
      </c>
      <c r="C343" s="1" t="str">
        <f t="shared" si="107"/>
        <v/>
      </c>
      <c r="D343" s="1" t="str">
        <f t="shared" si="125"/>
        <v/>
      </c>
      <c r="E343" s="15">
        <f t="shared" si="108"/>
        <v>0</v>
      </c>
      <c r="F343" s="1">
        <f t="shared" si="109"/>
        <v>0</v>
      </c>
      <c r="G343" s="1" t="str">
        <f t="shared" si="110"/>
        <v/>
      </c>
      <c r="H343" t="str">
        <f t="shared" si="124"/>
        <v xml:space="preserve"> </v>
      </c>
      <c r="M343" s="39">
        <f t="shared" si="105"/>
        <v>0</v>
      </c>
      <c r="N343" s="39">
        <f t="shared" si="111"/>
        <v>0</v>
      </c>
      <c r="O343" s="39">
        <f t="shared" si="112"/>
        <v>0</v>
      </c>
      <c r="P343" s="39">
        <f t="shared" si="113"/>
        <v>0</v>
      </c>
      <c r="Q343" s="367">
        <f t="shared" si="114"/>
        <v>0</v>
      </c>
      <c r="R343" s="368">
        <f t="shared" si="115"/>
        <v>0</v>
      </c>
      <c r="S343" s="367">
        <f t="shared" si="116"/>
        <v>0</v>
      </c>
      <c r="T343" s="367">
        <f t="shared" si="117"/>
        <v>0</v>
      </c>
      <c r="U343">
        <f t="shared" si="118"/>
        <v>0</v>
      </c>
      <c r="V343">
        <f t="shared" si="119"/>
        <v>0</v>
      </c>
      <c r="W343">
        <f t="shared" si="120"/>
        <v>0</v>
      </c>
      <c r="X343">
        <f t="shared" si="121"/>
        <v>0</v>
      </c>
      <c r="Y343">
        <f t="shared" si="122"/>
        <v>0</v>
      </c>
      <c r="AA343" s="1" t="e">
        <f t="shared" si="123"/>
        <v>#N/A</v>
      </c>
    </row>
    <row r="344" spans="1:27" x14ac:dyDescent="0.25">
      <c r="A344" s="284">
        <f>+Declarations!A344</f>
        <v>0</v>
      </c>
      <c r="B344" t="str">
        <f t="shared" si="106"/>
        <v/>
      </c>
      <c r="C344" s="1" t="str">
        <f t="shared" si="107"/>
        <v/>
      </c>
      <c r="D344" s="1" t="str">
        <f t="shared" si="125"/>
        <v/>
      </c>
      <c r="E344" s="15">
        <f t="shared" si="108"/>
        <v>0</v>
      </c>
      <c r="F344" s="1">
        <f t="shared" si="109"/>
        <v>0</v>
      </c>
      <c r="G344" s="1" t="str">
        <f t="shared" si="110"/>
        <v/>
      </c>
      <c r="H344" t="str">
        <f t="shared" si="124"/>
        <v xml:space="preserve"> </v>
      </c>
      <c r="M344" s="39">
        <f t="shared" si="105"/>
        <v>0</v>
      </c>
      <c r="N344" s="39">
        <f t="shared" si="111"/>
        <v>0</v>
      </c>
      <c r="O344" s="39">
        <f t="shared" si="112"/>
        <v>0</v>
      </c>
      <c r="P344" s="39">
        <f t="shared" si="113"/>
        <v>0</v>
      </c>
      <c r="Q344" s="367">
        <f t="shared" si="114"/>
        <v>0</v>
      </c>
      <c r="R344" s="368">
        <f t="shared" si="115"/>
        <v>0</v>
      </c>
      <c r="S344" s="367">
        <f t="shared" si="116"/>
        <v>0</v>
      </c>
      <c r="T344" s="367">
        <f t="shared" si="117"/>
        <v>0</v>
      </c>
      <c r="U344">
        <f t="shared" si="118"/>
        <v>0</v>
      </c>
      <c r="V344">
        <f t="shared" si="119"/>
        <v>0</v>
      </c>
      <c r="W344">
        <f t="shared" si="120"/>
        <v>0</v>
      </c>
      <c r="X344">
        <f t="shared" si="121"/>
        <v>0</v>
      </c>
      <c r="Y344">
        <f t="shared" si="122"/>
        <v>0</v>
      </c>
      <c r="AA344" s="1" t="e">
        <f t="shared" si="123"/>
        <v>#N/A</v>
      </c>
    </row>
    <row r="345" spans="1:27" x14ac:dyDescent="0.25">
      <c r="A345" s="284">
        <f>+Declarations!A345</f>
        <v>0</v>
      </c>
      <c r="B345" t="str">
        <f t="shared" si="106"/>
        <v/>
      </c>
      <c r="C345" s="1" t="str">
        <f t="shared" si="107"/>
        <v/>
      </c>
      <c r="D345" s="1" t="str">
        <f t="shared" si="125"/>
        <v/>
      </c>
      <c r="E345" s="15">
        <f t="shared" si="108"/>
        <v>0</v>
      </c>
      <c r="F345" s="1">
        <f t="shared" si="109"/>
        <v>0</v>
      </c>
      <c r="G345" s="1" t="str">
        <f t="shared" si="110"/>
        <v/>
      </c>
      <c r="H345" t="str">
        <f t="shared" si="124"/>
        <v xml:space="preserve"> </v>
      </c>
      <c r="M345" s="39">
        <f t="shared" si="105"/>
        <v>0</v>
      </c>
      <c r="N345" s="39">
        <f t="shared" si="111"/>
        <v>0</v>
      </c>
      <c r="O345" s="39">
        <f t="shared" si="112"/>
        <v>0</v>
      </c>
      <c r="P345" s="39">
        <f t="shared" si="113"/>
        <v>0</v>
      </c>
      <c r="Q345" s="367">
        <f t="shared" si="114"/>
        <v>0</v>
      </c>
      <c r="R345" s="368">
        <f t="shared" si="115"/>
        <v>0</v>
      </c>
      <c r="S345" s="367">
        <f t="shared" si="116"/>
        <v>0</v>
      </c>
      <c r="T345" s="367">
        <f t="shared" si="117"/>
        <v>0</v>
      </c>
      <c r="U345">
        <f t="shared" si="118"/>
        <v>0</v>
      </c>
      <c r="V345">
        <f t="shared" si="119"/>
        <v>0</v>
      </c>
      <c r="W345">
        <f t="shared" si="120"/>
        <v>0</v>
      </c>
      <c r="X345">
        <f t="shared" si="121"/>
        <v>0</v>
      </c>
      <c r="Y345">
        <f t="shared" si="122"/>
        <v>0</v>
      </c>
      <c r="AA345" s="1" t="e">
        <f t="shared" si="123"/>
        <v>#N/A</v>
      </c>
    </row>
    <row r="346" spans="1:27" x14ac:dyDescent="0.25">
      <c r="A346" s="284">
        <f>+Declarations!A346</f>
        <v>0</v>
      </c>
      <c r="B346" t="str">
        <f t="shared" si="106"/>
        <v/>
      </c>
      <c r="C346" s="1" t="str">
        <f t="shared" si="107"/>
        <v/>
      </c>
      <c r="D346" s="1" t="str">
        <f t="shared" si="125"/>
        <v/>
      </c>
      <c r="E346" s="15">
        <f t="shared" si="108"/>
        <v>0</v>
      </c>
      <c r="F346" s="1">
        <f t="shared" si="109"/>
        <v>0</v>
      </c>
      <c r="G346" s="1" t="str">
        <f t="shared" si="110"/>
        <v/>
      </c>
      <c r="H346" t="str">
        <f t="shared" si="124"/>
        <v xml:space="preserve"> </v>
      </c>
      <c r="M346" s="39">
        <f t="shared" si="105"/>
        <v>0</v>
      </c>
      <c r="N346" s="39">
        <f t="shared" si="111"/>
        <v>0</v>
      </c>
      <c r="O346" s="39">
        <f t="shared" si="112"/>
        <v>0</v>
      </c>
      <c r="P346" s="39">
        <f t="shared" si="113"/>
        <v>0</v>
      </c>
      <c r="Q346" s="367">
        <f t="shared" si="114"/>
        <v>0</v>
      </c>
      <c r="R346" s="368">
        <f t="shared" si="115"/>
        <v>0</v>
      </c>
      <c r="S346" s="367">
        <f t="shared" si="116"/>
        <v>0</v>
      </c>
      <c r="T346" s="367">
        <f t="shared" si="117"/>
        <v>0</v>
      </c>
      <c r="U346">
        <f t="shared" si="118"/>
        <v>0</v>
      </c>
      <c r="V346">
        <f t="shared" si="119"/>
        <v>0</v>
      </c>
      <c r="W346">
        <f t="shared" si="120"/>
        <v>0</v>
      </c>
      <c r="X346">
        <f t="shared" si="121"/>
        <v>0</v>
      </c>
      <c r="Y346">
        <f t="shared" si="122"/>
        <v>0</v>
      </c>
      <c r="AA346" s="1" t="e">
        <f t="shared" si="123"/>
        <v>#N/A</v>
      </c>
    </row>
    <row r="347" spans="1:27" x14ac:dyDescent="0.25">
      <c r="A347" s="284">
        <f>+Declarations!A347</f>
        <v>0</v>
      </c>
      <c r="B347" t="str">
        <f t="shared" si="106"/>
        <v/>
      </c>
      <c r="C347" s="1" t="str">
        <f t="shared" si="107"/>
        <v/>
      </c>
      <c r="D347" s="1" t="str">
        <f t="shared" si="125"/>
        <v/>
      </c>
      <c r="E347" s="15">
        <f t="shared" si="108"/>
        <v>0</v>
      </c>
      <c r="F347" s="1">
        <f t="shared" si="109"/>
        <v>0</v>
      </c>
      <c r="G347" s="1" t="str">
        <f t="shared" si="110"/>
        <v/>
      </c>
      <c r="H347" t="str">
        <f t="shared" si="124"/>
        <v xml:space="preserve"> </v>
      </c>
      <c r="M347" s="39">
        <f t="shared" si="105"/>
        <v>0</v>
      </c>
      <c r="N347" s="39">
        <f t="shared" si="111"/>
        <v>0</v>
      </c>
      <c r="O347" s="39">
        <f t="shared" si="112"/>
        <v>0</v>
      </c>
      <c r="P347" s="39">
        <f t="shared" si="113"/>
        <v>0</v>
      </c>
      <c r="Q347" s="367">
        <f t="shared" si="114"/>
        <v>0</v>
      </c>
      <c r="R347" s="368">
        <f t="shared" si="115"/>
        <v>0</v>
      </c>
      <c r="S347" s="367">
        <f t="shared" si="116"/>
        <v>0</v>
      </c>
      <c r="T347" s="367">
        <f t="shared" si="117"/>
        <v>0</v>
      </c>
      <c r="U347">
        <f t="shared" si="118"/>
        <v>0</v>
      </c>
      <c r="V347">
        <f t="shared" si="119"/>
        <v>0</v>
      </c>
      <c r="W347">
        <f t="shared" si="120"/>
        <v>0</v>
      </c>
      <c r="X347">
        <f t="shared" si="121"/>
        <v>0</v>
      </c>
      <c r="Y347">
        <f t="shared" si="122"/>
        <v>0</v>
      </c>
      <c r="AA347" s="1" t="e">
        <f t="shared" si="123"/>
        <v>#N/A</v>
      </c>
    </row>
    <row r="348" spans="1:27" x14ac:dyDescent="0.25">
      <c r="A348" s="284">
        <f>+Declarations!A348</f>
        <v>0</v>
      </c>
      <c r="B348" t="str">
        <f t="shared" si="106"/>
        <v/>
      </c>
      <c r="C348" s="1" t="str">
        <f t="shared" si="107"/>
        <v/>
      </c>
      <c r="D348" s="1" t="str">
        <f t="shared" si="125"/>
        <v/>
      </c>
      <c r="E348" s="15">
        <f t="shared" si="108"/>
        <v>0</v>
      </c>
      <c r="F348" s="1">
        <f t="shared" si="109"/>
        <v>0</v>
      </c>
      <c r="G348" s="1" t="str">
        <f t="shared" si="110"/>
        <v/>
      </c>
      <c r="H348" t="str">
        <f t="shared" si="124"/>
        <v xml:space="preserve"> </v>
      </c>
      <c r="M348" s="39">
        <f t="shared" si="105"/>
        <v>0</v>
      </c>
      <c r="N348" s="39">
        <f t="shared" si="111"/>
        <v>0</v>
      </c>
      <c r="O348" s="39">
        <f t="shared" si="112"/>
        <v>0</v>
      </c>
      <c r="P348" s="39">
        <f t="shared" si="113"/>
        <v>0</v>
      </c>
      <c r="Q348" s="367">
        <f t="shared" si="114"/>
        <v>0</v>
      </c>
      <c r="R348" s="368">
        <f t="shared" si="115"/>
        <v>0</v>
      </c>
      <c r="S348" s="367">
        <f t="shared" si="116"/>
        <v>0</v>
      </c>
      <c r="T348" s="367">
        <f t="shared" si="117"/>
        <v>0</v>
      </c>
      <c r="U348">
        <f t="shared" si="118"/>
        <v>0</v>
      </c>
      <c r="V348">
        <f t="shared" si="119"/>
        <v>0</v>
      </c>
      <c r="W348">
        <f t="shared" si="120"/>
        <v>0</v>
      </c>
      <c r="X348">
        <f t="shared" si="121"/>
        <v>0</v>
      </c>
      <c r="Y348">
        <f t="shared" si="122"/>
        <v>0</v>
      </c>
      <c r="AA348" s="1" t="e">
        <f t="shared" si="123"/>
        <v>#N/A</v>
      </c>
    </row>
    <row r="349" spans="1:27" x14ac:dyDescent="0.25">
      <c r="A349" s="284">
        <f>+Declarations!A349</f>
        <v>0</v>
      </c>
      <c r="B349" t="str">
        <f t="shared" si="106"/>
        <v/>
      </c>
      <c r="C349" s="1" t="str">
        <f t="shared" si="107"/>
        <v/>
      </c>
      <c r="D349" s="1" t="str">
        <f t="shared" si="125"/>
        <v/>
      </c>
      <c r="E349" s="15">
        <f t="shared" si="108"/>
        <v>0</v>
      </c>
      <c r="F349" s="1">
        <f t="shared" si="109"/>
        <v>0</v>
      </c>
      <c r="G349" s="1" t="str">
        <f t="shared" si="110"/>
        <v/>
      </c>
      <c r="H349" t="str">
        <f t="shared" si="124"/>
        <v xml:space="preserve"> </v>
      </c>
      <c r="M349" s="39">
        <f t="shared" si="105"/>
        <v>0</v>
      </c>
      <c r="N349" s="39">
        <f t="shared" si="111"/>
        <v>0</v>
      </c>
      <c r="O349" s="39">
        <f t="shared" si="112"/>
        <v>0</v>
      </c>
      <c r="P349" s="39">
        <f t="shared" si="113"/>
        <v>0</v>
      </c>
      <c r="Q349" s="367">
        <f t="shared" si="114"/>
        <v>0</v>
      </c>
      <c r="R349" s="368">
        <f t="shared" si="115"/>
        <v>0</v>
      </c>
      <c r="S349" s="367">
        <f t="shared" si="116"/>
        <v>0</v>
      </c>
      <c r="T349" s="367">
        <f t="shared" si="117"/>
        <v>0</v>
      </c>
      <c r="U349">
        <f t="shared" si="118"/>
        <v>0</v>
      </c>
      <c r="V349">
        <f t="shared" si="119"/>
        <v>0</v>
      </c>
      <c r="W349">
        <f t="shared" si="120"/>
        <v>0</v>
      </c>
      <c r="X349">
        <f t="shared" si="121"/>
        <v>0</v>
      </c>
      <c r="Y349">
        <f t="shared" si="122"/>
        <v>0</v>
      </c>
      <c r="AA349" s="1" t="e">
        <f t="shared" si="123"/>
        <v>#N/A</v>
      </c>
    </row>
    <row r="350" spans="1:27" x14ac:dyDescent="0.25">
      <c r="A350" s="284">
        <f>+Declarations!A350</f>
        <v>0</v>
      </c>
      <c r="B350" t="str">
        <f t="shared" si="106"/>
        <v/>
      </c>
      <c r="C350" s="1" t="str">
        <f t="shared" si="107"/>
        <v/>
      </c>
      <c r="D350" s="1" t="str">
        <f t="shared" si="125"/>
        <v/>
      </c>
      <c r="E350" s="15">
        <f t="shared" si="108"/>
        <v>0</v>
      </c>
      <c r="F350" s="1">
        <f t="shared" si="109"/>
        <v>0</v>
      </c>
      <c r="G350" s="1" t="str">
        <f t="shared" si="110"/>
        <v/>
      </c>
      <c r="H350" t="str">
        <f t="shared" si="124"/>
        <v xml:space="preserve"> </v>
      </c>
      <c r="M350" s="39">
        <f t="shared" si="105"/>
        <v>0</v>
      </c>
      <c r="N350" s="39">
        <f t="shared" si="111"/>
        <v>0</v>
      </c>
      <c r="O350" s="39">
        <f t="shared" si="112"/>
        <v>0</v>
      </c>
      <c r="P350" s="39">
        <f t="shared" si="113"/>
        <v>0</v>
      </c>
      <c r="Q350" s="367">
        <f t="shared" si="114"/>
        <v>0</v>
      </c>
      <c r="R350" s="368">
        <f t="shared" si="115"/>
        <v>0</v>
      </c>
      <c r="S350" s="367">
        <f t="shared" si="116"/>
        <v>0</v>
      </c>
      <c r="T350" s="367">
        <f t="shared" si="117"/>
        <v>0</v>
      </c>
      <c r="U350">
        <f t="shared" si="118"/>
        <v>0</v>
      </c>
      <c r="V350">
        <f t="shared" si="119"/>
        <v>0</v>
      </c>
      <c r="W350">
        <f t="shared" si="120"/>
        <v>0</v>
      </c>
      <c r="X350">
        <f t="shared" si="121"/>
        <v>0</v>
      </c>
      <c r="Y350">
        <f t="shared" si="122"/>
        <v>0</v>
      </c>
      <c r="AA350" s="1" t="e">
        <f t="shared" si="123"/>
        <v>#N/A</v>
      </c>
    </row>
    <row r="351" spans="1:27" x14ac:dyDescent="0.25">
      <c r="A351" s="284">
        <f>+Declarations!A351</f>
        <v>0</v>
      </c>
      <c r="B351" t="str">
        <f t="shared" si="106"/>
        <v/>
      </c>
      <c r="C351" s="1" t="str">
        <f t="shared" si="107"/>
        <v/>
      </c>
      <c r="D351" s="1" t="str">
        <f t="shared" si="125"/>
        <v/>
      </c>
      <c r="E351" s="15">
        <f t="shared" si="108"/>
        <v>0</v>
      </c>
      <c r="F351" s="1">
        <f t="shared" si="109"/>
        <v>0</v>
      </c>
      <c r="G351" s="1" t="str">
        <f t="shared" si="110"/>
        <v/>
      </c>
      <c r="H351" t="str">
        <f t="shared" si="124"/>
        <v xml:space="preserve"> </v>
      </c>
      <c r="M351" s="39">
        <f t="shared" si="105"/>
        <v>0</v>
      </c>
      <c r="N351" s="39">
        <f t="shared" si="111"/>
        <v>0</v>
      </c>
      <c r="O351" s="39">
        <f t="shared" si="112"/>
        <v>0</v>
      </c>
      <c r="P351" s="39">
        <f t="shared" si="113"/>
        <v>0</v>
      </c>
      <c r="Q351" s="367">
        <f t="shared" si="114"/>
        <v>0</v>
      </c>
      <c r="R351" s="368">
        <f t="shared" si="115"/>
        <v>0</v>
      </c>
      <c r="S351" s="367">
        <f t="shared" si="116"/>
        <v>0</v>
      </c>
      <c r="T351" s="367">
        <f t="shared" si="117"/>
        <v>0</v>
      </c>
      <c r="U351">
        <f t="shared" si="118"/>
        <v>0</v>
      </c>
      <c r="V351">
        <f t="shared" si="119"/>
        <v>0</v>
      </c>
      <c r="W351">
        <f t="shared" si="120"/>
        <v>0</v>
      </c>
      <c r="X351">
        <f t="shared" si="121"/>
        <v>0</v>
      </c>
      <c r="Y351">
        <f t="shared" si="122"/>
        <v>0</v>
      </c>
      <c r="AA351" s="1" t="e">
        <f t="shared" si="123"/>
        <v>#N/A</v>
      </c>
    </row>
    <row r="352" spans="1:27" x14ac:dyDescent="0.25">
      <c r="A352" s="284">
        <f>+Declarations!A352</f>
        <v>0</v>
      </c>
      <c r="B352" t="str">
        <f t="shared" si="106"/>
        <v/>
      </c>
      <c r="C352" s="1" t="str">
        <f t="shared" si="107"/>
        <v/>
      </c>
      <c r="D352" s="1" t="str">
        <f t="shared" si="125"/>
        <v/>
      </c>
      <c r="E352" s="15">
        <f t="shared" si="108"/>
        <v>0</v>
      </c>
      <c r="F352" s="1">
        <f t="shared" si="109"/>
        <v>0</v>
      </c>
      <c r="G352" s="1" t="str">
        <f t="shared" si="110"/>
        <v/>
      </c>
      <c r="H352" t="str">
        <f t="shared" si="124"/>
        <v xml:space="preserve"> </v>
      </c>
      <c r="M352" s="39">
        <f t="shared" si="105"/>
        <v>0</v>
      </c>
      <c r="N352" s="39">
        <f t="shared" si="111"/>
        <v>0</v>
      </c>
      <c r="O352" s="39">
        <f t="shared" si="112"/>
        <v>0</v>
      </c>
      <c r="P352" s="39">
        <f t="shared" si="113"/>
        <v>0</v>
      </c>
      <c r="Q352" s="367">
        <f t="shared" si="114"/>
        <v>0</v>
      </c>
      <c r="R352" s="368">
        <f t="shared" si="115"/>
        <v>0</v>
      </c>
      <c r="S352" s="367">
        <f t="shared" si="116"/>
        <v>0</v>
      </c>
      <c r="T352" s="367">
        <f t="shared" si="117"/>
        <v>0</v>
      </c>
      <c r="U352">
        <f t="shared" si="118"/>
        <v>0</v>
      </c>
      <c r="V352">
        <f t="shared" si="119"/>
        <v>0</v>
      </c>
      <c r="W352">
        <f t="shared" si="120"/>
        <v>0</v>
      </c>
      <c r="X352">
        <f t="shared" si="121"/>
        <v>0</v>
      </c>
      <c r="Y352">
        <f t="shared" si="122"/>
        <v>0</v>
      </c>
      <c r="AA352" s="1" t="e">
        <f t="shared" si="123"/>
        <v>#N/A</v>
      </c>
    </row>
    <row r="353" spans="1:27" x14ac:dyDescent="0.25">
      <c r="A353" s="284">
        <f>+Declarations!A353</f>
        <v>0</v>
      </c>
      <c r="B353" t="str">
        <f t="shared" si="106"/>
        <v/>
      </c>
      <c r="C353" s="1" t="str">
        <f t="shared" si="107"/>
        <v/>
      </c>
      <c r="D353" s="1" t="str">
        <f t="shared" si="125"/>
        <v/>
      </c>
      <c r="E353" s="15">
        <f t="shared" si="108"/>
        <v>0</v>
      </c>
      <c r="F353" s="1">
        <f t="shared" si="109"/>
        <v>0</v>
      </c>
      <c r="G353" s="1" t="str">
        <f t="shared" si="110"/>
        <v/>
      </c>
      <c r="H353" t="str">
        <f t="shared" si="124"/>
        <v xml:space="preserve"> </v>
      </c>
      <c r="M353" s="39">
        <f t="shared" si="105"/>
        <v>0</v>
      </c>
      <c r="N353" s="39">
        <f t="shared" si="111"/>
        <v>0</v>
      </c>
      <c r="O353" s="39">
        <f t="shared" si="112"/>
        <v>0</v>
      </c>
      <c r="P353" s="39">
        <f t="shared" si="113"/>
        <v>0</v>
      </c>
      <c r="Q353" s="367">
        <f t="shared" si="114"/>
        <v>0</v>
      </c>
      <c r="R353" s="368">
        <f t="shared" si="115"/>
        <v>0</v>
      </c>
      <c r="S353" s="367">
        <f t="shared" si="116"/>
        <v>0</v>
      </c>
      <c r="T353" s="367">
        <f t="shared" si="117"/>
        <v>0</v>
      </c>
      <c r="U353">
        <f t="shared" si="118"/>
        <v>0</v>
      </c>
      <c r="V353">
        <f t="shared" si="119"/>
        <v>0</v>
      </c>
      <c r="W353">
        <f t="shared" si="120"/>
        <v>0</v>
      </c>
      <c r="X353">
        <f t="shared" si="121"/>
        <v>0</v>
      </c>
      <c r="Y353">
        <f t="shared" si="122"/>
        <v>0</v>
      </c>
      <c r="AA353" s="1" t="e">
        <f t="shared" si="123"/>
        <v>#N/A</v>
      </c>
    </row>
    <row r="354" spans="1:27" x14ac:dyDescent="0.25">
      <c r="A354" s="284">
        <f>+Declarations!A354</f>
        <v>0</v>
      </c>
      <c r="B354" t="str">
        <f t="shared" si="106"/>
        <v/>
      </c>
      <c r="C354" s="1" t="str">
        <f t="shared" si="107"/>
        <v/>
      </c>
      <c r="D354" s="1" t="str">
        <f t="shared" si="125"/>
        <v/>
      </c>
      <c r="E354" s="15">
        <f t="shared" si="108"/>
        <v>0</v>
      </c>
      <c r="F354" s="1">
        <f t="shared" si="109"/>
        <v>0</v>
      </c>
      <c r="G354" s="1" t="str">
        <f t="shared" si="110"/>
        <v/>
      </c>
      <c r="H354" t="str">
        <f t="shared" si="124"/>
        <v xml:space="preserve"> </v>
      </c>
      <c r="M354" s="39">
        <f t="shared" si="105"/>
        <v>0</v>
      </c>
      <c r="N354" s="39">
        <f t="shared" si="111"/>
        <v>0</v>
      </c>
      <c r="O354" s="39">
        <f t="shared" si="112"/>
        <v>0</v>
      </c>
      <c r="P354" s="39">
        <f t="shared" si="113"/>
        <v>0</v>
      </c>
      <c r="Q354" s="367">
        <f t="shared" si="114"/>
        <v>0</v>
      </c>
      <c r="R354" s="368">
        <f t="shared" si="115"/>
        <v>0</v>
      </c>
      <c r="S354" s="367">
        <f t="shared" si="116"/>
        <v>0</v>
      </c>
      <c r="T354" s="367">
        <f t="shared" si="117"/>
        <v>0</v>
      </c>
      <c r="U354">
        <f t="shared" si="118"/>
        <v>0</v>
      </c>
      <c r="V354">
        <f t="shared" si="119"/>
        <v>0</v>
      </c>
      <c r="W354">
        <f t="shared" si="120"/>
        <v>0</v>
      </c>
      <c r="X354">
        <f t="shared" si="121"/>
        <v>0</v>
      </c>
      <c r="Y354">
        <f t="shared" si="122"/>
        <v>0</v>
      </c>
      <c r="AA354" s="1" t="e">
        <f t="shared" si="123"/>
        <v>#N/A</v>
      </c>
    </row>
    <row r="355" spans="1:27" x14ac:dyDescent="0.25">
      <c r="A355" s="284">
        <f>+Declarations!A355</f>
        <v>0</v>
      </c>
      <c r="B355" t="str">
        <f t="shared" si="106"/>
        <v/>
      </c>
      <c r="C355" s="1" t="str">
        <f t="shared" si="107"/>
        <v/>
      </c>
      <c r="D355" s="1" t="str">
        <f t="shared" si="125"/>
        <v/>
      </c>
      <c r="E355" s="15">
        <f t="shared" si="108"/>
        <v>0</v>
      </c>
      <c r="F355" s="1">
        <f t="shared" si="109"/>
        <v>0</v>
      </c>
      <c r="G355" s="1" t="str">
        <f t="shared" si="110"/>
        <v/>
      </c>
      <c r="H355" t="str">
        <f t="shared" si="124"/>
        <v xml:space="preserve"> </v>
      </c>
      <c r="M355" s="39">
        <f t="shared" si="105"/>
        <v>0</v>
      </c>
      <c r="N355" s="39">
        <f t="shared" si="111"/>
        <v>0</v>
      </c>
      <c r="O355" s="39">
        <f t="shared" si="112"/>
        <v>0</v>
      </c>
      <c r="P355" s="39">
        <f t="shared" si="113"/>
        <v>0</v>
      </c>
      <c r="Q355" s="367">
        <f t="shared" si="114"/>
        <v>0</v>
      </c>
      <c r="R355" s="368">
        <f t="shared" si="115"/>
        <v>0</v>
      </c>
      <c r="S355" s="367">
        <f t="shared" si="116"/>
        <v>0</v>
      </c>
      <c r="T355" s="367">
        <f t="shared" si="117"/>
        <v>0</v>
      </c>
      <c r="U355">
        <f t="shared" si="118"/>
        <v>0</v>
      </c>
      <c r="V355">
        <f t="shared" si="119"/>
        <v>0</v>
      </c>
      <c r="W355">
        <f t="shared" si="120"/>
        <v>0</v>
      </c>
      <c r="X355">
        <f t="shared" si="121"/>
        <v>0</v>
      </c>
      <c r="Y355">
        <f t="shared" si="122"/>
        <v>0</v>
      </c>
      <c r="AA355" s="1" t="e">
        <f t="shared" si="123"/>
        <v>#N/A</v>
      </c>
    </row>
    <row r="356" spans="1:27" x14ac:dyDescent="0.25">
      <c r="A356" s="284">
        <f>+Declarations!A356</f>
        <v>0</v>
      </c>
      <c r="B356" t="str">
        <f t="shared" si="106"/>
        <v/>
      </c>
      <c r="C356" s="1" t="str">
        <f t="shared" si="107"/>
        <v/>
      </c>
      <c r="D356" s="1" t="str">
        <f t="shared" si="125"/>
        <v/>
      </c>
      <c r="E356" s="15">
        <f t="shared" si="108"/>
        <v>0</v>
      </c>
      <c r="F356" s="1">
        <f t="shared" si="109"/>
        <v>0</v>
      </c>
      <c r="G356" s="1" t="str">
        <f t="shared" si="110"/>
        <v/>
      </c>
      <c r="H356" t="str">
        <f t="shared" si="124"/>
        <v xml:space="preserve"> </v>
      </c>
      <c r="M356" s="39">
        <f t="shared" si="105"/>
        <v>0</v>
      </c>
      <c r="N356" s="39">
        <f t="shared" si="111"/>
        <v>0</v>
      </c>
      <c r="O356" s="39">
        <f t="shared" si="112"/>
        <v>0</v>
      </c>
      <c r="P356" s="39">
        <f t="shared" si="113"/>
        <v>0</v>
      </c>
      <c r="Q356" s="367">
        <f t="shared" si="114"/>
        <v>0</v>
      </c>
      <c r="R356" s="368">
        <f t="shared" si="115"/>
        <v>0</v>
      </c>
      <c r="S356" s="367">
        <f t="shared" si="116"/>
        <v>0</v>
      </c>
      <c r="T356" s="367">
        <f t="shared" si="117"/>
        <v>0</v>
      </c>
      <c r="U356">
        <f t="shared" si="118"/>
        <v>0</v>
      </c>
      <c r="V356">
        <f t="shared" si="119"/>
        <v>0</v>
      </c>
      <c r="W356">
        <f t="shared" si="120"/>
        <v>0</v>
      </c>
      <c r="X356">
        <f t="shared" si="121"/>
        <v>0</v>
      </c>
      <c r="Y356">
        <f t="shared" si="122"/>
        <v>0</v>
      </c>
      <c r="AA356" s="1" t="e">
        <f t="shared" si="123"/>
        <v>#N/A</v>
      </c>
    </row>
    <row r="357" spans="1:27" x14ac:dyDescent="0.25">
      <c r="A357" s="284">
        <f>+Declarations!A357</f>
        <v>0</v>
      </c>
      <c r="B357" t="str">
        <f t="shared" si="106"/>
        <v/>
      </c>
      <c r="C357" s="1" t="str">
        <f t="shared" si="107"/>
        <v/>
      </c>
      <c r="D357" s="1" t="str">
        <f t="shared" si="125"/>
        <v/>
      </c>
      <c r="E357" s="15">
        <f t="shared" si="108"/>
        <v>0</v>
      </c>
      <c r="F357" s="1">
        <f t="shared" si="109"/>
        <v>0</v>
      </c>
      <c r="G357" s="1" t="str">
        <f t="shared" si="110"/>
        <v/>
      </c>
      <c r="H357" t="str">
        <f t="shared" si="124"/>
        <v xml:space="preserve"> </v>
      </c>
      <c r="M357" s="39">
        <f t="shared" si="105"/>
        <v>0</v>
      </c>
      <c r="N357" s="39">
        <f t="shared" si="111"/>
        <v>0</v>
      </c>
      <c r="O357" s="39">
        <f t="shared" si="112"/>
        <v>0</v>
      </c>
      <c r="P357" s="39">
        <f t="shared" si="113"/>
        <v>0</v>
      </c>
      <c r="Q357" s="367">
        <f t="shared" si="114"/>
        <v>0</v>
      </c>
      <c r="R357" s="368">
        <f t="shared" si="115"/>
        <v>0</v>
      </c>
      <c r="S357" s="367">
        <f t="shared" si="116"/>
        <v>0</v>
      </c>
      <c r="T357" s="367">
        <f t="shared" si="117"/>
        <v>0</v>
      </c>
      <c r="U357">
        <f t="shared" si="118"/>
        <v>0</v>
      </c>
      <c r="V357">
        <f t="shared" si="119"/>
        <v>0</v>
      </c>
      <c r="W357">
        <f t="shared" si="120"/>
        <v>0</v>
      </c>
      <c r="X357">
        <f t="shared" si="121"/>
        <v>0</v>
      </c>
      <c r="Y357">
        <f t="shared" si="122"/>
        <v>0</v>
      </c>
      <c r="AA357" s="1" t="e">
        <f t="shared" si="123"/>
        <v>#N/A</v>
      </c>
    </row>
    <row r="358" spans="1:27" x14ac:dyDescent="0.25">
      <c r="A358" s="284">
        <f>+Declarations!A358</f>
        <v>0</v>
      </c>
      <c r="B358" t="str">
        <f t="shared" si="106"/>
        <v/>
      </c>
      <c r="C358" s="1" t="str">
        <f t="shared" si="107"/>
        <v/>
      </c>
      <c r="D358" s="1" t="str">
        <f t="shared" si="125"/>
        <v/>
      </c>
      <c r="E358" s="15">
        <f t="shared" si="108"/>
        <v>0</v>
      </c>
      <c r="F358" s="1">
        <f t="shared" si="109"/>
        <v>0</v>
      </c>
      <c r="G358" s="1" t="str">
        <f t="shared" si="110"/>
        <v/>
      </c>
      <c r="H358" t="str">
        <f t="shared" si="124"/>
        <v xml:space="preserve"> </v>
      </c>
      <c r="M358" s="39">
        <f t="shared" si="105"/>
        <v>0</v>
      </c>
      <c r="N358" s="39">
        <f t="shared" si="111"/>
        <v>0</v>
      </c>
      <c r="O358" s="39">
        <f t="shared" si="112"/>
        <v>0</v>
      </c>
      <c r="P358" s="39">
        <f t="shared" si="113"/>
        <v>0</v>
      </c>
      <c r="Q358" s="367">
        <f t="shared" si="114"/>
        <v>0</v>
      </c>
      <c r="R358" s="368">
        <f t="shared" si="115"/>
        <v>0</v>
      </c>
      <c r="S358" s="367">
        <f t="shared" si="116"/>
        <v>0</v>
      </c>
      <c r="T358" s="367">
        <f t="shared" si="117"/>
        <v>0</v>
      </c>
      <c r="U358">
        <f t="shared" si="118"/>
        <v>0</v>
      </c>
      <c r="V358">
        <f t="shared" si="119"/>
        <v>0</v>
      </c>
      <c r="W358">
        <f t="shared" si="120"/>
        <v>0</v>
      </c>
      <c r="X358">
        <f t="shared" si="121"/>
        <v>0</v>
      </c>
      <c r="Y358">
        <f t="shared" si="122"/>
        <v>0</v>
      </c>
      <c r="AA358" s="1" t="e">
        <f t="shared" si="123"/>
        <v>#N/A</v>
      </c>
    </row>
    <row r="359" spans="1:27" x14ac:dyDescent="0.25">
      <c r="A359" s="284">
        <f>+Declarations!A359</f>
        <v>0</v>
      </c>
      <c r="B359" t="str">
        <f t="shared" si="106"/>
        <v/>
      </c>
      <c r="C359" s="1" t="str">
        <f t="shared" si="107"/>
        <v/>
      </c>
      <c r="D359" s="1" t="str">
        <f t="shared" si="125"/>
        <v/>
      </c>
      <c r="E359" s="15">
        <f t="shared" si="108"/>
        <v>0</v>
      </c>
      <c r="F359" s="1">
        <f t="shared" si="109"/>
        <v>0</v>
      </c>
      <c r="G359" s="1" t="str">
        <f t="shared" si="110"/>
        <v/>
      </c>
      <c r="H359" t="str">
        <f t="shared" si="124"/>
        <v xml:space="preserve"> </v>
      </c>
      <c r="M359" s="39">
        <f t="shared" si="105"/>
        <v>0</v>
      </c>
      <c r="N359" s="39">
        <f t="shared" si="111"/>
        <v>0</v>
      </c>
      <c r="O359" s="39">
        <f t="shared" si="112"/>
        <v>0</v>
      </c>
      <c r="P359" s="39">
        <f t="shared" si="113"/>
        <v>0</v>
      </c>
      <c r="Q359" s="367">
        <f t="shared" si="114"/>
        <v>0</v>
      </c>
      <c r="R359" s="368">
        <f t="shared" si="115"/>
        <v>0</v>
      </c>
      <c r="S359" s="367">
        <f t="shared" si="116"/>
        <v>0</v>
      </c>
      <c r="T359" s="367">
        <f t="shared" si="117"/>
        <v>0</v>
      </c>
      <c r="U359">
        <f t="shared" si="118"/>
        <v>0</v>
      </c>
      <c r="V359">
        <f t="shared" si="119"/>
        <v>0</v>
      </c>
      <c r="W359">
        <f t="shared" si="120"/>
        <v>0</v>
      </c>
      <c r="X359">
        <f t="shared" si="121"/>
        <v>0</v>
      </c>
      <c r="Y359">
        <f t="shared" si="122"/>
        <v>0</v>
      </c>
      <c r="AA359" s="1" t="e">
        <f t="shared" si="123"/>
        <v>#N/A</v>
      </c>
    </row>
    <row r="360" spans="1:27" x14ac:dyDescent="0.25">
      <c r="A360" s="284">
        <f>+Declarations!A360</f>
        <v>0</v>
      </c>
      <c r="B360" t="str">
        <f t="shared" si="106"/>
        <v/>
      </c>
      <c r="C360" s="1" t="str">
        <f t="shared" si="107"/>
        <v/>
      </c>
      <c r="D360" s="1" t="str">
        <f t="shared" si="125"/>
        <v/>
      </c>
      <c r="E360" s="15">
        <f t="shared" si="108"/>
        <v>0</v>
      </c>
      <c r="F360" s="1">
        <f t="shared" si="109"/>
        <v>0</v>
      </c>
      <c r="G360" s="1" t="str">
        <f t="shared" si="110"/>
        <v/>
      </c>
      <c r="H360" t="str">
        <f t="shared" si="124"/>
        <v xml:space="preserve"> </v>
      </c>
      <c r="M360" s="39">
        <f t="shared" si="105"/>
        <v>0</v>
      </c>
      <c r="N360" s="39">
        <f t="shared" si="111"/>
        <v>0</v>
      </c>
      <c r="O360" s="39">
        <f t="shared" si="112"/>
        <v>0</v>
      </c>
      <c r="P360" s="39">
        <f t="shared" si="113"/>
        <v>0</v>
      </c>
      <c r="Q360" s="367">
        <f t="shared" si="114"/>
        <v>0</v>
      </c>
      <c r="R360" s="368">
        <f t="shared" si="115"/>
        <v>0</v>
      </c>
      <c r="S360" s="367">
        <f t="shared" si="116"/>
        <v>0</v>
      </c>
      <c r="T360" s="367">
        <f t="shared" si="117"/>
        <v>0</v>
      </c>
      <c r="U360">
        <f t="shared" si="118"/>
        <v>0</v>
      </c>
      <c r="V360">
        <f t="shared" si="119"/>
        <v>0</v>
      </c>
      <c r="W360">
        <f t="shared" si="120"/>
        <v>0</v>
      </c>
      <c r="X360">
        <f t="shared" si="121"/>
        <v>0</v>
      </c>
      <c r="Y360">
        <f t="shared" si="122"/>
        <v>0</v>
      </c>
      <c r="AA360" s="1" t="e">
        <f t="shared" si="123"/>
        <v>#N/A</v>
      </c>
    </row>
    <row r="361" spans="1:27" x14ac:dyDescent="0.25">
      <c r="A361" s="284">
        <f>+Declarations!A361</f>
        <v>0</v>
      </c>
      <c r="B361" t="str">
        <f t="shared" si="106"/>
        <v/>
      </c>
      <c r="C361" s="1" t="str">
        <f t="shared" si="107"/>
        <v/>
      </c>
      <c r="D361" s="1" t="str">
        <f t="shared" si="125"/>
        <v/>
      </c>
      <c r="E361" s="15">
        <f t="shared" si="108"/>
        <v>0</v>
      </c>
      <c r="F361" s="1">
        <f t="shared" si="109"/>
        <v>0</v>
      </c>
      <c r="G361" s="1" t="str">
        <f t="shared" si="110"/>
        <v/>
      </c>
      <c r="H361" t="str">
        <f t="shared" si="124"/>
        <v xml:space="preserve"> </v>
      </c>
      <c r="M361" s="39">
        <f t="shared" si="105"/>
        <v>0</v>
      </c>
      <c r="N361" s="39">
        <f t="shared" si="111"/>
        <v>0</v>
      </c>
      <c r="O361" s="39">
        <f t="shared" si="112"/>
        <v>0</v>
      </c>
      <c r="P361" s="39">
        <f t="shared" si="113"/>
        <v>0</v>
      </c>
      <c r="Q361" s="367">
        <f t="shared" si="114"/>
        <v>0</v>
      </c>
      <c r="R361" s="368">
        <f t="shared" si="115"/>
        <v>0</v>
      </c>
      <c r="S361" s="367">
        <f t="shared" si="116"/>
        <v>0</v>
      </c>
      <c r="T361" s="367">
        <f t="shared" si="117"/>
        <v>0</v>
      </c>
      <c r="U361">
        <f t="shared" si="118"/>
        <v>0</v>
      </c>
      <c r="V361">
        <f t="shared" si="119"/>
        <v>0</v>
      </c>
      <c r="W361">
        <f t="shared" si="120"/>
        <v>0</v>
      </c>
      <c r="X361">
        <f t="shared" si="121"/>
        <v>0</v>
      </c>
      <c r="Y361">
        <f t="shared" si="122"/>
        <v>0</v>
      </c>
      <c r="AA361" s="1" t="e">
        <f t="shared" si="123"/>
        <v>#N/A</v>
      </c>
    </row>
    <row r="362" spans="1:27" x14ac:dyDescent="0.25">
      <c r="A362" s="284">
        <f>+Declarations!A362</f>
        <v>0</v>
      </c>
      <c r="B362" t="str">
        <f t="shared" si="106"/>
        <v/>
      </c>
      <c r="C362" s="1" t="str">
        <f t="shared" si="107"/>
        <v/>
      </c>
      <c r="D362" s="1" t="str">
        <f t="shared" si="125"/>
        <v/>
      </c>
      <c r="E362" s="15">
        <f t="shared" si="108"/>
        <v>0</v>
      </c>
      <c r="F362" s="1">
        <f t="shared" si="109"/>
        <v>0</v>
      </c>
      <c r="G362" s="1" t="str">
        <f t="shared" si="110"/>
        <v/>
      </c>
      <c r="H362" t="str">
        <f t="shared" si="124"/>
        <v xml:space="preserve"> </v>
      </c>
      <c r="M362" s="39">
        <f t="shared" si="105"/>
        <v>0</v>
      </c>
      <c r="N362" s="39">
        <f t="shared" si="111"/>
        <v>0</v>
      </c>
      <c r="O362" s="39">
        <f t="shared" si="112"/>
        <v>0</v>
      </c>
      <c r="P362" s="39">
        <f t="shared" si="113"/>
        <v>0</v>
      </c>
      <c r="Q362" s="367">
        <f t="shared" si="114"/>
        <v>0</v>
      </c>
      <c r="R362" s="368">
        <f t="shared" si="115"/>
        <v>0</v>
      </c>
      <c r="S362" s="367">
        <f t="shared" si="116"/>
        <v>0</v>
      </c>
      <c r="T362" s="367">
        <f t="shared" si="117"/>
        <v>0</v>
      </c>
      <c r="U362">
        <f t="shared" si="118"/>
        <v>0</v>
      </c>
      <c r="V362">
        <f t="shared" si="119"/>
        <v>0</v>
      </c>
      <c r="W362">
        <f t="shared" si="120"/>
        <v>0</v>
      </c>
      <c r="X362">
        <f t="shared" si="121"/>
        <v>0</v>
      </c>
      <c r="Y362">
        <f t="shared" si="122"/>
        <v>0</v>
      </c>
      <c r="AA362" s="1" t="e">
        <f t="shared" si="123"/>
        <v>#N/A</v>
      </c>
    </row>
    <row r="363" spans="1:27" x14ac:dyDescent="0.25">
      <c r="A363" s="284">
        <f>+Declarations!A363</f>
        <v>0</v>
      </c>
      <c r="B363" t="str">
        <f t="shared" si="106"/>
        <v/>
      </c>
      <c r="C363" s="1" t="str">
        <f t="shared" si="107"/>
        <v/>
      </c>
      <c r="D363" s="1" t="str">
        <f t="shared" si="125"/>
        <v/>
      </c>
      <c r="E363" s="15">
        <f t="shared" si="108"/>
        <v>0</v>
      </c>
      <c r="F363" s="1">
        <f t="shared" si="109"/>
        <v>0</v>
      </c>
      <c r="G363" s="1" t="str">
        <f t="shared" si="110"/>
        <v/>
      </c>
      <c r="H363" t="str">
        <f t="shared" si="124"/>
        <v xml:space="preserve"> </v>
      </c>
      <c r="M363" s="39">
        <f t="shared" si="105"/>
        <v>0</v>
      </c>
      <c r="N363" s="39">
        <f t="shared" si="111"/>
        <v>0</v>
      </c>
      <c r="O363" s="39">
        <f t="shared" si="112"/>
        <v>0</v>
      </c>
      <c r="P363" s="39">
        <f t="shared" si="113"/>
        <v>0</v>
      </c>
      <c r="Q363" s="367">
        <f t="shared" si="114"/>
        <v>0</v>
      </c>
      <c r="R363" s="368">
        <f t="shared" si="115"/>
        <v>0</v>
      </c>
      <c r="S363" s="367">
        <f t="shared" si="116"/>
        <v>0</v>
      </c>
      <c r="T363" s="367">
        <f t="shared" si="117"/>
        <v>0</v>
      </c>
      <c r="U363">
        <f t="shared" si="118"/>
        <v>0</v>
      </c>
      <c r="V363">
        <f t="shared" si="119"/>
        <v>0</v>
      </c>
      <c r="W363">
        <f t="shared" si="120"/>
        <v>0</v>
      </c>
      <c r="X363">
        <f t="shared" si="121"/>
        <v>0</v>
      </c>
      <c r="Y363">
        <f t="shared" si="122"/>
        <v>0</v>
      </c>
      <c r="AA363" s="1" t="e">
        <f t="shared" si="123"/>
        <v>#N/A</v>
      </c>
    </row>
    <row r="364" spans="1:27" x14ac:dyDescent="0.25">
      <c r="A364" s="284">
        <f>+Declarations!A364</f>
        <v>0</v>
      </c>
      <c r="B364" t="str">
        <f t="shared" si="106"/>
        <v/>
      </c>
      <c r="C364" s="1" t="str">
        <f t="shared" si="107"/>
        <v/>
      </c>
      <c r="D364" s="1" t="str">
        <f t="shared" si="125"/>
        <v/>
      </c>
      <c r="E364" s="15">
        <f t="shared" si="108"/>
        <v>0</v>
      </c>
      <c r="F364" s="1">
        <f t="shared" si="109"/>
        <v>0</v>
      </c>
      <c r="G364" s="1" t="str">
        <f t="shared" si="110"/>
        <v/>
      </c>
      <c r="H364" t="str">
        <f t="shared" si="124"/>
        <v xml:space="preserve"> </v>
      </c>
      <c r="M364" s="39">
        <f t="shared" si="105"/>
        <v>0</v>
      </c>
      <c r="N364" s="39">
        <f t="shared" si="111"/>
        <v>0</v>
      </c>
      <c r="O364" s="39">
        <f t="shared" si="112"/>
        <v>0</v>
      </c>
      <c r="P364" s="39">
        <f t="shared" si="113"/>
        <v>0</v>
      </c>
      <c r="Q364" s="367">
        <f t="shared" si="114"/>
        <v>0</v>
      </c>
      <c r="R364" s="368">
        <f t="shared" si="115"/>
        <v>0</v>
      </c>
      <c r="S364" s="367">
        <f t="shared" si="116"/>
        <v>0</v>
      </c>
      <c r="T364" s="367">
        <f t="shared" si="117"/>
        <v>0</v>
      </c>
      <c r="U364">
        <f t="shared" si="118"/>
        <v>0</v>
      </c>
      <c r="V364">
        <f t="shared" si="119"/>
        <v>0</v>
      </c>
      <c r="W364">
        <f t="shared" si="120"/>
        <v>0</v>
      </c>
      <c r="X364">
        <f t="shared" si="121"/>
        <v>0</v>
      </c>
      <c r="Y364">
        <f t="shared" si="122"/>
        <v>0</v>
      </c>
      <c r="AA364" s="1" t="e">
        <f t="shared" si="123"/>
        <v>#N/A</v>
      </c>
    </row>
    <row r="365" spans="1:27" x14ac:dyDescent="0.25">
      <c r="A365" s="284">
        <f>+Declarations!A365</f>
        <v>0</v>
      </c>
      <c r="B365" t="str">
        <f t="shared" si="106"/>
        <v/>
      </c>
      <c r="C365" s="1" t="str">
        <f t="shared" si="107"/>
        <v/>
      </c>
      <c r="D365" s="1" t="str">
        <f t="shared" si="125"/>
        <v/>
      </c>
      <c r="E365" s="15">
        <f t="shared" si="108"/>
        <v>0</v>
      </c>
      <c r="F365" s="1">
        <f t="shared" si="109"/>
        <v>0</v>
      </c>
      <c r="G365" s="1" t="str">
        <f t="shared" si="110"/>
        <v/>
      </c>
      <c r="H365" t="str">
        <f t="shared" si="124"/>
        <v xml:space="preserve"> </v>
      </c>
      <c r="M365" s="39">
        <f t="shared" si="105"/>
        <v>0</v>
      </c>
      <c r="N365" s="39">
        <f t="shared" si="111"/>
        <v>0</v>
      </c>
      <c r="O365" s="39">
        <f t="shared" si="112"/>
        <v>0</v>
      </c>
      <c r="P365" s="39">
        <f t="shared" si="113"/>
        <v>0</v>
      </c>
      <c r="Q365" s="367">
        <f t="shared" si="114"/>
        <v>0</v>
      </c>
      <c r="R365" s="368">
        <f t="shared" si="115"/>
        <v>0</v>
      </c>
      <c r="S365" s="367">
        <f t="shared" si="116"/>
        <v>0</v>
      </c>
      <c r="T365" s="367">
        <f t="shared" si="117"/>
        <v>0</v>
      </c>
      <c r="U365">
        <f t="shared" si="118"/>
        <v>0</v>
      </c>
      <c r="V365">
        <f t="shared" si="119"/>
        <v>0</v>
      </c>
      <c r="W365">
        <f t="shared" si="120"/>
        <v>0</v>
      </c>
      <c r="X365">
        <f t="shared" si="121"/>
        <v>0</v>
      </c>
      <c r="Y365">
        <f t="shared" si="122"/>
        <v>0</v>
      </c>
      <c r="AA365" s="1" t="e">
        <f t="shared" si="123"/>
        <v>#N/A</v>
      </c>
    </row>
    <row r="366" spans="1:27" x14ac:dyDescent="0.25">
      <c r="A366" s="284">
        <f>+Declarations!A366</f>
        <v>0</v>
      </c>
      <c r="B366" t="str">
        <f t="shared" si="106"/>
        <v/>
      </c>
      <c r="C366" s="1" t="str">
        <f t="shared" si="107"/>
        <v/>
      </c>
      <c r="D366" s="1" t="str">
        <f t="shared" si="125"/>
        <v/>
      </c>
      <c r="E366" s="15">
        <f t="shared" si="108"/>
        <v>0</v>
      </c>
      <c r="F366" s="1">
        <f t="shared" si="109"/>
        <v>0</v>
      </c>
      <c r="G366" s="1" t="str">
        <f t="shared" si="110"/>
        <v/>
      </c>
      <c r="H366" t="str">
        <f t="shared" si="124"/>
        <v xml:space="preserve"> </v>
      </c>
      <c r="M366" s="39">
        <f t="shared" si="105"/>
        <v>0</v>
      </c>
      <c r="N366" s="39">
        <f t="shared" si="111"/>
        <v>0</v>
      </c>
      <c r="O366" s="39">
        <f t="shared" si="112"/>
        <v>0</v>
      </c>
      <c r="P366" s="39">
        <f t="shared" si="113"/>
        <v>0</v>
      </c>
      <c r="Q366" s="367">
        <f t="shared" si="114"/>
        <v>0</v>
      </c>
      <c r="R366" s="368">
        <f t="shared" si="115"/>
        <v>0</v>
      </c>
      <c r="S366" s="367">
        <f t="shared" si="116"/>
        <v>0</v>
      </c>
      <c r="T366" s="367">
        <f t="shared" si="117"/>
        <v>0</v>
      </c>
      <c r="U366">
        <f t="shared" si="118"/>
        <v>0</v>
      </c>
      <c r="V366">
        <f t="shared" si="119"/>
        <v>0</v>
      </c>
      <c r="W366">
        <f t="shared" si="120"/>
        <v>0</v>
      </c>
      <c r="X366">
        <f t="shared" si="121"/>
        <v>0</v>
      </c>
      <c r="Y366">
        <f t="shared" si="122"/>
        <v>0</v>
      </c>
      <c r="AA366" s="1" t="e">
        <f t="shared" si="123"/>
        <v>#N/A</v>
      </c>
    </row>
    <row r="367" spans="1:27" x14ac:dyDescent="0.25">
      <c r="A367" s="284">
        <f>+Declarations!A367</f>
        <v>0</v>
      </c>
      <c r="B367" t="str">
        <f t="shared" si="106"/>
        <v/>
      </c>
      <c r="C367" s="1" t="str">
        <f t="shared" si="107"/>
        <v/>
      </c>
      <c r="D367" s="1" t="str">
        <f t="shared" si="125"/>
        <v/>
      </c>
      <c r="E367" s="15">
        <f t="shared" si="108"/>
        <v>0</v>
      </c>
      <c r="F367" s="1">
        <f t="shared" si="109"/>
        <v>0</v>
      </c>
      <c r="G367" s="1" t="str">
        <f t="shared" si="110"/>
        <v/>
      </c>
      <c r="H367" t="str">
        <f t="shared" si="124"/>
        <v xml:space="preserve"> </v>
      </c>
      <c r="M367" s="39">
        <f t="shared" ref="M367:M430" si="126">IF(ISNA(VLOOKUP($A367,SprintData,2,FALSE)),0,VLOOKUP($A367,SprintData,2,FALSE))</f>
        <v>0</v>
      </c>
      <c r="N367" s="39">
        <f t="shared" si="111"/>
        <v>0</v>
      </c>
      <c r="O367" s="39">
        <f t="shared" si="112"/>
        <v>0</v>
      </c>
      <c r="P367" s="39">
        <f t="shared" si="113"/>
        <v>0</v>
      </c>
      <c r="Q367" s="367">
        <f t="shared" si="114"/>
        <v>0</v>
      </c>
      <c r="R367" s="368">
        <f t="shared" si="115"/>
        <v>0</v>
      </c>
      <c r="S367" s="367">
        <f t="shared" si="116"/>
        <v>0</v>
      </c>
      <c r="T367" s="367">
        <f t="shared" si="117"/>
        <v>0</v>
      </c>
      <c r="U367">
        <f t="shared" si="118"/>
        <v>0</v>
      </c>
      <c r="V367">
        <f t="shared" si="119"/>
        <v>0</v>
      </c>
      <c r="W367">
        <f t="shared" si="120"/>
        <v>0</v>
      </c>
      <c r="X367">
        <f t="shared" si="121"/>
        <v>0</v>
      </c>
      <c r="Y367">
        <f t="shared" si="122"/>
        <v>0</v>
      </c>
      <c r="AA367" s="1" t="e">
        <f t="shared" si="123"/>
        <v>#N/A</v>
      </c>
    </row>
    <row r="368" spans="1:27" x14ac:dyDescent="0.25">
      <c r="A368" s="284">
        <f>+Declarations!A368</f>
        <v>0</v>
      </c>
      <c r="B368" t="str">
        <f t="shared" si="106"/>
        <v/>
      </c>
      <c r="C368" s="1" t="str">
        <f t="shared" si="107"/>
        <v/>
      </c>
      <c r="D368" s="1" t="str">
        <f t="shared" si="125"/>
        <v/>
      </c>
      <c r="E368" s="15">
        <f t="shared" si="108"/>
        <v>0</v>
      </c>
      <c r="F368" s="1">
        <f t="shared" si="109"/>
        <v>0</v>
      </c>
      <c r="G368" s="1" t="str">
        <f t="shared" si="110"/>
        <v/>
      </c>
      <c r="H368" t="str">
        <f t="shared" si="124"/>
        <v xml:space="preserve"> </v>
      </c>
      <c r="M368" s="39">
        <f t="shared" si="126"/>
        <v>0</v>
      </c>
      <c r="N368" s="39">
        <f t="shared" si="111"/>
        <v>0</v>
      </c>
      <c r="O368" s="39">
        <f t="shared" si="112"/>
        <v>0</v>
      </c>
      <c r="P368" s="39">
        <f t="shared" si="113"/>
        <v>0</v>
      </c>
      <c r="Q368" s="367">
        <f t="shared" si="114"/>
        <v>0</v>
      </c>
      <c r="R368" s="368">
        <f t="shared" si="115"/>
        <v>0</v>
      </c>
      <c r="S368" s="367">
        <f t="shared" si="116"/>
        <v>0</v>
      </c>
      <c r="T368" s="367">
        <f t="shared" si="117"/>
        <v>0</v>
      </c>
      <c r="U368">
        <f t="shared" si="118"/>
        <v>0</v>
      </c>
      <c r="V368">
        <f t="shared" si="119"/>
        <v>0</v>
      </c>
      <c r="W368">
        <f t="shared" si="120"/>
        <v>0</v>
      </c>
      <c r="X368">
        <f t="shared" si="121"/>
        <v>0</v>
      </c>
      <c r="Y368">
        <f t="shared" si="122"/>
        <v>0</v>
      </c>
      <c r="AA368" s="1" t="e">
        <f t="shared" si="123"/>
        <v>#N/A</v>
      </c>
    </row>
    <row r="369" spans="1:27" x14ac:dyDescent="0.25">
      <c r="A369" s="284">
        <f>+Declarations!A369</f>
        <v>0</v>
      </c>
      <c r="B369" t="str">
        <f t="shared" si="106"/>
        <v/>
      </c>
      <c r="C369" s="1" t="str">
        <f t="shared" si="107"/>
        <v/>
      </c>
      <c r="D369" s="1" t="str">
        <f t="shared" si="125"/>
        <v/>
      </c>
      <c r="E369" s="15">
        <f t="shared" si="108"/>
        <v>0</v>
      </c>
      <c r="F369" s="1">
        <f t="shared" si="109"/>
        <v>0</v>
      </c>
      <c r="G369" s="1" t="str">
        <f t="shared" si="110"/>
        <v/>
      </c>
      <c r="H369" t="str">
        <f t="shared" si="124"/>
        <v xml:space="preserve"> </v>
      </c>
      <c r="M369" s="39">
        <f t="shared" si="126"/>
        <v>0</v>
      </c>
      <c r="N369" s="39">
        <f t="shared" si="111"/>
        <v>0</v>
      </c>
      <c r="O369" s="39">
        <f t="shared" si="112"/>
        <v>0</v>
      </c>
      <c r="P369" s="39">
        <f t="shared" si="113"/>
        <v>0</v>
      </c>
      <c r="Q369" s="367">
        <f t="shared" si="114"/>
        <v>0</v>
      </c>
      <c r="R369" s="368">
        <f t="shared" si="115"/>
        <v>0</v>
      </c>
      <c r="S369" s="367">
        <f t="shared" si="116"/>
        <v>0</v>
      </c>
      <c r="T369" s="367">
        <f t="shared" si="117"/>
        <v>0</v>
      </c>
      <c r="U369">
        <f t="shared" si="118"/>
        <v>0</v>
      </c>
      <c r="V369">
        <f t="shared" si="119"/>
        <v>0</v>
      </c>
      <c r="W369">
        <f t="shared" si="120"/>
        <v>0</v>
      </c>
      <c r="X369">
        <f t="shared" si="121"/>
        <v>0</v>
      </c>
      <c r="Y369">
        <f t="shared" si="122"/>
        <v>0</v>
      </c>
      <c r="AA369" s="1" t="e">
        <f t="shared" si="123"/>
        <v>#N/A</v>
      </c>
    </row>
    <row r="370" spans="1:27" x14ac:dyDescent="0.25">
      <c r="A370" s="284">
        <f>+Declarations!A370</f>
        <v>0</v>
      </c>
      <c r="B370" t="str">
        <f t="shared" si="106"/>
        <v/>
      </c>
      <c r="C370" s="1" t="str">
        <f t="shared" si="107"/>
        <v/>
      </c>
      <c r="D370" s="1" t="str">
        <f t="shared" si="125"/>
        <v/>
      </c>
      <c r="E370" s="15">
        <f t="shared" si="108"/>
        <v>0</v>
      </c>
      <c r="F370" s="1">
        <f t="shared" si="109"/>
        <v>0</v>
      </c>
      <c r="G370" s="1" t="str">
        <f t="shared" si="110"/>
        <v/>
      </c>
      <c r="H370" t="str">
        <f t="shared" si="124"/>
        <v xml:space="preserve"> </v>
      </c>
      <c r="M370" s="39">
        <f t="shared" si="126"/>
        <v>0</v>
      </c>
      <c r="N370" s="39">
        <f t="shared" si="111"/>
        <v>0</v>
      </c>
      <c r="O370" s="39">
        <f t="shared" si="112"/>
        <v>0</v>
      </c>
      <c r="P370" s="39">
        <f t="shared" si="113"/>
        <v>0</v>
      </c>
      <c r="Q370" s="367">
        <f t="shared" si="114"/>
        <v>0</v>
      </c>
      <c r="R370" s="368">
        <f t="shared" si="115"/>
        <v>0</v>
      </c>
      <c r="S370" s="367">
        <f t="shared" si="116"/>
        <v>0</v>
      </c>
      <c r="T370" s="367">
        <f t="shared" si="117"/>
        <v>0</v>
      </c>
      <c r="U370">
        <f t="shared" si="118"/>
        <v>0</v>
      </c>
      <c r="V370">
        <f t="shared" si="119"/>
        <v>0</v>
      </c>
      <c r="W370">
        <f t="shared" si="120"/>
        <v>0</v>
      </c>
      <c r="X370">
        <f t="shared" si="121"/>
        <v>0</v>
      </c>
      <c r="Y370">
        <f t="shared" si="122"/>
        <v>0</v>
      </c>
      <c r="AA370" s="1" t="e">
        <f t="shared" si="123"/>
        <v>#N/A</v>
      </c>
    </row>
    <row r="371" spans="1:27" x14ac:dyDescent="0.25">
      <c r="A371" s="284">
        <f>+Declarations!A371</f>
        <v>0</v>
      </c>
      <c r="B371" t="str">
        <f t="shared" si="106"/>
        <v/>
      </c>
      <c r="C371" s="1" t="str">
        <f t="shared" si="107"/>
        <v/>
      </c>
      <c r="D371" s="1" t="str">
        <f t="shared" si="125"/>
        <v/>
      </c>
      <c r="E371" s="15">
        <f t="shared" si="108"/>
        <v>0</v>
      </c>
      <c r="F371" s="1">
        <f t="shared" si="109"/>
        <v>0</v>
      </c>
      <c r="G371" s="1" t="str">
        <f t="shared" si="110"/>
        <v/>
      </c>
      <c r="H371" t="str">
        <f t="shared" si="124"/>
        <v xml:space="preserve"> </v>
      </c>
      <c r="M371" s="39">
        <f t="shared" si="126"/>
        <v>0</v>
      </c>
      <c r="N371" s="39">
        <f t="shared" si="111"/>
        <v>0</v>
      </c>
      <c r="O371" s="39">
        <f t="shared" si="112"/>
        <v>0</v>
      </c>
      <c r="P371" s="39">
        <f t="shared" si="113"/>
        <v>0</v>
      </c>
      <c r="Q371" s="367">
        <f t="shared" si="114"/>
        <v>0</v>
      </c>
      <c r="R371" s="368">
        <f t="shared" si="115"/>
        <v>0</v>
      </c>
      <c r="S371" s="367">
        <f t="shared" si="116"/>
        <v>0</v>
      </c>
      <c r="T371" s="367">
        <f t="shared" si="117"/>
        <v>0</v>
      </c>
      <c r="U371">
        <f t="shared" si="118"/>
        <v>0</v>
      </c>
      <c r="V371">
        <f t="shared" si="119"/>
        <v>0</v>
      </c>
      <c r="W371">
        <f t="shared" si="120"/>
        <v>0</v>
      </c>
      <c r="X371">
        <f t="shared" si="121"/>
        <v>0</v>
      </c>
      <c r="Y371">
        <f t="shared" si="122"/>
        <v>0</v>
      </c>
      <c r="AA371" s="1" t="e">
        <f t="shared" si="123"/>
        <v>#N/A</v>
      </c>
    </row>
    <row r="372" spans="1:27" x14ac:dyDescent="0.25">
      <c r="A372" s="284">
        <f>+Declarations!A372</f>
        <v>0</v>
      </c>
      <c r="B372" t="str">
        <f t="shared" si="106"/>
        <v/>
      </c>
      <c r="C372" s="1" t="str">
        <f t="shared" si="107"/>
        <v/>
      </c>
      <c r="D372" s="1" t="str">
        <f t="shared" si="125"/>
        <v/>
      </c>
      <c r="E372" s="15">
        <f t="shared" si="108"/>
        <v>0</v>
      </c>
      <c r="F372" s="1">
        <f t="shared" si="109"/>
        <v>0</v>
      </c>
      <c r="G372" s="1" t="str">
        <f t="shared" si="110"/>
        <v/>
      </c>
      <c r="H372" t="str">
        <f t="shared" si="124"/>
        <v xml:space="preserve"> </v>
      </c>
      <c r="M372" s="39">
        <f t="shared" si="126"/>
        <v>0</v>
      </c>
      <c r="N372" s="39">
        <f t="shared" si="111"/>
        <v>0</v>
      </c>
      <c r="O372" s="39">
        <f t="shared" si="112"/>
        <v>0</v>
      </c>
      <c r="P372" s="39">
        <f t="shared" si="113"/>
        <v>0</v>
      </c>
      <c r="Q372" s="367">
        <f t="shared" si="114"/>
        <v>0</v>
      </c>
      <c r="R372" s="368">
        <f t="shared" si="115"/>
        <v>0</v>
      </c>
      <c r="S372" s="367">
        <f t="shared" si="116"/>
        <v>0</v>
      </c>
      <c r="T372" s="367">
        <f t="shared" si="117"/>
        <v>0</v>
      </c>
      <c r="U372">
        <f t="shared" si="118"/>
        <v>0</v>
      </c>
      <c r="V372">
        <f t="shared" si="119"/>
        <v>0</v>
      </c>
      <c r="W372">
        <f t="shared" si="120"/>
        <v>0</v>
      </c>
      <c r="X372">
        <f t="shared" si="121"/>
        <v>0</v>
      </c>
      <c r="Y372">
        <f t="shared" si="122"/>
        <v>0</v>
      </c>
      <c r="AA372" s="1" t="e">
        <f t="shared" si="123"/>
        <v>#N/A</v>
      </c>
    </row>
    <row r="373" spans="1:27" x14ac:dyDescent="0.25">
      <c r="A373" s="284">
        <f>+Declarations!A373</f>
        <v>0</v>
      </c>
      <c r="B373" t="str">
        <f t="shared" si="106"/>
        <v/>
      </c>
      <c r="C373" s="1" t="str">
        <f t="shared" si="107"/>
        <v/>
      </c>
      <c r="D373" s="1" t="str">
        <f t="shared" si="125"/>
        <v/>
      </c>
      <c r="E373" s="15">
        <f t="shared" si="108"/>
        <v>0</v>
      </c>
      <c r="F373" s="1">
        <f t="shared" si="109"/>
        <v>0</v>
      </c>
      <c r="G373" s="1" t="str">
        <f t="shared" si="110"/>
        <v/>
      </c>
      <c r="H373" t="str">
        <f t="shared" si="124"/>
        <v xml:space="preserve"> </v>
      </c>
      <c r="M373" s="39">
        <f t="shared" si="126"/>
        <v>0</v>
      </c>
      <c r="N373" s="39">
        <f t="shared" si="111"/>
        <v>0</v>
      </c>
      <c r="O373" s="39">
        <f t="shared" si="112"/>
        <v>0</v>
      </c>
      <c r="P373" s="39">
        <f t="shared" si="113"/>
        <v>0</v>
      </c>
      <c r="Q373" s="367">
        <f t="shared" si="114"/>
        <v>0</v>
      </c>
      <c r="R373" s="368">
        <f t="shared" si="115"/>
        <v>0</v>
      </c>
      <c r="S373" s="367">
        <f t="shared" si="116"/>
        <v>0</v>
      </c>
      <c r="T373" s="367">
        <f t="shared" si="117"/>
        <v>0</v>
      </c>
      <c r="U373">
        <f t="shared" si="118"/>
        <v>0</v>
      </c>
      <c r="V373">
        <f t="shared" si="119"/>
        <v>0</v>
      </c>
      <c r="W373">
        <f t="shared" si="120"/>
        <v>0</v>
      </c>
      <c r="X373">
        <f t="shared" si="121"/>
        <v>0</v>
      </c>
      <c r="Y373">
        <f t="shared" si="122"/>
        <v>0</v>
      </c>
      <c r="AA373" s="1" t="e">
        <f t="shared" si="123"/>
        <v>#N/A</v>
      </c>
    </row>
    <row r="374" spans="1:27" x14ac:dyDescent="0.25">
      <c r="A374" s="284">
        <f>+Declarations!A374</f>
        <v>0</v>
      </c>
      <c r="B374" t="str">
        <f t="shared" si="106"/>
        <v/>
      </c>
      <c r="C374" s="1" t="str">
        <f t="shared" si="107"/>
        <v/>
      </c>
      <c r="D374" s="1" t="str">
        <f t="shared" si="125"/>
        <v/>
      </c>
      <c r="E374" s="15">
        <f t="shared" si="108"/>
        <v>0</v>
      </c>
      <c r="F374" s="1">
        <f t="shared" si="109"/>
        <v>0</v>
      </c>
      <c r="G374" s="1" t="str">
        <f t="shared" si="110"/>
        <v/>
      </c>
      <c r="H374" t="str">
        <f t="shared" si="124"/>
        <v xml:space="preserve"> </v>
      </c>
      <c r="M374" s="39">
        <f t="shared" si="126"/>
        <v>0</v>
      </c>
      <c r="N374" s="39">
        <f t="shared" si="111"/>
        <v>0</v>
      </c>
      <c r="O374" s="39">
        <f t="shared" si="112"/>
        <v>0</v>
      </c>
      <c r="P374" s="39">
        <f t="shared" si="113"/>
        <v>0</v>
      </c>
      <c r="Q374" s="367">
        <f t="shared" si="114"/>
        <v>0</v>
      </c>
      <c r="R374" s="368">
        <f t="shared" si="115"/>
        <v>0</v>
      </c>
      <c r="S374" s="367">
        <f t="shared" si="116"/>
        <v>0</v>
      </c>
      <c r="T374" s="367">
        <f t="shared" si="117"/>
        <v>0</v>
      </c>
      <c r="U374">
        <f t="shared" si="118"/>
        <v>0</v>
      </c>
      <c r="V374">
        <f t="shared" si="119"/>
        <v>0</v>
      </c>
      <c r="W374">
        <f t="shared" si="120"/>
        <v>0</v>
      </c>
      <c r="X374">
        <f t="shared" si="121"/>
        <v>0</v>
      </c>
      <c r="Y374">
        <f t="shared" si="122"/>
        <v>0</v>
      </c>
      <c r="AA374" s="1" t="e">
        <f t="shared" si="123"/>
        <v>#N/A</v>
      </c>
    </row>
    <row r="375" spans="1:27" x14ac:dyDescent="0.25">
      <c r="A375" s="284">
        <f>+Declarations!A375</f>
        <v>0</v>
      </c>
      <c r="B375" t="str">
        <f t="shared" si="106"/>
        <v/>
      </c>
      <c r="C375" s="1" t="str">
        <f t="shared" si="107"/>
        <v/>
      </c>
      <c r="D375" s="1" t="str">
        <f t="shared" si="125"/>
        <v/>
      </c>
      <c r="E375" s="15">
        <f t="shared" si="108"/>
        <v>0</v>
      </c>
      <c r="F375" s="1">
        <f t="shared" si="109"/>
        <v>0</v>
      </c>
      <c r="G375" s="1" t="str">
        <f t="shared" si="110"/>
        <v/>
      </c>
      <c r="H375" t="str">
        <f t="shared" si="124"/>
        <v xml:space="preserve"> </v>
      </c>
      <c r="M375" s="39">
        <f t="shared" si="126"/>
        <v>0</v>
      </c>
      <c r="N375" s="39">
        <f t="shared" si="111"/>
        <v>0</v>
      </c>
      <c r="O375" s="39">
        <f t="shared" si="112"/>
        <v>0</v>
      </c>
      <c r="P375" s="39">
        <f t="shared" si="113"/>
        <v>0</v>
      </c>
      <c r="Q375" s="367">
        <f t="shared" si="114"/>
        <v>0</v>
      </c>
      <c r="R375" s="368">
        <f t="shared" si="115"/>
        <v>0</v>
      </c>
      <c r="S375" s="367">
        <f t="shared" si="116"/>
        <v>0</v>
      </c>
      <c r="T375" s="367">
        <f t="shared" si="117"/>
        <v>0</v>
      </c>
      <c r="U375">
        <f t="shared" si="118"/>
        <v>0</v>
      </c>
      <c r="V375">
        <f t="shared" si="119"/>
        <v>0</v>
      </c>
      <c r="W375">
        <f t="shared" si="120"/>
        <v>0</v>
      </c>
      <c r="X375">
        <f t="shared" si="121"/>
        <v>0</v>
      </c>
      <c r="Y375">
        <f t="shared" si="122"/>
        <v>0</v>
      </c>
      <c r="AA375" s="1" t="e">
        <f t="shared" si="123"/>
        <v>#N/A</v>
      </c>
    </row>
    <row r="376" spans="1:27" x14ac:dyDescent="0.25">
      <c r="A376" s="284">
        <f>+Declarations!A376</f>
        <v>0</v>
      </c>
      <c r="B376" t="str">
        <f t="shared" si="106"/>
        <v/>
      </c>
      <c r="C376" s="1" t="str">
        <f t="shared" si="107"/>
        <v/>
      </c>
      <c r="D376" s="1" t="str">
        <f t="shared" si="125"/>
        <v/>
      </c>
      <c r="E376" s="15">
        <f t="shared" si="108"/>
        <v>0</v>
      </c>
      <c r="F376" s="1">
        <f t="shared" si="109"/>
        <v>0</v>
      </c>
      <c r="G376" s="1" t="str">
        <f t="shared" si="110"/>
        <v/>
      </c>
      <c r="H376" t="str">
        <f t="shared" si="124"/>
        <v xml:space="preserve"> </v>
      </c>
      <c r="M376" s="39">
        <f t="shared" si="126"/>
        <v>0</v>
      </c>
      <c r="N376" s="39">
        <f t="shared" si="111"/>
        <v>0</v>
      </c>
      <c r="O376" s="39">
        <f t="shared" si="112"/>
        <v>0</v>
      </c>
      <c r="P376" s="39">
        <f t="shared" si="113"/>
        <v>0</v>
      </c>
      <c r="Q376" s="367">
        <f t="shared" si="114"/>
        <v>0</v>
      </c>
      <c r="R376" s="368">
        <f t="shared" si="115"/>
        <v>0</v>
      </c>
      <c r="S376" s="367">
        <f t="shared" si="116"/>
        <v>0</v>
      </c>
      <c r="T376" s="367">
        <f t="shared" si="117"/>
        <v>0</v>
      </c>
      <c r="U376">
        <f t="shared" si="118"/>
        <v>0</v>
      </c>
      <c r="V376">
        <f t="shared" si="119"/>
        <v>0</v>
      </c>
      <c r="W376">
        <f t="shared" si="120"/>
        <v>0</v>
      </c>
      <c r="X376">
        <f t="shared" si="121"/>
        <v>0</v>
      </c>
      <c r="Y376">
        <f t="shared" si="122"/>
        <v>0</v>
      </c>
      <c r="AA376" s="1" t="e">
        <f t="shared" si="123"/>
        <v>#N/A</v>
      </c>
    </row>
    <row r="377" spans="1:27" x14ac:dyDescent="0.25">
      <c r="A377" s="284">
        <f>+Declarations!A377</f>
        <v>0</v>
      </c>
      <c r="B377" t="str">
        <f t="shared" si="106"/>
        <v/>
      </c>
      <c r="C377" s="1" t="str">
        <f t="shared" si="107"/>
        <v/>
      </c>
      <c r="D377" s="1" t="str">
        <f t="shared" si="125"/>
        <v/>
      </c>
      <c r="E377" s="15">
        <f t="shared" si="108"/>
        <v>0</v>
      </c>
      <c r="F377" s="1">
        <f t="shared" si="109"/>
        <v>0</v>
      </c>
      <c r="G377" s="1" t="str">
        <f t="shared" si="110"/>
        <v/>
      </c>
      <c r="H377" t="str">
        <f t="shared" si="124"/>
        <v xml:space="preserve"> </v>
      </c>
      <c r="M377" s="39">
        <f t="shared" si="126"/>
        <v>0</v>
      </c>
      <c r="N377" s="39">
        <f t="shared" si="111"/>
        <v>0</v>
      </c>
      <c r="O377" s="39">
        <f t="shared" si="112"/>
        <v>0</v>
      </c>
      <c r="P377" s="39">
        <f t="shared" si="113"/>
        <v>0</v>
      </c>
      <c r="Q377" s="367">
        <f t="shared" si="114"/>
        <v>0</v>
      </c>
      <c r="R377" s="368">
        <f t="shared" si="115"/>
        <v>0</v>
      </c>
      <c r="S377" s="367">
        <f t="shared" si="116"/>
        <v>0</v>
      </c>
      <c r="T377" s="367">
        <f t="shared" si="117"/>
        <v>0</v>
      </c>
      <c r="U377">
        <f t="shared" si="118"/>
        <v>0</v>
      </c>
      <c r="V377">
        <f t="shared" si="119"/>
        <v>0</v>
      </c>
      <c r="W377">
        <f t="shared" si="120"/>
        <v>0</v>
      </c>
      <c r="X377">
        <f t="shared" si="121"/>
        <v>0</v>
      </c>
      <c r="Y377">
        <f t="shared" si="122"/>
        <v>0</v>
      </c>
      <c r="AA377" s="1" t="e">
        <f t="shared" si="123"/>
        <v>#N/A</v>
      </c>
    </row>
    <row r="378" spans="1:27" x14ac:dyDescent="0.25">
      <c r="A378" s="284">
        <f>+Declarations!A378</f>
        <v>0</v>
      </c>
      <c r="B378" t="str">
        <f t="shared" si="106"/>
        <v/>
      </c>
      <c r="C378" s="1" t="str">
        <f t="shared" si="107"/>
        <v/>
      </c>
      <c r="D378" s="1" t="str">
        <f t="shared" si="125"/>
        <v/>
      </c>
      <c r="E378" s="15">
        <f t="shared" si="108"/>
        <v>0</v>
      </c>
      <c r="F378" s="1">
        <f t="shared" si="109"/>
        <v>0</v>
      </c>
      <c r="G378" s="1" t="str">
        <f t="shared" si="110"/>
        <v/>
      </c>
      <c r="H378" t="str">
        <f t="shared" si="124"/>
        <v xml:space="preserve"> </v>
      </c>
      <c r="M378" s="39">
        <f t="shared" si="126"/>
        <v>0</v>
      </c>
      <c r="N378" s="39">
        <f t="shared" si="111"/>
        <v>0</v>
      </c>
      <c r="O378" s="39">
        <f t="shared" si="112"/>
        <v>0</v>
      </c>
      <c r="P378" s="39">
        <f t="shared" si="113"/>
        <v>0</v>
      </c>
      <c r="Q378" s="367">
        <f t="shared" si="114"/>
        <v>0</v>
      </c>
      <c r="R378" s="368">
        <f t="shared" si="115"/>
        <v>0</v>
      </c>
      <c r="S378" s="367">
        <f t="shared" si="116"/>
        <v>0</v>
      </c>
      <c r="T378" s="367">
        <f t="shared" si="117"/>
        <v>0</v>
      </c>
      <c r="U378">
        <f t="shared" si="118"/>
        <v>0</v>
      </c>
      <c r="V378">
        <f t="shared" si="119"/>
        <v>0</v>
      </c>
      <c r="W378">
        <f t="shared" si="120"/>
        <v>0</v>
      </c>
      <c r="X378">
        <f t="shared" si="121"/>
        <v>0</v>
      </c>
      <c r="Y378">
        <f t="shared" si="122"/>
        <v>0</v>
      </c>
      <c r="AA378" s="1" t="e">
        <f t="shared" si="123"/>
        <v>#N/A</v>
      </c>
    </row>
    <row r="379" spans="1:27" x14ac:dyDescent="0.25">
      <c r="A379" s="284">
        <f>+Declarations!A379</f>
        <v>0</v>
      </c>
      <c r="B379" t="str">
        <f t="shared" si="106"/>
        <v/>
      </c>
      <c r="C379" s="1" t="str">
        <f t="shared" si="107"/>
        <v/>
      </c>
      <c r="D379" s="1" t="str">
        <f t="shared" si="125"/>
        <v/>
      </c>
      <c r="E379" s="15">
        <f t="shared" si="108"/>
        <v>0</v>
      </c>
      <c r="F379" s="1">
        <f t="shared" si="109"/>
        <v>0</v>
      </c>
      <c r="G379" s="1" t="str">
        <f t="shared" si="110"/>
        <v/>
      </c>
      <c r="H379" t="str">
        <f t="shared" si="124"/>
        <v xml:space="preserve"> </v>
      </c>
      <c r="M379" s="39">
        <f t="shared" si="126"/>
        <v>0</v>
      </c>
      <c r="N379" s="39">
        <f t="shared" si="111"/>
        <v>0</v>
      </c>
      <c r="O379" s="39">
        <f t="shared" si="112"/>
        <v>0</v>
      </c>
      <c r="P379" s="39">
        <f t="shared" si="113"/>
        <v>0</v>
      </c>
      <c r="Q379" s="367">
        <f t="shared" si="114"/>
        <v>0</v>
      </c>
      <c r="R379" s="368">
        <f t="shared" si="115"/>
        <v>0</v>
      </c>
      <c r="S379" s="367">
        <f t="shared" si="116"/>
        <v>0</v>
      </c>
      <c r="T379" s="367">
        <f t="shared" si="117"/>
        <v>0</v>
      </c>
      <c r="U379">
        <f t="shared" si="118"/>
        <v>0</v>
      </c>
      <c r="V379">
        <f t="shared" si="119"/>
        <v>0</v>
      </c>
      <c r="W379">
        <f t="shared" si="120"/>
        <v>0</v>
      </c>
      <c r="X379">
        <f t="shared" si="121"/>
        <v>0</v>
      </c>
      <c r="Y379">
        <f t="shared" si="122"/>
        <v>0</v>
      </c>
      <c r="AA379" s="1" t="e">
        <f t="shared" si="123"/>
        <v>#N/A</v>
      </c>
    </row>
    <row r="380" spans="1:27" x14ac:dyDescent="0.25">
      <c r="A380" s="284">
        <f>+Declarations!A380</f>
        <v>0</v>
      </c>
      <c r="B380" t="str">
        <f t="shared" si="106"/>
        <v/>
      </c>
      <c r="C380" s="1" t="str">
        <f t="shared" si="107"/>
        <v/>
      </c>
      <c r="D380" s="1" t="str">
        <f t="shared" si="125"/>
        <v/>
      </c>
      <c r="E380" s="15">
        <f t="shared" si="108"/>
        <v>0</v>
      </c>
      <c r="F380" s="1">
        <f t="shared" si="109"/>
        <v>0</v>
      </c>
      <c r="G380" s="1" t="str">
        <f t="shared" si="110"/>
        <v/>
      </c>
      <c r="H380" t="str">
        <f t="shared" si="124"/>
        <v xml:space="preserve"> </v>
      </c>
      <c r="M380" s="39">
        <f t="shared" si="126"/>
        <v>0</v>
      </c>
      <c r="N380" s="39">
        <f t="shared" si="111"/>
        <v>0</v>
      </c>
      <c r="O380" s="39">
        <f t="shared" si="112"/>
        <v>0</v>
      </c>
      <c r="P380" s="39">
        <f t="shared" si="113"/>
        <v>0</v>
      </c>
      <c r="Q380" s="367">
        <f t="shared" si="114"/>
        <v>0</v>
      </c>
      <c r="R380" s="368">
        <f t="shared" si="115"/>
        <v>0</v>
      </c>
      <c r="S380" s="367">
        <f t="shared" si="116"/>
        <v>0</v>
      </c>
      <c r="T380" s="367">
        <f t="shared" si="117"/>
        <v>0</v>
      </c>
      <c r="U380">
        <f t="shared" si="118"/>
        <v>0</v>
      </c>
      <c r="V380">
        <f t="shared" si="119"/>
        <v>0</v>
      </c>
      <c r="W380">
        <f t="shared" si="120"/>
        <v>0</v>
      </c>
      <c r="X380">
        <f t="shared" si="121"/>
        <v>0</v>
      </c>
      <c r="Y380">
        <f t="shared" si="122"/>
        <v>0</v>
      </c>
      <c r="AA380" s="1" t="e">
        <f t="shared" si="123"/>
        <v>#N/A</v>
      </c>
    </row>
    <row r="381" spans="1:27" x14ac:dyDescent="0.25">
      <c r="A381" s="284">
        <f>+Declarations!A381</f>
        <v>0</v>
      </c>
      <c r="B381" t="str">
        <f t="shared" si="106"/>
        <v/>
      </c>
      <c r="C381" s="1" t="str">
        <f t="shared" si="107"/>
        <v/>
      </c>
      <c r="D381" s="1" t="str">
        <f t="shared" si="125"/>
        <v/>
      </c>
      <c r="E381" s="15">
        <f t="shared" si="108"/>
        <v>0</v>
      </c>
      <c r="F381" s="1">
        <f t="shared" si="109"/>
        <v>0</v>
      </c>
      <c r="G381" s="1" t="str">
        <f t="shared" si="110"/>
        <v/>
      </c>
      <c r="H381" t="str">
        <f t="shared" si="124"/>
        <v xml:space="preserve"> </v>
      </c>
      <c r="M381" s="39">
        <f t="shared" si="126"/>
        <v>0</v>
      </c>
      <c r="N381" s="39">
        <f t="shared" si="111"/>
        <v>0</v>
      </c>
      <c r="O381" s="39">
        <f t="shared" si="112"/>
        <v>0</v>
      </c>
      <c r="P381" s="39">
        <f t="shared" si="113"/>
        <v>0</v>
      </c>
      <c r="Q381" s="367">
        <f t="shared" si="114"/>
        <v>0</v>
      </c>
      <c r="R381" s="368">
        <f t="shared" si="115"/>
        <v>0</v>
      </c>
      <c r="S381" s="367">
        <f t="shared" si="116"/>
        <v>0</v>
      </c>
      <c r="T381" s="367">
        <f t="shared" si="117"/>
        <v>0</v>
      </c>
      <c r="U381">
        <f t="shared" si="118"/>
        <v>0</v>
      </c>
      <c r="V381">
        <f t="shared" si="119"/>
        <v>0</v>
      </c>
      <c r="W381">
        <f t="shared" si="120"/>
        <v>0</v>
      </c>
      <c r="X381">
        <f t="shared" si="121"/>
        <v>0</v>
      </c>
      <c r="Y381">
        <f t="shared" si="122"/>
        <v>0</v>
      </c>
      <c r="AA381" s="1" t="e">
        <f t="shared" si="123"/>
        <v>#N/A</v>
      </c>
    </row>
    <row r="382" spans="1:27" x14ac:dyDescent="0.25">
      <c r="A382" s="284">
        <f>+Declarations!A382</f>
        <v>0</v>
      </c>
      <c r="B382" t="str">
        <f t="shared" si="106"/>
        <v/>
      </c>
      <c r="C382" s="1" t="str">
        <f t="shared" si="107"/>
        <v/>
      </c>
      <c r="D382" s="1" t="str">
        <f t="shared" si="125"/>
        <v/>
      </c>
      <c r="E382" s="15">
        <f t="shared" si="108"/>
        <v>0</v>
      </c>
      <c r="F382" s="1">
        <f t="shared" si="109"/>
        <v>0</v>
      </c>
      <c r="G382" s="1" t="str">
        <f t="shared" si="110"/>
        <v/>
      </c>
      <c r="H382" t="str">
        <f t="shared" si="124"/>
        <v xml:space="preserve"> </v>
      </c>
      <c r="M382" s="39">
        <f t="shared" si="126"/>
        <v>0</v>
      </c>
      <c r="N382" s="39">
        <f t="shared" si="111"/>
        <v>0</v>
      </c>
      <c r="O382" s="39">
        <f t="shared" si="112"/>
        <v>0</v>
      </c>
      <c r="P382" s="39">
        <f t="shared" si="113"/>
        <v>0</v>
      </c>
      <c r="Q382" s="367">
        <f t="shared" si="114"/>
        <v>0</v>
      </c>
      <c r="R382" s="368">
        <f t="shared" si="115"/>
        <v>0</v>
      </c>
      <c r="S382" s="367">
        <f t="shared" si="116"/>
        <v>0</v>
      </c>
      <c r="T382" s="367">
        <f t="shared" si="117"/>
        <v>0</v>
      </c>
      <c r="U382">
        <f t="shared" si="118"/>
        <v>0</v>
      </c>
      <c r="V382">
        <f t="shared" si="119"/>
        <v>0</v>
      </c>
      <c r="W382">
        <f t="shared" si="120"/>
        <v>0</v>
      </c>
      <c r="X382">
        <f t="shared" si="121"/>
        <v>0</v>
      </c>
      <c r="Y382">
        <f t="shared" si="122"/>
        <v>0</v>
      </c>
      <c r="AA382" s="1" t="e">
        <f t="shared" si="123"/>
        <v>#N/A</v>
      </c>
    </row>
    <row r="383" spans="1:27" x14ac:dyDescent="0.25">
      <c r="A383" s="284">
        <f>+Declarations!A383</f>
        <v>0</v>
      </c>
      <c r="B383" t="str">
        <f t="shared" si="106"/>
        <v/>
      </c>
      <c r="C383" s="1" t="str">
        <f t="shared" si="107"/>
        <v/>
      </c>
      <c r="D383" s="1" t="str">
        <f t="shared" si="125"/>
        <v/>
      </c>
      <c r="E383" s="15">
        <f t="shared" si="108"/>
        <v>0</v>
      </c>
      <c r="F383" s="1">
        <f t="shared" si="109"/>
        <v>0</v>
      </c>
      <c r="G383" s="1" t="str">
        <f t="shared" si="110"/>
        <v/>
      </c>
      <c r="H383" t="str">
        <f t="shared" si="124"/>
        <v xml:space="preserve"> </v>
      </c>
      <c r="M383" s="39">
        <f t="shared" si="126"/>
        <v>0</v>
      </c>
      <c r="N383" s="39">
        <f t="shared" si="111"/>
        <v>0</v>
      </c>
      <c r="O383" s="39">
        <f t="shared" si="112"/>
        <v>0</v>
      </c>
      <c r="P383" s="39">
        <f t="shared" si="113"/>
        <v>0</v>
      </c>
      <c r="Q383" s="367">
        <f t="shared" si="114"/>
        <v>0</v>
      </c>
      <c r="R383" s="368">
        <f t="shared" si="115"/>
        <v>0</v>
      </c>
      <c r="S383" s="367">
        <f t="shared" si="116"/>
        <v>0</v>
      </c>
      <c r="T383" s="367">
        <f t="shared" si="117"/>
        <v>0</v>
      </c>
      <c r="U383">
        <f t="shared" si="118"/>
        <v>0</v>
      </c>
      <c r="V383">
        <f t="shared" si="119"/>
        <v>0</v>
      </c>
      <c r="W383">
        <f t="shared" si="120"/>
        <v>0</v>
      </c>
      <c r="X383">
        <f t="shared" si="121"/>
        <v>0</v>
      </c>
      <c r="Y383">
        <f t="shared" si="122"/>
        <v>0</v>
      </c>
      <c r="AA383" s="1" t="e">
        <f t="shared" si="123"/>
        <v>#N/A</v>
      </c>
    </row>
    <row r="384" spans="1:27" x14ac:dyDescent="0.25">
      <c r="A384" s="284">
        <f>+Declarations!A384</f>
        <v>0</v>
      </c>
      <c r="B384" t="str">
        <f t="shared" si="106"/>
        <v/>
      </c>
      <c r="C384" s="1" t="str">
        <f t="shared" si="107"/>
        <v/>
      </c>
      <c r="D384" s="1" t="str">
        <f t="shared" si="125"/>
        <v/>
      </c>
      <c r="E384" s="15">
        <f t="shared" si="108"/>
        <v>0</v>
      </c>
      <c r="F384" s="1">
        <f t="shared" si="109"/>
        <v>0</v>
      </c>
      <c r="G384" s="1" t="str">
        <f t="shared" si="110"/>
        <v/>
      </c>
      <c r="H384" t="str">
        <f t="shared" si="124"/>
        <v xml:space="preserve"> </v>
      </c>
      <c r="M384" s="39">
        <f t="shared" si="126"/>
        <v>0</v>
      </c>
      <c r="N384" s="39">
        <f t="shared" si="111"/>
        <v>0</v>
      </c>
      <c r="O384" s="39">
        <f t="shared" si="112"/>
        <v>0</v>
      </c>
      <c r="P384" s="39">
        <f t="shared" si="113"/>
        <v>0</v>
      </c>
      <c r="Q384" s="367">
        <f t="shared" si="114"/>
        <v>0</v>
      </c>
      <c r="R384" s="368">
        <f t="shared" si="115"/>
        <v>0</v>
      </c>
      <c r="S384" s="367">
        <f t="shared" si="116"/>
        <v>0</v>
      </c>
      <c r="T384" s="367">
        <f t="shared" si="117"/>
        <v>0</v>
      </c>
      <c r="U384">
        <f t="shared" si="118"/>
        <v>0</v>
      </c>
      <c r="V384">
        <f t="shared" si="119"/>
        <v>0</v>
      </c>
      <c r="W384">
        <f t="shared" si="120"/>
        <v>0</v>
      </c>
      <c r="X384">
        <f t="shared" si="121"/>
        <v>0</v>
      </c>
      <c r="Y384">
        <f t="shared" si="122"/>
        <v>0</v>
      </c>
      <c r="AA384" s="1" t="e">
        <f t="shared" si="123"/>
        <v>#N/A</v>
      </c>
    </row>
    <row r="385" spans="1:27" x14ac:dyDescent="0.25">
      <c r="A385" s="284">
        <f>+Declarations!A385</f>
        <v>0</v>
      </c>
      <c r="B385" t="str">
        <f t="shared" si="106"/>
        <v/>
      </c>
      <c r="C385" s="1" t="str">
        <f t="shared" si="107"/>
        <v/>
      </c>
      <c r="D385" s="1" t="str">
        <f t="shared" si="125"/>
        <v/>
      </c>
      <c r="E385" s="15">
        <f t="shared" si="108"/>
        <v>0</v>
      </c>
      <c r="F385" s="1">
        <f t="shared" si="109"/>
        <v>0</v>
      </c>
      <c r="G385" s="1" t="str">
        <f t="shared" si="110"/>
        <v/>
      </c>
      <c r="H385" t="str">
        <f t="shared" si="124"/>
        <v xml:space="preserve"> </v>
      </c>
      <c r="M385" s="39">
        <f t="shared" si="126"/>
        <v>0</v>
      </c>
      <c r="N385" s="39">
        <f t="shared" si="111"/>
        <v>0</v>
      </c>
      <c r="O385" s="39">
        <f t="shared" si="112"/>
        <v>0</v>
      </c>
      <c r="P385" s="39">
        <f t="shared" si="113"/>
        <v>0</v>
      </c>
      <c r="Q385" s="367">
        <f t="shared" si="114"/>
        <v>0</v>
      </c>
      <c r="R385" s="368">
        <f t="shared" si="115"/>
        <v>0</v>
      </c>
      <c r="S385" s="367">
        <f t="shared" si="116"/>
        <v>0</v>
      </c>
      <c r="T385" s="367">
        <f t="shared" si="117"/>
        <v>0</v>
      </c>
      <c r="U385">
        <f t="shared" si="118"/>
        <v>0</v>
      </c>
      <c r="V385">
        <f t="shared" si="119"/>
        <v>0</v>
      </c>
      <c r="W385">
        <f t="shared" si="120"/>
        <v>0</v>
      </c>
      <c r="X385">
        <f t="shared" si="121"/>
        <v>0</v>
      </c>
      <c r="Y385">
        <f t="shared" si="122"/>
        <v>0</v>
      </c>
      <c r="AA385" s="1" t="e">
        <f t="shared" si="123"/>
        <v>#N/A</v>
      </c>
    </row>
    <row r="386" spans="1:27" x14ac:dyDescent="0.25">
      <c r="A386" s="284">
        <f>+Declarations!A386</f>
        <v>0</v>
      </c>
      <c r="B386" t="str">
        <f t="shared" ref="B386:B449" si="127">IF(ISNA($AA386),"",INDEX(DECLARATIONS,$AA386,2))</f>
        <v/>
      </c>
      <c r="C386" s="1" t="str">
        <f t="shared" ref="C386:C449" si="128">IF(ISNA(AA386),"",INDEX(DECLARATIONS,$AA386,3))</f>
        <v/>
      </c>
      <c r="D386" s="1" t="str">
        <f t="shared" si="125"/>
        <v/>
      </c>
      <c r="E386" s="15">
        <f t="shared" ref="E386:E449" si="129">IF(ISNA($AA386),0,INDEX(DECLARATIONS,$AA386,5))</f>
        <v>0</v>
      </c>
      <c r="F386" s="1">
        <f t="shared" ref="F386:F449" si="130">IF(ISNA($AA386),0,INDEX(DECLARATIONS,$AA386,6))</f>
        <v>0</v>
      </c>
      <c r="G386" s="1" t="str">
        <f t="shared" ref="G386:G449" si="131">UPPER(IF(ISNA($AA386),"",INDEX(DECLARATIONS,$AA386,4)))</f>
        <v/>
      </c>
      <c r="H386" t="str">
        <f t="shared" si="124"/>
        <v xml:space="preserve"> </v>
      </c>
      <c r="M386" s="39">
        <f t="shared" si="126"/>
        <v>0</v>
      </c>
      <c r="N386" s="39">
        <f t="shared" ref="N386:N449" si="132">IF(ISNA(VLOOKUP($A386,JumpData,2,FALSE)),0,VLOOKUP($A386,JumpData,2,FALSE))</f>
        <v>0</v>
      </c>
      <c r="O386" s="39">
        <f t="shared" ref="O386:O449" si="133">IF(ISNA(VLOOKUP($A386,RunData,2,FALSE)),0,VLOOKUP($A386,RunData,2,FALSE))</f>
        <v>0</v>
      </c>
      <c r="P386" s="39">
        <f t="shared" ref="P386:P449" si="134">IF(ISNA(VLOOKUP($A386,ThrowData,2,FALSE)),0,VLOOKUP($A386,ThrowData,2,FALSE))</f>
        <v>0</v>
      </c>
      <c r="Q386" s="367">
        <f t="shared" ref="Q386:Q449" si="135">IF(ISNA(VLOOKUP($A386,SprintData,4,FALSE)),0,VLOOKUP($A386,SprintData,4,FALSE))+V386</f>
        <v>0</v>
      </c>
      <c r="R386" s="368">
        <f t="shared" ref="R386:R449" si="136">IF(ISNA(VLOOKUP($A386,JumpData,4,FALSE)),0,VLOOKUP($A386,JumpData,4,FALSE))+W386</f>
        <v>0</v>
      </c>
      <c r="S386" s="367">
        <f t="shared" ref="S386:S449" si="137">IF(ISNA(VLOOKUP($A386,RunData,4,FALSE)),0,VLOOKUP($A386,RunData,4,FALSE))+X386</f>
        <v>0</v>
      </c>
      <c r="T386" s="367">
        <f t="shared" ref="T386:T449" si="138">IF(ISNA(VLOOKUP($A386,ThrowData,4,FALSE)),0,VLOOKUP($A386,ThrowData,4,FALSE))+Y386</f>
        <v>0</v>
      </c>
      <c r="U386">
        <f t="shared" ref="U386:U449" si="139">+Q386+R386+S386+T386</f>
        <v>0</v>
      </c>
      <c r="V386">
        <f t="shared" ref="V386:V449" si="140">IF(AND($F386&gt;0,NOT(M386),Flexing),FlexPC,0)</f>
        <v>0</v>
      </c>
      <c r="W386">
        <f t="shared" ref="W386:W449" si="141">IF(AND($F386&gt;0,NOT(N386),Flexing),FlexPC,0)</f>
        <v>0</v>
      </c>
      <c r="X386">
        <f t="shared" ref="X386:X449" si="142">IF(AND($F386&gt;0,NOT(O386),Flexing),FlexPC,0)</f>
        <v>0</v>
      </c>
      <c r="Y386">
        <f t="shared" ref="Y386:Y449" si="143">IF(AND($F386&gt;0,NOT(P386),Flexing),FlexPC,0)</f>
        <v>0</v>
      </c>
      <c r="AA386" s="1" t="e">
        <f t="shared" ref="AA386:AA449" si="144">MATCH(A386,AthleteNumbers,0)</f>
        <v>#N/A</v>
      </c>
    </row>
    <row r="387" spans="1:27" x14ac:dyDescent="0.25">
      <c r="A387" s="284">
        <f>+Declarations!A387</f>
        <v>0</v>
      </c>
      <c r="B387" t="str">
        <f t="shared" si="127"/>
        <v/>
      </c>
      <c r="C387" s="1" t="str">
        <f t="shared" si="128"/>
        <v/>
      </c>
      <c r="D387" s="1" t="str">
        <f t="shared" si="125"/>
        <v/>
      </c>
      <c r="E387" s="15">
        <f t="shared" si="129"/>
        <v>0</v>
      </c>
      <c r="F387" s="1">
        <f t="shared" si="130"/>
        <v>0</v>
      </c>
      <c r="G387" s="1" t="str">
        <f t="shared" si="131"/>
        <v/>
      </c>
      <c r="H387" t="str">
        <f t="shared" si="124"/>
        <v xml:space="preserve"> </v>
      </c>
      <c r="M387" s="39">
        <f t="shared" si="126"/>
        <v>0</v>
      </c>
      <c r="N387" s="39">
        <f t="shared" si="132"/>
        <v>0</v>
      </c>
      <c r="O387" s="39">
        <f t="shared" si="133"/>
        <v>0</v>
      </c>
      <c r="P387" s="39">
        <f t="shared" si="134"/>
        <v>0</v>
      </c>
      <c r="Q387" s="367">
        <f t="shared" si="135"/>
        <v>0</v>
      </c>
      <c r="R387" s="368">
        <f t="shared" si="136"/>
        <v>0</v>
      </c>
      <c r="S387" s="367">
        <f t="shared" si="137"/>
        <v>0</v>
      </c>
      <c r="T387" s="367">
        <f t="shared" si="138"/>
        <v>0</v>
      </c>
      <c r="U387">
        <f t="shared" si="139"/>
        <v>0</v>
      </c>
      <c r="V387">
        <f t="shared" si="140"/>
        <v>0</v>
      </c>
      <c r="W387">
        <f t="shared" si="141"/>
        <v>0</v>
      </c>
      <c r="X387">
        <f t="shared" si="142"/>
        <v>0</v>
      </c>
      <c r="Y387">
        <f t="shared" si="143"/>
        <v>0</v>
      </c>
      <c r="AA387" s="1" t="e">
        <f t="shared" si="144"/>
        <v>#N/A</v>
      </c>
    </row>
    <row r="388" spans="1:27" x14ac:dyDescent="0.25">
      <c r="A388" s="284">
        <f>+Declarations!A388</f>
        <v>0</v>
      </c>
      <c r="B388" t="str">
        <f t="shared" si="127"/>
        <v/>
      </c>
      <c r="C388" s="1" t="str">
        <f t="shared" si="128"/>
        <v/>
      </c>
      <c r="D388" s="1" t="str">
        <f t="shared" si="125"/>
        <v/>
      </c>
      <c r="E388" s="15">
        <f t="shared" si="129"/>
        <v>0</v>
      </c>
      <c r="F388" s="1">
        <f t="shared" si="130"/>
        <v>0</v>
      </c>
      <c r="G388" s="1" t="str">
        <f t="shared" si="131"/>
        <v/>
      </c>
      <c r="H388" t="str">
        <f t="shared" ref="H388:H451" si="145">IF(ISBLANK(B388),"",LEFT(B388&amp;" ",FIND(" ",B388&amp;" ")+2))&amp;IF(F388&gt;0," ("&amp;F388&amp;")","")</f>
        <v xml:space="preserve"> </v>
      </c>
      <c r="M388" s="39">
        <f t="shared" si="126"/>
        <v>0</v>
      </c>
      <c r="N388" s="39">
        <f t="shared" si="132"/>
        <v>0</v>
      </c>
      <c r="O388" s="39">
        <f t="shared" si="133"/>
        <v>0</v>
      </c>
      <c r="P388" s="39">
        <f t="shared" si="134"/>
        <v>0</v>
      </c>
      <c r="Q388" s="367">
        <f t="shared" si="135"/>
        <v>0</v>
      </c>
      <c r="R388" s="368">
        <f t="shared" si="136"/>
        <v>0</v>
      </c>
      <c r="S388" s="367">
        <f t="shared" si="137"/>
        <v>0</v>
      </c>
      <c r="T388" s="367">
        <f t="shared" si="138"/>
        <v>0</v>
      </c>
      <c r="U388">
        <f t="shared" si="139"/>
        <v>0</v>
      </c>
      <c r="V388">
        <f t="shared" si="140"/>
        <v>0</v>
      </c>
      <c r="W388">
        <f t="shared" si="141"/>
        <v>0</v>
      </c>
      <c r="X388">
        <f t="shared" si="142"/>
        <v>0</v>
      </c>
      <c r="Y388">
        <f t="shared" si="143"/>
        <v>0</v>
      </c>
      <c r="AA388" s="1" t="e">
        <f t="shared" si="144"/>
        <v>#N/A</v>
      </c>
    </row>
    <row r="389" spans="1:27" x14ac:dyDescent="0.25">
      <c r="A389" s="284">
        <f>+Declarations!A389</f>
        <v>0</v>
      </c>
      <c r="B389" t="str">
        <f t="shared" si="127"/>
        <v/>
      </c>
      <c r="C389" s="1" t="str">
        <f t="shared" si="128"/>
        <v/>
      </c>
      <c r="D389" s="1" t="str">
        <f t="shared" si="125"/>
        <v/>
      </c>
      <c r="E389" s="15">
        <f t="shared" si="129"/>
        <v>0</v>
      </c>
      <c r="F389" s="1">
        <f t="shared" si="130"/>
        <v>0</v>
      </c>
      <c r="G389" s="1" t="str">
        <f t="shared" si="131"/>
        <v/>
      </c>
      <c r="H389" t="str">
        <f t="shared" si="145"/>
        <v xml:space="preserve"> </v>
      </c>
      <c r="M389" s="39">
        <f t="shared" si="126"/>
        <v>0</v>
      </c>
      <c r="N389" s="39">
        <f t="shared" si="132"/>
        <v>0</v>
      </c>
      <c r="O389" s="39">
        <f t="shared" si="133"/>
        <v>0</v>
      </c>
      <c r="P389" s="39">
        <f t="shared" si="134"/>
        <v>0</v>
      </c>
      <c r="Q389" s="367">
        <f t="shared" si="135"/>
        <v>0</v>
      </c>
      <c r="R389" s="368">
        <f t="shared" si="136"/>
        <v>0</v>
      </c>
      <c r="S389" s="367">
        <f t="shared" si="137"/>
        <v>0</v>
      </c>
      <c r="T389" s="367">
        <f t="shared" si="138"/>
        <v>0</v>
      </c>
      <c r="U389">
        <f t="shared" si="139"/>
        <v>0</v>
      </c>
      <c r="V389">
        <f t="shared" si="140"/>
        <v>0</v>
      </c>
      <c r="W389">
        <f t="shared" si="141"/>
        <v>0</v>
      </c>
      <c r="X389">
        <f t="shared" si="142"/>
        <v>0</v>
      </c>
      <c r="Y389">
        <f t="shared" si="143"/>
        <v>0</v>
      </c>
      <c r="AA389" s="1" t="e">
        <f t="shared" si="144"/>
        <v>#N/A</v>
      </c>
    </row>
    <row r="390" spans="1:27" x14ac:dyDescent="0.25">
      <c r="A390" s="284">
        <f>+Declarations!A390</f>
        <v>0</v>
      </c>
      <c r="B390" t="str">
        <f t="shared" si="127"/>
        <v/>
      </c>
      <c r="C390" s="1" t="str">
        <f t="shared" si="128"/>
        <v/>
      </c>
      <c r="D390" s="1" t="str">
        <f t="shared" si="125"/>
        <v/>
      </c>
      <c r="E390" s="15">
        <f t="shared" si="129"/>
        <v>0</v>
      </c>
      <c r="F390" s="1">
        <f t="shared" si="130"/>
        <v>0</v>
      </c>
      <c r="G390" s="1" t="str">
        <f t="shared" si="131"/>
        <v/>
      </c>
      <c r="H390" t="str">
        <f t="shared" si="145"/>
        <v xml:space="preserve"> </v>
      </c>
      <c r="M390" s="39">
        <f t="shared" si="126"/>
        <v>0</v>
      </c>
      <c r="N390" s="39">
        <f t="shared" si="132"/>
        <v>0</v>
      </c>
      <c r="O390" s="39">
        <f t="shared" si="133"/>
        <v>0</v>
      </c>
      <c r="P390" s="39">
        <f t="shared" si="134"/>
        <v>0</v>
      </c>
      <c r="Q390" s="367">
        <f t="shared" si="135"/>
        <v>0</v>
      </c>
      <c r="R390" s="368">
        <f t="shared" si="136"/>
        <v>0</v>
      </c>
      <c r="S390" s="367">
        <f t="shared" si="137"/>
        <v>0</v>
      </c>
      <c r="T390" s="367">
        <f t="shared" si="138"/>
        <v>0</v>
      </c>
      <c r="U390">
        <f t="shared" si="139"/>
        <v>0</v>
      </c>
      <c r="V390">
        <f t="shared" si="140"/>
        <v>0</v>
      </c>
      <c r="W390">
        <f t="shared" si="141"/>
        <v>0</v>
      </c>
      <c r="X390">
        <f t="shared" si="142"/>
        <v>0</v>
      </c>
      <c r="Y390">
        <f t="shared" si="143"/>
        <v>0</v>
      </c>
      <c r="AA390" s="1" t="e">
        <f t="shared" si="144"/>
        <v>#N/A</v>
      </c>
    </row>
    <row r="391" spans="1:27" x14ac:dyDescent="0.25">
      <c r="A391" s="284">
        <f>+Declarations!A391</f>
        <v>0</v>
      </c>
      <c r="B391" t="str">
        <f t="shared" si="127"/>
        <v/>
      </c>
      <c r="C391" s="1" t="str">
        <f t="shared" si="128"/>
        <v/>
      </c>
      <c r="D391" s="1" t="str">
        <f t="shared" ref="D391:D454" si="146">IF(OR(G391="G",G391="F"),"F",IF(OR(G391="B",G391="M"),"M",""))</f>
        <v/>
      </c>
      <c r="E391" s="15">
        <f t="shared" si="129"/>
        <v>0</v>
      </c>
      <c r="F391" s="1">
        <f t="shared" si="130"/>
        <v>0</v>
      </c>
      <c r="G391" s="1" t="str">
        <f t="shared" si="131"/>
        <v/>
      </c>
      <c r="H391" t="str">
        <f t="shared" si="145"/>
        <v xml:space="preserve"> </v>
      </c>
      <c r="M391" s="39">
        <f t="shared" si="126"/>
        <v>0</v>
      </c>
      <c r="N391" s="39">
        <f t="shared" si="132"/>
        <v>0</v>
      </c>
      <c r="O391" s="39">
        <f t="shared" si="133"/>
        <v>0</v>
      </c>
      <c r="P391" s="39">
        <f t="shared" si="134"/>
        <v>0</v>
      </c>
      <c r="Q391" s="367">
        <f t="shared" si="135"/>
        <v>0</v>
      </c>
      <c r="R391" s="368">
        <f t="shared" si="136"/>
        <v>0</v>
      </c>
      <c r="S391" s="367">
        <f t="shared" si="137"/>
        <v>0</v>
      </c>
      <c r="T391" s="367">
        <f t="shared" si="138"/>
        <v>0</v>
      </c>
      <c r="U391">
        <f t="shared" si="139"/>
        <v>0</v>
      </c>
      <c r="V391">
        <f t="shared" si="140"/>
        <v>0</v>
      </c>
      <c r="W391">
        <f t="shared" si="141"/>
        <v>0</v>
      </c>
      <c r="X391">
        <f t="shared" si="142"/>
        <v>0</v>
      </c>
      <c r="Y391">
        <f t="shared" si="143"/>
        <v>0</v>
      </c>
      <c r="AA391" s="1" t="e">
        <f t="shared" si="144"/>
        <v>#N/A</v>
      </c>
    </row>
    <row r="392" spans="1:27" x14ac:dyDescent="0.25">
      <c r="A392" s="284">
        <f>+Declarations!A392</f>
        <v>0</v>
      </c>
      <c r="B392" t="str">
        <f t="shared" si="127"/>
        <v/>
      </c>
      <c r="C392" s="1" t="str">
        <f t="shared" si="128"/>
        <v/>
      </c>
      <c r="D392" s="1" t="str">
        <f t="shared" si="146"/>
        <v/>
      </c>
      <c r="E392" s="15">
        <f t="shared" si="129"/>
        <v>0</v>
      </c>
      <c r="F392" s="1">
        <f t="shared" si="130"/>
        <v>0</v>
      </c>
      <c r="G392" s="1" t="str">
        <f t="shared" si="131"/>
        <v/>
      </c>
      <c r="H392" t="str">
        <f t="shared" si="145"/>
        <v xml:space="preserve"> </v>
      </c>
      <c r="M392" s="39">
        <f t="shared" si="126"/>
        <v>0</v>
      </c>
      <c r="N392" s="39">
        <f t="shared" si="132"/>
        <v>0</v>
      </c>
      <c r="O392" s="39">
        <f t="shared" si="133"/>
        <v>0</v>
      </c>
      <c r="P392" s="39">
        <f t="shared" si="134"/>
        <v>0</v>
      </c>
      <c r="Q392" s="367">
        <f t="shared" si="135"/>
        <v>0</v>
      </c>
      <c r="R392" s="368">
        <f t="shared" si="136"/>
        <v>0</v>
      </c>
      <c r="S392" s="367">
        <f t="shared" si="137"/>
        <v>0</v>
      </c>
      <c r="T392" s="367">
        <f t="shared" si="138"/>
        <v>0</v>
      </c>
      <c r="U392">
        <f t="shared" si="139"/>
        <v>0</v>
      </c>
      <c r="V392">
        <f t="shared" si="140"/>
        <v>0</v>
      </c>
      <c r="W392">
        <f t="shared" si="141"/>
        <v>0</v>
      </c>
      <c r="X392">
        <f t="shared" si="142"/>
        <v>0</v>
      </c>
      <c r="Y392">
        <f t="shared" si="143"/>
        <v>0</v>
      </c>
      <c r="AA392" s="1" t="e">
        <f t="shared" si="144"/>
        <v>#N/A</v>
      </c>
    </row>
    <row r="393" spans="1:27" x14ac:dyDescent="0.25">
      <c r="A393" s="284">
        <f>+Declarations!A393</f>
        <v>0</v>
      </c>
      <c r="B393" t="str">
        <f t="shared" si="127"/>
        <v/>
      </c>
      <c r="C393" s="1" t="str">
        <f t="shared" si="128"/>
        <v/>
      </c>
      <c r="D393" s="1" t="str">
        <f t="shared" si="146"/>
        <v/>
      </c>
      <c r="E393" s="15">
        <f t="shared" si="129"/>
        <v>0</v>
      </c>
      <c r="F393" s="1">
        <f t="shared" si="130"/>
        <v>0</v>
      </c>
      <c r="G393" s="1" t="str">
        <f t="shared" si="131"/>
        <v/>
      </c>
      <c r="H393" t="str">
        <f t="shared" si="145"/>
        <v xml:space="preserve"> </v>
      </c>
      <c r="M393" s="39">
        <f t="shared" si="126"/>
        <v>0</v>
      </c>
      <c r="N393" s="39">
        <f t="shared" si="132"/>
        <v>0</v>
      </c>
      <c r="O393" s="39">
        <f t="shared" si="133"/>
        <v>0</v>
      </c>
      <c r="P393" s="39">
        <f t="shared" si="134"/>
        <v>0</v>
      </c>
      <c r="Q393" s="367">
        <f t="shared" si="135"/>
        <v>0</v>
      </c>
      <c r="R393" s="368">
        <f t="shared" si="136"/>
        <v>0</v>
      </c>
      <c r="S393" s="367">
        <f t="shared" si="137"/>
        <v>0</v>
      </c>
      <c r="T393" s="367">
        <f t="shared" si="138"/>
        <v>0</v>
      </c>
      <c r="U393">
        <f t="shared" si="139"/>
        <v>0</v>
      </c>
      <c r="V393">
        <f t="shared" si="140"/>
        <v>0</v>
      </c>
      <c r="W393">
        <f t="shared" si="141"/>
        <v>0</v>
      </c>
      <c r="X393">
        <f t="shared" si="142"/>
        <v>0</v>
      </c>
      <c r="Y393">
        <f t="shared" si="143"/>
        <v>0</v>
      </c>
      <c r="AA393" s="1" t="e">
        <f t="shared" si="144"/>
        <v>#N/A</v>
      </c>
    </row>
    <row r="394" spans="1:27" x14ac:dyDescent="0.25">
      <c r="A394" s="284">
        <f>+Declarations!A394</f>
        <v>0</v>
      </c>
      <c r="B394" t="str">
        <f t="shared" si="127"/>
        <v/>
      </c>
      <c r="C394" s="1" t="str">
        <f t="shared" si="128"/>
        <v/>
      </c>
      <c r="D394" s="1" t="str">
        <f t="shared" si="146"/>
        <v/>
      </c>
      <c r="E394" s="15">
        <f t="shared" si="129"/>
        <v>0</v>
      </c>
      <c r="F394" s="1">
        <f t="shared" si="130"/>
        <v>0</v>
      </c>
      <c r="G394" s="1" t="str">
        <f t="shared" si="131"/>
        <v/>
      </c>
      <c r="H394" t="str">
        <f t="shared" si="145"/>
        <v xml:space="preserve"> </v>
      </c>
      <c r="M394" s="39">
        <f t="shared" si="126"/>
        <v>0</v>
      </c>
      <c r="N394" s="39">
        <f t="shared" si="132"/>
        <v>0</v>
      </c>
      <c r="O394" s="39">
        <f t="shared" si="133"/>
        <v>0</v>
      </c>
      <c r="P394" s="39">
        <f t="shared" si="134"/>
        <v>0</v>
      </c>
      <c r="Q394" s="367">
        <f t="shared" si="135"/>
        <v>0</v>
      </c>
      <c r="R394" s="368">
        <f t="shared" si="136"/>
        <v>0</v>
      </c>
      <c r="S394" s="367">
        <f t="shared" si="137"/>
        <v>0</v>
      </c>
      <c r="T394" s="367">
        <f t="shared" si="138"/>
        <v>0</v>
      </c>
      <c r="U394">
        <f t="shared" si="139"/>
        <v>0</v>
      </c>
      <c r="V394">
        <f t="shared" si="140"/>
        <v>0</v>
      </c>
      <c r="W394">
        <f t="shared" si="141"/>
        <v>0</v>
      </c>
      <c r="X394">
        <f t="shared" si="142"/>
        <v>0</v>
      </c>
      <c r="Y394">
        <f t="shared" si="143"/>
        <v>0</v>
      </c>
      <c r="AA394" s="1" t="e">
        <f t="shared" si="144"/>
        <v>#N/A</v>
      </c>
    </row>
    <row r="395" spans="1:27" x14ac:dyDescent="0.25">
      <c r="A395" s="284">
        <f>+Declarations!A395</f>
        <v>0</v>
      </c>
      <c r="B395" t="str">
        <f t="shared" si="127"/>
        <v/>
      </c>
      <c r="C395" s="1" t="str">
        <f t="shared" si="128"/>
        <v/>
      </c>
      <c r="D395" s="1" t="str">
        <f t="shared" si="146"/>
        <v/>
      </c>
      <c r="E395" s="15">
        <f t="shared" si="129"/>
        <v>0</v>
      </c>
      <c r="F395" s="1">
        <f t="shared" si="130"/>
        <v>0</v>
      </c>
      <c r="G395" s="1" t="str">
        <f t="shared" si="131"/>
        <v/>
      </c>
      <c r="H395" t="str">
        <f t="shared" si="145"/>
        <v xml:space="preserve"> </v>
      </c>
      <c r="M395" s="39">
        <f t="shared" si="126"/>
        <v>0</v>
      </c>
      <c r="N395" s="39">
        <f t="shared" si="132"/>
        <v>0</v>
      </c>
      <c r="O395" s="39">
        <f t="shared" si="133"/>
        <v>0</v>
      </c>
      <c r="P395" s="39">
        <f t="shared" si="134"/>
        <v>0</v>
      </c>
      <c r="Q395" s="367">
        <f t="shared" si="135"/>
        <v>0</v>
      </c>
      <c r="R395" s="368">
        <f t="shared" si="136"/>
        <v>0</v>
      </c>
      <c r="S395" s="367">
        <f t="shared" si="137"/>
        <v>0</v>
      </c>
      <c r="T395" s="367">
        <f t="shared" si="138"/>
        <v>0</v>
      </c>
      <c r="U395">
        <f t="shared" si="139"/>
        <v>0</v>
      </c>
      <c r="V395">
        <f t="shared" si="140"/>
        <v>0</v>
      </c>
      <c r="W395">
        <f t="shared" si="141"/>
        <v>0</v>
      </c>
      <c r="X395">
        <f t="shared" si="142"/>
        <v>0</v>
      </c>
      <c r="Y395">
        <f t="shared" si="143"/>
        <v>0</v>
      </c>
      <c r="AA395" s="1" t="e">
        <f t="shared" si="144"/>
        <v>#N/A</v>
      </c>
    </row>
    <row r="396" spans="1:27" x14ac:dyDescent="0.25">
      <c r="A396" s="284">
        <f>+Declarations!A396</f>
        <v>0</v>
      </c>
      <c r="B396" t="str">
        <f t="shared" si="127"/>
        <v/>
      </c>
      <c r="C396" s="1" t="str">
        <f t="shared" si="128"/>
        <v/>
      </c>
      <c r="D396" s="1" t="str">
        <f t="shared" si="146"/>
        <v/>
      </c>
      <c r="E396" s="15">
        <f t="shared" si="129"/>
        <v>0</v>
      </c>
      <c r="F396" s="1">
        <f t="shared" si="130"/>
        <v>0</v>
      </c>
      <c r="G396" s="1" t="str">
        <f t="shared" si="131"/>
        <v/>
      </c>
      <c r="H396" t="str">
        <f t="shared" si="145"/>
        <v xml:space="preserve"> </v>
      </c>
      <c r="M396" s="39">
        <f t="shared" si="126"/>
        <v>0</v>
      </c>
      <c r="N396" s="39">
        <f t="shared" si="132"/>
        <v>0</v>
      </c>
      <c r="O396" s="39">
        <f t="shared" si="133"/>
        <v>0</v>
      </c>
      <c r="P396" s="39">
        <f t="shared" si="134"/>
        <v>0</v>
      </c>
      <c r="Q396" s="367">
        <f t="shared" si="135"/>
        <v>0</v>
      </c>
      <c r="R396" s="368">
        <f t="shared" si="136"/>
        <v>0</v>
      </c>
      <c r="S396" s="367">
        <f t="shared" si="137"/>
        <v>0</v>
      </c>
      <c r="T396" s="367">
        <f t="shared" si="138"/>
        <v>0</v>
      </c>
      <c r="U396">
        <f t="shared" si="139"/>
        <v>0</v>
      </c>
      <c r="V396">
        <f t="shared" si="140"/>
        <v>0</v>
      </c>
      <c r="W396">
        <f t="shared" si="141"/>
        <v>0</v>
      </c>
      <c r="X396">
        <f t="shared" si="142"/>
        <v>0</v>
      </c>
      <c r="Y396">
        <f t="shared" si="143"/>
        <v>0</v>
      </c>
      <c r="AA396" s="1" t="e">
        <f t="shared" si="144"/>
        <v>#N/A</v>
      </c>
    </row>
    <row r="397" spans="1:27" x14ac:dyDescent="0.25">
      <c r="A397" s="284">
        <f>+Declarations!A397</f>
        <v>0</v>
      </c>
      <c r="B397" t="str">
        <f t="shared" si="127"/>
        <v/>
      </c>
      <c r="C397" s="1" t="str">
        <f t="shared" si="128"/>
        <v/>
      </c>
      <c r="D397" s="1" t="str">
        <f t="shared" si="146"/>
        <v/>
      </c>
      <c r="E397" s="15">
        <f t="shared" si="129"/>
        <v>0</v>
      </c>
      <c r="F397" s="1">
        <f t="shared" si="130"/>
        <v>0</v>
      </c>
      <c r="G397" s="1" t="str">
        <f t="shared" si="131"/>
        <v/>
      </c>
      <c r="H397" t="str">
        <f t="shared" si="145"/>
        <v xml:space="preserve"> </v>
      </c>
      <c r="M397" s="39">
        <f t="shared" si="126"/>
        <v>0</v>
      </c>
      <c r="N397" s="39">
        <f t="shared" si="132"/>
        <v>0</v>
      </c>
      <c r="O397" s="39">
        <f t="shared" si="133"/>
        <v>0</v>
      </c>
      <c r="P397" s="39">
        <f t="shared" si="134"/>
        <v>0</v>
      </c>
      <c r="Q397" s="367">
        <f t="shared" si="135"/>
        <v>0</v>
      </c>
      <c r="R397" s="368">
        <f t="shared" si="136"/>
        <v>0</v>
      </c>
      <c r="S397" s="367">
        <f t="shared" si="137"/>
        <v>0</v>
      </c>
      <c r="T397" s="367">
        <f t="shared" si="138"/>
        <v>0</v>
      </c>
      <c r="U397">
        <f t="shared" si="139"/>
        <v>0</v>
      </c>
      <c r="V397">
        <f t="shared" si="140"/>
        <v>0</v>
      </c>
      <c r="W397">
        <f t="shared" si="141"/>
        <v>0</v>
      </c>
      <c r="X397">
        <f t="shared" si="142"/>
        <v>0</v>
      </c>
      <c r="Y397">
        <f t="shared" si="143"/>
        <v>0</v>
      </c>
      <c r="AA397" s="1" t="e">
        <f t="shared" si="144"/>
        <v>#N/A</v>
      </c>
    </row>
    <row r="398" spans="1:27" x14ac:dyDescent="0.25">
      <c r="A398" s="284">
        <f>+Declarations!A398</f>
        <v>0</v>
      </c>
      <c r="B398" t="str">
        <f t="shared" si="127"/>
        <v/>
      </c>
      <c r="C398" s="1" t="str">
        <f t="shared" si="128"/>
        <v/>
      </c>
      <c r="D398" s="1" t="str">
        <f t="shared" si="146"/>
        <v/>
      </c>
      <c r="E398" s="15">
        <f t="shared" si="129"/>
        <v>0</v>
      </c>
      <c r="F398" s="1">
        <f t="shared" si="130"/>
        <v>0</v>
      </c>
      <c r="G398" s="1" t="str">
        <f t="shared" si="131"/>
        <v/>
      </c>
      <c r="H398" t="str">
        <f t="shared" si="145"/>
        <v xml:space="preserve"> </v>
      </c>
      <c r="M398" s="39">
        <f t="shared" si="126"/>
        <v>0</v>
      </c>
      <c r="N398" s="39">
        <f t="shared" si="132"/>
        <v>0</v>
      </c>
      <c r="O398" s="39">
        <f t="shared" si="133"/>
        <v>0</v>
      </c>
      <c r="P398" s="39">
        <f t="shared" si="134"/>
        <v>0</v>
      </c>
      <c r="Q398" s="367">
        <f t="shared" si="135"/>
        <v>0</v>
      </c>
      <c r="R398" s="368">
        <f t="shared" si="136"/>
        <v>0</v>
      </c>
      <c r="S398" s="367">
        <f t="shared" si="137"/>
        <v>0</v>
      </c>
      <c r="T398" s="367">
        <f t="shared" si="138"/>
        <v>0</v>
      </c>
      <c r="U398">
        <f t="shared" si="139"/>
        <v>0</v>
      </c>
      <c r="V398">
        <f t="shared" si="140"/>
        <v>0</v>
      </c>
      <c r="W398">
        <f t="shared" si="141"/>
        <v>0</v>
      </c>
      <c r="X398">
        <f t="shared" si="142"/>
        <v>0</v>
      </c>
      <c r="Y398">
        <f t="shared" si="143"/>
        <v>0</v>
      </c>
      <c r="AA398" s="1" t="e">
        <f t="shared" si="144"/>
        <v>#N/A</v>
      </c>
    </row>
    <row r="399" spans="1:27" x14ac:dyDescent="0.25">
      <c r="A399" s="284">
        <f>+Declarations!A399</f>
        <v>0</v>
      </c>
      <c r="B399" t="str">
        <f t="shared" si="127"/>
        <v/>
      </c>
      <c r="C399" s="1" t="str">
        <f t="shared" si="128"/>
        <v/>
      </c>
      <c r="D399" s="1" t="str">
        <f t="shared" si="146"/>
        <v/>
      </c>
      <c r="E399" s="15">
        <f t="shared" si="129"/>
        <v>0</v>
      </c>
      <c r="F399" s="1">
        <f t="shared" si="130"/>
        <v>0</v>
      </c>
      <c r="G399" s="1" t="str">
        <f t="shared" si="131"/>
        <v/>
      </c>
      <c r="H399" t="str">
        <f t="shared" si="145"/>
        <v xml:space="preserve"> </v>
      </c>
      <c r="M399" s="39">
        <f t="shared" si="126"/>
        <v>0</v>
      </c>
      <c r="N399" s="39">
        <f t="shared" si="132"/>
        <v>0</v>
      </c>
      <c r="O399" s="39">
        <f t="shared" si="133"/>
        <v>0</v>
      </c>
      <c r="P399" s="39">
        <f t="shared" si="134"/>
        <v>0</v>
      </c>
      <c r="Q399" s="367">
        <f t="shared" si="135"/>
        <v>0</v>
      </c>
      <c r="R399" s="368">
        <f t="shared" si="136"/>
        <v>0</v>
      </c>
      <c r="S399" s="367">
        <f t="shared" si="137"/>
        <v>0</v>
      </c>
      <c r="T399" s="367">
        <f t="shared" si="138"/>
        <v>0</v>
      </c>
      <c r="U399">
        <f t="shared" si="139"/>
        <v>0</v>
      </c>
      <c r="V399">
        <f t="shared" si="140"/>
        <v>0</v>
      </c>
      <c r="W399">
        <f t="shared" si="141"/>
        <v>0</v>
      </c>
      <c r="X399">
        <f t="shared" si="142"/>
        <v>0</v>
      </c>
      <c r="Y399">
        <f t="shared" si="143"/>
        <v>0</v>
      </c>
      <c r="AA399" s="1" t="e">
        <f t="shared" si="144"/>
        <v>#N/A</v>
      </c>
    </row>
    <row r="400" spans="1:27" x14ac:dyDescent="0.25">
      <c r="A400" s="284">
        <f>+Declarations!A400</f>
        <v>0</v>
      </c>
      <c r="B400" t="str">
        <f t="shared" si="127"/>
        <v/>
      </c>
      <c r="C400" s="1" t="str">
        <f t="shared" si="128"/>
        <v/>
      </c>
      <c r="D400" s="1" t="str">
        <f t="shared" si="146"/>
        <v/>
      </c>
      <c r="E400" s="15">
        <f t="shared" si="129"/>
        <v>0</v>
      </c>
      <c r="F400" s="1">
        <f t="shared" si="130"/>
        <v>0</v>
      </c>
      <c r="G400" s="1" t="str">
        <f t="shared" si="131"/>
        <v/>
      </c>
      <c r="H400" t="str">
        <f t="shared" si="145"/>
        <v xml:space="preserve"> </v>
      </c>
      <c r="M400" s="39">
        <f t="shared" si="126"/>
        <v>0</v>
      </c>
      <c r="N400" s="39">
        <f t="shared" si="132"/>
        <v>0</v>
      </c>
      <c r="O400" s="39">
        <f t="shared" si="133"/>
        <v>0</v>
      </c>
      <c r="P400" s="39">
        <f t="shared" si="134"/>
        <v>0</v>
      </c>
      <c r="Q400" s="367">
        <f t="shared" si="135"/>
        <v>0</v>
      </c>
      <c r="R400" s="368">
        <f t="shared" si="136"/>
        <v>0</v>
      </c>
      <c r="S400" s="367">
        <f t="shared" si="137"/>
        <v>0</v>
      </c>
      <c r="T400" s="367">
        <f t="shared" si="138"/>
        <v>0</v>
      </c>
      <c r="U400">
        <f t="shared" si="139"/>
        <v>0</v>
      </c>
      <c r="V400">
        <f t="shared" si="140"/>
        <v>0</v>
      </c>
      <c r="W400">
        <f t="shared" si="141"/>
        <v>0</v>
      </c>
      <c r="X400">
        <f t="shared" si="142"/>
        <v>0</v>
      </c>
      <c r="Y400">
        <f t="shared" si="143"/>
        <v>0</v>
      </c>
      <c r="AA400" s="1" t="e">
        <f t="shared" si="144"/>
        <v>#N/A</v>
      </c>
    </row>
    <row r="401" spans="1:27" x14ac:dyDescent="0.25">
      <c r="A401" s="284">
        <f>+Declarations!A401</f>
        <v>0</v>
      </c>
      <c r="B401" t="str">
        <f t="shared" si="127"/>
        <v/>
      </c>
      <c r="C401" s="1" t="str">
        <f t="shared" si="128"/>
        <v/>
      </c>
      <c r="D401" s="1" t="str">
        <f t="shared" si="146"/>
        <v/>
      </c>
      <c r="E401" s="15">
        <f t="shared" si="129"/>
        <v>0</v>
      </c>
      <c r="F401" s="1">
        <f t="shared" si="130"/>
        <v>0</v>
      </c>
      <c r="G401" s="1" t="str">
        <f t="shared" si="131"/>
        <v/>
      </c>
      <c r="H401" t="str">
        <f t="shared" si="145"/>
        <v xml:space="preserve"> </v>
      </c>
      <c r="M401" s="39">
        <f t="shared" si="126"/>
        <v>0</v>
      </c>
      <c r="N401" s="39">
        <f t="shared" si="132"/>
        <v>0</v>
      </c>
      <c r="O401" s="39">
        <f t="shared" si="133"/>
        <v>0</v>
      </c>
      <c r="P401" s="39">
        <f t="shared" si="134"/>
        <v>0</v>
      </c>
      <c r="Q401" s="367">
        <f t="shared" si="135"/>
        <v>0</v>
      </c>
      <c r="R401" s="368">
        <f t="shared" si="136"/>
        <v>0</v>
      </c>
      <c r="S401" s="367">
        <f t="shared" si="137"/>
        <v>0</v>
      </c>
      <c r="T401" s="367">
        <f t="shared" si="138"/>
        <v>0</v>
      </c>
      <c r="U401">
        <f t="shared" si="139"/>
        <v>0</v>
      </c>
      <c r="V401">
        <f t="shared" si="140"/>
        <v>0</v>
      </c>
      <c r="W401">
        <f t="shared" si="141"/>
        <v>0</v>
      </c>
      <c r="X401">
        <f t="shared" si="142"/>
        <v>0</v>
      </c>
      <c r="Y401">
        <f t="shared" si="143"/>
        <v>0</v>
      </c>
      <c r="AA401" s="1" t="e">
        <f t="shared" si="144"/>
        <v>#N/A</v>
      </c>
    </row>
    <row r="402" spans="1:27" x14ac:dyDescent="0.25">
      <c r="A402" s="284">
        <f>+Declarations!A402</f>
        <v>0</v>
      </c>
      <c r="B402" t="str">
        <f t="shared" si="127"/>
        <v/>
      </c>
      <c r="C402" s="1" t="str">
        <f t="shared" si="128"/>
        <v/>
      </c>
      <c r="D402" s="1" t="str">
        <f t="shared" si="146"/>
        <v/>
      </c>
      <c r="E402" s="15">
        <f t="shared" si="129"/>
        <v>0</v>
      </c>
      <c r="F402" s="1">
        <f t="shared" si="130"/>
        <v>0</v>
      </c>
      <c r="G402" s="1" t="str">
        <f t="shared" si="131"/>
        <v/>
      </c>
      <c r="H402" t="str">
        <f t="shared" si="145"/>
        <v xml:space="preserve"> </v>
      </c>
      <c r="M402" s="39">
        <f t="shared" si="126"/>
        <v>0</v>
      </c>
      <c r="N402" s="39">
        <f t="shared" si="132"/>
        <v>0</v>
      </c>
      <c r="O402" s="39">
        <f t="shared" si="133"/>
        <v>0</v>
      </c>
      <c r="P402" s="39">
        <f t="shared" si="134"/>
        <v>0</v>
      </c>
      <c r="Q402" s="367">
        <f t="shared" si="135"/>
        <v>0</v>
      </c>
      <c r="R402" s="368">
        <f t="shared" si="136"/>
        <v>0</v>
      </c>
      <c r="S402" s="367">
        <f t="shared" si="137"/>
        <v>0</v>
      </c>
      <c r="T402" s="367">
        <f t="shared" si="138"/>
        <v>0</v>
      </c>
      <c r="U402">
        <f t="shared" si="139"/>
        <v>0</v>
      </c>
      <c r="V402">
        <f t="shared" si="140"/>
        <v>0</v>
      </c>
      <c r="W402">
        <f t="shared" si="141"/>
        <v>0</v>
      </c>
      <c r="X402">
        <f t="shared" si="142"/>
        <v>0</v>
      </c>
      <c r="Y402">
        <f t="shared" si="143"/>
        <v>0</v>
      </c>
      <c r="AA402" s="1" t="e">
        <f t="shared" si="144"/>
        <v>#N/A</v>
      </c>
    </row>
    <row r="403" spans="1:27" x14ac:dyDescent="0.25">
      <c r="A403" s="284">
        <f>+Declarations!A403</f>
        <v>0</v>
      </c>
      <c r="B403" t="str">
        <f t="shared" si="127"/>
        <v/>
      </c>
      <c r="C403" s="1" t="str">
        <f t="shared" si="128"/>
        <v/>
      </c>
      <c r="D403" s="1" t="str">
        <f t="shared" si="146"/>
        <v/>
      </c>
      <c r="E403" s="15">
        <f t="shared" si="129"/>
        <v>0</v>
      </c>
      <c r="F403" s="1">
        <f t="shared" si="130"/>
        <v>0</v>
      </c>
      <c r="G403" s="1" t="str">
        <f t="shared" si="131"/>
        <v/>
      </c>
      <c r="H403" t="str">
        <f t="shared" si="145"/>
        <v xml:space="preserve"> </v>
      </c>
      <c r="M403" s="39">
        <f t="shared" si="126"/>
        <v>0</v>
      </c>
      <c r="N403" s="39">
        <f t="shared" si="132"/>
        <v>0</v>
      </c>
      <c r="O403" s="39">
        <f t="shared" si="133"/>
        <v>0</v>
      </c>
      <c r="P403" s="39">
        <f t="shared" si="134"/>
        <v>0</v>
      </c>
      <c r="Q403" s="367">
        <f t="shared" si="135"/>
        <v>0</v>
      </c>
      <c r="R403" s="368">
        <f t="shared" si="136"/>
        <v>0</v>
      </c>
      <c r="S403" s="367">
        <f t="shared" si="137"/>
        <v>0</v>
      </c>
      <c r="T403" s="367">
        <f t="shared" si="138"/>
        <v>0</v>
      </c>
      <c r="U403">
        <f t="shared" si="139"/>
        <v>0</v>
      </c>
      <c r="V403">
        <f t="shared" si="140"/>
        <v>0</v>
      </c>
      <c r="W403">
        <f t="shared" si="141"/>
        <v>0</v>
      </c>
      <c r="X403">
        <f t="shared" si="142"/>
        <v>0</v>
      </c>
      <c r="Y403">
        <f t="shared" si="143"/>
        <v>0</v>
      </c>
      <c r="AA403" s="1" t="e">
        <f t="shared" si="144"/>
        <v>#N/A</v>
      </c>
    </row>
    <row r="404" spans="1:27" x14ac:dyDescent="0.25">
      <c r="A404" s="284">
        <f>+Declarations!A404</f>
        <v>0</v>
      </c>
      <c r="B404" t="str">
        <f t="shared" si="127"/>
        <v/>
      </c>
      <c r="C404" s="1" t="str">
        <f t="shared" si="128"/>
        <v/>
      </c>
      <c r="D404" s="1" t="str">
        <f t="shared" si="146"/>
        <v/>
      </c>
      <c r="E404" s="15">
        <f t="shared" si="129"/>
        <v>0</v>
      </c>
      <c r="F404" s="1">
        <f t="shared" si="130"/>
        <v>0</v>
      </c>
      <c r="G404" s="1" t="str">
        <f t="shared" si="131"/>
        <v/>
      </c>
      <c r="H404" t="str">
        <f t="shared" si="145"/>
        <v xml:space="preserve"> </v>
      </c>
      <c r="M404" s="39">
        <f t="shared" si="126"/>
        <v>0</v>
      </c>
      <c r="N404" s="39">
        <f t="shared" si="132"/>
        <v>0</v>
      </c>
      <c r="O404" s="39">
        <f t="shared" si="133"/>
        <v>0</v>
      </c>
      <c r="P404" s="39">
        <f t="shared" si="134"/>
        <v>0</v>
      </c>
      <c r="Q404" s="367">
        <f t="shared" si="135"/>
        <v>0</v>
      </c>
      <c r="R404" s="368">
        <f t="shared" si="136"/>
        <v>0</v>
      </c>
      <c r="S404" s="367">
        <f t="shared" si="137"/>
        <v>0</v>
      </c>
      <c r="T404" s="367">
        <f t="shared" si="138"/>
        <v>0</v>
      </c>
      <c r="U404">
        <f t="shared" si="139"/>
        <v>0</v>
      </c>
      <c r="V404">
        <f t="shared" si="140"/>
        <v>0</v>
      </c>
      <c r="W404">
        <f t="shared" si="141"/>
        <v>0</v>
      </c>
      <c r="X404">
        <f t="shared" si="142"/>
        <v>0</v>
      </c>
      <c r="Y404">
        <f t="shared" si="143"/>
        <v>0</v>
      </c>
      <c r="AA404" s="1" t="e">
        <f t="shared" si="144"/>
        <v>#N/A</v>
      </c>
    </row>
    <row r="405" spans="1:27" x14ac:dyDescent="0.25">
      <c r="A405" s="284">
        <f>+Declarations!A405</f>
        <v>0</v>
      </c>
      <c r="B405" t="str">
        <f t="shared" si="127"/>
        <v/>
      </c>
      <c r="C405" s="1" t="str">
        <f t="shared" si="128"/>
        <v/>
      </c>
      <c r="D405" s="1" t="str">
        <f t="shared" si="146"/>
        <v/>
      </c>
      <c r="E405" s="15">
        <f t="shared" si="129"/>
        <v>0</v>
      </c>
      <c r="F405" s="1">
        <f t="shared" si="130"/>
        <v>0</v>
      </c>
      <c r="G405" s="1" t="str">
        <f t="shared" si="131"/>
        <v/>
      </c>
      <c r="H405" t="str">
        <f t="shared" si="145"/>
        <v xml:space="preserve"> </v>
      </c>
      <c r="M405" s="39">
        <f t="shared" si="126"/>
        <v>0</v>
      </c>
      <c r="N405" s="39">
        <f t="shared" si="132"/>
        <v>0</v>
      </c>
      <c r="O405" s="39">
        <f t="shared" si="133"/>
        <v>0</v>
      </c>
      <c r="P405" s="39">
        <f t="shared" si="134"/>
        <v>0</v>
      </c>
      <c r="Q405" s="367">
        <f t="shared" si="135"/>
        <v>0</v>
      </c>
      <c r="R405" s="368">
        <f t="shared" si="136"/>
        <v>0</v>
      </c>
      <c r="S405" s="367">
        <f t="shared" si="137"/>
        <v>0</v>
      </c>
      <c r="T405" s="367">
        <f t="shared" si="138"/>
        <v>0</v>
      </c>
      <c r="U405">
        <f t="shared" si="139"/>
        <v>0</v>
      </c>
      <c r="V405">
        <f t="shared" si="140"/>
        <v>0</v>
      </c>
      <c r="W405">
        <f t="shared" si="141"/>
        <v>0</v>
      </c>
      <c r="X405">
        <f t="shared" si="142"/>
        <v>0</v>
      </c>
      <c r="Y405">
        <f t="shared" si="143"/>
        <v>0</v>
      </c>
      <c r="AA405" s="1" t="e">
        <f t="shared" si="144"/>
        <v>#N/A</v>
      </c>
    </row>
    <row r="406" spans="1:27" x14ac:dyDescent="0.25">
      <c r="A406" s="284">
        <f>+Declarations!A406</f>
        <v>0</v>
      </c>
      <c r="B406" t="str">
        <f t="shared" si="127"/>
        <v/>
      </c>
      <c r="C406" s="1" t="str">
        <f t="shared" si="128"/>
        <v/>
      </c>
      <c r="D406" s="1" t="str">
        <f t="shared" si="146"/>
        <v/>
      </c>
      <c r="E406" s="15">
        <f t="shared" si="129"/>
        <v>0</v>
      </c>
      <c r="F406" s="1">
        <f t="shared" si="130"/>
        <v>0</v>
      </c>
      <c r="G406" s="1" t="str">
        <f t="shared" si="131"/>
        <v/>
      </c>
      <c r="H406" t="str">
        <f t="shared" si="145"/>
        <v xml:space="preserve"> </v>
      </c>
      <c r="M406" s="39">
        <f t="shared" si="126"/>
        <v>0</v>
      </c>
      <c r="N406" s="39">
        <f t="shared" si="132"/>
        <v>0</v>
      </c>
      <c r="O406" s="39">
        <f t="shared" si="133"/>
        <v>0</v>
      </c>
      <c r="P406" s="39">
        <f t="shared" si="134"/>
        <v>0</v>
      </c>
      <c r="Q406" s="367">
        <f t="shared" si="135"/>
        <v>0</v>
      </c>
      <c r="R406" s="368">
        <f t="shared" si="136"/>
        <v>0</v>
      </c>
      <c r="S406" s="367">
        <f t="shared" si="137"/>
        <v>0</v>
      </c>
      <c r="T406" s="367">
        <f t="shared" si="138"/>
        <v>0</v>
      </c>
      <c r="U406">
        <f t="shared" si="139"/>
        <v>0</v>
      </c>
      <c r="V406">
        <f t="shared" si="140"/>
        <v>0</v>
      </c>
      <c r="W406">
        <f t="shared" si="141"/>
        <v>0</v>
      </c>
      <c r="X406">
        <f t="shared" si="142"/>
        <v>0</v>
      </c>
      <c r="Y406">
        <f t="shared" si="143"/>
        <v>0</v>
      </c>
      <c r="AA406" s="1" t="e">
        <f t="shared" si="144"/>
        <v>#N/A</v>
      </c>
    </row>
    <row r="407" spans="1:27" x14ac:dyDescent="0.25">
      <c r="A407" s="284">
        <f>+Declarations!A407</f>
        <v>0</v>
      </c>
      <c r="B407" t="str">
        <f t="shared" si="127"/>
        <v/>
      </c>
      <c r="C407" s="1" t="str">
        <f t="shared" si="128"/>
        <v/>
      </c>
      <c r="D407" s="1" t="str">
        <f t="shared" si="146"/>
        <v/>
      </c>
      <c r="E407" s="15">
        <f t="shared" si="129"/>
        <v>0</v>
      </c>
      <c r="F407" s="1">
        <f t="shared" si="130"/>
        <v>0</v>
      </c>
      <c r="G407" s="1" t="str">
        <f t="shared" si="131"/>
        <v/>
      </c>
      <c r="H407" t="str">
        <f t="shared" si="145"/>
        <v xml:space="preserve"> </v>
      </c>
      <c r="M407" s="39">
        <f t="shared" si="126"/>
        <v>0</v>
      </c>
      <c r="N407" s="39">
        <f t="shared" si="132"/>
        <v>0</v>
      </c>
      <c r="O407" s="39">
        <f t="shared" si="133"/>
        <v>0</v>
      </c>
      <c r="P407" s="39">
        <f t="shared" si="134"/>
        <v>0</v>
      </c>
      <c r="Q407" s="367">
        <f t="shared" si="135"/>
        <v>0</v>
      </c>
      <c r="R407" s="368">
        <f t="shared" si="136"/>
        <v>0</v>
      </c>
      <c r="S407" s="367">
        <f t="shared" si="137"/>
        <v>0</v>
      </c>
      <c r="T407" s="367">
        <f t="shared" si="138"/>
        <v>0</v>
      </c>
      <c r="U407">
        <f t="shared" si="139"/>
        <v>0</v>
      </c>
      <c r="V407">
        <f t="shared" si="140"/>
        <v>0</v>
      </c>
      <c r="W407">
        <f t="shared" si="141"/>
        <v>0</v>
      </c>
      <c r="X407">
        <f t="shared" si="142"/>
        <v>0</v>
      </c>
      <c r="Y407">
        <f t="shared" si="143"/>
        <v>0</v>
      </c>
      <c r="AA407" s="1" t="e">
        <f t="shared" si="144"/>
        <v>#N/A</v>
      </c>
    </row>
    <row r="408" spans="1:27" x14ac:dyDescent="0.25">
      <c r="A408" s="284">
        <f>+Declarations!A408</f>
        <v>0</v>
      </c>
      <c r="B408" t="str">
        <f t="shared" si="127"/>
        <v/>
      </c>
      <c r="C408" s="1" t="str">
        <f t="shared" si="128"/>
        <v/>
      </c>
      <c r="D408" s="1" t="str">
        <f t="shared" si="146"/>
        <v/>
      </c>
      <c r="E408" s="15">
        <f t="shared" si="129"/>
        <v>0</v>
      </c>
      <c r="F408" s="1">
        <f t="shared" si="130"/>
        <v>0</v>
      </c>
      <c r="G408" s="1" t="str">
        <f t="shared" si="131"/>
        <v/>
      </c>
      <c r="H408" t="str">
        <f t="shared" si="145"/>
        <v xml:space="preserve"> </v>
      </c>
      <c r="M408" s="39">
        <f t="shared" si="126"/>
        <v>0</v>
      </c>
      <c r="N408" s="39">
        <f t="shared" si="132"/>
        <v>0</v>
      </c>
      <c r="O408" s="39">
        <f t="shared" si="133"/>
        <v>0</v>
      </c>
      <c r="P408" s="39">
        <f t="shared" si="134"/>
        <v>0</v>
      </c>
      <c r="Q408" s="367">
        <f t="shared" si="135"/>
        <v>0</v>
      </c>
      <c r="R408" s="368">
        <f t="shared" si="136"/>
        <v>0</v>
      </c>
      <c r="S408" s="367">
        <f t="shared" si="137"/>
        <v>0</v>
      </c>
      <c r="T408" s="367">
        <f t="shared" si="138"/>
        <v>0</v>
      </c>
      <c r="U408">
        <f t="shared" si="139"/>
        <v>0</v>
      </c>
      <c r="V408">
        <f t="shared" si="140"/>
        <v>0</v>
      </c>
      <c r="W408">
        <f t="shared" si="141"/>
        <v>0</v>
      </c>
      <c r="X408">
        <f t="shared" si="142"/>
        <v>0</v>
      </c>
      <c r="Y408">
        <f t="shared" si="143"/>
        <v>0</v>
      </c>
      <c r="AA408" s="1" t="e">
        <f t="shared" si="144"/>
        <v>#N/A</v>
      </c>
    </row>
    <row r="409" spans="1:27" x14ac:dyDescent="0.25">
      <c r="A409" s="284">
        <f>+Declarations!A409</f>
        <v>0</v>
      </c>
      <c r="B409" t="str">
        <f t="shared" si="127"/>
        <v/>
      </c>
      <c r="C409" s="1" t="str">
        <f t="shared" si="128"/>
        <v/>
      </c>
      <c r="D409" s="1" t="str">
        <f t="shared" si="146"/>
        <v/>
      </c>
      <c r="E409" s="15">
        <f t="shared" si="129"/>
        <v>0</v>
      </c>
      <c r="F409" s="1">
        <f t="shared" si="130"/>
        <v>0</v>
      </c>
      <c r="G409" s="1" t="str">
        <f t="shared" si="131"/>
        <v/>
      </c>
      <c r="H409" t="str">
        <f t="shared" si="145"/>
        <v xml:space="preserve"> </v>
      </c>
      <c r="M409" s="39">
        <f t="shared" si="126"/>
        <v>0</v>
      </c>
      <c r="N409" s="39">
        <f t="shared" si="132"/>
        <v>0</v>
      </c>
      <c r="O409" s="39">
        <f t="shared" si="133"/>
        <v>0</v>
      </c>
      <c r="P409" s="39">
        <f t="shared" si="134"/>
        <v>0</v>
      </c>
      <c r="Q409" s="367">
        <f t="shared" si="135"/>
        <v>0</v>
      </c>
      <c r="R409" s="368">
        <f t="shared" si="136"/>
        <v>0</v>
      </c>
      <c r="S409" s="367">
        <f t="shared" si="137"/>
        <v>0</v>
      </c>
      <c r="T409" s="367">
        <f t="shared" si="138"/>
        <v>0</v>
      </c>
      <c r="U409">
        <f t="shared" si="139"/>
        <v>0</v>
      </c>
      <c r="V409">
        <f t="shared" si="140"/>
        <v>0</v>
      </c>
      <c r="W409">
        <f t="shared" si="141"/>
        <v>0</v>
      </c>
      <c r="X409">
        <f t="shared" si="142"/>
        <v>0</v>
      </c>
      <c r="Y409">
        <f t="shared" si="143"/>
        <v>0</v>
      </c>
      <c r="AA409" s="1" t="e">
        <f t="shared" si="144"/>
        <v>#N/A</v>
      </c>
    </row>
    <row r="410" spans="1:27" x14ac:dyDescent="0.25">
      <c r="A410" s="284">
        <f>+Declarations!A410</f>
        <v>0</v>
      </c>
      <c r="B410" t="str">
        <f t="shared" si="127"/>
        <v/>
      </c>
      <c r="C410" s="1" t="str">
        <f t="shared" si="128"/>
        <v/>
      </c>
      <c r="D410" s="1" t="str">
        <f t="shared" si="146"/>
        <v/>
      </c>
      <c r="E410" s="15">
        <f t="shared" si="129"/>
        <v>0</v>
      </c>
      <c r="F410" s="1">
        <f t="shared" si="130"/>
        <v>0</v>
      </c>
      <c r="G410" s="1" t="str">
        <f t="shared" si="131"/>
        <v/>
      </c>
      <c r="H410" t="str">
        <f t="shared" si="145"/>
        <v xml:space="preserve"> </v>
      </c>
      <c r="M410" s="39">
        <f t="shared" si="126"/>
        <v>0</v>
      </c>
      <c r="N410" s="39">
        <f t="shared" si="132"/>
        <v>0</v>
      </c>
      <c r="O410" s="39">
        <f t="shared" si="133"/>
        <v>0</v>
      </c>
      <c r="P410" s="39">
        <f t="shared" si="134"/>
        <v>0</v>
      </c>
      <c r="Q410" s="367">
        <f t="shared" si="135"/>
        <v>0</v>
      </c>
      <c r="R410" s="368">
        <f t="shared" si="136"/>
        <v>0</v>
      </c>
      <c r="S410" s="367">
        <f t="shared" si="137"/>
        <v>0</v>
      </c>
      <c r="T410" s="367">
        <f t="shared" si="138"/>
        <v>0</v>
      </c>
      <c r="U410">
        <f t="shared" si="139"/>
        <v>0</v>
      </c>
      <c r="V410">
        <f t="shared" si="140"/>
        <v>0</v>
      </c>
      <c r="W410">
        <f t="shared" si="141"/>
        <v>0</v>
      </c>
      <c r="X410">
        <f t="shared" si="142"/>
        <v>0</v>
      </c>
      <c r="Y410">
        <f t="shared" si="143"/>
        <v>0</v>
      </c>
      <c r="AA410" s="1" t="e">
        <f t="shared" si="144"/>
        <v>#N/A</v>
      </c>
    </row>
    <row r="411" spans="1:27" x14ac:dyDescent="0.25">
      <c r="A411" s="284">
        <f>+Declarations!A411</f>
        <v>0</v>
      </c>
      <c r="B411" t="str">
        <f t="shared" si="127"/>
        <v/>
      </c>
      <c r="C411" s="1" t="str">
        <f t="shared" si="128"/>
        <v/>
      </c>
      <c r="D411" s="1" t="str">
        <f t="shared" si="146"/>
        <v/>
      </c>
      <c r="E411" s="15">
        <f t="shared" si="129"/>
        <v>0</v>
      </c>
      <c r="F411" s="1">
        <f t="shared" si="130"/>
        <v>0</v>
      </c>
      <c r="G411" s="1" t="str">
        <f t="shared" si="131"/>
        <v/>
      </c>
      <c r="H411" t="str">
        <f t="shared" si="145"/>
        <v xml:space="preserve"> </v>
      </c>
      <c r="M411" s="39">
        <f t="shared" si="126"/>
        <v>0</v>
      </c>
      <c r="N411" s="39">
        <f t="shared" si="132"/>
        <v>0</v>
      </c>
      <c r="O411" s="39">
        <f t="shared" si="133"/>
        <v>0</v>
      </c>
      <c r="P411" s="39">
        <f t="shared" si="134"/>
        <v>0</v>
      </c>
      <c r="Q411" s="367">
        <f t="shared" si="135"/>
        <v>0</v>
      </c>
      <c r="R411" s="368">
        <f t="shared" si="136"/>
        <v>0</v>
      </c>
      <c r="S411" s="367">
        <f t="shared" si="137"/>
        <v>0</v>
      </c>
      <c r="T411" s="367">
        <f t="shared" si="138"/>
        <v>0</v>
      </c>
      <c r="U411">
        <f t="shared" si="139"/>
        <v>0</v>
      </c>
      <c r="V411">
        <f t="shared" si="140"/>
        <v>0</v>
      </c>
      <c r="W411">
        <f t="shared" si="141"/>
        <v>0</v>
      </c>
      <c r="X411">
        <f t="shared" si="142"/>
        <v>0</v>
      </c>
      <c r="Y411">
        <f t="shared" si="143"/>
        <v>0</v>
      </c>
      <c r="AA411" s="1" t="e">
        <f t="shared" si="144"/>
        <v>#N/A</v>
      </c>
    </row>
    <row r="412" spans="1:27" x14ac:dyDescent="0.25">
      <c r="A412" s="284">
        <f>+Declarations!A412</f>
        <v>0</v>
      </c>
      <c r="B412" t="str">
        <f t="shared" si="127"/>
        <v/>
      </c>
      <c r="C412" s="1" t="str">
        <f t="shared" si="128"/>
        <v/>
      </c>
      <c r="D412" s="1" t="str">
        <f t="shared" si="146"/>
        <v/>
      </c>
      <c r="E412" s="15">
        <f t="shared" si="129"/>
        <v>0</v>
      </c>
      <c r="F412" s="1">
        <f t="shared" si="130"/>
        <v>0</v>
      </c>
      <c r="G412" s="1" t="str">
        <f t="shared" si="131"/>
        <v/>
      </c>
      <c r="H412" t="str">
        <f t="shared" si="145"/>
        <v xml:space="preserve"> </v>
      </c>
      <c r="M412" s="39">
        <f t="shared" si="126"/>
        <v>0</v>
      </c>
      <c r="N412" s="39">
        <f t="shared" si="132"/>
        <v>0</v>
      </c>
      <c r="O412" s="39">
        <f t="shared" si="133"/>
        <v>0</v>
      </c>
      <c r="P412" s="39">
        <f t="shared" si="134"/>
        <v>0</v>
      </c>
      <c r="Q412" s="367">
        <f t="shared" si="135"/>
        <v>0</v>
      </c>
      <c r="R412" s="368">
        <f t="shared" si="136"/>
        <v>0</v>
      </c>
      <c r="S412" s="367">
        <f t="shared" si="137"/>
        <v>0</v>
      </c>
      <c r="T412" s="367">
        <f t="shared" si="138"/>
        <v>0</v>
      </c>
      <c r="U412">
        <f t="shared" si="139"/>
        <v>0</v>
      </c>
      <c r="V412">
        <f t="shared" si="140"/>
        <v>0</v>
      </c>
      <c r="W412">
        <f t="shared" si="141"/>
        <v>0</v>
      </c>
      <c r="X412">
        <f t="shared" si="142"/>
        <v>0</v>
      </c>
      <c r="Y412">
        <f t="shared" si="143"/>
        <v>0</v>
      </c>
      <c r="AA412" s="1" t="e">
        <f t="shared" si="144"/>
        <v>#N/A</v>
      </c>
    </row>
    <row r="413" spans="1:27" x14ac:dyDescent="0.25">
      <c r="A413" s="284">
        <f>+Declarations!A413</f>
        <v>0</v>
      </c>
      <c r="B413" t="str">
        <f t="shared" si="127"/>
        <v/>
      </c>
      <c r="C413" s="1" t="str">
        <f t="shared" si="128"/>
        <v/>
      </c>
      <c r="D413" s="1" t="str">
        <f t="shared" si="146"/>
        <v/>
      </c>
      <c r="E413" s="15">
        <f t="shared" si="129"/>
        <v>0</v>
      </c>
      <c r="F413" s="1">
        <f t="shared" si="130"/>
        <v>0</v>
      </c>
      <c r="G413" s="1" t="str">
        <f t="shared" si="131"/>
        <v/>
      </c>
      <c r="H413" t="str">
        <f t="shared" si="145"/>
        <v xml:space="preserve"> </v>
      </c>
      <c r="M413" s="39">
        <f t="shared" si="126"/>
        <v>0</v>
      </c>
      <c r="N413" s="39">
        <f t="shared" si="132"/>
        <v>0</v>
      </c>
      <c r="O413" s="39">
        <f t="shared" si="133"/>
        <v>0</v>
      </c>
      <c r="P413" s="39">
        <f t="shared" si="134"/>
        <v>0</v>
      </c>
      <c r="Q413" s="367">
        <f t="shared" si="135"/>
        <v>0</v>
      </c>
      <c r="R413" s="368">
        <f t="shared" si="136"/>
        <v>0</v>
      </c>
      <c r="S413" s="367">
        <f t="shared" si="137"/>
        <v>0</v>
      </c>
      <c r="T413" s="367">
        <f t="shared" si="138"/>
        <v>0</v>
      </c>
      <c r="U413">
        <f t="shared" si="139"/>
        <v>0</v>
      </c>
      <c r="V413">
        <f t="shared" si="140"/>
        <v>0</v>
      </c>
      <c r="W413">
        <f t="shared" si="141"/>
        <v>0</v>
      </c>
      <c r="X413">
        <f t="shared" si="142"/>
        <v>0</v>
      </c>
      <c r="Y413">
        <f t="shared" si="143"/>
        <v>0</v>
      </c>
      <c r="AA413" s="1" t="e">
        <f t="shared" si="144"/>
        <v>#N/A</v>
      </c>
    </row>
    <row r="414" spans="1:27" x14ac:dyDescent="0.25">
      <c r="A414" s="284">
        <f>+Declarations!A414</f>
        <v>0</v>
      </c>
      <c r="B414" t="str">
        <f t="shared" si="127"/>
        <v/>
      </c>
      <c r="C414" s="1" t="str">
        <f t="shared" si="128"/>
        <v/>
      </c>
      <c r="D414" s="1" t="str">
        <f t="shared" si="146"/>
        <v/>
      </c>
      <c r="E414" s="15">
        <f t="shared" si="129"/>
        <v>0</v>
      </c>
      <c r="F414" s="1">
        <f t="shared" si="130"/>
        <v>0</v>
      </c>
      <c r="G414" s="1" t="str">
        <f t="shared" si="131"/>
        <v/>
      </c>
      <c r="H414" t="str">
        <f t="shared" si="145"/>
        <v xml:space="preserve"> </v>
      </c>
      <c r="M414" s="39">
        <f t="shared" si="126"/>
        <v>0</v>
      </c>
      <c r="N414" s="39">
        <f t="shared" si="132"/>
        <v>0</v>
      </c>
      <c r="O414" s="39">
        <f t="shared" si="133"/>
        <v>0</v>
      </c>
      <c r="P414" s="39">
        <f t="shared" si="134"/>
        <v>0</v>
      </c>
      <c r="Q414" s="367">
        <f t="shared" si="135"/>
        <v>0</v>
      </c>
      <c r="R414" s="368">
        <f t="shared" si="136"/>
        <v>0</v>
      </c>
      <c r="S414" s="367">
        <f t="shared" si="137"/>
        <v>0</v>
      </c>
      <c r="T414" s="367">
        <f t="shared" si="138"/>
        <v>0</v>
      </c>
      <c r="U414">
        <f t="shared" si="139"/>
        <v>0</v>
      </c>
      <c r="V414">
        <f t="shared" si="140"/>
        <v>0</v>
      </c>
      <c r="W414">
        <f t="shared" si="141"/>
        <v>0</v>
      </c>
      <c r="X414">
        <f t="shared" si="142"/>
        <v>0</v>
      </c>
      <c r="Y414">
        <f t="shared" si="143"/>
        <v>0</v>
      </c>
      <c r="AA414" s="1" t="e">
        <f t="shared" si="144"/>
        <v>#N/A</v>
      </c>
    </row>
    <row r="415" spans="1:27" x14ac:dyDescent="0.25">
      <c r="A415" s="284">
        <f>+Declarations!A415</f>
        <v>0</v>
      </c>
      <c r="B415" t="str">
        <f t="shared" si="127"/>
        <v/>
      </c>
      <c r="C415" s="1" t="str">
        <f t="shared" si="128"/>
        <v/>
      </c>
      <c r="D415" s="1" t="str">
        <f t="shared" si="146"/>
        <v/>
      </c>
      <c r="E415" s="15">
        <f t="shared" si="129"/>
        <v>0</v>
      </c>
      <c r="F415" s="1">
        <f t="shared" si="130"/>
        <v>0</v>
      </c>
      <c r="G415" s="1" t="str">
        <f t="shared" si="131"/>
        <v/>
      </c>
      <c r="H415" t="str">
        <f t="shared" si="145"/>
        <v xml:space="preserve"> </v>
      </c>
      <c r="M415" s="39">
        <f t="shared" si="126"/>
        <v>0</v>
      </c>
      <c r="N415" s="39">
        <f t="shared" si="132"/>
        <v>0</v>
      </c>
      <c r="O415" s="39">
        <f t="shared" si="133"/>
        <v>0</v>
      </c>
      <c r="P415" s="39">
        <f t="shared" si="134"/>
        <v>0</v>
      </c>
      <c r="Q415" s="367">
        <f t="shared" si="135"/>
        <v>0</v>
      </c>
      <c r="R415" s="368">
        <f t="shared" si="136"/>
        <v>0</v>
      </c>
      <c r="S415" s="367">
        <f t="shared" si="137"/>
        <v>0</v>
      </c>
      <c r="T415" s="367">
        <f t="shared" si="138"/>
        <v>0</v>
      </c>
      <c r="U415">
        <f t="shared" si="139"/>
        <v>0</v>
      </c>
      <c r="V415">
        <f t="shared" si="140"/>
        <v>0</v>
      </c>
      <c r="W415">
        <f t="shared" si="141"/>
        <v>0</v>
      </c>
      <c r="X415">
        <f t="shared" si="142"/>
        <v>0</v>
      </c>
      <c r="Y415">
        <f t="shared" si="143"/>
        <v>0</v>
      </c>
      <c r="AA415" s="1" t="e">
        <f t="shared" si="144"/>
        <v>#N/A</v>
      </c>
    </row>
    <row r="416" spans="1:27" x14ac:dyDescent="0.25">
      <c r="A416" s="284">
        <f>+Declarations!A416</f>
        <v>0</v>
      </c>
      <c r="B416" t="str">
        <f t="shared" si="127"/>
        <v/>
      </c>
      <c r="C416" s="1" t="str">
        <f t="shared" si="128"/>
        <v/>
      </c>
      <c r="D416" s="1" t="str">
        <f t="shared" si="146"/>
        <v/>
      </c>
      <c r="E416" s="15">
        <f t="shared" si="129"/>
        <v>0</v>
      </c>
      <c r="F416" s="1">
        <f t="shared" si="130"/>
        <v>0</v>
      </c>
      <c r="G416" s="1" t="str">
        <f t="shared" si="131"/>
        <v/>
      </c>
      <c r="H416" t="str">
        <f t="shared" si="145"/>
        <v xml:space="preserve"> </v>
      </c>
      <c r="M416" s="39">
        <f t="shared" si="126"/>
        <v>0</v>
      </c>
      <c r="N416" s="39">
        <f t="shared" si="132"/>
        <v>0</v>
      </c>
      <c r="O416" s="39">
        <f t="shared" si="133"/>
        <v>0</v>
      </c>
      <c r="P416" s="39">
        <f t="shared" si="134"/>
        <v>0</v>
      </c>
      <c r="Q416" s="367">
        <f t="shared" si="135"/>
        <v>0</v>
      </c>
      <c r="R416" s="368">
        <f t="shared" si="136"/>
        <v>0</v>
      </c>
      <c r="S416" s="367">
        <f t="shared" si="137"/>
        <v>0</v>
      </c>
      <c r="T416" s="367">
        <f t="shared" si="138"/>
        <v>0</v>
      </c>
      <c r="U416">
        <f t="shared" si="139"/>
        <v>0</v>
      </c>
      <c r="V416">
        <f t="shared" si="140"/>
        <v>0</v>
      </c>
      <c r="W416">
        <f t="shared" si="141"/>
        <v>0</v>
      </c>
      <c r="X416">
        <f t="shared" si="142"/>
        <v>0</v>
      </c>
      <c r="Y416">
        <f t="shared" si="143"/>
        <v>0</v>
      </c>
      <c r="AA416" s="1" t="e">
        <f t="shared" si="144"/>
        <v>#N/A</v>
      </c>
    </row>
    <row r="417" spans="1:27" x14ac:dyDescent="0.25">
      <c r="A417" s="284">
        <f>+Declarations!A417</f>
        <v>0</v>
      </c>
      <c r="B417" t="str">
        <f t="shared" si="127"/>
        <v/>
      </c>
      <c r="C417" s="1" t="str">
        <f t="shared" si="128"/>
        <v/>
      </c>
      <c r="D417" s="1" t="str">
        <f t="shared" si="146"/>
        <v/>
      </c>
      <c r="E417" s="15">
        <f t="shared" si="129"/>
        <v>0</v>
      </c>
      <c r="F417" s="1">
        <f t="shared" si="130"/>
        <v>0</v>
      </c>
      <c r="G417" s="1" t="str">
        <f t="shared" si="131"/>
        <v/>
      </c>
      <c r="H417" t="str">
        <f t="shared" si="145"/>
        <v xml:space="preserve"> </v>
      </c>
      <c r="M417" s="39">
        <f t="shared" si="126"/>
        <v>0</v>
      </c>
      <c r="N417" s="39">
        <f t="shared" si="132"/>
        <v>0</v>
      </c>
      <c r="O417" s="39">
        <f t="shared" si="133"/>
        <v>0</v>
      </c>
      <c r="P417" s="39">
        <f t="shared" si="134"/>
        <v>0</v>
      </c>
      <c r="Q417" s="367">
        <f t="shared" si="135"/>
        <v>0</v>
      </c>
      <c r="R417" s="368">
        <f t="shared" si="136"/>
        <v>0</v>
      </c>
      <c r="S417" s="367">
        <f t="shared" si="137"/>
        <v>0</v>
      </c>
      <c r="T417" s="367">
        <f t="shared" si="138"/>
        <v>0</v>
      </c>
      <c r="U417">
        <f t="shared" si="139"/>
        <v>0</v>
      </c>
      <c r="V417">
        <f t="shared" si="140"/>
        <v>0</v>
      </c>
      <c r="W417">
        <f t="shared" si="141"/>
        <v>0</v>
      </c>
      <c r="X417">
        <f t="shared" si="142"/>
        <v>0</v>
      </c>
      <c r="Y417">
        <f t="shared" si="143"/>
        <v>0</v>
      </c>
      <c r="AA417" s="1" t="e">
        <f t="shared" si="144"/>
        <v>#N/A</v>
      </c>
    </row>
    <row r="418" spans="1:27" x14ac:dyDescent="0.25">
      <c r="A418" s="284">
        <f>+Declarations!A418</f>
        <v>0</v>
      </c>
      <c r="B418" t="str">
        <f t="shared" si="127"/>
        <v/>
      </c>
      <c r="C418" s="1" t="str">
        <f t="shared" si="128"/>
        <v/>
      </c>
      <c r="D418" s="1" t="str">
        <f t="shared" si="146"/>
        <v/>
      </c>
      <c r="E418" s="15">
        <f t="shared" si="129"/>
        <v>0</v>
      </c>
      <c r="F418" s="1">
        <f t="shared" si="130"/>
        <v>0</v>
      </c>
      <c r="G418" s="1" t="str">
        <f t="shared" si="131"/>
        <v/>
      </c>
      <c r="H418" t="str">
        <f t="shared" si="145"/>
        <v xml:space="preserve"> </v>
      </c>
      <c r="M418" s="39">
        <f t="shared" si="126"/>
        <v>0</v>
      </c>
      <c r="N418" s="39">
        <f t="shared" si="132"/>
        <v>0</v>
      </c>
      <c r="O418" s="39">
        <f t="shared" si="133"/>
        <v>0</v>
      </c>
      <c r="P418" s="39">
        <f t="shared" si="134"/>
        <v>0</v>
      </c>
      <c r="Q418" s="367">
        <f t="shared" si="135"/>
        <v>0</v>
      </c>
      <c r="R418" s="368">
        <f t="shared" si="136"/>
        <v>0</v>
      </c>
      <c r="S418" s="367">
        <f t="shared" si="137"/>
        <v>0</v>
      </c>
      <c r="T418" s="367">
        <f t="shared" si="138"/>
        <v>0</v>
      </c>
      <c r="U418">
        <f t="shared" si="139"/>
        <v>0</v>
      </c>
      <c r="V418">
        <f t="shared" si="140"/>
        <v>0</v>
      </c>
      <c r="W418">
        <f t="shared" si="141"/>
        <v>0</v>
      </c>
      <c r="X418">
        <f t="shared" si="142"/>
        <v>0</v>
      </c>
      <c r="Y418">
        <f t="shared" si="143"/>
        <v>0</v>
      </c>
      <c r="AA418" s="1" t="e">
        <f t="shared" si="144"/>
        <v>#N/A</v>
      </c>
    </row>
    <row r="419" spans="1:27" x14ac:dyDescent="0.25">
      <c r="A419" s="284">
        <f>+Declarations!A419</f>
        <v>0</v>
      </c>
      <c r="B419" t="str">
        <f t="shared" si="127"/>
        <v/>
      </c>
      <c r="C419" s="1" t="str">
        <f t="shared" si="128"/>
        <v/>
      </c>
      <c r="D419" s="1" t="str">
        <f t="shared" si="146"/>
        <v/>
      </c>
      <c r="E419" s="15">
        <f t="shared" si="129"/>
        <v>0</v>
      </c>
      <c r="F419" s="1">
        <f t="shared" si="130"/>
        <v>0</v>
      </c>
      <c r="G419" s="1" t="str">
        <f t="shared" si="131"/>
        <v/>
      </c>
      <c r="H419" t="str">
        <f t="shared" si="145"/>
        <v xml:space="preserve"> </v>
      </c>
      <c r="M419" s="39">
        <f t="shared" si="126"/>
        <v>0</v>
      </c>
      <c r="N419" s="39">
        <f t="shared" si="132"/>
        <v>0</v>
      </c>
      <c r="O419" s="39">
        <f t="shared" si="133"/>
        <v>0</v>
      </c>
      <c r="P419" s="39">
        <f t="shared" si="134"/>
        <v>0</v>
      </c>
      <c r="Q419" s="367">
        <f t="shared" si="135"/>
        <v>0</v>
      </c>
      <c r="R419" s="368">
        <f t="shared" si="136"/>
        <v>0</v>
      </c>
      <c r="S419" s="367">
        <f t="shared" si="137"/>
        <v>0</v>
      </c>
      <c r="T419" s="367">
        <f t="shared" si="138"/>
        <v>0</v>
      </c>
      <c r="U419">
        <f t="shared" si="139"/>
        <v>0</v>
      </c>
      <c r="V419">
        <f t="shared" si="140"/>
        <v>0</v>
      </c>
      <c r="W419">
        <f t="shared" si="141"/>
        <v>0</v>
      </c>
      <c r="X419">
        <f t="shared" si="142"/>
        <v>0</v>
      </c>
      <c r="Y419">
        <f t="shared" si="143"/>
        <v>0</v>
      </c>
      <c r="AA419" s="1" t="e">
        <f t="shared" si="144"/>
        <v>#N/A</v>
      </c>
    </row>
    <row r="420" spans="1:27" x14ac:dyDescent="0.25">
      <c r="A420" s="284">
        <f>+Declarations!A420</f>
        <v>0</v>
      </c>
      <c r="B420" t="str">
        <f t="shared" si="127"/>
        <v/>
      </c>
      <c r="C420" s="1" t="str">
        <f t="shared" si="128"/>
        <v/>
      </c>
      <c r="D420" s="1" t="str">
        <f t="shared" si="146"/>
        <v/>
      </c>
      <c r="E420" s="15">
        <f t="shared" si="129"/>
        <v>0</v>
      </c>
      <c r="F420" s="1">
        <f t="shared" si="130"/>
        <v>0</v>
      </c>
      <c r="G420" s="1" t="str">
        <f t="shared" si="131"/>
        <v/>
      </c>
      <c r="H420" t="str">
        <f t="shared" si="145"/>
        <v xml:space="preserve"> </v>
      </c>
      <c r="M420" s="39">
        <f t="shared" si="126"/>
        <v>0</v>
      </c>
      <c r="N420" s="39">
        <f t="shared" si="132"/>
        <v>0</v>
      </c>
      <c r="O420" s="39">
        <f t="shared" si="133"/>
        <v>0</v>
      </c>
      <c r="P420" s="39">
        <f t="shared" si="134"/>
        <v>0</v>
      </c>
      <c r="Q420" s="367">
        <f t="shared" si="135"/>
        <v>0</v>
      </c>
      <c r="R420" s="368">
        <f t="shared" si="136"/>
        <v>0</v>
      </c>
      <c r="S420" s="367">
        <f t="shared" si="137"/>
        <v>0</v>
      </c>
      <c r="T420" s="367">
        <f t="shared" si="138"/>
        <v>0</v>
      </c>
      <c r="U420">
        <f t="shared" si="139"/>
        <v>0</v>
      </c>
      <c r="V420">
        <f t="shared" si="140"/>
        <v>0</v>
      </c>
      <c r="W420">
        <f t="shared" si="141"/>
        <v>0</v>
      </c>
      <c r="X420">
        <f t="shared" si="142"/>
        <v>0</v>
      </c>
      <c r="Y420">
        <f t="shared" si="143"/>
        <v>0</v>
      </c>
      <c r="AA420" s="1" t="e">
        <f t="shared" si="144"/>
        <v>#N/A</v>
      </c>
    </row>
    <row r="421" spans="1:27" x14ac:dyDescent="0.25">
      <c r="A421" s="284">
        <f>+Declarations!A421</f>
        <v>0</v>
      </c>
      <c r="B421" t="str">
        <f t="shared" si="127"/>
        <v/>
      </c>
      <c r="C421" s="1" t="str">
        <f t="shared" si="128"/>
        <v/>
      </c>
      <c r="D421" s="1" t="str">
        <f t="shared" si="146"/>
        <v/>
      </c>
      <c r="E421" s="15">
        <f t="shared" si="129"/>
        <v>0</v>
      </c>
      <c r="F421" s="1">
        <f t="shared" si="130"/>
        <v>0</v>
      </c>
      <c r="G421" s="1" t="str">
        <f t="shared" si="131"/>
        <v/>
      </c>
      <c r="H421" t="str">
        <f t="shared" si="145"/>
        <v xml:space="preserve"> </v>
      </c>
      <c r="M421" s="39">
        <f t="shared" si="126"/>
        <v>0</v>
      </c>
      <c r="N421" s="39">
        <f t="shared" si="132"/>
        <v>0</v>
      </c>
      <c r="O421" s="39">
        <f t="shared" si="133"/>
        <v>0</v>
      </c>
      <c r="P421" s="39">
        <f t="shared" si="134"/>
        <v>0</v>
      </c>
      <c r="Q421" s="367">
        <f t="shared" si="135"/>
        <v>0</v>
      </c>
      <c r="R421" s="368">
        <f t="shared" si="136"/>
        <v>0</v>
      </c>
      <c r="S421" s="367">
        <f t="shared" si="137"/>
        <v>0</v>
      </c>
      <c r="T421" s="367">
        <f t="shared" si="138"/>
        <v>0</v>
      </c>
      <c r="U421">
        <f t="shared" si="139"/>
        <v>0</v>
      </c>
      <c r="V421">
        <f t="shared" si="140"/>
        <v>0</v>
      </c>
      <c r="W421">
        <f t="shared" si="141"/>
        <v>0</v>
      </c>
      <c r="X421">
        <f t="shared" si="142"/>
        <v>0</v>
      </c>
      <c r="Y421">
        <f t="shared" si="143"/>
        <v>0</v>
      </c>
      <c r="AA421" s="1" t="e">
        <f t="shared" si="144"/>
        <v>#N/A</v>
      </c>
    </row>
    <row r="422" spans="1:27" x14ac:dyDescent="0.25">
      <c r="A422" s="284">
        <f>+Declarations!A422</f>
        <v>0</v>
      </c>
      <c r="B422" t="str">
        <f t="shared" si="127"/>
        <v/>
      </c>
      <c r="C422" s="1" t="str">
        <f t="shared" si="128"/>
        <v/>
      </c>
      <c r="D422" s="1" t="str">
        <f t="shared" si="146"/>
        <v/>
      </c>
      <c r="E422" s="15">
        <f t="shared" si="129"/>
        <v>0</v>
      </c>
      <c r="F422" s="1">
        <f t="shared" si="130"/>
        <v>0</v>
      </c>
      <c r="G422" s="1" t="str">
        <f t="shared" si="131"/>
        <v/>
      </c>
      <c r="H422" t="str">
        <f t="shared" si="145"/>
        <v xml:space="preserve"> </v>
      </c>
      <c r="M422" s="39">
        <f t="shared" si="126"/>
        <v>0</v>
      </c>
      <c r="N422" s="39">
        <f t="shared" si="132"/>
        <v>0</v>
      </c>
      <c r="O422" s="39">
        <f t="shared" si="133"/>
        <v>0</v>
      </c>
      <c r="P422" s="39">
        <f t="shared" si="134"/>
        <v>0</v>
      </c>
      <c r="Q422" s="367">
        <f t="shared" si="135"/>
        <v>0</v>
      </c>
      <c r="R422" s="368">
        <f t="shared" si="136"/>
        <v>0</v>
      </c>
      <c r="S422" s="367">
        <f t="shared" si="137"/>
        <v>0</v>
      </c>
      <c r="T422" s="367">
        <f t="shared" si="138"/>
        <v>0</v>
      </c>
      <c r="U422">
        <f t="shared" si="139"/>
        <v>0</v>
      </c>
      <c r="V422">
        <f t="shared" si="140"/>
        <v>0</v>
      </c>
      <c r="W422">
        <f t="shared" si="141"/>
        <v>0</v>
      </c>
      <c r="X422">
        <f t="shared" si="142"/>
        <v>0</v>
      </c>
      <c r="Y422">
        <f t="shared" si="143"/>
        <v>0</v>
      </c>
      <c r="AA422" s="1" t="e">
        <f t="shared" si="144"/>
        <v>#N/A</v>
      </c>
    </row>
    <row r="423" spans="1:27" x14ac:dyDescent="0.25">
      <c r="A423" s="284">
        <f>+Declarations!A423</f>
        <v>0</v>
      </c>
      <c r="B423" t="str">
        <f t="shared" si="127"/>
        <v/>
      </c>
      <c r="C423" s="1" t="str">
        <f t="shared" si="128"/>
        <v/>
      </c>
      <c r="D423" s="1" t="str">
        <f t="shared" si="146"/>
        <v/>
      </c>
      <c r="E423" s="15">
        <f t="shared" si="129"/>
        <v>0</v>
      </c>
      <c r="F423" s="1">
        <f t="shared" si="130"/>
        <v>0</v>
      </c>
      <c r="G423" s="1" t="str">
        <f t="shared" si="131"/>
        <v/>
      </c>
      <c r="H423" t="str">
        <f t="shared" si="145"/>
        <v xml:space="preserve"> </v>
      </c>
      <c r="M423" s="39">
        <f t="shared" si="126"/>
        <v>0</v>
      </c>
      <c r="N423" s="39">
        <f t="shared" si="132"/>
        <v>0</v>
      </c>
      <c r="O423" s="39">
        <f t="shared" si="133"/>
        <v>0</v>
      </c>
      <c r="P423" s="39">
        <f t="shared" si="134"/>
        <v>0</v>
      </c>
      <c r="Q423" s="367">
        <f t="shared" si="135"/>
        <v>0</v>
      </c>
      <c r="R423" s="368">
        <f t="shared" si="136"/>
        <v>0</v>
      </c>
      <c r="S423" s="367">
        <f t="shared" si="137"/>
        <v>0</v>
      </c>
      <c r="T423" s="367">
        <f t="shared" si="138"/>
        <v>0</v>
      </c>
      <c r="U423">
        <f t="shared" si="139"/>
        <v>0</v>
      </c>
      <c r="V423">
        <f t="shared" si="140"/>
        <v>0</v>
      </c>
      <c r="W423">
        <f t="shared" si="141"/>
        <v>0</v>
      </c>
      <c r="X423">
        <f t="shared" si="142"/>
        <v>0</v>
      </c>
      <c r="Y423">
        <f t="shared" si="143"/>
        <v>0</v>
      </c>
      <c r="AA423" s="1" t="e">
        <f t="shared" si="144"/>
        <v>#N/A</v>
      </c>
    </row>
    <row r="424" spans="1:27" x14ac:dyDescent="0.25">
      <c r="A424" s="284">
        <f>+Declarations!A424</f>
        <v>0</v>
      </c>
      <c r="B424" t="str">
        <f t="shared" si="127"/>
        <v/>
      </c>
      <c r="C424" s="1" t="str">
        <f t="shared" si="128"/>
        <v/>
      </c>
      <c r="D424" s="1" t="str">
        <f t="shared" si="146"/>
        <v/>
      </c>
      <c r="E424" s="15">
        <f t="shared" si="129"/>
        <v>0</v>
      </c>
      <c r="F424" s="1">
        <f t="shared" si="130"/>
        <v>0</v>
      </c>
      <c r="G424" s="1" t="str">
        <f t="shared" si="131"/>
        <v/>
      </c>
      <c r="H424" t="str">
        <f t="shared" si="145"/>
        <v xml:space="preserve"> </v>
      </c>
      <c r="M424" s="39">
        <f t="shared" si="126"/>
        <v>0</v>
      </c>
      <c r="N424" s="39">
        <f t="shared" si="132"/>
        <v>0</v>
      </c>
      <c r="O424" s="39">
        <f t="shared" si="133"/>
        <v>0</v>
      </c>
      <c r="P424" s="39">
        <f t="shared" si="134"/>
        <v>0</v>
      </c>
      <c r="Q424" s="367">
        <f t="shared" si="135"/>
        <v>0</v>
      </c>
      <c r="R424" s="368">
        <f t="shared" si="136"/>
        <v>0</v>
      </c>
      <c r="S424" s="367">
        <f t="shared" si="137"/>
        <v>0</v>
      </c>
      <c r="T424" s="367">
        <f t="shared" si="138"/>
        <v>0</v>
      </c>
      <c r="U424">
        <f t="shared" si="139"/>
        <v>0</v>
      </c>
      <c r="V424">
        <f t="shared" si="140"/>
        <v>0</v>
      </c>
      <c r="W424">
        <f t="shared" si="141"/>
        <v>0</v>
      </c>
      <c r="X424">
        <f t="shared" si="142"/>
        <v>0</v>
      </c>
      <c r="Y424">
        <f t="shared" si="143"/>
        <v>0</v>
      </c>
      <c r="AA424" s="1" t="e">
        <f t="shared" si="144"/>
        <v>#N/A</v>
      </c>
    </row>
    <row r="425" spans="1:27" x14ac:dyDescent="0.25">
      <c r="A425" s="284">
        <f>+Declarations!A425</f>
        <v>0</v>
      </c>
      <c r="B425" t="str">
        <f t="shared" si="127"/>
        <v/>
      </c>
      <c r="C425" s="1" t="str">
        <f t="shared" si="128"/>
        <v/>
      </c>
      <c r="D425" s="1" t="str">
        <f t="shared" si="146"/>
        <v/>
      </c>
      <c r="E425" s="15">
        <f t="shared" si="129"/>
        <v>0</v>
      </c>
      <c r="F425" s="1">
        <f t="shared" si="130"/>
        <v>0</v>
      </c>
      <c r="G425" s="1" t="str">
        <f t="shared" si="131"/>
        <v/>
      </c>
      <c r="H425" t="str">
        <f t="shared" si="145"/>
        <v xml:space="preserve"> </v>
      </c>
      <c r="M425" s="39">
        <f t="shared" si="126"/>
        <v>0</v>
      </c>
      <c r="N425" s="39">
        <f t="shared" si="132"/>
        <v>0</v>
      </c>
      <c r="O425" s="39">
        <f t="shared" si="133"/>
        <v>0</v>
      </c>
      <c r="P425" s="39">
        <f t="shared" si="134"/>
        <v>0</v>
      </c>
      <c r="Q425" s="367">
        <f t="shared" si="135"/>
        <v>0</v>
      </c>
      <c r="R425" s="368">
        <f t="shared" si="136"/>
        <v>0</v>
      </c>
      <c r="S425" s="367">
        <f t="shared" si="137"/>
        <v>0</v>
      </c>
      <c r="T425" s="367">
        <f t="shared" si="138"/>
        <v>0</v>
      </c>
      <c r="U425">
        <f t="shared" si="139"/>
        <v>0</v>
      </c>
      <c r="V425">
        <f t="shared" si="140"/>
        <v>0</v>
      </c>
      <c r="W425">
        <f t="shared" si="141"/>
        <v>0</v>
      </c>
      <c r="X425">
        <f t="shared" si="142"/>
        <v>0</v>
      </c>
      <c r="Y425">
        <f t="shared" si="143"/>
        <v>0</v>
      </c>
      <c r="AA425" s="1" t="e">
        <f t="shared" si="144"/>
        <v>#N/A</v>
      </c>
    </row>
    <row r="426" spans="1:27" x14ac:dyDescent="0.25">
      <c r="A426" s="284">
        <f>+Declarations!A426</f>
        <v>0</v>
      </c>
      <c r="B426" t="str">
        <f t="shared" si="127"/>
        <v/>
      </c>
      <c r="C426" s="1" t="str">
        <f t="shared" si="128"/>
        <v/>
      </c>
      <c r="D426" s="1" t="str">
        <f t="shared" si="146"/>
        <v/>
      </c>
      <c r="E426" s="15">
        <f t="shared" si="129"/>
        <v>0</v>
      </c>
      <c r="F426" s="1">
        <f t="shared" si="130"/>
        <v>0</v>
      </c>
      <c r="G426" s="1" t="str">
        <f t="shared" si="131"/>
        <v/>
      </c>
      <c r="H426" t="str">
        <f t="shared" si="145"/>
        <v xml:space="preserve"> </v>
      </c>
      <c r="M426" s="39">
        <f t="shared" si="126"/>
        <v>0</v>
      </c>
      <c r="N426" s="39">
        <f t="shared" si="132"/>
        <v>0</v>
      </c>
      <c r="O426" s="39">
        <f t="shared" si="133"/>
        <v>0</v>
      </c>
      <c r="P426" s="39">
        <f t="shared" si="134"/>
        <v>0</v>
      </c>
      <c r="Q426" s="367">
        <f t="shared" si="135"/>
        <v>0</v>
      </c>
      <c r="R426" s="368">
        <f t="shared" si="136"/>
        <v>0</v>
      </c>
      <c r="S426" s="367">
        <f t="shared" si="137"/>
        <v>0</v>
      </c>
      <c r="T426" s="367">
        <f t="shared" si="138"/>
        <v>0</v>
      </c>
      <c r="U426">
        <f t="shared" si="139"/>
        <v>0</v>
      </c>
      <c r="V426">
        <f t="shared" si="140"/>
        <v>0</v>
      </c>
      <c r="W426">
        <f t="shared" si="141"/>
        <v>0</v>
      </c>
      <c r="X426">
        <f t="shared" si="142"/>
        <v>0</v>
      </c>
      <c r="Y426">
        <f t="shared" si="143"/>
        <v>0</v>
      </c>
      <c r="AA426" s="1" t="e">
        <f t="shared" si="144"/>
        <v>#N/A</v>
      </c>
    </row>
    <row r="427" spans="1:27" x14ac:dyDescent="0.25">
      <c r="A427" s="284">
        <f>+Declarations!A427</f>
        <v>0</v>
      </c>
      <c r="B427" t="str">
        <f t="shared" si="127"/>
        <v/>
      </c>
      <c r="C427" s="1" t="str">
        <f t="shared" si="128"/>
        <v/>
      </c>
      <c r="D427" s="1" t="str">
        <f t="shared" si="146"/>
        <v/>
      </c>
      <c r="E427" s="15">
        <f t="shared" si="129"/>
        <v>0</v>
      </c>
      <c r="F427" s="1">
        <f t="shared" si="130"/>
        <v>0</v>
      </c>
      <c r="G427" s="1" t="str">
        <f t="shared" si="131"/>
        <v/>
      </c>
      <c r="H427" t="str">
        <f t="shared" si="145"/>
        <v xml:space="preserve"> </v>
      </c>
      <c r="M427" s="39">
        <f t="shared" si="126"/>
        <v>0</v>
      </c>
      <c r="N427" s="39">
        <f t="shared" si="132"/>
        <v>0</v>
      </c>
      <c r="O427" s="39">
        <f t="shared" si="133"/>
        <v>0</v>
      </c>
      <c r="P427" s="39">
        <f t="shared" si="134"/>
        <v>0</v>
      </c>
      <c r="Q427" s="367">
        <f t="shared" si="135"/>
        <v>0</v>
      </c>
      <c r="R427" s="368">
        <f t="shared" si="136"/>
        <v>0</v>
      </c>
      <c r="S427" s="367">
        <f t="shared" si="137"/>
        <v>0</v>
      </c>
      <c r="T427" s="367">
        <f t="shared" si="138"/>
        <v>0</v>
      </c>
      <c r="U427">
        <f t="shared" si="139"/>
        <v>0</v>
      </c>
      <c r="V427">
        <f t="shared" si="140"/>
        <v>0</v>
      </c>
      <c r="W427">
        <f t="shared" si="141"/>
        <v>0</v>
      </c>
      <c r="X427">
        <f t="shared" si="142"/>
        <v>0</v>
      </c>
      <c r="Y427">
        <f t="shared" si="143"/>
        <v>0</v>
      </c>
      <c r="AA427" s="1" t="e">
        <f t="shared" si="144"/>
        <v>#N/A</v>
      </c>
    </row>
    <row r="428" spans="1:27" x14ac:dyDescent="0.25">
      <c r="A428" s="284">
        <f>+Declarations!A428</f>
        <v>0</v>
      </c>
      <c r="B428" t="str">
        <f t="shared" si="127"/>
        <v/>
      </c>
      <c r="C428" s="1" t="str">
        <f t="shared" si="128"/>
        <v/>
      </c>
      <c r="D428" s="1" t="str">
        <f t="shared" si="146"/>
        <v/>
      </c>
      <c r="E428" s="15">
        <f t="shared" si="129"/>
        <v>0</v>
      </c>
      <c r="F428" s="1">
        <f t="shared" si="130"/>
        <v>0</v>
      </c>
      <c r="G428" s="1" t="str">
        <f t="shared" si="131"/>
        <v/>
      </c>
      <c r="H428" t="str">
        <f t="shared" si="145"/>
        <v xml:space="preserve"> </v>
      </c>
      <c r="M428" s="39">
        <f t="shared" si="126"/>
        <v>0</v>
      </c>
      <c r="N428" s="39">
        <f t="shared" si="132"/>
        <v>0</v>
      </c>
      <c r="O428" s="39">
        <f t="shared" si="133"/>
        <v>0</v>
      </c>
      <c r="P428" s="39">
        <f t="shared" si="134"/>
        <v>0</v>
      </c>
      <c r="Q428" s="367">
        <f t="shared" si="135"/>
        <v>0</v>
      </c>
      <c r="R428" s="368">
        <f t="shared" si="136"/>
        <v>0</v>
      </c>
      <c r="S428" s="367">
        <f t="shared" si="137"/>
        <v>0</v>
      </c>
      <c r="T428" s="367">
        <f t="shared" si="138"/>
        <v>0</v>
      </c>
      <c r="U428">
        <f t="shared" si="139"/>
        <v>0</v>
      </c>
      <c r="V428">
        <f t="shared" si="140"/>
        <v>0</v>
      </c>
      <c r="W428">
        <f t="shared" si="141"/>
        <v>0</v>
      </c>
      <c r="X428">
        <f t="shared" si="142"/>
        <v>0</v>
      </c>
      <c r="Y428">
        <f t="shared" si="143"/>
        <v>0</v>
      </c>
      <c r="AA428" s="1" t="e">
        <f t="shared" si="144"/>
        <v>#N/A</v>
      </c>
    </row>
    <row r="429" spans="1:27" x14ac:dyDescent="0.25">
      <c r="A429" s="284">
        <f>+Declarations!A429</f>
        <v>0</v>
      </c>
      <c r="B429" t="str">
        <f t="shared" si="127"/>
        <v/>
      </c>
      <c r="C429" s="1" t="str">
        <f t="shared" si="128"/>
        <v/>
      </c>
      <c r="D429" s="1" t="str">
        <f t="shared" si="146"/>
        <v/>
      </c>
      <c r="E429" s="15">
        <f t="shared" si="129"/>
        <v>0</v>
      </c>
      <c r="F429" s="1">
        <f t="shared" si="130"/>
        <v>0</v>
      </c>
      <c r="G429" s="1" t="str">
        <f t="shared" si="131"/>
        <v/>
      </c>
      <c r="H429" t="str">
        <f t="shared" si="145"/>
        <v xml:space="preserve"> </v>
      </c>
      <c r="M429" s="39">
        <f t="shared" si="126"/>
        <v>0</v>
      </c>
      <c r="N429" s="39">
        <f t="shared" si="132"/>
        <v>0</v>
      </c>
      <c r="O429" s="39">
        <f t="shared" si="133"/>
        <v>0</v>
      </c>
      <c r="P429" s="39">
        <f t="shared" si="134"/>
        <v>0</v>
      </c>
      <c r="Q429" s="367">
        <f t="shared" si="135"/>
        <v>0</v>
      </c>
      <c r="R429" s="368">
        <f t="shared" si="136"/>
        <v>0</v>
      </c>
      <c r="S429" s="367">
        <f t="shared" si="137"/>
        <v>0</v>
      </c>
      <c r="T429" s="367">
        <f t="shared" si="138"/>
        <v>0</v>
      </c>
      <c r="U429">
        <f t="shared" si="139"/>
        <v>0</v>
      </c>
      <c r="V429">
        <f t="shared" si="140"/>
        <v>0</v>
      </c>
      <c r="W429">
        <f t="shared" si="141"/>
        <v>0</v>
      </c>
      <c r="X429">
        <f t="shared" si="142"/>
        <v>0</v>
      </c>
      <c r="Y429">
        <f t="shared" si="143"/>
        <v>0</v>
      </c>
      <c r="AA429" s="1" t="e">
        <f t="shared" si="144"/>
        <v>#N/A</v>
      </c>
    </row>
    <row r="430" spans="1:27" x14ac:dyDescent="0.25">
      <c r="A430" s="284">
        <f>+Declarations!A430</f>
        <v>0</v>
      </c>
      <c r="B430" t="str">
        <f t="shared" si="127"/>
        <v/>
      </c>
      <c r="C430" s="1" t="str">
        <f t="shared" si="128"/>
        <v/>
      </c>
      <c r="D430" s="1" t="str">
        <f t="shared" si="146"/>
        <v/>
      </c>
      <c r="E430" s="15">
        <f t="shared" si="129"/>
        <v>0</v>
      </c>
      <c r="F430" s="1">
        <f t="shared" si="130"/>
        <v>0</v>
      </c>
      <c r="G430" s="1" t="str">
        <f t="shared" si="131"/>
        <v/>
      </c>
      <c r="H430" t="str">
        <f t="shared" si="145"/>
        <v xml:space="preserve"> </v>
      </c>
      <c r="M430" s="39">
        <f t="shared" si="126"/>
        <v>0</v>
      </c>
      <c r="N430" s="39">
        <f t="shared" si="132"/>
        <v>0</v>
      </c>
      <c r="O430" s="39">
        <f t="shared" si="133"/>
        <v>0</v>
      </c>
      <c r="P430" s="39">
        <f t="shared" si="134"/>
        <v>0</v>
      </c>
      <c r="Q430" s="367">
        <f t="shared" si="135"/>
        <v>0</v>
      </c>
      <c r="R430" s="368">
        <f t="shared" si="136"/>
        <v>0</v>
      </c>
      <c r="S430" s="367">
        <f t="shared" si="137"/>
        <v>0</v>
      </c>
      <c r="T430" s="367">
        <f t="shared" si="138"/>
        <v>0</v>
      </c>
      <c r="U430">
        <f t="shared" si="139"/>
        <v>0</v>
      </c>
      <c r="V430">
        <f t="shared" si="140"/>
        <v>0</v>
      </c>
      <c r="W430">
        <f t="shared" si="141"/>
        <v>0</v>
      </c>
      <c r="X430">
        <f t="shared" si="142"/>
        <v>0</v>
      </c>
      <c r="Y430">
        <f t="shared" si="143"/>
        <v>0</v>
      </c>
      <c r="AA430" s="1" t="e">
        <f t="shared" si="144"/>
        <v>#N/A</v>
      </c>
    </row>
    <row r="431" spans="1:27" x14ac:dyDescent="0.25">
      <c r="A431" s="284">
        <f>+Declarations!A431</f>
        <v>0</v>
      </c>
      <c r="B431" t="str">
        <f t="shared" si="127"/>
        <v/>
      </c>
      <c r="C431" s="1" t="str">
        <f t="shared" si="128"/>
        <v/>
      </c>
      <c r="D431" s="1" t="str">
        <f t="shared" si="146"/>
        <v/>
      </c>
      <c r="E431" s="15">
        <f t="shared" si="129"/>
        <v>0</v>
      </c>
      <c r="F431" s="1">
        <f t="shared" si="130"/>
        <v>0</v>
      </c>
      <c r="G431" s="1" t="str">
        <f t="shared" si="131"/>
        <v/>
      </c>
      <c r="H431" t="str">
        <f t="shared" si="145"/>
        <v xml:space="preserve"> </v>
      </c>
      <c r="M431" s="39">
        <f t="shared" ref="M431:M494" si="147">IF(ISNA(VLOOKUP($A431,SprintData,2,FALSE)),0,VLOOKUP($A431,SprintData,2,FALSE))</f>
        <v>0</v>
      </c>
      <c r="N431" s="39">
        <f t="shared" si="132"/>
        <v>0</v>
      </c>
      <c r="O431" s="39">
        <f t="shared" si="133"/>
        <v>0</v>
      </c>
      <c r="P431" s="39">
        <f t="shared" si="134"/>
        <v>0</v>
      </c>
      <c r="Q431" s="367">
        <f t="shared" si="135"/>
        <v>0</v>
      </c>
      <c r="R431" s="368">
        <f t="shared" si="136"/>
        <v>0</v>
      </c>
      <c r="S431" s="367">
        <f t="shared" si="137"/>
        <v>0</v>
      </c>
      <c r="T431" s="367">
        <f t="shared" si="138"/>
        <v>0</v>
      </c>
      <c r="U431">
        <f t="shared" si="139"/>
        <v>0</v>
      </c>
      <c r="V431">
        <f t="shared" si="140"/>
        <v>0</v>
      </c>
      <c r="W431">
        <f t="shared" si="141"/>
        <v>0</v>
      </c>
      <c r="X431">
        <f t="shared" si="142"/>
        <v>0</v>
      </c>
      <c r="Y431">
        <f t="shared" si="143"/>
        <v>0</v>
      </c>
      <c r="AA431" s="1" t="e">
        <f t="shared" si="144"/>
        <v>#N/A</v>
      </c>
    </row>
    <row r="432" spans="1:27" x14ac:dyDescent="0.25">
      <c r="A432" s="284">
        <f>+Declarations!A432</f>
        <v>0</v>
      </c>
      <c r="B432" t="str">
        <f t="shared" si="127"/>
        <v/>
      </c>
      <c r="C432" s="1" t="str">
        <f t="shared" si="128"/>
        <v/>
      </c>
      <c r="D432" s="1" t="str">
        <f t="shared" si="146"/>
        <v/>
      </c>
      <c r="E432" s="15">
        <f t="shared" si="129"/>
        <v>0</v>
      </c>
      <c r="F432" s="1">
        <f t="shared" si="130"/>
        <v>0</v>
      </c>
      <c r="G432" s="1" t="str">
        <f t="shared" si="131"/>
        <v/>
      </c>
      <c r="H432" t="str">
        <f t="shared" si="145"/>
        <v xml:space="preserve"> </v>
      </c>
      <c r="M432" s="39">
        <f t="shared" si="147"/>
        <v>0</v>
      </c>
      <c r="N432" s="39">
        <f t="shared" si="132"/>
        <v>0</v>
      </c>
      <c r="O432" s="39">
        <f t="shared" si="133"/>
        <v>0</v>
      </c>
      <c r="P432" s="39">
        <f t="shared" si="134"/>
        <v>0</v>
      </c>
      <c r="Q432" s="367">
        <f t="shared" si="135"/>
        <v>0</v>
      </c>
      <c r="R432" s="368">
        <f t="shared" si="136"/>
        <v>0</v>
      </c>
      <c r="S432" s="367">
        <f t="shared" si="137"/>
        <v>0</v>
      </c>
      <c r="T432" s="367">
        <f t="shared" si="138"/>
        <v>0</v>
      </c>
      <c r="U432">
        <f t="shared" si="139"/>
        <v>0</v>
      </c>
      <c r="V432">
        <f t="shared" si="140"/>
        <v>0</v>
      </c>
      <c r="W432">
        <f t="shared" si="141"/>
        <v>0</v>
      </c>
      <c r="X432">
        <f t="shared" si="142"/>
        <v>0</v>
      </c>
      <c r="Y432">
        <f t="shared" si="143"/>
        <v>0</v>
      </c>
      <c r="AA432" s="1" t="e">
        <f t="shared" si="144"/>
        <v>#N/A</v>
      </c>
    </row>
    <row r="433" spans="1:27" x14ac:dyDescent="0.25">
      <c r="A433" s="284">
        <f>+Declarations!A433</f>
        <v>0</v>
      </c>
      <c r="B433" t="str">
        <f t="shared" si="127"/>
        <v/>
      </c>
      <c r="C433" s="1" t="str">
        <f t="shared" si="128"/>
        <v/>
      </c>
      <c r="D433" s="1" t="str">
        <f t="shared" si="146"/>
        <v/>
      </c>
      <c r="E433" s="15">
        <f t="shared" si="129"/>
        <v>0</v>
      </c>
      <c r="F433" s="1">
        <f t="shared" si="130"/>
        <v>0</v>
      </c>
      <c r="G433" s="1" t="str">
        <f t="shared" si="131"/>
        <v/>
      </c>
      <c r="H433" t="str">
        <f t="shared" si="145"/>
        <v xml:space="preserve"> </v>
      </c>
      <c r="M433" s="39">
        <f t="shared" si="147"/>
        <v>0</v>
      </c>
      <c r="N433" s="39">
        <f t="shared" si="132"/>
        <v>0</v>
      </c>
      <c r="O433" s="39">
        <f t="shared" si="133"/>
        <v>0</v>
      </c>
      <c r="P433" s="39">
        <f t="shared" si="134"/>
        <v>0</v>
      </c>
      <c r="Q433" s="367">
        <f t="shared" si="135"/>
        <v>0</v>
      </c>
      <c r="R433" s="368">
        <f t="shared" si="136"/>
        <v>0</v>
      </c>
      <c r="S433" s="367">
        <f t="shared" si="137"/>
        <v>0</v>
      </c>
      <c r="T433" s="367">
        <f t="shared" si="138"/>
        <v>0</v>
      </c>
      <c r="U433">
        <f t="shared" si="139"/>
        <v>0</v>
      </c>
      <c r="V433">
        <f t="shared" si="140"/>
        <v>0</v>
      </c>
      <c r="W433">
        <f t="shared" si="141"/>
        <v>0</v>
      </c>
      <c r="X433">
        <f t="shared" si="142"/>
        <v>0</v>
      </c>
      <c r="Y433">
        <f t="shared" si="143"/>
        <v>0</v>
      </c>
      <c r="AA433" s="1" t="e">
        <f t="shared" si="144"/>
        <v>#N/A</v>
      </c>
    </row>
    <row r="434" spans="1:27" x14ac:dyDescent="0.25">
      <c r="A434" s="284">
        <f>+Declarations!A434</f>
        <v>0</v>
      </c>
      <c r="B434" t="str">
        <f t="shared" si="127"/>
        <v/>
      </c>
      <c r="C434" s="1" t="str">
        <f t="shared" si="128"/>
        <v/>
      </c>
      <c r="D434" s="1" t="str">
        <f t="shared" si="146"/>
        <v/>
      </c>
      <c r="E434" s="15">
        <f t="shared" si="129"/>
        <v>0</v>
      </c>
      <c r="F434" s="1">
        <f t="shared" si="130"/>
        <v>0</v>
      </c>
      <c r="G434" s="1" t="str">
        <f t="shared" si="131"/>
        <v/>
      </c>
      <c r="H434" t="str">
        <f t="shared" si="145"/>
        <v xml:space="preserve"> </v>
      </c>
      <c r="M434" s="39">
        <f t="shared" si="147"/>
        <v>0</v>
      </c>
      <c r="N434" s="39">
        <f t="shared" si="132"/>
        <v>0</v>
      </c>
      <c r="O434" s="39">
        <f t="shared" si="133"/>
        <v>0</v>
      </c>
      <c r="P434" s="39">
        <f t="shared" si="134"/>
        <v>0</v>
      </c>
      <c r="Q434" s="367">
        <f t="shared" si="135"/>
        <v>0</v>
      </c>
      <c r="R434" s="368">
        <f t="shared" si="136"/>
        <v>0</v>
      </c>
      <c r="S434" s="367">
        <f t="shared" si="137"/>
        <v>0</v>
      </c>
      <c r="T434" s="367">
        <f t="shared" si="138"/>
        <v>0</v>
      </c>
      <c r="U434">
        <f t="shared" si="139"/>
        <v>0</v>
      </c>
      <c r="V434">
        <f t="shared" si="140"/>
        <v>0</v>
      </c>
      <c r="W434">
        <f t="shared" si="141"/>
        <v>0</v>
      </c>
      <c r="X434">
        <f t="shared" si="142"/>
        <v>0</v>
      </c>
      <c r="Y434">
        <f t="shared" si="143"/>
        <v>0</v>
      </c>
      <c r="AA434" s="1" t="e">
        <f t="shared" si="144"/>
        <v>#N/A</v>
      </c>
    </row>
    <row r="435" spans="1:27" x14ac:dyDescent="0.25">
      <c r="A435" s="284">
        <f>+Declarations!A435</f>
        <v>0</v>
      </c>
      <c r="B435" t="str">
        <f t="shared" si="127"/>
        <v/>
      </c>
      <c r="C435" s="1" t="str">
        <f t="shared" si="128"/>
        <v/>
      </c>
      <c r="D435" s="1" t="str">
        <f t="shared" si="146"/>
        <v/>
      </c>
      <c r="E435" s="15">
        <f t="shared" si="129"/>
        <v>0</v>
      </c>
      <c r="F435" s="1">
        <f t="shared" si="130"/>
        <v>0</v>
      </c>
      <c r="G435" s="1" t="str">
        <f t="shared" si="131"/>
        <v/>
      </c>
      <c r="H435" t="str">
        <f t="shared" si="145"/>
        <v xml:space="preserve"> </v>
      </c>
      <c r="M435" s="39">
        <f t="shared" si="147"/>
        <v>0</v>
      </c>
      <c r="N435" s="39">
        <f t="shared" si="132"/>
        <v>0</v>
      </c>
      <c r="O435" s="39">
        <f t="shared" si="133"/>
        <v>0</v>
      </c>
      <c r="P435" s="39">
        <f t="shared" si="134"/>
        <v>0</v>
      </c>
      <c r="Q435" s="367">
        <f t="shared" si="135"/>
        <v>0</v>
      </c>
      <c r="R435" s="368">
        <f t="shared" si="136"/>
        <v>0</v>
      </c>
      <c r="S435" s="367">
        <f t="shared" si="137"/>
        <v>0</v>
      </c>
      <c r="T435" s="367">
        <f t="shared" si="138"/>
        <v>0</v>
      </c>
      <c r="U435">
        <f t="shared" si="139"/>
        <v>0</v>
      </c>
      <c r="V435">
        <f t="shared" si="140"/>
        <v>0</v>
      </c>
      <c r="W435">
        <f t="shared" si="141"/>
        <v>0</v>
      </c>
      <c r="X435">
        <f t="shared" si="142"/>
        <v>0</v>
      </c>
      <c r="Y435">
        <f t="shared" si="143"/>
        <v>0</v>
      </c>
      <c r="AA435" s="1" t="e">
        <f t="shared" si="144"/>
        <v>#N/A</v>
      </c>
    </row>
    <row r="436" spans="1:27" x14ac:dyDescent="0.25">
      <c r="A436" s="284">
        <f>+Declarations!A436</f>
        <v>0</v>
      </c>
      <c r="B436" t="str">
        <f t="shared" si="127"/>
        <v/>
      </c>
      <c r="C436" s="1" t="str">
        <f t="shared" si="128"/>
        <v/>
      </c>
      <c r="D436" s="1" t="str">
        <f t="shared" si="146"/>
        <v/>
      </c>
      <c r="E436" s="15">
        <f t="shared" si="129"/>
        <v>0</v>
      </c>
      <c r="F436" s="1">
        <f t="shared" si="130"/>
        <v>0</v>
      </c>
      <c r="G436" s="1" t="str">
        <f t="shared" si="131"/>
        <v/>
      </c>
      <c r="H436" t="str">
        <f t="shared" si="145"/>
        <v xml:space="preserve"> </v>
      </c>
      <c r="M436" s="39">
        <f t="shared" si="147"/>
        <v>0</v>
      </c>
      <c r="N436" s="39">
        <f t="shared" si="132"/>
        <v>0</v>
      </c>
      <c r="O436" s="39">
        <f t="shared" si="133"/>
        <v>0</v>
      </c>
      <c r="P436" s="39">
        <f t="shared" si="134"/>
        <v>0</v>
      </c>
      <c r="Q436" s="367">
        <f t="shared" si="135"/>
        <v>0</v>
      </c>
      <c r="R436" s="368">
        <f t="shared" si="136"/>
        <v>0</v>
      </c>
      <c r="S436" s="367">
        <f t="shared" si="137"/>
        <v>0</v>
      </c>
      <c r="T436" s="367">
        <f t="shared" si="138"/>
        <v>0</v>
      </c>
      <c r="U436">
        <f t="shared" si="139"/>
        <v>0</v>
      </c>
      <c r="V436">
        <f t="shared" si="140"/>
        <v>0</v>
      </c>
      <c r="W436">
        <f t="shared" si="141"/>
        <v>0</v>
      </c>
      <c r="X436">
        <f t="shared" si="142"/>
        <v>0</v>
      </c>
      <c r="Y436">
        <f t="shared" si="143"/>
        <v>0</v>
      </c>
      <c r="AA436" s="1" t="e">
        <f t="shared" si="144"/>
        <v>#N/A</v>
      </c>
    </row>
    <row r="437" spans="1:27" x14ac:dyDescent="0.25">
      <c r="A437" s="284">
        <f>+Declarations!A437</f>
        <v>0</v>
      </c>
      <c r="B437" t="str">
        <f t="shared" si="127"/>
        <v/>
      </c>
      <c r="C437" s="1" t="str">
        <f t="shared" si="128"/>
        <v/>
      </c>
      <c r="D437" s="1" t="str">
        <f t="shared" si="146"/>
        <v/>
      </c>
      <c r="E437" s="15">
        <f t="shared" si="129"/>
        <v>0</v>
      </c>
      <c r="F437" s="1">
        <f t="shared" si="130"/>
        <v>0</v>
      </c>
      <c r="G437" s="1" t="str">
        <f t="shared" si="131"/>
        <v/>
      </c>
      <c r="H437" t="str">
        <f t="shared" si="145"/>
        <v xml:space="preserve"> </v>
      </c>
      <c r="M437" s="39">
        <f t="shared" si="147"/>
        <v>0</v>
      </c>
      <c r="N437" s="39">
        <f t="shared" si="132"/>
        <v>0</v>
      </c>
      <c r="O437" s="39">
        <f t="shared" si="133"/>
        <v>0</v>
      </c>
      <c r="P437" s="39">
        <f t="shared" si="134"/>
        <v>0</v>
      </c>
      <c r="Q437" s="367">
        <f t="shared" si="135"/>
        <v>0</v>
      </c>
      <c r="R437" s="368">
        <f t="shared" si="136"/>
        <v>0</v>
      </c>
      <c r="S437" s="367">
        <f t="shared" si="137"/>
        <v>0</v>
      </c>
      <c r="T437" s="367">
        <f t="shared" si="138"/>
        <v>0</v>
      </c>
      <c r="U437">
        <f t="shared" si="139"/>
        <v>0</v>
      </c>
      <c r="V437">
        <f t="shared" si="140"/>
        <v>0</v>
      </c>
      <c r="W437">
        <f t="shared" si="141"/>
        <v>0</v>
      </c>
      <c r="X437">
        <f t="shared" si="142"/>
        <v>0</v>
      </c>
      <c r="Y437">
        <f t="shared" si="143"/>
        <v>0</v>
      </c>
      <c r="AA437" s="1" t="e">
        <f t="shared" si="144"/>
        <v>#N/A</v>
      </c>
    </row>
    <row r="438" spans="1:27" x14ac:dyDescent="0.25">
      <c r="A438" s="284">
        <f>+Declarations!A438</f>
        <v>0</v>
      </c>
      <c r="B438" t="str">
        <f t="shared" si="127"/>
        <v/>
      </c>
      <c r="C438" s="1" t="str">
        <f t="shared" si="128"/>
        <v/>
      </c>
      <c r="D438" s="1" t="str">
        <f t="shared" si="146"/>
        <v/>
      </c>
      <c r="E438" s="15">
        <f t="shared" si="129"/>
        <v>0</v>
      </c>
      <c r="F438" s="1">
        <f t="shared" si="130"/>
        <v>0</v>
      </c>
      <c r="G438" s="1" t="str">
        <f t="shared" si="131"/>
        <v/>
      </c>
      <c r="H438" t="str">
        <f t="shared" si="145"/>
        <v xml:space="preserve"> </v>
      </c>
      <c r="M438" s="39">
        <f t="shared" si="147"/>
        <v>0</v>
      </c>
      <c r="N438" s="39">
        <f t="shared" si="132"/>
        <v>0</v>
      </c>
      <c r="O438" s="39">
        <f t="shared" si="133"/>
        <v>0</v>
      </c>
      <c r="P438" s="39">
        <f t="shared" si="134"/>
        <v>0</v>
      </c>
      <c r="Q438" s="367">
        <f t="shared" si="135"/>
        <v>0</v>
      </c>
      <c r="R438" s="368">
        <f t="shared" si="136"/>
        <v>0</v>
      </c>
      <c r="S438" s="367">
        <f t="shared" si="137"/>
        <v>0</v>
      </c>
      <c r="T438" s="367">
        <f t="shared" si="138"/>
        <v>0</v>
      </c>
      <c r="U438">
        <f t="shared" si="139"/>
        <v>0</v>
      </c>
      <c r="V438">
        <f t="shared" si="140"/>
        <v>0</v>
      </c>
      <c r="W438">
        <f t="shared" si="141"/>
        <v>0</v>
      </c>
      <c r="X438">
        <f t="shared" si="142"/>
        <v>0</v>
      </c>
      <c r="Y438">
        <f t="shared" si="143"/>
        <v>0</v>
      </c>
      <c r="AA438" s="1" t="e">
        <f t="shared" si="144"/>
        <v>#N/A</v>
      </c>
    </row>
    <row r="439" spans="1:27" x14ac:dyDescent="0.25">
      <c r="A439" s="284">
        <f>+Declarations!A439</f>
        <v>0</v>
      </c>
      <c r="B439" t="str">
        <f t="shared" si="127"/>
        <v/>
      </c>
      <c r="C439" s="1" t="str">
        <f t="shared" si="128"/>
        <v/>
      </c>
      <c r="D439" s="1" t="str">
        <f t="shared" si="146"/>
        <v/>
      </c>
      <c r="E439" s="15">
        <f t="shared" si="129"/>
        <v>0</v>
      </c>
      <c r="F439" s="1">
        <f t="shared" si="130"/>
        <v>0</v>
      </c>
      <c r="G439" s="1" t="str">
        <f t="shared" si="131"/>
        <v/>
      </c>
      <c r="H439" t="str">
        <f t="shared" si="145"/>
        <v xml:space="preserve"> </v>
      </c>
      <c r="M439" s="39">
        <f t="shared" si="147"/>
        <v>0</v>
      </c>
      <c r="N439" s="39">
        <f t="shared" si="132"/>
        <v>0</v>
      </c>
      <c r="O439" s="39">
        <f t="shared" si="133"/>
        <v>0</v>
      </c>
      <c r="P439" s="39">
        <f t="shared" si="134"/>
        <v>0</v>
      </c>
      <c r="Q439" s="367">
        <f t="shared" si="135"/>
        <v>0</v>
      </c>
      <c r="R439" s="368">
        <f t="shared" si="136"/>
        <v>0</v>
      </c>
      <c r="S439" s="367">
        <f t="shared" si="137"/>
        <v>0</v>
      </c>
      <c r="T439" s="367">
        <f t="shared" si="138"/>
        <v>0</v>
      </c>
      <c r="U439">
        <f t="shared" si="139"/>
        <v>0</v>
      </c>
      <c r="V439">
        <f t="shared" si="140"/>
        <v>0</v>
      </c>
      <c r="W439">
        <f t="shared" si="141"/>
        <v>0</v>
      </c>
      <c r="X439">
        <f t="shared" si="142"/>
        <v>0</v>
      </c>
      <c r="Y439">
        <f t="shared" si="143"/>
        <v>0</v>
      </c>
      <c r="AA439" s="1" t="e">
        <f t="shared" si="144"/>
        <v>#N/A</v>
      </c>
    </row>
    <row r="440" spans="1:27" x14ac:dyDescent="0.25">
      <c r="A440" s="284">
        <f>+Declarations!A440</f>
        <v>0</v>
      </c>
      <c r="B440" t="str">
        <f t="shared" si="127"/>
        <v/>
      </c>
      <c r="C440" s="1" t="str">
        <f t="shared" si="128"/>
        <v/>
      </c>
      <c r="D440" s="1" t="str">
        <f t="shared" si="146"/>
        <v/>
      </c>
      <c r="E440" s="15">
        <f t="shared" si="129"/>
        <v>0</v>
      </c>
      <c r="F440" s="1">
        <f t="shared" si="130"/>
        <v>0</v>
      </c>
      <c r="G440" s="1" t="str">
        <f t="shared" si="131"/>
        <v/>
      </c>
      <c r="H440" t="str">
        <f t="shared" si="145"/>
        <v xml:space="preserve"> </v>
      </c>
      <c r="M440" s="39">
        <f t="shared" si="147"/>
        <v>0</v>
      </c>
      <c r="N440" s="39">
        <f t="shared" si="132"/>
        <v>0</v>
      </c>
      <c r="O440" s="39">
        <f t="shared" si="133"/>
        <v>0</v>
      </c>
      <c r="P440" s="39">
        <f t="shared" si="134"/>
        <v>0</v>
      </c>
      <c r="Q440" s="367">
        <f t="shared" si="135"/>
        <v>0</v>
      </c>
      <c r="R440" s="368">
        <f t="shared" si="136"/>
        <v>0</v>
      </c>
      <c r="S440" s="367">
        <f t="shared" si="137"/>
        <v>0</v>
      </c>
      <c r="T440" s="367">
        <f t="shared" si="138"/>
        <v>0</v>
      </c>
      <c r="U440">
        <f t="shared" si="139"/>
        <v>0</v>
      </c>
      <c r="V440">
        <f t="shared" si="140"/>
        <v>0</v>
      </c>
      <c r="W440">
        <f t="shared" si="141"/>
        <v>0</v>
      </c>
      <c r="X440">
        <f t="shared" si="142"/>
        <v>0</v>
      </c>
      <c r="Y440">
        <f t="shared" si="143"/>
        <v>0</v>
      </c>
      <c r="AA440" s="1" t="e">
        <f t="shared" si="144"/>
        <v>#N/A</v>
      </c>
    </row>
    <row r="441" spans="1:27" x14ac:dyDescent="0.25">
      <c r="A441" s="284">
        <f>+Declarations!A441</f>
        <v>0</v>
      </c>
      <c r="B441" t="str">
        <f t="shared" si="127"/>
        <v/>
      </c>
      <c r="C441" s="1" t="str">
        <f t="shared" si="128"/>
        <v/>
      </c>
      <c r="D441" s="1" t="str">
        <f t="shared" si="146"/>
        <v/>
      </c>
      <c r="E441" s="15">
        <f t="shared" si="129"/>
        <v>0</v>
      </c>
      <c r="F441" s="1">
        <f t="shared" si="130"/>
        <v>0</v>
      </c>
      <c r="G441" s="1" t="str">
        <f t="shared" si="131"/>
        <v/>
      </c>
      <c r="H441" t="str">
        <f t="shared" si="145"/>
        <v xml:space="preserve"> </v>
      </c>
      <c r="M441" s="39">
        <f t="shared" si="147"/>
        <v>0</v>
      </c>
      <c r="N441" s="39">
        <f t="shared" si="132"/>
        <v>0</v>
      </c>
      <c r="O441" s="39">
        <f t="shared" si="133"/>
        <v>0</v>
      </c>
      <c r="P441" s="39">
        <f t="shared" si="134"/>
        <v>0</v>
      </c>
      <c r="Q441" s="367">
        <f t="shared" si="135"/>
        <v>0</v>
      </c>
      <c r="R441" s="368">
        <f t="shared" si="136"/>
        <v>0</v>
      </c>
      <c r="S441" s="367">
        <f t="shared" si="137"/>
        <v>0</v>
      </c>
      <c r="T441" s="367">
        <f t="shared" si="138"/>
        <v>0</v>
      </c>
      <c r="U441">
        <f t="shared" si="139"/>
        <v>0</v>
      </c>
      <c r="V441">
        <f t="shared" si="140"/>
        <v>0</v>
      </c>
      <c r="W441">
        <f t="shared" si="141"/>
        <v>0</v>
      </c>
      <c r="X441">
        <f t="shared" si="142"/>
        <v>0</v>
      </c>
      <c r="Y441">
        <f t="shared" si="143"/>
        <v>0</v>
      </c>
      <c r="AA441" s="1" t="e">
        <f t="shared" si="144"/>
        <v>#N/A</v>
      </c>
    </row>
    <row r="442" spans="1:27" x14ac:dyDescent="0.25">
      <c r="A442" s="284">
        <f>+Declarations!A442</f>
        <v>0</v>
      </c>
      <c r="B442" t="str">
        <f t="shared" si="127"/>
        <v/>
      </c>
      <c r="C442" s="1" t="str">
        <f t="shared" si="128"/>
        <v/>
      </c>
      <c r="D442" s="1" t="str">
        <f t="shared" si="146"/>
        <v/>
      </c>
      <c r="E442" s="15">
        <f t="shared" si="129"/>
        <v>0</v>
      </c>
      <c r="F442" s="1">
        <f t="shared" si="130"/>
        <v>0</v>
      </c>
      <c r="G442" s="1" t="str">
        <f t="shared" si="131"/>
        <v/>
      </c>
      <c r="H442" t="str">
        <f t="shared" si="145"/>
        <v xml:space="preserve"> </v>
      </c>
      <c r="M442" s="39">
        <f t="shared" si="147"/>
        <v>0</v>
      </c>
      <c r="N442" s="39">
        <f t="shared" si="132"/>
        <v>0</v>
      </c>
      <c r="O442" s="39">
        <f t="shared" si="133"/>
        <v>0</v>
      </c>
      <c r="P442" s="39">
        <f t="shared" si="134"/>
        <v>0</v>
      </c>
      <c r="Q442" s="367">
        <f t="shared" si="135"/>
        <v>0</v>
      </c>
      <c r="R442" s="368">
        <f t="shared" si="136"/>
        <v>0</v>
      </c>
      <c r="S442" s="367">
        <f t="shared" si="137"/>
        <v>0</v>
      </c>
      <c r="T442" s="367">
        <f t="shared" si="138"/>
        <v>0</v>
      </c>
      <c r="U442">
        <f t="shared" si="139"/>
        <v>0</v>
      </c>
      <c r="V442">
        <f t="shared" si="140"/>
        <v>0</v>
      </c>
      <c r="W442">
        <f t="shared" si="141"/>
        <v>0</v>
      </c>
      <c r="X442">
        <f t="shared" si="142"/>
        <v>0</v>
      </c>
      <c r="Y442">
        <f t="shared" si="143"/>
        <v>0</v>
      </c>
      <c r="AA442" s="1" t="e">
        <f t="shared" si="144"/>
        <v>#N/A</v>
      </c>
    </row>
    <row r="443" spans="1:27" x14ac:dyDescent="0.25">
      <c r="A443" s="284">
        <f>+Declarations!A443</f>
        <v>0</v>
      </c>
      <c r="B443" t="str">
        <f t="shared" si="127"/>
        <v/>
      </c>
      <c r="C443" s="1" t="str">
        <f t="shared" si="128"/>
        <v/>
      </c>
      <c r="D443" s="1" t="str">
        <f t="shared" si="146"/>
        <v/>
      </c>
      <c r="E443" s="15">
        <f t="shared" si="129"/>
        <v>0</v>
      </c>
      <c r="F443" s="1">
        <f t="shared" si="130"/>
        <v>0</v>
      </c>
      <c r="G443" s="1" t="str">
        <f t="shared" si="131"/>
        <v/>
      </c>
      <c r="H443" t="str">
        <f t="shared" si="145"/>
        <v xml:space="preserve"> </v>
      </c>
      <c r="M443" s="39">
        <f t="shared" si="147"/>
        <v>0</v>
      </c>
      <c r="N443" s="39">
        <f t="shared" si="132"/>
        <v>0</v>
      </c>
      <c r="O443" s="39">
        <f t="shared" si="133"/>
        <v>0</v>
      </c>
      <c r="P443" s="39">
        <f t="shared" si="134"/>
        <v>0</v>
      </c>
      <c r="Q443" s="367">
        <f t="shared" si="135"/>
        <v>0</v>
      </c>
      <c r="R443" s="368">
        <f t="shared" si="136"/>
        <v>0</v>
      </c>
      <c r="S443" s="367">
        <f t="shared" si="137"/>
        <v>0</v>
      </c>
      <c r="T443" s="367">
        <f t="shared" si="138"/>
        <v>0</v>
      </c>
      <c r="U443">
        <f t="shared" si="139"/>
        <v>0</v>
      </c>
      <c r="V443">
        <f t="shared" si="140"/>
        <v>0</v>
      </c>
      <c r="W443">
        <f t="shared" si="141"/>
        <v>0</v>
      </c>
      <c r="X443">
        <f t="shared" si="142"/>
        <v>0</v>
      </c>
      <c r="Y443">
        <f t="shared" si="143"/>
        <v>0</v>
      </c>
      <c r="AA443" s="1" t="e">
        <f t="shared" si="144"/>
        <v>#N/A</v>
      </c>
    </row>
    <row r="444" spans="1:27" x14ac:dyDescent="0.25">
      <c r="A444" s="284">
        <f>+Declarations!A444</f>
        <v>0</v>
      </c>
      <c r="B444" t="str">
        <f t="shared" si="127"/>
        <v/>
      </c>
      <c r="C444" s="1" t="str">
        <f t="shared" si="128"/>
        <v/>
      </c>
      <c r="D444" s="1" t="str">
        <f t="shared" si="146"/>
        <v/>
      </c>
      <c r="E444" s="15">
        <f t="shared" si="129"/>
        <v>0</v>
      </c>
      <c r="F444" s="1">
        <f t="shared" si="130"/>
        <v>0</v>
      </c>
      <c r="G444" s="1" t="str">
        <f t="shared" si="131"/>
        <v/>
      </c>
      <c r="H444" t="str">
        <f t="shared" si="145"/>
        <v xml:space="preserve"> </v>
      </c>
      <c r="M444" s="39">
        <f t="shared" si="147"/>
        <v>0</v>
      </c>
      <c r="N444" s="39">
        <f t="shared" si="132"/>
        <v>0</v>
      </c>
      <c r="O444" s="39">
        <f t="shared" si="133"/>
        <v>0</v>
      </c>
      <c r="P444" s="39">
        <f t="shared" si="134"/>
        <v>0</v>
      </c>
      <c r="Q444" s="367">
        <f t="shared" si="135"/>
        <v>0</v>
      </c>
      <c r="R444" s="368">
        <f t="shared" si="136"/>
        <v>0</v>
      </c>
      <c r="S444" s="367">
        <f t="shared" si="137"/>
        <v>0</v>
      </c>
      <c r="T444" s="367">
        <f t="shared" si="138"/>
        <v>0</v>
      </c>
      <c r="U444">
        <f t="shared" si="139"/>
        <v>0</v>
      </c>
      <c r="V444">
        <f t="shared" si="140"/>
        <v>0</v>
      </c>
      <c r="W444">
        <f t="shared" si="141"/>
        <v>0</v>
      </c>
      <c r="X444">
        <f t="shared" si="142"/>
        <v>0</v>
      </c>
      <c r="Y444">
        <f t="shared" si="143"/>
        <v>0</v>
      </c>
      <c r="AA444" s="1" t="e">
        <f t="shared" si="144"/>
        <v>#N/A</v>
      </c>
    </row>
    <row r="445" spans="1:27" x14ac:dyDescent="0.25">
      <c r="A445" s="284">
        <f>+Declarations!A445</f>
        <v>0</v>
      </c>
      <c r="B445" t="str">
        <f t="shared" si="127"/>
        <v/>
      </c>
      <c r="C445" s="1" t="str">
        <f t="shared" si="128"/>
        <v/>
      </c>
      <c r="D445" s="1" t="str">
        <f t="shared" si="146"/>
        <v/>
      </c>
      <c r="E445" s="15">
        <f t="shared" si="129"/>
        <v>0</v>
      </c>
      <c r="F445" s="1">
        <f t="shared" si="130"/>
        <v>0</v>
      </c>
      <c r="G445" s="1" t="str">
        <f t="shared" si="131"/>
        <v/>
      </c>
      <c r="H445" t="str">
        <f t="shared" si="145"/>
        <v xml:space="preserve"> </v>
      </c>
      <c r="M445" s="39">
        <f t="shared" si="147"/>
        <v>0</v>
      </c>
      <c r="N445" s="39">
        <f t="shared" si="132"/>
        <v>0</v>
      </c>
      <c r="O445" s="39">
        <f t="shared" si="133"/>
        <v>0</v>
      </c>
      <c r="P445" s="39">
        <f t="shared" si="134"/>
        <v>0</v>
      </c>
      <c r="Q445" s="367">
        <f t="shared" si="135"/>
        <v>0</v>
      </c>
      <c r="R445" s="368">
        <f t="shared" si="136"/>
        <v>0</v>
      </c>
      <c r="S445" s="367">
        <f t="shared" si="137"/>
        <v>0</v>
      </c>
      <c r="T445" s="367">
        <f t="shared" si="138"/>
        <v>0</v>
      </c>
      <c r="U445">
        <f t="shared" si="139"/>
        <v>0</v>
      </c>
      <c r="V445">
        <f t="shared" si="140"/>
        <v>0</v>
      </c>
      <c r="W445">
        <f t="shared" si="141"/>
        <v>0</v>
      </c>
      <c r="X445">
        <f t="shared" si="142"/>
        <v>0</v>
      </c>
      <c r="Y445">
        <f t="shared" si="143"/>
        <v>0</v>
      </c>
      <c r="AA445" s="1" t="e">
        <f t="shared" si="144"/>
        <v>#N/A</v>
      </c>
    </row>
    <row r="446" spans="1:27" x14ac:dyDescent="0.25">
      <c r="A446" s="284">
        <f>+Declarations!A446</f>
        <v>0</v>
      </c>
      <c r="B446" t="str">
        <f t="shared" si="127"/>
        <v/>
      </c>
      <c r="C446" s="1" t="str">
        <f t="shared" si="128"/>
        <v/>
      </c>
      <c r="D446" s="1" t="str">
        <f t="shared" si="146"/>
        <v/>
      </c>
      <c r="E446" s="15">
        <f t="shared" si="129"/>
        <v>0</v>
      </c>
      <c r="F446" s="1">
        <f t="shared" si="130"/>
        <v>0</v>
      </c>
      <c r="G446" s="1" t="str">
        <f t="shared" si="131"/>
        <v/>
      </c>
      <c r="H446" t="str">
        <f t="shared" si="145"/>
        <v xml:space="preserve"> </v>
      </c>
      <c r="M446" s="39">
        <f t="shared" si="147"/>
        <v>0</v>
      </c>
      <c r="N446" s="39">
        <f t="shared" si="132"/>
        <v>0</v>
      </c>
      <c r="O446" s="39">
        <f t="shared" si="133"/>
        <v>0</v>
      </c>
      <c r="P446" s="39">
        <f t="shared" si="134"/>
        <v>0</v>
      </c>
      <c r="Q446" s="367">
        <f t="shared" si="135"/>
        <v>0</v>
      </c>
      <c r="R446" s="368">
        <f t="shared" si="136"/>
        <v>0</v>
      </c>
      <c r="S446" s="367">
        <f t="shared" si="137"/>
        <v>0</v>
      </c>
      <c r="T446" s="367">
        <f t="shared" si="138"/>
        <v>0</v>
      </c>
      <c r="U446">
        <f t="shared" si="139"/>
        <v>0</v>
      </c>
      <c r="V446">
        <f t="shared" si="140"/>
        <v>0</v>
      </c>
      <c r="W446">
        <f t="shared" si="141"/>
        <v>0</v>
      </c>
      <c r="X446">
        <f t="shared" si="142"/>
        <v>0</v>
      </c>
      <c r="Y446">
        <f t="shared" si="143"/>
        <v>0</v>
      </c>
      <c r="AA446" s="1" t="e">
        <f t="shared" si="144"/>
        <v>#N/A</v>
      </c>
    </row>
    <row r="447" spans="1:27" x14ac:dyDescent="0.25">
      <c r="A447" s="284">
        <f>+Declarations!A447</f>
        <v>0</v>
      </c>
      <c r="B447" t="str">
        <f t="shared" si="127"/>
        <v/>
      </c>
      <c r="C447" s="1" t="str">
        <f t="shared" si="128"/>
        <v/>
      </c>
      <c r="D447" s="1" t="str">
        <f t="shared" si="146"/>
        <v/>
      </c>
      <c r="E447" s="15">
        <f t="shared" si="129"/>
        <v>0</v>
      </c>
      <c r="F447" s="1">
        <f t="shared" si="130"/>
        <v>0</v>
      </c>
      <c r="G447" s="1" t="str">
        <f t="shared" si="131"/>
        <v/>
      </c>
      <c r="H447" t="str">
        <f t="shared" si="145"/>
        <v xml:space="preserve"> </v>
      </c>
      <c r="M447" s="39">
        <f t="shared" si="147"/>
        <v>0</v>
      </c>
      <c r="N447" s="39">
        <f t="shared" si="132"/>
        <v>0</v>
      </c>
      <c r="O447" s="39">
        <f t="shared" si="133"/>
        <v>0</v>
      </c>
      <c r="P447" s="39">
        <f t="shared" si="134"/>
        <v>0</v>
      </c>
      <c r="Q447" s="367">
        <f t="shared" si="135"/>
        <v>0</v>
      </c>
      <c r="R447" s="368">
        <f t="shared" si="136"/>
        <v>0</v>
      </c>
      <c r="S447" s="367">
        <f t="shared" si="137"/>
        <v>0</v>
      </c>
      <c r="T447" s="367">
        <f t="shared" si="138"/>
        <v>0</v>
      </c>
      <c r="U447">
        <f t="shared" si="139"/>
        <v>0</v>
      </c>
      <c r="V447">
        <f t="shared" si="140"/>
        <v>0</v>
      </c>
      <c r="W447">
        <f t="shared" si="141"/>
        <v>0</v>
      </c>
      <c r="X447">
        <f t="shared" si="142"/>
        <v>0</v>
      </c>
      <c r="Y447">
        <f t="shared" si="143"/>
        <v>0</v>
      </c>
      <c r="AA447" s="1" t="e">
        <f t="shared" si="144"/>
        <v>#N/A</v>
      </c>
    </row>
    <row r="448" spans="1:27" x14ac:dyDescent="0.25">
      <c r="A448" s="284">
        <f>+Declarations!A448</f>
        <v>0</v>
      </c>
      <c r="B448" t="str">
        <f t="shared" si="127"/>
        <v/>
      </c>
      <c r="C448" s="1" t="str">
        <f t="shared" si="128"/>
        <v/>
      </c>
      <c r="D448" s="1" t="str">
        <f t="shared" si="146"/>
        <v/>
      </c>
      <c r="E448" s="15">
        <f t="shared" si="129"/>
        <v>0</v>
      </c>
      <c r="F448" s="1">
        <f t="shared" si="130"/>
        <v>0</v>
      </c>
      <c r="G448" s="1" t="str">
        <f t="shared" si="131"/>
        <v/>
      </c>
      <c r="H448" t="str">
        <f t="shared" si="145"/>
        <v xml:space="preserve"> </v>
      </c>
      <c r="M448" s="39">
        <f t="shared" si="147"/>
        <v>0</v>
      </c>
      <c r="N448" s="39">
        <f t="shared" si="132"/>
        <v>0</v>
      </c>
      <c r="O448" s="39">
        <f t="shared" si="133"/>
        <v>0</v>
      </c>
      <c r="P448" s="39">
        <f t="shared" si="134"/>
        <v>0</v>
      </c>
      <c r="Q448" s="367">
        <f t="shared" si="135"/>
        <v>0</v>
      </c>
      <c r="R448" s="368">
        <f t="shared" si="136"/>
        <v>0</v>
      </c>
      <c r="S448" s="367">
        <f t="shared" si="137"/>
        <v>0</v>
      </c>
      <c r="T448" s="367">
        <f t="shared" si="138"/>
        <v>0</v>
      </c>
      <c r="U448">
        <f t="shared" si="139"/>
        <v>0</v>
      </c>
      <c r="V448">
        <f t="shared" si="140"/>
        <v>0</v>
      </c>
      <c r="W448">
        <f t="shared" si="141"/>
        <v>0</v>
      </c>
      <c r="X448">
        <f t="shared" si="142"/>
        <v>0</v>
      </c>
      <c r="Y448">
        <f t="shared" si="143"/>
        <v>0</v>
      </c>
      <c r="AA448" s="1" t="e">
        <f t="shared" si="144"/>
        <v>#N/A</v>
      </c>
    </row>
    <row r="449" spans="1:27" x14ac:dyDescent="0.25">
      <c r="A449" s="284">
        <f>+Declarations!A449</f>
        <v>0</v>
      </c>
      <c r="B449" t="str">
        <f t="shared" si="127"/>
        <v/>
      </c>
      <c r="C449" s="1" t="str">
        <f t="shared" si="128"/>
        <v/>
      </c>
      <c r="D449" s="1" t="str">
        <f t="shared" si="146"/>
        <v/>
      </c>
      <c r="E449" s="15">
        <f t="shared" si="129"/>
        <v>0</v>
      </c>
      <c r="F449" s="1">
        <f t="shared" si="130"/>
        <v>0</v>
      </c>
      <c r="G449" s="1" t="str">
        <f t="shared" si="131"/>
        <v/>
      </c>
      <c r="H449" t="str">
        <f t="shared" si="145"/>
        <v xml:space="preserve"> </v>
      </c>
      <c r="M449" s="39">
        <f t="shared" si="147"/>
        <v>0</v>
      </c>
      <c r="N449" s="39">
        <f t="shared" si="132"/>
        <v>0</v>
      </c>
      <c r="O449" s="39">
        <f t="shared" si="133"/>
        <v>0</v>
      </c>
      <c r="P449" s="39">
        <f t="shared" si="134"/>
        <v>0</v>
      </c>
      <c r="Q449" s="367">
        <f t="shared" si="135"/>
        <v>0</v>
      </c>
      <c r="R449" s="368">
        <f t="shared" si="136"/>
        <v>0</v>
      </c>
      <c r="S449" s="367">
        <f t="shared" si="137"/>
        <v>0</v>
      </c>
      <c r="T449" s="367">
        <f t="shared" si="138"/>
        <v>0</v>
      </c>
      <c r="U449">
        <f t="shared" si="139"/>
        <v>0</v>
      </c>
      <c r="V449">
        <f t="shared" si="140"/>
        <v>0</v>
      </c>
      <c r="W449">
        <f t="shared" si="141"/>
        <v>0</v>
      </c>
      <c r="X449">
        <f t="shared" si="142"/>
        <v>0</v>
      </c>
      <c r="Y449">
        <f t="shared" si="143"/>
        <v>0</v>
      </c>
      <c r="AA449" s="1" t="e">
        <f t="shared" si="144"/>
        <v>#N/A</v>
      </c>
    </row>
    <row r="450" spans="1:27" x14ac:dyDescent="0.25">
      <c r="A450" s="284">
        <f>+Declarations!A450</f>
        <v>0</v>
      </c>
      <c r="B450" t="str">
        <f t="shared" ref="B450:B513" si="148">IF(ISNA($AA450),"",INDEX(DECLARATIONS,$AA450,2))</f>
        <v/>
      </c>
      <c r="C450" s="1" t="str">
        <f t="shared" ref="C450:C513" si="149">IF(ISNA(AA450),"",INDEX(DECLARATIONS,$AA450,3))</f>
        <v/>
      </c>
      <c r="D450" s="1" t="str">
        <f t="shared" si="146"/>
        <v/>
      </c>
      <c r="E450" s="15">
        <f t="shared" ref="E450:E513" si="150">IF(ISNA($AA450),0,INDEX(DECLARATIONS,$AA450,5))</f>
        <v>0</v>
      </c>
      <c r="F450" s="1">
        <f t="shared" ref="F450:F513" si="151">IF(ISNA($AA450),0,INDEX(DECLARATIONS,$AA450,6))</f>
        <v>0</v>
      </c>
      <c r="G450" s="1" t="str">
        <f t="shared" ref="G450:G513" si="152">UPPER(IF(ISNA($AA450),"",INDEX(DECLARATIONS,$AA450,4)))</f>
        <v/>
      </c>
      <c r="H450" t="str">
        <f t="shared" si="145"/>
        <v xml:space="preserve"> </v>
      </c>
      <c r="M450" s="39">
        <f t="shared" si="147"/>
        <v>0</v>
      </c>
      <c r="N450" s="39">
        <f t="shared" ref="N450:N513" si="153">IF(ISNA(VLOOKUP($A450,JumpData,2,FALSE)),0,VLOOKUP($A450,JumpData,2,FALSE))</f>
        <v>0</v>
      </c>
      <c r="O450" s="39">
        <f t="shared" ref="O450:O513" si="154">IF(ISNA(VLOOKUP($A450,RunData,2,FALSE)),0,VLOOKUP($A450,RunData,2,FALSE))</f>
        <v>0</v>
      </c>
      <c r="P450" s="39">
        <f t="shared" ref="P450:P513" si="155">IF(ISNA(VLOOKUP($A450,ThrowData,2,FALSE)),0,VLOOKUP($A450,ThrowData,2,FALSE))</f>
        <v>0</v>
      </c>
      <c r="Q450" s="367">
        <f t="shared" ref="Q450:Q513" si="156">IF(ISNA(VLOOKUP($A450,SprintData,4,FALSE)),0,VLOOKUP($A450,SprintData,4,FALSE))+V450</f>
        <v>0</v>
      </c>
      <c r="R450" s="368">
        <f t="shared" ref="R450:R513" si="157">IF(ISNA(VLOOKUP($A450,JumpData,4,FALSE)),0,VLOOKUP($A450,JumpData,4,FALSE))+W450</f>
        <v>0</v>
      </c>
      <c r="S450" s="367">
        <f t="shared" ref="S450:S513" si="158">IF(ISNA(VLOOKUP($A450,RunData,4,FALSE)),0,VLOOKUP($A450,RunData,4,FALSE))+X450</f>
        <v>0</v>
      </c>
      <c r="T450" s="367">
        <f t="shared" ref="T450:T513" si="159">IF(ISNA(VLOOKUP($A450,ThrowData,4,FALSE)),0,VLOOKUP($A450,ThrowData,4,FALSE))+Y450</f>
        <v>0</v>
      </c>
      <c r="U450">
        <f t="shared" ref="U450:U513" si="160">+Q450+R450+S450+T450</f>
        <v>0</v>
      </c>
      <c r="V450">
        <f t="shared" ref="V450:V513" si="161">IF(AND($F450&gt;0,NOT(M450),Flexing),FlexPC,0)</f>
        <v>0</v>
      </c>
      <c r="W450">
        <f t="shared" ref="W450:W513" si="162">IF(AND($F450&gt;0,NOT(N450),Flexing),FlexPC,0)</f>
        <v>0</v>
      </c>
      <c r="X450">
        <f t="shared" ref="X450:X513" si="163">IF(AND($F450&gt;0,NOT(O450),Flexing),FlexPC,0)</f>
        <v>0</v>
      </c>
      <c r="Y450">
        <f t="shared" ref="Y450:Y513" si="164">IF(AND($F450&gt;0,NOT(P450),Flexing),FlexPC,0)</f>
        <v>0</v>
      </c>
      <c r="AA450" s="1" t="e">
        <f t="shared" ref="AA450:AA513" si="165">MATCH(A450,AthleteNumbers,0)</f>
        <v>#N/A</v>
      </c>
    </row>
    <row r="451" spans="1:27" x14ac:dyDescent="0.25">
      <c r="A451" s="284">
        <f>+Declarations!A451</f>
        <v>0</v>
      </c>
      <c r="B451" t="str">
        <f t="shared" si="148"/>
        <v/>
      </c>
      <c r="C451" s="1" t="str">
        <f t="shared" si="149"/>
        <v/>
      </c>
      <c r="D451" s="1" t="str">
        <f t="shared" si="146"/>
        <v/>
      </c>
      <c r="E451" s="15">
        <f t="shared" si="150"/>
        <v>0</v>
      </c>
      <c r="F451" s="1">
        <f t="shared" si="151"/>
        <v>0</v>
      </c>
      <c r="G451" s="1" t="str">
        <f t="shared" si="152"/>
        <v/>
      </c>
      <c r="H451" t="str">
        <f t="shared" si="145"/>
        <v xml:space="preserve"> </v>
      </c>
      <c r="M451" s="39">
        <f t="shared" si="147"/>
        <v>0</v>
      </c>
      <c r="N451" s="39">
        <f t="shared" si="153"/>
        <v>0</v>
      </c>
      <c r="O451" s="39">
        <f t="shared" si="154"/>
        <v>0</v>
      </c>
      <c r="P451" s="39">
        <f t="shared" si="155"/>
        <v>0</v>
      </c>
      <c r="Q451" s="367">
        <f t="shared" si="156"/>
        <v>0</v>
      </c>
      <c r="R451" s="368">
        <f t="shared" si="157"/>
        <v>0</v>
      </c>
      <c r="S451" s="367">
        <f t="shared" si="158"/>
        <v>0</v>
      </c>
      <c r="T451" s="367">
        <f t="shared" si="159"/>
        <v>0</v>
      </c>
      <c r="U451">
        <f t="shared" si="160"/>
        <v>0</v>
      </c>
      <c r="V451">
        <f t="shared" si="161"/>
        <v>0</v>
      </c>
      <c r="W451">
        <f t="shared" si="162"/>
        <v>0</v>
      </c>
      <c r="X451">
        <f t="shared" si="163"/>
        <v>0</v>
      </c>
      <c r="Y451">
        <f t="shared" si="164"/>
        <v>0</v>
      </c>
      <c r="AA451" s="1" t="e">
        <f t="shared" si="165"/>
        <v>#N/A</v>
      </c>
    </row>
    <row r="452" spans="1:27" x14ac:dyDescent="0.25">
      <c r="A452" s="284">
        <f>+Declarations!A452</f>
        <v>0</v>
      </c>
      <c r="B452" t="str">
        <f t="shared" si="148"/>
        <v/>
      </c>
      <c r="C452" s="1" t="str">
        <f t="shared" si="149"/>
        <v/>
      </c>
      <c r="D452" s="1" t="str">
        <f t="shared" si="146"/>
        <v/>
      </c>
      <c r="E452" s="15">
        <f t="shared" si="150"/>
        <v>0</v>
      </c>
      <c r="F452" s="1">
        <f t="shared" si="151"/>
        <v>0</v>
      </c>
      <c r="G452" s="1" t="str">
        <f t="shared" si="152"/>
        <v/>
      </c>
      <c r="H452" t="str">
        <f t="shared" ref="H452:H515" si="166">IF(ISBLANK(B452),"",LEFT(B452&amp;" ",FIND(" ",B452&amp;" ")+2))&amp;IF(F452&gt;0," ("&amp;F452&amp;")","")</f>
        <v xml:space="preserve"> </v>
      </c>
      <c r="M452" s="39">
        <f t="shared" si="147"/>
        <v>0</v>
      </c>
      <c r="N452" s="39">
        <f t="shared" si="153"/>
        <v>0</v>
      </c>
      <c r="O452" s="39">
        <f t="shared" si="154"/>
        <v>0</v>
      </c>
      <c r="P452" s="39">
        <f t="shared" si="155"/>
        <v>0</v>
      </c>
      <c r="Q452" s="367">
        <f t="shared" si="156"/>
        <v>0</v>
      </c>
      <c r="R452" s="368">
        <f t="shared" si="157"/>
        <v>0</v>
      </c>
      <c r="S452" s="367">
        <f t="shared" si="158"/>
        <v>0</v>
      </c>
      <c r="T452" s="367">
        <f t="shared" si="159"/>
        <v>0</v>
      </c>
      <c r="U452">
        <f t="shared" si="160"/>
        <v>0</v>
      </c>
      <c r="V452">
        <f t="shared" si="161"/>
        <v>0</v>
      </c>
      <c r="W452">
        <f t="shared" si="162"/>
        <v>0</v>
      </c>
      <c r="X452">
        <f t="shared" si="163"/>
        <v>0</v>
      </c>
      <c r="Y452">
        <f t="shared" si="164"/>
        <v>0</v>
      </c>
      <c r="AA452" s="1" t="e">
        <f t="shared" si="165"/>
        <v>#N/A</v>
      </c>
    </row>
    <row r="453" spans="1:27" x14ac:dyDescent="0.25">
      <c r="A453" s="284">
        <f>+Declarations!A453</f>
        <v>0</v>
      </c>
      <c r="B453" t="str">
        <f t="shared" si="148"/>
        <v/>
      </c>
      <c r="C453" s="1" t="str">
        <f t="shared" si="149"/>
        <v/>
      </c>
      <c r="D453" s="1" t="str">
        <f t="shared" si="146"/>
        <v/>
      </c>
      <c r="E453" s="15">
        <f t="shared" si="150"/>
        <v>0</v>
      </c>
      <c r="F453" s="1">
        <f t="shared" si="151"/>
        <v>0</v>
      </c>
      <c r="G453" s="1" t="str">
        <f t="shared" si="152"/>
        <v/>
      </c>
      <c r="H453" t="str">
        <f t="shared" si="166"/>
        <v xml:space="preserve"> </v>
      </c>
      <c r="M453" s="39">
        <f t="shared" si="147"/>
        <v>0</v>
      </c>
      <c r="N453" s="39">
        <f t="shared" si="153"/>
        <v>0</v>
      </c>
      <c r="O453" s="39">
        <f t="shared" si="154"/>
        <v>0</v>
      </c>
      <c r="P453" s="39">
        <f t="shared" si="155"/>
        <v>0</v>
      </c>
      <c r="Q453" s="367">
        <f t="shared" si="156"/>
        <v>0</v>
      </c>
      <c r="R453" s="368">
        <f t="shared" si="157"/>
        <v>0</v>
      </c>
      <c r="S453" s="367">
        <f t="shared" si="158"/>
        <v>0</v>
      </c>
      <c r="T453" s="367">
        <f t="shared" si="159"/>
        <v>0</v>
      </c>
      <c r="U453">
        <f t="shared" si="160"/>
        <v>0</v>
      </c>
      <c r="V453">
        <f t="shared" si="161"/>
        <v>0</v>
      </c>
      <c r="W453">
        <f t="shared" si="162"/>
        <v>0</v>
      </c>
      <c r="X453">
        <f t="shared" si="163"/>
        <v>0</v>
      </c>
      <c r="Y453">
        <f t="shared" si="164"/>
        <v>0</v>
      </c>
      <c r="AA453" s="1" t="e">
        <f t="shared" si="165"/>
        <v>#N/A</v>
      </c>
    </row>
    <row r="454" spans="1:27" x14ac:dyDescent="0.25">
      <c r="A454" s="284">
        <f>+Declarations!A454</f>
        <v>0</v>
      </c>
      <c r="B454" t="str">
        <f t="shared" si="148"/>
        <v/>
      </c>
      <c r="C454" s="1" t="str">
        <f t="shared" si="149"/>
        <v/>
      </c>
      <c r="D454" s="1" t="str">
        <f t="shared" si="146"/>
        <v/>
      </c>
      <c r="E454" s="15">
        <f t="shared" si="150"/>
        <v>0</v>
      </c>
      <c r="F454" s="1">
        <f t="shared" si="151"/>
        <v>0</v>
      </c>
      <c r="G454" s="1" t="str">
        <f t="shared" si="152"/>
        <v/>
      </c>
      <c r="H454" t="str">
        <f t="shared" si="166"/>
        <v xml:space="preserve"> </v>
      </c>
      <c r="M454" s="39">
        <f t="shared" si="147"/>
        <v>0</v>
      </c>
      <c r="N454" s="39">
        <f t="shared" si="153"/>
        <v>0</v>
      </c>
      <c r="O454" s="39">
        <f t="shared" si="154"/>
        <v>0</v>
      </c>
      <c r="P454" s="39">
        <f t="shared" si="155"/>
        <v>0</v>
      </c>
      <c r="Q454" s="367">
        <f t="shared" si="156"/>
        <v>0</v>
      </c>
      <c r="R454" s="368">
        <f t="shared" si="157"/>
        <v>0</v>
      </c>
      <c r="S454" s="367">
        <f t="shared" si="158"/>
        <v>0</v>
      </c>
      <c r="T454" s="367">
        <f t="shared" si="159"/>
        <v>0</v>
      </c>
      <c r="U454">
        <f t="shared" si="160"/>
        <v>0</v>
      </c>
      <c r="V454">
        <f t="shared" si="161"/>
        <v>0</v>
      </c>
      <c r="W454">
        <f t="shared" si="162"/>
        <v>0</v>
      </c>
      <c r="X454">
        <f t="shared" si="163"/>
        <v>0</v>
      </c>
      <c r="Y454">
        <f t="shared" si="164"/>
        <v>0</v>
      </c>
      <c r="AA454" s="1" t="e">
        <f t="shared" si="165"/>
        <v>#N/A</v>
      </c>
    </row>
    <row r="455" spans="1:27" x14ac:dyDescent="0.25">
      <c r="A455" s="284">
        <f>+Declarations!A455</f>
        <v>0</v>
      </c>
      <c r="B455" t="str">
        <f t="shared" si="148"/>
        <v/>
      </c>
      <c r="C455" s="1" t="str">
        <f t="shared" si="149"/>
        <v/>
      </c>
      <c r="D455" s="1" t="str">
        <f t="shared" ref="D455:D518" si="167">IF(OR(G455="G",G455="F"),"F",IF(OR(G455="B",G455="M"),"M",""))</f>
        <v/>
      </c>
      <c r="E455" s="15">
        <f t="shared" si="150"/>
        <v>0</v>
      </c>
      <c r="F455" s="1">
        <f t="shared" si="151"/>
        <v>0</v>
      </c>
      <c r="G455" s="1" t="str">
        <f t="shared" si="152"/>
        <v/>
      </c>
      <c r="H455" t="str">
        <f t="shared" si="166"/>
        <v xml:space="preserve"> </v>
      </c>
      <c r="M455" s="39">
        <f t="shared" si="147"/>
        <v>0</v>
      </c>
      <c r="N455" s="39">
        <f t="shared" si="153"/>
        <v>0</v>
      </c>
      <c r="O455" s="39">
        <f t="shared" si="154"/>
        <v>0</v>
      </c>
      <c r="P455" s="39">
        <f t="shared" si="155"/>
        <v>0</v>
      </c>
      <c r="Q455" s="367">
        <f t="shared" si="156"/>
        <v>0</v>
      </c>
      <c r="R455" s="368">
        <f t="shared" si="157"/>
        <v>0</v>
      </c>
      <c r="S455" s="367">
        <f t="shared" si="158"/>
        <v>0</v>
      </c>
      <c r="T455" s="367">
        <f t="shared" si="159"/>
        <v>0</v>
      </c>
      <c r="U455">
        <f t="shared" si="160"/>
        <v>0</v>
      </c>
      <c r="V455">
        <f t="shared" si="161"/>
        <v>0</v>
      </c>
      <c r="W455">
        <f t="shared" si="162"/>
        <v>0</v>
      </c>
      <c r="X455">
        <f t="shared" si="163"/>
        <v>0</v>
      </c>
      <c r="Y455">
        <f t="shared" si="164"/>
        <v>0</v>
      </c>
      <c r="AA455" s="1" t="e">
        <f t="shared" si="165"/>
        <v>#N/A</v>
      </c>
    </row>
    <row r="456" spans="1:27" x14ac:dyDescent="0.25">
      <c r="A456" s="284">
        <f>+Declarations!A456</f>
        <v>0</v>
      </c>
      <c r="B456" t="str">
        <f t="shared" si="148"/>
        <v/>
      </c>
      <c r="C456" s="1" t="str">
        <f t="shared" si="149"/>
        <v/>
      </c>
      <c r="D456" s="1" t="str">
        <f t="shared" si="167"/>
        <v/>
      </c>
      <c r="E456" s="15">
        <f t="shared" si="150"/>
        <v>0</v>
      </c>
      <c r="F456" s="1">
        <f t="shared" si="151"/>
        <v>0</v>
      </c>
      <c r="G456" s="1" t="str">
        <f t="shared" si="152"/>
        <v/>
      </c>
      <c r="H456" t="str">
        <f t="shared" si="166"/>
        <v xml:space="preserve"> </v>
      </c>
      <c r="M456" s="39">
        <f t="shared" si="147"/>
        <v>0</v>
      </c>
      <c r="N456" s="39">
        <f t="shared" si="153"/>
        <v>0</v>
      </c>
      <c r="O456" s="39">
        <f t="shared" si="154"/>
        <v>0</v>
      </c>
      <c r="P456" s="39">
        <f t="shared" si="155"/>
        <v>0</v>
      </c>
      <c r="Q456" s="367">
        <f t="shared" si="156"/>
        <v>0</v>
      </c>
      <c r="R456" s="368">
        <f t="shared" si="157"/>
        <v>0</v>
      </c>
      <c r="S456" s="367">
        <f t="shared" si="158"/>
        <v>0</v>
      </c>
      <c r="T456" s="367">
        <f t="shared" si="159"/>
        <v>0</v>
      </c>
      <c r="U456">
        <f t="shared" si="160"/>
        <v>0</v>
      </c>
      <c r="V456">
        <f t="shared" si="161"/>
        <v>0</v>
      </c>
      <c r="W456">
        <f t="shared" si="162"/>
        <v>0</v>
      </c>
      <c r="X456">
        <f t="shared" si="163"/>
        <v>0</v>
      </c>
      <c r="Y456">
        <f t="shared" si="164"/>
        <v>0</v>
      </c>
      <c r="AA456" s="1" t="e">
        <f t="shared" si="165"/>
        <v>#N/A</v>
      </c>
    </row>
    <row r="457" spans="1:27" x14ac:dyDescent="0.25">
      <c r="A457" s="284">
        <f>+Declarations!A457</f>
        <v>0</v>
      </c>
      <c r="B457" t="str">
        <f t="shared" si="148"/>
        <v/>
      </c>
      <c r="C457" s="1" t="str">
        <f t="shared" si="149"/>
        <v/>
      </c>
      <c r="D457" s="1" t="str">
        <f t="shared" si="167"/>
        <v/>
      </c>
      <c r="E457" s="15">
        <f t="shared" si="150"/>
        <v>0</v>
      </c>
      <c r="F457" s="1">
        <f t="shared" si="151"/>
        <v>0</v>
      </c>
      <c r="G457" s="1" t="str">
        <f t="shared" si="152"/>
        <v/>
      </c>
      <c r="H457" t="str">
        <f t="shared" si="166"/>
        <v xml:space="preserve"> </v>
      </c>
      <c r="M457" s="39">
        <f t="shared" si="147"/>
        <v>0</v>
      </c>
      <c r="N457" s="39">
        <f t="shared" si="153"/>
        <v>0</v>
      </c>
      <c r="O457" s="39">
        <f t="shared" si="154"/>
        <v>0</v>
      </c>
      <c r="P457" s="39">
        <f t="shared" si="155"/>
        <v>0</v>
      </c>
      <c r="Q457" s="367">
        <f t="shared" si="156"/>
        <v>0</v>
      </c>
      <c r="R457" s="368">
        <f t="shared" si="157"/>
        <v>0</v>
      </c>
      <c r="S457" s="367">
        <f t="shared" si="158"/>
        <v>0</v>
      </c>
      <c r="T457" s="367">
        <f t="shared" si="159"/>
        <v>0</v>
      </c>
      <c r="U457">
        <f t="shared" si="160"/>
        <v>0</v>
      </c>
      <c r="V457">
        <f t="shared" si="161"/>
        <v>0</v>
      </c>
      <c r="W457">
        <f t="shared" si="162"/>
        <v>0</v>
      </c>
      <c r="X457">
        <f t="shared" si="163"/>
        <v>0</v>
      </c>
      <c r="Y457">
        <f t="shared" si="164"/>
        <v>0</v>
      </c>
      <c r="AA457" s="1" t="e">
        <f t="shared" si="165"/>
        <v>#N/A</v>
      </c>
    </row>
    <row r="458" spans="1:27" x14ac:dyDescent="0.25">
      <c r="A458" s="284">
        <f>+Declarations!A458</f>
        <v>0</v>
      </c>
      <c r="B458" t="str">
        <f t="shared" si="148"/>
        <v/>
      </c>
      <c r="C458" s="1" t="str">
        <f t="shared" si="149"/>
        <v/>
      </c>
      <c r="D458" s="1" t="str">
        <f t="shared" si="167"/>
        <v/>
      </c>
      <c r="E458" s="15">
        <f t="shared" si="150"/>
        <v>0</v>
      </c>
      <c r="F458" s="1">
        <f t="shared" si="151"/>
        <v>0</v>
      </c>
      <c r="G458" s="1" t="str">
        <f t="shared" si="152"/>
        <v/>
      </c>
      <c r="H458" t="str">
        <f t="shared" si="166"/>
        <v xml:space="preserve"> </v>
      </c>
      <c r="M458" s="39">
        <f t="shared" si="147"/>
        <v>0</v>
      </c>
      <c r="N458" s="39">
        <f t="shared" si="153"/>
        <v>0</v>
      </c>
      <c r="O458" s="39">
        <f t="shared" si="154"/>
        <v>0</v>
      </c>
      <c r="P458" s="39">
        <f t="shared" si="155"/>
        <v>0</v>
      </c>
      <c r="Q458" s="367">
        <f t="shared" si="156"/>
        <v>0</v>
      </c>
      <c r="R458" s="368">
        <f t="shared" si="157"/>
        <v>0</v>
      </c>
      <c r="S458" s="367">
        <f t="shared" si="158"/>
        <v>0</v>
      </c>
      <c r="T458" s="367">
        <f t="shared" si="159"/>
        <v>0</v>
      </c>
      <c r="U458">
        <f t="shared" si="160"/>
        <v>0</v>
      </c>
      <c r="V458">
        <f t="shared" si="161"/>
        <v>0</v>
      </c>
      <c r="W458">
        <f t="shared" si="162"/>
        <v>0</v>
      </c>
      <c r="X458">
        <f t="shared" si="163"/>
        <v>0</v>
      </c>
      <c r="Y458">
        <f t="shared" si="164"/>
        <v>0</v>
      </c>
      <c r="AA458" s="1" t="e">
        <f t="shared" si="165"/>
        <v>#N/A</v>
      </c>
    </row>
    <row r="459" spans="1:27" x14ac:dyDescent="0.25">
      <c r="A459" s="284">
        <f>+Declarations!A459</f>
        <v>0</v>
      </c>
      <c r="B459" t="str">
        <f t="shared" si="148"/>
        <v/>
      </c>
      <c r="C459" s="1" t="str">
        <f t="shared" si="149"/>
        <v/>
      </c>
      <c r="D459" s="1" t="str">
        <f t="shared" si="167"/>
        <v/>
      </c>
      <c r="E459" s="15">
        <f t="shared" si="150"/>
        <v>0</v>
      </c>
      <c r="F459" s="1">
        <f t="shared" si="151"/>
        <v>0</v>
      </c>
      <c r="G459" s="1" t="str">
        <f t="shared" si="152"/>
        <v/>
      </c>
      <c r="H459" t="str">
        <f t="shared" si="166"/>
        <v xml:space="preserve"> </v>
      </c>
      <c r="M459" s="39">
        <f t="shared" si="147"/>
        <v>0</v>
      </c>
      <c r="N459" s="39">
        <f t="shared" si="153"/>
        <v>0</v>
      </c>
      <c r="O459" s="39">
        <f t="shared" si="154"/>
        <v>0</v>
      </c>
      <c r="P459" s="39">
        <f t="shared" si="155"/>
        <v>0</v>
      </c>
      <c r="Q459" s="367">
        <f t="shared" si="156"/>
        <v>0</v>
      </c>
      <c r="R459" s="368">
        <f t="shared" si="157"/>
        <v>0</v>
      </c>
      <c r="S459" s="367">
        <f t="shared" si="158"/>
        <v>0</v>
      </c>
      <c r="T459" s="367">
        <f t="shared" si="159"/>
        <v>0</v>
      </c>
      <c r="U459">
        <f t="shared" si="160"/>
        <v>0</v>
      </c>
      <c r="V459">
        <f t="shared" si="161"/>
        <v>0</v>
      </c>
      <c r="W459">
        <f t="shared" si="162"/>
        <v>0</v>
      </c>
      <c r="X459">
        <f t="shared" si="163"/>
        <v>0</v>
      </c>
      <c r="Y459">
        <f t="shared" si="164"/>
        <v>0</v>
      </c>
      <c r="AA459" s="1" t="e">
        <f t="shared" si="165"/>
        <v>#N/A</v>
      </c>
    </row>
    <row r="460" spans="1:27" x14ac:dyDescent="0.25">
      <c r="A460" s="284">
        <f>+Declarations!A460</f>
        <v>0</v>
      </c>
      <c r="B460" t="str">
        <f t="shared" si="148"/>
        <v/>
      </c>
      <c r="C460" s="1" t="str">
        <f t="shared" si="149"/>
        <v/>
      </c>
      <c r="D460" s="1" t="str">
        <f t="shared" si="167"/>
        <v/>
      </c>
      <c r="E460" s="15">
        <f t="shared" si="150"/>
        <v>0</v>
      </c>
      <c r="F460" s="1">
        <f t="shared" si="151"/>
        <v>0</v>
      </c>
      <c r="G460" s="1" t="str">
        <f t="shared" si="152"/>
        <v/>
      </c>
      <c r="H460" t="str">
        <f t="shared" si="166"/>
        <v xml:space="preserve"> </v>
      </c>
      <c r="M460" s="39">
        <f t="shared" si="147"/>
        <v>0</v>
      </c>
      <c r="N460" s="39">
        <f t="shared" si="153"/>
        <v>0</v>
      </c>
      <c r="O460" s="39">
        <f t="shared" si="154"/>
        <v>0</v>
      </c>
      <c r="P460" s="39">
        <f t="shared" si="155"/>
        <v>0</v>
      </c>
      <c r="Q460" s="367">
        <f t="shared" si="156"/>
        <v>0</v>
      </c>
      <c r="R460" s="368">
        <f t="shared" si="157"/>
        <v>0</v>
      </c>
      <c r="S460" s="367">
        <f t="shared" si="158"/>
        <v>0</v>
      </c>
      <c r="T460" s="367">
        <f t="shared" si="159"/>
        <v>0</v>
      </c>
      <c r="U460">
        <f t="shared" si="160"/>
        <v>0</v>
      </c>
      <c r="V460">
        <f t="shared" si="161"/>
        <v>0</v>
      </c>
      <c r="W460">
        <f t="shared" si="162"/>
        <v>0</v>
      </c>
      <c r="X460">
        <f t="shared" si="163"/>
        <v>0</v>
      </c>
      <c r="Y460">
        <f t="shared" si="164"/>
        <v>0</v>
      </c>
      <c r="AA460" s="1" t="e">
        <f t="shared" si="165"/>
        <v>#N/A</v>
      </c>
    </row>
    <row r="461" spans="1:27" x14ac:dyDescent="0.25">
      <c r="A461" s="284">
        <f>+Declarations!A461</f>
        <v>0</v>
      </c>
      <c r="B461" t="str">
        <f t="shared" si="148"/>
        <v/>
      </c>
      <c r="C461" s="1" t="str">
        <f t="shared" si="149"/>
        <v/>
      </c>
      <c r="D461" s="1" t="str">
        <f t="shared" si="167"/>
        <v/>
      </c>
      <c r="E461" s="15">
        <f t="shared" si="150"/>
        <v>0</v>
      </c>
      <c r="F461" s="1">
        <f t="shared" si="151"/>
        <v>0</v>
      </c>
      <c r="G461" s="1" t="str">
        <f t="shared" si="152"/>
        <v/>
      </c>
      <c r="H461" t="str">
        <f t="shared" si="166"/>
        <v xml:space="preserve"> </v>
      </c>
      <c r="M461" s="39">
        <f t="shared" si="147"/>
        <v>0</v>
      </c>
      <c r="N461" s="39">
        <f t="shared" si="153"/>
        <v>0</v>
      </c>
      <c r="O461" s="39">
        <f t="shared" si="154"/>
        <v>0</v>
      </c>
      <c r="P461" s="39">
        <f t="shared" si="155"/>
        <v>0</v>
      </c>
      <c r="Q461" s="367">
        <f t="shared" si="156"/>
        <v>0</v>
      </c>
      <c r="R461" s="368">
        <f t="shared" si="157"/>
        <v>0</v>
      </c>
      <c r="S461" s="367">
        <f t="shared" si="158"/>
        <v>0</v>
      </c>
      <c r="T461" s="367">
        <f t="shared" si="159"/>
        <v>0</v>
      </c>
      <c r="U461">
        <f t="shared" si="160"/>
        <v>0</v>
      </c>
      <c r="V461">
        <f t="shared" si="161"/>
        <v>0</v>
      </c>
      <c r="W461">
        <f t="shared" si="162"/>
        <v>0</v>
      </c>
      <c r="X461">
        <f t="shared" si="163"/>
        <v>0</v>
      </c>
      <c r="Y461">
        <f t="shared" si="164"/>
        <v>0</v>
      </c>
      <c r="AA461" s="1" t="e">
        <f t="shared" si="165"/>
        <v>#N/A</v>
      </c>
    </row>
    <row r="462" spans="1:27" x14ac:dyDescent="0.25">
      <c r="A462" s="284">
        <f>+Declarations!A462</f>
        <v>0</v>
      </c>
      <c r="B462" t="str">
        <f t="shared" si="148"/>
        <v/>
      </c>
      <c r="C462" s="1" t="str">
        <f t="shared" si="149"/>
        <v/>
      </c>
      <c r="D462" s="1" t="str">
        <f t="shared" si="167"/>
        <v/>
      </c>
      <c r="E462" s="15">
        <f t="shared" si="150"/>
        <v>0</v>
      </c>
      <c r="F462" s="1">
        <f t="shared" si="151"/>
        <v>0</v>
      </c>
      <c r="G462" s="1" t="str">
        <f t="shared" si="152"/>
        <v/>
      </c>
      <c r="H462" t="str">
        <f t="shared" si="166"/>
        <v xml:space="preserve"> </v>
      </c>
      <c r="M462" s="39">
        <f t="shared" si="147"/>
        <v>0</v>
      </c>
      <c r="N462" s="39">
        <f t="shared" si="153"/>
        <v>0</v>
      </c>
      <c r="O462" s="39">
        <f t="shared" si="154"/>
        <v>0</v>
      </c>
      <c r="P462" s="39">
        <f t="shared" si="155"/>
        <v>0</v>
      </c>
      <c r="Q462" s="367">
        <f t="shared" si="156"/>
        <v>0</v>
      </c>
      <c r="R462" s="368">
        <f t="shared" si="157"/>
        <v>0</v>
      </c>
      <c r="S462" s="367">
        <f t="shared" si="158"/>
        <v>0</v>
      </c>
      <c r="T462" s="367">
        <f t="shared" si="159"/>
        <v>0</v>
      </c>
      <c r="U462">
        <f t="shared" si="160"/>
        <v>0</v>
      </c>
      <c r="V462">
        <f t="shared" si="161"/>
        <v>0</v>
      </c>
      <c r="W462">
        <f t="shared" si="162"/>
        <v>0</v>
      </c>
      <c r="X462">
        <f t="shared" si="163"/>
        <v>0</v>
      </c>
      <c r="Y462">
        <f t="shared" si="164"/>
        <v>0</v>
      </c>
      <c r="AA462" s="1" t="e">
        <f t="shared" si="165"/>
        <v>#N/A</v>
      </c>
    </row>
    <row r="463" spans="1:27" x14ac:dyDescent="0.25">
      <c r="A463" s="284">
        <f>+Declarations!A463</f>
        <v>0</v>
      </c>
      <c r="B463" t="str">
        <f t="shared" si="148"/>
        <v/>
      </c>
      <c r="C463" s="1" t="str">
        <f t="shared" si="149"/>
        <v/>
      </c>
      <c r="D463" s="1" t="str">
        <f t="shared" si="167"/>
        <v/>
      </c>
      <c r="E463" s="15">
        <f t="shared" si="150"/>
        <v>0</v>
      </c>
      <c r="F463" s="1">
        <f t="shared" si="151"/>
        <v>0</v>
      </c>
      <c r="G463" s="1" t="str">
        <f t="shared" si="152"/>
        <v/>
      </c>
      <c r="H463" t="str">
        <f t="shared" si="166"/>
        <v xml:space="preserve"> </v>
      </c>
      <c r="M463" s="39">
        <f t="shared" si="147"/>
        <v>0</v>
      </c>
      <c r="N463" s="39">
        <f t="shared" si="153"/>
        <v>0</v>
      </c>
      <c r="O463" s="39">
        <f t="shared" si="154"/>
        <v>0</v>
      </c>
      <c r="P463" s="39">
        <f t="shared" si="155"/>
        <v>0</v>
      </c>
      <c r="Q463" s="367">
        <f t="shared" si="156"/>
        <v>0</v>
      </c>
      <c r="R463" s="368">
        <f t="shared" si="157"/>
        <v>0</v>
      </c>
      <c r="S463" s="367">
        <f t="shared" si="158"/>
        <v>0</v>
      </c>
      <c r="T463" s="367">
        <f t="shared" si="159"/>
        <v>0</v>
      </c>
      <c r="U463">
        <f t="shared" si="160"/>
        <v>0</v>
      </c>
      <c r="V463">
        <f t="shared" si="161"/>
        <v>0</v>
      </c>
      <c r="W463">
        <f t="shared" si="162"/>
        <v>0</v>
      </c>
      <c r="X463">
        <f t="shared" si="163"/>
        <v>0</v>
      </c>
      <c r="Y463">
        <f t="shared" si="164"/>
        <v>0</v>
      </c>
      <c r="AA463" s="1" t="e">
        <f t="shared" si="165"/>
        <v>#N/A</v>
      </c>
    </row>
    <row r="464" spans="1:27" x14ac:dyDescent="0.25">
      <c r="A464" s="284">
        <f>+Declarations!A464</f>
        <v>0</v>
      </c>
      <c r="B464" t="str">
        <f t="shared" si="148"/>
        <v/>
      </c>
      <c r="C464" s="1" t="str">
        <f t="shared" si="149"/>
        <v/>
      </c>
      <c r="D464" s="1" t="str">
        <f t="shared" si="167"/>
        <v/>
      </c>
      <c r="E464" s="15">
        <f t="shared" si="150"/>
        <v>0</v>
      </c>
      <c r="F464" s="1">
        <f t="shared" si="151"/>
        <v>0</v>
      </c>
      <c r="G464" s="1" t="str">
        <f t="shared" si="152"/>
        <v/>
      </c>
      <c r="H464" t="str">
        <f t="shared" si="166"/>
        <v xml:space="preserve"> </v>
      </c>
      <c r="M464" s="39">
        <f t="shared" si="147"/>
        <v>0</v>
      </c>
      <c r="N464" s="39">
        <f t="shared" si="153"/>
        <v>0</v>
      </c>
      <c r="O464" s="39">
        <f t="shared" si="154"/>
        <v>0</v>
      </c>
      <c r="P464" s="39">
        <f t="shared" si="155"/>
        <v>0</v>
      </c>
      <c r="Q464" s="367">
        <f t="shared" si="156"/>
        <v>0</v>
      </c>
      <c r="R464" s="368">
        <f t="shared" si="157"/>
        <v>0</v>
      </c>
      <c r="S464" s="367">
        <f t="shared" si="158"/>
        <v>0</v>
      </c>
      <c r="T464" s="367">
        <f t="shared" si="159"/>
        <v>0</v>
      </c>
      <c r="U464">
        <f t="shared" si="160"/>
        <v>0</v>
      </c>
      <c r="V464">
        <f t="shared" si="161"/>
        <v>0</v>
      </c>
      <c r="W464">
        <f t="shared" si="162"/>
        <v>0</v>
      </c>
      <c r="X464">
        <f t="shared" si="163"/>
        <v>0</v>
      </c>
      <c r="Y464">
        <f t="shared" si="164"/>
        <v>0</v>
      </c>
      <c r="AA464" s="1" t="e">
        <f t="shared" si="165"/>
        <v>#N/A</v>
      </c>
    </row>
    <row r="465" spans="1:27" x14ac:dyDescent="0.25">
      <c r="A465" s="284">
        <f>+Declarations!A465</f>
        <v>0</v>
      </c>
      <c r="B465" t="str">
        <f t="shared" si="148"/>
        <v/>
      </c>
      <c r="C465" s="1" t="str">
        <f t="shared" si="149"/>
        <v/>
      </c>
      <c r="D465" s="1" t="str">
        <f t="shared" si="167"/>
        <v/>
      </c>
      <c r="E465" s="15">
        <f t="shared" si="150"/>
        <v>0</v>
      </c>
      <c r="F465" s="1">
        <f t="shared" si="151"/>
        <v>0</v>
      </c>
      <c r="G465" s="1" t="str">
        <f t="shared" si="152"/>
        <v/>
      </c>
      <c r="H465" t="str">
        <f t="shared" si="166"/>
        <v xml:space="preserve"> </v>
      </c>
      <c r="M465" s="39">
        <f t="shared" si="147"/>
        <v>0</v>
      </c>
      <c r="N465" s="39">
        <f t="shared" si="153"/>
        <v>0</v>
      </c>
      <c r="O465" s="39">
        <f t="shared" si="154"/>
        <v>0</v>
      </c>
      <c r="P465" s="39">
        <f t="shared" si="155"/>
        <v>0</v>
      </c>
      <c r="Q465" s="367">
        <f t="shared" si="156"/>
        <v>0</v>
      </c>
      <c r="R465" s="368">
        <f t="shared" si="157"/>
        <v>0</v>
      </c>
      <c r="S465" s="367">
        <f t="shared" si="158"/>
        <v>0</v>
      </c>
      <c r="T465" s="367">
        <f t="shared" si="159"/>
        <v>0</v>
      </c>
      <c r="U465">
        <f t="shared" si="160"/>
        <v>0</v>
      </c>
      <c r="V465">
        <f t="shared" si="161"/>
        <v>0</v>
      </c>
      <c r="W465">
        <f t="shared" si="162"/>
        <v>0</v>
      </c>
      <c r="X465">
        <f t="shared" si="163"/>
        <v>0</v>
      </c>
      <c r="Y465">
        <f t="shared" si="164"/>
        <v>0</v>
      </c>
      <c r="AA465" s="1" t="e">
        <f t="shared" si="165"/>
        <v>#N/A</v>
      </c>
    </row>
    <row r="466" spans="1:27" x14ac:dyDescent="0.25">
      <c r="A466" s="284">
        <f>+Declarations!A466</f>
        <v>0</v>
      </c>
      <c r="B466" t="str">
        <f t="shared" si="148"/>
        <v/>
      </c>
      <c r="C466" s="1" t="str">
        <f t="shared" si="149"/>
        <v/>
      </c>
      <c r="D466" s="1" t="str">
        <f t="shared" si="167"/>
        <v/>
      </c>
      <c r="E466" s="15">
        <f t="shared" si="150"/>
        <v>0</v>
      </c>
      <c r="F466" s="1">
        <f t="shared" si="151"/>
        <v>0</v>
      </c>
      <c r="G466" s="1" t="str">
        <f t="shared" si="152"/>
        <v/>
      </c>
      <c r="H466" t="str">
        <f t="shared" si="166"/>
        <v xml:space="preserve"> </v>
      </c>
      <c r="M466" s="39">
        <f t="shared" si="147"/>
        <v>0</v>
      </c>
      <c r="N466" s="39">
        <f t="shared" si="153"/>
        <v>0</v>
      </c>
      <c r="O466" s="39">
        <f t="shared" si="154"/>
        <v>0</v>
      </c>
      <c r="P466" s="39">
        <f t="shared" si="155"/>
        <v>0</v>
      </c>
      <c r="Q466" s="367">
        <f t="shared" si="156"/>
        <v>0</v>
      </c>
      <c r="R466" s="368">
        <f t="shared" si="157"/>
        <v>0</v>
      </c>
      <c r="S466" s="367">
        <f t="shared" si="158"/>
        <v>0</v>
      </c>
      <c r="T466" s="367">
        <f t="shared" si="159"/>
        <v>0</v>
      </c>
      <c r="U466">
        <f t="shared" si="160"/>
        <v>0</v>
      </c>
      <c r="V466">
        <f t="shared" si="161"/>
        <v>0</v>
      </c>
      <c r="W466">
        <f t="shared" si="162"/>
        <v>0</v>
      </c>
      <c r="X466">
        <f t="shared" si="163"/>
        <v>0</v>
      </c>
      <c r="Y466">
        <f t="shared" si="164"/>
        <v>0</v>
      </c>
      <c r="AA466" s="1" t="e">
        <f t="shared" si="165"/>
        <v>#N/A</v>
      </c>
    </row>
    <row r="467" spans="1:27" x14ac:dyDescent="0.25">
      <c r="A467" s="284">
        <f>+Declarations!A467</f>
        <v>0</v>
      </c>
      <c r="B467" t="str">
        <f t="shared" si="148"/>
        <v/>
      </c>
      <c r="C467" s="1" t="str">
        <f t="shared" si="149"/>
        <v/>
      </c>
      <c r="D467" s="1" t="str">
        <f t="shared" si="167"/>
        <v/>
      </c>
      <c r="E467" s="15">
        <f t="shared" si="150"/>
        <v>0</v>
      </c>
      <c r="F467" s="1">
        <f t="shared" si="151"/>
        <v>0</v>
      </c>
      <c r="G467" s="1" t="str">
        <f t="shared" si="152"/>
        <v/>
      </c>
      <c r="H467" t="str">
        <f t="shared" si="166"/>
        <v xml:space="preserve"> </v>
      </c>
      <c r="M467" s="39">
        <f t="shared" si="147"/>
        <v>0</v>
      </c>
      <c r="N467" s="39">
        <f t="shared" si="153"/>
        <v>0</v>
      </c>
      <c r="O467" s="39">
        <f t="shared" si="154"/>
        <v>0</v>
      </c>
      <c r="P467" s="39">
        <f t="shared" si="155"/>
        <v>0</v>
      </c>
      <c r="Q467" s="367">
        <f t="shared" si="156"/>
        <v>0</v>
      </c>
      <c r="R467" s="368">
        <f t="shared" si="157"/>
        <v>0</v>
      </c>
      <c r="S467" s="367">
        <f t="shared" si="158"/>
        <v>0</v>
      </c>
      <c r="T467" s="367">
        <f t="shared" si="159"/>
        <v>0</v>
      </c>
      <c r="U467">
        <f t="shared" si="160"/>
        <v>0</v>
      </c>
      <c r="V467">
        <f t="shared" si="161"/>
        <v>0</v>
      </c>
      <c r="W467">
        <f t="shared" si="162"/>
        <v>0</v>
      </c>
      <c r="X467">
        <f t="shared" si="163"/>
        <v>0</v>
      </c>
      <c r="Y467">
        <f t="shared" si="164"/>
        <v>0</v>
      </c>
      <c r="AA467" s="1" t="e">
        <f t="shared" si="165"/>
        <v>#N/A</v>
      </c>
    </row>
    <row r="468" spans="1:27" x14ac:dyDescent="0.25">
      <c r="A468" s="284">
        <f>+Declarations!A468</f>
        <v>0</v>
      </c>
      <c r="B468" t="str">
        <f t="shared" si="148"/>
        <v/>
      </c>
      <c r="C468" s="1" t="str">
        <f t="shared" si="149"/>
        <v/>
      </c>
      <c r="D468" s="1" t="str">
        <f t="shared" si="167"/>
        <v/>
      </c>
      <c r="E468" s="15">
        <f t="shared" si="150"/>
        <v>0</v>
      </c>
      <c r="F468" s="1">
        <f t="shared" si="151"/>
        <v>0</v>
      </c>
      <c r="G468" s="1" t="str">
        <f t="shared" si="152"/>
        <v/>
      </c>
      <c r="H468" t="str">
        <f t="shared" si="166"/>
        <v xml:space="preserve"> </v>
      </c>
      <c r="M468" s="39">
        <f t="shared" si="147"/>
        <v>0</v>
      </c>
      <c r="N468" s="39">
        <f t="shared" si="153"/>
        <v>0</v>
      </c>
      <c r="O468" s="39">
        <f t="shared" si="154"/>
        <v>0</v>
      </c>
      <c r="P468" s="39">
        <f t="shared" si="155"/>
        <v>0</v>
      </c>
      <c r="Q468" s="367">
        <f t="shared" si="156"/>
        <v>0</v>
      </c>
      <c r="R468" s="368">
        <f t="shared" si="157"/>
        <v>0</v>
      </c>
      <c r="S468" s="367">
        <f t="shared" si="158"/>
        <v>0</v>
      </c>
      <c r="T468" s="367">
        <f t="shared" si="159"/>
        <v>0</v>
      </c>
      <c r="U468">
        <f t="shared" si="160"/>
        <v>0</v>
      </c>
      <c r="V468">
        <f t="shared" si="161"/>
        <v>0</v>
      </c>
      <c r="W468">
        <f t="shared" si="162"/>
        <v>0</v>
      </c>
      <c r="X468">
        <f t="shared" si="163"/>
        <v>0</v>
      </c>
      <c r="Y468">
        <f t="shared" si="164"/>
        <v>0</v>
      </c>
      <c r="AA468" s="1" t="e">
        <f t="shared" si="165"/>
        <v>#N/A</v>
      </c>
    </row>
    <row r="469" spans="1:27" x14ac:dyDescent="0.25">
      <c r="A469" s="284">
        <f>+Declarations!A469</f>
        <v>0</v>
      </c>
      <c r="B469" t="str">
        <f t="shared" si="148"/>
        <v/>
      </c>
      <c r="C469" s="1" t="str">
        <f t="shared" si="149"/>
        <v/>
      </c>
      <c r="D469" s="1" t="str">
        <f t="shared" si="167"/>
        <v/>
      </c>
      <c r="E469" s="15">
        <f t="shared" si="150"/>
        <v>0</v>
      </c>
      <c r="F469" s="1">
        <f t="shared" si="151"/>
        <v>0</v>
      </c>
      <c r="G469" s="1" t="str">
        <f t="shared" si="152"/>
        <v/>
      </c>
      <c r="H469" t="str">
        <f t="shared" si="166"/>
        <v xml:space="preserve"> </v>
      </c>
      <c r="M469" s="39">
        <f t="shared" si="147"/>
        <v>0</v>
      </c>
      <c r="N469" s="39">
        <f t="shared" si="153"/>
        <v>0</v>
      </c>
      <c r="O469" s="39">
        <f t="shared" si="154"/>
        <v>0</v>
      </c>
      <c r="P469" s="39">
        <f t="shared" si="155"/>
        <v>0</v>
      </c>
      <c r="Q469" s="367">
        <f t="shared" si="156"/>
        <v>0</v>
      </c>
      <c r="R469" s="368">
        <f t="shared" si="157"/>
        <v>0</v>
      </c>
      <c r="S469" s="367">
        <f t="shared" si="158"/>
        <v>0</v>
      </c>
      <c r="T469" s="367">
        <f t="shared" si="159"/>
        <v>0</v>
      </c>
      <c r="U469">
        <f t="shared" si="160"/>
        <v>0</v>
      </c>
      <c r="V469">
        <f t="shared" si="161"/>
        <v>0</v>
      </c>
      <c r="W469">
        <f t="shared" si="162"/>
        <v>0</v>
      </c>
      <c r="X469">
        <f t="shared" si="163"/>
        <v>0</v>
      </c>
      <c r="Y469">
        <f t="shared" si="164"/>
        <v>0</v>
      </c>
      <c r="AA469" s="1" t="e">
        <f t="shared" si="165"/>
        <v>#N/A</v>
      </c>
    </row>
    <row r="470" spans="1:27" x14ac:dyDescent="0.25">
      <c r="A470" s="284">
        <f>+Declarations!A470</f>
        <v>0</v>
      </c>
      <c r="B470" t="str">
        <f t="shared" si="148"/>
        <v/>
      </c>
      <c r="C470" s="1" t="str">
        <f t="shared" si="149"/>
        <v/>
      </c>
      <c r="D470" s="1" t="str">
        <f t="shared" si="167"/>
        <v/>
      </c>
      <c r="E470" s="15">
        <f t="shared" si="150"/>
        <v>0</v>
      </c>
      <c r="F470" s="1">
        <f t="shared" si="151"/>
        <v>0</v>
      </c>
      <c r="G470" s="1" t="str">
        <f t="shared" si="152"/>
        <v/>
      </c>
      <c r="H470" t="str">
        <f t="shared" si="166"/>
        <v xml:space="preserve"> </v>
      </c>
      <c r="M470" s="39">
        <f t="shared" si="147"/>
        <v>0</v>
      </c>
      <c r="N470" s="39">
        <f t="shared" si="153"/>
        <v>0</v>
      </c>
      <c r="O470" s="39">
        <f t="shared" si="154"/>
        <v>0</v>
      </c>
      <c r="P470" s="39">
        <f t="shared" si="155"/>
        <v>0</v>
      </c>
      <c r="Q470" s="367">
        <f t="shared" si="156"/>
        <v>0</v>
      </c>
      <c r="R470" s="368">
        <f t="shared" si="157"/>
        <v>0</v>
      </c>
      <c r="S470" s="367">
        <f t="shared" si="158"/>
        <v>0</v>
      </c>
      <c r="T470" s="367">
        <f t="shared" si="159"/>
        <v>0</v>
      </c>
      <c r="U470">
        <f t="shared" si="160"/>
        <v>0</v>
      </c>
      <c r="V470">
        <f t="shared" si="161"/>
        <v>0</v>
      </c>
      <c r="W470">
        <f t="shared" si="162"/>
        <v>0</v>
      </c>
      <c r="X470">
        <f t="shared" si="163"/>
        <v>0</v>
      </c>
      <c r="Y470">
        <f t="shared" si="164"/>
        <v>0</v>
      </c>
      <c r="AA470" s="1" t="e">
        <f t="shared" si="165"/>
        <v>#N/A</v>
      </c>
    </row>
    <row r="471" spans="1:27" x14ac:dyDescent="0.25">
      <c r="A471" s="284">
        <f>+Declarations!A471</f>
        <v>0</v>
      </c>
      <c r="B471" t="str">
        <f t="shared" si="148"/>
        <v/>
      </c>
      <c r="C471" s="1" t="str">
        <f t="shared" si="149"/>
        <v/>
      </c>
      <c r="D471" s="1" t="str">
        <f t="shared" si="167"/>
        <v/>
      </c>
      <c r="E471" s="15">
        <f t="shared" si="150"/>
        <v>0</v>
      </c>
      <c r="F471" s="1">
        <f t="shared" si="151"/>
        <v>0</v>
      </c>
      <c r="G471" s="1" t="str">
        <f t="shared" si="152"/>
        <v/>
      </c>
      <c r="H471" t="str">
        <f t="shared" si="166"/>
        <v xml:space="preserve"> </v>
      </c>
      <c r="M471" s="39">
        <f t="shared" si="147"/>
        <v>0</v>
      </c>
      <c r="N471" s="39">
        <f t="shared" si="153"/>
        <v>0</v>
      </c>
      <c r="O471" s="39">
        <f t="shared" si="154"/>
        <v>0</v>
      </c>
      <c r="P471" s="39">
        <f t="shared" si="155"/>
        <v>0</v>
      </c>
      <c r="Q471" s="367">
        <f t="shared" si="156"/>
        <v>0</v>
      </c>
      <c r="R471" s="368">
        <f t="shared" si="157"/>
        <v>0</v>
      </c>
      <c r="S471" s="367">
        <f t="shared" si="158"/>
        <v>0</v>
      </c>
      <c r="T471" s="367">
        <f t="shared" si="159"/>
        <v>0</v>
      </c>
      <c r="U471">
        <f t="shared" si="160"/>
        <v>0</v>
      </c>
      <c r="V471">
        <f t="shared" si="161"/>
        <v>0</v>
      </c>
      <c r="W471">
        <f t="shared" si="162"/>
        <v>0</v>
      </c>
      <c r="X471">
        <f t="shared" si="163"/>
        <v>0</v>
      </c>
      <c r="Y471">
        <f t="shared" si="164"/>
        <v>0</v>
      </c>
      <c r="AA471" s="1" t="e">
        <f t="shared" si="165"/>
        <v>#N/A</v>
      </c>
    </row>
    <row r="472" spans="1:27" x14ac:dyDescent="0.25">
      <c r="A472" s="284">
        <f>+Declarations!A472</f>
        <v>0</v>
      </c>
      <c r="B472" t="str">
        <f t="shared" si="148"/>
        <v/>
      </c>
      <c r="C472" s="1" t="str">
        <f t="shared" si="149"/>
        <v/>
      </c>
      <c r="D472" s="1" t="str">
        <f t="shared" si="167"/>
        <v/>
      </c>
      <c r="E472" s="15">
        <f t="shared" si="150"/>
        <v>0</v>
      </c>
      <c r="F472" s="1">
        <f t="shared" si="151"/>
        <v>0</v>
      </c>
      <c r="G472" s="1" t="str">
        <f t="shared" si="152"/>
        <v/>
      </c>
      <c r="H472" t="str">
        <f t="shared" si="166"/>
        <v xml:space="preserve"> </v>
      </c>
      <c r="M472" s="39">
        <f t="shared" si="147"/>
        <v>0</v>
      </c>
      <c r="N472" s="39">
        <f t="shared" si="153"/>
        <v>0</v>
      </c>
      <c r="O472" s="39">
        <f t="shared" si="154"/>
        <v>0</v>
      </c>
      <c r="P472" s="39">
        <f t="shared" si="155"/>
        <v>0</v>
      </c>
      <c r="Q472" s="367">
        <f t="shared" si="156"/>
        <v>0</v>
      </c>
      <c r="R472" s="368">
        <f t="shared" si="157"/>
        <v>0</v>
      </c>
      <c r="S472" s="367">
        <f t="shared" si="158"/>
        <v>0</v>
      </c>
      <c r="T472" s="367">
        <f t="shared" si="159"/>
        <v>0</v>
      </c>
      <c r="U472">
        <f t="shared" si="160"/>
        <v>0</v>
      </c>
      <c r="V472">
        <f t="shared" si="161"/>
        <v>0</v>
      </c>
      <c r="W472">
        <f t="shared" si="162"/>
        <v>0</v>
      </c>
      <c r="X472">
        <f t="shared" si="163"/>
        <v>0</v>
      </c>
      <c r="Y472">
        <f t="shared" si="164"/>
        <v>0</v>
      </c>
      <c r="AA472" s="1" t="e">
        <f t="shared" si="165"/>
        <v>#N/A</v>
      </c>
    </row>
    <row r="473" spans="1:27" x14ac:dyDescent="0.25">
      <c r="A473" s="284">
        <f>+Declarations!A473</f>
        <v>0</v>
      </c>
      <c r="B473" t="str">
        <f t="shared" si="148"/>
        <v/>
      </c>
      <c r="C473" s="1" t="str">
        <f t="shared" si="149"/>
        <v/>
      </c>
      <c r="D473" s="1" t="str">
        <f t="shared" si="167"/>
        <v/>
      </c>
      <c r="E473" s="15">
        <f t="shared" si="150"/>
        <v>0</v>
      </c>
      <c r="F473" s="1">
        <f t="shared" si="151"/>
        <v>0</v>
      </c>
      <c r="G473" s="1" t="str">
        <f t="shared" si="152"/>
        <v/>
      </c>
      <c r="H473" t="str">
        <f t="shared" si="166"/>
        <v xml:space="preserve"> </v>
      </c>
      <c r="M473" s="39">
        <f t="shared" si="147"/>
        <v>0</v>
      </c>
      <c r="N473" s="39">
        <f t="shared" si="153"/>
        <v>0</v>
      </c>
      <c r="O473" s="39">
        <f t="shared" si="154"/>
        <v>0</v>
      </c>
      <c r="P473" s="39">
        <f t="shared" si="155"/>
        <v>0</v>
      </c>
      <c r="Q473" s="367">
        <f t="shared" si="156"/>
        <v>0</v>
      </c>
      <c r="R473" s="368">
        <f t="shared" si="157"/>
        <v>0</v>
      </c>
      <c r="S473" s="367">
        <f t="shared" si="158"/>
        <v>0</v>
      </c>
      <c r="T473" s="367">
        <f t="shared" si="159"/>
        <v>0</v>
      </c>
      <c r="U473">
        <f t="shared" si="160"/>
        <v>0</v>
      </c>
      <c r="V473">
        <f t="shared" si="161"/>
        <v>0</v>
      </c>
      <c r="W473">
        <f t="shared" si="162"/>
        <v>0</v>
      </c>
      <c r="X473">
        <f t="shared" si="163"/>
        <v>0</v>
      </c>
      <c r="Y473">
        <f t="shared" si="164"/>
        <v>0</v>
      </c>
      <c r="AA473" s="1" t="e">
        <f t="shared" si="165"/>
        <v>#N/A</v>
      </c>
    </row>
    <row r="474" spans="1:27" x14ac:dyDescent="0.25">
      <c r="A474" s="284">
        <f>+Declarations!A474</f>
        <v>0</v>
      </c>
      <c r="B474" t="str">
        <f t="shared" si="148"/>
        <v/>
      </c>
      <c r="C474" s="1" t="str">
        <f t="shared" si="149"/>
        <v/>
      </c>
      <c r="D474" s="1" t="str">
        <f t="shared" si="167"/>
        <v/>
      </c>
      <c r="E474" s="15">
        <f t="shared" si="150"/>
        <v>0</v>
      </c>
      <c r="F474" s="1">
        <f t="shared" si="151"/>
        <v>0</v>
      </c>
      <c r="G474" s="1" t="str">
        <f t="shared" si="152"/>
        <v/>
      </c>
      <c r="H474" t="str">
        <f t="shared" si="166"/>
        <v xml:space="preserve"> </v>
      </c>
      <c r="M474" s="39">
        <f t="shared" si="147"/>
        <v>0</v>
      </c>
      <c r="N474" s="39">
        <f t="shared" si="153"/>
        <v>0</v>
      </c>
      <c r="O474" s="39">
        <f t="shared" si="154"/>
        <v>0</v>
      </c>
      <c r="P474" s="39">
        <f t="shared" si="155"/>
        <v>0</v>
      </c>
      <c r="Q474" s="367">
        <f t="shared" si="156"/>
        <v>0</v>
      </c>
      <c r="R474" s="368">
        <f t="shared" si="157"/>
        <v>0</v>
      </c>
      <c r="S474" s="367">
        <f t="shared" si="158"/>
        <v>0</v>
      </c>
      <c r="T474" s="367">
        <f t="shared" si="159"/>
        <v>0</v>
      </c>
      <c r="U474">
        <f t="shared" si="160"/>
        <v>0</v>
      </c>
      <c r="V474">
        <f t="shared" si="161"/>
        <v>0</v>
      </c>
      <c r="W474">
        <f t="shared" si="162"/>
        <v>0</v>
      </c>
      <c r="X474">
        <f t="shared" si="163"/>
        <v>0</v>
      </c>
      <c r="Y474">
        <f t="shared" si="164"/>
        <v>0</v>
      </c>
      <c r="AA474" s="1" t="e">
        <f t="shared" si="165"/>
        <v>#N/A</v>
      </c>
    </row>
    <row r="475" spans="1:27" x14ac:dyDescent="0.25">
      <c r="A475" s="284">
        <f>+Declarations!A475</f>
        <v>0</v>
      </c>
      <c r="B475" t="str">
        <f t="shared" si="148"/>
        <v/>
      </c>
      <c r="C475" s="1" t="str">
        <f t="shared" si="149"/>
        <v/>
      </c>
      <c r="D475" s="1" t="str">
        <f t="shared" si="167"/>
        <v/>
      </c>
      <c r="E475" s="15">
        <f t="shared" si="150"/>
        <v>0</v>
      </c>
      <c r="F475" s="1">
        <f t="shared" si="151"/>
        <v>0</v>
      </c>
      <c r="G475" s="1" t="str">
        <f t="shared" si="152"/>
        <v/>
      </c>
      <c r="H475" t="str">
        <f t="shared" si="166"/>
        <v xml:space="preserve"> </v>
      </c>
      <c r="M475" s="39">
        <f t="shared" si="147"/>
        <v>0</v>
      </c>
      <c r="N475" s="39">
        <f t="shared" si="153"/>
        <v>0</v>
      </c>
      <c r="O475" s="39">
        <f t="shared" si="154"/>
        <v>0</v>
      </c>
      <c r="P475" s="39">
        <f t="shared" si="155"/>
        <v>0</v>
      </c>
      <c r="Q475" s="367">
        <f t="shared" si="156"/>
        <v>0</v>
      </c>
      <c r="R475" s="368">
        <f t="shared" si="157"/>
        <v>0</v>
      </c>
      <c r="S475" s="367">
        <f t="shared" si="158"/>
        <v>0</v>
      </c>
      <c r="T475" s="367">
        <f t="shared" si="159"/>
        <v>0</v>
      </c>
      <c r="U475">
        <f t="shared" si="160"/>
        <v>0</v>
      </c>
      <c r="V475">
        <f t="shared" si="161"/>
        <v>0</v>
      </c>
      <c r="W475">
        <f t="shared" si="162"/>
        <v>0</v>
      </c>
      <c r="X475">
        <f t="shared" si="163"/>
        <v>0</v>
      </c>
      <c r="Y475">
        <f t="shared" si="164"/>
        <v>0</v>
      </c>
      <c r="AA475" s="1" t="e">
        <f t="shared" si="165"/>
        <v>#N/A</v>
      </c>
    </row>
    <row r="476" spans="1:27" x14ac:dyDescent="0.25">
      <c r="A476" s="284">
        <f>+Declarations!A476</f>
        <v>0</v>
      </c>
      <c r="B476" t="str">
        <f t="shared" si="148"/>
        <v/>
      </c>
      <c r="C476" s="1" t="str">
        <f t="shared" si="149"/>
        <v/>
      </c>
      <c r="D476" s="1" t="str">
        <f t="shared" si="167"/>
        <v/>
      </c>
      <c r="E476" s="15">
        <f t="shared" si="150"/>
        <v>0</v>
      </c>
      <c r="F476" s="1">
        <f t="shared" si="151"/>
        <v>0</v>
      </c>
      <c r="G476" s="1" t="str">
        <f t="shared" si="152"/>
        <v/>
      </c>
      <c r="H476" t="str">
        <f t="shared" si="166"/>
        <v xml:space="preserve"> </v>
      </c>
      <c r="M476" s="39">
        <f t="shared" si="147"/>
        <v>0</v>
      </c>
      <c r="N476" s="39">
        <f t="shared" si="153"/>
        <v>0</v>
      </c>
      <c r="O476" s="39">
        <f t="shared" si="154"/>
        <v>0</v>
      </c>
      <c r="P476" s="39">
        <f t="shared" si="155"/>
        <v>0</v>
      </c>
      <c r="Q476" s="367">
        <f t="shared" si="156"/>
        <v>0</v>
      </c>
      <c r="R476" s="368">
        <f t="shared" si="157"/>
        <v>0</v>
      </c>
      <c r="S476" s="367">
        <f t="shared" si="158"/>
        <v>0</v>
      </c>
      <c r="T476" s="367">
        <f t="shared" si="159"/>
        <v>0</v>
      </c>
      <c r="U476">
        <f t="shared" si="160"/>
        <v>0</v>
      </c>
      <c r="V476">
        <f t="shared" si="161"/>
        <v>0</v>
      </c>
      <c r="W476">
        <f t="shared" si="162"/>
        <v>0</v>
      </c>
      <c r="X476">
        <f t="shared" si="163"/>
        <v>0</v>
      </c>
      <c r="Y476">
        <f t="shared" si="164"/>
        <v>0</v>
      </c>
      <c r="AA476" s="1" t="e">
        <f t="shared" si="165"/>
        <v>#N/A</v>
      </c>
    </row>
    <row r="477" spans="1:27" x14ac:dyDescent="0.25">
      <c r="A477" s="284">
        <f>+Declarations!A477</f>
        <v>0</v>
      </c>
      <c r="B477" t="str">
        <f t="shared" si="148"/>
        <v/>
      </c>
      <c r="C477" s="1" t="str">
        <f t="shared" si="149"/>
        <v/>
      </c>
      <c r="D477" s="1" t="str">
        <f t="shared" si="167"/>
        <v/>
      </c>
      <c r="E477" s="15">
        <f t="shared" si="150"/>
        <v>0</v>
      </c>
      <c r="F477" s="1">
        <f t="shared" si="151"/>
        <v>0</v>
      </c>
      <c r="G477" s="1" t="str">
        <f t="shared" si="152"/>
        <v/>
      </c>
      <c r="H477" t="str">
        <f t="shared" si="166"/>
        <v xml:space="preserve"> </v>
      </c>
      <c r="M477" s="39">
        <f t="shared" si="147"/>
        <v>0</v>
      </c>
      <c r="N477" s="39">
        <f t="shared" si="153"/>
        <v>0</v>
      </c>
      <c r="O477" s="39">
        <f t="shared" si="154"/>
        <v>0</v>
      </c>
      <c r="P477" s="39">
        <f t="shared" si="155"/>
        <v>0</v>
      </c>
      <c r="Q477" s="367">
        <f t="shared" si="156"/>
        <v>0</v>
      </c>
      <c r="R477" s="368">
        <f t="shared" si="157"/>
        <v>0</v>
      </c>
      <c r="S477" s="367">
        <f t="shared" si="158"/>
        <v>0</v>
      </c>
      <c r="T477" s="367">
        <f t="shared" si="159"/>
        <v>0</v>
      </c>
      <c r="U477">
        <f t="shared" si="160"/>
        <v>0</v>
      </c>
      <c r="V477">
        <f t="shared" si="161"/>
        <v>0</v>
      </c>
      <c r="W477">
        <f t="shared" si="162"/>
        <v>0</v>
      </c>
      <c r="X477">
        <f t="shared" si="163"/>
        <v>0</v>
      </c>
      <c r="Y477">
        <f t="shared" si="164"/>
        <v>0</v>
      </c>
      <c r="AA477" s="1" t="e">
        <f t="shared" si="165"/>
        <v>#N/A</v>
      </c>
    </row>
    <row r="478" spans="1:27" x14ac:dyDescent="0.25">
      <c r="A478" s="284">
        <f>+Declarations!A478</f>
        <v>0</v>
      </c>
      <c r="B478" t="str">
        <f t="shared" si="148"/>
        <v/>
      </c>
      <c r="C478" s="1" t="str">
        <f t="shared" si="149"/>
        <v/>
      </c>
      <c r="D478" s="1" t="str">
        <f t="shared" si="167"/>
        <v/>
      </c>
      <c r="E478" s="15">
        <f t="shared" si="150"/>
        <v>0</v>
      </c>
      <c r="F478" s="1">
        <f t="shared" si="151"/>
        <v>0</v>
      </c>
      <c r="G478" s="1" t="str">
        <f t="shared" si="152"/>
        <v/>
      </c>
      <c r="H478" t="str">
        <f t="shared" si="166"/>
        <v xml:space="preserve"> </v>
      </c>
      <c r="M478" s="39">
        <f t="shared" si="147"/>
        <v>0</v>
      </c>
      <c r="N478" s="39">
        <f t="shared" si="153"/>
        <v>0</v>
      </c>
      <c r="O478" s="39">
        <f t="shared" si="154"/>
        <v>0</v>
      </c>
      <c r="P478" s="39">
        <f t="shared" si="155"/>
        <v>0</v>
      </c>
      <c r="Q478" s="367">
        <f t="shared" si="156"/>
        <v>0</v>
      </c>
      <c r="R478" s="368">
        <f t="shared" si="157"/>
        <v>0</v>
      </c>
      <c r="S478" s="367">
        <f t="shared" si="158"/>
        <v>0</v>
      </c>
      <c r="T478" s="367">
        <f t="shared" si="159"/>
        <v>0</v>
      </c>
      <c r="U478">
        <f t="shared" si="160"/>
        <v>0</v>
      </c>
      <c r="V478">
        <f t="shared" si="161"/>
        <v>0</v>
      </c>
      <c r="W478">
        <f t="shared" si="162"/>
        <v>0</v>
      </c>
      <c r="X478">
        <f t="shared" si="163"/>
        <v>0</v>
      </c>
      <c r="Y478">
        <f t="shared" si="164"/>
        <v>0</v>
      </c>
      <c r="AA478" s="1" t="e">
        <f t="shared" si="165"/>
        <v>#N/A</v>
      </c>
    </row>
    <row r="479" spans="1:27" x14ac:dyDescent="0.25">
      <c r="A479" s="284">
        <f>+Declarations!A479</f>
        <v>0</v>
      </c>
      <c r="B479" t="str">
        <f t="shared" si="148"/>
        <v/>
      </c>
      <c r="C479" s="1" t="str">
        <f t="shared" si="149"/>
        <v/>
      </c>
      <c r="D479" s="1" t="str">
        <f t="shared" si="167"/>
        <v/>
      </c>
      <c r="E479" s="15">
        <f t="shared" si="150"/>
        <v>0</v>
      </c>
      <c r="F479" s="1">
        <f t="shared" si="151"/>
        <v>0</v>
      </c>
      <c r="G479" s="1" t="str">
        <f t="shared" si="152"/>
        <v/>
      </c>
      <c r="H479" t="str">
        <f t="shared" si="166"/>
        <v xml:space="preserve"> </v>
      </c>
      <c r="M479" s="39">
        <f t="shared" si="147"/>
        <v>0</v>
      </c>
      <c r="N479" s="39">
        <f t="shared" si="153"/>
        <v>0</v>
      </c>
      <c r="O479" s="39">
        <f t="shared" si="154"/>
        <v>0</v>
      </c>
      <c r="P479" s="39">
        <f t="shared" si="155"/>
        <v>0</v>
      </c>
      <c r="Q479" s="367">
        <f t="shared" si="156"/>
        <v>0</v>
      </c>
      <c r="R479" s="368">
        <f t="shared" si="157"/>
        <v>0</v>
      </c>
      <c r="S479" s="367">
        <f t="shared" si="158"/>
        <v>0</v>
      </c>
      <c r="T479" s="367">
        <f t="shared" si="159"/>
        <v>0</v>
      </c>
      <c r="U479">
        <f t="shared" si="160"/>
        <v>0</v>
      </c>
      <c r="V479">
        <f t="shared" si="161"/>
        <v>0</v>
      </c>
      <c r="W479">
        <f t="shared" si="162"/>
        <v>0</v>
      </c>
      <c r="X479">
        <f t="shared" si="163"/>
        <v>0</v>
      </c>
      <c r="Y479">
        <f t="shared" si="164"/>
        <v>0</v>
      </c>
      <c r="AA479" s="1" t="e">
        <f t="shared" si="165"/>
        <v>#N/A</v>
      </c>
    </row>
    <row r="480" spans="1:27" x14ac:dyDescent="0.25">
      <c r="A480" s="284">
        <f>+Declarations!A480</f>
        <v>0</v>
      </c>
      <c r="B480" t="str">
        <f t="shared" si="148"/>
        <v/>
      </c>
      <c r="C480" s="1" t="str">
        <f t="shared" si="149"/>
        <v/>
      </c>
      <c r="D480" s="1" t="str">
        <f t="shared" si="167"/>
        <v/>
      </c>
      <c r="E480" s="15">
        <f t="shared" si="150"/>
        <v>0</v>
      </c>
      <c r="F480" s="1">
        <f t="shared" si="151"/>
        <v>0</v>
      </c>
      <c r="G480" s="1" t="str">
        <f t="shared" si="152"/>
        <v/>
      </c>
      <c r="H480" t="str">
        <f t="shared" si="166"/>
        <v xml:space="preserve"> </v>
      </c>
      <c r="M480" s="39">
        <f t="shared" si="147"/>
        <v>0</v>
      </c>
      <c r="N480" s="39">
        <f t="shared" si="153"/>
        <v>0</v>
      </c>
      <c r="O480" s="39">
        <f t="shared" si="154"/>
        <v>0</v>
      </c>
      <c r="P480" s="39">
        <f t="shared" si="155"/>
        <v>0</v>
      </c>
      <c r="Q480" s="367">
        <f t="shared" si="156"/>
        <v>0</v>
      </c>
      <c r="R480" s="368">
        <f t="shared" si="157"/>
        <v>0</v>
      </c>
      <c r="S480" s="367">
        <f t="shared" si="158"/>
        <v>0</v>
      </c>
      <c r="T480" s="367">
        <f t="shared" si="159"/>
        <v>0</v>
      </c>
      <c r="U480">
        <f t="shared" si="160"/>
        <v>0</v>
      </c>
      <c r="V480">
        <f t="shared" si="161"/>
        <v>0</v>
      </c>
      <c r="W480">
        <f t="shared" si="162"/>
        <v>0</v>
      </c>
      <c r="X480">
        <f t="shared" si="163"/>
        <v>0</v>
      </c>
      <c r="Y480">
        <f t="shared" si="164"/>
        <v>0</v>
      </c>
      <c r="AA480" s="1" t="e">
        <f t="shared" si="165"/>
        <v>#N/A</v>
      </c>
    </row>
    <row r="481" spans="1:27" x14ac:dyDescent="0.25">
      <c r="A481" s="284">
        <f>+Declarations!A481</f>
        <v>0</v>
      </c>
      <c r="B481" t="str">
        <f t="shared" si="148"/>
        <v/>
      </c>
      <c r="C481" s="1" t="str">
        <f t="shared" si="149"/>
        <v/>
      </c>
      <c r="D481" s="1" t="str">
        <f t="shared" si="167"/>
        <v/>
      </c>
      <c r="E481" s="15">
        <f t="shared" si="150"/>
        <v>0</v>
      </c>
      <c r="F481" s="1">
        <f t="shared" si="151"/>
        <v>0</v>
      </c>
      <c r="G481" s="1" t="str">
        <f t="shared" si="152"/>
        <v/>
      </c>
      <c r="H481" t="str">
        <f t="shared" si="166"/>
        <v xml:space="preserve"> </v>
      </c>
      <c r="M481" s="39">
        <f t="shared" si="147"/>
        <v>0</v>
      </c>
      <c r="N481" s="39">
        <f t="shared" si="153"/>
        <v>0</v>
      </c>
      <c r="O481" s="39">
        <f t="shared" si="154"/>
        <v>0</v>
      </c>
      <c r="P481" s="39">
        <f t="shared" si="155"/>
        <v>0</v>
      </c>
      <c r="Q481" s="367">
        <f t="shared" si="156"/>
        <v>0</v>
      </c>
      <c r="R481" s="368">
        <f t="shared" si="157"/>
        <v>0</v>
      </c>
      <c r="S481" s="367">
        <f t="shared" si="158"/>
        <v>0</v>
      </c>
      <c r="T481" s="367">
        <f t="shared" si="159"/>
        <v>0</v>
      </c>
      <c r="U481">
        <f t="shared" si="160"/>
        <v>0</v>
      </c>
      <c r="V481">
        <f t="shared" si="161"/>
        <v>0</v>
      </c>
      <c r="W481">
        <f t="shared" si="162"/>
        <v>0</v>
      </c>
      <c r="X481">
        <f t="shared" si="163"/>
        <v>0</v>
      </c>
      <c r="Y481">
        <f t="shared" si="164"/>
        <v>0</v>
      </c>
      <c r="AA481" s="1" t="e">
        <f t="shared" si="165"/>
        <v>#N/A</v>
      </c>
    </row>
    <row r="482" spans="1:27" x14ac:dyDescent="0.25">
      <c r="A482" s="284">
        <f>+Declarations!A482</f>
        <v>0</v>
      </c>
      <c r="B482" t="str">
        <f t="shared" si="148"/>
        <v/>
      </c>
      <c r="C482" s="1" t="str">
        <f t="shared" si="149"/>
        <v/>
      </c>
      <c r="D482" s="1" t="str">
        <f t="shared" si="167"/>
        <v/>
      </c>
      <c r="E482" s="15">
        <f t="shared" si="150"/>
        <v>0</v>
      </c>
      <c r="F482" s="1">
        <f t="shared" si="151"/>
        <v>0</v>
      </c>
      <c r="G482" s="1" t="str">
        <f t="shared" si="152"/>
        <v/>
      </c>
      <c r="H482" t="str">
        <f t="shared" si="166"/>
        <v xml:space="preserve"> </v>
      </c>
      <c r="M482" s="39">
        <f t="shared" si="147"/>
        <v>0</v>
      </c>
      <c r="N482" s="39">
        <f t="shared" si="153"/>
        <v>0</v>
      </c>
      <c r="O482" s="39">
        <f t="shared" si="154"/>
        <v>0</v>
      </c>
      <c r="P482" s="39">
        <f t="shared" si="155"/>
        <v>0</v>
      </c>
      <c r="Q482" s="367">
        <f t="shared" si="156"/>
        <v>0</v>
      </c>
      <c r="R482" s="368">
        <f t="shared" si="157"/>
        <v>0</v>
      </c>
      <c r="S482" s="367">
        <f t="shared" si="158"/>
        <v>0</v>
      </c>
      <c r="T482" s="367">
        <f t="shared" si="159"/>
        <v>0</v>
      </c>
      <c r="U482">
        <f t="shared" si="160"/>
        <v>0</v>
      </c>
      <c r="V482">
        <f t="shared" si="161"/>
        <v>0</v>
      </c>
      <c r="W482">
        <f t="shared" si="162"/>
        <v>0</v>
      </c>
      <c r="X482">
        <f t="shared" si="163"/>
        <v>0</v>
      </c>
      <c r="Y482">
        <f t="shared" si="164"/>
        <v>0</v>
      </c>
      <c r="AA482" s="1" t="e">
        <f t="shared" si="165"/>
        <v>#N/A</v>
      </c>
    </row>
    <row r="483" spans="1:27" x14ac:dyDescent="0.25">
      <c r="A483" s="284">
        <f>+Declarations!A483</f>
        <v>0</v>
      </c>
      <c r="B483" t="str">
        <f t="shared" si="148"/>
        <v/>
      </c>
      <c r="C483" s="1" t="str">
        <f t="shared" si="149"/>
        <v/>
      </c>
      <c r="D483" s="1" t="str">
        <f t="shared" si="167"/>
        <v/>
      </c>
      <c r="E483" s="15">
        <f t="shared" si="150"/>
        <v>0</v>
      </c>
      <c r="F483" s="1">
        <f t="shared" si="151"/>
        <v>0</v>
      </c>
      <c r="G483" s="1" t="str">
        <f t="shared" si="152"/>
        <v/>
      </c>
      <c r="H483" t="str">
        <f t="shared" si="166"/>
        <v xml:space="preserve"> </v>
      </c>
      <c r="M483" s="39">
        <f t="shared" si="147"/>
        <v>0</v>
      </c>
      <c r="N483" s="39">
        <f t="shared" si="153"/>
        <v>0</v>
      </c>
      <c r="O483" s="39">
        <f t="shared" si="154"/>
        <v>0</v>
      </c>
      <c r="P483" s="39">
        <f t="shared" si="155"/>
        <v>0</v>
      </c>
      <c r="Q483" s="367">
        <f t="shared" si="156"/>
        <v>0</v>
      </c>
      <c r="R483" s="368">
        <f t="shared" si="157"/>
        <v>0</v>
      </c>
      <c r="S483" s="367">
        <f t="shared" si="158"/>
        <v>0</v>
      </c>
      <c r="T483" s="367">
        <f t="shared" si="159"/>
        <v>0</v>
      </c>
      <c r="U483">
        <f t="shared" si="160"/>
        <v>0</v>
      </c>
      <c r="V483">
        <f t="shared" si="161"/>
        <v>0</v>
      </c>
      <c r="W483">
        <f t="shared" si="162"/>
        <v>0</v>
      </c>
      <c r="X483">
        <f t="shared" si="163"/>
        <v>0</v>
      </c>
      <c r="Y483">
        <f t="shared" si="164"/>
        <v>0</v>
      </c>
      <c r="AA483" s="1" t="e">
        <f t="shared" si="165"/>
        <v>#N/A</v>
      </c>
    </row>
    <row r="484" spans="1:27" x14ac:dyDescent="0.25">
      <c r="A484" s="284">
        <f>+Declarations!A484</f>
        <v>0</v>
      </c>
      <c r="B484" t="str">
        <f t="shared" si="148"/>
        <v/>
      </c>
      <c r="C484" s="1" t="str">
        <f t="shared" si="149"/>
        <v/>
      </c>
      <c r="D484" s="1" t="str">
        <f t="shared" si="167"/>
        <v/>
      </c>
      <c r="E484" s="15">
        <f t="shared" si="150"/>
        <v>0</v>
      </c>
      <c r="F484" s="1">
        <f t="shared" si="151"/>
        <v>0</v>
      </c>
      <c r="G484" s="1" t="str">
        <f t="shared" si="152"/>
        <v/>
      </c>
      <c r="H484" t="str">
        <f t="shared" si="166"/>
        <v xml:space="preserve"> </v>
      </c>
      <c r="M484" s="39">
        <f t="shared" si="147"/>
        <v>0</v>
      </c>
      <c r="N484" s="39">
        <f t="shared" si="153"/>
        <v>0</v>
      </c>
      <c r="O484" s="39">
        <f t="shared" si="154"/>
        <v>0</v>
      </c>
      <c r="P484" s="39">
        <f t="shared" si="155"/>
        <v>0</v>
      </c>
      <c r="Q484" s="367">
        <f t="shared" si="156"/>
        <v>0</v>
      </c>
      <c r="R484" s="368">
        <f t="shared" si="157"/>
        <v>0</v>
      </c>
      <c r="S484" s="367">
        <f t="shared" si="158"/>
        <v>0</v>
      </c>
      <c r="T484" s="367">
        <f t="shared" si="159"/>
        <v>0</v>
      </c>
      <c r="U484">
        <f t="shared" si="160"/>
        <v>0</v>
      </c>
      <c r="V484">
        <f t="shared" si="161"/>
        <v>0</v>
      </c>
      <c r="W484">
        <f t="shared" si="162"/>
        <v>0</v>
      </c>
      <c r="X484">
        <f t="shared" si="163"/>
        <v>0</v>
      </c>
      <c r="Y484">
        <f t="shared" si="164"/>
        <v>0</v>
      </c>
      <c r="AA484" s="1" t="e">
        <f t="shared" si="165"/>
        <v>#N/A</v>
      </c>
    </row>
    <row r="485" spans="1:27" x14ac:dyDescent="0.25">
      <c r="A485" s="284">
        <f>+Declarations!A485</f>
        <v>0</v>
      </c>
      <c r="B485" t="str">
        <f t="shared" si="148"/>
        <v/>
      </c>
      <c r="C485" s="1" t="str">
        <f t="shared" si="149"/>
        <v/>
      </c>
      <c r="D485" s="1" t="str">
        <f t="shared" si="167"/>
        <v/>
      </c>
      <c r="E485" s="15">
        <f t="shared" si="150"/>
        <v>0</v>
      </c>
      <c r="F485" s="1">
        <f t="shared" si="151"/>
        <v>0</v>
      </c>
      <c r="G485" s="1" t="str">
        <f t="shared" si="152"/>
        <v/>
      </c>
      <c r="H485" t="str">
        <f t="shared" si="166"/>
        <v xml:space="preserve"> </v>
      </c>
      <c r="M485" s="39">
        <f t="shared" si="147"/>
        <v>0</v>
      </c>
      <c r="N485" s="39">
        <f t="shared" si="153"/>
        <v>0</v>
      </c>
      <c r="O485" s="39">
        <f t="shared" si="154"/>
        <v>0</v>
      </c>
      <c r="P485" s="39">
        <f t="shared" si="155"/>
        <v>0</v>
      </c>
      <c r="Q485" s="367">
        <f t="shared" si="156"/>
        <v>0</v>
      </c>
      <c r="R485" s="368">
        <f t="shared" si="157"/>
        <v>0</v>
      </c>
      <c r="S485" s="367">
        <f t="shared" si="158"/>
        <v>0</v>
      </c>
      <c r="T485" s="367">
        <f t="shared" si="159"/>
        <v>0</v>
      </c>
      <c r="U485">
        <f t="shared" si="160"/>
        <v>0</v>
      </c>
      <c r="V485">
        <f t="shared" si="161"/>
        <v>0</v>
      </c>
      <c r="W485">
        <f t="shared" si="162"/>
        <v>0</v>
      </c>
      <c r="X485">
        <f t="shared" si="163"/>
        <v>0</v>
      </c>
      <c r="Y485">
        <f t="shared" si="164"/>
        <v>0</v>
      </c>
      <c r="AA485" s="1" t="e">
        <f t="shared" si="165"/>
        <v>#N/A</v>
      </c>
    </row>
    <row r="486" spans="1:27" x14ac:dyDescent="0.25">
      <c r="A486" s="284">
        <f>+Declarations!A486</f>
        <v>0</v>
      </c>
      <c r="B486" t="str">
        <f t="shared" si="148"/>
        <v/>
      </c>
      <c r="C486" s="1" t="str">
        <f t="shared" si="149"/>
        <v/>
      </c>
      <c r="D486" s="1" t="str">
        <f t="shared" si="167"/>
        <v/>
      </c>
      <c r="E486" s="15">
        <f t="shared" si="150"/>
        <v>0</v>
      </c>
      <c r="F486" s="1">
        <f t="shared" si="151"/>
        <v>0</v>
      </c>
      <c r="G486" s="1" t="str">
        <f t="shared" si="152"/>
        <v/>
      </c>
      <c r="H486" t="str">
        <f t="shared" si="166"/>
        <v xml:space="preserve"> </v>
      </c>
      <c r="M486" s="39">
        <f t="shared" si="147"/>
        <v>0</v>
      </c>
      <c r="N486" s="39">
        <f t="shared" si="153"/>
        <v>0</v>
      </c>
      <c r="O486" s="39">
        <f t="shared" si="154"/>
        <v>0</v>
      </c>
      <c r="P486" s="39">
        <f t="shared" si="155"/>
        <v>0</v>
      </c>
      <c r="Q486" s="367">
        <f t="shared" si="156"/>
        <v>0</v>
      </c>
      <c r="R486" s="368">
        <f t="shared" si="157"/>
        <v>0</v>
      </c>
      <c r="S486" s="367">
        <f t="shared" si="158"/>
        <v>0</v>
      </c>
      <c r="T486" s="367">
        <f t="shared" si="159"/>
        <v>0</v>
      </c>
      <c r="U486">
        <f t="shared" si="160"/>
        <v>0</v>
      </c>
      <c r="V486">
        <f t="shared" si="161"/>
        <v>0</v>
      </c>
      <c r="W486">
        <f t="shared" si="162"/>
        <v>0</v>
      </c>
      <c r="X486">
        <f t="shared" si="163"/>
        <v>0</v>
      </c>
      <c r="Y486">
        <f t="shared" si="164"/>
        <v>0</v>
      </c>
      <c r="AA486" s="1" t="e">
        <f t="shared" si="165"/>
        <v>#N/A</v>
      </c>
    </row>
    <row r="487" spans="1:27" x14ac:dyDescent="0.25">
      <c r="A487" s="284">
        <f>+Declarations!A487</f>
        <v>0</v>
      </c>
      <c r="B487" t="str">
        <f t="shared" si="148"/>
        <v/>
      </c>
      <c r="C487" s="1" t="str">
        <f t="shared" si="149"/>
        <v/>
      </c>
      <c r="D487" s="1" t="str">
        <f t="shared" si="167"/>
        <v/>
      </c>
      <c r="E487" s="15">
        <f t="shared" si="150"/>
        <v>0</v>
      </c>
      <c r="F487" s="1">
        <f t="shared" si="151"/>
        <v>0</v>
      </c>
      <c r="G487" s="1" t="str">
        <f t="shared" si="152"/>
        <v/>
      </c>
      <c r="H487" t="str">
        <f t="shared" si="166"/>
        <v xml:space="preserve"> </v>
      </c>
      <c r="M487" s="39">
        <f t="shared" si="147"/>
        <v>0</v>
      </c>
      <c r="N487" s="39">
        <f t="shared" si="153"/>
        <v>0</v>
      </c>
      <c r="O487" s="39">
        <f t="shared" si="154"/>
        <v>0</v>
      </c>
      <c r="P487" s="39">
        <f t="shared" si="155"/>
        <v>0</v>
      </c>
      <c r="Q487" s="367">
        <f t="shared" si="156"/>
        <v>0</v>
      </c>
      <c r="R487" s="368">
        <f t="shared" si="157"/>
        <v>0</v>
      </c>
      <c r="S487" s="367">
        <f t="shared" si="158"/>
        <v>0</v>
      </c>
      <c r="T487" s="367">
        <f t="shared" si="159"/>
        <v>0</v>
      </c>
      <c r="U487">
        <f t="shared" si="160"/>
        <v>0</v>
      </c>
      <c r="V487">
        <f t="shared" si="161"/>
        <v>0</v>
      </c>
      <c r="W487">
        <f t="shared" si="162"/>
        <v>0</v>
      </c>
      <c r="X487">
        <f t="shared" si="163"/>
        <v>0</v>
      </c>
      <c r="Y487">
        <f t="shared" si="164"/>
        <v>0</v>
      </c>
      <c r="AA487" s="1" t="e">
        <f t="shared" si="165"/>
        <v>#N/A</v>
      </c>
    </row>
    <row r="488" spans="1:27" x14ac:dyDescent="0.25">
      <c r="A488" s="284">
        <f>+Declarations!A488</f>
        <v>0</v>
      </c>
      <c r="B488" t="str">
        <f t="shared" si="148"/>
        <v/>
      </c>
      <c r="C488" s="1" t="str">
        <f t="shared" si="149"/>
        <v/>
      </c>
      <c r="D488" s="1" t="str">
        <f t="shared" si="167"/>
        <v/>
      </c>
      <c r="E488" s="15">
        <f t="shared" si="150"/>
        <v>0</v>
      </c>
      <c r="F488" s="1">
        <f t="shared" si="151"/>
        <v>0</v>
      </c>
      <c r="G488" s="1" t="str">
        <f t="shared" si="152"/>
        <v/>
      </c>
      <c r="H488" t="str">
        <f t="shared" si="166"/>
        <v xml:space="preserve"> </v>
      </c>
      <c r="M488" s="39">
        <f t="shared" si="147"/>
        <v>0</v>
      </c>
      <c r="N488" s="39">
        <f t="shared" si="153"/>
        <v>0</v>
      </c>
      <c r="O488" s="39">
        <f t="shared" si="154"/>
        <v>0</v>
      </c>
      <c r="P488" s="39">
        <f t="shared" si="155"/>
        <v>0</v>
      </c>
      <c r="Q488" s="367">
        <f t="shared" si="156"/>
        <v>0</v>
      </c>
      <c r="R488" s="368">
        <f t="shared" si="157"/>
        <v>0</v>
      </c>
      <c r="S488" s="367">
        <f t="shared" si="158"/>
        <v>0</v>
      </c>
      <c r="T488" s="367">
        <f t="shared" si="159"/>
        <v>0</v>
      </c>
      <c r="U488">
        <f t="shared" si="160"/>
        <v>0</v>
      </c>
      <c r="V488">
        <f t="shared" si="161"/>
        <v>0</v>
      </c>
      <c r="W488">
        <f t="shared" si="162"/>
        <v>0</v>
      </c>
      <c r="X488">
        <f t="shared" si="163"/>
        <v>0</v>
      </c>
      <c r="Y488">
        <f t="shared" si="164"/>
        <v>0</v>
      </c>
      <c r="AA488" s="1" t="e">
        <f t="shared" si="165"/>
        <v>#N/A</v>
      </c>
    </row>
    <row r="489" spans="1:27" x14ac:dyDescent="0.25">
      <c r="A489" s="284">
        <f>+Declarations!A489</f>
        <v>0</v>
      </c>
      <c r="B489" t="str">
        <f t="shared" si="148"/>
        <v/>
      </c>
      <c r="C489" s="1" t="str">
        <f t="shared" si="149"/>
        <v/>
      </c>
      <c r="D489" s="1" t="str">
        <f t="shared" si="167"/>
        <v/>
      </c>
      <c r="E489" s="15">
        <f t="shared" si="150"/>
        <v>0</v>
      </c>
      <c r="F489" s="1">
        <f t="shared" si="151"/>
        <v>0</v>
      </c>
      <c r="G489" s="1" t="str">
        <f t="shared" si="152"/>
        <v/>
      </c>
      <c r="H489" t="str">
        <f t="shared" si="166"/>
        <v xml:space="preserve"> </v>
      </c>
      <c r="M489" s="39">
        <f t="shared" si="147"/>
        <v>0</v>
      </c>
      <c r="N489" s="39">
        <f t="shared" si="153"/>
        <v>0</v>
      </c>
      <c r="O489" s="39">
        <f t="shared" si="154"/>
        <v>0</v>
      </c>
      <c r="P489" s="39">
        <f t="shared" si="155"/>
        <v>0</v>
      </c>
      <c r="Q489" s="367">
        <f t="shared" si="156"/>
        <v>0</v>
      </c>
      <c r="R489" s="368">
        <f t="shared" si="157"/>
        <v>0</v>
      </c>
      <c r="S489" s="367">
        <f t="shared" si="158"/>
        <v>0</v>
      </c>
      <c r="T489" s="367">
        <f t="shared" si="159"/>
        <v>0</v>
      </c>
      <c r="U489">
        <f t="shared" si="160"/>
        <v>0</v>
      </c>
      <c r="V489">
        <f t="shared" si="161"/>
        <v>0</v>
      </c>
      <c r="W489">
        <f t="shared" si="162"/>
        <v>0</v>
      </c>
      <c r="X489">
        <f t="shared" si="163"/>
        <v>0</v>
      </c>
      <c r="Y489">
        <f t="shared" si="164"/>
        <v>0</v>
      </c>
      <c r="AA489" s="1" t="e">
        <f t="shared" si="165"/>
        <v>#N/A</v>
      </c>
    </row>
    <row r="490" spans="1:27" x14ac:dyDescent="0.25">
      <c r="A490" s="284">
        <f>+Declarations!A490</f>
        <v>0</v>
      </c>
      <c r="B490" t="str">
        <f t="shared" si="148"/>
        <v/>
      </c>
      <c r="C490" s="1" t="str">
        <f t="shared" si="149"/>
        <v/>
      </c>
      <c r="D490" s="1" t="str">
        <f t="shared" si="167"/>
        <v/>
      </c>
      <c r="E490" s="15">
        <f t="shared" si="150"/>
        <v>0</v>
      </c>
      <c r="F490" s="1">
        <f t="shared" si="151"/>
        <v>0</v>
      </c>
      <c r="G490" s="1" t="str">
        <f t="shared" si="152"/>
        <v/>
      </c>
      <c r="H490" t="str">
        <f t="shared" si="166"/>
        <v xml:space="preserve"> </v>
      </c>
      <c r="M490" s="39">
        <f t="shared" si="147"/>
        <v>0</v>
      </c>
      <c r="N490" s="39">
        <f t="shared" si="153"/>
        <v>0</v>
      </c>
      <c r="O490" s="39">
        <f t="shared" si="154"/>
        <v>0</v>
      </c>
      <c r="P490" s="39">
        <f t="shared" si="155"/>
        <v>0</v>
      </c>
      <c r="Q490" s="367">
        <f t="shared" si="156"/>
        <v>0</v>
      </c>
      <c r="R490" s="368">
        <f t="shared" si="157"/>
        <v>0</v>
      </c>
      <c r="S490" s="367">
        <f t="shared" si="158"/>
        <v>0</v>
      </c>
      <c r="T490" s="367">
        <f t="shared" si="159"/>
        <v>0</v>
      </c>
      <c r="U490">
        <f t="shared" si="160"/>
        <v>0</v>
      </c>
      <c r="V490">
        <f t="shared" si="161"/>
        <v>0</v>
      </c>
      <c r="W490">
        <f t="shared" si="162"/>
        <v>0</v>
      </c>
      <c r="X490">
        <f t="shared" si="163"/>
        <v>0</v>
      </c>
      <c r="Y490">
        <f t="shared" si="164"/>
        <v>0</v>
      </c>
      <c r="AA490" s="1" t="e">
        <f t="shared" si="165"/>
        <v>#N/A</v>
      </c>
    </row>
    <row r="491" spans="1:27" x14ac:dyDescent="0.25">
      <c r="A491" s="284">
        <f>+Declarations!A491</f>
        <v>0</v>
      </c>
      <c r="B491" t="str">
        <f t="shared" si="148"/>
        <v/>
      </c>
      <c r="C491" s="1" t="str">
        <f t="shared" si="149"/>
        <v/>
      </c>
      <c r="D491" s="1" t="str">
        <f t="shared" si="167"/>
        <v/>
      </c>
      <c r="E491" s="15">
        <f t="shared" si="150"/>
        <v>0</v>
      </c>
      <c r="F491" s="1">
        <f t="shared" si="151"/>
        <v>0</v>
      </c>
      <c r="G491" s="1" t="str">
        <f t="shared" si="152"/>
        <v/>
      </c>
      <c r="H491" t="str">
        <f t="shared" si="166"/>
        <v xml:space="preserve"> </v>
      </c>
      <c r="M491" s="39">
        <f t="shared" si="147"/>
        <v>0</v>
      </c>
      <c r="N491" s="39">
        <f t="shared" si="153"/>
        <v>0</v>
      </c>
      <c r="O491" s="39">
        <f t="shared" si="154"/>
        <v>0</v>
      </c>
      <c r="P491" s="39">
        <f t="shared" si="155"/>
        <v>0</v>
      </c>
      <c r="Q491" s="367">
        <f t="shared" si="156"/>
        <v>0</v>
      </c>
      <c r="R491" s="368">
        <f t="shared" si="157"/>
        <v>0</v>
      </c>
      <c r="S491" s="367">
        <f t="shared" si="158"/>
        <v>0</v>
      </c>
      <c r="T491" s="367">
        <f t="shared" si="159"/>
        <v>0</v>
      </c>
      <c r="U491">
        <f t="shared" si="160"/>
        <v>0</v>
      </c>
      <c r="V491">
        <f t="shared" si="161"/>
        <v>0</v>
      </c>
      <c r="W491">
        <f t="shared" si="162"/>
        <v>0</v>
      </c>
      <c r="X491">
        <f t="shared" si="163"/>
        <v>0</v>
      </c>
      <c r="Y491">
        <f t="shared" si="164"/>
        <v>0</v>
      </c>
      <c r="AA491" s="1" t="e">
        <f t="shared" si="165"/>
        <v>#N/A</v>
      </c>
    </row>
    <row r="492" spans="1:27" x14ac:dyDescent="0.25">
      <c r="A492" s="284">
        <f>+Declarations!A492</f>
        <v>0</v>
      </c>
      <c r="B492" t="str">
        <f t="shared" si="148"/>
        <v/>
      </c>
      <c r="C492" s="1" t="str">
        <f t="shared" si="149"/>
        <v/>
      </c>
      <c r="D492" s="1" t="str">
        <f t="shared" si="167"/>
        <v/>
      </c>
      <c r="E492" s="15">
        <f t="shared" si="150"/>
        <v>0</v>
      </c>
      <c r="F492" s="1">
        <f t="shared" si="151"/>
        <v>0</v>
      </c>
      <c r="G492" s="1" t="str">
        <f t="shared" si="152"/>
        <v/>
      </c>
      <c r="H492" t="str">
        <f t="shared" si="166"/>
        <v xml:space="preserve"> </v>
      </c>
      <c r="M492" s="39">
        <f t="shared" si="147"/>
        <v>0</v>
      </c>
      <c r="N492" s="39">
        <f t="shared" si="153"/>
        <v>0</v>
      </c>
      <c r="O492" s="39">
        <f t="shared" si="154"/>
        <v>0</v>
      </c>
      <c r="P492" s="39">
        <f t="shared" si="155"/>
        <v>0</v>
      </c>
      <c r="Q492" s="367">
        <f t="shared" si="156"/>
        <v>0</v>
      </c>
      <c r="R492" s="368">
        <f t="shared" si="157"/>
        <v>0</v>
      </c>
      <c r="S492" s="367">
        <f t="shared" si="158"/>
        <v>0</v>
      </c>
      <c r="T492" s="367">
        <f t="shared" si="159"/>
        <v>0</v>
      </c>
      <c r="U492">
        <f t="shared" si="160"/>
        <v>0</v>
      </c>
      <c r="V492">
        <f t="shared" si="161"/>
        <v>0</v>
      </c>
      <c r="W492">
        <f t="shared" si="162"/>
        <v>0</v>
      </c>
      <c r="X492">
        <f t="shared" si="163"/>
        <v>0</v>
      </c>
      <c r="Y492">
        <f t="shared" si="164"/>
        <v>0</v>
      </c>
      <c r="AA492" s="1" t="e">
        <f t="shared" si="165"/>
        <v>#N/A</v>
      </c>
    </row>
    <row r="493" spans="1:27" x14ac:dyDescent="0.25">
      <c r="A493" s="284">
        <f>+Declarations!A493</f>
        <v>0</v>
      </c>
      <c r="B493" t="str">
        <f t="shared" si="148"/>
        <v/>
      </c>
      <c r="C493" s="1" t="str">
        <f t="shared" si="149"/>
        <v/>
      </c>
      <c r="D493" s="1" t="str">
        <f t="shared" si="167"/>
        <v/>
      </c>
      <c r="E493" s="15">
        <f t="shared" si="150"/>
        <v>0</v>
      </c>
      <c r="F493" s="1">
        <f t="shared" si="151"/>
        <v>0</v>
      </c>
      <c r="G493" s="1" t="str">
        <f t="shared" si="152"/>
        <v/>
      </c>
      <c r="H493" t="str">
        <f t="shared" si="166"/>
        <v xml:space="preserve"> </v>
      </c>
      <c r="M493" s="39">
        <f t="shared" si="147"/>
        <v>0</v>
      </c>
      <c r="N493" s="39">
        <f t="shared" si="153"/>
        <v>0</v>
      </c>
      <c r="O493" s="39">
        <f t="shared" si="154"/>
        <v>0</v>
      </c>
      <c r="P493" s="39">
        <f t="shared" si="155"/>
        <v>0</v>
      </c>
      <c r="Q493" s="367">
        <f t="shared" si="156"/>
        <v>0</v>
      </c>
      <c r="R493" s="368">
        <f t="shared" si="157"/>
        <v>0</v>
      </c>
      <c r="S493" s="367">
        <f t="shared" si="158"/>
        <v>0</v>
      </c>
      <c r="T493" s="367">
        <f t="shared" si="159"/>
        <v>0</v>
      </c>
      <c r="U493">
        <f t="shared" si="160"/>
        <v>0</v>
      </c>
      <c r="V493">
        <f t="shared" si="161"/>
        <v>0</v>
      </c>
      <c r="W493">
        <f t="shared" si="162"/>
        <v>0</v>
      </c>
      <c r="X493">
        <f t="shared" si="163"/>
        <v>0</v>
      </c>
      <c r="Y493">
        <f t="shared" si="164"/>
        <v>0</v>
      </c>
      <c r="AA493" s="1" t="e">
        <f t="shared" si="165"/>
        <v>#N/A</v>
      </c>
    </row>
    <row r="494" spans="1:27" x14ac:dyDescent="0.25">
      <c r="A494" s="284">
        <f>+Declarations!A494</f>
        <v>0</v>
      </c>
      <c r="B494" t="str">
        <f t="shared" si="148"/>
        <v/>
      </c>
      <c r="C494" s="1" t="str">
        <f t="shared" si="149"/>
        <v/>
      </c>
      <c r="D494" s="1" t="str">
        <f t="shared" si="167"/>
        <v/>
      </c>
      <c r="E494" s="15">
        <f t="shared" si="150"/>
        <v>0</v>
      </c>
      <c r="F494" s="1">
        <f t="shared" si="151"/>
        <v>0</v>
      </c>
      <c r="G494" s="1" t="str">
        <f t="shared" si="152"/>
        <v/>
      </c>
      <c r="H494" t="str">
        <f t="shared" si="166"/>
        <v xml:space="preserve"> </v>
      </c>
      <c r="M494" s="39">
        <f t="shared" si="147"/>
        <v>0</v>
      </c>
      <c r="N494" s="39">
        <f t="shared" si="153"/>
        <v>0</v>
      </c>
      <c r="O494" s="39">
        <f t="shared" si="154"/>
        <v>0</v>
      </c>
      <c r="P494" s="39">
        <f t="shared" si="155"/>
        <v>0</v>
      </c>
      <c r="Q494" s="367">
        <f t="shared" si="156"/>
        <v>0</v>
      </c>
      <c r="R494" s="368">
        <f t="shared" si="157"/>
        <v>0</v>
      </c>
      <c r="S494" s="367">
        <f t="shared" si="158"/>
        <v>0</v>
      </c>
      <c r="T494" s="367">
        <f t="shared" si="159"/>
        <v>0</v>
      </c>
      <c r="U494">
        <f t="shared" si="160"/>
        <v>0</v>
      </c>
      <c r="V494">
        <f t="shared" si="161"/>
        <v>0</v>
      </c>
      <c r="W494">
        <f t="shared" si="162"/>
        <v>0</v>
      </c>
      <c r="X494">
        <f t="shared" si="163"/>
        <v>0</v>
      </c>
      <c r="Y494">
        <f t="shared" si="164"/>
        <v>0</v>
      </c>
      <c r="AA494" s="1" t="e">
        <f t="shared" si="165"/>
        <v>#N/A</v>
      </c>
    </row>
    <row r="495" spans="1:27" x14ac:dyDescent="0.25">
      <c r="A495" s="284">
        <f>+Declarations!A495</f>
        <v>0</v>
      </c>
      <c r="B495" t="str">
        <f t="shared" si="148"/>
        <v/>
      </c>
      <c r="C495" s="1" t="str">
        <f t="shared" si="149"/>
        <v/>
      </c>
      <c r="D495" s="1" t="str">
        <f t="shared" si="167"/>
        <v/>
      </c>
      <c r="E495" s="15">
        <f t="shared" si="150"/>
        <v>0</v>
      </c>
      <c r="F495" s="1">
        <f t="shared" si="151"/>
        <v>0</v>
      </c>
      <c r="G495" s="1" t="str">
        <f t="shared" si="152"/>
        <v/>
      </c>
      <c r="H495" t="str">
        <f t="shared" si="166"/>
        <v xml:space="preserve"> </v>
      </c>
      <c r="M495" s="39">
        <f t="shared" ref="M495:M558" si="168">IF(ISNA(VLOOKUP($A495,SprintData,2,FALSE)),0,VLOOKUP($A495,SprintData,2,FALSE))</f>
        <v>0</v>
      </c>
      <c r="N495" s="39">
        <f t="shared" si="153"/>
        <v>0</v>
      </c>
      <c r="O495" s="39">
        <f t="shared" si="154"/>
        <v>0</v>
      </c>
      <c r="P495" s="39">
        <f t="shared" si="155"/>
        <v>0</v>
      </c>
      <c r="Q495" s="367">
        <f t="shared" si="156"/>
        <v>0</v>
      </c>
      <c r="R495" s="368">
        <f t="shared" si="157"/>
        <v>0</v>
      </c>
      <c r="S495" s="367">
        <f t="shared" si="158"/>
        <v>0</v>
      </c>
      <c r="T495" s="367">
        <f t="shared" si="159"/>
        <v>0</v>
      </c>
      <c r="U495">
        <f t="shared" si="160"/>
        <v>0</v>
      </c>
      <c r="V495">
        <f t="shared" si="161"/>
        <v>0</v>
      </c>
      <c r="W495">
        <f t="shared" si="162"/>
        <v>0</v>
      </c>
      <c r="X495">
        <f t="shared" si="163"/>
        <v>0</v>
      </c>
      <c r="Y495">
        <f t="shared" si="164"/>
        <v>0</v>
      </c>
      <c r="AA495" s="1" t="e">
        <f t="shared" si="165"/>
        <v>#N/A</v>
      </c>
    </row>
    <row r="496" spans="1:27" x14ac:dyDescent="0.25">
      <c r="A496" s="284">
        <f>+Declarations!A496</f>
        <v>0</v>
      </c>
      <c r="B496" t="str">
        <f t="shared" si="148"/>
        <v/>
      </c>
      <c r="C496" s="1" t="str">
        <f t="shared" si="149"/>
        <v/>
      </c>
      <c r="D496" s="1" t="str">
        <f t="shared" si="167"/>
        <v/>
      </c>
      <c r="E496" s="15">
        <f t="shared" si="150"/>
        <v>0</v>
      </c>
      <c r="F496" s="1">
        <f t="shared" si="151"/>
        <v>0</v>
      </c>
      <c r="G496" s="1" t="str">
        <f t="shared" si="152"/>
        <v/>
      </c>
      <c r="H496" t="str">
        <f t="shared" si="166"/>
        <v xml:space="preserve"> </v>
      </c>
      <c r="M496" s="39">
        <f t="shared" si="168"/>
        <v>0</v>
      </c>
      <c r="N496" s="39">
        <f t="shared" si="153"/>
        <v>0</v>
      </c>
      <c r="O496" s="39">
        <f t="shared" si="154"/>
        <v>0</v>
      </c>
      <c r="P496" s="39">
        <f t="shared" si="155"/>
        <v>0</v>
      </c>
      <c r="Q496" s="367">
        <f t="shared" si="156"/>
        <v>0</v>
      </c>
      <c r="R496" s="368">
        <f t="shared" si="157"/>
        <v>0</v>
      </c>
      <c r="S496" s="367">
        <f t="shared" si="158"/>
        <v>0</v>
      </c>
      <c r="T496" s="367">
        <f t="shared" si="159"/>
        <v>0</v>
      </c>
      <c r="U496">
        <f t="shared" si="160"/>
        <v>0</v>
      </c>
      <c r="V496">
        <f t="shared" si="161"/>
        <v>0</v>
      </c>
      <c r="W496">
        <f t="shared" si="162"/>
        <v>0</v>
      </c>
      <c r="X496">
        <f t="shared" si="163"/>
        <v>0</v>
      </c>
      <c r="Y496">
        <f t="shared" si="164"/>
        <v>0</v>
      </c>
      <c r="AA496" s="1" t="e">
        <f t="shared" si="165"/>
        <v>#N/A</v>
      </c>
    </row>
    <row r="497" spans="1:27" x14ac:dyDescent="0.25">
      <c r="A497" s="284">
        <f>+Declarations!A497</f>
        <v>0</v>
      </c>
      <c r="B497" t="str">
        <f t="shared" si="148"/>
        <v/>
      </c>
      <c r="C497" s="1" t="str">
        <f t="shared" si="149"/>
        <v/>
      </c>
      <c r="D497" s="1" t="str">
        <f t="shared" si="167"/>
        <v/>
      </c>
      <c r="E497" s="15">
        <f t="shared" si="150"/>
        <v>0</v>
      </c>
      <c r="F497" s="1">
        <f t="shared" si="151"/>
        <v>0</v>
      </c>
      <c r="G497" s="1" t="str">
        <f t="shared" si="152"/>
        <v/>
      </c>
      <c r="H497" t="str">
        <f t="shared" si="166"/>
        <v xml:space="preserve"> </v>
      </c>
      <c r="M497" s="39">
        <f t="shared" si="168"/>
        <v>0</v>
      </c>
      <c r="N497" s="39">
        <f t="shared" si="153"/>
        <v>0</v>
      </c>
      <c r="O497" s="39">
        <f t="shared" si="154"/>
        <v>0</v>
      </c>
      <c r="P497" s="39">
        <f t="shared" si="155"/>
        <v>0</v>
      </c>
      <c r="Q497" s="367">
        <f t="shared" si="156"/>
        <v>0</v>
      </c>
      <c r="R497" s="368">
        <f t="shared" si="157"/>
        <v>0</v>
      </c>
      <c r="S497" s="367">
        <f t="shared" si="158"/>
        <v>0</v>
      </c>
      <c r="T497" s="367">
        <f t="shared" si="159"/>
        <v>0</v>
      </c>
      <c r="U497">
        <f t="shared" si="160"/>
        <v>0</v>
      </c>
      <c r="V497">
        <f t="shared" si="161"/>
        <v>0</v>
      </c>
      <c r="W497">
        <f t="shared" si="162"/>
        <v>0</v>
      </c>
      <c r="X497">
        <f t="shared" si="163"/>
        <v>0</v>
      </c>
      <c r="Y497">
        <f t="shared" si="164"/>
        <v>0</v>
      </c>
      <c r="AA497" s="1" t="e">
        <f t="shared" si="165"/>
        <v>#N/A</v>
      </c>
    </row>
    <row r="498" spans="1:27" x14ac:dyDescent="0.25">
      <c r="A498" s="284">
        <f>+Declarations!A498</f>
        <v>0</v>
      </c>
      <c r="B498" t="str">
        <f t="shared" si="148"/>
        <v/>
      </c>
      <c r="C498" s="1" t="str">
        <f t="shared" si="149"/>
        <v/>
      </c>
      <c r="D498" s="1" t="str">
        <f t="shared" si="167"/>
        <v/>
      </c>
      <c r="E498" s="15">
        <f t="shared" si="150"/>
        <v>0</v>
      </c>
      <c r="F498" s="1">
        <f t="shared" si="151"/>
        <v>0</v>
      </c>
      <c r="G498" s="1" t="str">
        <f t="shared" si="152"/>
        <v/>
      </c>
      <c r="H498" t="str">
        <f t="shared" si="166"/>
        <v xml:space="preserve"> </v>
      </c>
      <c r="M498" s="39">
        <f t="shared" si="168"/>
        <v>0</v>
      </c>
      <c r="N498" s="39">
        <f t="shared" si="153"/>
        <v>0</v>
      </c>
      <c r="O498" s="39">
        <f t="shared" si="154"/>
        <v>0</v>
      </c>
      <c r="P498" s="39">
        <f t="shared" si="155"/>
        <v>0</v>
      </c>
      <c r="Q498" s="367">
        <f t="shared" si="156"/>
        <v>0</v>
      </c>
      <c r="R498" s="368">
        <f t="shared" si="157"/>
        <v>0</v>
      </c>
      <c r="S498" s="367">
        <f t="shared" si="158"/>
        <v>0</v>
      </c>
      <c r="T498" s="367">
        <f t="shared" si="159"/>
        <v>0</v>
      </c>
      <c r="U498">
        <f t="shared" si="160"/>
        <v>0</v>
      </c>
      <c r="V498">
        <f t="shared" si="161"/>
        <v>0</v>
      </c>
      <c r="W498">
        <f t="shared" si="162"/>
        <v>0</v>
      </c>
      <c r="X498">
        <f t="shared" si="163"/>
        <v>0</v>
      </c>
      <c r="Y498">
        <f t="shared" si="164"/>
        <v>0</v>
      </c>
      <c r="AA498" s="1" t="e">
        <f t="shared" si="165"/>
        <v>#N/A</v>
      </c>
    </row>
    <row r="499" spans="1:27" x14ac:dyDescent="0.25">
      <c r="A499" s="284">
        <f>+Declarations!A499</f>
        <v>0</v>
      </c>
      <c r="B499" t="str">
        <f t="shared" si="148"/>
        <v/>
      </c>
      <c r="C499" s="1" t="str">
        <f t="shared" si="149"/>
        <v/>
      </c>
      <c r="D499" s="1" t="str">
        <f t="shared" si="167"/>
        <v/>
      </c>
      <c r="E499" s="15">
        <f t="shared" si="150"/>
        <v>0</v>
      </c>
      <c r="F499" s="1">
        <f t="shared" si="151"/>
        <v>0</v>
      </c>
      <c r="G499" s="1" t="str">
        <f t="shared" si="152"/>
        <v/>
      </c>
      <c r="H499" t="str">
        <f t="shared" si="166"/>
        <v xml:space="preserve"> </v>
      </c>
      <c r="M499" s="39">
        <f t="shared" si="168"/>
        <v>0</v>
      </c>
      <c r="N499" s="39">
        <f t="shared" si="153"/>
        <v>0</v>
      </c>
      <c r="O499" s="39">
        <f t="shared" si="154"/>
        <v>0</v>
      </c>
      <c r="P499" s="39">
        <f t="shared" si="155"/>
        <v>0</v>
      </c>
      <c r="Q499" s="367">
        <f t="shared" si="156"/>
        <v>0</v>
      </c>
      <c r="R499" s="368">
        <f t="shared" si="157"/>
        <v>0</v>
      </c>
      <c r="S499" s="367">
        <f t="shared" si="158"/>
        <v>0</v>
      </c>
      <c r="T499" s="367">
        <f t="shared" si="159"/>
        <v>0</v>
      </c>
      <c r="U499">
        <f t="shared" si="160"/>
        <v>0</v>
      </c>
      <c r="V499">
        <f t="shared" si="161"/>
        <v>0</v>
      </c>
      <c r="W499">
        <f t="shared" si="162"/>
        <v>0</v>
      </c>
      <c r="X499">
        <f t="shared" si="163"/>
        <v>0</v>
      </c>
      <c r="Y499">
        <f t="shared" si="164"/>
        <v>0</v>
      </c>
      <c r="AA499" s="1" t="e">
        <f t="shared" si="165"/>
        <v>#N/A</v>
      </c>
    </row>
    <row r="500" spans="1:27" x14ac:dyDescent="0.25">
      <c r="A500" s="284">
        <f>+Declarations!A500</f>
        <v>0</v>
      </c>
      <c r="B500" t="str">
        <f t="shared" si="148"/>
        <v/>
      </c>
      <c r="C500" s="1" t="str">
        <f t="shared" si="149"/>
        <v/>
      </c>
      <c r="D500" s="1" t="str">
        <f t="shared" si="167"/>
        <v/>
      </c>
      <c r="E500" s="15">
        <f t="shared" si="150"/>
        <v>0</v>
      </c>
      <c r="F500" s="1">
        <f t="shared" si="151"/>
        <v>0</v>
      </c>
      <c r="G500" s="1" t="str">
        <f t="shared" si="152"/>
        <v/>
      </c>
      <c r="H500" t="str">
        <f t="shared" si="166"/>
        <v xml:space="preserve"> </v>
      </c>
      <c r="M500" s="39">
        <f t="shared" si="168"/>
        <v>0</v>
      </c>
      <c r="N500" s="39">
        <f t="shared" si="153"/>
        <v>0</v>
      </c>
      <c r="O500" s="39">
        <f t="shared" si="154"/>
        <v>0</v>
      </c>
      <c r="P500" s="39">
        <f t="shared" si="155"/>
        <v>0</v>
      </c>
      <c r="Q500" s="367">
        <f t="shared" si="156"/>
        <v>0</v>
      </c>
      <c r="R500" s="368">
        <f t="shared" si="157"/>
        <v>0</v>
      </c>
      <c r="S500" s="367">
        <f t="shared" si="158"/>
        <v>0</v>
      </c>
      <c r="T500" s="367">
        <f t="shared" si="159"/>
        <v>0</v>
      </c>
      <c r="U500">
        <f t="shared" si="160"/>
        <v>0</v>
      </c>
      <c r="V500">
        <f t="shared" si="161"/>
        <v>0</v>
      </c>
      <c r="W500">
        <f t="shared" si="162"/>
        <v>0</v>
      </c>
      <c r="X500">
        <f t="shared" si="163"/>
        <v>0</v>
      </c>
      <c r="Y500">
        <f t="shared" si="164"/>
        <v>0</v>
      </c>
      <c r="AA500" s="1" t="e">
        <f t="shared" si="165"/>
        <v>#N/A</v>
      </c>
    </row>
    <row r="501" spans="1:27" x14ac:dyDescent="0.25">
      <c r="A501" s="284">
        <f>+Declarations!A501</f>
        <v>0</v>
      </c>
      <c r="B501" t="str">
        <f t="shared" si="148"/>
        <v/>
      </c>
      <c r="C501" s="1" t="str">
        <f t="shared" si="149"/>
        <v/>
      </c>
      <c r="D501" s="1" t="str">
        <f t="shared" si="167"/>
        <v/>
      </c>
      <c r="E501" s="15">
        <f t="shared" si="150"/>
        <v>0</v>
      </c>
      <c r="F501" s="1">
        <f t="shared" si="151"/>
        <v>0</v>
      </c>
      <c r="G501" s="1" t="str">
        <f t="shared" si="152"/>
        <v/>
      </c>
      <c r="H501" t="str">
        <f t="shared" si="166"/>
        <v xml:space="preserve"> </v>
      </c>
      <c r="M501" s="39">
        <f t="shared" si="168"/>
        <v>0</v>
      </c>
      <c r="N501" s="39">
        <f t="shared" si="153"/>
        <v>0</v>
      </c>
      <c r="O501" s="39">
        <f t="shared" si="154"/>
        <v>0</v>
      </c>
      <c r="P501" s="39">
        <f t="shared" si="155"/>
        <v>0</v>
      </c>
      <c r="Q501" s="367">
        <f t="shared" si="156"/>
        <v>0</v>
      </c>
      <c r="R501" s="368">
        <f t="shared" si="157"/>
        <v>0</v>
      </c>
      <c r="S501" s="367">
        <f t="shared" si="158"/>
        <v>0</v>
      </c>
      <c r="T501" s="367">
        <f t="shared" si="159"/>
        <v>0</v>
      </c>
      <c r="U501">
        <f t="shared" si="160"/>
        <v>0</v>
      </c>
      <c r="V501">
        <f t="shared" si="161"/>
        <v>0</v>
      </c>
      <c r="W501">
        <f t="shared" si="162"/>
        <v>0</v>
      </c>
      <c r="X501">
        <f t="shared" si="163"/>
        <v>0</v>
      </c>
      <c r="Y501">
        <f t="shared" si="164"/>
        <v>0</v>
      </c>
      <c r="AA501" s="1" t="e">
        <f t="shared" si="165"/>
        <v>#N/A</v>
      </c>
    </row>
    <row r="502" spans="1:27" x14ac:dyDescent="0.25">
      <c r="A502" s="284">
        <f>+Declarations!A502</f>
        <v>0</v>
      </c>
      <c r="B502" t="str">
        <f t="shared" si="148"/>
        <v/>
      </c>
      <c r="C502" s="1" t="str">
        <f t="shared" si="149"/>
        <v/>
      </c>
      <c r="D502" s="1" t="str">
        <f t="shared" si="167"/>
        <v/>
      </c>
      <c r="E502" s="15">
        <f t="shared" si="150"/>
        <v>0</v>
      </c>
      <c r="F502" s="1">
        <f t="shared" si="151"/>
        <v>0</v>
      </c>
      <c r="G502" s="1" t="str">
        <f t="shared" si="152"/>
        <v/>
      </c>
      <c r="H502" t="str">
        <f t="shared" si="166"/>
        <v xml:space="preserve"> </v>
      </c>
      <c r="M502" s="39">
        <f t="shared" si="168"/>
        <v>0</v>
      </c>
      <c r="N502" s="39">
        <f t="shared" si="153"/>
        <v>0</v>
      </c>
      <c r="O502" s="39">
        <f t="shared" si="154"/>
        <v>0</v>
      </c>
      <c r="P502" s="39">
        <f t="shared" si="155"/>
        <v>0</v>
      </c>
      <c r="Q502" s="367">
        <f t="shared" si="156"/>
        <v>0</v>
      </c>
      <c r="R502" s="368">
        <f t="shared" si="157"/>
        <v>0</v>
      </c>
      <c r="S502" s="367">
        <f t="shared" si="158"/>
        <v>0</v>
      </c>
      <c r="T502" s="367">
        <f t="shared" si="159"/>
        <v>0</v>
      </c>
      <c r="U502">
        <f t="shared" si="160"/>
        <v>0</v>
      </c>
      <c r="V502">
        <f t="shared" si="161"/>
        <v>0</v>
      </c>
      <c r="W502">
        <f t="shared" si="162"/>
        <v>0</v>
      </c>
      <c r="X502">
        <f t="shared" si="163"/>
        <v>0</v>
      </c>
      <c r="Y502">
        <f t="shared" si="164"/>
        <v>0</v>
      </c>
      <c r="AA502" s="1" t="e">
        <f t="shared" si="165"/>
        <v>#N/A</v>
      </c>
    </row>
    <row r="503" spans="1:27" x14ac:dyDescent="0.25">
      <c r="A503" s="284">
        <f>+Declarations!A503</f>
        <v>0</v>
      </c>
      <c r="B503" t="str">
        <f t="shared" si="148"/>
        <v/>
      </c>
      <c r="C503" s="1" t="str">
        <f t="shared" si="149"/>
        <v/>
      </c>
      <c r="D503" s="1" t="str">
        <f t="shared" si="167"/>
        <v/>
      </c>
      <c r="E503" s="15">
        <f t="shared" si="150"/>
        <v>0</v>
      </c>
      <c r="F503" s="1">
        <f t="shared" si="151"/>
        <v>0</v>
      </c>
      <c r="G503" s="1" t="str">
        <f t="shared" si="152"/>
        <v/>
      </c>
      <c r="H503" t="str">
        <f t="shared" si="166"/>
        <v xml:space="preserve"> </v>
      </c>
      <c r="M503" s="39">
        <f t="shared" si="168"/>
        <v>0</v>
      </c>
      <c r="N503" s="39">
        <f t="shared" si="153"/>
        <v>0</v>
      </c>
      <c r="O503" s="39">
        <f t="shared" si="154"/>
        <v>0</v>
      </c>
      <c r="P503" s="39">
        <f t="shared" si="155"/>
        <v>0</v>
      </c>
      <c r="Q503" s="367">
        <f t="shared" si="156"/>
        <v>0</v>
      </c>
      <c r="R503" s="368">
        <f t="shared" si="157"/>
        <v>0</v>
      </c>
      <c r="S503" s="367">
        <f t="shared" si="158"/>
        <v>0</v>
      </c>
      <c r="T503" s="367">
        <f t="shared" si="159"/>
        <v>0</v>
      </c>
      <c r="U503">
        <f t="shared" si="160"/>
        <v>0</v>
      </c>
      <c r="V503">
        <f t="shared" si="161"/>
        <v>0</v>
      </c>
      <c r="W503">
        <f t="shared" si="162"/>
        <v>0</v>
      </c>
      <c r="X503">
        <f t="shared" si="163"/>
        <v>0</v>
      </c>
      <c r="Y503">
        <f t="shared" si="164"/>
        <v>0</v>
      </c>
      <c r="AA503" s="1" t="e">
        <f t="shared" si="165"/>
        <v>#N/A</v>
      </c>
    </row>
    <row r="504" spans="1:27" x14ac:dyDescent="0.25">
      <c r="A504" s="284">
        <f>+Declarations!A504</f>
        <v>0</v>
      </c>
      <c r="B504" t="str">
        <f t="shared" si="148"/>
        <v/>
      </c>
      <c r="C504" s="1" t="str">
        <f t="shared" si="149"/>
        <v/>
      </c>
      <c r="D504" s="1" t="str">
        <f t="shared" si="167"/>
        <v/>
      </c>
      <c r="E504" s="15">
        <f t="shared" si="150"/>
        <v>0</v>
      </c>
      <c r="F504" s="1">
        <f t="shared" si="151"/>
        <v>0</v>
      </c>
      <c r="G504" s="1" t="str">
        <f t="shared" si="152"/>
        <v/>
      </c>
      <c r="H504" t="str">
        <f t="shared" si="166"/>
        <v xml:space="preserve"> </v>
      </c>
      <c r="M504" s="39">
        <f t="shared" si="168"/>
        <v>0</v>
      </c>
      <c r="N504" s="39">
        <f t="shared" si="153"/>
        <v>0</v>
      </c>
      <c r="O504" s="39">
        <f t="shared" si="154"/>
        <v>0</v>
      </c>
      <c r="P504" s="39">
        <f t="shared" si="155"/>
        <v>0</v>
      </c>
      <c r="Q504" s="367">
        <f t="shared" si="156"/>
        <v>0</v>
      </c>
      <c r="R504" s="368">
        <f t="shared" si="157"/>
        <v>0</v>
      </c>
      <c r="S504" s="367">
        <f t="shared" si="158"/>
        <v>0</v>
      </c>
      <c r="T504" s="367">
        <f t="shared" si="159"/>
        <v>0</v>
      </c>
      <c r="U504">
        <f t="shared" si="160"/>
        <v>0</v>
      </c>
      <c r="V504">
        <f t="shared" si="161"/>
        <v>0</v>
      </c>
      <c r="W504">
        <f t="shared" si="162"/>
        <v>0</v>
      </c>
      <c r="X504">
        <f t="shared" si="163"/>
        <v>0</v>
      </c>
      <c r="Y504">
        <f t="shared" si="164"/>
        <v>0</v>
      </c>
      <c r="AA504" s="1" t="e">
        <f t="shared" si="165"/>
        <v>#N/A</v>
      </c>
    </row>
    <row r="505" spans="1:27" x14ac:dyDescent="0.25">
      <c r="A505" s="284">
        <f>+Declarations!A505</f>
        <v>0</v>
      </c>
      <c r="B505" t="str">
        <f t="shared" si="148"/>
        <v/>
      </c>
      <c r="C505" s="1" t="str">
        <f t="shared" si="149"/>
        <v/>
      </c>
      <c r="D505" s="1" t="str">
        <f t="shared" si="167"/>
        <v/>
      </c>
      <c r="E505" s="15">
        <f t="shared" si="150"/>
        <v>0</v>
      </c>
      <c r="F505" s="1">
        <f t="shared" si="151"/>
        <v>0</v>
      </c>
      <c r="G505" s="1" t="str">
        <f t="shared" si="152"/>
        <v/>
      </c>
      <c r="H505" t="str">
        <f t="shared" si="166"/>
        <v xml:space="preserve"> </v>
      </c>
      <c r="M505" s="39">
        <f t="shared" si="168"/>
        <v>0</v>
      </c>
      <c r="N505" s="39">
        <f t="shared" si="153"/>
        <v>0</v>
      </c>
      <c r="O505" s="39">
        <f t="shared" si="154"/>
        <v>0</v>
      </c>
      <c r="P505" s="39">
        <f t="shared" si="155"/>
        <v>0</v>
      </c>
      <c r="Q505" s="367">
        <f t="shared" si="156"/>
        <v>0</v>
      </c>
      <c r="R505" s="368">
        <f t="shared" si="157"/>
        <v>0</v>
      </c>
      <c r="S505" s="367">
        <f t="shared" si="158"/>
        <v>0</v>
      </c>
      <c r="T505" s="367">
        <f t="shared" si="159"/>
        <v>0</v>
      </c>
      <c r="U505">
        <f t="shared" si="160"/>
        <v>0</v>
      </c>
      <c r="V505">
        <f t="shared" si="161"/>
        <v>0</v>
      </c>
      <c r="W505">
        <f t="shared" si="162"/>
        <v>0</v>
      </c>
      <c r="X505">
        <f t="shared" si="163"/>
        <v>0</v>
      </c>
      <c r="Y505">
        <f t="shared" si="164"/>
        <v>0</v>
      </c>
      <c r="AA505" s="1" t="e">
        <f t="shared" si="165"/>
        <v>#N/A</v>
      </c>
    </row>
    <row r="506" spans="1:27" x14ac:dyDescent="0.25">
      <c r="A506" s="284">
        <f>+Declarations!A506</f>
        <v>0</v>
      </c>
      <c r="B506" t="str">
        <f t="shared" si="148"/>
        <v/>
      </c>
      <c r="C506" s="1" t="str">
        <f t="shared" si="149"/>
        <v/>
      </c>
      <c r="D506" s="1" t="str">
        <f t="shared" si="167"/>
        <v/>
      </c>
      <c r="E506" s="15">
        <f t="shared" si="150"/>
        <v>0</v>
      </c>
      <c r="F506" s="1">
        <f t="shared" si="151"/>
        <v>0</v>
      </c>
      <c r="G506" s="1" t="str">
        <f t="shared" si="152"/>
        <v/>
      </c>
      <c r="H506" t="str">
        <f t="shared" si="166"/>
        <v xml:space="preserve"> </v>
      </c>
      <c r="M506" s="39">
        <f t="shared" si="168"/>
        <v>0</v>
      </c>
      <c r="N506" s="39">
        <f t="shared" si="153"/>
        <v>0</v>
      </c>
      <c r="O506" s="39">
        <f t="shared" si="154"/>
        <v>0</v>
      </c>
      <c r="P506" s="39">
        <f t="shared" si="155"/>
        <v>0</v>
      </c>
      <c r="Q506" s="367">
        <f t="shared" si="156"/>
        <v>0</v>
      </c>
      <c r="R506" s="368">
        <f t="shared" si="157"/>
        <v>0</v>
      </c>
      <c r="S506" s="367">
        <f t="shared" si="158"/>
        <v>0</v>
      </c>
      <c r="T506" s="367">
        <f t="shared" si="159"/>
        <v>0</v>
      </c>
      <c r="U506">
        <f t="shared" si="160"/>
        <v>0</v>
      </c>
      <c r="V506">
        <f t="shared" si="161"/>
        <v>0</v>
      </c>
      <c r="W506">
        <f t="shared" si="162"/>
        <v>0</v>
      </c>
      <c r="X506">
        <f t="shared" si="163"/>
        <v>0</v>
      </c>
      <c r="Y506">
        <f t="shared" si="164"/>
        <v>0</v>
      </c>
      <c r="AA506" s="1" t="e">
        <f t="shared" si="165"/>
        <v>#N/A</v>
      </c>
    </row>
    <row r="507" spans="1:27" x14ac:dyDescent="0.25">
      <c r="A507" s="284">
        <f>+Declarations!A507</f>
        <v>0</v>
      </c>
      <c r="B507" t="str">
        <f t="shared" si="148"/>
        <v/>
      </c>
      <c r="C507" s="1" t="str">
        <f t="shared" si="149"/>
        <v/>
      </c>
      <c r="D507" s="1" t="str">
        <f t="shared" si="167"/>
        <v/>
      </c>
      <c r="E507" s="15">
        <f t="shared" si="150"/>
        <v>0</v>
      </c>
      <c r="F507" s="1">
        <f t="shared" si="151"/>
        <v>0</v>
      </c>
      <c r="G507" s="1" t="str">
        <f t="shared" si="152"/>
        <v/>
      </c>
      <c r="H507" t="str">
        <f t="shared" si="166"/>
        <v xml:space="preserve"> </v>
      </c>
      <c r="M507" s="39">
        <f t="shared" si="168"/>
        <v>0</v>
      </c>
      <c r="N507" s="39">
        <f t="shared" si="153"/>
        <v>0</v>
      </c>
      <c r="O507" s="39">
        <f t="shared" si="154"/>
        <v>0</v>
      </c>
      <c r="P507" s="39">
        <f t="shared" si="155"/>
        <v>0</v>
      </c>
      <c r="Q507" s="367">
        <f t="shared" si="156"/>
        <v>0</v>
      </c>
      <c r="R507" s="368">
        <f t="shared" si="157"/>
        <v>0</v>
      </c>
      <c r="S507" s="367">
        <f t="shared" si="158"/>
        <v>0</v>
      </c>
      <c r="T507" s="367">
        <f t="shared" si="159"/>
        <v>0</v>
      </c>
      <c r="U507">
        <f t="shared" si="160"/>
        <v>0</v>
      </c>
      <c r="V507">
        <f t="shared" si="161"/>
        <v>0</v>
      </c>
      <c r="W507">
        <f t="shared" si="162"/>
        <v>0</v>
      </c>
      <c r="X507">
        <f t="shared" si="163"/>
        <v>0</v>
      </c>
      <c r="Y507">
        <f t="shared" si="164"/>
        <v>0</v>
      </c>
      <c r="AA507" s="1" t="e">
        <f t="shared" si="165"/>
        <v>#N/A</v>
      </c>
    </row>
    <row r="508" spans="1:27" x14ac:dyDescent="0.25">
      <c r="A508" s="284">
        <f>+Declarations!A508</f>
        <v>0</v>
      </c>
      <c r="B508" t="str">
        <f t="shared" si="148"/>
        <v/>
      </c>
      <c r="C508" s="1" t="str">
        <f t="shared" si="149"/>
        <v/>
      </c>
      <c r="D508" s="1" t="str">
        <f t="shared" si="167"/>
        <v/>
      </c>
      <c r="E508" s="15">
        <f t="shared" si="150"/>
        <v>0</v>
      </c>
      <c r="F508" s="1">
        <f t="shared" si="151"/>
        <v>0</v>
      </c>
      <c r="G508" s="1" t="str">
        <f t="shared" si="152"/>
        <v/>
      </c>
      <c r="H508" t="str">
        <f t="shared" si="166"/>
        <v xml:space="preserve"> </v>
      </c>
      <c r="M508" s="39">
        <f t="shared" si="168"/>
        <v>0</v>
      </c>
      <c r="N508" s="39">
        <f t="shared" si="153"/>
        <v>0</v>
      </c>
      <c r="O508" s="39">
        <f t="shared" si="154"/>
        <v>0</v>
      </c>
      <c r="P508" s="39">
        <f t="shared" si="155"/>
        <v>0</v>
      </c>
      <c r="Q508" s="367">
        <f t="shared" si="156"/>
        <v>0</v>
      </c>
      <c r="R508" s="368">
        <f t="shared" si="157"/>
        <v>0</v>
      </c>
      <c r="S508" s="367">
        <f t="shared" si="158"/>
        <v>0</v>
      </c>
      <c r="T508" s="367">
        <f t="shared" si="159"/>
        <v>0</v>
      </c>
      <c r="U508">
        <f t="shared" si="160"/>
        <v>0</v>
      </c>
      <c r="V508">
        <f t="shared" si="161"/>
        <v>0</v>
      </c>
      <c r="W508">
        <f t="shared" si="162"/>
        <v>0</v>
      </c>
      <c r="X508">
        <f t="shared" si="163"/>
        <v>0</v>
      </c>
      <c r="Y508">
        <f t="shared" si="164"/>
        <v>0</v>
      </c>
      <c r="AA508" s="1" t="e">
        <f t="shared" si="165"/>
        <v>#N/A</v>
      </c>
    </row>
    <row r="509" spans="1:27" x14ac:dyDescent="0.25">
      <c r="A509" s="284">
        <f>+Declarations!A509</f>
        <v>0</v>
      </c>
      <c r="B509" t="str">
        <f t="shared" si="148"/>
        <v/>
      </c>
      <c r="C509" s="1" t="str">
        <f t="shared" si="149"/>
        <v/>
      </c>
      <c r="D509" s="1" t="str">
        <f t="shared" si="167"/>
        <v/>
      </c>
      <c r="E509" s="15">
        <f t="shared" si="150"/>
        <v>0</v>
      </c>
      <c r="F509" s="1">
        <f t="shared" si="151"/>
        <v>0</v>
      </c>
      <c r="G509" s="1" t="str">
        <f t="shared" si="152"/>
        <v/>
      </c>
      <c r="H509" t="str">
        <f t="shared" si="166"/>
        <v xml:space="preserve"> </v>
      </c>
      <c r="M509" s="39">
        <f t="shared" si="168"/>
        <v>0</v>
      </c>
      <c r="N509" s="39">
        <f t="shared" si="153"/>
        <v>0</v>
      </c>
      <c r="O509" s="39">
        <f t="shared" si="154"/>
        <v>0</v>
      </c>
      <c r="P509" s="39">
        <f t="shared" si="155"/>
        <v>0</v>
      </c>
      <c r="Q509" s="367">
        <f t="shared" si="156"/>
        <v>0</v>
      </c>
      <c r="R509" s="368">
        <f t="shared" si="157"/>
        <v>0</v>
      </c>
      <c r="S509" s="367">
        <f t="shared" si="158"/>
        <v>0</v>
      </c>
      <c r="T509" s="367">
        <f t="shared" si="159"/>
        <v>0</v>
      </c>
      <c r="U509">
        <f t="shared" si="160"/>
        <v>0</v>
      </c>
      <c r="V509">
        <f t="shared" si="161"/>
        <v>0</v>
      </c>
      <c r="W509">
        <f t="shared" si="162"/>
        <v>0</v>
      </c>
      <c r="X509">
        <f t="shared" si="163"/>
        <v>0</v>
      </c>
      <c r="Y509">
        <f t="shared" si="164"/>
        <v>0</v>
      </c>
      <c r="AA509" s="1" t="e">
        <f t="shared" si="165"/>
        <v>#N/A</v>
      </c>
    </row>
    <row r="510" spans="1:27" x14ac:dyDescent="0.25">
      <c r="A510" s="284">
        <f>+Declarations!A510</f>
        <v>0</v>
      </c>
      <c r="B510" t="str">
        <f t="shared" si="148"/>
        <v/>
      </c>
      <c r="C510" s="1" t="str">
        <f t="shared" si="149"/>
        <v/>
      </c>
      <c r="D510" s="1" t="str">
        <f t="shared" si="167"/>
        <v/>
      </c>
      <c r="E510" s="15">
        <f t="shared" si="150"/>
        <v>0</v>
      </c>
      <c r="F510" s="1">
        <f t="shared" si="151"/>
        <v>0</v>
      </c>
      <c r="G510" s="1" t="str">
        <f t="shared" si="152"/>
        <v/>
      </c>
      <c r="H510" t="str">
        <f t="shared" si="166"/>
        <v xml:space="preserve"> </v>
      </c>
      <c r="M510" s="39">
        <f t="shared" si="168"/>
        <v>0</v>
      </c>
      <c r="N510" s="39">
        <f t="shared" si="153"/>
        <v>0</v>
      </c>
      <c r="O510" s="39">
        <f t="shared" si="154"/>
        <v>0</v>
      </c>
      <c r="P510" s="39">
        <f t="shared" si="155"/>
        <v>0</v>
      </c>
      <c r="Q510" s="367">
        <f t="shared" si="156"/>
        <v>0</v>
      </c>
      <c r="R510" s="368">
        <f t="shared" si="157"/>
        <v>0</v>
      </c>
      <c r="S510" s="367">
        <f t="shared" si="158"/>
        <v>0</v>
      </c>
      <c r="T510" s="367">
        <f t="shared" si="159"/>
        <v>0</v>
      </c>
      <c r="U510">
        <f t="shared" si="160"/>
        <v>0</v>
      </c>
      <c r="V510">
        <f t="shared" si="161"/>
        <v>0</v>
      </c>
      <c r="W510">
        <f t="shared" si="162"/>
        <v>0</v>
      </c>
      <c r="X510">
        <f t="shared" si="163"/>
        <v>0</v>
      </c>
      <c r="Y510">
        <f t="shared" si="164"/>
        <v>0</v>
      </c>
      <c r="AA510" s="1" t="e">
        <f t="shared" si="165"/>
        <v>#N/A</v>
      </c>
    </row>
    <row r="511" spans="1:27" x14ac:dyDescent="0.25">
      <c r="A511" s="284">
        <f>+Declarations!A511</f>
        <v>0</v>
      </c>
      <c r="B511" t="str">
        <f t="shared" si="148"/>
        <v/>
      </c>
      <c r="C511" s="1" t="str">
        <f t="shared" si="149"/>
        <v/>
      </c>
      <c r="D511" s="1" t="str">
        <f t="shared" si="167"/>
        <v/>
      </c>
      <c r="E511" s="15">
        <f t="shared" si="150"/>
        <v>0</v>
      </c>
      <c r="F511" s="1">
        <f t="shared" si="151"/>
        <v>0</v>
      </c>
      <c r="G511" s="1" t="str">
        <f t="shared" si="152"/>
        <v/>
      </c>
      <c r="H511" t="str">
        <f t="shared" si="166"/>
        <v xml:space="preserve"> </v>
      </c>
      <c r="M511" s="39">
        <f t="shared" si="168"/>
        <v>0</v>
      </c>
      <c r="N511" s="39">
        <f t="shared" si="153"/>
        <v>0</v>
      </c>
      <c r="O511" s="39">
        <f t="shared" si="154"/>
        <v>0</v>
      </c>
      <c r="P511" s="39">
        <f t="shared" si="155"/>
        <v>0</v>
      </c>
      <c r="Q511" s="367">
        <f t="shared" si="156"/>
        <v>0</v>
      </c>
      <c r="R511" s="368">
        <f t="shared" si="157"/>
        <v>0</v>
      </c>
      <c r="S511" s="367">
        <f t="shared" si="158"/>
        <v>0</v>
      </c>
      <c r="T511" s="367">
        <f t="shared" si="159"/>
        <v>0</v>
      </c>
      <c r="U511">
        <f t="shared" si="160"/>
        <v>0</v>
      </c>
      <c r="V511">
        <f t="shared" si="161"/>
        <v>0</v>
      </c>
      <c r="W511">
        <f t="shared" si="162"/>
        <v>0</v>
      </c>
      <c r="X511">
        <f t="shared" si="163"/>
        <v>0</v>
      </c>
      <c r="Y511">
        <f t="shared" si="164"/>
        <v>0</v>
      </c>
      <c r="AA511" s="1" t="e">
        <f t="shared" si="165"/>
        <v>#N/A</v>
      </c>
    </row>
    <row r="512" spans="1:27" x14ac:dyDescent="0.25">
      <c r="A512" s="284">
        <f>+Declarations!A512</f>
        <v>0</v>
      </c>
      <c r="B512" t="str">
        <f t="shared" si="148"/>
        <v/>
      </c>
      <c r="C512" s="1" t="str">
        <f t="shared" si="149"/>
        <v/>
      </c>
      <c r="D512" s="1" t="str">
        <f t="shared" si="167"/>
        <v/>
      </c>
      <c r="E512" s="15">
        <f t="shared" si="150"/>
        <v>0</v>
      </c>
      <c r="F512" s="1">
        <f t="shared" si="151"/>
        <v>0</v>
      </c>
      <c r="G512" s="1" t="str">
        <f t="shared" si="152"/>
        <v/>
      </c>
      <c r="H512" t="str">
        <f t="shared" si="166"/>
        <v xml:space="preserve"> </v>
      </c>
      <c r="M512" s="39">
        <f t="shared" si="168"/>
        <v>0</v>
      </c>
      <c r="N512" s="39">
        <f t="shared" si="153"/>
        <v>0</v>
      </c>
      <c r="O512" s="39">
        <f t="shared" si="154"/>
        <v>0</v>
      </c>
      <c r="P512" s="39">
        <f t="shared" si="155"/>
        <v>0</v>
      </c>
      <c r="Q512" s="367">
        <f t="shared" si="156"/>
        <v>0</v>
      </c>
      <c r="R512" s="368">
        <f t="shared" si="157"/>
        <v>0</v>
      </c>
      <c r="S512" s="367">
        <f t="shared" si="158"/>
        <v>0</v>
      </c>
      <c r="T512" s="367">
        <f t="shared" si="159"/>
        <v>0</v>
      </c>
      <c r="U512">
        <f t="shared" si="160"/>
        <v>0</v>
      </c>
      <c r="V512">
        <f t="shared" si="161"/>
        <v>0</v>
      </c>
      <c r="W512">
        <f t="shared" si="162"/>
        <v>0</v>
      </c>
      <c r="X512">
        <f t="shared" si="163"/>
        <v>0</v>
      </c>
      <c r="Y512">
        <f t="shared" si="164"/>
        <v>0</v>
      </c>
      <c r="AA512" s="1" t="e">
        <f t="shared" si="165"/>
        <v>#N/A</v>
      </c>
    </row>
    <row r="513" spans="1:27" x14ac:dyDescent="0.25">
      <c r="A513" s="284">
        <f>+Declarations!A513</f>
        <v>0</v>
      </c>
      <c r="B513" t="str">
        <f t="shared" si="148"/>
        <v/>
      </c>
      <c r="C513" s="1" t="str">
        <f t="shared" si="149"/>
        <v/>
      </c>
      <c r="D513" s="1" t="str">
        <f t="shared" si="167"/>
        <v/>
      </c>
      <c r="E513" s="15">
        <f t="shared" si="150"/>
        <v>0</v>
      </c>
      <c r="F513" s="1">
        <f t="shared" si="151"/>
        <v>0</v>
      </c>
      <c r="G513" s="1" t="str">
        <f t="shared" si="152"/>
        <v/>
      </c>
      <c r="H513" t="str">
        <f t="shared" si="166"/>
        <v xml:space="preserve"> </v>
      </c>
      <c r="M513" s="39">
        <f t="shared" si="168"/>
        <v>0</v>
      </c>
      <c r="N513" s="39">
        <f t="shared" si="153"/>
        <v>0</v>
      </c>
      <c r="O513" s="39">
        <f t="shared" si="154"/>
        <v>0</v>
      </c>
      <c r="P513" s="39">
        <f t="shared" si="155"/>
        <v>0</v>
      </c>
      <c r="Q513" s="367">
        <f t="shared" si="156"/>
        <v>0</v>
      </c>
      <c r="R513" s="368">
        <f t="shared" si="157"/>
        <v>0</v>
      </c>
      <c r="S513" s="367">
        <f t="shared" si="158"/>
        <v>0</v>
      </c>
      <c r="T513" s="367">
        <f t="shared" si="159"/>
        <v>0</v>
      </c>
      <c r="U513">
        <f t="shared" si="160"/>
        <v>0</v>
      </c>
      <c r="V513">
        <f t="shared" si="161"/>
        <v>0</v>
      </c>
      <c r="W513">
        <f t="shared" si="162"/>
        <v>0</v>
      </c>
      <c r="X513">
        <f t="shared" si="163"/>
        <v>0</v>
      </c>
      <c r="Y513">
        <f t="shared" si="164"/>
        <v>0</v>
      </c>
      <c r="AA513" s="1" t="e">
        <f t="shared" si="165"/>
        <v>#N/A</v>
      </c>
    </row>
    <row r="514" spans="1:27" x14ac:dyDescent="0.25">
      <c r="A514" s="284">
        <f>+Declarations!A514</f>
        <v>0</v>
      </c>
      <c r="B514" t="str">
        <f t="shared" ref="B514:B577" si="169">IF(ISNA($AA514),"",INDEX(DECLARATIONS,$AA514,2))</f>
        <v/>
      </c>
      <c r="C514" s="1" t="str">
        <f t="shared" ref="C514:C577" si="170">IF(ISNA(AA514),"",INDEX(DECLARATIONS,$AA514,3))</f>
        <v/>
      </c>
      <c r="D514" s="1" t="str">
        <f t="shared" si="167"/>
        <v/>
      </c>
      <c r="E514" s="15">
        <f t="shared" ref="E514:E577" si="171">IF(ISNA($AA514),0,INDEX(DECLARATIONS,$AA514,5))</f>
        <v>0</v>
      </c>
      <c r="F514" s="1">
        <f t="shared" ref="F514:F577" si="172">IF(ISNA($AA514),0,INDEX(DECLARATIONS,$AA514,6))</f>
        <v>0</v>
      </c>
      <c r="G514" s="1" t="str">
        <f t="shared" ref="G514:G577" si="173">UPPER(IF(ISNA($AA514),"",INDEX(DECLARATIONS,$AA514,4)))</f>
        <v/>
      </c>
      <c r="H514" t="str">
        <f t="shared" si="166"/>
        <v xml:space="preserve"> </v>
      </c>
      <c r="M514" s="39">
        <f t="shared" si="168"/>
        <v>0</v>
      </c>
      <c r="N514" s="39">
        <f t="shared" ref="N514:N577" si="174">IF(ISNA(VLOOKUP($A514,JumpData,2,FALSE)),0,VLOOKUP($A514,JumpData,2,FALSE))</f>
        <v>0</v>
      </c>
      <c r="O514" s="39">
        <f t="shared" ref="O514:O577" si="175">IF(ISNA(VLOOKUP($A514,RunData,2,FALSE)),0,VLOOKUP($A514,RunData,2,FALSE))</f>
        <v>0</v>
      </c>
      <c r="P514" s="39">
        <f t="shared" ref="P514:P577" si="176">IF(ISNA(VLOOKUP($A514,ThrowData,2,FALSE)),0,VLOOKUP($A514,ThrowData,2,FALSE))</f>
        <v>0</v>
      </c>
      <c r="Q514" s="367">
        <f t="shared" ref="Q514:Q577" si="177">IF(ISNA(VLOOKUP($A514,SprintData,4,FALSE)),0,VLOOKUP($A514,SprintData,4,FALSE))+V514</f>
        <v>0</v>
      </c>
      <c r="R514" s="368">
        <f t="shared" ref="R514:R577" si="178">IF(ISNA(VLOOKUP($A514,JumpData,4,FALSE)),0,VLOOKUP($A514,JumpData,4,FALSE))+W514</f>
        <v>0</v>
      </c>
      <c r="S514" s="367">
        <f t="shared" ref="S514:S577" si="179">IF(ISNA(VLOOKUP($A514,RunData,4,FALSE)),0,VLOOKUP($A514,RunData,4,FALSE))+X514</f>
        <v>0</v>
      </c>
      <c r="T514" s="367">
        <f t="shared" ref="T514:T577" si="180">IF(ISNA(VLOOKUP($A514,ThrowData,4,FALSE)),0,VLOOKUP($A514,ThrowData,4,FALSE))+Y514</f>
        <v>0</v>
      </c>
      <c r="U514">
        <f t="shared" ref="U514:U577" si="181">+Q514+R514+S514+T514</f>
        <v>0</v>
      </c>
      <c r="V514">
        <f t="shared" ref="V514:V577" si="182">IF(AND($F514&gt;0,NOT(M514),Flexing),FlexPC,0)</f>
        <v>0</v>
      </c>
      <c r="W514">
        <f t="shared" ref="W514:W577" si="183">IF(AND($F514&gt;0,NOT(N514),Flexing),FlexPC,0)</f>
        <v>0</v>
      </c>
      <c r="X514">
        <f t="shared" ref="X514:X577" si="184">IF(AND($F514&gt;0,NOT(O514),Flexing),FlexPC,0)</f>
        <v>0</v>
      </c>
      <c r="Y514">
        <f t="shared" ref="Y514:Y577" si="185">IF(AND($F514&gt;0,NOT(P514),Flexing),FlexPC,0)</f>
        <v>0</v>
      </c>
      <c r="AA514" s="1" t="e">
        <f t="shared" ref="AA514:AA577" si="186">MATCH(A514,AthleteNumbers,0)</f>
        <v>#N/A</v>
      </c>
    </row>
    <row r="515" spans="1:27" x14ac:dyDescent="0.25">
      <c r="A515" s="284">
        <f>+Declarations!A515</f>
        <v>0</v>
      </c>
      <c r="B515" t="str">
        <f t="shared" si="169"/>
        <v/>
      </c>
      <c r="C515" s="1" t="str">
        <f t="shared" si="170"/>
        <v/>
      </c>
      <c r="D515" s="1" t="str">
        <f t="shared" si="167"/>
        <v/>
      </c>
      <c r="E515" s="15">
        <f t="shared" si="171"/>
        <v>0</v>
      </c>
      <c r="F515" s="1">
        <f t="shared" si="172"/>
        <v>0</v>
      </c>
      <c r="G515" s="1" t="str">
        <f t="shared" si="173"/>
        <v/>
      </c>
      <c r="H515" t="str">
        <f t="shared" si="166"/>
        <v xml:space="preserve"> </v>
      </c>
      <c r="M515" s="39">
        <f t="shared" si="168"/>
        <v>0</v>
      </c>
      <c r="N515" s="39">
        <f t="shared" si="174"/>
        <v>0</v>
      </c>
      <c r="O515" s="39">
        <f t="shared" si="175"/>
        <v>0</v>
      </c>
      <c r="P515" s="39">
        <f t="shared" si="176"/>
        <v>0</v>
      </c>
      <c r="Q515" s="367">
        <f t="shared" si="177"/>
        <v>0</v>
      </c>
      <c r="R515" s="368">
        <f t="shared" si="178"/>
        <v>0</v>
      </c>
      <c r="S515" s="367">
        <f t="shared" si="179"/>
        <v>0</v>
      </c>
      <c r="T515" s="367">
        <f t="shared" si="180"/>
        <v>0</v>
      </c>
      <c r="U515">
        <f t="shared" si="181"/>
        <v>0</v>
      </c>
      <c r="V515">
        <f t="shared" si="182"/>
        <v>0</v>
      </c>
      <c r="W515">
        <f t="shared" si="183"/>
        <v>0</v>
      </c>
      <c r="X515">
        <f t="shared" si="184"/>
        <v>0</v>
      </c>
      <c r="Y515">
        <f t="shared" si="185"/>
        <v>0</v>
      </c>
      <c r="AA515" s="1" t="e">
        <f t="shared" si="186"/>
        <v>#N/A</v>
      </c>
    </row>
    <row r="516" spans="1:27" x14ac:dyDescent="0.25">
      <c r="A516" s="284">
        <f>+Declarations!A516</f>
        <v>0</v>
      </c>
      <c r="B516" t="str">
        <f t="shared" si="169"/>
        <v/>
      </c>
      <c r="C516" s="1" t="str">
        <f t="shared" si="170"/>
        <v/>
      </c>
      <c r="D516" s="1" t="str">
        <f t="shared" si="167"/>
        <v/>
      </c>
      <c r="E516" s="15">
        <f t="shared" si="171"/>
        <v>0</v>
      </c>
      <c r="F516" s="1">
        <f t="shared" si="172"/>
        <v>0</v>
      </c>
      <c r="G516" s="1" t="str">
        <f t="shared" si="173"/>
        <v/>
      </c>
      <c r="H516" t="str">
        <f t="shared" ref="H516:H579" si="187">IF(ISBLANK(B516),"",LEFT(B516&amp;" ",FIND(" ",B516&amp;" ")+2))&amp;IF(F516&gt;0," ("&amp;F516&amp;")","")</f>
        <v xml:space="preserve"> </v>
      </c>
      <c r="M516" s="39">
        <f t="shared" si="168"/>
        <v>0</v>
      </c>
      <c r="N516" s="39">
        <f t="shared" si="174"/>
        <v>0</v>
      </c>
      <c r="O516" s="39">
        <f t="shared" si="175"/>
        <v>0</v>
      </c>
      <c r="P516" s="39">
        <f t="shared" si="176"/>
        <v>0</v>
      </c>
      <c r="Q516" s="367">
        <f t="shared" si="177"/>
        <v>0</v>
      </c>
      <c r="R516" s="368">
        <f t="shared" si="178"/>
        <v>0</v>
      </c>
      <c r="S516" s="367">
        <f t="shared" si="179"/>
        <v>0</v>
      </c>
      <c r="T516" s="367">
        <f t="shared" si="180"/>
        <v>0</v>
      </c>
      <c r="U516">
        <f t="shared" si="181"/>
        <v>0</v>
      </c>
      <c r="V516">
        <f t="shared" si="182"/>
        <v>0</v>
      </c>
      <c r="W516">
        <f t="shared" si="183"/>
        <v>0</v>
      </c>
      <c r="X516">
        <f t="shared" si="184"/>
        <v>0</v>
      </c>
      <c r="Y516">
        <f t="shared" si="185"/>
        <v>0</v>
      </c>
      <c r="AA516" s="1" t="e">
        <f t="shared" si="186"/>
        <v>#N/A</v>
      </c>
    </row>
    <row r="517" spans="1:27" x14ac:dyDescent="0.25">
      <c r="A517" s="284">
        <f>+Declarations!A517</f>
        <v>0</v>
      </c>
      <c r="B517" t="str">
        <f t="shared" si="169"/>
        <v/>
      </c>
      <c r="C517" s="1" t="str">
        <f t="shared" si="170"/>
        <v/>
      </c>
      <c r="D517" s="1" t="str">
        <f t="shared" si="167"/>
        <v/>
      </c>
      <c r="E517" s="15">
        <f t="shared" si="171"/>
        <v>0</v>
      </c>
      <c r="F517" s="1">
        <f t="shared" si="172"/>
        <v>0</v>
      </c>
      <c r="G517" s="1" t="str">
        <f t="shared" si="173"/>
        <v/>
      </c>
      <c r="H517" t="str">
        <f t="shared" si="187"/>
        <v xml:space="preserve"> </v>
      </c>
      <c r="M517" s="39">
        <f t="shared" si="168"/>
        <v>0</v>
      </c>
      <c r="N517" s="39">
        <f t="shared" si="174"/>
        <v>0</v>
      </c>
      <c r="O517" s="39">
        <f t="shared" si="175"/>
        <v>0</v>
      </c>
      <c r="P517" s="39">
        <f t="shared" si="176"/>
        <v>0</v>
      </c>
      <c r="Q517" s="367">
        <f t="shared" si="177"/>
        <v>0</v>
      </c>
      <c r="R517" s="368">
        <f t="shared" si="178"/>
        <v>0</v>
      </c>
      <c r="S517" s="367">
        <f t="shared" si="179"/>
        <v>0</v>
      </c>
      <c r="T517" s="367">
        <f t="shared" si="180"/>
        <v>0</v>
      </c>
      <c r="U517">
        <f t="shared" si="181"/>
        <v>0</v>
      </c>
      <c r="V517">
        <f t="shared" si="182"/>
        <v>0</v>
      </c>
      <c r="W517">
        <f t="shared" si="183"/>
        <v>0</v>
      </c>
      <c r="X517">
        <f t="shared" si="184"/>
        <v>0</v>
      </c>
      <c r="Y517">
        <f t="shared" si="185"/>
        <v>0</v>
      </c>
      <c r="AA517" s="1" t="e">
        <f t="shared" si="186"/>
        <v>#N/A</v>
      </c>
    </row>
    <row r="518" spans="1:27" x14ac:dyDescent="0.25">
      <c r="A518" s="284">
        <f>+Declarations!A518</f>
        <v>0</v>
      </c>
      <c r="B518" t="str">
        <f t="shared" si="169"/>
        <v/>
      </c>
      <c r="C518" s="1" t="str">
        <f t="shared" si="170"/>
        <v/>
      </c>
      <c r="D518" s="1" t="str">
        <f t="shared" si="167"/>
        <v/>
      </c>
      <c r="E518" s="15">
        <f t="shared" si="171"/>
        <v>0</v>
      </c>
      <c r="F518" s="1">
        <f t="shared" si="172"/>
        <v>0</v>
      </c>
      <c r="G518" s="1" t="str">
        <f t="shared" si="173"/>
        <v/>
      </c>
      <c r="H518" t="str">
        <f t="shared" si="187"/>
        <v xml:space="preserve"> </v>
      </c>
      <c r="M518" s="39">
        <f t="shared" si="168"/>
        <v>0</v>
      </c>
      <c r="N518" s="39">
        <f t="shared" si="174"/>
        <v>0</v>
      </c>
      <c r="O518" s="39">
        <f t="shared" si="175"/>
        <v>0</v>
      </c>
      <c r="P518" s="39">
        <f t="shared" si="176"/>
        <v>0</v>
      </c>
      <c r="Q518" s="367">
        <f t="shared" si="177"/>
        <v>0</v>
      </c>
      <c r="R518" s="368">
        <f t="shared" si="178"/>
        <v>0</v>
      </c>
      <c r="S518" s="367">
        <f t="shared" si="179"/>
        <v>0</v>
      </c>
      <c r="T518" s="367">
        <f t="shared" si="180"/>
        <v>0</v>
      </c>
      <c r="U518">
        <f t="shared" si="181"/>
        <v>0</v>
      </c>
      <c r="V518">
        <f t="shared" si="182"/>
        <v>0</v>
      </c>
      <c r="W518">
        <f t="shared" si="183"/>
        <v>0</v>
      </c>
      <c r="X518">
        <f t="shared" si="184"/>
        <v>0</v>
      </c>
      <c r="Y518">
        <f t="shared" si="185"/>
        <v>0</v>
      </c>
      <c r="AA518" s="1" t="e">
        <f t="shared" si="186"/>
        <v>#N/A</v>
      </c>
    </row>
    <row r="519" spans="1:27" x14ac:dyDescent="0.25">
      <c r="A519" s="284">
        <f>+Declarations!A519</f>
        <v>0</v>
      </c>
      <c r="B519" t="str">
        <f t="shared" si="169"/>
        <v/>
      </c>
      <c r="C519" s="1" t="str">
        <f t="shared" si="170"/>
        <v/>
      </c>
      <c r="D519" s="1" t="str">
        <f t="shared" ref="D519:D582" si="188">IF(OR(G519="G",G519="F"),"F",IF(OR(G519="B",G519="M"),"M",""))</f>
        <v/>
      </c>
      <c r="E519" s="15">
        <f t="shared" si="171"/>
        <v>0</v>
      </c>
      <c r="F519" s="1">
        <f t="shared" si="172"/>
        <v>0</v>
      </c>
      <c r="G519" s="1" t="str">
        <f t="shared" si="173"/>
        <v/>
      </c>
      <c r="H519" t="str">
        <f t="shared" si="187"/>
        <v xml:space="preserve"> </v>
      </c>
      <c r="M519" s="39">
        <f t="shared" si="168"/>
        <v>0</v>
      </c>
      <c r="N519" s="39">
        <f t="shared" si="174"/>
        <v>0</v>
      </c>
      <c r="O519" s="39">
        <f t="shared" si="175"/>
        <v>0</v>
      </c>
      <c r="P519" s="39">
        <f t="shared" si="176"/>
        <v>0</v>
      </c>
      <c r="Q519" s="367">
        <f t="shared" si="177"/>
        <v>0</v>
      </c>
      <c r="R519" s="368">
        <f t="shared" si="178"/>
        <v>0</v>
      </c>
      <c r="S519" s="367">
        <f t="shared" si="179"/>
        <v>0</v>
      </c>
      <c r="T519" s="367">
        <f t="shared" si="180"/>
        <v>0</v>
      </c>
      <c r="U519">
        <f t="shared" si="181"/>
        <v>0</v>
      </c>
      <c r="V519">
        <f t="shared" si="182"/>
        <v>0</v>
      </c>
      <c r="W519">
        <f t="shared" si="183"/>
        <v>0</v>
      </c>
      <c r="X519">
        <f t="shared" si="184"/>
        <v>0</v>
      </c>
      <c r="Y519">
        <f t="shared" si="185"/>
        <v>0</v>
      </c>
      <c r="AA519" s="1" t="e">
        <f t="shared" si="186"/>
        <v>#N/A</v>
      </c>
    </row>
    <row r="520" spans="1:27" x14ac:dyDescent="0.25">
      <c r="A520" s="284">
        <f>+Declarations!A520</f>
        <v>0</v>
      </c>
      <c r="B520" t="str">
        <f t="shared" si="169"/>
        <v/>
      </c>
      <c r="C520" s="1" t="str">
        <f t="shared" si="170"/>
        <v/>
      </c>
      <c r="D520" s="1" t="str">
        <f t="shared" si="188"/>
        <v/>
      </c>
      <c r="E520" s="15">
        <f t="shared" si="171"/>
        <v>0</v>
      </c>
      <c r="F520" s="1">
        <f t="shared" si="172"/>
        <v>0</v>
      </c>
      <c r="G520" s="1" t="str">
        <f t="shared" si="173"/>
        <v/>
      </c>
      <c r="H520" t="str">
        <f t="shared" si="187"/>
        <v xml:space="preserve"> </v>
      </c>
      <c r="M520" s="39">
        <f t="shared" si="168"/>
        <v>0</v>
      </c>
      <c r="N520" s="39">
        <f t="shared" si="174"/>
        <v>0</v>
      </c>
      <c r="O520" s="39">
        <f t="shared" si="175"/>
        <v>0</v>
      </c>
      <c r="P520" s="39">
        <f t="shared" si="176"/>
        <v>0</v>
      </c>
      <c r="Q520" s="367">
        <f t="shared" si="177"/>
        <v>0</v>
      </c>
      <c r="R520" s="368">
        <f t="shared" si="178"/>
        <v>0</v>
      </c>
      <c r="S520" s="367">
        <f t="shared" si="179"/>
        <v>0</v>
      </c>
      <c r="T520" s="367">
        <f t="shared" si="180"/>
        <v>0</v>
      </c>
      <c r="U520">
        <f t="shared" si="181"/>
        <v>0</v>
      </c>
      <c r="V520">
        <f t="shared" si="182"/>
        <v>0</v>
      </c>
      <c r="W520">
        <f t="shared" si="183"/>
        <v>0</v>
      </c>
      <c r="X520">
        <f t="shared" si="184"/>
        <v>0</v>
      </c>
      <c r="Y520">
        <f t="shared" si="185"/>
        <v>0</v>
      </c>
      <c r="AA520" s="1" t="e">
        <f t="shared" si="186"/>
        <v>#N/A</v>
      </c>
    </row>
    <row r="521" spans="1:27" x14ac:dyDescent="0.25">
      <c r="A521" s="284">
        <f>+Declarations!A521</f>
        <v>0</v>
      </c>
      <c r="B521" t="str">
        <f t="shared" si="169"/>
        <v/>
      </c>
      <c r="C521" s="1" t="str">
        <f t="shared" si="170"/>
        <v/>
      </c>
      <c r="D521" s="1" t="str">
        <f t="shared" si="188"/>
        <v/>
      </c>
      <c r="E521" s="15">
        <f t="shared" si="171"/>
        <v>0</v>
      </c>
      <c r="F521" s="1">
        <f t="shared" si="172"/>
        <v>0</v>
      </c>
      <c r="G521" s="1" t="str">
        <f t="shared" si="173"/>
        <v/>
      </c>
      <c r="H521" t="str">
        <f t="shared" si="187"/>
        <v xml:space="preserve"> </v>
      </c>
      <c r="M521" s="39">
        <f t="shared" si="168"/>
        <v>0</v>
      </c>
      <c r="N521" s="39">
        <f t="shared" si="174"/>
        <v>0</v>
      </c>
      <c r="O521" s="39">
        <f t="shared" si="175"/>
        <v>0</v>
      </c>
      <c r="P521" s="39">
        <f t="shared" si="176"/>
        <v>0</v>
      </c>
      <c r="Q521" s="367">
        <f t="shared" si="177"/>
        <v>0</v>
      </c>
      <c r="R521" s="368">
        <f t="shared" si="178"/>
        <v>0</v>
      </c>
      <c r="S521" s="367">
        <f t="shared" si="179"/>
        <v>0</v>
      </c>
      <c r="T521" s="367">
        <f t="shared" si="180"/>
        <v>0</v>
      </c>
      <c r="U521">
        <f t="shared" si="181"/>
        <v>0</v>
      </c>
      <c r="V521">
        <f t="shared" si="182"/>
        <v>0</v>
      </c>
      <c r="W521">
        <f t="shared" si="183"/>
        <v>0</v>
      </c>
      <c r="X521">
        <f t="shared" si="184"/>
        <v>0</v>
      </c>
      <c r="Y521">
        <f t="shared" si="185"/>
        <v>0</v>
      </c>
      <c r="AA521" s="1" t="e">
        <f t="shared" si="186"/>
        <v>#N/A</v>
      </c>
    </row>
    <row r="522" spans="1:27" x14ac:dyDescent="0.25">
      <c r="A522" s="284">
        <f>+Declarations!A522</f>
        <v>0</v>
      </c>
      <c r="B522" t="str">
        <f t="shared" si="169"/>
        <v/>
      </c>
      <c r="C522" s="1" t="str">
        <f t="shared" si="170"/>
        <v/>
      </c>
      <c r="D522" s="1" t="str">
        <f t="shared" si="188"/>
        <v/>
      </c>
      <c r="E522" s="15">
        <f t="shared" si="171"/>
        <v>0</v>
      </c>
      <c r="F522" s="1">
        <f t="shared" si="172"/>
        <v>0</v>
      </c>
      <c r="G522" s="1" t="str">
        <f t="shared" si="173"/>
        <v/>
      </c>
      <c r="H522" t="str">
        <f t="shared" si="187"/>
        <v xml:space="preserve"> </v>
      </c>
      <c r="M522" s="39">
        <f t="shared" si="168"/>
        <v>0</v>
      </c>
      <c r="N522" s="39">
        <f t="shared" si="174"/>
        <v>0</v>
      </c>
      <c r="O522" s="39">
        <f t="shared" si="175"/>
        <v>0</v>
      </c>
      <c r="P522" s="39">
        <f t="shared" si="176"/>
        <v>0</v>
      </c>
      <c r="Q522" s="367">
        <f t="shared" si="177"/>
        <v>0</v>
      </c>
      <c r="R522" s="368">
        <f t="shared" si="178"/>
        <v>0</v>
      </c>
      <c r="S522" s="367">
        <f t="shared" si="179"/>
        <v>0</v>
      </c>
      <c r="T522" s="367">
        <f t="shared" si="180"/>
        <v>0</v>
      </c>
      <c r="U522">
        <f t="shared" si="181"/>
        <v>0</v>
      </c>
      <c r="V522">
        <f t="shared" si="182"/>
        <v>0</v>
      </c>
      <c r="W522">
        <f t="shared" si="183"/>
        <v>0</v>
      </c>
      <c r="X522">
        <f t="shared" si="184"/>
        <v>0</v>
      </c>
      <c r="Y522">
        <f t="shared" si="185"/>
        <v>0</v>
      </c>
      <c r="AA522" s="1" t="e">
        <f t="shared" si="186"/>
        <v>#N/A</v>
      </c>
    </row>
    <row r="523" spans="1:27" x14ac:dyDescent="0.25">
      <c r="A523" s="284">
        <f>+Declarations!A523</f>
        <v>0</v>
      </c>
      <c r="B523" t="str">
        <f t="shared" si="169"/>
        <v/>
      </c>
      <c r="C523" s="1" t="str">
        <f t="shared" si="170"/>
        <v/>
      </c>
      <c r="D523" s="1" t="str">
        <f t="shared" si="188"/>
        <v/>
      </c>
      <c r="E523" s="15">
        <f t="shared" si="171"/>
        <v>0</v>
      </c>
      <c r="F523" s="1">
        <f t="shared" si="172"/>
        <v>0</v>
      </c>
      <c r="G523" s="1" t="str">
        <f t="shared" si="173"/>
        <v/>
      </c>
      <c r="H523" t="str">
        <f t="shared" si="187"/>
        <v xml:space="preserve"> </v>
      </c>
      <c r="M523" s="39">
        <f t="shared" si="168"/>
        <v>0</v>
      </c>
      <c r="N523" s="39">
        <f t="shared" si="174"/>
        <v>0</v>
      </c>
      <c r="O523" s="39">
        <f t="shared" si="175"/>
        <v>0</v>
      </c>
      <c r="P523" s="39">
        <f t="shared" si="176"/>
        <v>0</v>
      </c>
      <c r="Q523" s="367">
        <f t="shared" si="177"/>
        <v>0</v>
      </c>
      <c r="R523" s="368">
        <f t="shared" si="178"/>
        <v>0</v>
      </c>
      <c r="S523" s="367">
        <f t="shared" si="179"/>
        <v>0</v>
      </c>
      <c r="T523" s="367">
        <f t="shared" si="180"/>
        <v>0</v>
      </c>
      <c r="U523">
        <f t="shared" si="181"/>
        <v>0</v>
      </c>
      <c r="V523">
        <f t="shared" si="182"/>
        <v>0</v>
      </c>
      <c r="W523">
        <f t="shared" si="183"/>
        <v>0</v>
      </c>
      <c r="X523">
        <f t="shared" si="184"/>
        <v>0</v>
      </c>
      <c r="Y523">
        <f t="shared" si="185"/>
        <v>0</v>
      </c>
      <c r="AA523" s="1" t="e">
        <f t="shared" si="186"/>
        <v>#N/A</v>
      </c>
    </row>
    <row r="524" spans="1:27" x14ac:dyDescent="0.25">
      <c r="A524" s="284">
        <f>+Declarations!A524</f>
        <v>0</v>
      </c>
      <c r="B524" t="str">
        <f t="shared" si="169"/>
        <v/>
      </c>
      <c r="C524" s="1" t="str">
        <f t="shared" si="170"/>
        <v/>
      </c>
      <c r="D524" s="1" t="str">
        <f t="shared" si="188"/>
        <v/>
      </c>
      <c r="E524" s="15">
        <f t="shared" si="171"/>
        <v>0</v>
      </c>
      <c r="F524" s="1">
        <f t="shared" si="172"/>
        <v>0</v>
      </c>
      <c r="G524" s="1" t="str">
        <f t="shared" si="173"/>
        <v/>
      </c>
      <c r="H524" t="str">
        <f t="shared" si="187"/>
        <v xml:space="preserve"> </v>
      </c>
      <c r="M524" s="39">
        <f t="shared" si="168"/>
        <v>0</v>
      </c>
      <c r="N524" s="39">
        <f t="shared" si="174"/>
        <v>0</v>
      </c>
      <c r="O524" s="39">
        <f t="shared" si="175"/>
        <v>0</v>
      </c>
      <c r="P524" s="39">
        <f t="shared" si="176"/>
        <v>0</v>
      </c>
      <c r="Q524" s="367">
        <f t="shared" si="177"/>
        <v>0</v>
      </c>
      <c r="R524" s="368">
        <f t="shared" si="178"/>
        <v>0</v>
      </c>
      <c r="S524" s="367">
        <f t="shared" si="179"/>
        <v>0</v>
      </c>
      <c r="T524" s="367">
        <f t="shared" si="180"/>
        <v>0</v>
      </c>
      <c r="U524">
        <f t="shared" si="181"/>
        <v>0</v>
      </c>
      <c r="V524">
        <f t="shared" si="182"/>
        <v>0</v>
      </c>
      <c r="W524">
        <f t="shared" si="183"/>
        <v>0</v>
      </c>
      <c r="X524">
        <f t="shared" si="184"/>
        <v>0</v>
      </c>
      <c r="Y524">
        <f t="shared" si="185"/>
        <v>0</v>
      </c>
      <c r="AA524" s="1" t="e">
        <f t="shared" si="186"/>
        <v>#N/A</v>
      </c>
    </row>
    <row r="525" spans="1:27" x14ac:dyDescent="0.25">
      <c r="A525" s="284">
        <f>+Declarations!A525</f>
        <v>0</v>
      </c>
      <c r="B525" t="str">
        <f t="shared" si="169"/>
        <v/>
      </c>
      <c r="C525" s="1" t="str">
        <f t="shared" si="170"/>
        <v/>
      </c>
      <c r="D525" s="1" t="str">
        <f t="shared" si="188"/>
        <v/>
      </c>
      <c r="E525" s="15">
        <f t="shared" si="171"/>
        <v>0</v>
      </c>
      <c r="F525" s="1">
        <f t="shared" si="172"/>
        <v>0</v>
      </c>
      <c r="G525" s="1" t="str">
        <f t="shared" si="173"/>
        <v/>
      </c>
      <c r="H525" t="str">
        <f t="shared" si="187"/>
        <v xml:space="preserve"> </v>
      </c>
      <c r="M525" s="39">
        <f t="shared" si="168"/>
        <v>0</v>
      </c>
      <c r="N525" s="39">
        <f t="shared" si="174"/>
        <v>0</v>
      </c>
      <c r="O525" s="39">
        <f t="shared" si="175"/>
        <v>0</v>
      </c>
      <c r="P525" s="39">
        <f t="shared" si="176"/>
        <v>0</v>
      </c>
      <c r="Q525" s="367">
        <f t="shared" si="177"/>
        <v>0</v>
      </c>
      <c r="R525" s="368">
        <f t="shared" si="178"/>
        <v>0</v>
      </c>
      <c r="S525" s="367">
        <f t="shared" si="179"/>
        <v>0</v>
      </c>
      <c r="T525" s="367">
        <f t="shared" si="180"/>
        <v>0</v>
      </c>
      <c r="U525">
        <f t="shared" si="181"/>
        <v>0</v>
      </c>
      <c r="V525">
        <f t="shared" si="182"/>
        <v>0</v>
      </c>
      <c r="W525">
        <f t="shared" si="183"/>
        <v>0</v>
      </c>
      <c r="X525">
        <f t="shared" si="184"/>
        <v>0</v>
      </c>
      <c r="Y525">
        <f t="shared" si="185"/>
        <v>0</v>
      </c>
      <c r="AA525" s="1" t="e">
        <f t="shared" si="186"/>
        <v>#N/A</v>
      </c>
    </row>
    <row r="526" spans="1:27" x14ac:dyDescent="0.25">
      <c r="A526" s="284">
        <f>+Declarations!A526</f>
        <v>0</v>
      </c>
      <c r="B526" t="str">
        <f t="shared" si="169"/>
        <v/>
      </c>
      <c r="C526" s="1" t="str">
        <f t="shared" si="170"/>
        <v/>
      </c>
      <c r="D526" s="1" t="str">
        <f t="shared" si="188"/>
        <v/>
      </c>
      <c r="E526" s="15">
        <f t="shared" si="171"/>
        <v>0</v>
      </c>
      <c r="F526" s="1">
        <f t="shared" si="172"/>
        <v>0</v>
      </c>
      <c r="G526" s="1" t="str">
        <f t="shared" si="173"/>
        <v/>
      </c>
      <c r="H526" t="str">
        <f t="shared" si="187"/>
        <v xml:space="preserve"> </v>
      </c>
      <c r="M526" s="39">
        <f t="shared" si="168"/>
        <v>0</v>
      </c>
      <c r="N526" s="39">
        <f t="shared" si="174"/>
        <v>0</v>
      </c>
      <c r="O526" s="39">
        <f t="shared" si="175"/>
        <v>0</v>
      </c>
      <c r="P526" s="39">
        <f t="shared" si="176"/>
        <v>0</v>
      </c>
      <c r="Q526" s="367">
        <f t="shared" si="177"/>
        <v>0</v>
      </c>
      <c r="R526" s="368">
        <f t="shared" si="178"/>
        <v>0</v>
      </c>
      <c r="S526" s="367">
        <f t="shared" si="179"/>
        <v>0</v>
      </c>
      <c r="T526" s="367">
        <f t="shared" si="180"/>
        <v>0</v>
      </c>
      <c r="U526">
        <f t="shared" si="181"/>
        <v>0</v>
      </c>
      <c r="V526">
        <f t="shared" si="182"/>
        <v>0</v>
      </c>
      <c r="W526">
        <f t="shared" si="183"/>
        <v>0</v>
      </c>
      <c r="X526">
        <f t="shared" si="184"/>
        <v>0</v>
      </c>
      <c r="Y526">
        <f t="shared" si="185"/>
        <v>0</v>
      </c>
      <c r="AA526" s="1" t="e">
        <f t="shared" si="186"/>
        <v>#N/A</v>
      </c>
    </row>
    <row r="527" spans="1:27" x14ac:dyDescent="0.25">
      <c r="A527" s="284">
        <f>+Declarations!A527</f>
        <v>0</v>
      </c>
      <c r="B527" t="str">
        <f t="shared" si="169"/>
        <v/>
      </c>
      <c r="C527" s="1" t="str">
        <f t="shared" si="170"/>
        <v/>
      </c>
      <c r="D527" s="1" t="str">
        <f t="shared" si="188"/>
        <v/>
      </c>
      <c r="E527" s="15">
        <f t="shared" si="171"/>
        <v>0</v>
      </c>
      <c r="F527" s="1">
        <f t="shared" si="172"/>
        <v>0</v>
      </c>
      <c r="G527" s="1" t="str">
        <f t="shared" si="173"/>
        <v/>
      </c>
      <c r="H527" t="str">
        <f t="shared" si="187"/>
        <v xml:space="preserve"> </v>
      </c>
      <c r="M527" s="39">
        <f t="shared" si="168"/>
        <v>0</v>
      </c>
      <c r="N527" s="39">
        <f t="shared" si="174"/>
        <v>0</v>
      </c>
      <c r="O527" s="39">
        <f t="shared" si="175"/>
        <v>0</v>
      </c>
      <c r="P527" s="39">
        <f t="shared" si="176"/>
        <v>0</v>
      </c>
      <c r="Q527" s="367">
        <f t="shared" si="177"/>
        <v>0</v>
      </c>
      <c r="R527" s="368">
        <f t="shared" si="178"/>
        <v>0</v>
      </c>
      <c r="S527" s="367">
        <f t="shared" si="179"/>
        <v>0</v>
      </c>
      <c r="T527" s="367">
        <f t="shared" si="180"/>
        <v>0</v>
      </c>
      <c r="U527">
        <f t="shared" si="181"/>
        <v>0</v>
      </c>
      <c r="V527">
        <f t="shared" si="182"/>
        <v>0</v>
      </c>
      <c r="W527">
        <f t="shared" si="183"/>
        <v>0</v>
      </c>
      <c r="X527">
        <f t="shared" si="184"/>
        <v>0</v>
      </c>
      <c r="Y527">
        <f t="shared" si="185"/>
        <v>0</v>
      </c>
      <c r="AA527" s="1" t="e">
        <f t="shared" si="186"/>
        <v>#N/A</v>
      </c>
    </row>
    <row r="528" spans="1:27" x14ac:dyDescent="0.25">
      <c r="A528" s="284">
        <f>+Declarations!A528</f>
        <v>0</v>
      </c>
      <c r="B528" t="str">
        <f t="shared" si="169"/>
        <v/>
      </c>
      <c r="C528" s="1" t="str">
        <f t="shared" si="170"/>
        <v/>
      </c>
      <c r="D528" s="1" t="str">
        <f t="shared" si="188"/>
        <v/>
      </c>
      <c r="E528" s="15">
        <f t="shared" si="171"/>
        <v>0</v>
      </c>
      <c r="F528" s="1">
        <f t="shared" si="172"/>
        <v>0</v>
      </c>
      <c r="G528" s="1" t="str">
        <f t="shared" si="173"/>
        <v/>
      </c>
      <c r="H528" t="str">
        <f t="shared" si="187"/>
        <v xml:space="preserve"> </v>
      </c>
      <c r="M528" s="39">
        <f t="shared" si="168"/>
        <v>0</v>
      </c>
      <c r="N528" s="39">
        <f t="shared" si="174"/>
        <v>0</v>
      </c>
      <c r="O528" s="39">
        <f t="shared" si="175"/>
        <v>0</v>
      </c>
      <c r="P528" s="39">
        <f t="shared" si="176"/>
        <v>0</v>
      </c>
      <c r="Q528" s="367">
        <f t="shared" si="177"/>
        <v>0</v>
      </c>
      <c r="R528" s="368">
        <f t="shared" si="178"/>
        <v>0</v>
      </c>
      <c r="S528" s="367">
        <f t="shared" si="179"/>
        <v>0</v>
      </c>
      <c r="T528" s="367">
        <f t="shared" si="180"/>
        <v>0</v>
      </c>
      <c r="U528">
        <f t="shared" si="181"/>
        <v>0</v>
      </c>
      <c r="V528">
        <f t="shared" si="182"/>
        <v>0</v>
      </c>
      <c r="W528">
        <f t="shared" si="183"/>
        <v>0</v>
      </c>
      <c r="X528">
        <f t="shared" si="184"/>
        <v>0</v>
      </c>
      <c r="Y528">
        <f t="shared" si="185"/>
        <v>0</v>
      </c>
      <c r="AA528" s="1" t="e">
        <f t="shared" si="186"/>
        <v>#N/A</v>
      </c>
    </row>
    <row r="529" spans="1:27" x14ac:dyDescent="0.25">
      <c r="A529" s="284">
        <f>+Declarations!A529</f>
        <v>0</v>
      </c>
      <c r="B529" t="str">
        <f t="shared" si="169"/>
        <v/>
      </c>
      <c r="C529" s="1" t="str">
        <f t="shared" si="170"/>
        <v/>
      </c>
      <c r="D529" s="1" t="str">
        <f t="shared" si="188"/>
        <v/>
      </c>
      <c r="E529" s="15">
        <f t="shared" si="171"/>
        <v>0</v>
      </c>
      <c r="F529" s="1">
        <f t="shared" si="172"/>
        <v>0</v>
      </c>
      <c r="G529" s="1" t="str">
        <f t="shared" si="173"/>
        <v/>
      </c>
      <c r="H529" t="str">
        <f t="shared" si="187"/>
        <v xml:space="preserve"> </v>
      </c>
      <c r="M529" s="39">
        <f t="shared" si="168"/>
        <v>0</v>
      </c>
      <c r="N529" s="39">
        <f t="shared" si="174"/>
        <v>0</v>
      </c>
      <c r="O529" s="39">
        <f t="shared" si="175"/>
        <v>0</v>
      </c>
      <c r="P529" s="39">
        <f t="shared" si="176"/>
        <v>0</v>
      </c>
      <c r="Q529" s="367">
        <f t="shared" si="177"/>
        <v>0</v>
      </c>
      <c r="R529" s="368">
        <f t="shared" si="178"/>
        <v>0</v>
      </c>
      <c r="S529" s="367">
        <f t="shared" si="179"/>
        <v>0</v>
      </c>
      <c r="T529" s="367">
        <f t="shared" si="180"/>
        <v>0</v>
      </c>
      <c r="U529">
        <f t="shared" si="181"/>
        <v>0</v>
      </c>
      <c r="V529">
        <f t="shared" si="182"/>
        <v>0</v>
      </c>
      <c r="W529">
        <f t="shared" si="183"/>
        <v>0</v>
      </c>
      <c r="X529">
        <f t="shared" si="184"/>
        <v>0</v>
      </c>
      <c r="Y529">
        <f t="shared" si="185"/>
        <v>0</v>
      </c>
      <c r="AA529" s="1" t="e">
        <f t="shared" si="186"/>
        <v>#N/A</v>
      </c>
    </row>
    <row r="530" spans="1:27" x14ac:dyDescent="0.25">
      <c r="A530" s="284">
        <f>+Declarations!A530</f>
        <v>0</v>
      </c>
      <c r="B530" t="str">
        <f t="shared" si="169"/>
        <v/>
      </c>
      <c r="C530" s="1" t="str">
        <f t="shared" si="170"/>
        <v/>
      </c>
      <c r="D530" s="1" t="str">
        <f t="shared" si="188"/>
        <v/>
      </c>
      <c r="E530" s="15">
        <f t="shared" si="171"/>
        <v>0</v>
      </c>
      <c r="F530" s="1">
        <f t="shared" si="172"/>
        <v>0</v>
      </c>
      <c r="G530" s="1" t="str">
        <f t="shared" si="173"/>
        <v/>
      </c>
      <c r="H530" t="str">
        <f t="shared" si="187"/>
        <v xml:space="preserve"> </v>
      </c>
      <c r="M530" s="39">
        <f t="shared" si="168"/>
        <v>0</v>
      </c>
      <c r="N530" s="39">
        <f t="shared" si="174"/>
        <v>0</v>
      </c>
      <c r="O530" s="39">
        <f t="shared" si="175"/>
        <v>0</v>
      </c>
      <c r="P530" s="39">
        <f t="shared" si="176"/>
        <v>0</v>
      </c>
      <c r="Q530" s="367">
        <f t="shared" si="177"/>
        <v>0</v>
      </c>
      <c r="R530" s="368">
        <f t="shared" si="178"/>
        <v>0</v>
      </c>
      <c r="S530" s="367">
        <f t="shared" si="179"/>
        <v>0</v>
      </c>
      <c r="T530" s="367">
        <f t="shared" si="180"/>
        <v>0</v>
      </c>
      <c r="U530">
        <f t="shared" si="181"/>
        <v>0</v>
      </c>
      <c r="V530">
        <f t="shared" si="182"/>
        <v>0</v>
      </c>
      <c r="W530">
        <f t="shared" si="183"/>
        <v>0</v>
      </c>
      <c r="X530">
        <f t="shared" si="184"/>
        <v>0</v>
      </c>
      <c r="Y530">
        <f t="shared" si="185"/>
        <v>0</v>
      </c>
      <c r="AA530" s="1" t="e">
        <f t="shared" si="186"/>
        <v>#N/A</v>
      </c>
    </row>
    <row r="531" spans="1:27" x14ac:dyDescent="0.25">
      <c r="A531" s="284">
        <f>+Declarations!A531</f>
        <v>0</v>
      </c>
      <c r="B531" t="str">
        <f t="shared" si="169"/>
        <v/>
      </c>
      <c r="C531" s="1" t="str">
        <f t="shared" si="170"/>
        <v/>
      </c>
      <c r="D531" s="1" t="str">
        <f t="shared" si="188"/>
        <v/>
      </c>
      <c r="E531" s="15">
        <f t="shared" si="171"/>
        <v>0</v>
      </c>
      <c r="F531" s="1">
        <f t="shared" si="172"/>
        <v>0</v>
      </c>
      <c r="G531" s="1" t="str">
        <f t="shared" si="173"/>
        <v/>
      </c>
      <c r="H531" t="str">
        <f t="shared" si="187"/>
        <v xml:space="preserve"> </v>
      </c>
      <c r="M531" s="39">
        <f t="shared" si="168"/>
        <v>0</v>
      </c>
      <c r="N531" s="39">
        <f t="shared" si="174"/>
        <v>0</v>
      </c>
      <c r="O531" s="39">
        <f t="shared" si="175"/>
        <v>0</v>
      </c>
      <c r="P531" s="39">
        <f t="shared" si="176"/>
        <v>0</v>
      </c>
      <c r="Q531" s="367">
        <f t="shared" si="177"/>
        <v>0</v>
      </c>
      <c r="R531" s="368">
        <f t="shared" si="178"/>
        <v>0</v>
      </c>
      <c r="S531" s="367">
        <f t="shared" si="179"/>
        <v>0</v>
      </c>
      <c r="T531" s="367">
        <f t="shared" si="180"/>
        <v>0</v>
      </c>
      <c r="U531">
        <f t="shared" si="181"/>
        <v>0</v>
      </c>
      <c r="V531">
        <f t="shared" si="182"/>
        <v>0</v>
      </c>
      <c r="W531">
        <f t="shared" si="183"/>
        <v>0</v>
      </c>
      <c r="X531">
        <f t="shared" si="184"/>
        <v>0</v>
      </c>
      <c r="Y531">
        <f t="shared" si="185"/>
        <v>0</v>
      </c>
      <c r="AA531" s="1" t="e">
        <f t="shared" si="186"/>
        <v>#N/A</v>
      </c>
    </row>
    <row r="532" spans="1:27" x14ac:dyDescent="0.25">
      <c r="A532" s="284">
        <f>+Declarations!A532</f>
        <v>0</v>
      </c>
      <c r="B532" t="str">
        <f t="shared" si="169"/>
        <v/>
      </c>
      <c r="C532" s="1" t="str">
        <f t="shared" si="170"/>
        <v/>
      </c>
      <c r="D532" s="1" t="str">
        <f t="shared" si="188"/>
        <v/>
      </c>
      <c r="E532" s="15">
        <f t="shared" si="171"/>
        <v>0</v>
      </c>
      <c r="F532" s="1">
        <f t="shared" si="172"/>
        <v>0</v>
      </c>
      <c r="G532" s="1" t="str">
        <f t="shared" si="173"/>
        <v/>
      </c>
      <c r="H532" t="str">
        <f t="shared" si="187"/>
        <v xml:space="preserve"> </v>
      </c>
      <c r="M532" s="39">
        <f t="shared" si="168"/>
        <v>0</v>
      </c>
      <c r="N532" s="39">
        <f t="shared" si="174"/>
        <v>0</v>
      </c>
      <c r="O532" s="39">
        <f t="shared" si="175"/>
        <v>0</v>
      </c>
      <c r="P532" s="39">
        <f t="shared" si="176"/>
        <v>0</v>
      </c>
      <c r="Q532" s="367">
        <f t="shared" si="177"/>
        <v>0</v>
      </c>
      <c r="R532" s="368">
        <f t="shared" si="178"/>
        <v>0</v>
      </c>
      <c r="S532" s="367">
        <f t="shared" si="179"/>
        <v>0</v>
      </c>
      <c r="T532" s="367">
        <f t="shared" si="180"/>
        <v>0</v>
      </c>
      <c r="U532">
        <f t="shared" si="181"/>
        <v>0</v>
      </c>
      <c r="V532">
        <f t="shared" si="182"/>
        <v>0</v>
      </c>
      <c r="W532">
        <f t="shared" si="183"/>
        <v>0</v>
      </c>
      <c r="X532">
        <f t="shared" si="184"/>
        <v>0</v>
      </c>
      <c r="Y532">
        <f t="shared" si="185"/>
        <v>0</v>
      </c>
      <c r="AA532" s="1" t="e">
        <f t="shared" si="186"/>
        <v>#N/A</v>
      </c>
    </row>
    <row r="533" spans="1:27" x14ac:dyDescent="0.25">
      <c r="A533" s="284">
        <f>+Declarations!A533</f>
        <v>0</v>
      </c>
      <c r="B533" t="str">
        <f t="shared" si="169"/>
        <v/>
      </c>
      <c r="C533" s="1" t="str">
        <f t="shared" si="170"/>
        <v/>
      </c>
      <c r="D533" s="1" t="str">
        <f t="shared" si="188"/>
        <v/>
      </c>
      <c r="E533" s="15">
        <f t="shared" si="171"/>
        <v>0</v>
      </c>
      <c r="F533" s="1">
        <f t="shared" si="172"/>
        <v>0</v>
      </c>
      <c r="G533" s="1" t="str">
        <f t="shared" si="173"/>
        <v/>
      </c>
      <c r="H533" t="str">
        <f t="shared" si="187"/>
        <v xml:space="preserve"> </v>
      </c>
      <c r="M533" s="39">
        <f t="shared" si="168"/>
        <v>0</v>
      </c>
      <c r="N533" s="39">
        <f t="shared" si="174"/>
        <v>0</v>
      </c>
      <c r="O533" s="39">
        <f t="shared" si="175"/>
        <v>0</v>
      </c>
      <c r="P533" s="39">
        <f t="shared" si="176"/>
        <v>0</v>
      </c>
      <c r="Q533" s="367">
        <f t="shared" si="177"/>
        <v>0</v>
      </c>
      <c r="R533" s="368">
        <f t="shared" si="178"/>
        <v>0</v>
      </c>
      <c r="S533" s="367">
        <f t="shared" si="179"/>
        <v>0</v>
      </c>
      <c r="T533" s="367">
        <f t="shared" si="180"/>
        <v>0</v>
      </c>
      <c r="U533">
        <f t="shared" si="181"/>
        <v>0</v>
      </c>
      <c r="V533">
        <f t="shared" si="182"/>
        <v>0</v>
      </c>
      <c r="W533">
        <f t="shared" si="183"/>
        <v>0</v>
      </c>
      <c r="X533">
        <f t="shared" si="184"/>
        <v>0</v>
      </c>
      <c r="Y533">
        <f t="shared" si="185"/>
        <v>0</v>
      </c>
      <c r="AA533" s="1" t="e">
        <f t="shared" si="186"/>
        <v>#N/A</v>
      </c>
    </row>
    <row r="534" spans="1:27" x14ac:dyDescent="0.25">
      <c r="A534" s="284">
        <f>+Declarations!A534</f>
        <v>0</v>
      </c>
      <c r="B534" t="str">
        <f t="shared" si="169"/>
        <v/>
      </c>
      <c r="C534" s="1" t="str">
        <f t="shared" si="170"/>
        <v/>
      </c>
      <c r="D534" s="1" t="str">
        <f t="shared" si="188"/>
        <v/>
      </c>
      <c r="E534" s="15">
        <f t="shared" si="171"/>
        <v>0</v>
      </c>
      <c r="F534" s="1">
        <f t="shared" si="172"/>
        <v>0</v>
      </c>
      <c r="G534" s="1" t="str">
        <f t="shared" si="173"/>
        <v/>
      </c>
      <c r="H534" t="str">
        <f t="shared" si="187"/>
        <v xml:space="preserve"> </v>
      </c>
      <c r="M534" s="39">
        <f t="shared" si="168"/>
        <v>0</v>
      </c>
      <c r="N534" s="39">
        <f t="shared" si="174"/>
        <v>0</v>
      </c>
      <c r="O534" s="39">
        <f t="shared" si="175"/>
        <v>0</v>
      </c>
      <c r="P534" s="39">
        <f t="shared" si="176"/>
        <v>0</v>
      </c>
      <c r="Q534" s="367">
        <f t="shared" si="177"/>
        <v>0</v>
      </c>
      <c r="R534" s="368">
        <f t="shared" si="178"/>
        <v>0</v>
      </c>
      <c r="S534" s="367">
        <f t="shared" si="179"/>
        <v>0</v>
      </c>
      <c r="T534" s="367">
        <f t="shared" si="180"/>
        <v>0</v>
      </c>
      <c r="U534">
        <f t="shared" si="181"/>
        <v>0</v>
      </c>
      <c r="V534">
        <f t="shared" si="182"/>
        <v>0</v>
      </c>
      <c r="W534">
        <f t="shared" si="183"/>
        <v>0</v>
      </c>
      <c r="X534">
        <f t="shared" si="184"/>
        <v>0</v>
      </c>
      <c r="Y534">
        <f t="shared" si="185"/>
        <v>0</v>
      </c>
      <c r="AA534" s="1" t="e">
        <f t="shared" si="186"/>
        <v>#N/A</v>
      </c>
    </row>
    <row r="535" spans="1:27" x14ac:dyDescent="0.25">
      <c r="A535" s="284">
        <f>+Declarations!A535</f>
        <v>0</v>
      </c>
      <c r="B535" t="str">
        <f t="shared" si="169"/>
        <v/>
      </c>
      <c r="C535" s="1" t="str">
        <f t="shared" si="170"/>
        <v/>
      </c>
      <c r="D535" s="1" t="str">
        <f t="shared" si="188"/>
        <v/>
      </c>
      <c r="E535" s="15">
        <f t="shared" si="171"/>
        <v>0</v>
      </c>
      <c r="F535" s="1">
        <f t="shared" si="172"/>
        <v>0</v>
      </c>
      <c r="G535" s="1" t="str">
        <f t="shared" si="173"/>
        <v/>
      </c>
      <c r="H535" t="str">
        <f t="shared" si="187"/>
        <v xml:space="preserve"> </v>
      </c>
      <c r="M535" s="39">
        <f t="shared" si="168"/>
        <v>0</v>
      </c>
      <c r="N535" s="39">
        <f t="shared" si="174"/>
        <v>0</v>
      </c>
      <c r="O535" s="39">
        <f t="shared" si="175"/>
        <v>0</v>
      </c>
      <c r="P535" s="39">
        <f t="shared" si="176"/>
        <v>0</v>
      </c>
      <c r="Q535" s="367">
        <f t="shared" si="177"/>
        <v>0</v>
      </c>
      <c r="R535" s="368">
        <f t="shared" si="178"/>
        <v>0</v>
      </c>
      <c r="S535" s="367">
        <f t="shared" si="179"/>
        <v>0</v>
      </c>
      <c r="T535" s="367">
        <f t="shared" si="180"/>
        <v>0</v>
      </c>
      <c r="U535">
        <f t="shared" si="181"/>
        <v>0</v>
      </c>
      <c r="V535">
        <f t="shared" si="182"/>
        <v>0</v>
      </c>
      <c r="W535">
        <f t="shared" si="183"/>
        <v>0</v>
      </c>
      <c r="X535">
        <f t="shared" si="184"/>
        <v>0</v>
      </c>
      <c r="Y535">
        <f t="shared" si="185"/>
        <v>0</v>
      </c>
      <c r="AA535" s="1" t="e">
        <f t="shared" si="186"/>
        <v>#N/A</v>
      </c>
    </row>
    <row r="536" spans="1:27" x14ac:dyDescent="0.25">
      <c r="A536" s="284">
        <f>+Declarations!A536</f>
        <v>0</v>
      </c>
      <c r="B536" t="str">
        <f t="shared" si="169"/>
        <v/>
      </c>
      <c r="C536" s="1" t="str">
        <f t="shared" si="170"/>
        <v/>
      </c>
      <c r="D536" s="1" t="str">
        <f t="shared" si="188"/>
        <v/>
      </c>
      <c r="E536" s="15">
        <f t="shared" si="171"/>
        <v>0</v>
      </c>
      <c r="F536" s="1">
        <f t="shared" si="172"/>
        <v>0</v>
      </c>
      <c r="G536" s="1" t="str">
        <f t="shared" si="173"/>
        <v/>
      </c>
      <c r="H536" t="str">
        <f t="shared" si="187"/>
        <v xml:space="preserve"> </v>
      </c>
      <c r="M536" s="39">
        <f t="shared" si="168"/>
        <v>0</v>
      </c>
      <c r="N536" s="39">
        <f t="shared" si="174"/>
        <v>0</v>
      </c>
      <c r="O536" s="39">
        <f t="shared" si="175"/>
        <v>0</v>
      </c>
      <c r="P536" s="39">
        <f t="shared" si="176"/>
        <v>0</v>
      </c>
      <c r="Q536" s="367">
        <f t="shared" si="177"/>
        <v>0</v>
      </c>
      <c r="R536" s="368">
        <f t="shared" si="178"/>
        <v>0</v>
      </c>
      <c r="S536" s="367">
        <f t="shared" si="179"/>
        <v>0</v>
      </c>
      <c r="T536" s="367">
        <f t="shared" si="180"/>
        <v>0</v>
      </c>
      <c r="U536">
        <f t="shared" si="181"/>
        <v>0</v>
      </c>
      <c r="V536">
        <f t="shared" si="182"/>
        <v>0</v>
      </c>
      <c r="W536">
        <f t="shared" si="183"/>
        <v>0</v>
      </c>
      <c r="X536">
        <f t="shared" si="184"/>
        <v>0</v>
      </c>
      <c r="Y536">
        <f t="shared" si="185"/>
        <v>0</v>
      </c>
      <c r="AA536" s="1" t="e">
        <f t="shared" si="186"/>
        <v>#N/A</v>
      </c>
    </row>
    <row r="537" spans="1:27" x14ac:dyDescent="0.25">
      <c r="A537" s="284">
        <f>+Declarations!A537</f>
        <v>0</v>
      </c>
      <c r="B537" t="str">
        <f t="shared" si="169"/>
        <v/>
      </c>
      <c r="C537" s="1" t="str">
        <f t="shared" si="170"/>
        <v/>
      </c>
      <c r="D537" s="1" t="str">
        <f t="shared" si="188"/>
        <v/>
      </c>
      <c r="E537" s="15">
        <f t="shared" si="171"/>
        <v>0</v>
      </c>
      <c r="F537" s="1">
        <f t="shared" si="172"/>
        <v>0</v>
      </c>
      <c r="G537" s="1" t="str">
        <f t="shared" si="173"/>
        <v/>
      </c>
      <c r="H537" t="str">
        <f t="shared" si="187"/>
        <v xml:space="preserve"> </v>
      </c>
      <c r="M537" s="39">
        <f t="shared" si="168"/>
        <v>0</v>
      </c>
      <c r="N537" s="39">
        <f t="shared" si="174"/>
        <v>0</v>
      </c>
      <c r="O537" s="39">
        <f t="shared" si="175"/>
        <v>0</v>
      </c>
      <c r="P537" s="39">
        <f t="shared" si="176"/>
        <v>0</v>
      </c>
      <c r="Q537" s="367">
        <f t="shared" si="177"/>
        <v>0</v>
      </c>
      <c r="R537" s="368">
        <f t="shared" si="178"/>
        <v>0</v>
      </c>
      <c r="S537" s="367">
        <f t="shared" si="179"/>
        <v>0</v>
      </c>
      <c r="T537" s="367">
        <f t="shared" si="180"/>
        <v>0</v>
      </c>
      <c r="U537">
        <f t="shared" si="181"/>
        <v>0</v>
      </c>
      <c r="V537">
        <f t="shared" si="182"/>
        <v>0</v>
      </c>
      <c r="W537">
        <f t="shared" si="183"/>
        <v>0</v>
      </c>
      <c r="X537">
        <f t="shared" si="184"/>
        <v>0</v>
      </c>
      <c r="Y537">
        <f t="shared" si="185"/>
        <v>0</v>
      </c>
      <c r="AA537" s="1" t="e">
        <f t="shared" si="186"/>
        <v>#N/A</v>
      </c>
    </row>
    <row r="538" spans="1:27" x14ac:dyDescent="0.25">
      <c r="A538" s="284">
        <f>+Declarations!A538</f>
        <v>0</v>
      </c>
      <c r="B538" t="str">
        <f t="shared" si="169"/>
        <v/>
      </c>
      <c r="C538" s="1" t="str">
        <f t="shared" si="170"/>
        <v/>
      </c>
      <c r="D538" s="1" t="str">
        <f t="shared" si="188"/>
        <v/>
      </c>
      <c r="E538" s="15">
        <f t="shared" si="171"/>
        <v>0</v>
      </c>
      <c r="F538" s="1">
        <f t="shared" si="172"/>
        <v>0</v>
      </c>
      <c r="G538" s="1" t="str">
        <f t="shared" si="173"/>
        <v/>
      </c>
      <c r="H538" t="str">
        <f t="shared" si="187"/>
        <v xml:space="preserve"> </v>
      </c>
      <c r="M538" s="39">
        <f t="shared" si="168"/>
        <v>0</v>
      </c>
      <c r="N538" s="39">
        <f t="shared" si="174"/>
        <v>0</v>
      </c>
      <c r="O538" s="39">
        <f t="shared" si="175"/>
        <v>0</v>
      </c>
      <c r="P538" s="39">
        <f t="shared" si="176"/>
        <v>0</v>
      </c>
      <c r="Q538" s="367">
        <f t="shared" si="177"/>
        <v>0</v>
      </c>
      <c r="R538" s="368">
        <f t="shared" si="178"/>
        <v>0</v>
      </c>
      <c r="S538" s="367">
        <f t="shared" si="179"/>
        <v>0</v>
      </c>
      <c r="T538" s="367">
        <f t="shared" si="180"/>
        <v>0</v>
      </c>
      <c r="U538">
        <f t="shared" si="181"/>
        <v>0</v>
      </c>
      <c r="V538">
        <f t="shared" si="182"/>
        <v>0</v>
      </c>
      <c r="W538">
        <f t="shared" si="183"/>
        <v>0</v>
      </c>
      <c r="X538">
        <f t="shared" si="184"/>
        <v>0</v>
      </c>
      <c r="Y538">
        <f t="shared" si="185"/>
        <v>0</v>
      </c>
      <c r="AA538" s="1" t="e">
        <f t="shared" si="186"/>
        <v>#N/A</v>
      </c>
    </row>
    <row r="539" spans="1:27" x14ac:dyDescent="0.25">
      <c r="A539" s="284">
        <f>+Declarations!A539</f>
        <v>0</v>
      </c>
      <c r="B539" t="str">
        <f t="shared" si="169"/>
        <v/>
      </c>
      <c r="C539" s="1" t="str">
        <f t="shared" si="170"/>
        <v/>
      </c>
      <c r="D539" s="1" t="str">
        <f t="shared" si="188"/>
        <v/>
      </c>
      <c r="E539" s="15">
        <f t="shared" si="171"/>
        <v>0</v>
      </c>
      <c r="F539" s="1">
        <f t="shared" si="172"/>
        <v>0</v>
      </c>
      <c r="G539" s="1" t="str">
        <f t="shared" si="173"/>
        <v/>
      </c>
      <c r="H539" t="str">
        <f t="shared" si="187"/>
        <v xml:space="preserve"> </v>
      </c>
      <c r="M539" s="39">
        <f t="shared" si="168"/>
        <v>0</v>
      </c>
      <c r="N539" s="39">
        <f t="shared" si="174"/>
        <v>0</v>
      </c>
      <c r="O539" s="39">
        <f t="shared" si="175"/>
        <v>0</v>
      </c>
      <c r="P539" s="39">
        <f t="shared" si="176"/>
        <v>0</v>
      </c>
      <c r="Q539" s="367">
        <f t="shared" si="177"/>
        <v>0</v>
      </c>
      <c r="R539" s="368">
        <f t="shared" si="178"/>
        <v>0</v>
      </c>
      <c r="S539" s="367">
        <f t="shared" si="179"/>
        <v>0</v>
      </c>
      <c r="T539" s="367">
        <f t="shared" si="180"/>
        <v>0</v>
      </c>
      <c r="U539">
        <f t="shared" si="181"/>
        <v>0</v>
      </c>
      <c r="V539">
        <f t="shared" si="182"/>
        <v>0</v>
      </c>
      <c r="W539">
        <f t="shared" si="183"/>
        <v>0</v>
      </c>
      <c r="X539">
        <f t="shared" si="184"/>
        <v>0</v>
      </c>
      <c r="Y539">
        <f t="shared" si="185"/>
        <v>0</v>
      </c>
      <c r="AA539" s="1" t="e">
        <f t="shared" si="186"/>
        <v>#N/A</v>
      </c>
    </row>
    <row r="540" spans="1:27" x14ac:dyDescent="0.25">
      <c r="A540" s="284">
        <f>+Declarations!A540</f>
        <v>0</v>
      </c>
      <c r="B540" t="str">
        <f t="shared" si="169"/>
        <v/>
      </c>
      <c r="C540" s="1" t="str">
        <f t="shared" si="170"/>
        <v/>
      </c>
      <c r="D540" s="1" t="str">
        <f t="shared" si="188"/>
        <v/>
      </c>
      <c r="E540" s="15">
        <f t="shared" si="171"/>
        <v>0</v>
      </c>
      <c r="F540" s="1">
        <f t="shared" si="172"/>
        <v>0</v>
      </c>
      <c r="G540" s="1" t="str">
        <f t="shared" si="173"/>
        <v/>
      </c>
      <c r="H540" t="str">
        <f t="shared" si="187"/>
        <v xml:space="preserve"> </v>
      </c>
      <c r="M540" s="39">
        <f t="shared" si="168"/>
        <v>0</v>
      </c>
      <c r="N540" s="39">
        <f t="shared" si="174"/>
        <v>0</v>
      </c>
      <c r="O540" s="39">
        <f t="shared" si="175"/>
        <v>0</v>
      </c>
      <c r="P540" s="39">
        <f t="shared" si="176"/>
        <v>0</v>
      </c>
      <c r="Q540" s="367">
        <f t="shared" si="177"/>
        <v>0</v>
      </c>
      <c r="R540" s="368">
        <f t="shared" si="178"/>
        <v>0</v>
      </c>
      <c r="S540" s="367">
        <f t="shared" si="179"/>
        <v>0</v>
      </c>
      <c r="T540" s="367">
        <f t="shared" si="180"/>
        <v>0</v>
      </c>
      <c r="U540">
        <f t="shared" si="181"/>
        <v>0</v>
      </c>
      <c r="V540">
        <f t="shared" si="182"/>
        <v>0</v>
      </c>
      <c r="W540">
        <f t="shared" si="183"/>
        <v>0</v>
      </c>
      <c r="X540">
        <f t="shared" si="184"/>
        <v>0</v>
      </c>
      <c r="Y540">
        <f t="shared" si="185"/>
        <v>0</v>
      </c>
      <c r="AA540" s="1" t="e">
        <f t="shared" si="186"/>
        <v>#N/A</v>
      </c>
    </row>
    <row r="541" spans="1:27" x14ac:dyDescent="0.25">
      <c r="A541" s="284">
        <f>+Declarations!A541</f>
        <v>0</v>
      </c>
      <c r="B541" t="str">
        <f t="shared" si="169"/>
        <v/>
      </c>
      <c r="C541" s="1" t="str">
        <f t="shared" si="170"/>
        <v/>
      </c>
      <c r="D541" s="1" t="str">
        <f t="shared" si="188"/>
        <v/>
      </c>
      <c r="E541" s="15">
        <f t="shared" si="171"/>
        <v>0</v>
      </c>
      <c r="F541" s="1">
        <f t="shared" si="172"/>
        <v>0</v>
      </c>
      <c r="G541" s="1" t="str">
        <f t="shared" si="173"/>
        <v/>
      </c>
      <c r="H541" t="str">
        <f t="shared" si="187"/>
        <v xml:space="preserve"> </v>
      </c>
      <c r="M541" s="39">
        <f t="shared" si="168"/>
        <v>0</v>
      </c>
      <c r="N541" s="39">
        <f t="shared" si="174"/>
        <v>0</v>
      </c>
      <c r="O541" s="39">
        <f t="shared" si="175"/>
        <v>0</v>
      </c>
      <c r="P541" s="39">
        <f t="shared" si="176"/>
        <v>0</v>
      </c>
      <c r="Q541" s="367">
        <f t="shared" si="177"/>
        <v>0</v>
      </c>
      <c r="R541" s="368">
        <f t="shared" si="178"/>
        <v>0</v>
      </c>
      <c r="S541" s="367">
        <f t="shared" si="179"/>
        <v>0</v>
      </c>
      <c r="T541" s="367">
        <f t="shared" si="180"/>
        <v>0</v>
      </c>
      <c r="U541">
        <f t="shared" si="181"/>
        <v>0</v>
      </c>
      <c r="V541">
        <f t="shared" si="182"/>
        <v>0</v>
      </c>
      <c r="W541">
        <f t="shared" si="183"/>
        <v>0</v>
      </c>
      <c r="X541">
        <f t="shared" si="184"/>
        <v>0</v>
      </c>
      <c r="Y541">
        <f t="shared" si="185"/>
        <v>0</v>
      </c>
      <c r="AA541" s="1" t="e">
        <f t="shared" si="186"/>
        <v>#N/A</v>
      </c>
    </row>
    <row r="542" spans="1:27" x14ac:dyDescent="0.25">
      <c r="A542" s="284">
        <f>+Declarations!A542</f>
        <v>0</v>
      </c>
      <c r="B542" t="str">
        <f t="shared" si="169"/>
        <v/>
      </c>
      <c r="C542" s="1" t="str">
        <f t="shared" si="170"/>
        <v/>
      </c>
      <c r="D542" s="1" t="str">
        <f t="shared" si="188"/>
        <v/>
      </c>
      <c r="E542" s="15">
        <f t="shared" si="171"/>
        <v>0</v>
      </c>
      <c r="F542" s="1">
        <f t="shared" si="172"/>
        <v>0</v>
      </c>
      <c r="G542" s="1" t="str">
        <f t="shared" si="173"/>
        <v/>
      </c>
      <c r="H542" t="str">
        <f t="shared" si="187"/>
        <v xml:space="preserve"> </v>
      </c>
      <c r="M542" s="39">
        <f t="shared" si="168"/>
        <v>0</v>
      </c>
      <c r="N542" s="39">
        <f t="shared" si="174"/>
        <v>0</v>
      </c>
      <c r="O542" s="39">
        <f t="shared" si="175"/>
        <v>0</v>
      </c>
      <c r="P542" s="39">
        <f t="shared" si="176"/>
        <v>0</v>
      </c>
      <c r="Q542" s="367">
        <f t="shared" si="177"/>
        <v>0</v>
      </c>
      <c r="R542" s="368">
        <f t="shared" si="178"/>
        <v>0</v>
      </c>
      <c r="S542" s="367">
        <f t="shared" si="179"/>
        <v>0</v>
      </c>
      <c r="T542" s="367">
        <f t="shared" si="180"/>
        <v>0</v>
      </c>
      <c r="U542">
        <f t="shared" si="181"/>
        <v>0</v>
      </c>
      <c r="V542">
        <f t="shared" si="182"/>
        <v>0</v>
      </c>
      <c r="W542">
        <f t="shared" si="183"/>
        <v>0</v>
      </c>
      <c r="X542">
        <f t="shared" si="184"/>
        <v>0</v>
      </c>
      <c r="Y542">
        <f t="shared" si="185"/>
        <v>0</v>
      </c>
      <c r="AA542" s="1" t="e">
        <f t="shared" si="186"/>
        <v>#N/A</v>
      </c>
    </row>
    <row r="543" spans="1:27" x14ac:dyDescent="0.25">
      <c r="A543" s="284">
        <f>+Declarations!A543</f>
        <v>0</v>
      </c>
      <c r="B543" t="str">
        <f t="shared" si="169"/>
        <v/>
      </c>
      <c r="C543" s="1" t="str">
        <f t="shared" si="170"/>
        <v/>
      </c>
      <c r="D543" s="1" t="str">
        <f t="shared" si="188"/>
        <v/>
      </c>
      <c r="E543" s="15">
        <f t="shared" si="171"/>
        <v>0</v>
      </c>
      <c r="F543" s="1">
        <f t="shared" si="172"/>
        <v>0</v>
      </c>
      <c r="G543" s="1" t="str">
        <f t="shared" si="173"/>
        <v/>
      </c>
      <c r="H543" t="str">
        <f t="shared" si="187"/>
        <v xml:space="preserve"> </v>
      </c>
      <c r="M543" s="39">
        <f t="shared" si="168"/>
        <v>0</v>
      </c>
      <c r="N543" s="39">
        <f t="shared" si="174"/>
        <v>0</v>
      </c>
      <c r="O543" s="39">
        <f t="shared" si="175"/>
        <v>0</v>
      </c>
      <c r="P543" s="39">
        <f t="shared" si="176"/>
        <v>0</v>
      </c>
      <c r="Q543" s="367">
        <f t="shared" si="177"/>
        <v>0</v>
      </c>
      <c r="R543" s="368">
        <f t="shared" si="178"/>
        <v>0</v>
      </c>
      <c r="S543" s="367">
        <f t="shared" si="179"/>
        <v>0</v>
      </c>
      <c r="T543" s="367">
        <f t="shared" si="180"/>
        <v>0</v>
      </c>
      <c r="U543">
        <f t="shared" si="181"/>
        <v>0</v>
      </c>
      <c r="V543">
        <f t="shared" si="182"/>
        <v>0</v>
      </c>
      <c r="W543">
        <f t="shared" si="183"/>
        <v>0</v>
      </c>
      <c r="X543">
        <f t="shared" si="184"/>
        <v>0</v>
      </c>
      <c r="Y543">
        <f t="shared" si="185"/>
        <v>0</v>
      </c>
      <c r="AA543" s="1" t="e">
        <f t="shared" si="186"/>
        <v>#N/A</v>
      </c>
    </row>
    <row r="544" spans="1:27" x14ac:dyDescent="0.25">
      <c r="A544" s="284">
        <f>+Declarations!A544</f>
        <v>0</v>
      </c>
      <c r="B544" t="str">
        <f t="shared" si="169"/>
        <v/>
      </c>
      <c r="C544" s="1" t="str">
        <f t="shared" si="170"/>
        <v/>
      </c>
      <c r="D544" s="1" t="str">
        <f t="shared" si="188"/>
        <v/>
      </c>
      <c r="E544" s="15">
        <f t="shared" si="171"/>
        <v>0</v>
      </c>
      <c r="F544" s="1">
        <f t="shared" si="172"/>
        <v>0</v>
      </c>
      <c r="G544" s="1" t="str">
        <f t="shared" si="173"/>
        <v/>
      </c>
      <c r="H544" t="str">
        <f t="shared" si="187"/>
        <v xml:space="preserve"> </v>
      </c>
      <c r="M544" s="39">
        <f t="shared" si="168"/>
        <v>0</v>
      </c>
      <c r="N544" s="39">
        <f t="shared" si="174"/>
        <v>0</v>
      </c>
      <c r="O544" s="39">
        <f t="shared" si="175"/>
        <v>0</v>
      </c>
      <c r="P544" s="39">
        <f t="shared" si="176"/>
        <v>0</v>
      </c>
      <c r="Q544" s="367">
        <f t="shared" si="177"/>
        <v>0</v>
      </c>
      <c r="R544" s="368">
        <f t="shared" si="178"/>
        <v>0</v>
      </c>
      <c r="S544" s="367">
        <f t="shared" si="179"/>
        <v>0</v>
      </c>
      <c r="T544" s="367">
        <f t="shared" si="180"/>
        <v>0</v>
      </c>
      <c r="U544">
        <f t="shared" si="181"/>
        <v>0</v>
      </c>
      <c r="V544">
        <f t="shared" si="182"/>
        <v>0</v>
      </c>
      <c r="W544">
        <f t="shared" si="183"/>
        <v>0</v>
      </c>
      <c r="X544">
        <f t="shared" si="184"/>
        <v>0</v>
      </c>
      <c r="Y544">
        <f t="shared" si="185"/>
        <v>0</v>
      </c>
      <c r="AA544" s="1" t="e">
        <f t="shared" si="186"/>
        <v>#N/A</v>
      </c>
    </row>
    <row r="545" spans="1:27" x14ac:dyDescent="0.25">
      <c r="A545" s="284">
        <f>+Declarations!A545</f>
        <v>0</v>
      </c>
      <c r="B545" t="str">
        <f t="shared" si="169"/>
        <v/>
      </c>
      <c r="C545" s="1" t="str">
        <f t="shared" si="170"/>
        <v/>
      </c>
      <c r="D545" s="1" t="str">
        <f t="shared" si="188"/>
        <v/>
      </c>
      <c r="E545" s="15">
        <f t="shared" si="171"/>
        <v>0</v>
      </c>
      <c r="F545" s="1">
        <f t="shared" si="172"/>
        <v>0</v>
      </c>
      <c r="G545" s="1" t="str">
        <f t="shared" si="173"/>
        <v/>
      </c>
      <c r="H545" t="str">
        <f t="shared" si="187"/>
        <v xml:space="preserve"> </v>
      </c>
      <c r="M545" s="39">
        <f t="shared" si="168"/>
        <v>0</v>
      </c>
      <c r="N545" s="39">
        <f t="shared" si="174"/>
        <v>0</v>
      </c>
      <c r="O545" s="39">
        <f t="shared" si="175"/>
        <v>0</v>
      </c>
      <c r="P545" s="39">
        <f t="shared" si="176"/>
        <v>0</v>
      </c>
      <c r="Q545" s="367">
        <f t="shared" si="177"/>
        <v>0</v>
      </c>
      <c r="R545" s="368">
        <f t="shared" si="178"/>
        <v>0</v>
      </c>
      <c r="S545" s="367">
        <f t="shared" si="179"/>
        <v>0</v>
      </c>
      <c r="T545" s="367">
        <f t="shared" si="180"/>
        <v>0</v>
      </c>
      <c r="U545">
        <f t="shared" si="181"/>
        <v>0</v>
      </c>
      <c r="V545">
        <f t="shared" si="182"/>
        <v>0</v>
      </c>
      <c r="W545">
        <f t="shared" si="183"/>
        <v>0</v>
      </c>
      <c r="X545">
        <f t="shared" si="184"/>
        <v>0</v>
      </c>
      <c r="Y545">
        <f t="shared" si="185"/>
        <v>0</v>
      </c>
      <c r="AA545" s="1" t="e">
        <f t="shared" si="186"/>
        <v>#N/A</v>
      </c>
    </row>
    <row r="546" spans="1:27" x14ac:dyDescent="0.25">
      <c r="A546" s="284">
        <f>+Declarations!A546</f>
        <v>0</v>
      </c>
      <c r="B546" t="str">
        <f t="shared" si="169"/>
        <v/>
      </c>
      <c r="C546" s="1" t="str">
        <f t="shared" si="170"/>
        <v/>
      </c>
      <c r="D546" s="1" t="str">
        <f t="shared" si="188"/>
        <v/>
      </c>
      <c r="E546" s="15">
        <f t="shared" si="171"/>
        <v>0</v>
      </c>
      <c r="F546" s="1">
        <f t="shared" si="172"/>
        <v>0</v>
      </c>
      <c r="G546" s="1" t="str">
        <f t="shared" si="173"/>
        <v/>
      </c>
      <c r="H546" t="str">
        <f t="shared" si="187"/>
        <v xml:space="preserve"> </v>
      </c>
      <c r="M546" s="39">
        <f t="shared" si="168"/>
        <v>0</v>
      </c>
      <c r="N546" s="39">
        <f t="shared" si="174"/>
        <v>0</v>
      </c>
      <c r="O546" s="39">
        <f t="shared" si="175"/>
        <v>0</v>
      </c>
      <c r="P546" s="39">
        <f t="shared" si="176"/>
        <v>0</v>
      </c>
      <c r="Q546" s="367">
        <f t="shared" si="177"/>
        <v>0</v>
      </c>
      <c r="R546" s="368">
        <f t="shared" si="178"/>
        <v>0</v>
      </c>
      <c r="S546" s="367">
        <f t="shared" si="179"/>
        <v>0</v>
      </c>
      <c r="T546" s="367">
        <f t="shared" si="180"/>
        <v>0</v>
      </c>
      <c r="U546">
        <f t="shared" si="181"/>
        <v>0</v>
      </c>
      <c r="V546">
        <f t="shared" si="182"/>
        <v>0</v>
      </c>
      <c r="W546">
        <f t="shared" si="183"/>
        <v>0</v>
      </c>
      <c r="X546">
        <f t="shared" si="184"/>
        <v>0</v>
      </c>
      <c r="Y546">
        <f t="shared" si="185"/>
        <v>0</v>
      </c>
      <c r="AA546" s="1" t="e">
        <f t="shared" si="186"/>
        <v>#N/A</v>
      </c>
    </row>
    <row r="547" spans="1:27" x14ac:dyDescent="0.25">
      <c r="A547" s="284">
        <f>+Declarations!A547</f>
        <v>0</v>
      </c>
      <c r="B547" t="str">
        <f t="shared" si="169"/>
        <v/>
      </c>
      <c r="C547" s="1" t="str">
        <f t="shared" si="170"/>
        <v/>
      </c>
      <c r="D547" s="1" t="str">
        <f t="shared" si="188"/>
        <v/>
      </c>
      <c r="E547" s="15">
        <f t="shared" si="171"/>
        <v>0</v>
      </c>
      <c r="F547" s="1">
        <f t="shared" si="172"/>
        <v>0</v>
      </c>
      <c r="G547" s="1" t="str">
        <f t="shared" si="173"/>
        <v/>
      </c>
      <c r="H547" t="str">
        <f t="shared" si="187"/>
        <v xml:space="preserve"> </v>
      </c>
      <c r="M547" s="39">
        <f t="shared" si="168"/>
        <v>0</v>
      </c>
      <c r="N547" s="39">
        <f t="shared" si="174"/>
        <v>0</v>
      </c>
      <c r="O547" s="39">
        <f t="shared" si="175"/>
        <v>0</v>
      </c>
      <c r="P547" s="39">
        <f t="shared" si="176"/>
        <v>0</v>
      </c>
      <c r="Q547" s="367">
        <f t="shared" si="177"/>
        <v>0</v>
      </c>
      <c r="R547" s="368">
        <f t="shared" si="178"/>
        <v>0</v>
      </c>
      <c r="S547" s="367">
        <f t="shared" si="179"/>
        <v>0</v>
      </c>
      <c r="T547" s="367">
        <f t="shared" si="180"/>
        <v>0</v>
      </c>
      <c r="U547">
        <f t="shared" si="181"/>
        <v>0</v>
      </c>
      <c r="V547">
        <f t="shared" si="182"/>
        <v>0</v>
      </c>
      <c r="W547">
        <f t="shared" si="183"/>
        <v>0</v>
      </c>
      <c r="X547">
        <f t="shared" si="184"/>
        <v>0</v>
      </c>
      <c r="Y547">
        <f t="shared" si="185"/>
        <v>0</v>
      </c>
      <c r="AA547" s="1" t="e">
        <f t="shared" si="186"/>
        <v>#N/A</v>
      </c>
    </row>
    <row r="548" spans="1:27" x14ac:dyDescent="0.25">
      <c r="A548" s="284">
        <f>+Declarations!A548</f>
        <v>0</v>
      </c>
      <c r="B548" t="str">
        <f t="shared" si="169"/>
        <v/>
      </c>
      <c r="C548" s="1" t="str">
        <f t="shared" si="170"/>
        <v/>
      </c>
      <c r="D548" s="1" t="str">
        <f t="shared" si="188"/>
        <v/>
      </c>
      <c r="E548" s="15">
        <f t="shared" si="171"/>
        <v>0</v>
      </c>
      <c r="F548" s="1">
        <f t="shared" si="172"/>
        <v>0</v>
      </c>
      <c r="G548" s="1" t="str">
        <f t="shared" si="173"/>
        <v/>
      </c>
      <c r="H548" t="str">
        <f t="shared" si="187"/>
        <v xml:space="preserve"> </v>
      </c>
      <c r="M548" s="39">
        <f t="shared" si="168"/>
        <v>0</v>
      </c>
      <c r="N548" s="39">
        <f t="shared" si="174"/>
        <v>0</v>
      </c>
      <c r="O548" s="39">
        <f t="shared" si="175"/>
        <v>0</v>
      </c>
      <c r="P548" s="39">
        <f t="shared" si="176"/>
        <v>0</v>
      </c>
      <c r="Q548" s="367">
        <f t="shared" si="177"/>
        <v>0</v>
      </c>
      <c r="R548" s="368">
        <f t="shared" si="178"/>
        <v>0</v>
      </c>
      <c r="S548" s="367">
        <f t="shared" si="179"/>
        <v>0</v>
      </c>
      <c r="T548" s="367">
        <f t="shared" si="180"/>
        <v>0</v>
      </c>
      <c r="U548">
        <f t="shared" si="181"/>
        <v>0</v>
      </c>
      <c r="V548">
        <f t="shared" si="182"/>
        <v>0</v>
      </c>
      <c r="W548">
        <f t="shared" si="183"/>
        <v>0</v>
      </c>
      <c r="X548">
        <f t="shared" si="184"/>
        <v>0</v>
      </c>
      <c r="Y548">
        <f t="shared" si="185"/>
        <v>0</v>
      </c>
      <c r="AA548" s="1" t="e">
        <f t="shared" si="186"/>
        <v>#N/A</v>
      </c>
    </row>
    <row r="549" spans="1:27" x14ac:dyDescent="0.25">
      <c r="A549" s="284">
        <f>+Declarations!A549</f>
        <v>0</v>
      </c>
      <c r="B549" t="str">
        <f t="shared" si="169"/>
        <v/>
      </c>
      <c r="C549" s="1" t="str">
        <f t="shared" si="170"/>
        <v/>
      </c>
      <c r="D549" s="1" t="str">
        <f t="shared" si="188"/>
        <v/>
      </c>
      <c r="E549" s="15">
        <f t="shared" si="171"/>
        <v>0</v>
      </c>
      <c r="F549" s="1">
        <f t="shared" si="172"/>
        <v>0</v>
      </c>
      <c r="G549" s="1" t="str">
        <f t="shared" si="173"/>
        <v/>
      </c>
      <c r="H549" t="str">
        <f t="shared" si="187"/>
        <v xml:space="preserve"> </v>
      </c>
      <c r="M549" s="39">
        <f t="shared" si="168"/>
        <v>0</v>
      </c>
      <c r="N549" s="39">
        <f t="shared" si="174"/>
        <v>0</v>
      </c>
      <c r="O549" s="39">
        <f t="shared" si="175"/>
        <v>0</v>
      </c>
      <c r="P549" s="39">
        <f t="shared" si="176"/>
        <v>0</v>
      </c>
      <c r="Q549" s="367">
        <f t="shared" si="177"/>
        <v>0</v>
      </c>
      <c r="R549" s="368">
        <f t="shared" si="178"/>
        <v>0</v>
      </c>
      <c r="S549" s="367">
        <f t="shared" si="179"/>
        <v>0</v>
      </c>
      <c r="T549" s="367">
        <f t="shared" si="180"/>
        <v>0</v>
      </c>
      <c r="U549">
        <f t="shared" si="181"/>
        <v>0</v>
      </c>
      <c r="V549">
        <f t="shared" si="182"/>
        <v>0</v>
      </c>
      <c r="W549">
        <f t="shared" si="183"/>
        <v>0</v>
      </c>
      <c r="X549">
        <f t="shared" si="184"/>
        <v>0</v>
      </c>
      <c r="Y549">
        <f t="shared" si="185"/>
        <v>0</v>
      </c>
      <c r="AA549" s="1" t="e">
        <f t="shared" si="186"/>
        <v>#N/A</v>
      </c>
    </row>
    <row r="550" spans="1:27" x14ac:dyDescent="0.25">
      <c r="A550" s="284">
        <f>+Declarations!A550</f>
        <v>0</v>
      </c>
      <c r="B550" t="str">
        <f t="shared" si="169"/>
        <v/>
      </c>
      <c r="C550" s="1" t="str">
        <f t="shared" si="170"/>
        <v/>
      </c>
      <c r="D550" s="1" t="str">
        <f t="shared" si="188"/>
        <v/>
      </c>
      <c r="E550" s="15">
        <f t="shared" si="171"/>
        <v>0</v>
      </c>
      <c r="F550" s="1">
        <f t="shared" si="172"/>
        <v>0</v>
      </c>
      <c r="G550" s="1" t="str">
        <f t="shared" si="173"/>
        <v/>
      </c>
      <c r="H550" t="str">
        <f t="shared" si="187"/>
        <v xml:space="preserve"> </v>
      </c>
      <c r="M550" s="39">
        <f t="shared" si="168"/>
        <v>0</v>
      </c>
      <c r="N550" s="39">
        <f t="shared" si="174"/>
        <v>0</v>
      </c>
      <c r="O550" s="39">
        <f t="shared" si="175"/>
        <v>0</v>
      </c>
      <c r="P550" s="39">
        <f t="shared" si="176"/>
        <v>0</v>
      </c>
      <c r="Q550" s="367">
        <f t="shared" si="177"/>
        <v>0</v>
      </c>
      <c r="R550" s="368">
        <f t="shared" si="178"/>
        <v>0</v>
      </c>
      <c r="S550" s="367">
        <f t="shared" si="179"/>
        <v>0</v>
      </c>
      <c r="T550" s="367">
        <f t="shared" si="180"/>
        <v>0</v>
      </c>
      <c r="U550">
        <f t="shared" si="181"/>
        <v>0</v>
      </c>
      <c r="V550">
        <f t="shared" si="182"/>
        <v>0</v>
      </c>
      <c r="W550">
        <f t="shared" si="183"/>
        <v>0</v>
      </c>
      <c r="X550">
        <f t="shared" si="184"/>
        <v>0</v>
      </c>
      <c r="Y550">
        <f t="shared" si="185"/>
        <v>0</v>
      </c>
      <c r="AA550" s="1" t="e">
        <f t="shared" si="186"/>
        <v>#N/A</v>
      </c>
    </row>
    <row r="551" spans="1:27" x14ac:dyDescent="0.25">
      <c r="A551" s="284">
        <f>+Declarations!A551</f>
        <v>0</v>
      </c>
      <c r="B551" t="str">
        <f t="shared" si="169"/>
        <v/>
      </c>
      <c r="C551" s="1" t="str">
        <f t="shared" si="170"/>
        <v/>
      </c>
      <c r="D551" s="1" t="str">
        <f t="shared" si="188"/>
        <v/>
      </c>
      <c r="E551" s="15">
        <f t="shared" si="171"/>
        <v>0</v>
      </c>
      <c r="F551" s="1">
        <f t="shared" si="172"/>
        <v>0</v>
      </c>
      <c r="G551" s="1" t="str">
        <f t="shared" si="173"/>
        <v/>
      </c>
      <c r="H551" t="str">
        <f t="shared" si="187"/>
        <v xml:space="preserve"> </v>
      </c>
      <c r="M551" s="39">
        <f t="shared" si="168"/>
        <v>0</v>
      </c>
      <c r="N551" s="39">
        <f t="shared" si="174"/>
        <v>0</v>
      </c>
      <c r="O551" s="39">
        <f t="shared" si="175"/>
        <v>0</v>
      </c>
      <c r="P551" s="39">
        <f t="shared" si="176"/>
        <v>0</v>
      </c>
      <c r="Q551" s="367">
        <f t="shared" si="177"/>
        <v>0</v>
      </c>
      <c r="R551" s="368">
        <f t="shared" si="178"/>
        <v>0</v>
      </c>
      <c r="S551" s="367">
        <f t="shared" si="179"/>
        <v>0</v>
      </c>
      <c r="T551" s="367">
        <f t="shared" si="180"/>
        <v>0</v>
      </c>
      <c r="U551">
        <f t="shared" si="181"/>
        <v>0</v>
      </c>
      <c r="V551">
        <f t="shared" si="182"/>
        <v>0</v>
      </c>
      <c r="W551">
        <f t="shared" si="183"/>
        <v>0</v>
      </c>
      <c r="X551">
        <f t="shared" si="184"/>
        <v>0</v>
      </c>
      <c r="Y551">
        <f t="shared" si="185"/>
        <v>0</v>
      </c>
      <c r="AA551" s="1" t="e">
        <f t="shared" si="186"/>
        <v>#N/A</v>
      </c>
    </row>
    <row r="552" spans="1:27" x14ac:dyDescent="0.25">
      <c r="A552" s="284">
        <f>+Declarations!A552</f>
        <v>0</v>
      </c>
      <c r="B552" t="str">
        <f t="shared" si="169"/>
        <v/>
      </c>
      <c r="C552" s="1" t="str">
        <f t="shared" si="170"/>
        <v/>
      </c>
      <c r="D552" s="1" t="str">
        <f t="shared" si="188"/>
        <v/>
      </c>
      <c r="E552" s="15">
        <f t="shared" si="171"/>
        <v>0</v>
      </c>
      <c r="F552" s="1">
        <f t="shared" si="172"/>
        <v>0</v>
      </c>
      <c r="G552" s="1" t="str">
        <f t="shared" si="173"/>
        <v/>
      </c>
      <c r="H552" t="str">
        <f t="shared" si="187"/>
        <v xml:space="preserve"> </v>
      </c>
      <c r="M552" s="39">
        <f t="shared" si="168"/>
        <v>0</v>
      </c>
      <c r="N552" s="39">
        <f t="shared" si="174"/>
        <v>0</v>
      </c>
      <c r="O552" s="39">
        <f t="shared" si="175"/>
        <v>0</v>
      </c>
      <c r="P552" s="39">
        <f t="shared" si="176"/>
        <v>0</v>
      </c>
      <c r="Q552" s="367">
        <f t="shared" si="177"/>
        <v>0</v>
      </c>
      <c r="R552" s="368">
        <f t="shared" si="178"/>
        <v>0</v>
      </c>
      <c r="S552" s="367">
        <f t="shared" si="179"/>
        <v>0</v>
      </c>
      <c r="T552" s="367">
        <f t="shared" si="180"/>
        <v>0</v>
      </c>
      <c r="U552">
        <f t="shared" si="181"/>
        <v>0</v>
      </c>
      <c r="V552">
        <f t="shared" si="182"/>
        <v>0</v>
      </c>
      <c r="W552">
        <f t="shared" si="183"/>
        <v>0</v>
      </c>
      <c r="X552">
        <f t="shared" si="184"/>
        <v>0</v>
      </c>
      <c r="Y552">
        <f t="shared" si="185"/>
        <v>0</v>
      </c>
      <c r="AA552" s="1" t="e">
        <f t="shared" si="186"/>
        <v>#N/A</v>
      </c>
    </row>
    <row r="553" spans="1:27" x14ac:dyDescent="0.25">
      <c r="A553" s="284">
        <f>+Declarations!A553</f>
        <v>0</v>
      </c>
      <c r="B553" t="str">
        <f t="shared" si="169"/>
        <v/>
      </c>
      <c r="C553" s="1" t="str">
        <f t="shared" si="170"/>
        <v/>
      </c>
      <c r="D553" s="1" t="str">
        <f t="shared" si="188"/>
        <v/>
      </c>
      <c r="E553" s="15">
        <f t="shared" si="171"/>
        <v>0</v>
      </c>
      <c r="F553" s="1">
        <f t="shared" si="172"/>
        <v>0</v>
      </c>
      <c r="G553" s="1" t="str">
        <f t="shared" si="173"/>
        <v/>
      </c>
      <c r="H553" t="str">
        <f t="shared" si="187"/>
        <v xml:space="preserve"> </v>
      </c>
      <c r="M553" s="39">
        <f t="shared" si="168"/>
        <v>0</v>
      </c>
      <c r="N553" s="39">
        <f t="shared" si="174"/>
        <v>0</v>
      </c>
      <c r="O553" s="39">
        <f t="shared" si="175"/>
        <v>0</v>
      </c>
      <c r="P553" s="39">
        <f t="shared" si="176"/>
        <v>0</v>
      </c>
      <c r="Q553" s="367">
        <f t="shared" si="177"/>
        <v>0</v>
      </c>
      <c r="R553" s="368">
        <f t="shared" si="178"/>
        <v>0</v>
      </c>
      <c r="S553" s="367">
        <f t="shared" si="179"/>
        <v>0</v>
      </c>
      <c r="T553" s="367">
        <f t="shared" si="180"/>
        <v>0</v>
      </c>
      <c r="U553">
        <f t="shared" si="181"/>
        <v>0</v>
      </c>
      <c r="V553">
        <f t="shared" si="182"/>
        <v>0</v>
      </c>
      <c r="W553">
        <f t="shared" si="183"/>
        <v>0</v>
      </c>
      <c r="X553">
        <f t="shared" si="184"/>
        <v>0</v>
      </c>
      <c r="Y553">
        <f t="shared" si="185"/>
        <v>0</v>
      </c>
      <c r="AA553" s="1" t="e">
        <f t="shared" si="186"/>
        <v>#N/A</v>
      </c>
    </row>
    <row r="554" spans="1:27" x14ac:dyDescent="0.25">
      <c r="A554" s="284">
        <f>+Declarations!A554</f>
        <v>0</v>
      </c>
      <c r="B554" t="str">
        <f t="shared" si="169"/>
        <v/>
      </c>
      <c r="C554" s="1" t="str">
        <f t="shared" si="170"/>
        <v/>
      </c>
      <c r="D554" s="1" t="str">
        <f t="shared" si="188"/>
        <v/>
      </c>
      <c r="E554" s="15">
        <f t="shared" si="171"/>
        <v>0</v>
      </c>
      <c r="F554" s="1">
        <f t="shared" si="172"/>
        <v>0</v>
      </c>
      <c r="G554" s="1" t="str">
        <f t="shared" si="173"/>
        <v/>
      </c>
      <c r="H554" t="str">
        <f t="shared" si="187"/>
        <v xml:space="preserve"> </v>
      </c>
      <c r="M554" s="39">
        <f t="shared" si="168"/>
        <v>0</v>
      </c>
      <c r="N554" s="39">
        <f t="shared" si="174"/>
        <v>0</v>
      </c>
      <c r="O554" s="39">
        <f t="shared" si="175"/>
        <v>0</v>
      </c>
      <c r="P554" s="39">
        <f t="shared" si="176"/>
        <v>0</v>
      </c>
      <c r="Q554" s="367">
        <f t="shared" si="177"/>
        <v>0</v>
      </c>
      <c r="R554" s="368">
        <f t="shared" si="178"/>
        <v>0</v>
      </c>
      <c r="S554" s="367">
        <f t="shared" si="179"/>
        <v>0</v>
      </c>
      <c r="T554" s="367">
        <f t="shared" si="180"/>
        <v>0</v>
      </c>
      <c r="U554">
        <f t="shared" si="181"/>
        <v>0</v>
      </c>
      <c r="V554">
        <f t="shared" si="182"/>
        <v>0</v>
      </c>
      <c r="W554">
        <f t="shared" si="183"/>
        <v>0</v>
      </c>
      <c r="X554">
        <f t="shared" si="184"/>
        <v>0</v>
      </c>
      <c r="Y554">
        <f t="shared" si="185"/>
        <v>0</v>
      </c>
      <c r="AA554" s="1" t="e">
        <f t="shared" si="186"/>
        <v>#N/A</v>
      </c>
    </row>
    <row r="555" spans="1:27" x14ac:dyDescent="0.25">
      <c r="A555" s="284">
        <f>+Declarations!A555</f>
        <v>0</v>
      </c>
      <c r="B555" t="str">
        <f t="shared" si="169"/>
        <v/>
      </c>
      <c r="C555" s="1" t="str">
        <f t="shared" si="170"/>
        <v/>
      </c>
      <c r="D555" s="1" t="str">
        <f t="shared" si="188"/>
        <v/>
      </c>
      <c r="E555" s="15">
        <f t="shared" si="171"/>
        <v>0</v>
      </c>
      <c r="F555" s="1">
        <f t="shared" si="172"/>
        <v>0</v>
      </c>
      <c r="G555" s="1" t="str">
        <f t="shared" si="173"/>
        <v/>
      </c>
      <c r="H555" t="str">
        <f t="shared" si="187"/>
        <v xml:space="preserve"> </v>
      </c>
      <c r="M555" s="39">
        <f t="shared" si="168"/>
        <v>0</v>
      </c>
      <c r="N555" s="39">
        <f t="shared" si="174"/>
        <v>0</v>
      </c>
      <c r="O555" s="39">
        <f t="shared" si="175"/>
        <v>0</v>
      </c>
      <c r="P555" s="39">
        <f t="shared" si="176"/>
        <v>0</v>
      </c>
      <c r="Q555" s="367">
        <f t="shared" si="177"/>
        <v>0</v>
      </c>
      <c r="R555" s="368">
        <f t="shared" si="178"/>
        <v>0</v>
      </c>
      <c r="S555" s="367">
        <f t="shared" si="179"/>
        <v>0</v>
      </c>
      <c r="T555" s="367">
        <f t="shared" si="180"/>
        <v>0</v>
      </c>
      <c r="U555">
        <f t="shared" si="181"/>
        <v>0</v>
      </c>
      <c r="V555">
        <f t="shared" si="182"/>
        <v>0</v>
      </c>
      <c r="W555">
        <f t="shared" si="183"/>
        <v>0</v>
      </c>
      <c r="X555">
        <f t="shared" si="184"/>
        <v>0</v>
      </c>
      <c r="Y555">
        <f t="shared" si="185"/>
        <v>0</v>
      </c>
      <c r="AA555" s="1" t="e">
        <f t="shared" si="186"/>
        <v>#N/A</v>
      </c>
    </row>
    <row r="556" spans="1:27" x14ac:dyDescent="0.25">
      <c r="A556" s="284">
        <f>+Declarations!A556</f>
        <v>0</v>
      </c>
      <c r="B556" t="str">
        <f t="shared" si="169"/>
        <v/>
      </c>
      <c r="C556" s="1" t="str">
        <f t="shared" si="170"/>
        <v/>
      </c>
      <c r="D556" s="1" t="str">
        <f t="shared" si="188"/>
        <v/>
      </c>
      <c r="E556" s="15">
        <f t="shared" si="171"/>
        <v>0</v>
      </c>
      <c r="F556" s="1">
        <f t="shared" si="172"/>
        <v>0</v>
      </c>
      <c r="G556" s="1" t="str">
        <f t="shared" si="173"/>
        <v/>
      </c>
      <c r="H556" t="str">
        <f t="shared" si="187"/>
        <v xml:space="preserve"> </v>
      </c>
      <c r="M556" s="39">
        <f t="shared" si="168"/>
        <v>0</v>
      </c>
      <c r="N556" s="39">
        <f t="shared" si="174"/>
        <v>0</v>
      </c>
      <c r="O556" s="39">
        <f t="shared" si="175"/>
        <v>0</v>
      </c>
      <c r="P556" s="39">
        <f t="shared" si="176"/>
        <v>0</v>
      </c>
      <c r="Q556" s="367">
        <f t="shared" si="177"/>
        <v>0</v>
      </c>
      <c r="R556" s="368">
        <f t="shared" si="178"/>
        <v>0</v>
      </c>
      <c r="S556" s="367">
        <f t="shared" si="179"/>
        <v>0</v>
      </c>
      <c r="T556" s="367">
        <f t="shared" si="180"/>
        <v>0</v>
      </c>
      <c r="U556">
        <f t="shared" si="181"/>
        <v>0</v>
      </c>
      <c r="V556">
        <f t="shared" si="182"/>
        <v>0</v>
      </c>
      <c r="W556">
        <f t="shared" si="183"/>
        <v>0</v>
      </c>
      <c r="X556">
        <f t="shared" si="184"/>
        <v>0</v>
      </c>
      <c r="Y556">
        <f t="shared" si="185"/>
        <v>0</v>
      </c>
      <c r="AA556" s="1" t="e">
        <f t="shared" si="186"/>
        <v>#N/A</v>
      </c>
    </row>
    <row r="557" spans="1:27" x14ac:dyDescent="0.25">
      <c r="A557" s="284">
        <f>+Declarations!A557</f>
        <v>0</v>
      </c>
      <c r="B557" t="str">
        <f t="shared" si="169"/>
        <v/>
      </c>
      <c r="C557" s="1" t="str">
        <f t="shared" si="170"/>
        <v/>
      </c>
      <c r="D557" s="1" t="str">
        <f t="shared" si="188"/>
        <v/>
      </c>
      <c r="E557" s="15">
        <f t="shared" si="171"/>
        <v>0</v>
      </c>
      <c r="F557" s="1">
        <f t="shared" si="172"/>
        <v>0</v>
      </c>
      <c r="G557" s="1" t="str">
        <f t="shared" si="173"/>
        <v/>
      </c>
      <c r="H557" t="str">
        <f t="shared" si="187"/>
        <v xml:space="preserve"> </v>
      </c>
      <c r="M557" s="39">
        <f t="shared" si="168"/>
        <v>0</v>
      </c>
      <c r="N557" s="39">
        <f t="shared" si="174"/>
        <v>0</v>
      </c>
      <c r="O557" s="39">
        <f t="shared" si="175"/>
        <v>0</v>
      </c>
      <c r="P557" s="39">
        <f t="shared" si="176"/>
        <v>0</v>
      </c>
      <c r="Q557" s="367">
        <f t="shared" si="177"/>
        <v>0</v>
      </c>
      <c r="R557" s="368">
        <f t="shared" si="178"/>
        <v>0</v>
      </c>
      <c r="S557" s="367">
        <f t="shared" si="179"/>
        <v>0</v>
      </c>
      <c r="T557" s="367">
        <f t="shared" si="180"/>
        <v>0</v>
      </c>
      <c r="U557">
        <f t="shared" si="181"/>
        <v>0</v>
      </c>
      <c r="V557">
        <f t="shared" si="182"/>
        <v>0</v>
      </c>
      <c r="W557">
        <f t="shared" si="183"/>
        <v>0</v>
      </c>
      <c r="X557">
        <f t="shared" si="184"/>
        <v>0</v>
      </c>
      <c r="Y557">
        <f t="shared" si="185"/>
        <v>0</v>
      </c>
      <c r="AA557" s="1" t="e">
        <f t="shared" si="186"/>
        <v>#N/A</v>
      </c>
    </row>
    <row r="558" spans="1:27" x14ac:dyDescent="0.25">
      <c r="A558" s="284">
        <f>+Declarations!A558</f>
        <v>0</v>
      </c>
      <c r="B558" t="str">
        <f t="shared" si="169"/>
        <v/>
      </c>
      <c r="C558" s="1" t="str">
        <f t="shared" si="170"/>
        <v/>
      </c>
      <c r="D558" s="1" t="str">
        <f t="shared" si="188"/>
        <v/>
      </c>
      <c r="E558" s="15">
        <f t="shared" si="171"/>
        <v>0</v>
      </c>
      <c r="F558" s="1">
        <f t="shared" si="172"/>
        <v>0</v>
      </c>
      <c r="G558" s="1" t="str">
        <f t="shared" si="173"/>
        <v/>
      </c>
      <c r="H558" t="str">
        <f t="shared" si="187"/>
        <v xml:space="preserve"> </v>
      </c>
      <c r="M558" s="39">
        <f t="shared" si="168"/>
        <v>0</v>
      </c>
      <c r="N558" s="39">
        <f t="shared" si="174"/>
        <v>0</v>
      </c>
      <c r="O558" s="39">
        <f t="shared" si="175"/>
        <v>0</v>
      </c>
      <c r="P558" s="39">
        <f t="shared" si="176"/>
        <v>0</v>
      </c>
      <c r="Q558" s="367">
        <f t="shared" si="177"/>
        <v>0</v>
      </c>
      <c r="R558" s="368">
        <f t="shared" si="178"/>
        <v>0</v>
      </c>
      <c r="S558" s="367">
        <f t="shared" si="179"/>
        <v>0</v>
      </c>
      <c r="T558" s="367">
        <f t="shared" si="180"/>
        <v>0</v>
      </c>
      <c r="U558">
        <f t="shared" si="181"/>
        <v>0</v>
      </c>
      <c r="V558">
        <f t="shared" si="182"/>
        <v>0</v>
      </c>
      <c r="W558">
        <f t="shared" si="183"/>
        <v>0</v>
      </c>
      <c r="X558">
        <f t="shared" si="184"/>
        <v>0</v>
      </c>
      <c r="Y558">
        <f t="shared" si="185"/>
        <v>0</v>
      </c>
      <c r="AA558" s="1" t="e">
        <f t="shared" si="186"/>
        <v>#N/A</v>
      </c>
    </row>
    <row r="559" spans="1:27" x14ac:dyDescent="0.25">
      <c r="A559" s="284">
        <f>+Declarations!A559</f>
        <v>0</v>
      </c>
      <c r="B559" t="str">
        <f t="shared" si="169"/>
        <v/>
      </c>
      <c r="C559" s="1" t="str">
        <f t="shared" si="170"/>
        <v/>
      </c>
      <c r="D559" s="1" t="str">
        <f t="shared" si="188"/>
        <v/>
      </c>
      <c r="E559" s="15">
        <f t="shared" si="171"/>
        <v>0</v>
      </c>
      <c r="F559" s="1">
        <f t="shared" si="172"/>
        <v>0</v>
      </c>
      <c r="G559" s="1" t="str">
        <f t="shared" si="173"/>
        <v/>
      </c>
      <c r="H559" t="str">
        <f t="shared" si="187"/>
        <v xml:space="preserve"> </v>
      </c>
      <c r="M559" s="39">
        <f t="shared" ref="M559:M622" si="189">IF(ISNA(VLOOKUP($A559,SprintData,2,FALSE)),0,VLOOKUP($A559,SprintData,2,FALSE))</f>
        <v>0</v>
      </c>
      <c r="N559" s="39">
        <f t="shared" si="174"/>
        <v>0</v>
      </c>
      <c r="O559" s="39">
        <f t="shared" si="175"/>
        <v>0</v>
      </c>
      <c r="P559" s="39">
        <f t="shared" si="176"/>
        <v>0</v>
      </c>
      <c r="Q559" s="367">
        <f t="shared" si="177"/>
        <v>0</v>
      </c>
      <c r="R559" s="368">
        <f t="shared" si="178"/>
        <v>0</v>
      </c>
      <c r="S559" s="367">
        <f t="shared" si="179"/>
        <v>0</v>
      </c>
      <c r="T559" s="367">
        <f t="shared" si="180"/>
        <v>0</v>
      </c>
      <c r="U559">
        <f t="shared" si="181"/>
        <v>0</v>
      </c>
      <c r="V559">
        <f t="shared" si="182"/>
        <v>0</v>
      </c>
      <c r="W559">
        <f t="shared" si="183"/>
        <v>0</v>
      </c>
      <c r="X559">
        <f t="shared" si="184"/>
        <v>0</v>
      </c>
      <c r="Y559">
        <f t="shared" si="185"/>
        <v>0</v>
      </c>
      <c r="AA559" s="1" t="e">
        <f t="shared" si="186"/>
        <v>#N/A</v>
      </c>
    </row>
    <row r="560" spans="1:27" x14ac:dyDescent="0.25">
      <c r="A560" s="284">
        <f>+Declarations!A560</f>
        <v>0</v>
      </c>
      <c r="B560" t="str">
        <f t="shared" si="169"/>
        <v/>
      </c>
      <c r="C560" s="1" t="str">
        <f t="shared" si="170"/>
        <v/>
      </c>
      <c r="D560" s="1" t="str">
        <f t="shared" si="188"/>
        <v/>
      </c>
      <c r="E560" s="15">
        <f t="shared" si="171"/>
        <v>0</v>
      </c>
      <c r="F560" s="1">
        <f t="shared" si="172"/>
        <v>0</v>
      </c>
      <c r="G560" s="1" t="str">
        <f t="shared" si="173"/>
        <v/>
      </c>
      <c r="H560" t="str">
        <f t="shared" si="187"/>
        <v xml:space="preserve"> </v>
      </c>
      <c r="M560" s="39">
        <f t="shared" si="189"/>
        <v>0</v>
      </c>
      <c r="N560" s="39">
        <f t="shared" si="174"/>
        <v>0</v>
      </c>
      <c r="O560" s="39">
        <f t="shared" si="175"/>
        <v>0</v>
      </c>
      <c r="P560" s="39">
        <f t="shared" si="176"/>
        <v>0</v>
      </c>
      <c r="Q560" s="367">
        <f t="shared" si="177"/>
        <v>0</v>
      </c>
      <c r="R560" s="368">
        <f t="shared" si="178"/>
        <v>0</v>
      </c>
      <c r="S560" s="367">
        <f t="shared" si="179"/>
        <v>0</v>
      </c>
      <c r="T560" s="367">
        <f t="shared" si="180"/>
        <v>0</v>
      </c>
      <c r="U560">
        <f t="shared" si="181"/>
        <v>0</v>
      </c>
      <c r="V560">
        <f t="shared" si="182"/>
        <v>0</v>
      </c>
      <c r="W560">
        <f t="shared" si="183"/>
        <v>0</v>
      </c>
      <c r="X560">
        <f t="shared" si="184"/>
        <v>0</v>
      </c>
      <c r="Y560">
        <f t="shared" si="185"/>
        <v>0</v>
      </c>
      <c r="AA560" s="1" t="e">
        <f t="shared" si="186"/>
        <v>#N/A</v>
      </c>
    </row>
    <row r="561" spans="1:27" x14ac:dyDescent="0.25">
      <c r="A561" s="284">
        <f>+Declarations!A561</f>
        <v>0</v>
      </c>
      <c r="B561" t="str">
        <f t="shared" si="169"/>
        <v/>
      </c>
      <c r="C561" s="1" t="str">
        <f t="shared" si="170"/>
        <v/>
      </c>
      <c r="D561" s="1" t="str">
        <f t="shared" si="188"/>
        <v/>
      </c>
      <c r="E561" s="15">
        <f t="shared" si="171"/>
        <v>0</v>
      </c>
      <c r="F561" s="1">
        <f t="shared" si="172"/>
        <v>0</v>
      </c>
      <c r="G561" s="1" t="str">
        <f t="shared" si="173"/>
        <v/>
      </c>
      <c r="H561" t="str">
        <f t="shared" si="187"/>
        <v xml:space="preserve"> </v>
      </c>
      <c r="M561" s="39">
        <f t="shared" si="189"/>
        <v>0</v>
      </c>
      <c r="N561" s="39">
        <f t="shared" si="174"/>
        <v>0</v>
      </c>
      <c r="O561" s="39">
        <f t="shared" si="175"/>
        <v>0</v>
      </c>
      <c r="P561" s="39">
        <f t="shared" si="176"/>
        <v>0</v>
      </c>
      <c r="Q561" s="367">
        <f t="shared" si="177"/>
        <v>0</v>
      </c>
      <c r="R561" s="368">
        <f t="shared" si="178"/>
        <v>0</v>
      </c>
      <c r="S561" s="367">
        <f t="shared" si="179"/>
        <v>0</v>
      </c>
      <c r="T561" s="367">
        <f t="shared" si="180"/>
        <v>0</v>
      </c>
      <c r="U561">
        <f t="shared" si="181"/>
        <v>0</v>
      </c>
      <c r="V561">
        <f t="shared" si="182"/>
        <v>0</v>
      </c>
      <c r="W561">
        <f t="shared" si="183"/>
        <v>0</v>
      </c>
      <c r="X561">
        <f t="shared" si="184"/>
        <v>0</v>
      </c>
      <c r="Y561">
        <f t="shared" si="185"/>
        <v>0</v>
      </c>
      <c r="AA561" s="1" t="e">
        <f t="shared" si="186"/>
        <v>#N/A</v>
      </c>
    </row>
    <row r="562" spans="1:27" x14ac:dyDescent="0.25">
      <c r="A562" s="284">
        <f>+Declarations!A562</f>
        <v>0</v>
      </c>
      <c r="B562" t="str">
        <f t="shared" si="169"/>
        <v/>
      </c>
      <c r="C562" s="1" t="str">
        <f t="shared" si="170"/>
        <v/>
      </c>
      <c r="D562" s="1" t="str">
        <f t="shared" si="188"/>
        <v/>
      </c>
      <c r="E562" s="15">
        <f t="shared" si="171"/>
        <v>0</v>
      </c>
      <c r="F562" s="1">
        <f t="shared" si="172"/>
        <v>0</v>
      </c>
      <c r="G562" s="1" t="str">
        <f t="shared" si="173"/>
        <v/>
      </c>
      <c r="H562" t="str">
        <f t="shared" si="187"/>
        <v xml:space="preserve"> </v>
      </c>
      <c r="M562" s="39">
        <f t="shared" si="189"/>
        <v>0</v>
      </c>
      <c r="N562" s="39">
        <f t="shared" si="174"/>
        <v>0</v>
      </c>
      <c r="O562" s="39">
        <f t="shared" si="175"/>
        <v>0</v>
      </c>
      <c r="P562" s="39">
        <f t="shared" si="176"/>
        <v>0</v>
      </c>
      <c r="Q562" s="367">
        <f t="shared" si="177"/>
        <v>0</v>
      </c>
      <c r="R562" s="368">
        <f t="shared" si="178"/>
        <v>0</v>
      </c>
      <c r="S562" s="367">
        <f t="shared" si="179"/>
        <v>0</v>
      </c>
      <c r="T562" s="367">
        <f t="shared" si="180"/>
        <v>0</v>
      </c>
      <c r="U562">
        <f t="shared" si="181"/>
        <v>0</v>
      </c>
      <c r="V562">
        <f t="shared" si="182"/>
        <v>0</v>
      </c>
      <c r="W562">
        <f t="shared" si="183"/>
        <v>0</v>
      </c>
      <c r="X562">
        <f t="shared" si="184"/>
        <v>0</v>
      </c>
      <c r="Y562">
        <f t="shared" si="185"/>
        <v>0</v>
      </c>
      <c r="AA562" s="1" t="e">
        <f t="shared" si="186"/>
        <v>#N/A</v>
      </c>
    </row>
    <row r="563" spans="1:27" x14ac:dyDescent="0.25">
      <c r="A563" s="284">
        <f>+Declarations!A563</f>
        <v>0</v>
      </c>
      <c r="B563" t="str">
        <f t="shared" si="169"/>
        <v/>
      </c>
      <c r="C563" s="1" t="str">
        <f t="shared" si="170"/>
        <v/>
      </c>
      <c r="D563" s="1" t="str">
        <f t="shared" si="188"/>
        <v/>
      </c>
      <c r="E563" s="15">
        <f t="shared" si="171"/>
        <v>0</v>
      </c>
      <c r="F563" s="1">
        <f t="shared" si="172"/>
        <v>0</v>
      </c>
      <c r="G563" s="1" t="str">
        <f t="shared" si="173"/>
        <v/>
      </c>
      <c r="H563" t="str">
        <f t="shared" si="187"/>
        <v xml:space="preserve"> </v>
      </c>
      <c r="M563" s="39">
        <f t="shared" si="189"/>
        <v>0</v>
      </c>
      <c r="N563" s="39">
        <f t="shared" si="174"/>
        <v>0</v>
      </c>
      <c r="O563" s="39">
        <f t="shared" si="175"/>
        <v>0</v>
      </c>
      <c r="P563" s="39">
        <f t="shared" si="176"/>
        <v>0</v>
      </c>
      <c r="Q563" s="367">
        <f t="shared" si="177"/>
        <v>0</v>
      </c>
      <c r="R563" s="368">
        <f t="shared" si="178"/>
        <v>0</v>
      </c>
      <c r="S563" s="367">
        <f t="shared" si="179"/>
        <v>0</v>
      </c>
      <c r="T563" s="367">
        <f t="shared" si="180"/>
        <v>0</v>
      </c>
      <c r="U563">
        <f t="shared" si="181"/>
        <v>0</v>
      </c>
      <c r="V563">
        <f t="shared" si="182"/>
        <v>0</v>
      </c>
      <c r="W563">
        <f t="shared" si="183"/>
        <v>0</v>
      </c>
      <c r="X563">
        <f t="shared" si="184"/>
        <v>0</v>
      </c>
      <c r="Y563">
        <f t="shared" si="185"/>
        <v>0</v>
      </c>
      <c r="AA563" s="1" t="e">
        <f t="shared" si="186"/>
        <v>#N/A</v>
      </c>
    </row>
    <row r="564" spans="1:27" x14ac:dyDescent="0.25">
      <c r="A564" s="284">
        <f>+Declarations!A564</f>
        <v>0</v>
      </c>
      <c r="B564" t="str">
        <f t="shared" si="169"/>
        <v/>
      </c>
      <c r="C564" s="1" t="str">
        <f t="shared" si="170"/>
        <v/>
      </c>
      <c r="D564" s="1" t="str">
        <f t="shared" si="188"/>
        <v/>
      </c>
      <c r="E564" s="15">
        <f t="shared" si="171"/>
        <v>0</v>
      </c>
      <c r="F564" s="1">
        <f t="shared" si="172"/>
        <v>0</v>
      </c>
      <c r="G564" s="1" t="str">
        <f t="shared" si="173"/>
        <v/>
      </c>
      <c r="H564" t="str">
        <f t="shared" si="187"/>
        <v xml:space="preserve"> </v>
      </c>
      <c r="M564" s="39">
        <f t="shared" si="189"/>
        <v>0</v>
      </c>
      <c r="N564" s="39">
        <f t="shared" si="174"/>
        <v>0</v>
      </c>
      <c r="O564" s="39">
        <f t="shared" si="175"/>
        <v>0</v>
      </c>
      <c r="P564" s="39">
        <f t="shared" si="176"/>
        <v>0</v>
      </c>
      <c r="Q564" s="367">
        <f t="shared" si="177"/>
        <v>0</v>
      </c>
      <c r="R564" s="368">
        <f t="shared" si="178"/>
        <v>0</v>
      </c>
      <c r="S564" s="367">
        <f t="shared" si="179"/>
        <v>0</v>
      </c>
      <c r="T564" s="367">
        <f t="shared" si="180"/>
        <v>0</v>
      </c>
      <c r="U564">
        <f t="shared" si="181"/>
        <v>0</v>
      </c>
      <c r="V564">
        <f t="shared" si="182"/>
        <v>0</v>
      </c>
      <c r="W564">
        <f t="shared" si="183"/>
        <v>0</v>
      </c>
      <c r="X564">
        <f t="shared" si="184"/>
        <v>0</v>
      </c>
      <c r="Y564">
        <f t="shared" si="185"/>
        <v>0</v>
      </c>
      <c r="AA564" s="1" t="e">
        <f t="shared" si="186"/>
        <v>#N/A</v>
      </c>
    </row>
    <row r="565" spans="1:27" x14ac:dyDescent="0.25">
      <c r="A565" s="284">
        <f>+Declarations!A565</f>
        <v>0</v>
      </c>
      <c r="B565" t="str">
        <f t="shared" si="169"/>
        <v/>
      </c>
      <c r="C565" s="1" t="str">
        <f t="shared" si="170"/>
        <v/>
      </c>
      <c r="D565" s="1" t="str">
        <f t="shared" si="188"/>
        <v/>
      </c>
      <c r="E565" s="15">
        <f t="shared" si="171"/>
        <v>0</v>
      </c>
      <c r="F565" s="1">
        <f t="shared" si="172"/>
        <v>0</v>
      </c>
      <c r="G565" s="1" t="str">
        <f t="shared" si="173"/>
        <v/>
      </c>
      <c r="H565" t="str">
        <f t="shared" si="187"/>
        <v xml:space="preserve"> </v>
      </c>
      <c r="M565" s="39">
        <f t="shared" si="189"/>
        <v>0</v>
      </c>
      <c r="N565" s="39">
        <f t="shared" si="174"/>
        <v>0</v>
      </c>
      <c r="O565" s="39">
        <f t="shared" si="175"/>
        <v>0</v>
      </c>
      <c r="P565" s="39">
        <f t="shared" si="176"/>
        <v>0</v>
      </c>
      <c r="Q565" s="367">
        <f t="shared" si="177"/>
        <v>0</v>
      </c>
      <c r="R565" s="368">
        <f t="shared" si="178"/>
        <v>0</v>
      </c>
      <c r="S565" s="367">
        <f t="shared" si="179"/>
        <v>0</v>
      </c>
      <c r="T565" s="367">
        <f t="shared" si="180"/>
        <v>0</v>
      </c>
      <c r="U565">
        <f t="shared" si="181"/>
        <v>0</v>
      </c>
      <c r="V565">
        <f t="shared" si="182"/>
        <v>0</v>
      </c>
      <c r="W565">
        <f t="shared" si="183"/>
        <v>0</v>
      </c>
      <c r="X565">
        <f t="shared" si="184"/>
        <v>0</v>
      </c>
      <c r="Y565">
        <f t="shared" si="185"/>
        <v>0</v>
      </c>
      <c r="AA565" s="1" t="e">
        <f t="shared" si="186"/>
        <v>#N/A</v>
      </c>
    </row>
    <row r="566" spans="1:27" x14ac:dyDescent="0.25">
      <c r="A566" s="284">
        <f>+Declarations!A566</f>
        <v>0</v>
      </c>
      <c r="B566" t="str">
        <f t="shared" si="169"/>
        <v/>
      </c>
      <c r="C566" s="1" t="str">
        <f t="shared" si="170"/>
        <v/>
      </c>
      <c r="D566" s="1" t="str">
        <f t="shared" si="188"/>
        <v/>
      </c>
      <c r="E566" s="15">
        <f t="shared" si="171"/>
        <v>0</v>
      </c>
      <c r="F566" s="1">
        <f t="shared" si="172"/>
        <v>0</v>
      </c>
      <c r="G566" s="1" t="str">
        <f t="shared" si="173"/>
        <v/>
      </c>
      <c r="H566" t="str">
        <f t="shared" si="187"/>
        <v xml:space="preserve"> </v>
      </c>
      <c r="M566" s="39">
        <f t="shared" si="189"/>
        <v>0</v>
      </c>
      <c r="N566" s="39">
        <f t="shared" si="174"/>
        <v>0</v>
      </c>
      <c r="O566" s="39">
        <f t="shared" si="175"/>
        <v>0</v>
      </c>
      <c r="P566" s="39">
        <f t="shared" si="176"/>
        <v>0</v>
      </c>
      <c r="Q566" s="367">
        <f t="shared" si="177"/>
        <v>0</v>
      </c>
      <c r="R566" s="368">
        <f t="shared" si="178"/>
        <v>0</v>
      </c>
      <c r="S566" s="367">
        <f t="shared" si="179"/>
        <v>0</v>
      </c>
      <c r="T566" s="367">
        <f t="shared" si="180"/>
        <v>0</v>
      </c>
      <c r="U566">
        <f t="shared" si="181"/>
        <v>0</v>
      </c>
      <c r="V566">
        <f t="shared" si="182"/>
        <v>0</v>
      </c>
      <c r="W566">
        <f t="shared" si="183"/>
        <v>0</v>
      </c>
      <c r="X566">
        <f t="shared" si="184"/>
        <v>0</v>
      </c>
      <c r="Y566">
        <f t="shared" si="185"/>
        <v>0</v>
      </c>
      <c r="AA566" s="1" t="e">
        <f t="shared" si="186"/>
        <v>#N/A</v>
      </c>
    </row>
    <row r="567" spans="1:27" x14ac:dyDescent="0.25">
      <c r="A567" s="284">
        <f>+Declarations!A567</f>
        <v>0</v>
      </c>
      <c r="B567" t="str">
        <f t="shared" si="169"/>
        <v/>
      </c>
      <c r="C567" s="1" t="str">
        <f t="shared" si="170"/>
        <v/>
      </c>
      <c r="D567" s="1" t="str">
        <f t="shared" si="188"/>
        <v/>
      </c>
      <c r="E567" s="15">
        <f t="shared" si="171"/>
        <v>0</v>
      </c>
      <c r="F567" s="1">
        <f t="shared" si="172"/>
        <v>0</v>
      </c>
      <c r="G567" s="1" t="str">
        <f t="shared" si="173"/>
        <v/>
      </c>
      <c r="H567" t="str">
        <f t="shared" si="187"/>
        <v xml:space="preserve"> </v>
      </c>
      <c r="M567" s="39">
        <f t="shared" si="189"/>
        <v>0</v>
      </c>
      <c r="N567" s="39">
        <f t="shared" si="174"/>
        <v>0</v>
      </c>
      <c r="O567" s="39">
        <f t="shared" si="175"/>
        <v>0</v>
      </c>
      <c r="P567" s="39">
        <f t="shared" si="176"/>
        <v>0</v>
      </c>
      <c r="Q567" s="367">
        <f t="shared" si="177"/>
        <v>0</v>
      </c>
      <c r="R567" s="368">
        <f t="shared" si="178"/>
        <v>0</v>
      </c>
      <c r="S567" s="367">
        <f t="shared" si="179"/>
        <v>0</v>
      </c>
      <c r="T567" s="367">
        <f t="shared" si="180"/>
        <v>0</v>
      </c>
      <c r="U567">
        <f t="shared" si="181"/>
        <v>0</v>
      </c>
      <c r="V567">
        <f t="shared" si="182"/>
        <v>0</v>
      </c>
      <c r="W567">
        <f t="shared" si="183"/>
        <v>0</v>
      </c>
      <c r="X567">
        <f t="shared" si="184"/>
        <v>0</v>
      </c>
      <c r="Y567">
        <f t="shared" si="185"/>
        <v>0</v>
      </c>
      <c r="AA567" s="1" t="e">
        <f t="shared" si="186"/>
        <v>#N/A</v>
      </c>
    </row>
    <row r="568" spans="1:27" x14ac:dyDescent="0.25">
      <c r="A568" s="284">
        <f>+Declarations!A568</f>
        <v>0</v>
      </c>
      <c r="B568" t="str">
        <f t="shared" si="169"/>
        <v/>
      </c>
      <c r="C568" s="1" t="str">
        <f t="shared" si="170"/>
        <v/>
      </c>
      <c r="D568" s="1" t="str">
        <f t="shared" si="188"/>
        <v/>
      </c>
      <c r="E568" s="15">
        <f t="shared" si="171"/>
        <v>0</v>
      </c>
      <c r="F568" s="1">
        <f t="shared" si="172"/>
        <v>0</v>
      </c>
      <c r="G568" s="1" t="str">
        <f t="shared" si="173"/>
        <v/>
      </c>
      <c r="H568" t="str">
        <f t="shared" si="187"/>
        <v xml:space="preserve"> </v>
      </c>
      <c r="M568" s="39">
        <f t="shared" si="189"/>
        <v>0</v>
      </c>
      <c r="N568" s="39">
        <f t="shared" si="174"/>
        <v>0</v>
      </c>
      <c r="O568" s="39">
        <f t="shared" si="175"/>
        <v>0</v>
      </c>
      <c r="P568" s="39">
        <f t="shared" si="176"/>
        <v>0</v>
      </c>
      <c r="Q568" s="367">
        <f t="shared" si="177"/>
        <v>0</v>
      </c>
      <c r="R568" s="368">
        <f t="shared" si="178"/>
        <v>0</v>
      </c>
      <c r="S568" s="367">
        <f t="shared" si="179"/>
        <v>0</v>
      </c>
      <c r="T568" s="367">
        <f t="shared" si="180"/>
        <v>0</v>
      </c>
      <c r="U568">
        <f t="shared" si="181"/>
        <v>0</v>
      </c>
      <c r="V568">
        <f t="shared" si="182"/>
        <v>0</v>
      </c>
      <c r="W568">
        <f t="shared" si="183"/>
        <v>0</v>
      </c>
      <c r="X568">
        <f t="shared" si="184"/>
        <v>0</v>
      </c>
      <c r="Y568">
        <f t="shared" si="185"/>
        <v>0</v>
      </c>
      <c r="AA568" s="1" t="e">
        <f t="shared" si="186"/>
        <v>#N/A</v>
      </c>
    </row>
    <row r="569" spans="1:27" x14ac:dyDescent="0.25">
      <c r="A569" s="284">
        <f>+Declarations!A569</f>
        <v>0</v>
      </c>
      <c r="B569" t="str">
        <f t="shared" si="169"/>
        <v/>
      </c>
      <c r="C569" s="1" t="str">
        <f t="shared" si="170"/>
        <v/>
      </c>
      <c r="D569" s="1" t="str">
        <f t="shared" si="188"/>
        <v/>
      </c>
      <c r="E569" s="15">
        <f t="shared" si="171"/>
        <v>0</v>
      </c>
      <c r="F569" s="1">
        <f t="shared" si="172"/>
        <v>0</v>
      </c>
      <c r="G569" s="1" t="str">
        <f t="shared" si="173"/>
        <v/>
      </c>
      <c r="H569" t="str">
        <f t="shared" si="187"/>
        <v xml:space="preserve"> </v>
      </c>
      <c r="M569" s="39">
        <f t="shared" si="189"/>
        <v>0</v>
      </c>
      <c r="N569" s="39">
        <f t="shared" si="174"/>
        <v>0</v>
      </c>
      <c r="O569" s="39">
        <f t="shared" si="175"/>
        <v>0</v>
      </c>
      <c r="P569" s="39">
        <f t="shared" si="176"/>
        <v>0</v>
      </c>
      <c r="Q569" s="367">
        <f t="shared" si="177"/>
        <v>0</v>
      </c>
      <c r="R569" s="368">
        <f t="shared" si="178"/>
        <v>0</v>
      </c>
      <c r="S569" s="367">
        <f t="shared" si="179"/>
        <v>0</v>
      </c>
      <c r="T569" s="367">
        <f t="shared" si="180"/>
        <v>0</v>
      </c>
      <c r="U569">
        <f t="shared" si="181"/>
        <v>0</v>
      </c>
      <c r="V569">
        <f t="shared" si="182"/>
        <v>0</v>
      </c>
      <c r="W569">
        <f t="shared" si="183"/>
        <v>0</v>
      </c>
      <c r="X569">
        <f t="shared" si="184"/>
        <v>0</v>
      </c>
      <c r="Y569">
        <f t="shared" si="185"/>
        <v>0</v>
      </c>
      <c r="AA569" s="1" t="e">
        <f t="shared" si="186"/>
        <v>#N/A</v>
      </c>
    </row>
    <row r="570" spans="1:27" x14ac:dyDescent="0.25">
      <c r="A570" s="284">
        <f>+Declarations!A570</f>
        <v>0</v>
      </c>
      <c r="B570" t="str">
        <f t="shared" si="169"/>
        <v/>
      </c>
      <c r="C570" s="1" t="str">
        <f t="shared" si="170"/>
        <v/>
      </c>
      <c r="D570" s="1" t="str">
        <f t="shared" si="188"/>
        <v/>
      </c>
      <c r="E570" s="15">
        <f t="shared" si="171"/>
        <v>0</v>
      </c>
      <c r="F570" s="1">
        <f t="shared" si="172"/>
        <v>0</v>
      </c>
      <c r="G570" s="1" t="str">
        <f t="shared" si="173"/>
        <v/>
      </c>
      <c r="H570" t="str">
        <f t="shared" si="187"/>
        <v xml:space="preserve"> </v>
      </c>
      <c r="M570" s="39">
        <f t="shared" si="189"/>
        <v>0</v>
      </c>
      <c r="N570" s="39">
        <f t="shared" si="174"/>
        <v>0</v>
      </c>
      <c r="O570" s="39">
        <f t="shared" si="175"/>
        <v>0</v>
      </c>
      <c r="P570" s="39">
        <f t="shared" si="176"/>
        <v>0</v>
      </c>
      <c r="Q570" s="367">
        <f t="shared" si="177"/>
        <v>0</v>
      </c>
      <c r="R570" s="368">
        <f t="shared" si="178"/>
        <v>0</v>
      </c>
      <c r="S570" s="367">
        <f t="shared" si="179"/>
        <v>0</v>
      </c>
      <c r="T570" s="367">
        <f t="shared" si="180"/>
        <v>0</v>
      </c>
      <c r="U570">
        <f t="shared" si="181"/>
        <v>0</v>
      </c>
      <c r="V570">
        <f t="shared" si="182"/>
        <v>0</v>
      </c>
      <c r="W570">
        <f t="shared" si="183"/>
        <v>0</v>
      </c>
      <c r="X570">
        <f t="shared" si="184"/>
        <v>0</v>
      </c>
      <c r="Y570">
        <f t="shared" si="185"/>
        <v>0</v>
      </c>
      <c r="AA570" s="1" t="e">
        <f t="shared" si="186"/>
        <v>#N/A</v>
      </c>
    </row>
    <row r="571" spans="1:27" x14ac:dyDescent="0.25">
      <c r="A571" s="284">
        <f>+Declarations!A571</f>
        <v>0</v>
      </c>
      <c r="B571" t="str">
        <f t="shared" si="169"/>
        <v/>
      </c>
      <c r="C571" s="1" t="str">
        <f t="shared" si="170"/>
        <v/>
      </c>
      <c r="D571" s="1" t="str">
        <f t="shared" si="188"/>
        <v/>
      </c>
      <c r="E571" s="15">
        <f t="shared" si="171"/>
        <v>0</v>
      </c>
      <c r="F571" s="1">
        <f t="shared" si="172"/>
        <v>0</v>
      </c>
      <c r="G571" s="1" t="str">
        <f t="shared" si="173"/>
        <v/>
      </c>
      <c r="H571" t="str">
        <f t="shared" si="187"/>
        <v xml:space="preserve"> </v>
      </c>
      <c r="M571" s="39">
        <f t="shared" si="189"/>
        <v>0</v>
      </c>
      <c r="N571" s="39">
        <f t="shared" si="174"/>
        <v>0</v>
      </c>
      <c r="O571" s="39">
        <f t="shared" si="175"/>
        <v>0</v>
      </c>
      <c r="P571" s="39">
        <f t="shared" si="176"/>
        <v>0</v>
      </c>
      <c r="Q571" s="367">
        <f t="shared" si="177"/>
        <v>0</v>
      </c>
      <c r="R571" s="368">
        <f t="shared" si="178"/>
        <v>0</v>
      </c>
      <c r="S571" s="367">
        <f t="shared" si="179"/>
        <v>0</v>
      </c>
      <c r="T571" s="367">
        <f t="shared" si="180"/>
        <v>0</v>
      </c>
      <c r="U571">
        <f t="shared" si="181"/>
        <v>0</v>
      </c>
      <c r="V571">
        <f t="shared" si="182"/>
        <v>0</v>
      </c>
      <c r="W571">
        <f t="shared" si="183"/>
        <v>0</v>
      </c>
      <c r="X571">
        <f t="shared" si="184"/>
        <v>0</v>
      </c>
      <c r="Y571">
        <f t="shared" si="185"/>
        <v>0</v>
      </c>
      <c r="AA571" s="1" t="e">
        <f t="shared" si="186"/>
        <v>#N/A</v>
      </c>
    </row>
    <row r="572" spans="1:27" x14ac:dyDescent="0.25">
      <c r="A572" s="284">
        <f>+Declarations!A572</f>
        <v>0</v>
      </c>
      <c r="B572" t="str">
        <f t="shared" si="169"/>
        <v/>
      </c>
      <c r="C572" s="1" t="str">
        <f t="shared" si="170"/>
        <v/>
      </c>
      <c r="D572" s="1" t="str">
        <f t="shared" si="188"/>
        <v/>
      </c>
      <c r="E572" s="15">
        <f t="shared" si="171"/>
        <v>0</v>
      </c>
      <c r="F572" s="1">
        <f t="shared" si="172"/>
        <v>0</v>
      </c>
      <c r="G572" s="1" t="str">
        <f t="shared" si="173"/>
        <v/>
      </c>
      <c r="H572" t="str">
        <f t="shared" si="187"/>
        <v xml:space="preserve"> </v>
      </c>
      <c r="M572" s="39">
        <f t="shared" si="189"/>
        <v>0</v>
      </c>
      <c r="N572" s="39">
        <f t="shared" si="174"/>
        <v>0</v>
      </c>
      <c r="O572" s="39">
        <f t="shared" si="175"/>
        <v>0</v>
      </c>
      <c r="P572" s="39">
        <f t="shared" si="176"/>
        <v>0</v>
      </c>
      <c r="Q572" s="367">
        <f t="shared" si="177"/>
        <v>0</v>
      </c>
      <c r="R572" s="368">
        <f t="shared" si="178"/>
        <v>0</v>
      </c>
      <c r="S572" s="367">
        <f t="shared" si="179"/>
        <v>0</v>
      </c>
      <c r="T572" s="367">
        <f t="shared" si="180"/>
        <v>0</v>
      </c>
      <c r="U572">
        <f t="shared" si="181"/>
        <v>0</v>
      </c>
      <c r="V572">
        <f t="shared" si="182"/>
        <v>0</v>
      </c>
      <c r="W572">
        <f t="shared" si="183"/>
        <v>0</v>
      </c>
      <c r="X572">
        <f t="shared" si="184"/>
        <v>0</v>
      </c>
      <c r="Y572">
        <f t="shared" si="185"/>
        <v>0</v>
      </c>
      <c r="AA572" s="1" t="e">
        <f t="shared" si="186"/>
        <v>#N/A</v>
      </c>
    </row>
    <row r="573" spans="1:27" x14ac:dyDescent="0.25">
      <c r="A573" s="284">
        <f>+Declarations!A573</f>
        <v>0</v>
      </c>
      <c r="B573" t="str">
        <f t="shared" si="169"/>
        <v/>
      </c>
      <c r="C573" s="1" t="str">
        <f t="shared" si="170"/>
        <v/>
      </c>
      <c r="D573" s="1" t="str">
        <f t="shared" si="188"/>
        <v/>
      </c>
      <c r="E573" s="15">
        <f t="shared" si="171"/>
        <v>0</v>
      </c>
      <c r="F573" s="1">
        <f t="shared" si="172"/>
        <v>0</v>
      </c>
      <c r="G573" s="1" t="str">
        <f t="shared" si="173"/>
        <v/>
      </c>
      <c r="H573" t="str">
        <f t="shared" si="187"/>
        <v xml:space="preserve"> </v>
      </c>
      <c r="M573" s="39">
        <f t="shared" si="189"/>
        <v>0</v>
      </c>
      <c r="N573" s="39">
        <f t="shared" si="174"/>
        <v>0</v>
      </c>
      <c r="O573" s="39">
        <f t="shared" si="175"/>
        <v>0</v>
      </c>
      <c r="P573" s="39">
        <f t="shared" si="176"/>
        <v>0</v>
      </c>
      <c r="Q573" s="367">
        <f t="shared" si="177"/>
        <v>0</v>
      </c>
      <c r="R573" s="368">
        <f t="shared" si="178"/>
        <v>0</v>
      </c>
      <c r="S573" s="367">
        <f t="shared" si="179"/>
        <v>0</v>
      </c>
      <c r="T573" s="367">
        <f t="shared" si="180"/>
        <v>0</v>
      </c>
      <c r="U573">
        <f t="shared" si="181"/>
        <v>0</v>
      </c>
      <c r="V573">
        <f t="shared" si="182"/>
        <v>0</v>
      </c>
      <c r="W573">
        <f t="shared" si="183"/>
        <v>0</v>
      </c>
      <c r="X573">
        <f t="shared" si="184"/>
        <v>0</v>
      </c>
      <c r="Y573">
        <f t="shared" si="185"/>
        <v>0</v>
      </c>
      <c r="AA573" s="1" t="e">
        <f t="shared" si="186"/>
        <v>#N/A</v>
      </c>
    </row>
    <row r="574" spans="1:27" x14ac:dyDescent="0.25">
      <c r="A574" s="284">
        <f>+Declarations!A574</f>
        <v>0</v>
      </c>
      <c r="B574" t="str">
        <f t="shared" si="169"/>
        <v/>
      </c>
      <c r="C574" s="1" t="str">
        <f t="shared" si="170"/>
        <v/>
      </c>
      <c r="D574" s="1" t="str">
        <f t="shared" si="188"/>
        <v/>
      </c>
      <c r="E574" s="15">
        <f t="shared" si="171"/>
        <v>0</v>
      </c>
      <c r="F574" s="1">
        <f t="shared" si="172"/>
        <v>0</v>
      </c>
      <c r="G574" s="1" t="str">
        <f t="shared" si="173"/>
        <v/>
      </c>
      <c r="H574" t="str">
        <f t="shared" si="187"/>
        <v xml:space="preserve"> </v>
      </c>
      <c r="M574" s="39">
        <f t="shared" si="189"/>
        <v>0</v>
      </c>
      <c r="N574" s="39">
        <f t="shared" si="174"/>
        <v>0</v>
      </c>
      <c r="O574" s="39">
        <f t="shared" si="175"/>
        <v>0</v>
      </c>
      <c r="P574" s="39">
        <f t="shared" si="176"/>
        <v>0</v>
      </c>
      <c r="Q574" s="367">
        <f t="shared" si="177"/>
        <v>0</v>
      </c>
      <c r="R574" s="368">
        <f t="shared" si="178"/>
        <v>0</v>
      </c>
      <c r="S574" s="367">
        <f t="shared" si="179"/>
        <v>0</v>
      </c>
      <c r="T574" s="367">
        <f t="shared" si="180"/>
        <v>0</v>
      </c>
      <c r="U574">
        <f t="shared" si="181"/>
        <v>0</v>
      </c>
      <c r="V574">
        <f t="shared" si="182"/>
        <v>0</v>
      </c>
      <c r="W574">
        <f t="shared" si="183"/>
        <v>0</v>
      </c>
      <c r="X574">
        <f t="shared" si="184"/>
        <v>0</v>
      </c>
      <c r="Y574">
        <f t="shared" si="185"/>
        <v>0</v>
      </c>
      <c r="AA574" s="1" t="e">
        <f t="shared" si="186"/>
        <v>#N/A</v>
      </c>
    </row>
    <row r="575" spans="1:27" x14ac:dyDescent="0.25">
      <c r="A575" s="284">
        <f>+Declarations!A575</f>
        <v>0</v>
      </c>
      <c r="B575" t="str">
        <f t="shared" si="169"/>
        <v/>
      </c>
      <c r="C575" s="1" t="str">
        <f t="shared" si="170"/>
        <v/>
      </c>
      <c r="D575" s="1" t="str">
        <f t="shared" si="188"/>
        <v/>
      </c>
      <c r="E575" s="15">
        <f t="shared" si="171"/>
        <v>0</v>
      </c>
      <c r="F575" s="1">
        <f t="shared" si="172"/>
        <v>0</v>
      </c>
      <c r="G575" s="1" t="str">
        <f t="shared" si="173"/>
        <v/>
      </c>
      <c r="H575" t="str">
        <f t="shared" si="187"/>
        <v xml:space="preserve"> </v>
      </c>
      <c r="M575" s="39">
        <f t="shared" si="189"/>
        <v>0</v>
      </c>
      <c r="N575" s="39">
        <f t="shared" si="174"/>
        <v>0</v>
      </c>
      <c r="O575" s="39">
        <f t="shared" si="175"/>
        <v>0</v>
      </c>
      <c r="P575" s="39">
        <f t="shared" si="176"/>
        <v>0</v>
      </c>
      <c r="Q575" s="367">
        <f t="shared" si="177"/>
        <v>0</v>
      </c>
      <c r="R575" s="368">
        <f t="shared" si="178"/>
        <v>0</v>
      </c>
      <c r="S575" s="367">
        <f t="shared" si="179"/>
        <v>0</v>
      </c>
      <c r="T575" s="367">
        <f t="shared" si="180"/>
        <v>0</v>
      </c>
      <c r="U575">
        <f t="shared" si="181"/>
        <v>0</v>
      </c>
      <c r="V575">
        <f t="shared" si="182"/>
        <v>0</v>
      </c>
      <c r="W575">
        <f t="shared" si="183"/>
        <v>0</v>
      </c>
      <c r="X575">
        <f t="shared" si="184"/>
        <v>0</v>
      </c>
      <c r="Y575">
        <f t="shared" si="185"/>
        <v>0</v>
      </c>
      <c r="AA575" s="1" t="e">
        <f t="shared" si="186"/>
        <v>#N/A</v>
      </c>
    </row>
    <row r="576" spans="1:27" x14ac:dyDescent="0.25">
      <c r="A576" s="284">
        <f>+Declarations!A576</f>
        <v>0</v>
      </c>
      <c r="B576" t="str">
        <f t="shared" si="169"/>
        <v/>
      </c>
      <c r="C576" s="1" t="str">
        <f t="shared" si="170"/>
        <v/>
      </c>
      <c r="D576" s="1" t="str">
        <f t="shared" si="188"/>
        <v/>
      </c>
      <c r="E576" s="15">
        <f t="shared" si="171"/>
        <v>0</v>
      </c>
      <c r="F576" s="1">
        <f t="shared" si="172"/>
        <v>0</v>
      </c>
      <c r="G576" s="1" t="str">
        <f t="shared" si="173"/>
        <v/>
      </c>
      <c r="H576" t="str">
        <f t="shared" si="187"/>
        <v xml:space="preserve"> </v>
      </c>
      <c r="M576" s="39">
        <f t="shared" si="189"/>
        <v>0</v>
      </c>
      <c r="N576" s="39">
        <f t="shared" si="174"/>
        <v>0</v>
      </c>
      <c r="O576" s="39">
        <f t="shared" si="175"/>
        <v>0</v>
      </c>
      <c r="P576" s="39">
        <f t="shared" si="176"/>
        <v>0</v>
      </c>
      <c r="Q576" s="367">
        <f t="shared" si="177"/>
        <v>0</v>
      </c>
      <c r="R576" s="368">
        <f t="shared" si="178"/>
        <v>0</v>
      </c>
      <c r="S576" s="367">
        <f t="shared" si="179"/>
        <v>0</v>
      </c>
      <c r="T576" s="367">
        <f t="shared" si="180"/>
        <v>0</v>
      </c>
      <c r="U576">
        <f t="shared" si="181"/>
        <v>0</v>
      </c>
      <c r="V576">
        <f t="shared" si="182"/>
        <v>0</v>
      </c>
      <c r="W576">
        <f t="shared" si="183"/>
        <v>0</v>
      </c>
      <c r="X576">
        <f t="shared" si="184"/>
        <v>0</v>
      </c>
      <c r="Y576">
        <f t="shared" si="185"/>
        <v>0</v>
      </c>
      <c r="AA576" s="1" t="e">
        <f t="shared" si="186"/>
        <v>#N/A</v>
      </c>
    </row>
    <row r="577" spans="1:27" x14ac:dyDescent="0.25">
      <c r="A577" s="284">
        <f>+Declarations!A577</f>
        <v>0</v>
      </c>
      <c r="B577" t="str">
        <f t="shared" si="169"/>
        <v/>
      </c>
      <c r="C577" s="1" t="str">
        <f t="shared" si="170"/>
        <v/>
      </c>
      <c r="D577" s="1" t="str">
        <f t="shared" si="188"/>
        <v/>
      </c>
      <c r="E577" s="15">
        <f t="shared" si="171"/>
        <v>0</v>
      </c>
      <c r="F577" s="1">
        <f t="shared" si="172"/>
        <v>0</v>
      </c>
      <c r="G577" s="1" t="str">
        <f t="shared" si="173"/>
        <v/>
      </c>
      <c r="H577" t="str">
        <f t="shared" si="187"/>
        <v xml:space="preserve"> </v>
      </c>
      <c r="M577" s="39">
        <f t="shared" si="189"/>
        <v>0</v>
      </c>
      <c r="N577" s="39">
        <f t="shared" si="174"/>
        <v>0</v>
      </c>
      <c r="O577" s="39">
        <f t="shared" si="175"/>
        <v>0</v>
      </c>
      <c r="P577" s="39">
        <f t="shared" si="176"/>
        <v>0</v>
      </c>
      <c r="Q577" s="367">
        <f t="shared" si="177"/>
        <v>0</v>
      </c>
      <c r="R577" s="368">
        <f t="shared" si="178"/>
        <v>0</v>
      </c>
      <c r="S577" s="367">
        <f t="shared" si="179"/>
        <v>0</v>
      </c>
      <c r="T577" s="367">
        <f t="shared" si="180"/>
        <v>0</v>
      </c>
      <c r="U577">
        <f t="shared" si="181"/>
        <v>0</v>
      </c>
      <c r="V577">
        <f t="shared" si="182"/>
        <v>0</v>
      </c>
      <c r="W577">
        <f t="shared" si="183"/>
        <v>0</v>
      </c>
      <c r="X577">
        <f t="shared" si="184"/>
        <v>0</v>
      </c>
      <c r="Y577">
        <f t="shared" si="185"/>
        <v>0</v>
      </c>
      <c r="AA577" s="1" t="e">
        <f t="shared" si="186"/>
        <v>#N/A</v>
      </c>
    </row>
    <row r="578" spans="1:27" x14ac:dyDescent="0.25">
      <c r="A578" s="284">
        <f>+Declarations!A578</f>
        <v>0</v>
      </c>
      <c r="B578" t="str">
        <f t="shared" ref="B578:B641" si="190">IF(ISNA($AA578),"",INDEX(DECLARATIONS,$AA578,2))</f>
        <v/>
      </c>
      <c r="C578" s="1" t="str">
        <f t="shared" ref="C578:C641" si="191">IF(ISNA(AA578),"",INDEX(DECLARATIONS,$AA578,3))</f>
        <v/>
      </c>
      <c r="D578" s="1" t="str">
        <f t="shared" si="188"/>
        <v/>
      </c>
      <c r="E578" s="15">
        <f t="shared" ref="E578:E641" si="192">IF(ISNA($AA578),0,INDEX(DECLARATIONS,$AA578,5))</f>
        <v>0</v>
      </c>
      <c r="F578" s="1">
        <f t="shared" ref="F578:F641" si="193">IF(ISNA($AA578),0,INDEX(DECLARATIONS,$AA578,6))</f>
        <v>0</v>
      </c>
      <c r="G578" s="1" t="str">
        <f t="shared" ref="G578:G641" si="194">UPPER(IF(ISNA($AA578),"",INDEX(DECLARATIONS,$AA578,4)))</f>
        <v/>
      </c>
      <c r="H578" t="str">
        <f t="shared" si="187"/>
        <v xml:space="preserve"> </v>
      </c>
      <c r="M578" s="39">
        <f t="shared" si="189"/>
        <v>0</v>
      </c>
      <c r="N578" s="39">
        <f t="shared" ref="N578:N641" si="195">IF(ISNA(VLOOKUP($A578,JumpData,2,FALSE)),0,VLOOKUP($A578,JumpData,2,FALSE))</f>
        <v>0</v>
      </c>
      <c r="O578" s="39">
        <f t="shared" ref="O578:O641" si="196">IF(ISNA(VLOOKUP($A578,RunData,2,FALSE)),0,VLOOKUP($A578,RunData,2,FALSE))</f>
        <v>0</v>
      </c>
      <c r="P578" s="39">
        <f t="shared" ref="P578:P641" si="197">IF(ISNA(VLOOKUP($A578,ThrowData,2,FALSE)),0,VLOOKUP($A578,ThrowData,2,FALSE))</f>
        <v>0</v>
      </c>
      <c r="Q578" s="367">
        <f t="shared" ref="Q578:Q641" si="198">IF(ISNA(VLOOKUP($A578,SprintData,4,FALSE)),0,VLOOKUP($A578,SprintData,4,FALSE))+V578</f>
        <v>0</v>
      </c>
      <c r="R578" s="368">
        <f t="shared" ref="R578:R641" si="199">IF(ISNA(VLOOKUP($A578,JumpData,4,FALSE)),0,VLOOKUP($A578,JumpData,4,FALSE))+W578</f>
        <v>0</v>
      </c>
      <c r="S578" s="367">
        <f t="shared" ref="S578:S641" si="200">IF(ISNA(VLOOKUP($A578,RunData,4,FALSE)),0,VLOOKUP($A578,RunData,4,FALSE))+X578</f>
        <v>0</v>
      </c>
      <c r="T578" s="367">
        <f t="shared" ref="T578:T641" si="201">IF(ISNA(VLOOKUP($A578,ThrowData,4,FALSE)),0,VLOOKUP($A578,ThrowData,4,FALSE))+Y578</f>
        <v>0</v>
      </c>
      <c r="U578">
        <f t="shared" ref="U578:U641" si="202">+Q578+R578+S578+T578</f>
        <v>0</v>
      </c>
      <c r="V578">
        <f t="shared" ref="V578:V641" si="203">IF(AND($F578&gt;0,NOT(M578),Flexing),FlexPC,0)</f>
        <v>0</v>
      </c>
      <c r="W578">
        <f t="shared" ref="W578:W641" si="204">IF(AND($F578&gt;0,NOT(N578),Flexing),FlexPC,0)</f>
        <v>0</v>
      </c>
      <c r="X578">
        <f t="shared" ref="X578:X641" si="205">IF(AND($F578&gt;0,NOT(O578),Flexing),FlexPC,0)</f>
        <v>0</v>
      </c>
      <c r="Y578">
        <f t="shared" ref="Y578:Y641" si="206">IF(AND($F578&gt;0,NOT(P578),Flexing),FlexPC,0)</f>
        <v>0</v>
      </c>
      <c r="AA578" s="1" t="e">
        <f t="shared" ref="AA578:AA641" si="207">MATCH(A578,AthleteNumbers,0)</f>
        <v>#N/A</v>
      </c>
    </row>
    <row r="579" spans="1:27" x14ac:dyDescent="0.25">
      <c r="A579" s="284">
        <f>+Declarations!A579</f>
        <v>0</v>
      </c>
      <c r="B579" t="str">
        <f t="shared" si="190"/>
        <v/>
      </c>
      <c r="C579" s="1" t="str">
        <f t="shared" si="191"/>
        <v/>
      </c>
      <c r="D579" s="1" t="str">
        <f t="shared" si="188"/>
        <v/>
      </c>
      <c r="E579" s="15">
        <f t="shared" si="192"/>
        <v>0</v>
      </c>
      <c r="F579" s="1">
        <f t="shared" si="193"/>
        <v>0</v>
      </c>
      <c r="G579" s="1" t="str">
        <f t="shared" si="194"/>
        <v/>
      </c>
      <c r="H579" t="str">
        <f t="shared" si="187"/>
        <v xml:space="preserve"> </v>
      </c>
      <c r="M579" s="39">
        <f t="shared" si="189"/>
        <v>0</v>
      </c>
      <c r="N579" s="39">
        <f t="shared" si="195"/>
        <v>0</v>
      </c>
      <c r="O579" s="39">
        <f t="shared" si="196"/>
        <v>0</v>
      </c>
      <c r="P579" s="39">
        <f t="shared" si="197"/>
        <v>0</v>
      </c>
      <c r="Q579" s="367">
        <f t="shared" si="198"/>
        <v>0</v>
      </c>
      <c r="R579" s="368">
        <f t="shared" si="199"/>
        <v>0</v>
      </c>
      <c r="S579" s="367">
        <f t="shared" si="200"/>
        <v>0</v>
      </c>
      <c r="T579" s="367">
        <f t="shared" si="201"/>
        <v>0</v>
      </c>
      <c r="U579">
        <f t="shared" si="202"/>
        <v>0</v>
      </c>
      <c r="V579">
        <f t="shared" si="203"/>
        <v>0</v>
      </c>
      <c r="W579">
        <f t="shared" si="204"/>
        <v>0</v>
      </c>
      <c r="X579">
        <f t="shared" si="205"/>
        <v>0</v>
      </c>
      <c r="Y579">
        <f t="shared" si="206"/>
        <v>0</v>
      </c>
      <c r="AA579" s="1" t="e">
        <f t="shared" si="207"/>
        <v>#N/A</v>
      </c>
    </row>
    <row r="580" spans="1:27" x14ac:dyDescent="0.25">
      <c r="A580" s="284">
        <f>+Declarations!A580</f>
        <v>0</v>
      </c>
      <c r="B580" t="str">
        <f t="shared" si="190"/>
        <v/>
      </c>
      <c r="C580" s="1" t="str">
        <f t="shared" si="191"/>
        <v/>
      </c>
      <c r="D580" s="1" t="str">
        <f t="shared" si="188"/>
        <v/>
      </c>
      <c r="E580" s="15">
        <f t="shared" si="192"/>
        <v>0</v>
      </c>
      <c r="F580" s="1">
        <f t="shared" si="193"/>
        <v>0</v>
      </c>
      <c r="G580" s="1" t="str">
        <f t="shared" si="194"/>
        <v/>
      </c>
      <c r="H580" t="str">
        <f t="shared" ref="H580:H643" si="208">IF(ISBLANK(B580),"",LEFT(B580&amp;" ",FIND(" ",B580&amp;" ")+2))&amp;IF(F580&gt;0," ("&amp;F580&amp;")","")</f>
        <v xml:space="preserve"> </v>
      </c>
      <c r="M580" s="39">
        <f t="shared" si="189"/>
        <v>0</v>
      </c>
      <c r="N580" s="39">
        <f t="shared" si="195"/>
        <v>0</v>
      </c>
      <c r="O580" s="39">
        <f t="shared" si="196"/>
        <v>0</v>
      </c>
      <c r="P580" s="39">
        <f t="shared" si="197"/>
        <v>0</v>
      </c>
      <c r="Q580" s="367">
        <f t="shared" si="198"/>
        <v>0</v>
      </c>
      <c r="R580" s="368">
        <f t="shared" si="199"/>
        <v>0</v>
      </c>
      <c r="S580" s="367">
        <f t="shared" si="200"/>
        <v>0</v>
      </c>
      <c r="T580" s="367">
        <f t="shared" si="201"/>
        <v>0</v>
      </c>
      <c r="U580">
        <f t="shared" si="202"/>
        <v>0</v>
      </c>
      <c r="V580">
        <f t="shared" si="203"/>
        <v>0</v>
      </c>
      <c r="W580">
        <f t="shared" si="204"/>
        <v>0</v>
      </c>
      <c r="X580">
        <f t="shared" si="205"/>
        <v>0</v>
      </c>
      <c r="Y580">
        <f t="shared" si="206"/>
        <v>0</v>
      </c>
      <c r="AA580" s="1" t="e">
        <f t="shared" si="207"/>
        <v>#N/A</v>
      </c>
    </row>
    <row r="581" spans="1:27" x14ac:dyDescent="0.25">
      <c r="A581" s="284">
        <f>+Declarations!A581</f>
        <v>0</v>
      </c>
      <c r="B581" t="str">
        <f t="shared" si="190"/>
        <v/>
      </c>
      <c r="C581" s="1" t="str">
        <f t="shared" si="191"/>
        <v/>
      </c>
      <c r="D581" s="1" t="str">
        <f t="shared" si="188"/>
        <v/>
      </c>
      <c r="E581" s="15">
        <f t="shared" si="192"/>
        <v>0</v>
      </c>
      <c r="F581" s="1">
        <f t="shared" si="193"/>
        <v>0</v>
      </c>
      <c r="G581" s="1" t="str">
        <f t="shared" si="194"/>
        <v/>
      </c>
      <c r="H581" t="str">
        <f t="shared" si="208"/>
        <v xml:space="preserve"> </v>
      </c>
      <c r="M581" s="39">
        <f t="shared" si="189"/>
        <v>0</v>
      </c>
      <c r="N581" s="39">
        <f t="shared" si="195"/>
        <v>0</v>
      </c>
      <c r="O581" s="39">
        <f t="shared" si="196"/>
        <v>0</v>
      </c>
      <c r="P581" s="39">
        <f t="shared" si="197"/>
        <v>0</v>
      </c>
      <c r="Q581" s="367">
        <f t="shared" si="198"/>
        <v>0</v>
      </c>
      <c r="R581" s="368">
        <f t="shared" si="199"/>
        <v>0</v>
      </c>
      <c r="S581" s="367">
        <f t="shared" si="200"/>
        <v>0</v>
      </c>
      <c r="T581" s="367">
        <f t="shared" si="201"/>
        <v>0</v>
      </c>
      <c r="U581">
        <f t="shared" si="202"/>
        <v>0</v>
      </c>
      <c r="V581">
        <f t="shared" si="203"/>
        <v>0</v>
      </c>
      <c r="W581">
        <f t="shared" si="204"/>
        <v>0</v>
      </c>
      <c r="X581">
        <f t="shared" si="205"/>
        <v>0</v>
      </c>
      <c r="Y581">
        <f t="shared" si="206"/>
        <v>0</v>
      </c>
      <c r="AA581" s="1" t="e">
        <f t="shared" si="207"/>
        <v>#N/A</v>
      </c>
    </row>
    <row r="582" spans="1:27" x14ac:dyDescent="0.25">
      <c r="A582" s="284">
        <f>+Declarations!A582</f>
        <v>0</v>
      </c>
      <c r="B582" t="str">
        <f t="shared" si="190"/>
        <v/>
      </c>
      <c r="C582" s="1" t="str">
        <f t="shared" si="191"/>
        <v/>
      </c>
      <c r="D582" s="1" t="str">
        <f t="shared" si="188"/>
        <v/>
      </c>
      <c r="E582" s="15">
        <f t="shared" si="192"/>
        <v>0</v>
      </c>
      <c r="F582" s="1">
        <f t="shared" si="193"/>
        <v>0</v>
      </c>
      <c r="G582" s="1" t="str">
        <f t="shared" si="194"/>
        <v/>
      </c>
      <c r="H582" t="str">
        <f t="shared" si="208"/>
        <v xml:space="preserve"> </v>
      </c>
      <c r="M582" s="39">
        <f t="shared" si="189"/>
        <v>0</v>
      </c>
      <c r="N582" s="39">
        <f t="shared" si="195"/>
        <v>0</v>
      </c>
      <c r="O582" s="39">
        <f t="shared" si="196"/>
        <v>0</v>
      </c>
      <c r="P582" s="39">
        <f t="shared" si="197"/>
        <v>0</v>
      </c>
      <c r="Q582" s="367">
        <f t="shared" si="198"/>
        <v>0</v>
      </c>
      <c r="R582" s="368">
        <f t="shared" si="199"/>
        <v>0</v>
      </c>
      <c r="S582" s="367">
        <f t="shared" si="200"/>
        <v>0</v>
      </c>
      <c r="T582" s="367">
        <f t="shared" si="201"/>
        <v>0</v>
      </c>
      <c r="U582">
        <f t="shared" si="202"/>
        <v>0</v>
      </c>
      <c r="V582">
        <f t="shared" si="203"/>
        <v>0</v>
      </c>
      <c r="W582">
        <f t="shared" si="204"/>
        <v>0</v>
      </c>
      <c r="X582">
        <f t="shared" si="205"/>
        <v>0</v>
      </c>
      <c r="Y582">
        <f t="shared" si="206"/>
        <v>0</v>
      </c>
      <c r="AA582" s="1" t="e">
        <f t="shared" si="207"/>
        <v>#N/A</v>
      </c>
    </row>
    <row r="583" spans="1:27" x14ac:dyDescent="0.25">
      <c r="A583" s="284">
        <f>+Declarations!A583</f>
        <v>0</v>
      </c>
      <c r="B583" t="str">
        <f t="shared" si="190"/>
        <v/>
      </c>
      <c r="C583" s="1" t="str">
        <f t="shared" si="191"/>
        <v/>
      </c>
      <c r="D583" s="1" t="str">
        <f t="shared" ref="D583:D646" si="209">IF(OR(G583="G",G583="F"),"F",IF(OR(G583="B",G583="M"),"M",""))</f>
        <v/>
      </c>
      <c r="E583" s="15">
        <f t="shared" si="192"/>
        <v>0</v>
      </c>
      <c r="F583" s="1">
        <f t="shared" si="193"/>
        <v>0</v>
      </c>
      <c r="G583" s="1" t="str">
        <f t="shared" si="194"/>
        <v/>
      </c>
      <c r="H583" t="str">
        <f t="shared" si="208"/>
        <v xml:space="preserve"> </v>
      </c>
      <c r="M583" s="39">
        <f t="shared" si="189"/>
        <v>0</v>
      </c>
      <c r="N583" s="39">
        <f t="shared" si="195"/>
        <v>0</v>
      </c>
      <c r="O583" s="39">
        <f t="shared" si="196"/>
        <v>0</v>
      </c>
      <c r="P583" s="39">
        <f t="shared" si="197"/>
        <v>0</v>
      </c>
      <c r="Q583" s="367">
        <f t="shared" si="198"/>
        <v>0</v>
      </c>
      <c r="R583" s="368">
        <f t="shared" si="199"/>
        <v>0</v>
      </c>
      <c r="S583" s="367">
        <f t="shared" si="200"/>
        <v>0</v>
      </c>
      <c r="T583" s="367">
        <f t="shared" si="201"/>
        <v>0</v>
      </c>
      <c r="U583">
        <f t="shared" si="202"/>
        <v>0</v>
      </c>
      <c r="V583">
        <f t="shared" si="203"/>
        <v>0</v>
      </c>
      <c r="W583">
        <f t="shared" si="204"/>
        <v>0</v>
      </c>
      <c r="X583">
        <f t="shared" si="205"/>
        <v>0</v>
      </c>
      <c r="Y583">
        <f t="shared" si="206"/>
        <v>0</v>
      </c>
      <c r="AA583" s="1" t="e">
        <f t="shared" si="207"/>
        <v>#N/A</v>
      </c>
    </row>
    <row r="584" spans="1:27" x14ac:dyDescent="0.25">
      <c r="A584" s="284">
        <f>+Declarations!A584</f>
        <v>0</v>
      </c>
      <c r="B584" t="str">
        <f t="shared" si="190"/>
        <v/>
      </c>
      <c r="C584" s="1" t="str">
        <f t="shared" si="191"/>
        <v/>
      </c>
      <c r="D584" s="1" t="str">
        <f t="shared" si="209"/>
        <v/>
      </c>
      <c r="E584" s="15">
        <f t="shared" si="192"/>
        <v>0</v>
      </c>
      <c r="F584" s="1">
        <f t="shared" si="193"/>
        <v>0</v>
      </c>
      <c r="G584" s="1" t="str">
        <f t="shared" si="194"/>
        <v/>
      </c>
      <c r="H584" t="str">
        <f t="shared" si="208"/>
        <v xml:space="preserve"> </v>
      </c>
      <c r="M584" s="39">
        <f t="shared" si="189"/>
        <v>0</v>
      </c>
      <c r="N584" s="39">
        <f t="shared" si="195"/>
        <v>0</v>
      </c>
      <c r="O584" s="39">
        <f t="shared" si="196"/>
        <v>0</v>
      </c>
      <c r="P584" s="39">
        <f t="shared" si="197"/>
        <v>0</v>
      </c>
      <c r="Q584" s="367">
        <f t="shared" si="198"/>
        <v>0</v>
      </c>
      <c r="R584" s="368">
        <f t="shared" si="199"/>
        <v>0</v>
      </c>
      <c r="S584" s="367">
        <f t="shared" si="200"/>
        <v>0</v>
      </c>
      <c r="T584" s="367">
        <f t="shared" si="201"/>
        <v>0</v>
      </c>
      <c r="U584">
        <f t="shared" si="202"/>
        <v>0</v>
      </c>
      <c r="V584">
        <f t="shared" si="203"/>
        <v>0</v>
      </c>
      <c r="W584">
        <f t="shared" si="204"/>
        <v>0</v>
      </c>
      <c r="X584">
        <f t="shared" si="205"/>
        <v>0</v>
      </c>
      <c r="Y584">
        <f t="shared" si="206"/>
        <v>0</v>
      </c>
      <c r="AA584" s="1" t="e">
        <f t="shared" si="207"/>
        <v>#N/A</v>
      </c>
    </row>
    <row r="585" spans="1:27" x14ac:dyDescent="0.25">
      <c r="A585" s="284">
        <f>+Declarations!A585</f>
        <v>0</v>
      </c>
      <c r="B585" t="str">
        <f t="shared" si="190"/>
        <v/>
      </c>
      <c r="C585" s="1" t="str">
        <f t="shared" si="191"/>
        <v/>
      </c>
      <c r="D585" s="1" t="str">
        <f t="shared" si="209"/>
        <v/>
      </c>
      <c r="E585" s="15">
        <f t="shared" si="192"/>
        <v>0</v>
      </c>
      <c r="F585" s="1">
        <f t="shared" si="193"/>
        <v>0</v>
      </c>
      <c r="G585" s="1" t="str">
        <f t="shared" si="194"/>
        <v/>
      </c>
      <c r="H585" t="str">
        <f t="shared" si="208"/>
        <v xml:space="preserve"> </v>
      </c>
      <c r="M585" s="39">
        <f t="shared" si="189"/>
        <v>0</v>
      </c>
      <c r="N585" s="39">
        <f t="shared" si="195"/>
        <v>0</v>
      </c>
      <c r="O585" s="39">
        <f t="shared" si="196"/>
        <v>0</v>
      </c>
      <c r="P585" s="39">
        <f t="shared" si="197"/>
        <v>0</v>
      </c>
      <c r="Q585" s="367">
        <f t="shared" si="198"/>
        <v>0</v>
      </c>
      <c r="R585" s="368">
        <f t="shared" si="199"/>
        <v>0</v>
      </c>
      <c r="S585" s="367">
        <f t="shared" si="200"/>
        <v>0</v>
      </c>
      <c r="T585" s="367">
        <f t="shared" si="201"/>
        <v>0</v>
      </c>
      <c r="U585">
        <f t="shared" si="202"/>
        <v>0</v>
      </c>
      <c r="V585">
        <f t="shared" si="203"/>
        <v>0</v>
      </c>
      <c r="W585">
        <f t="shared" si="204"/>
        <v>0</v>
      </c>
      <c r="X585">
        <f t="shared" si="205"/>
        <v>0</v>
      </c>
      <c r="Y585">
        <f t="shared" si="206"/>
        <v>0</v>
      </c>
      <c r="AA585" s="1" t="e">
        <f t="shared" si="207"/>
        <v>#N/A</v>
      </c>
    </row>
    <row r="586" spans="1:27" x14ac:dyDescent="0.25">
      <c r="A586" s="284">
        <f>+Declarations!A586</f>
        <v>0</v>
      </c>
      <c r="B586" t="str">
        <f t="shared" si="190"/>
        <v/>
      </c>
      <c r="C586" s="1" t="str">
        <f t="shared" si="191"/>
        <v/>
      </c>
      <c r="D586" s="1" t="str">
        <f t="shared" si="209"/>
        <v/>
      </c>
      <c r="E586" s="15">
        <f t="shared" si="192"/>
        <v>0</v>
      </c>
      <c r="F586" s="1">
        <f t="shared" si="193"/>
        <v>0</v>
      </c>
      <c r="G586" s="1" t="str">
        <f t="shared" si="194"/>
        <v/>
      </c>
      <c r="H586" t="str">
        <f t="shared" si="208"/>
        <v xml:space="preserve"> </v>
      </c>
      <c r="M586" s="39">
        <f t="shared" si="189"/>
        <v>0</v>
      </c>
      <c r="N586" s="39">
        <f t="shared" si="195"/>
        <v>0</v>
      </c>
      <c r="O586" s="39">
        <f t="shared" si="196"/>
        <v>0</v>
      </c>
      <c r="P586" s="39">
        <f t="shared" si="197"/>
        <v>0</v>
      </c>
      <c r="Q586" s="367">
        <f t="shared" si="198"/>
        <v>0</v>
      </c>
      <c r="R586" s="368">
        <f t="shared" si="199"/>
        <v>0</v>
      </c>
      <c r="S586" s="367">
        <f t="shared" si="200"/>
        <v>0</v>
      </c>
      <c r="T586" s="367">
        <f t="shared" si="201"/>
        <v>0</v>
      </c>
      <c r="U586">
        <f t="shared" si="202"/>
        <v>0</v>
      </c>
      <c r="V586">
        <f t="shared" si="203"/>
        <v>0</v>
      </c>
      <c r="W586">
        <f t="shared" si="204"/>
        <v>0</v>
      </c>
      <c r="X586">
        <f t="shared" si="205"/>
        <v>0</v>
      </c>
      <c r="Y586">
        <f t="shared" si="206"/>
        <v>0</v>
      </c>
      <c r="AA586" s="1" t="e">
        <f t="shared" si="207"/>
        <v>#N/A</v>
      </c>
    </row>
    <row r="587" spans="1:27" x14ac:dyDescent="0.25">
      <c r="A587" s="284">
        <f>+Declarations!A587</f>
        <v>0</v>
      </c>
      <c r="B587" t="str">
        <f t="shared" si="190"/>
        <v/>
      </c>
      <c r="C587" s="1" t="str">
        <f t="shared" si="191"/>
        <v/>
      </c>
      <c r="D587" s="1" t="str">
        <f t="shared" si="209"/>
        <v/>
      </c>
      <c r="E587" s="15">
        <f t="shared" si="192"/>
        <v>0</v>
      </c>
      <c r="F587" s="1">
        <f t="shared" si="193"/>
        <v>0</v>
      </c>
      <c r="G587" s="1" t="str">
        <f t="shared" si="194"/>
        <v/>
      </c>
      <c r="H587" t="str">
        <f t="shared" si="208"/>
        <v xml:space="preserve"> </v>
      </c>
      <c r="M587" s="39">
        <f t="shared" si="189"/>
        <v>0</v>
      </c>
      <c r="N587" s="39">
        <f t="shared" si="195"/>
        <v>0</v>
      </c>
      <c r="O587" s="39">
        <f t="shared" si="196"/>
        <v>0</v>
      </c>
      <c r="P587" s="39">
        <f t="shared" si="197"/>
        <v>0</v>
      </c>
      <c r="Q587" s="367">
        <f t="shared" si="198"/>
        <v>0</v>
      </c>
      <c r="R587" s="368">
        <f t="shared" si="199"/>
        <v>0</v>
      </c>
      <c r="S587" s="367">
        <f t="shared" si="200"/>
        <v>0</v>
      </c>
      <c r="T587" s="367">
        <f t="shared" si="201"/>
        <v>0</v>
      </c>
      <c r="U587">
        <f t="shared" si="202"/>
        <v>0</v>
      </c>
      <c r="V587">
        <f t="shared" si="203"/>
        <v>0</v>
      </c>
      <c r="W587">
        <f t="shared" si="204"/>
        <v>0</v>
      </c>
      <c r="X587">
        <f t="shared" si="205"/>
        <v>0</v>
      </c>
      <c r="Y587">
        <f t="shared" si="206"/>
        <v>0</v>
      </c>
      <c r="AA587" s="1" t="e">
        <f t="shared" si="207"/>
        <v>#N/A</v>
      </c>
    </row>
    <row r="588" spans="1:27" x14ac:dyDescent="0.25">
      <c r="A588" s="284">
        <f>+Declarations!A588</f>
        <v>0</v>
      </c>
      <c r="B588" t="str">
        <f t="shared" si="190"/>
        <v/>
      </c>
      <c r="C588" s="1" t="str">
        <f t="shared" si="191"/>
        <v/>
      </c>
      <c r="D588" s="1" t="str">
        <f t="shared" si="209"/>
        <v/>
      </c>
      <c r="E588" s="15">
        <f t="shared" si="192"/>
        <v>0</v>
      </c>
      <c r="F588" s="1">
        <f t="shared" si="193"/>
        <v>0</v>
      </c>
      <c r="G588" s="1" t="str">
        <f t="shared" si="194"/>
        <v/>
      </c>
      <c r="H588" t="str">
        <f t="shared" si="208"/>
        <v xml:space="preserve"> </v>
      </c>
      <c r="M588" s="39">
        <f t="shared" si="189"/>
        <v>0</v>
      </c>
      <c r="N588" s="39">
        <f t="shared" si="195"/>
        <v>0</v>
      </c>
      <c r="O588" s="39">
        <f t="shared" si="196"/>
        <v>0</v>
      </c>
      <c r="P588" s="39">
        <f t="shared" si="197"/>
        <v>0</v>
      </c>
      <c r="Q588" s="367">
        <f t="shared" si="198"/>
        <v>0</v>
      </c>
      <c r="R588" s="368">
        <f t="shared" si="199"/>
        <v>0</v>
      </c>
      <c r="S588" s="367">
        <f t="shared" si="200"/>
        <v>0</v>
      </c>
      <c r="T588" s="367">
        <f t="shared" si="201"/>
        <v>0</v>
      </c>
      <c r="U588">
        <f t="shared" si="202"/>
        <v>0</v>
      </c>
      <c r="V588">
        <f t="shared" si="203"/>
        <v>0</v>
      </c>
      <c r="W588">
        <f t="shared" si="204"/>
        <v>0</v>
      </c>
      <c r="X588">
        <f t="shared" si="205"/>
        <v>0</v>
      </c>
      <c r="Y588">
        <f t="shared" si="206"/>
        <v>0</v>
      </c>
      <c r="AA588" s="1" t="e">
        <f t="shared" si="207"/>
        <v>#N/A</v>
      </c>
    </row>
    <row r="589" spans="1:27" x14ac:dyDescent="0.25">
      <c r="A589" s="284">
        <f>+Declarations!A589</f>
        <v>0</v>
      </c>
      <c r="B589" t="str">
        <f t="shared" si="190"/>
        <v/>
      </c>
      <c r="C589" s="1" t="str">
        <f t="shared" si="191"/>
        <v/>
      </c>
      <c r="D589" s="1" t="str">
        <f t="shared" si="209"/>
        <v/>
      </c>
      <c r="E589" s="15">
        <f t="shared" si="192"/>
        <v>0</v>
      </c>
      <c r="F589" s="1">
        <f t="shared" si="193"/>
        <v>0</v>
      </c>
      <c r="G589" s="1" t="str">
        <f t="shared" si="194"/>
        <v/>
      </c>
      <c r="H589" t="str">
        <f t="shared" si="208"/>
        <v xml:space="preserve"> </v>
      </c>
      <c r="M589" s="39">
        <f t="shared" si="189"/>
        <v>0</v>
      </c>
      <c r="N589" s="39">
        <f t="shared" si="195"/>
        <v>0</v>
      </c>
      <c r="O589" s="39">
        <f t="shared" si="196"/>
        <v>0</v>
      </c>
      <c r="P589" s="39">
        <f t="shared" si="197"/>
        <v>0</v>
      </c>
      <c r="Q589" s="367">
        <f t="shared" si="198"/>
        <v>0</v>
      </c>
      <c r="R589" s="368">
        <f t="shared" si="199"/>
        <v>0</v>
      </c>
      <c r="S589" s="367">
        <f t="shared" si="200"/>
        <v>0</v>
      </c>
      <c r="T589" s="367">
        <f t="shared" si="201"/>
        <v>0</v>
      </c>
      <c r="U589">
        <f t="shared" si="202"/>
        <v>0</v>
      </c>
      <c r="V589">
        <f t="shared" si="203"/>
        <v>0</v>
      </c>
      <c r="W589">
        <f t="shared" si="204"/>
        <v>0</v>
      </c>
      <c r="X589">
        <f t="shared" si="205"/>
        <v>0</v>
      </c>
      <c r="Y589">
        <f t="shared" si="206"/>
        <v>0</v>
      </c>
      <c r="AA589" s="1" t="e">
        <f t="shared" si="207"/>
        <v>#N/A</v>
      </c>
    </row>
    <row r="590" spans="1:27" x14ac:dyDescent="0.25">
      <c r="A590" s="284">
        <f>+Declarations!A590</f>
        <v>0</v>
      </c>
      <c r="B590" t="str">
        <f t="shared" si="190"/>
        <v/>
      </c>
      <c r="C590" s="1" t="str">
        <f t="shared" si="191"/>
        <v/>
      </c>
      <c r="D590" s="1" t="str">
        <f t="shared" si="209"/>
        <v/>
      </c>
      <c r="E590" s="15">
        <f t="shared" si="192"/>
        <v>0</v>
      </c>
      <c r="F590" s="1">
        <f t="shared" si="193"/>
        <v>0</v>
      </c>
      <c r="G590" s="1" t="str">
        <f t="shared" si="194"/>
        <v/>
      </c>
      <c r="H590" t="str">
        <f t="shared" si="208"/>
        <v xml:space="preserve"> </v>
      </c>
      <c r="M590" s="39">
        <f t="shared" si="189"/>
        <v>0</v>
      </c>
      <c r="N590" s="39">
        <f t="shared" si="195"/>
        <v>0</v>
      </c>
      <c r="O590" s="39">
        <f t="shared" si="196"/>
        <v>0</v>
      </c>
      <c r="P590" s="39">
        <f t="shared" si="197"/>
        <v>0</v>
      </c>
      <c r="Q590" s="367">
        <f t="shared" si="198"/>
        <v>0</v>
      </c>
      <c r="R590" s="368">
        <f t="shared" si="199"/>
        <v>0</v>
      </c>
      <c r="S590" s="367">
        <f t="shared" si="200"/>
        <v>0</v>
      </c>
      <c r="T590" s="367">
        <f t="shared" si="201"/>
        <v>0</v>
      </c>
      <c r="U590">
        <f t="shared" si="202"/>
        <v>0</v>
      </c>
      <c r="V590">
        <f t="shared" si="203"/>
        <v>0</v>
      </c>
      <c r="W590">
        <f t="shared" si="204"/>
        <v>0</v>
      </c>
      <c r="X590">
        <f t="shared" si="205"/>
        <v>0</v>
      </c>
      <c r="Y590">
        <f t="shared" si="206"/>
        <v>0</v>
      </c>
      <c r="AA590" s="1" t="e">
        <f t="shared" si="207"/>
        <v>#N/A</v>
      </c>
    </row>
    <row r="591" spans="1:27" x14ac:dyDescent="0.25">
      <c r="A591" s="284">
        <f>+Declarations!A591</f>
        <v>0</v>
      </c>
      <c r="B591" t="str">
        <f t="shared" si="190"/>
        <v/>
      </c>
      <c r="C591" s="1" t="str">
        <f t="shared" si="191"/>
        <v/>
      </c>
      <c r="D591" s="1" t="str">
        <f t="shared" si="209"/>
        <v/>
      </c>
      <c r="E591" s="15">
        <f t="shared" si="192"/>
        <v>0</v>
      </c>
      <c r="F591" s="1">
        <f t="shared" si="193"/>
        <v>0</v>
      </c>
      <c r="G591" s="1" t="str">
        <f t="shared" si="194"/>
        <v/>
      </c>
      <c r="H591" t="str">
        <f t="shared" si="208"/>
        <v xml:space="preserve"> </v>
      </c>
      <c r="M591" s="39">
        <f t="shared" si="189"/>
        <v>0</v>
      </c>
      <c r="N591" s="39">
        <f t="shared" si="195"/>
        <v>0</v>
      </c>
      <c r="O591" s="39">
        <f t="shared" si="196"/>
        <v>0</v>
      </c>
      <c r="P591" s="39">
        <f t="shared" si="197"/>
        <v>0</v>
      </c>
      <c r="Q591" s="367">
        <f t="shared" si="198"/>
        <v>0</v>
      </c>
      <c r="R591" s="368">
        <f t="shared" si="199"/>
        <v>0</v>
      </c>
      <c r="S591" s="367">
        <f t="shared" si="200"/>
        <v>0</v>
      </c>
      <c r="T591" s="367">
        <f t="shared" si="201"/>
        <v>0</v>
      </c>
      <c r="U591">
        <f t="shared" si="202"/>
        <v>0</v>
      </c>
      <c r="V591">
        <f t="shared" si="203"/>
        <v>0</v>
      </c>
      <c r="W591">
        <f t="shared" si="204"/>
        <v>0</v>
      </c>
      <c r="X591">
        <f t="shared" si="205"/>
        <v>0</v>
      </c>
      <c r="Y591">
        <f t="shared" si="206"/>
        <v>0</v>
      </c>
      <c r="AA591" s="1" t="e">
        <f t="shared" si="207"/>
        <v>#N/A</v>
      </c>
    </row>
    <row r="592" spans="1:27" x14ac:dyDescent="0.25">
      <c r="A592" s="284">
        <f>+Declarations!A592</f>
        <v>0</v>
      </c>
      <c r="B592" t="str">
        <f t="shared" si="190"/>
        <v/>
      </c>
      <c r="C592" s="1" t="str">
        <f t="shared" si="191"/>
        <v/>
      </c>
      <c r="D592" s="1" t="str">
        <f t="shared" si="209"/>
        <v/>
      </c>
      <c r="E592" s="15">
        <f t="shared" si="192"/>
        <v>0</v>
      </c>
      <c r="F592" s="1">
        <f t="shared" si="193"/>
        <v>0</v>
      </c>
      <c r="G592" s="1" t="str">
        <f t="shared" si="194"/>
        <v/>
      </c>
      <c r="H592" t="str">
        <f t="shared" si="208"/>
        <v xml:space="preserve"> </v>
      </c>
      <c r="M592" s="39">
        <f t="shared" si="189"/>
        <v>0</v>
      </c>
      <c r="N592" s="39">
        <f t="shared" si="195"/>
        <v>0</v>
      </c>
      <c r="O592" s="39">
        <f t="shared" si="196"/>
        <v>0</v>
      </c>
      <c r="P592" s="39">
        <f t="shared" si="197"/>
        <v>0</v>
      </c>
      <c r="Q592" s="367">
        <f t="shared" si="198"/>
        <v>0</v>
      </c>
      <c r="R592" s="368">
        <f t="shared" si="199"/>
        <v>0</v>
      </c>
      <c r="S592" s="367">
        <f t="shared" si="200"/>
        <v>0</v>
      </c>
      <c r="T592" s="367">
        <f t="shared" si="201"/>
        <v>0</v>
      </c>
      <c r="U592">
        <f t="shared" si="202"/>
        <v>0</v>
      </c>
      <c r="V592">
        <f t="shared" si="203"/>
        <v>0</v>
      </c>
      <c r="W592">
        <f t="shared" si="204"/>
        <v>0</v>
      </c>
      <c r="X592">
        <f t="shared" si="205"/>
        <v>0</v>
      </c>
      <c r="Y592">
        <f t="shared" si="206"/>
        <v>0</v>
      </c>
      <c r="AA592" s="1" t="e">
        <f t="shared" si="207"/>
        <v>#N/A</v>
      </c>
    </row>
    <row r="593" spans="1:27" x14ac:dyDescent="0.25">
      <c r="A593" s="284">
        <f>+Declarations!A593</f>
        <v>0</v>
      </c>
      <c r="B593" t="str">
        <f t="shared" si="190"/>
        <v/>
      </c>
      <c r="C593" s="1" t="str">
        <f t="shared" si="191"/>
        <v/>
      </c>
      <c r="D593" s="1" t="str">
        <f t="shared" si="209"/>
        <v/>
      </c>
      <c r="E593" s="15">
        <f t="shared" si="192"/>
        <v>0</v>
      </c>
      <c r="F593" s="1">
        <f t="shared" si="193"/>
        <v>0</v>
      </c>
      <c r="G593" s="1" t="str">
        <f t="shared" si="194"/>
        <v/>
      </c>
      <c r="H593" t="str">
        <f t="shared" si="208"/>
        <v xml:space="preserve"> </v>
      </c>
      <c r="M593" s="39">
        <f t="shared" si="189"/>
        <v>0</v>
      </c>
      <c r="N593" s="39">
        <f t="shared" si="195"/>
        <v>0</v>
      </c>
      <c r="O593" s="39">
        <f t="shared" si="196"/>
        <v>0</v>
      </c>
      <c r="P593" s="39">
        <f t="shared" si="197"/>
        <v>0</v>
      </c>
      <c r="Q593" s="367">
        <f t="shared" si="198"/>
        <v>0</v>
      </c>
      <c r="R593" s="368">
        <f t="shared" si="199"/>
        <v>0</v>
      </c>
      <c r="S593" s="367">
        <f t="shared" si="200"/>
        <v>0</v>
      </c>
      <c r="T593" s="367">
        <f t="shared" si="201"/>
        <v>0</v>
      </c>
      <c r="U593">
        <f t="shared" si="202"/>
        <v>0</v>
      </c>
      <c r="V593">
        <f t="shared" si="203"/>
        <v>0</v>
      </c>
      <c r="W593">
        <f t="shared" si="204"/>
        <v>0</v>
      </c>
      <c r="X593">
        <f t="shared" si="205"/>
        <v>0</v>
      </c>
      <c r="Y593">
        <f t="shared" si="206"/>
        <v>0</v>
      </c>
      <c r="AA593" s="1" t="e">
        <f t="shared" si="207"/>
        <v>#N/A</v>
      </c>
    </row>
    <row r="594" spans="1:27" x14ac:dyDescent="0.25">
      <c r="A594" s="284">
        <f>+Declarations!A594</f>
        <v>0</v>
      </c>
      <c r="B594" t="str">
        <f t="shared" si="190"/>
        <v/>
      </c>
      <c r="C594" s="1" t="str">
        <f t="shared" si="191"/>
        <v/>
      </c>
      <c r="D594" s="1" t="str">
        <f t="shared" si="209"/>
        <v/>
      </c>
      <c r="E594" s="15">
        <f t="shared" si="192"/>
        <v>0</v>
      </c>
      <c r="F594" s="1">
        <f t="shared" si="193"/>
        <v>0</v>
      </c>
      <c r="G594" s="1" t="str">
        <f t="shared" si="194"/>
        <v/>
      </c>
      <c r="H594" t="str">
        <f t="shared" si="208"/>
        <v xml:space="preserve"> </v>
      </c>
      <c r="M594" s="39">
        <f t="shared" si="189"/>
        <v>0</v>
      </c>
      <c r="N594" s="39">
        <f t="shared" si="195"/>
        <v>0</v>
      </c>
      <c r="O594" s="39">
        <f t="shared" si="196"/>
        <v>0</v>
      </c>
      <c r="P594" s="39">
        <f t="shared" si="197"/>
        <v>0</v>
      </c>
      <c r="Q594" s="367">
        <f t="shared" si="198"/>
        <v>0</v>
      </c>
      <c r="R594" s="368">
        <f t="shared" si="199"/>
        <v>0</v>
      </c>
      <c r="S594" s="367">
        <f t="shared" si="200"/>
        <v>0</v>
      </c>
      <c r="T594" s="367">
        <f t="shared" si="201"/>
        <v>0</v>
      </c>
      <c r="U594">
        <f t="shared" si="202"/>
        <v>0</v>
      </c>
      <c r="V594">
        <f t="shared" si="203"/>
        <v>0</v>
      </c>
      <c r="W594">
        <f t="shared" si="204"/>
        <v>0</v>
      </c>
      <c r="X594">
        <f t="shared" si="205"/>
        <v>0</v>
      </c>
      <c r="Y594">
        <f t="shared" si="206"/>
        <v>0</v>
      </c>
      <c r="AA594" s="1" t="e">
        <f t="shared" si="207"/>
        <v>#N/A</v>
      </c>
    </row>
    <row r="595" spans="1:27" x14ac:dyDescent="0.25">
      <c r="A595" s="284">
        <f>+Declarations!A595</f>
        <v>0</v>
      </c>
      <c r="B595" t="str">
        <f t="shared" si="190"/>
        <v/>
      </c>
      <c r="C595" s="1" t="str">
        <f t="shared" si="191"/>
        <v/>
      </c>
      <c r="D595" s="1" t="str">
        <f t="shared" si="209"/>
        <v/>
      </c>
      <c r="E595" s="15">
        <f t="shared" si="192"/>
        <v>0</v>
      </c>
      <c r="F595" s="1">
        <f t="shared" si="193"/>
        <v>0</v>
      </c>
      <c r="G595" s="1" t="str">
        <f t="shared" si="194"/>
        <v/>
      </c>
      <c r="H595" t="str">
        <f t="shared" si="208"/>
        <v xml:space="preserve"> </v>
      </c>
      <c r="M595" s="39">
        <f t="shared" si="189"/>
        <v>0</v>
      </c>
      <c r="N595" s="39">
        <f t="shared" si="195"/>
        <v>0</v>
      </c>
      <c r="O595" s="39">
        <f t="shared" si="196"/>
        <v>0</v>
      </c>
      <c r="P595" s="39">
        <f t="shared" si="197"/>
        <v>0</v>
      </c>
      <c r="Q595" s="367">
        <f t="shared" si="198"/>
        <v>0</v>
      </c>
      <c r="R595" s="368">
        <f t="shared" si="199"/>
        <v>0</v>
      </c>
      <c r="S595" s="367">
        <f t="shared" si="200"/>
        <v>0</v>
      </c>
      <c r="T595" s="367">
        <f t="shared" si="201"/>
        <v>0</v>
      </c>
      <c r="U595">
        <f t="shared" si="202"/>
        <v>0</v>
      </c>
      <c r="V595">
        <f t="shared" si="203"/>
        <v>0</v>
      </c>
      <c r="W595">
        <f t="shared" si="204"/>
        <v>0</v>
      </c>
      <c r="X595">
        <f t="shared" si="205"/>
        <v>0</v>
      </c>
      <c r="Y595">
        <f t="shared" si="206"/>
        <v>0</v>
      </c>
      <c r="AA595" s="1" t="e">
        <f t="shared" si="207"/>
        <v>#N/A</v>
      </c>
    </row>
    <row r="596" spans="1:27" x14ac:dyDescent="0.25">
      <c r="A596" s="284">
        <f>+Declarations!A596</f>
        <v>0</v>
      </c>
      <c r="B596" t="str">
        <f t="shared" si="190"/>
        <v/>
      </c>
      <c r="C596" s="1" t="str">
        <f t="shared" si="191"/>
        <v/>
      </c>
      <c r="D596" s="1" t="str">
        <f t="shared" si="209"/>
        <v/>
      </c>
      <c r="E596" s="15">
        <f t="shared" si="192"/>
        <v>0</v>
      </c>
      <c r="F596" s="1">
        <f t="shared" si="193"/>
        <v>0</v>
      </c>
      <c r="G596" s="1" t="str">
        <f t="shared" si="194"/>
        <v/>
      </c>
      <c r="H596" t="str">
        <f t="shared" si="208"/>
        <v xml:space="preserve"> </v>
      </c>
      <c r="M596" s="39">
        <f t="shared" si="189"/>
        <v>0</v>
      </c>
      <c r="N596" s="39">
        <f t="shared" si="195"/>
        <v>0</v>
      </c>
      <c r="O596" s="39">
        <f t="shared" si="196"/>
        <v>0</v>
      </c>
      <c r="P596" s="39">
        <f t="shared" si="197"/>
        <v>0</v>
      </c>
      <c r="Q596" s="367">
        <f t="shared" si="198"/>
        <v>0</v>
      </c>
      <c r="R596" s="368">
        <f t="shared" si="199"/>
        <v>0</v>
      </c>
      <c r="S596" s="367">
        <f t="shared" si="200"/>
        <v>0</v>
      </c>
      <c r="T596" s="367">
        <f t="shared" si="201"/>
        <v>0</v>
      </c>
      <c r="U596">
        <f t="shared" si="202"/>
        <v>0</v>
      </c>
      <c r="V596">
        <f t="shared" si="203"/>
        <v>0</v>
      </c>
      <c r="W596">
        <f t="shared" si="204"/>
        <v>0</v>
      </c>
      <c r="X596">
        <f t="shared" si="205"/>
        <v>0</v>
      </c>
      <c r="Y596">
        <f t="shared" si="206"/>
        <v>0</v>
      </c>
      <c r="AA596" s="1" t="e">
        <f t="shared" si="207"/>
        <v>#N/A</v>
      </c>
    </row>
    <row r="597" spans="1:27" x14ac:dyDescent="0.25">
      <c r="A597" s="284">
        <f>+Declarations!A597</f>
        <v>0</v>
      </c>
      <c r="B597" t="str">
        <f t="shared" si="190"/>
        <v/>
      </c>
      <c r="C597" s="1" t="str">
        <f t="shared" si="191"/>
        <v/>
      </c>
      <c r="D597" s="1" t="str">
        <f t="shared" si="209"/>
        <v/>
      </c>
      <c r="E597" s="15">
        <f t="shared" si="192"/>
        <v>0</v>
      </c>
      <c r="F597" s="1">
        <f t="shared" si="193"/>
        <v>0</v>
      </c>
      <c r="G597" s="1" t="str">
        <f t="shared" si="194"/>
        <v/>
      </c>
      <c r="H597" t="str">
        <f t="shared" si="208"/>
        <v xml:space="preserve"> </v>
      </c>
      <c r="M597" s="39">
        <f t="shared" si="189"/>
        <v>0</v>
      </c>
      <c r="N597" s="39">
        <f t="shared" si="195"/>
        <v>0</v>
      </c>
      <c r="O597" s="39">
        <f t="shared" si="196"/>
        <v>0</v>
      </c>
      <c r="P597" s="39">
        <f t="shared" si="197"/>
        <v>0</v>
      </c>
      <c r="Q597" s="367">
        <f t="shared" si="198"/>
        <v>0</v>
      </c>
      <c r="R597" s="368">
        <f t="shared" si="199"/>
        <v>0</v>
      </c>
      <c r="S597" s="367">
        <f t="shared" si="200"/>
        <v>0</v>
      </c>
      <c r="T597" s="367">
        <f t="shared" si="201"/>
        <v>0</v>
      </c>
      <c r="U597">
        <f t="shared" si="202"/>
        <v>0</v>
      </c>
      <c r="V597">
        <f t="shared" si="203"/>
        <v>0</v>
      </c>
      <c r="W597">
        <f t="shared" si="204"/>
        <v>0</v>
      </c>
      <c r="X597">
        <f t="shared" si="205"/>
        <v>0</v>
      </c>
      <c r="Y597">
        <f t="shared" si="206"/>
        <v>0</v>
      </c>
      <c r="AA597" s="1" t="e">
        <f t="shared" si="207"/>
        <v>#N/A</v>
      </c>
    </row>
    <row r="598" spans="1:27" x14ac:dyDescent="0.25">
      <c r="A598" s="284">
        <f>+Declarations!A598</f>
        <v>0</v>
      </c>
      <c r="B598" t="str">
        <f t="shared" si="190"/>
        <v/>
      </c>
      <c r="C598" s="1" t="str">
        <f t="shared" si="191"/>
        <v/>
      </c>
      <c r="D598" s="1" t="str">
        <f t="shared" si="209"/>
        <v/>
      </c>
      <c r="E598" s="15">
        <f t="shared" si="192"/>
        <v>0</v>
      </c>
      <c r="F598" s="1">
        <f t="shared" si="193"/>
        <v>0</v>
      </c>
      <c r="G598" s="1" t="str">
        <f t="shared" si="194"/>
        <v/>
      </c>
      <c r="H598" t="str">
        <f t="shared" si="208"/>
        <v xml:space="preserve"> </v>
      </c>
      <c r="M598" s="39">
        <f t="shared" si="189"/>
        <v>0</v>
      </c>
      <c r="N598" s="39">
        <f t="shared" si="195"/>
        <v>0</v>
      </c>
      <c r="O598" s="39">
        <f t="shared" si="196"/>
        <v>0</v>
      </c>
      <c r="P598" s="39">
        <f t="shared" si="197"/>
        <v>0</v>
      </c>
      <c r="Q598" s="367">
        <f t="shared" si="198"/>
        <v>0</v>
      </c>
      <c r="R598" s="368">
        <f t="shared" si="199"/>
        <v>0</v>
      </c>
      <c r="S598" s="367">
        <f t="shared" si="200"/>
        <v>0</v>
      </c>
      <c r="T598" s="367">
        <f t="shared" si="201"/>
        <v>0</v>
      </c>
      <c r="U598">
        <f t="shared" si="202"/>
        <v>0</v>
      </c>
      <c r="V598">
        <f t="shared" si="203"/>
        <v>0</v>
      </c>
      <c r="W598">
        <f t="shared" si="204"/>
        <v>0</v>
      </c>
      <c r="X598">
        <f t="shared" si="205"/>
        <v>0</v>
      </c>
      <c r="Y598">
        <f t="shared" si="206"/>
        <v>0</v>
      </c>
      <c r="AA598" s="1" t="e">
        <f t="shared" si="207"/>
        <v>#N/A</v>
      </c>
    </row>
    <row r="599" spans="1:27" x14ac:dyDescent="0.25">
      <c r="A599" s="284">
        <f>+Declarations!A599</f>
        <v>0</v>
      </c>
      <c r="B599" t="str">
        <f t="shared" si="190"/>
        <v/>
      </c>
      <c r="C599" s="1" t="str">
        <f t="shared" si="191"/>
        <v/>
      </c>
      <c r="D599" s="1" t="str">
        <f t="shared" si="209"/>
        <v/>
      </c>
      <c r="E599" s="15">
        <f t="shared" si="192"/>
        <v>0</v>
      </c>
      <c r="F599" s="1">
        <f t="shared" si="193"/>
        <v>0</v>
      </c>
      <c r="G599" s="1" t="str">
        <f t="shared" si="194"/>
        <v/>
      </c>
      <c r="H599" t="str">
        <f t="shared" si="208"/>
        <v xml:space="preserve"> </v>
      </c>
      <c r="M599" s="39">
        <f t="shared" si="189"/>
        <v>0</v>
      </c>
      <c r="N599" s="39">
        <f t="shared" si="195"/>
        <v>0</v>
      </c>
      <c r="O599" s="39">
        <f t="shared" si="196"/>
        <v>0</v>
      </c>
      <c r="P599" s="39">
        <f t="shared" si="197"/>
        <v>0</v>
      </c>
      <c r="Q599" s="367">
        <f t="shared" si="198"/>
        <v>0</v>
      </c>
      <c r="R599" s="368">
        <f t="shared" si="199"/>
        <v>0</v>
      </c>
      <c r="S599" s="367">
        <f t="shared" si="200"/>
        <v>0</v>
      </c>
      <c r="T599" s="367">
        <f t="shared" si="201"/>
        <v>0</v>
      </c>
      <c r="U599">
        <f t="shared" si="202"/>
        <v>0</v>
      </c>
      <c r="V599">
        <f t="shared" si="203"/>
        <v>0</v>
      </c>
      <c r="W599">
        <f t="shared" si="204"/>
        <v>0</v>
      </c>
      <c r="X599">
        <f t="shared" si="205"/>
        <v>0</v>
      </c>
      <c r="Y599">
        <f t="shared" si="206"/>
        <v>0</v>
      </c>
      <c r="AA599" s="1" t="e">
        <f t="shared" si="207"/>
        <v>#N/A</v>
      </c>
    </row>
    <row r="600" spans="1:27" x14ac:dyDescent="0.25">
      <c r="A600" s="284">
        <f>+Declarations!A600</f>
        <v>0</v>
      </c>
      <c r="B600" t="str">
        <f t="shared" si="190"/>
        <v/>
      </c>
      <c r="C600" s="1" t="str">
        <f t="shared" si="191"/>
        <v/>
      </c>
      <c r="D600" s="1" t="str">
        <f t="shared" si="209"/>
        <v/>
      </c>
      <c r="E600" s="15">
        <f t="shared" si="192"/>
        <v>0</v>
      </c>
      <c r="F600" s="1">
        <f t="shared" si="193"/>
        <v>0</v>
      </c>
      <c r="G600" s="1" t="str">
        <f t="shared" si="194"/>
        <v/>
      </c>
      <c r="H600" t="str">
        <f t="shared" si="208"/>
        <v xml:space="preserve"> </v>
      </c>
      <c r="M600" s="39">
        <f t="shared" si="189"/>
        <v>0</v>
      </c>
      <c r="N600" s="39">
        <f t="shared" si="195"/>
        <v>0</v>
      </c>
      <c r="O600" s="39">
        <f t="shared" si="196"/>
        <v>0</v>
      </c>
      <c r="P600" s="39">
        <f t="shared" si="197"/>
        <v>0</v>
      </c>
      <c r="Q600" s="367">
        <f t="shared" si="198"/>
        <v>0</v>
      </c>
      <c r="R600" s="368">
        <f t="shared" si="199"/>
        <v>0</v>
      </c>
      <c r="S600" s="367">
        <f t="shared" si="200"/>
        <v>0</v>
      </c>
      <c r="T600" s="367">
        <f t="shared" si="201"/>
        <v>0</v>
      </c>
      <c r="U600">
        <f t="shared" si="202"/>
        <v>0</v>
      </c>
      <c r="V600">
        <f t="shared" si="203"/>
        <v>0</v>
      </c>
      <c r="W600">
        <f t="shared" si="204"/>
        <v>0</v>
      </c>
      <c r="X600">
        <f t="shared" si="205"/>
        <v>0</v>
      </c>
      <c r="Y600">
        <f t="shared" si="206"/>
        <v>0</v>
      </c>
      <c r="AA600" s="1" t="e">
        <f t="shared" si="207"/>
        <v>#N/A</v>
      </c>
    </row>
    <row r="601" spans="1:27" x14ac:dyDescent="0.25">
      <c r="A601" s="284">
        <f>+Declarations!A601</f>
        <v>0</v>
      </c>
      <c r="B601" t="str">
        <f t="shared" si="190"/>
        <v/>
      </c>
      <c r="C601" s="1" t="str">
        <f t="shared" si="191"/>
        <v/>
      </c>
      <c r="D601" s="1" t="str">
        <f t="shared" si="209"/>
        <v/>
      </c>
      <c r="E601" s="15">
        <f t="shared" si="192"/>
        <v>0</v>
      </c>
      <c r="F601" s="1">
        <f t="shared" si="193"/>
        <v>0</v>
      </c>
      <c r="G601" s="1" t="str">
        <f t="shared" si="194"/>
        <v/>
      </c>
      <c r="H601" t="str">
        <f t="shared" si="208"/>
        <v xml:space="preserve"> </v>
      </c>
      <c r="M601" s="39">
        <f t="shared" si="189"/>
        <v>0</v>
      </c>
      <c r="N601" s="39">
        <f t="shared" si="195"/>
        <v>0</v>
      </c>
      <c r="O601" s="39">
        <f t="shared" si="196"/>
        <v>0</v>
      </c>
      <c r="P601" s="39">
        <f t="shared" si="197"/>
        <v>0</v>
      </c>
      <c r="Q601" s="367">
        <f t="shared" si="198"/>
        <v>0</v>
      </c>
      <c r="R601" s="368">
        <f t="shared" si="199"/>
        <v>0</v>
      </c>
      <c r="S601" s="367">
        <f t="shared" si="200"/>
        <v>0</v>
      </c>
      <c r="T601" s="367">
        <f t="shared" si="201"/>
        <v>0</v>
      </c>
      <c r="U601">
        <f t="shared" si="202"/>
        <v>0</v>
      </c>
      <c r="V601">
        <f t="shared" si="203"/>
        <v>0</v>
      </c>
      <c r="W601">
        <f t="shared" si="204"/>
        <v>0</v>
      </c>
      <c r="X601">
        <f t="shared" si="205"/>
        <v>0</v>
      </c>
      <c r="Y601">
        <f t="shared" si="206"/>
        <v>0</v>
      </c>
      <c r="AA601" s="1" t="e">
        <f t="shared" si="207"/>
        <v>#N/A</v>
      </c>
    </row>
    <row r="602" spans="1:27" x14ac:dyDescent="0.25">
      <c r="A602" s="284">
        <f>+Declarations!A602</f>
        <v>0</v>
      </c>
      <c r="B602" t="str">
        <f t="shared" si="190"/>
        <v/>
      </c>
      <c r="C602" s="1" t="str">
        <f t="shared" si="191"/>
        <v/>
      </c>
      <c r="D602" s="1" t="str">
        <f t="shared" si="209"/>
        <v/>
      </c>
      <c r="E602" s="15">
        <f t="shared" si="192"/>
        <v>0</v>
      </c>
      <c r="F602" s="1">
        <f t="shared" si="193"/>
        <v>0</v>
      </c>
      <c r="G602" s="1" t="str">
        <f t="shared" si="194"/>
        <v/>
      </c>
      <c r="H602" t="str">
        <f t="shared" si="208"/>
        <v xml:space="preserve"> </v>
      </c>
      <c r="M602" s="39">
        <f t="shared" si="189"/>
        <v>0</v>
      </c>
      <c r="N602" s="39">
        <f t="shared" si="195"/>
        <v>0</v>
      </c>
      <c r="O602" s="39">
        <f t="shared" si="196"/>
        <v>0</v>
      </c>
      <c r="P602" s="39">
        <f t="shared" si="197"/>
        <v>0</v>
      </c>
      <c r="Q602" s="367">
        <f t="shared" si="198"/>
        <v>0</v>
      </c>
      <c r="R602" s="368">
        <f t="shared" si="199"/>
        <v>0</v>
      </c>
      <c r="S602" s="367">
        <f t="shared" si="200"/>
        <v>0</v>
      </c>
      <c r="T602" s="367">
        <f t="shared" si="201"/>
        <v>0</v>
      </c>
      <c r="U602">
        <f t="shared" si="202"/>
        <v>0</v>
      </c>
      <c r="V602">
        <f t="shared" si="203"/>
        <v>0</v>
      </c>
      <c r="W602">
        <f t="shared" si="204"/>
        <v>0</v>
      </c>
      <c r="X602">
        <f t="shared" si="205"/>
        <v>0</v>
      </c>
      <c r="Y602">
        <f t="shared" si="206"/>
        <v>0</v>
      </c>
      <c r="AA602" s="1" t="e">
        <f t="shared" si="207"/>
        <v>#N/A</v>
      </c>
    </row>
    <row r="603" spans="1:27" x14ac:dyDescent="0.25">
      <c r="A603" s="284">
        <f>+Declarations!A603</f>
        <v>0</v>
      </c>
      <c r="B603" t="str">
        <f t="shared" si="190"/>
        <v/>
      </c>
      <c r="C603" s="1" t="str">
        <f t="shared" si="191"/>
        <v/>
      </c>
      <c r="D603" s="1" t="str">
        <f t="shared" si="209"/>
        <v/>
      </c>
      <c r="E603" s="15">
        <f t="shared" si="192"/>
        <v>0</v>
      </c>
      <c r="F603" s="1">
        <f t="shared" si="193"/>
        <v>0</v>
      </c>
      <c r="G603" s="1" t="str">
        <f t="shared" si="194"/>
        <v/>
      </c>
      <c r="H603" t="str">
        <f t="shared" si="208"/>
        <v xml:space="preserve"> </v>
      </c>
      <c r="M603" s="39">
        <f t="shared" si="189"/>
        <v>0</v>
      </c>
      <c r="N603" s="39">
        <f t="shared" si="195"/>
        <v>0</v>
      </c>
      <c r="O603" s="39">
        <f t="shared" si="196"/>
        <v>0</v>
      </c>
      <c r="P603" s="39">
        <f t="shared" si="197"/>
        <v>0</v>
      </c>
      <c r="Q603" s="367">
        <f t="shared" si="198"/>
        <v>0</v>
      </c>
      <c r="R603" s="368">
        <f t="shared" si="199"/>
        <v>0</v>
      </c>
      <c r="S603" s="367">
        <f t="shared" si="200"/>
        <v>0</v>
      </c>
      <c r="T603" s="367">
        <f t="shared" si="201"/>
        <v>0</v>
      </c>
      <c r="U603">
        <f t="shared" si="202"/>
        <v>0</v>
      </c>
      <c r="V603">
        <f t="shared" si="203"/>
        <v>0</v>
      </c>
      <c r="W603">
        <f t="shared" si="204"/>
        <v>0</v>
      </c>
      <c r="X603">
        <f t="shared" si="205"/>
        <v>0</v>
      </c>
      <c r="Y603">
        <f t="shared" si="206"/>
        <v>0</v>
      </c>
      <c r="AA603" s="1" t="e">
        <f t="shared" si="207"/>
        <v>#N/A</v>
      </c>
    </row>
    <row r="604" spans="1:27" x14ac:dyDescent="0.25">
      <c r="A604" s="284">
        <f>+Declarations!A604</f>
        <v>0</v>
      </c>
      <c r="B604" t="str">
        <f t="shared" si="190"/>
        <v/>
      </c>
      <c r="C604" s="1" t="str">
        <f t="shared" si="191"/>
        <v/>
      </c>
      <c r="D604" s="1" t="str">
        <f t="shared" si="209"/>
        <v/>
      </c>
      <c r="E604" s="15">
        <f t="shared" si="192"/>
        <v>0</v>
      </c>
      <c r="F604" s="1">
        <f t="shared" si="193"/>
        <v>0</v>
      </c>
      <c r="G604" s="1" t="str">
        <f t="shared" si="194"/>
        <v/>
      </c>
      <c r="H604" t="str">
        <f t="shared" si="208"/>
        <v xml:space="preserve"> </v>
      </c>
      <c r="M604" s="39">
        <f t="shared" si="189"/>
        <v>0</v>
      </c>
      <c r="N604" s="39">
        <f t="shared" si="195"/>
        <v>0</v>
      </c>
      <c r="O604" s="39">
        <f t="shared" si="196"/>
        <v>0</v>
      </c>
      <c r="P604" s="39">
        <f t="shared" si="197"/>
        <v>0</v>
      </c>
      <c r="Q604" s="367">
        <f t="shared" si="198"/>
        <v>0</v>
      </c>
      <c r="R604" s="368">
        <f t="shared" si="199"/>
        <v>0</v>
      </c>
      <c r="S604" s="367">
        <f t="shared" si="200"/>
        <v>0</v>
      </c>
      <c r="T604" s="367">
        <f t="shared" si="201"/>
        <v>0</v>
      </c>
      <c r="U604">
        <f t="shared" si="202"/>
        <v>0</v>
      </c>
      <c r="V604">
        <f t="shared" si="203"/>
        <v>0</v>
      </c>
      <c r="W604">
        <f t="shared" si="204"/>
        <v>0</v>
      </c>
      <c r="X604">
        <f t="shared" si="205"/>
        <v>0</v>
      </c>
      <c r="Y604">
        <f t="shared" si="206"/>
        <v>0</v>
      </c>
      <c r="AA604" s="1" t="e">
        <f t="shared" si="207"/>
        <v>#N/A</v>
      </c>
    </row>
    <row r="605" spans="1:27" x14ac:dyDescent="0.25">
      <c r="A605" s="284">
        <f>+Declarations!A605</f>
        <v>0</v>
      </c>
      <c r="B605" t="str">
        <f t="shared" si="190"/>
        <v/>
      </c>
      <c r="C605" s="1" t="str">
        <f t="shared" si="191"/>
        <v/>
      </c>
      <c r="D605" s="1" t="str">
        <f t="shared" si="209"/>
        <v/>
      </c>
      <c r="E605" s="15">
        <f t="shared" si="192"/>
        <v>0</v>
      </c>
      <c r="F605" s="1">
        <f t="shared" si="193"/>
        <v>0</v>
      </c>
      <c r="G605" s="1" t="str">
        <f t="shared" si="194"/>
        <v/>
      </c>
      <c r="H605" t="str">
        <f t="shared" si="208"/>
        <v xml:space="preserve"> </v>
      </c>
      <c r="M605" s="39">
        <f t="shared" si="189"/>
        <v>0</v>
      </c>
      <c r="N605" s="39">
        <f t="shared" si="195"/>
        <v>0</v>
      </c>
      <c r="O605" s="39">
        <f t="shared" si="196"/>
        <v>0</v>
      </c>
      <c r="P605" s="39">
        <f t="shared" si="197"/>
        <v>0</v>
      </c>
      <c r="Q605" s="367">
        <f t="shared" si="198"/>
        <v>0</v>
      </c>
      <c r="R605" s="368">
        <f t="shared" si="199"/>
        <v>0</v>
      </c>
      <c r="S605" s="367">
        <f t="shared" si="200"/>
        <v>0</v>
      </c>
      <c r="T605" s="367">
        <f t="shared" si="201"/>
        <v>0</v>
      </c>
      <c r="U605">
        <f t="shared" si="202"/>
        <v>0</v>
      </c>
      <c r="V605">
        <f t="shared" si="203"/>
        <v>0</v>
      </c>
      <c r="W605">
        <f t="shared" si="204"/>
        <v>0</v>
      </c>
      <c r="X605">
        <f t="shared" si="205"/>
        <v>0</v>
      </c>
      <c r="Y605">
        <f t="shared" si="206"/>
        <v>0</v>
      </c>
      <c r="AA605" s="1" t="e">
        <f t="shared" si="207"/>
        <v>#N/A</v>
      </c>
    </row>
    <row r="606" spans="1:27" x14ac:dyDescent="0.25">
      <c r="A606" s="284">
        <f>+Declarations!A606</f>
        <v>0</v>
      </c>
      <c r="B606" t="str">
        <f t="shared" si="190"/>
        <v/>
      </c>
      <c r="C606" s="1" t="str">
        <f t="shared" si="191"/>
        <v/>
      </c>
      <c r="D606" s="1" t="str">
        <f t="shared" si="209"/>
        <v/>
      </c>
      <c r="E606" s="15">
        <f t="shared" si="192"/>
        <v>0</v>
      </c>
      <c r="F606" s="1">
        <f t="shared" si="193"/>
        <v>0</v>
      </c>
      <c r="G606" s="1" t="str">
        <f t="shared" si="194"/>
        <v/>
      </c>
      <c r="H606" t="str">
        <f t="shared" si="208"/>
        <v xml:space="preserve"> </v>
      </c>
      <c r="M606" s="39">
        <f t="shared" si="189"/>
        <v>0</v>
      </c>
      <c r="N606" s="39">
        <f t="shared" si="195"/>
        <v>0</v>
      </c>
      <c r="O606" s="39">
        <f t="shared" si="196"/>
        <v>0</v>
      </c>
      <c r="P606" s="39">
        <f t="shared" si="197"/>
        <v>0</v>
      </c>
      <c r="Q606" s="367">
        <f t="shared" si="198"/>
        <v>0</v>
      </c>
      <c r="R606" s="368">
        <f t="shared" si="199"/>
        <v>0</v>
      </c>
      <c r="S606" s="367">
        <f t="shared" si="200"/>
        <v>0</v>
      </c>
      <c r="T606" s="367">
        <f t="shared" si="201"/>
        <v>0</v>
      </c>
      <c r="U606">
        <f t="shared" si="202"/>
        <v>0</v>
      </c>
      <c r="V606">
        <f t="shared" si="203"/>
        <v>0</v>
      </c>
      <c r="W606">
        <f t="shared" si="204"/>
        <v>0</v>
      </c>
      <c r="X606">
        <f t="shared" si="205"/>
        <v>0</v>
      </c>
      <c r="Y606">
        <f t="shared" si="206"/>
        <v>0</v>
      </c>
      <c r="AA606" s="1" t="e">
        <f t="shared" si="207"/>
        <v>#N/A</v>
      </c>
    </row>
    <row r="607" spans="1:27" x14ac:dyDescent="0.25">
      <c r="A607" s="284">
        <f>+Declarations!A607</f>
        <v>0</v>
      </c>
      <c r="B607" t="str">
        <f t="shared" si="190"/>
        <v/>
      </c>
      <c r="C607" s="1" t="str">
        <f t="shared" si="191"/>
        <v/>
      </c>
      <c r="D607" s="1" t="str">
        <f t="shared" si="209"/>
        <v/>
      </c>
      <c r="E607" s="15">
        <f t="shared" si="192"/>
        <v>0</v>
      </c>
      <c r="F607" s="1">
        <f t="shared" si="193"/>
        <v>0</v>
      </c>
      <c r="G607" s="1" t="str">
        <f t="shared" si="194"/>
        <v/>
      </c>
      <c r="H607" t="str">
        <f t="shared" si="208"/>
        <v xml:space="preserve"> </v>
      </c>
      <c r="M607" s="39">
        <f t="shared" si="189"/>
        <v>0</v>
      </c>
      <c r="N607" s="39">
        <f t="shared" si="195"/>
        <v>0</v>
      </c>
      <c r="O607" s="39">
        <f t="shared" si="196"/>
        <v>0</v>
      </c>
      <c r="P607" s="39">
        <f t="shared" si="197"/>
        <v>0</v>
      </c>
      <c r="Q607" s="367">
        <f t="shared" si="198"/>
        <v>0</v>
      </c>
      <c r="R607" s="368">
        <f t="shared" si="199"/>
        <v>0</v>
      </c>
      <c r="S607" s="367">
        <f t="shared" si="200"/>
        <v>0</v>
      </c>
      <c r="T607" s="367">
        <f t="shared" si="201"/>
        <v>0</v>
      </c>
      <c r="U607">
        <f t="shared" si="202"/>
        <v>0</v>
      </c>
      <c r="V607">
        <f t="shared" si="203"/>
        <v>0</v>
      </c>
      <c r="W607">
        <f t="shared" si="204"/>
        <v>0</v>
      </c>
      <c r="X607">
        <f t="shared" si="205"/>
        <v>0</v>
      </c>
      <c r="Y607">
        <f t="shared" si="206"/>
        <v>0</v>
      </c>
      <c r="AA607" s="1" t="e">
        <f t="shared" si="207"/>
        <v>#N/A</v>
      </c>
    </row>
    <row r="608" spans="1:27" x14ac:dyDescent="0.25">
      <c r="A608" s="284">
        <f>+Declarations!A608</f>
        <v>0</v>
      </c>
      <c r="B608" t="str">
        <f t="shared" si="190"/>
        <v/>
      </c>
      <c r="C608" s="1" t="str">
        <f t="shared" si="191"/>
        <v/>
      </c>
      <c r="D608" s="1" t="str">
        <f t="shared" si="209"/>
        <v/>
      </c>
      <c r="E608" s="15">
        <f t="shared" si="192"/>
        <v>0</v>
      </c>
      <c r="F608" s="1">
        <f t="shared" si="193"/>
        <v>0</v>
      </c>
      <c r="G608" s="1" t="str">
        <f t="shared" si="194"/>
        <v/>
      </c>
      <c r="H608" t="str">
        <f t="shared" si="208"/>
        <v xml:space="preserve"> </v>
      </c>
      <c r="M608" s="39">
        <f t="shared" si="189"/>
        <v>0</v>
      </c>
      <c r="N608" s="39">
        <f t="shared" si="195"/>
        <v>0</v>
      </c>
      <c r="O608" s="39">
        <f t="shared" si="196"/>
        <v>0</v>
      </c>
      <c r="P608" s="39">
        <f t="shared" si="197"/>
        <v>0</v>
      </c>
      <c r="Q608" s="367">
        <f t="shared" si="198"/>
        <v>0</v>
      </c>
      <c r="R608" s="368">
        <f t="shared" si="199"/>
        <v>0</v>
      </c>
      <c r="S608" s="367">
        <f t="shared" si="200"/>
        <v>0</v>
      </c>
      <c r="T608" s="367">
        <f t="shared" si="201"/>
        <v>0</v>
      </c>
      <c r="U608">
        <f t="shared" si="202"/>
        <v>0</v>
      </c>
      <c r="V608">
        <f t="shared" si="203"/>
        <v>0</v>
      </c>
      <c r="W608">
        <f t="shared" si="204"/>
        <v>0</v>
      </c>
      <c r="X608">
        <f t="shared" si="205"/>
        <v>0</v>
      </c>
      <c r="Y608">
        <f t="shared" si="206"/>
        <v>0</v>
      </c>
      <c r="AA608" s="1" t="e">
        <f t="shared" si="207"/>
        <v>#N/A</v>
      </c>
    </row>
    <row r="609" spans="1:27" x14ac:dyDescent="0.25">
      <c r="A609" s="284">
        <f>+Declarations!A609</f>
        <v>0</v>
      </c>
      <c r="B609" t="str">
        <f t="shared" si="190"/>
        <v/>
      </c>
      <c r="C609" s="1" t="str">
        <f t="shared" si="191"/>
        <v/>
      </c>
      <c r="D609" s="1" t="str">
        <f t="shared" si="209"/>
        <v/>
      </c>
      <c r="E609" s="15">
        <f t="shared" si="192"/>
        <v>0</v>
      </c>
      <c r="F609" s="1">
        <f t="shared" si="193"/>
        <v>0</v>
      </c>
      <c r="G609" s="1" t="str">
        <f t="shared" si="194"/>
        <v/>
      </c>
      <c r="H609" t="str">
        <f t="shared" si="208"/>
        <v xml:space="preserve"> </v>
      </c>
      <c r="M609" s="39">
        <f t="shared" si="189"/>
        <v>0</v>
      </c>
      <c r="N609" s="39">
        <f t="shared" si="195"/>
        <v>0</v>
      </c>
      <c r="O609" s="39">
        <f t="shared" si="196"/>
        <v>0</v>
      </c>
      <c r="P609" s="39">
        <f t="shared" si="197"/>
        <v>0</v>
      </c>
      <c r="Q609" s="367">
        <f t="shared" si="198"/>
        <v>0</v>
      </c>
      <c r="R609" s="368">
        <f t="shared" si="199"/>
        <v>0</v>
      </c>
      <c r="S609" s="367">
        <f t="shared" si="200"/>
        <v>0</v>
      </c>
      <c r="T609" s="367">
        <f t="shared" si="201"/>
        <v>0</v>
      </c>
      <c r="U609">
        <f t="shared" si="202"/>
        <v>0</v>
      </c>
      <c r="V609">
        <f t="shared" si="203"/>
        <v>0</v>
      </c>
      <c r="W609">
        <f t="shared" si="204"/>
        <v>0</v>
      </c>
      <c r="X609">
        <f t="shared" si="205"/>
        <v>0</v>
      </c>
      <c r="Y609">
        <f t="shared" si="206"/>
        <v>0</v>
      </c>
      <c r="AA609" s="1" t="e">
        <f t="shared" si="207"/>
        <v>#N/A</v>
      </c>
    </row>
    <row r="610" spans="1:27" x14ac:dyDescent="0.25">
      <c r="A610" s="284">
        <f>+Declarations!A610</f>
        <v>0</v>
      </c>
      <c r="B610" t="str">
        <f t="shared" si="190"/>
        <v/>
      </c>
      <c r="C610" s="1" t="str">
        <f t="shared" si="191"/>
        <v/>
      </c>
      <c r="D610" s="1" t="str">
        <f t="shared" si="209"/>
        <v/>
      </c>
      <c r="E610" s="15">
        <f t="shared" si="192"/>
        <v>0</v>
      </c>
      <c r="F610" s="1">
        <f t="shared" si="193"/>
        <v>0</v>
      </c>
      <c r="G610" s="1" t="str">
        <f t="shared" si="194"/>
        <v/>
      </c>
      <c r="H610" t="str">
        <f t="shared" si="208"/>
        <v xml:space="preserve"> </v>
      </c>
      <c r="M610" s="39">
        <f t="shared" si="189"/>
        <v>0</v>
      </c>
      <c r="N610" s="39">
        <f t="shared" si="195"/>
        <v>0</v>
      </c>
      <c r="O610" s="39">
        <f t="shared" si="196"/>
        <v>0</v>
      </c>
      <c r="P610" s="39">
        <f t="shared" si="197"/>
        <v>0</v>
      </c>
      <c r="Q610" s="367">
        <f t="shared" si="198"/>
        <v>0</v>
      </c>
      <c r="R610" s="368">
        <f t="shared" si="199"/>
        <v>0</v>
      </c>
      <c r="S610" s="367">
        <f t="shared" si="200"/>
        <v>0</v>
      </c>
      <c r="T610" s="367">
        <f t="shared" si="201"/>
        <v>0</v>
      </c>
      <c r="U610">
        <f t="shared" si="202"/>
        <v>0</v>
      </c>
      <c r="V610">
        <f t="shared" si="203"/>
        <v>0</v>
      </c>
      <c r="W610">
        <f t="shared" si="204"/>
        <v>0</v>
      </c>
      <c r="X610">
        <f t="shared" si="205"/>
        <v>0</v>
      </c>
      <c r="Y610">
        <f t="shared" si="206"/>
        <v>0</v>
      </c>
      <c r="AA610" s="1" t="e">
        <f t="shared" si="207"/>
        <v>#N/A</v>
      </c>
    </row>
    <row r="611" spans="1:27" x14ac:dyDescent="0.25">
      <c r="A611" s="284">
        <f>+Declarations!A611</f>
        <v>0</v>
      </c>
      <c r="B611" t="str">
        <f t="shared" si="190"/>
        <v/>
      </c>
      <c r="C611" s="1" t="str">
        <f t="shared" si="191"/>
        <v/>
      </c>
      <c r="D611" s="1" t="str">
        <f t="shared" si="209"/>
        <v/>
      </c>
      <c r="E611" s="15">
        <f t="shared" si="192"/>
        <v>0</v>
      </c>
      <c r="F611" s="1">
        <f t="shared" si="193"/>
        <v>0</v>
      </c>
      <c r="G611" s="1" t="str">
        <f t="shared" si="194"/>
        <v/>
      </c>
      <c r="H611" t="str">
        <f t="shared" si="208"/>
        <v xml:space="preserve"> </v>
      </c>
      <c r="M611" s="39">
        <f t="shared" si="189"/>
        <v>0</v>
      </c>
      <c r="N611" s="39">
        <f t="shared" si="195"/>
        <v>0</v>
      </c>
      <c r="O611" s="39">
        <f t="shared" si="196"/>
        <v>0</v>
      </c>
      <c r="P611" s="39">
        <f t="shared" si="197"/>
        <v>0</v>
      </c>
      <c r="Q611" s="367">
        <f t="shared" si="198"/>
        <v>0</v>
      </c>
      <c r="R611" s="368">
        <f t="shared" si="199"/>
        <v>0</v>
      </c>
      <c r="S611" s="367">
        <f t="shared" si="200"/>
        <v>0</v>
      </c>
      <c r="T611" s="367">
        <f t="shared" si="201"/>
        <v>0</v>
      </c>
      <c r="U611">
        <f t="shared" si="202"/>
        <v>0</v>
      </c>
      <c r="V611">
        <f t="shared" si="203"/>
        <v>0</v>
      </c>
      <c r="W611">
        <f t="shared" si="204"/>
        <v>0</v>
      </c>
      <c r="X611">
        <f t="shared" si="205"/>
        <v>0</v>
      </c>
      <c r="Y611">
        <f t="shared" si="206"/>
        <v>0</v>
      </c>
      <c r="AA611" s="1" t="e">
        <f t="shared" si="207"/>
        <v>#N/A</v>
      </c>
    </row>
    <row r="612" spans="1:27" x14ac:dyDescent="0.25">
      <c r="A612" s="284">
        <f>+Declarations!A612</f>
        <v>0</v>
      </c>
      <c r="B612" t="str">
        <f t="shared" si="190"/>
        <v/>
      </c>
      <c r="C612" s="1" t="str">
        <f t="shared" si="191"/>
        <v/>
      </c>
      <c r="D612" s="1" t="str">
        <f t="shared" si="209"/>
        <v/>
      </c>
      <c r="E612" s="15">
        <f t="shared" si="192"/>
        <v>0</v>
      </c>
      <c r="F612" s="1">
        <f t="shared" si="193"/>
        <v>0</v>
      </c>
      <c r="G612" s="1" t="str">
        <f t="shared" si="194"/>
        <v/>
      </c>
      <c r="H612" t="str">
        <f t="shared" si="208"/>
        <v xml:space="preserve"> </v>
      </c>
      <c r="M612" s="39">
        <f t="shared" si="189"/>
        <v>0</v>
      </c>
      <c r="N612" s="39">
        <f t="shared" si="195"/>
        <v>0</v>
      </c>
      <c r="O612" s="39">
        <f t="shared" si="196"/>
        <v>0</v>
      </c>
      <c r="P612" s="39">
        <f t="shared" si="197"/>
        <v>0</v>
      </c>
      <c r="Q612" s="367">
        <f t="shared" si="198"/>
        <v>0</v>
      </c>
      <c r="R612" s="368">
        <f t="shared" si="199"/>
        <v>0</v>
      </c>
      <c r="S612" s="367">
        <f t="shared" si="200"/>
        <v>0</v>
      </c>
      <c r="T612" s="367">
        <f t="shared" si="201"/>
        <v>0</v>
      </c>
      <c r="U612">
        <f t="shared" si="202"/>
        <v>0</v>
      </c>
      <c r="V612">
        <f t="shared" si="203"/>
        <v>0</v>
      </c>
      <c r="W612">
        <f t="shared" si="204"/>
        <v>0</v>
      </c>
      <c r="X612">
        <f t="shared" si="205"/>
        <v>0</v>
      </c>
      <c r="Y612">
        <f t="shared" si="206"/>
        <v>0</v>
      </c>
      <c r="AA612" s="1" t="e">
        <f t="shared" si="207"/>
        <v>#N/A</v>
      </c>
    </row>
    <row r="613" spans="1:27" x14ac:dyDescent="0.25">
      <c r="A613" s="284">
        <f>+Declarations!A613</f>
        <v>0</v>
      </c>
      <c r="B613" t="str">
        <f t="shared" si="190"/>
        <v/>
      </c>
      <c r="C613" s="1" t="str">
        <f t="shared" si="191"/>
        <v/>
      </c>
      <c r="D613" s="1" t="str">
        <f t="shared" si="209"/>
        <v/>
      </c>
      <c r="E613" s="15">
        <f t="shared" si="192"/>
        <v>0</v>
      </c>
      <c r="F613" s="1">
        <f t="shared" si="193"/>
        <v>0</v>
      </c>
      <c r="G613" s="1" t="str">
        <f t="shared" si="194"/>
        <v/>
      </c>
      <c r="H613" t="str">
        <f t="shared" si="208"/>
        <v xml:space="preserve"> </v>
      </c>
      <c r="M613" s="39">
        <f t="shared" si="189"/>
        <v>0</v>
      </c>
      <c r="N613" s="39">
        <f t="shared" si="195"/>
        <v>0</v>
      </c>
      <c r="O613" s="39">
        <f t="shared" si="196"/>
        <v>0</v>
      </c>
      <c r="P613" s="39">
        <f t="shared" si="197"/>
        <v>0</v>
      </c>
      <c r="Q613" s="367">
        <f t="shared" si="198"/>
        <v>0</v>
      </c>
      <c r="R613" s="368">
        <f t="shared" si="199"/>
        <v>0</v>
      </c>
      <c r="S613" s="367">
        <f t="shared" si="200"/>
        <v>0</v>
      </c>
      <c r="T613" s="367">
        <f t="shared" si="201"/>
        <v>0</v>
      </c>
      <c r="U613">
        <f t="shared" si="202"/>
        <v>0</v>
      </c>
      <c r="V613">
        <f t="shared" si="203"/>
        <v>0</v>
      </c>
      <c r="W613">
        <f t="shared" si="204"/>
        <v>0</v>
      </c>
      <c r="X613">
        <f t="shared" si="205"/>
        <v>0</v>
      </c>
      <c r="Y613">
        <f t="shared" si="206"/>
        <v>0</v>
      </c>
      <c r="AA613" s="1" t="e">
        <f t="shared" si="207"/>
        <v>#N/A</v>
      </c>
    </row>
    <row r="614" spans="1:27" x14ac:dyDescent="0.25">
      <c r="A614" s="284">
        <f>+Declarations!A614</f>
        <v>0</v>
      </c>
      <c r="B614" t="str">
        <f t="shared" si="190"/>
        <v/>
      </c>
      <c r="C614" s="1" t="str">
        <f t="shared" si="191"/>
        <v/>
      </c>
      <c r="D614" s="1" t="str">
        <f t="shared" si="209"/>
        <v/>
      </c>
      <c r="E614" s="15">
        <f t="shared" si="192"/>
        <v>0</v>
      </c>
      <c r="F614" s="1">
        <f t="shared" si="193"/>
        <v>0</v>
      </c>
      <c r="G614" s="1" t="str">
        <f t="shared" si="194"/>
        <v/>
      </c>
      <c r="H614" t="str">
        <f t="shared" si="208"/>
        <v xml:space="preserve"> </v>
      </c>
      <c r="M614" s="39">
        <f t="shared" si="189"/>
        <v>0</v>
      </c>
      <c r="N614" s="39">
        <f t="shared" si="195"/>
        <v>0</v>
      </c>
      <c r="O614" s="39">
        <f t="shared" si="196"/>
        <v>0</v>
      </c>
      <c r="P614" s="39">
        <f t="shared" si="197"/>
        <v>0</v>
      </c>
      <c r="Q614" s="367">
        <f t="shared" si="198"/>
        <v>0</v>
      </c>
      <c r="R614" s="368">
        <f t="shared" si="199"/>
        <v>0</v>
      </c>
      <c r="S614" s="367">
        <f t="shared" si="200"/>
        <v>0</v>
      </c>
      <c r="T614" s="367">
        <f t="shared" si="201"/>
        <v>0</v>
      </c>
      <c r="U614">
        <f t="shared" si="202"/>
        <v>0</v>
      </c>
      <c r="V614">
        <f t="shared" si="203"/>
        <v>0</v>
      </c>
      <c r="W614">
        <f t="shared" si="204"/>
        <v>0</v>
      </c>
      <c r="X614">
        <f t="shared" si="205"/>
        <v>0</v>
      </c>
      <c r="Y614">
        <f t="shared" si="206"/>
        <v>0</v>
      </c>
      <c r="AA614" s="1" t="e">
        <f t="shared" si="207"/>
        <v>#N/A</v>
      </c>
    </row>
    <row r="615" spans="1:27" x14ac:dyDescent="0.25">
      <c r="A615" s="284">
        <f>+Declarations!A615</f>
        <v>0</v>
      </c>
      <c r="B615" t="str">
        <f t="shared" si="190"/>
        <v/>
      </c>
      <c r="C615" s="1" t="str">
        <f t="shared" si="191"/>
        <v/>
      </c>
      <c r="D615" s="1" t="str">
        <f t="shared" si="209"/>
        <v/>
      </c>
      <c r="E615" s="15">
        <f t="shared" si="192"/>
        <v>0</v>
      </c>
      <c r="F615" s="1">
        <f t="shared" si="193"/>
        <v>0</v>
      </c>
      <c r="G615" s="1" t="str">
        <f t="shared" si="194"/>
        <v/>
      </c>
      <c r="H615" t="str">
        <f t="shared" si="208"/>
        <v xml:space="preserve"> </v>
      </c>
      <c r="M615" s="39">
        <f t="shared" si="189"/>
        <v>0</v>
      </c>
      <c r="N615" s="39">
        <f t="shared" si="195"/>
        <v>0</v>
      </c>
      <c r="O615" s="39">
        <f t="shared" si="196"/>
        <v>0</v>
      </c>
      <c r="P615" s="39">
        <f t="shared" si="197"/>
        <v>0</v>
      </c>
      <c r="Q615" s="367">
        <f t="shared" si="198"/>
        <v>0</v>
      </c>
      <c r="R615" s="368">
        <f t="shared" si="199"/>
        <v>0</v>
      </c>
      <c r="S615" s="367">
        <f t="shared" si="200"/>
        <v>0</v>
      </c>
      <c r="T615" s="367">
        <f t="shared" si="201"/>
        <v>0</v>
      </c>
      <c r="U615">
        <f t="shared" si="202"/>
        <v>0</v>
      </c>
      <c r="V615">
        <f t="shared" si="203"/>
        <v>0</v>
      </c>
      <c r="W615">
        <f t="shared" si="204"/>
        <v>0</v>
      </c>
      <c r="X615">
        <f t="shared" si="205"/>
        <v>0</v>
      </c>
      <c r="Y615">
        <f t="shared" si="206"/>
        <v>0</v>
      </c>
      <c r="AA615" s="1" t="e">
        <f t="shared" si="207"/>
        <v>#N/A</v>
      </c>
    </row>
    <row r="616" spans="1:27" x14ac:dyDescent="0.25">
      <c r="A616" s="284">
        <f>+Declarations!A616</f>
        <v>0</v>
      </c>
      <c r="B616" t="str">
        <f t="shared" si="190"/>
        <v/>
      </c>
      <c r="C616" s="1" t="str">
        <f t="shared" si="191"/>
        <v/>
      </c>
      <c r="D616" s="1" t="str">
        <f t="shared" si="209"/>
        <v/>
      </c>
      <c r="E616" s="15">
        <f t="shared" si="192"/>
        <v>0</v>
      </c>
      <c r="F616" s="1">
        <f t="shared" si="193"/>
        <v>0</v>
      </c>
      <c r="G616" s="1" t="str">
        <f t="shared" si="194"/>
        <v/>
      </c>
      <c r="H616" t="str">
        <f t="shared" si="208"/>
        <v xml:space="preserve"> </v>
      </c>
      <c r="M616" s="39">
        <f t="shared" si="189"/>
        <v>0</v>
      </c>
      <c r="N616" s="39">
        <f t="shared" si="195"/>
        <v>0</v>
      </c>
      <c r="O616" s="39">
        <f t="shared" si="196"/>
        <v>0</v>
      </c>
      <c r="P616" s="39">
        <f t="shared" si="197"/>
        <v>0</v>
      </c>
      <c r="Q616" s="367">
        <f t="shared" si="198"/>
        <v>0</v>
      </c>
      <c r="R616" s="368">
        <f t="shared" si="199"/>
        <v>0</v>
      </c>
      <c r="S616" s="367">
        <f t="shared" si="200"/>
        <v>0</v>
      </c>
      <c r="T616" s="367">
        <f t="shared" si="201"/>
        <v>0</v>
      </c>
      <c r="U616">
        <f t="shared" si="202"/>
        <v>0</v>
      </c>
      <c r="V616">
        <f t="shared" si="203"/>
        <v>0</v>
      </c>
      <c r="W616">
        <f t="shared" si="204"/>
        <v>0</v>
      </c>
      <c r="X616">
        <f t="shared" si="205"/>
        <v>0</v>
      </c>
      <c r="Y616">
        <f t="shared" si="206"/>
        <v>0</v>
      </c>
      <c r="AA616" s="1" t="e">
        <f t="shared" si="207"/>
        <v>#N/A</v>
      </c>
    </row>
    <row r="617" spans="1:27" x14ac:dyDescent="0.25">
      <c r="A617" s="284">
        <f>+Declarations!A617</f>
        <v>0</v>
      </c>
      <c r="B617" t="str">
        <f t="shared" si="190"/>
        <v/>
      </c>
      <c r="C617" s="1" t="str">
        <f t="shared" si="191"/>
        <v/>
      </c>
      <c r="D617" s="1" t="str">
        <f t="shared" si="209"/>
        <v/>
      </c>
      <c r="E617" s="15">
        <f t="shared" si="192"/>
        <v>0</v>
      </c>
      <c r="F617" s="1">
        <f t="shared" si="193"/>
        <v>0</v>
      </c>
      <c r="G617" s="1" t="str">
        <f t="shared" si="194"/>
        <v/>
      </c>
      <c r="H617" t="str">
        <f t="shared" si="208"/>
        <v xml:space="preserve"> </v>
      </c>
      <c r="M617" s="39">
        <f t="shared" si="189"/>
        <v>0</v>
      </c>
      <c r="N617" s="39">
        <f t="shared" si="195"/>
        <v>0</v>
      </c>
      <c r="O617" s="39">
        <f t="shared" si="196"/>
        <v>0</v>
      </c>
      <c r="P617" s="39">
        <f t="shared" si="197"/>
        <v>0</v>
      </c>
      <c r="Q617" s="367">
        <f t="shared" si="198"/>
        <v>0</v>
      </c>
      <c r="R617" s="368">
        <f t="shared" si="199"/>
        <v>0</v>
      </c>
      <c r="S617" s="367">
        <f t="shared" si="200"/>
        <v>0</v>
      </c>
      <c r="T617" s="367">
        <f t="shared" si="201"/>
        <v>0</v>
      </c>
      <c r="U617">
        <f t="shared" si="202"/>
        <v>0</v>
      </c>
      <c r="V617">
        <f t="shared" si="203"/>
        <v>0</v>
      </c>
      <c r="W617">
        <f t="shared" si="204"/>
        <v>0</v>
      </c>
      <c r="X617">
        <f t="shared" si="205"/>
        <v>0</v>
      </c>
      <c r="Y617">
        <f t="shared" si="206"/>
        <v>0</v>
      </c>
      <c r="AA617" s="1" t="e">
        <f t="shared" si="207"/>
        <v>#N/A</v>
      </c>
    </row>
    <row r="618" spans="1:27" x14ac:dyDescent="0.25">
      <c r="A618" s="284">
        <f>+Declarations!A618</f>
        <v>0</v>
      </c>
      <c r="B618" t="str">
        <f t="shared" si="190"/>
        <v/>
      </c>
      <c r="C618" s="1" t="str">
        <f t="shared" si="191"/>
        <v/>
      </c>
      <c r="D618" s="1" t="str">
        <f t="shared" si="209"/>
        <v/>
      </c>
      <c r="E618" s="15">
        <f t="shared" si="192"/>
        <v>0</v>
      </c>
      <c r="F618" s="1">
        <f t="shared" si="193"/>
        <v>0</v>
      </c>
      <c r="G618" s="1" t="str">
        <f t="shared" si="194"/>
        <v/>
      </c>
      <c r="H618" t="str">
        <f t="shared" si="208"/>
        <v xml:space="preserve"> </v>
      </c>
      <c r="M618" s="39">
        <f t="shared" si="189"/>
        <v>0</v>
      </c>
      <c r="N618" s="39">
        <f t="shared" si="195"/>
        <v>0</v>
      </c>
      <c r="O618" s="39">
        <f t="shared" si="196"/>
        <v>0</v>
      </c>
      <c r="P618" s="39">
        <f t="shared" si="197"/>
        <v>0</v>
      </c>
      <c r="Q618" s="367">
        <f t="shared" si="198"/>
        <v>0</v>
      </c>
      <c r="R618" s="368">
        <f t="shared" si="199"/>
        <v>0</v>
      </c>
      <c r="S618" s="367">
        <f t="shared" si="200"/>
        <v>0</v>
      </c>
      <c r="T618" s="367">
        <f t="shared" si="201"/>
        <v>0</v>
      </c>
      <c r="U618">
        <f t="shared" si="202"/>
        <v>0</v>
      </c>
      <c r="V618">
        <f t="shared" si="203"/>
        <v>0</v>
      </c>
      <c r="W618">
        <f t="shared" si="204"/>
        <v>0</v>
      </c>
      <c r="X618">
        <f t="shared" si="205"/>
        <v>0</v>
      </c>
      <c r="Y618">
        <f t="shared" si="206"/>
        <v>0</v>
      </c>
      <c r="AA618" s="1" t="e">
        <f t="shared" si="207"/>
        <v>#N/A</v>
      </c>
    </row>
    <row r="619" spans="1:27" x14ac:dyDescent="0.25">
      <c r="A619" s="284">
        <f>+Declarations!A619</f>
        <v>0</v>
      </c>
      <c r="B619" t="str">
        <f t="shared" si="190"/>
        <v/>
      </c>
      <c r="C619" s="1" t="str">
        <f t="shared" si="191"/>
        <v/>
      </c>
      <c r="D619" s="1" t="str">
        <f t="shared" si="209"/>
        <v/>
      </c>
      <c r="E619" s="15">
        <f t="shared" si="192"/>
        <v>0</v>
      </c>
      <c r="F619" s="1">
        <f t="shared" si="193"/>
        <v>0</v>
      </c>
      <c r="G619" s="1" t="str">
        <f t="shared" si="194"/>
        <v/>
      </c>
      <c r="H619" t="str">
        <f t="shared" si="208"/>
        <v xml:space="preserve"> </v>
      </c>
      <c r="M619" s="39">
        <f t="shared" si="189"/>
        <v>0</v>
      </c>
      <c r="N619" s="39">
        <f t="shared" si="195"/>
        <v>0</v>
      </c>
      <c r="O619" s="39">
        <f t="shared" si="196"/>
        <v>0</v>
      </c>
      <c r="P619" s="39">
        <f t="shared" si="197"/>
        <v>0</v>
      </c>
      <c r="Q619" s="367">
        <f t="shared" si="198"/>
        <v>0</v>
      </c>
      <c r="R619" s="368">
        <f t="shared" si="199"/>
        <v>0</v>
      </c>
      <c r="S619" s="367">
        <f t="shared" si="200"/>
        <v>0</v>
      </c>
      <c r="T619" s="367">
        <f t="shared" si="201"/>
        <v>0</v>
      </c>
      <c r="U619">
        <f t="shared" si="202"/>
        <v>0</v>
      </c>
      <c r="V619">
        <f t="shared" si="203"/>
        <v>0</v>
      </c>
      <c r="W619">
        <f t="shared" si="204"/>
        <v>0</v>
      </c>
      <c r="X619">
        <f t="shared" si="205"/>
        <v>0</v>
      </c>
      <c r="Y619">
        <f t="shared" si="206"/>
        <v>0</v>
      </c>
      <c r="AA619" s="1" t="e">
        <f t="shared" si="207"/>
        <v>#N/A</v>
      </c>
    </row>
    <row r="620" spans="1:27" x14ac:dyDescent="0.25">
      <c r="A620" s="284">
        <f>+Declarations!A620</f>
        <v>0</v>
      </c>
      <c r="B620" t="str">
        <f t="shared" si="190"/>
        <v/>
      </c>
      <c r="C620" s="1" t="str">
        <f t="shared" si="191"/>
        <v/>
      </c>
      <c r="D620" s="1" t="str">
        <f t="shared" si="209"/>
        <v/>
      </c>
      <c r="E620" s="15">
        <f t="shared" si="192"/>
        <v>0</v>
      </c>
      <c r="F620" s="1">
        <f t="shared" si="193"/>
        <v>0</v>
      </c>
      <c r="G620" s="1" t="str">
        <f t="shared" si="194"/>
        <v/>
      </c>
      <c r="H620" t="str">
        <f t="shared" si="208"/>
        <v xml:space="preserve"> </v>
      </c>
      <c r="M620" s="39">
        <f t="shared" si="189"/>
        <v>0</v>
      </c>
      <c r="N620" s="39">
        <f t="shared" si="195"/>
        <v>0</v>
      </c>
      <c r="O620" s="39">
        <f t="shared" si="196"/>
        <v>0</v>
      </c>
      <c r="P620" s="39">
        <f t="shared" si="197"/>
        <v>0</v>
      </c>
      <c r="Q620" s="367">
        <f t="shared" si="198"/>
        <v>0</v>
      </c>
      <c r="R620" s="368">
        <f t="shared" si="199"/>
        <v>0</v>
      </c>
      <c r="S620" s="367">
        <f t="shared" si="200"/>
        <v>0</v>
      </c>
      <c r="T620" s="367">
        <f t="shared" si="201"/>
        <v>0</v>
      </c>
      <c r="U620">
        <f t="shared" si="202"/>
        <v>0</v>
      </c>
      <c r="V620">
        <f t="shared" si="203"/>
        <v>0</v>
      </c>
      <c r="W620">
        <f t="shared" si="204"/>
        <v>0</v>
      </c>
      <c r="X620">
        <f t="shared" si="205"/>
        <v>0</v>
      </c>
      <c r="Y620">
        <f t="shared" si="206"/>
        <v>0</v>
      </c>
      <c r="AA620" s="1" t="e">
        <f t="shared" si="207"/>
        <v>#N/A</v>
      </c>
    </row>
    <row r="621" spans="1:27" x14ac:dyDescent="0.25">
      <c r="A621" s="284">
        <f>+Declarations!A621</f>
        <v>0</v>
      </c>
      <c r="B621" t="str">
        <f t="shared" si="190"/>
        <v/>
      </c>
      <c r="C621" s="1" t="str">
        <f t="shared" si="191"/>
        <v/>
      </c>
      <c r="D621" s="1" t="str">
        <f t="shared" si="209"/>
        <v/>
      </c>
      <c r="E621" s="15">
        <f t="shared" si="192"/>
        <v>0</v>
      </c>
      <c r="F621" s="1">
        <f t="shared" si="193"/>
        <v>0</v>
      </c>
      <c r="G621" s="1" t="str">
        <f t="shared" si="194"/>
        <v/>
      </c>
      <c r="H621" t="str">
        <f t="shared" si="208"/>
        <v xml:space="preserve"> </v>
      </c>
      <c r="M621" s="39">
        <f t="shared" si="189"/>
        <v>0</v>
      </c>
      <c r="N621" s="39">
        <f t="shared" si="195"/>
        <v>0</v>
      </c>
      <c r="O621" s="39">
        <f t="shared" si="196"/>
        <v>0</v>
      </c>
      <c r="P621" s="39">
        <f t="shared" si="197"/>
        <v>0</v>
      </c>
      <c r="Q621" s="367">
        <f t="shared" si="198"/>
        <v>0</v>
      </c>
      <c r="R621" s="368">
        <f t="shared" si="199"/>
        <v>0</v>
      </c>
      <c r="S621" s="367">
        <f t="shared" si="200"/>
        <v>0</v>
      </c>
      <c r="T621" s="367">
        <f t="shared" si="201"/>
        <v>0</v>
      </c>
      <c r="U621">
        <f t="shared" si="202"/>
        <v>0</v>
      </c>
      <c r="V621">
        <f t="shared" si="203"/>
        <v>0</v>
      </c>
      <c r="W621">
        <f t="shared" si="204"/>
        <v>0</v>
      </c>
      <c r="X621">
        <f t="shared" si="205"/>
        <v>0</v>
      </c>
      <c r="Y621">
        <f t="shared" si="206"/>
        <v>0</v>
      </c>
      <c r="AA621" s="1" t="e">
        <f t="shared" si="207"/>
        <v>#N/A</v>
      </c>
    </row>
    <row r="622" spans="1:27" x14ac:dyDescent="0.25">
      <c r="A622" s="284">
        <f>+Declarations!A622</f>
        <v>0</v>
      </c>
      <c r="B622" t="str">
        <f t="shared" si="190"/>
        <v/>
      </c>
      <c r="C622" s="1" t="str">
        <f t="shared" si="191"/>
        <v/>
      </c>
      <c r="D622" s="1" t="str">
        <f t="shared" si="209"/>
        <v/>
      </c>
      <c r="E622" s="15">
        <f t="shared" si="192"/>
        <v>0</v>
      </c>
      <c r="F622" s="1">
        <f t="shared" si="193"/>
        <v>0</v>
      </c>
      <c r="G622" s="1" t="str">
        <f t="shared" si="194"/>
        <v/>
      </c>
      <c r="H622" t="str">
        <f t="shared" si="208"/>
        <v xml:space="preserve"> </v>
      </c>
      <c r="M622" s="39">
        <f t="shared" si="189"/>
        <v>0</v>
      </c>
      <c r="N622" s="39">
        <f t="shared" si="195"/>
        <v>0</v>
      </c>
      <c r="O622" s="39">
        <f t="shared" si="196"/>
        <v>0</v>
      </c>
      <c r="P622" s="39">
        <f t="shared" si="197"/>
        <v>0</v>
      </c>
      <c r="Q622" s="367">
        <f t="shared" si="198"/>
        <v>0</v>
      </c>
      <c r="R622" s="368">
        <f t="shared" si="199"/>
        <v>0</v>
      </c>
      <c r="S622" s="367">
        <f t="shared" si="200"/>
        <v>0</v>
      </c>
      <c r="T622" s="367">
        <f t="shared" si="201"/>
        <v>0</v>
      </c>
      <c r="U622">
        <f t="shared" si="202"/>
        <v>0</v>
      </c>
      <c r="V622">
        <f t="shared" si="203"/>
        <v>0</v>
      </c>
      <c r="W622">
        <f t="shared" si="204"/>
        <v>0</v>
      </c>
      <c r="X622">
        <f t="shared" si="205"/>
        <v>0</v>
      </c>
      <c r="Y622">
        <f t="shared" si="206"/>
        <v>0</v>
      </c>
      <c r="AA622" s="1" t="e">
        <f t="shared" si="207"/>
        <v>#N/A</v>
      </c>
    </row>
    <row r="623" spans="1:27" x14ac:dyDescent="0.25">
      <c r="A623" s="284">
        <f>+Declarations!A623</f>
        <v>0</v>
      </c>
      <c r="B623" t="str">
        <f t="shared" si="190"/>
        <v/>
      </c>
      <c r="C623" s="1" t="str">
        <f t="shared" si="191"/>
        <v/>
      </c>
      <c r="D623" s="1" t="str">
        <f t="shared" si="209"/>
        <v/>
      </c>
      <c r="E623" s="15">
        <f t="shared" si="192"/>
        <v>0</v>
      </c>
      <c r="F623" s="1">
        <f t="shared" si="193"/>
        <v>0</v>
      </c>
      <c r="G623" s="1" t="str">
        <f t="shared" si="194"/>
        <v/>
      </c>
      <c r="H623" t="str">
        <f t="shared" si="208"/>
        <v xml:space="preserve"> </v>
      </c>
      <c r="M623" s="39">
        <f t="shared" ref="M623:M686" si="210">IF(ISNA(VLOOKUP($A623,SprintData,2,FALSE)),0,VLOOKUP($A623,SprintData,2,FALSE))</f>
        <v>0</v>
      </c>
      <c r="N623" s="39">
        <f t="shared" si="195"/>
        <v>0</v>
      </c>
      <c r="O623" s="39">
        <f t="shared" si="196"/>
        <v>0</v>
      </c>
      <c r="P623" s="39">
        <f t="shared" si="197"/>
        <v>0</v>
      </c>
      <c r="Q623" s="367">
        <f t="shared" si="198"/>
        <v>0</v>
      </c>
      <c r="R623" s="368">
        <f t="shared" si="199"/>
        <v>0</v>
      </c>
      <c r="S623" s="367">
        <f t="shared" si="200"/>
        <v>0</v>
      </c>
      <c r="T623" s="367">
        <f t="shared" si="201"/>
        <v>0</v>
      </c>
      <c r="U623">
        <f t="shared" si="202"/>
        <v>0</v>
      </c>
      <c r="V623">
        <f t="shared" si="203"/>
        <v>0</v>
      </c>
      <c r="W623">
        <f t="shared" si="204"/>
        <v>0</v>
      </c>
      <c r="X623">
        <f t="shared" si="205"/>
        <v>0</v>
      </c>
      <c r="Y623">
        <f t="shared" si="206"/>
        <v>0</v>
      </c>
      <c r="AA623" s="1" t="e">
        <f t="shared" si="207"/>
        <v>#N/A</v>
      </c>
    </row>
    <row r="624" spans="1:27" x14ac:dyDescent="0.25">
      <c r="A624" s="284">
        <f>+Declarations!A624</f>
        <v>0</v>
      </c>
      <c r="B624" t="str">
        <f t="shared" si="190"/>
        <v/>
      </c>
      <c r="C624" s="1" t="str">
        <f t="shared" si="191"/>
        <v/>
      </c>
      <c r="D624" s="1" t="str">
        <f t="shared" si="209"/>
        <v/>
      </c>
      <c r="E624" s="15">
        <f t="shared" si="192"/>
        <v>0</v>
      </c>
      <c r="F624" s="1">
        <f t="shared" si="193"/>
        <v>0</v>
      </c>
      <c r="G624" s="1" t="str">
        <f t="shared" si="194"/>
        <v/>
      </c>
      <c r="H624" t="str">
        <f t="shared" si="208"/>
        <v xml:space="preserve"> </v>
      </c>
      <c r="M624" s="39">
        <f t="shared" si="210"/>
        <v>0</v>
      </c>
      <c r="N624" s="39">
        <f t="shared" si="195"/>
        <v>0</v>
      </c>
      <c r="O624" s="39">
        <f t="shared" si="196"/>
        <v>0</v>
      </c>
      <c r="P624" s="39">
        <f t="shared" si="197"/>
        <v>0</v>
      </c>
      <c r="Q624" s="367">
        <f t="shared" si="198"/>
        <v>0</v>
      </c>
      <c r="R624" s="368">
        <f t="shared" si="199"/>
        <v>0</v>
      </c>
      <c r="S624" s="367">
        <f t="shared" si="200"/>
        <v>0</v>
      </c>
      <c r="T624" s="367">
        <f t="shared" si="201"/>
        <v>0</v>
      </c>
      <c r="U624">
        <f t="shared" si="202"/>
        <v>0</v>
      </c>
      <c r="V624">
        <f t="shared" si="203"/>
        <v>0</v>
      </c>
      <c r="W624">
        <f t="shared" si="204"/>
        <v>0</v>
      </c>
      <c r="X624">
        <f t="shared" si="205"/>
        <v>0</v>
      </c>
      <c r="Y624">
        <f t="shared" si="206"/>
        <v>0</v>
      </c>
      <c r="AA624" s="1" t="e">
        <f t="shared" si="207"/>
        <v>#N/A</v>
      </c>
    </row>
    <row r="625" spans="1:27" x14ac:dyDescent="0.25">
      <c r="A625" s="284">
        <f>+Declarations!A625</f>
        <v>0</v>
      </c>
      <c r="B625" t="str">
        <f t="shared" si="190"/>
        <v/>
      </c>
      <c r="C625" s="1" t="str">
        <f t="shared" si="191"/>
        <v/>
      </c>
      <c r="D625" s="1" t="str">
        <f t="shared" si="209"/>
        <v/>
      </c>
      <c r="E625" s="15">
        <f t="shared" si="192"/>
        <v>0</v>
      </c>
      <c r="F625" s="1">
        <f t="shared" si="193"/>
        <v>0</v>
      </c>
      <c r="G625" s="1" t="str">
        <f t="shared" si="194"/>
        <v/>
      </c>
      <c r="H625" t="str">
        <f t="shared" si="208"/>
        <v xml:space="preserve"> </v>
      </c>
      <c r="M625" s="39">
        <f t="shared" si="210"/>
        <v>0</v>
      </c>
      <c r="N625" s="39">
        <f t="shared" si="195"/>
        <v>0</v>
      </c>
      <c r="O625" s="39">
        <f t="shared" si="196"/>
        <v>0</v>
      </c>
      <c r="P625" s="39">
        <f t="shared" si="197"/>
        <v>0</v>
      </c>
      <c r="Q625" s="367">
        <f t="shared" si="198"/>
        <v>0</v>
      </c>
      <c r="R625" s="368">
        <f t="shared" si="199"/>
        <v>0</v>
      </c>
      <c r="S625" s="367">
        <f t="shared" si="200"/>
        <v>0</v>
      </c>
      <c r="T625" s="367">
        <f t="shared" si="201"/>
        <v>0</v>
      </c>
      <c r="U625">
        <f t="shared" si="202"/>
        <v>0</v>
      </c>
      <c r="V625">
        <f t="shared" si="203"/>
        <v>0</v>
      </c>
      <c r="W625">
        <f t="shared" si="204"/>
        <v>0</v>
      </c>
      <c r="X625">
        <f t="shared" si="205"/>
        <v>0</v>
      </c>
      <c r="Y625">
        <f t="shared" si="206"/>
        <v>0</v>
      </c>
      <c r="AA625" s="1" t="e">
        <f t="shared" si="207"/>
        <v>#N/A</v>
      </c>
    </row>
    <row r="626" spans="1:27" x14ac:dyDescent="0.25">
      <c r="A626" s="284">
        <f>+Declarations!A626</f>
        <v>0</v>
      </c>
      <c r="B626" t="str">
        <f t="shared" si="190"/>
        <v/>
      </c>
      <c r="C626" s="1" t="str">
        <f t="shared" si="191"/>
        <v/>
      </c>
      <c r="D626" s="1" t="str">
        <f t="shared" si="209"/>
        <v/>
      </c>
      <c r="E626" s="15">
        <f t="shared" si="192"/>
        <v>0</v>
      </c>
      <c r="F626" s="1">
        <f t="shared" si="193"/>
        <v>0</v>
      </c>
      <c r="G626" s="1" t="str">
        <f t="shared" si="194"/>
        <v/>
      </c>
      <c r="H626" t="str">
        <f t="shared" si="208"/>
        <v xml:space="preserve"> </v>
      </c>
      <c r="M626" s="39">
        <f t="shared" si="210"/>
        <v>0</v>
      </c>
      <c r="N626" s="39">
        <f t="shared" si="195"/>
        <v>0</v>
      </c>
      <c r="O626" s="39">
        <f t="shared" si="196"/>
        <v>0</v>
      </c>
      <c r="P626" s="39">
        <f t="shared" si="197"/>
        <v>0</v>
      </c>
      <c r="Q626" s="367">
        <f t="shared" si="198"/>
        <v>0</v>
      </c>
      <c r="R626" s="368">
        <f t="shared" si="199"/>
        <v>0</v>
      </c>
      <c r="S626" s="367">
        <f t="shared" si="200"/>
        <v>0</v>
      </c>
      <c r="T626" s="367">
        <f t="shared" si="201"/>
        <v>0</v>
      </c>
      <c r="U626">
        <f t="shared" si="202"/>
        <v>0</v>
      </c>
      <c r="V626">
        <f t="shared" si="203"/>
        <v>0</v>
      </c>
      <c r="W626">
        <f t="shared" si="204"/>
        <v>0</v>
      </c>
      <c r="X626">
        <f t="shared" si="205"/>
        <v>0</v>
      </c>
      <c r="Y626">
        <f t="shared" si="206"/>
        <v>0</v>
      </c>
      <c r="AA626" s="1" t="e">
        <f t="shared" si="207"/>
        <v>#N/A</v>
      </c>
    </row>
    <row r="627" spans="1:27" x14ac:dyDescent="0.25">
      <c r="A627" s="284">
        <f>+Declarations!A627</f>
        <v>0</v>
      </c>
      <c r="B627" t="str">
        <f t="shared" si="190"/>
        <v/>
      </c>
      <c r="C627" s="1" t="str">
        <f t="shared" si="191"/>
        <v/>
      </c>
      <c r="D627" s="1" t="str">
        <f t="shared" si="209"/>
        <v/>
      </c>
      <c r="E627" s="15">
        <f t="shared" si="192"/>
        <v>0</v>
      </c>
      <c r="F627" s="1">
        <f t="shared" si="193"/>
        <v>0</v>
      </c>
      <c r="G627" s="1" t="str">
        <f t="shared" si="194"/>
        <v/>
      </c>
      <c r="H627" t="str">
        <f t="shared" si="208"/>
        <v xml:space="preserve"> </v>
      </c>
      <c r="M627" s="39">
        <f t="shared" si="210"/>
        <v>0</v>
      </c>
      <c r="N627" s="39">
        <f t="shared" si="195"/>
        <v>0</v>
      </c>
      <c r="O627" s="39">
        <f t="shared" si="196"/>
        <v>0</v>
      </c>
      <c r="P627" s="39">
        <f t="shared" si="197"/>
        <v>0</v>
      </c>
      <c r="Q627" s="367">
        <f t="shared" si="198"/>
        <v>0</v>
      </c>
      <c r="R627" s="368">
        <f t="shared" si="199"/>
        <v>0</v>
      </c>
      <c r="S627" s="367">
        <f t="shared" si="200"/>
        <v>0</v>
      </c>
      <c r="T627" s="367">
        <f t="shared" si="201"/>
        <v>0</v>
      </c>
      <c r="U627">
        <f t="shared" si="202"/>
        <v>0</v>
      </c>
      <c r="V627">
        <f t="shared" si="203"/>
        <v>0</v>
      </c>
      <c r="W627">
        <f t="shared" si="204"/>
        <v>0</v>
      </c>
      <c r="X627">
        <f t="shared" si="205"/>
        <v>0</v>
      </c>
      <c r="Y627">
        <f t="shared" si="206"/>
        <v>0</v>
      </c>
      <c r="AA627" s="1" t="e">
        <f t="shared" si="207"/>
        <v>#N/A</v>
      </c>
    </row>
    <row r="628" spans="1:27" x14ac:dyDescent="0.25">
      <c r="A628" s="284">
        <f>+Declarations!A628</f>
        <v>0</v>
      </c>
      <c r="B628" t="str">
        <f t="shared" si="190"/>
        <v/>
      </c>
      <c r="C628" s="1" t="str">
        <f t="shared" si="191"/>
        <v/>
      </c>
      <c r="D628" s="1" t="str">
        <f t="shared" si="209"/>
        <v/>
      </c>
      <c r="E628" s="15">
        <f t="shared" si="192"/>
        <v>0</v>
      </c>
      <c r="F628" s="1">
        <f t="shared" si="193"/>
        <v>0</v>
      </c>
      <c r="G628" s="1" t="str">
        <f t="shared" si="194"/>
        <v/>
      </c>
      <c r="H628" t="str">
        <f t="shared" si="208"/>
        <v xml:space="preserve"> </v>
      </c>
      <c r="M628" s="39">
        <f t="shared" si="210"/>
        <v>0</v>
      </c>
      <c r="N628" s="39">
        <f t="shared" si="195"/>
        <v>0</v>
      </c>
      <c r="O628" s="39">
        <f t="shared" si="196"/>
        <v>0</v>
      </c>
      <c r="P628" s="39">
        <f t="shared" si="197"/>
        <v>0</v>
      </c>
      <c r="Q628" s="367">
        <f t="shared" si="198"/>
        <v>0</v>
      </c>
      <c r="R628" s="368">
        <f t="shared" si="199"/>
        <v>0</v>
      </c>
      <c r="S628" s="367">
        <f t="shared" si="200"/>
        <v>0</v>
      </c>
      <c r="T628" s="367">
        <f t="shared" si="201"/>
        <v>0</v>
      </c>
      <c r="U628">
        <f t="shared" si="202"/>
        <v>0</v>
      </c>
      <c r="V628">
        <f t="shared" si="203"/>
        <v>0</v>
      </c>
      <c r="W628">
        <f t="shared" si="204"/>
        <v>0</v>
      </c>
      <c r="X628">
        <f t="shared" si="205"/>
        <v>0</v>
      </c>
      <c r="Y628">
        <f t="shared" si="206"/>
        <v>0</v>
      </c>
      <c r="AA628" s="1" t="e">
        <f t="shared" si="207"/>
        <v>#N/A</v>
      </c>
    </row>
    <row r="629" spans="1:27" x14ac:dyDescent="0.25">
      <c r="A629" s="284">
        <f>+Declarations!A629</f>
        <v>0</v>
      </c>
      <c r="B629" t="str">
        <f t="shared" si="190"/>
        <v/>
      </c>
      <c r="C629" s="1" t="str">
        <f t="shared" si="191"/>
        <v/>
      </c>
      <c r="D629" s="1" t="str">
        <f t="shared" si="209"/>
        <v/>
      </c>
      <c r="E629" s="15">
        <f t="shared" si="192"/>
        <v>0</v>
      </c>
      <c r="F629" s="1">
        <f t="shared" si="193"/>
        <v>0</v>
      </c>
      <c r="G629" s="1" t="str">
        <f t="shared" si="194"/>
        <v/>
      </c>
      <c r="H629" t="str">
        <f t="shared" si="208"/>
        <v xml:space="preserve"> </v>
      </c>
      <c r="M629" s="39">
        <f t="shared" si="210"/>
        <v>0</v>
      </c>
      <c r="N629" s="39">
        <f t="shared" si="195"/>
        <v>0</v>
      </c>
      <c r="O629" s="39">
        <f t="shared" si="196"/>
        <v>0</v>
      </c>
      <c r="P629" s="39">
        <f t="shared" si="197"/>
        <v>0</v>
      </c>
      <c r="Q629" s="367">
        <f t="shared" si="198"/>
        <v>0</v>
      </c>
      <c r="R629" s="368">
        <f t="shared" si="199"/>
        <v>0</v>
      </c>
      <c r="S629" s="367">
        <f t="shared" si="200"/>
        <v>0</v>
      </c>
      <c r="T629" s="367">
        <f t="shared" si="201"/>
        <v>0</v>
      </c>
      <c r="U629">
        <f t="shared" si="202"/>
        <v>0</v>
      </c>
      <c r="V629">
        <f t="shared" si="203"/>
        <v>0</v>
      </c>
      <c r="W629">
        <f t="shared" si="204"/>
        <v>0</v>
      </c>
      <c r="X629">
        <f t="shared" si="205"/>
        <v>0</v>
      </c>
      <c r="Y629">
        <f t="shared" si="206"/>
        <v>0</v>
      </c>
      <c r="AA629" s="1" t="e">
        <f t="shared" si="207"/>
        <v>#N/A</v>
      </c>
    </row>
    <row r="630" spans="1:27" x14ac:dyDescent="0.25">
      <c r="A630" s="284">
        <f>+Declarations!A630</f>
        <v>0</v>
      </c>
      <c r="B630" t="str">
        <f t="shared" si="190"/>
        <v/>
      </c>
      <c r="C630" s="1" t="str">
        <f t="shared" si="191"/>
        <v/>
      </c>
      <c r="D630" s="1" t="str">
        <f t="shared" si="209"/>
        <v/>
      </c>
      <c r="E630" s="15">
        <f t="shared" si="192"/>
        <v>0</v>
      </c>
      <c r="F630" s="1">
        <f t="shared" si="193"/>
        <v>0</v>
      </c>
      <c r="G630" s="1" t="str">
        <f t="shared" si="194"/>
        <v/>
      </c>
      <c r="H630" t="str">
        <f t="shared" si="208"/>
        <v xml:space="preserve"> </v>
      </c>
      <c r="M630" s="39">
        <f t="shared" si="210"/>
        <v>0</v>
      </c>
      <c r="N630" s="39">
        <f t="shared" si="195"/>
        <v>0</v>
      </c>
      <c r="O630" s="39">
        <f t="shared" si="196"/>
        <v>0</v>
      </c>
      <c r="P630" s="39">
        <f t="shared" si="197"/>
        <v>0</v>
      </c>
      <c r="Q630" s="367">
        <f t="shared" si="198"/>
        <v>0</v>
      </c>
      <c r="R630" s="368">
        <f t="shared" si="199"/>
        <v>0</v>
      </c>
      <c r="S630" s="367">
        <f t="shared" si="200"/>
        <v>0</v>
      </c>
      <c r="T630" s="367">
        <f t="shared" si="201"/>
        <v>0</v>
      </c>
      <c r="U630">
        <f t="shared" si="202"/>
        <v>0</v>
      </c>
      <c r="V630">
        <f t="shared" si="203"/>
        <v>0</v>
      </c>
      <c r="W630">
        <f t="shared" si="204"/>
        <v>0</v>
      </c>
      <c r="X630">
        <f t="shared" si="205"/>
        <v>0</v>
      </c>
      <c r="Y630">
        <f t="shared" si="206"/>
        <v>0</v>
      </c>
      <c r="AA630" s="1" t="e">
        <f t="shared" si="207"/>
        <v>#N/A</v>
      </c>
    </row>
    <row r="631" spans="1:27" x14ac:dyDescent="0.25">
      <c r="A631" s="284">
        <f>+Declarations!A631</f>
        <v>0</v>
      </c>
      <c r="B631" t="str">
        <f t="shared" si="190"/>
        <v/>
      </c>
      <c r="C631" s="1" t="str">
        <f t="shared" si="191"/>
        <v/>
      </c>
      <c r="D631" s="1" t="str">
        <f t="shared" si="209"/>
        <v/>
      </c>
      <c r="E631" s="15">
        <f t="shared" si="192"/>
        <v>0</v>
      </c>
      <c r="F631" s="1">
        <f t="shared" si="193"/>
        <v>0</v>
      </c>
      <c r="G631" s="1" t="str">
        <f t="shared" si="194"/>
        <v/>
      </c>
      <c r="H631" t="str">
        <f t="shared" si="208"/>
        <v xml:space="preserve"> </v>
      </c>
      <c r="M631" s="39">
        <f t="shared" si="210"/>
        <v>0</v>
      </c>
      <c r="N631" s="39">
        <f t="shared" si="195"/>
        <v>0</v>
      </c>
      <c r="O631" s="39">
        <f t="shared" si="196"/>
        <v>0</v>
      </c>
      <c r="P631" s="39">
        <f t="shared" si="197"/>
        <v>0</v>
      </c>
      <c r="Q631" s="367">
        <f t="shared" si="198"/>
        <v>0</v>
      </c>
      <c r="R631" s="368">
        <f t="shared" si="199"/>
        <v>0</v>
      </c>
      <c r="S631" s="367">
        <f t="shared" si="200"/>
        <v>0</v>
      </c>
      <c r="T631" s="367">
        <f t="shared" si="201"/>
        <v>0</v>
      </c>
      <c r="U631">
        <f t="shared" si="202"/>
        <v>0</v>
      </c>
      <c r="V631">
        <f t="shared" si="203"/>
        <v>0</v>
      </c>
      <c r="W631">
        <f t="shared" si="204"/>
        <v>0</v>
      </c>
      <c r="X631">
        <f t="shared" si="205"/>
        <v>0</v>
      </c>
      <c r="Y631">
        <f t="shared" si="206"/>
        <v>0</v>
      </c>
      <c r="AA631" s="1" t="e">
        <f t="shared" si="207"/>
        <v>#N/A</v>
      </c>
    </row>
    <row r="632" spans="1:27" x14ac:dyDescent="0.25">
      <c r="A632" s="284">
        <f>+Declarations!A632</f>
        <v>0</v>
      </c>
      <c r="B632" t="str">
        <f t="shared" si="190"/>
        <v/>
      </c>
      <c r="C632" s="1" t="str">
        <f t="shared" si="191"/>
        <v/>
      </c>
      <c r="D632" s="1" t="str">
        <f t="shared" si="209"/>
        <v/>
      </c>
      <c r="E632" s="15">
        <f t="shared" si="192"/>
        <v>0</v>
      </c>
      <c r="F632" s="1">
        <f t="shared" si="193"/>
        <v>0</v>
      </c>
      <c r="G632" s="1" t="str">
        <f t="shared" si="194"/>
        <v/>
      </c>
      <c r="H632" t="str">
        <f t="shared" si="208"/>
        <v xml:space="preserve"> </v>
      </c>
      <c r="M632" s="39">
        <f t="shared" si="210"/>
        <v>0</v>
      </c>
      <c r="N632" s="39">
        <f t="shared" si="195"/>
        <v>0</v>
      </c>
      <c r="O632" s="39">
        <f t="shared" si="196"/>
        <v>0</v>
      </c>
      <c r="P632" s="39">
        <f t="shared" si="197"/>
        <v>0</v>
      </c>
      <c r="Q632" s="367">
        <f t="shared" si="198"/>
        <v>0</v>
      </c>
      <c r="R632" s="368">
        <f t="shared" si="199"/>
        <v>0</v>
      </c>
      <c r="S632" s="367">
        <f t="shared" si="200"/>
        <v>0</v>
      </c>
      <c r="T632" s="367">
        <f t="shared" si="201"/>
        <v>0</v>
      </c>
      <c r="U632">
        <f t="shared" si="202"/>
        <v>0</v>
      </c>
      <c r="V632">
        <f t="shared" si="203"/>
        <v>0</v>
      </c>
      <c r="W632">
        <f t="shared" si="204"/>
        <v>0</v>
      </c>
      <c r="X632">
        <f t="shared" si="205"/>
        <v>0</v>
      </c>
      <c r="Y632">
        <f t="shared" si="206"/>
        <v>0</v>
      </c>
      <c r="AA632" s="1" t="e">
        <f t="shared" si="207"/>
        <v>#N/A</v>
      </c>
    </row>
    <row r="633" spans="1:27" x14ac:dyDescent="0.25">
      <c r="A633" s="284">
        <f>+Declarations!A633</f>
        <v>0</v>
      </c>
      <c r="B633" t="str">
        <f t="shared" si="190"/>
        <v/>
      </c>
      <c r="C633" s="1" t="str">
        <f t="shared" si="191"/>
        <v/>
      </c>
      <c r="D633" s="1" t="str">
        <f t="shared" si="209"/>
        <v/>
      </c>
      <c r="E633" s="15">
        <f t="shared" si="192"/>
        <v>0</v>
      </c>
      <c r="F633" s="1">
        <f t="shared" si="193"/>
        <v>0</v>
      </c>
      <c r="G633" s="1" t="str">
        <f t="shared" si="194"/>
        <v/>
      </c>
      <c r="H633" t="str">
        <f t="shared" si="208"/>
        <v xml:space="preserve"> </v>
      </c>
      <c r="M633" s="39">
        <f t="shared" si="210"/>
        <v>0</v>
      </c>
      <c r="N633" s="39">
        <f t="shared" si="195"/>
        <v>0</v>
      </c>
      <c r="O633" s="39">
        <f t="shared" si="196"/>
        <v>0</v>
      </c>
      <c r="P633" s="39">
        <f t="shared" si="197"/>
        <v>0</v>
      </c>
      <c r="Q633" s="367">
        <f t="shared" si="198"/>
        <v>0</v>
      </c>
      <c r="R633" s="368">
        <f t="shared" si="199"/>
        <v>0</v>
      </c>
      <c r="S633" s="367">
        <f t="shared" si="200"/>
        <v>0</v>
      </c>
      <c r="T633" s="367">
        <f t="shared" si="201"/>
        <v>0</v>
      </c>
      <c r="U633">
        <f t="shared" si="202"/>
        <v>0</v>
      </c>
      <c r="V633">
        <f t="shared" si="203"/>
        <v>0</v>
      </c>
      <c r="W633">
        <f t="shared" si="204"/>
        <v>0</v>
      </c>
      <c r="X633">
        <f t="shared" si="205"/>
        <v>0</v>
      </c>
      <c r="Y633">
        <f t="shared" si="206"/>
        <v>0</v>
      </c>
      <c r="AA633" s="1" t="e">
        <f t="shared" si="207"/>
        <v>#N/A</v>
      </c>
    </row>
    <row r="634" spans="1:27" x14ac:dyDescent="0.25">
      <c r="A634" s="284">
        <f>+Declarations!A634</f>
        <v>0</v>
      </c>
      <c r="B634" t="str">
        <f t="shared" si="190"/>
        <v/>
      </c>
      <c r="C634" s="1" t="str">
        <f t="shared" si="191"/>
        <v/>
      </c>
      <c r="D634" s="1" t="str">
        <f t="shared" si="209"/>
        <v/>
      </c>
      <c r="E634" s="15">
        <f t="shared" si="192"/>
        <v>0</v>
      </c>
      <c r="F634" s="1">
        <f t="shared" si="193"/>
        <v>0</v>
      </c>
      <c r="G634" s="1" t="str">
        <f t="shared" si="194"/>
        <v/>
      </c>
      <c r="H634" t="str">
        <f t="shared" si="208"/>
        <v xml:space="preserve"> </v>
      </c>
      <c r="M634" s="39">
        <f t="shared" si="210"/>
        <v>0</v>
      </c>
      <c r="N634" s="39">
        <f t="shared" si="195"/>
        <v>0</v>
      </c>
      <c r="O634" s="39">
        <f t="shared" si="196"/>
        <v>0</v>
      </c>
      <c r="P634" s="39">
        <f t="shared" si="197"/>
        <v>0</v>
      </c>
      <c r="Q634" s="367">
        <f t="shared" si="198"/>
        <v>0</v>
      </c>
      <c r="R634" s="368">
        <f t="shared" si="199"/>
        <v>0</v>
      </c>
      <c r="S634" s="367">
        <f t="shared" si="200"/>
        <v>0</v>
      </c>
      <c r="T634" s="367">
        <f t="shared" si="201"/>
        <v>0</v>
      </c>
      <c r="U634">
        <f t="shared" si="202"/>
        <v>0</v>
      </c>
      <c r="V634">
        <f t="shared" si="203"/>
        <v>0</v>
      </c>
      <c r="W634">
        <f t="shared" si="204"/>
        <v>0</v>
      </c>
      <c r="X634">
        <f t="shared" si="205"/>
        <v>0</v>
      </c>
      <c r="Y634">
        <f t="shared" si="206"/>
        <v>0</v>
      </c>
      <c r="AA634" s="1" t="e">
        <f t="shared" si="207"/>
        <v>#N/A</v>
      </c>
    </row>
    <row r="635" spans="1:27" x14ac:dyDescent="0.25">
      <c r="A635" s="284">
        <f>+Declarations!A635</f>
        <v>0</v>
      </c>
      <c r="B635" t="str">
        <f t="shared" si="190"/>
        <v/>
      </c>
      <c r="C635" s="1" t="str">
        <f t="shared" si="191"/>
        <v/>
      </c>
      <c r="D635" s="1" t="str">
        <f t="shared" si="209"/>
        <v/>
      </c>
      <c r="E635" s="15">
        <f t="shared" si="192"/>
        <v>0</v>
      </c>
      <c r="F635" s="1">
        <f t="shared" si="193"/>
        <v>0</v>
      </c>
      <c r="G635" s="1" t="str">
        <f t="shared" si="194"/>
        <v/>
      </c>
      <c r="H635" t="str">
        <f t="shared" si="208"/>
        <v xml:space="preserve"> </v>
      </c>
      <c r="M635" s="39">
        <f t="shared" si="210"/>
        <v>0</v>
      </c>
      <c r="N635" s="39">
        <f t="shared" si="195"/>
        <v>0</v>
      </c>
      <c r="O635" s="39">
        <f t="shared" si="196"/>
        <v>0</v>
      </c>
      <c r="P635" s="39">
        <f t="shared" si="197"/>
        <v>0</v>
      </c>
      <c r="Q635" s="367">
        <f t="shared" si="198"/>
        <v>0</v>
      </c>
      <c r="R635" s="368">
        <f t="shared" si="199"/>
        <v>0</v>
      </c>
      <c r="S635" s="367">
        <f t="shared" si="200"/>
        <v>0</v>
      </c>
      <c r="T635" s="367">
        <f t="shared" si="201"/>
        <v>0</v>
      </c>
      <c r="U635">
        <f t="shared" si="202"/>
        <v>0</v>
      </c>
      <c r="V635">
        <f t="shared" si="203"/>
        <v>0</v>
      </c>
      <c r="W635">
        <f t="shared" si="204"/>
        <v>0</v>
      </c>
      <c r="X635">
        <f t="shared" si="205"/>
        <v>0</v>
      </c>
      <c r="Y635">
        <f t="shared" si="206"/>
        <v>0</v>
      </c>
      <c r="AA635" s="1" t="e">
        <f t="shared" si="207"/>
        <v>#N/A</v>
      </c>
    </row>
    <row r="636" spans="1:27" x14ac:dyDescent="0.25">
      <c r="A636" s="284">
        <f>+Declarations!A636</f>
        <v>0</v>
      </c>
      <c r="B636" t="str">
        <f t="shared" si="190"/>
        <v/>
      </c>
      <c r="C636" s="1" t="str">
        <f t="shared" si="191"/>
        <v/>
      </c>
      <c r="D636" s="1" t="str">
        <f t="shared" si="209"/>
        <v/>
      </c>
      <c r="E636" s="15">
        <f t="shared" si="192"/>
        <v>0</v>
      </c>
      <c r="F636" s="1">
        <f t="shared" si="193"/>
        <v>0</v>
      </c>
      <c r="G636" s="1" t="str">
        <f t="shared" si="194"/>
        <v/>
      </c>
      <c r="H636" t="str">
        <f t="shared" si="208"/>
        <v xml:space="preserve"> </v>
      </c>
      <c r="M636" s="39">
        <f t="shared" si="210"/>
        <v>0</v>
      </c>
      <c r="N636" s="39">
        <f t="shared" si="195"/>
        <v>0</v>
      </c>
      <c r="O636" s="39">
        <f t="shared" si="196"/>
        <v>0</v>
      </c>
      <c r="P636" s="39">
        <f t="shared" si="197"/>
        <v>0</v>
      </c>
      <c r="Q636" s="367">
        <f t="shared" si="198"/>
        <v>0</v>
      </c>
      <c r="R636" s="368">
        <f t="shared" si="199"/>
        <v>0</v>
      </c>
      <c r="S636" s="367">
        <f t="shared" si="200"/>
        <v>0</v>
      </c>
      <c r="T636" s="367">
        <f t="shared" si="201"/>
        <v>0</v>
      </c>
      <c r="U636">
        <f t="shared" si="202"/>
        <v>0</v>
      </c>
      <c r="V636">
        <f t="shared" si="203"/>
        <v>0</v>
      </c>
      <c r="W636">
        <f t="shared" si="204"/>
        <v>0</v>
      </c>
      <c r="X636">
        <f t="shared" si="205"/>
        <v>0</v>
      </c>
      <c r="Y636">
        <f t="shared" si="206"/>
        <v>0</v>
      </c>
      <c r="AA636" s="1" t="e">
        <f t="shared" si="207"/>
        <v>#N/A</v>
      </c>
    </row>
    <row r="637" spans="1:27" x14ac:dyDescent="0.25">
      <c r="A637" s="284">
        <f>+Declarations!A637</f>
        <v>0</v>
      </c>
      <c r="B637" t="str">
        <f t="shared" si="190"/>
        <v/>
      </c>
      <c r="C637" s="1" t="str">
        <f t="shared" si="191"/>
        <v/>
      </c>
      <c r="D637" s="1" t="str">
        <f t="shared" si="209"/>
        <v/>
      </c>
      <c r="E637" s="15">
        <f t="shared" si="192"/>
        <v>0</v>
      </c>
      <c r="F637" s="1">
        <f t="shared" si="193"/>
        <v>0</v>
      </c>
      <c r="G637" s="1" t="str">
        <f t="shared" si="194"/>
        <v/>
      </c>
      <c r="H637" t="str">
        <f t="shared" si="208"/>
        <v xml:space="preserve"> </v>
      </c>
      <c r="M637" s="39">
        <f t="shared" si="210"/>
        <v>0</v>
      </c>
      <c r="N637" s="39">
        <f t="shared" si="195"/>
        <v>0</v>
      </c>
      <c r="O637" s="39">
        <f t="shared" si="196"/>
        <v>0</v>
      </c>
      <c r="P637" s="39">
        <f t="shared" si="197"/>
        <v>0</v>
      </c>
      <c r="Q637" s="367">
        <f t="shared" si="198"/>
        <v>0</v>
      </c>
      <c r="R637" s="368">
        <f t="shared" si="199"/>
        <v>0</v>
      </c>
      <c r="S637" s="367">
        <f t="shared" si="200"/>
        <v>0</v>
      </c>
      <c r="T637" s="367">
        <f t="shared" si="201"/>
        <v>0</v>
      </c>
      <c r="U637">
        <f t="shared" si="202"/>
        <v>0</v>
      </c>
      <c r="V637">
        <f t="shared" si="203"/>
        <v>0</v>
      </c>
      <c r="W637">
        <f t="shared" si="204"/>
        <v>0</v>
      </c>
      <c r="X637">
        <f t="shared" si="205"/>
        <v>0</v>
      </c>
      <c r="Y637">
        <f t="shared" si="206"/>
        <v>0</v>
      </c>
      <c r="AA637" s="1" t="e">
        <f t="shared" si="207"/>
        <v>#N/A</v>
      </c>
    </row>
    <row r="638" spans="1:27" x14ac:dyDescent="0.25">
      <c r="A638" s="284">
        <f>+Declarations!A638</f>
        <v>0</v>
      </c>
      <c r="B638" t="str">
        <f t="shared" si="190"/>
        <v/>
      </c>
      <c r="C638" s="1" t="str">
        <f t="shared" si="191"/>
        <v/>
      </c>
      <c r="D638" s="1" t="str">
        <f t="shared" si="209"/>
        <v/>
      </c>
      <c r="E638" s="15">
        <f t="shared" si="192"/>
        <v>0</v>
      </c>
      <c r="F638" s="1">
        <f t="shared" si="193"/>
        <v>0</v>
      </c>
      <c r="G638" s="1" t="str">
        <f t="shared" si="194"/>
        <v/>
      </c>
      <c r="H638" t="str">
        <f t="shared" si="208"/>
        <v xml:space="preserve"> </v>
      </c>
      <c r="M638" s="39">
        <f t="shared" si="210"/>
        <v>0</v>
      </c>
      <c r="N638" s="39">
        <f t="shared" si="195"/>
        <v>0</v>
      </c>
      <c r="O638" s="39">
        <f t="shared" si="196"/>
        <v>0</v>
      </c>
      <c r="P638" s="39">
        <f t="shared" si="197"/>
        <v>0</v>
      </c>
      <c r="Q638" s="367">
        <f t="shared" si="198"/>
        <v>0</v>
      </c>
      <c r="R638" s="368">
        <f t="shared" si="199"/>
        <v>0</v>
      </c>
      <c r="S638" s="367">
        <f t="shared" si="200"/>
        <v>0</v>
      </c>
      <c r="T638" s="367">
        <f t="shared" si="201"/>
        <v>0</v>
      </c>
      <c r="U638">
        <f t="shared" si="202"/>
        <v>0</v>
      </c>
      <c r="V638">
        <f t="shared" si="203"/>
        <v>0</v>
      </c>
      <c r="W638">
        <f t="shared" si="204"/>
        <v>0</v>
      </c>
      <c r="X638">
        <f t="shared" si="205"/>
        <v>0</v>
      </c>
      <c r="Y638">
        <f t="shared" si="206"/>
        <v>0</v>
      </c>
      <c r="AA638" s="1" t="e">
        <f t="shared" si="207"/>
        <v>#N/A</v>
      </c>
    </row>
    <row r="639" spans="1:27" x14ac:dyDescent="0.25">
      <c r="A639" s="284">
        <f>+Declarations!A639</f>
        <v>0</v>
      </c>
      <c r="B639" t="str">
        <f t="shared" si="190"/>
        <v/>
      </c>
      <c r="C639" s="1" t="str">
        <f t="shared" si="191"/>
        <v/>
      </c>
      <c r="D639" s="1" t="str">
        <f t="shared" si="209"/>
        <v/>
      </c>
      <c r="E639" s="15">
        <f t="shared" si="192"/>
        <v>0</v>
      </c>
      <c r="F639" s="1">
        <f t="shared" si="193"/>
        <v>0</v>
      </c>
      <c r="G639" s="1" t="str">
        <f t="shared" si="194"/>
        <v/>
      </c>
      <c r="H639" t="str">
        <f t="shared" si="208"/>
        <v xml:space="preserve"> </v>
      </c>
      <c r="M639" s="39">
        <f t="shared" si="210"/>
        <v>0</v>
      </c>
      <c r="N639" s="39">
        <f t="shared" si="195"/>
        <v>0</v>
      </c>
      <c r="O639" s="39">
        <f t="shared" si="196"/>
        <v>0</v>
      </c>
      <c r="P639" s="39">
        <f t="shared" si="197"/>
        <v>0</v>
      </c>
      <c r="Q639" s="367">
        <f t="shared" si="198"/>
        <v>0</v>
      </c>
      <c r="R639" s="368">
        <f t="shared" si="199"/>
        <v>0</v>
      </c>
      <c r="S639" s="367">
        <f t="shared" si="200"/>
        <v>0</v>
      </c>
      <c r="T639" s="367">
        <f t="shared" si="201"/>
        <v>0</v>
      </c>
      <c r="U639">
        <f t="shared" si="202"/>
        <v>0</v>
      </c>
      <c r="V639">
        <f t="shared" si="203"/>
        <v>0</v>
      </c>
      <c r="W639">
        <f t="shared" si="204"/>
        <v>0</v>
      </c>
      <c r="X639">
        <f t="shared" si="205"/>
        <v>0</v>
      </c>
      <c r="Y639">
        <f t="shared" si="206"/>
        <v>0</v>
      </c>
      <c r="AA639" s="1" t="e">
        <f t="shared" si="207"/>
        <v>#N/A</v>
      </c>
    </row>
    <row r="640" spans="1:27" x14ac:dyDescent="0.25">
      <c r="A640" s="284">
        <f>+Declarations!A640</f>
        <v>0</v>
      </c>
      <c r="B640" t="str">
        <f t="shared" si="190"/>
        <v/>
      </c>
      <c r="C640" s="1" t="str">
        <f t="shared" si="191"/>
        <v/>
      </c>
      <c r="D640" s="1" t="str">
        <f t="shared" si="209"/>
        <v/>
      </c>
      <c r="E640" s="15">
        <f t="shared" si="192"/>
        <v>0</v>
      </c>
      <c r="F640" s="1">
        <f t="shared" si="193"/>
        <v>0</v>
      </c>
      <c r="G640" s="1" t="str">
        <f t="shared" si="194"/>
        <v/>
      </c>
      <c r="H640" t="str">
        <f t="shared" si="208"/>
        <v xml:space="preserve"> </v>
      </c>
      <c r="M640" s="39">
        <f t="shared" si="210"/>
        <v>0</v>
      </c>
      <c r="N640" s="39">
        <f t="shared" si="195"/>
        <v>0</v>
      </c>
      <c r="O640" s="39">
        <f t="shared" si="196"/>
        <v>0</v>
      </c>
      <c r="P640" s="39">
        <f t="shared" si="197"/>
        <v>0</v>
      </c>
      <c r="Q640" s="367">
        <f t="shared" si="198"/>
        <v>0</v>
      </c>
      <c r="R640" s="368">
        <f t="shared" si="199"/>
        <v>0</v>
      </c>
      <c r="S640" s="367">
        <f t="shared" si="200"/>
        <v>0</v>
      </c>
      <c r="T640" s="367">
        <f t="shared" si="201"/>
        <v>0</v>
      </c>
      <c r="U640">
        <f t="shared" si="202"/>
        <v>0</v>
      </c>
      <c r="V640">
        <f t="shared" si="203"/>
        <v>0</v>
      </c>
      <c r="W640">
        <f t="shared" si="204"/>
        <v>0</v>
      </c>
      <c r="X640">
        <f t="shared" si="205"/>
        <v>0</v>
      </c>
      <c r="Y640">
        <f t="shared" si="206"/>
        <v>0</v>
      </c>
      <c r="AA640" s="1" t="e">
        <f t="shared" si="207"/>
        <v>#N/A</v>
      </c>
    </row>
    <row r="641" spans="1:27" x14ac:dyDescent="0.25">
      <c r="A641" s="284">
        <f>+Declarations!A641</f>
        <v>0</v>
      </c>
      <c r="B641" t="str">
        <f t="shared" si="190"/>
        <v/>
      </c>
      <c r="C641" s="1" t="str">
        <f t="shared" si="191"/>
        <v/>
      </c>
      <c r="D641" s="1" t="str">
        <f t="shared" si="209"/>
        <v/>
      </c>
      <c r="E641" s="15">
        <f t="shared" si="192"/>
        <v>0</v>
      </c>
      <c r="F641" s="1">
        <f t="shared" si="193"/>
        <v>0</v>
      </c>
      <c r="G641" s="1" t="str">
        <f t="shared" si="194"/>
        <v/>
      </c>
      <c r="H641" t="str">
        <f t="shared" si="208"/>
        <v xml:space="preserve"> </v>
      </c>
      <c r="M641" s="39">
        <f t="shared" si="210"/>
        <v>0</v>
      </c>
      <c r="N641" s="39">
        <f t="shared" si="195"/>
        <v>0</v>
      </c>
      <c r="O641" s="39">
        <f t="shared" si="196"/>
        <v>0</v>
      </c>
      <c r="P641" s="39">
        <f t="shared" si="197"/>
        <v>0</v>
      </c>
      <c r="Q641" s="367">
        <f t="shared" si="198"/>
        <v>0</v>
      </c>
      <c r="R641" s="368">
        <f t="shared" si="199"/>
        <v>0</v>
      </c>
      <c r="S641" s="367">
        <f t="shared" si="200"/>
        <v>0</v>
      </c>
      <c r="T641" s="367">
        <f t="shared" si="201"/>
        <v>0</v>
      </c>
      <c r="U641">
        <f t="shared" si="202"/>
        <v>0</v>
      </c>
      <c r="V641">
        <f t="shared" si="203"/>
        <v>0</v>
      </c>
      <c r="W641">
        <f t="shared" si="204"/>
        <v>0</v>
      </c>
      <c r="X641">
        <f t="shared" si="205"/>
        <v>0</v>
      </c>
      <c r="Y641">
        <f t="shared" si="206"/>
        <v>0</v>
      </c>
      <c r="AA641" s="1" t="e">
        <f t="shared" si="207"/>
        <v>#N/A</v>
      </c>
    </row>
    <row r="642" spans="1:27" x14ac:dyDescent="0.25">
      <c r="A642" s="284">
        <f>+Declarations!A642</f>
        <v>0</v>
      </c>
      <c r="B642" t="str">
        <f t="shared" ref="B642:B705" si="211">IF(ISNA($AA642),"",INDEX(DECLARATIONS,$AA642,2))</f>
        <v/>
      </c>
      <c r="C642" s="1" t="str">
        <f t="shared" ref="C642:C705" si="212">IF(ISNA(AA642),"",INDEX(DECLARATIONS,$AA642,3))</f>
        <v/>
      </c>
      <c r="D642" s="1" t="str">
        <f t="shared" si="209"/>
        <v/>
      </c>
      <c r="E642" s="15">
        <f t="shared" ref="E642:E705" si="213">IF(ISNA($AA642),0,INDEX(DECLARATIONS,$AA642,5))</f>
        <v>0</v>
      </c>
      <c r="F642" s="1">
        <f t="shared" ref="F642:F705" si="214">IF(ISNA($AA642),0,INDEX(DECLARATIONS,$AA642,6))</f>
        <v>0</v>
      </c>
      <c r="G642" s="1" t="str">
        <f t="shared" ref="G642:G705" si="215">UPPER(IF(ISNA($AA642),"",INDEX(DECLARATIONS,$AA642,4)))</f>
        <v/>
      </c>
      <c r="H642" t="str">
        <f t="shared" si="208"/>
        <v xml:space="preserve"> </v>
      </c>
      <c r="M642" s="39">
        <f t="shared" si="210"/>
        <v>0</v>
      </c>
      <c r="N642" s="39">
        <f t="shared" ref="N642:N705" si="216">IF(ISNA(VLOOKUP($A642,JumpData,2,FALSE)),0,VLOOKUP($A642,JumpData,2,FALSE))</f>
        <v>0</v>
      </c>
      <c r="O642" s="39">
        <f t="shared" ref="O642:O705" si="217">IF(ISNA(VLOOKUP($A642,RunData,2,FALSE)),0,VLOOKUP($A642,RunData,2,FALSE))</f>
        <v>0</v>
      </c>
      <c r="P642" s="39">
        <f t="shared" ref="P642:P705" si="218">IF(ISNA(VLOOKUP($A642,ThrowData,2,FALSE)),0,VLOOKUP($A642,ThrowData,2,FALSE))</f>
        <v>0</v>
      </c>
      <c r="Q642" s="367">
        <f t="shared" ref="Q642:Q705" si="219">IF(ISNA(VLOOKUP($A642,SprintData,4,FALSE)),0,VLOOKUP($A642,SprintData,4,FALSE))+V642</f>
        <v>0</v>
      </c>
      <c r="R642" s="368">
        <f t="shared" ref="R642:R705" si="220">IF(ISNA(VLOOKUP($A642,JumpData,4,FALSE)),0,VLOOKUP($A642,JumpData,4,FALSE))+W642</f>
        <v>0</v>
      </c>
      <c r="S642" s="367">
        <f t="shared" ref="S642:S705" si="221">IF(ISNA(VLOOKUP($A642,RunData,4,FALSE)),0,VLOOKUP($A642,RunData,4,FALSE))+X642</f>
        <v>0</v>
      </c>
      <c r="T642" s="367">
        <f t="shared" ref="T642:T705" si="222">IF(ISNA(VLOOKUP($A642,ThrowData,4,FALSE)),0,VLOOKUP($A642,ThrowData,4,FALSE))+Y642</f>
        <v>0</v>
      </c>
      <c r="U642">
        <f t="shared" ref="U642:U705" si="223">+Q642+R642+S642+T642</f>
        <v>0</v>
      </c>
      <c r="V642">
        <f t="shared" ref="V642:V705" si="224">IF(AND($F642&gt;0,NOT(M642),Flexing),FlexPC,0)</f>
        <v>0</v>
      </c>
      <c r="W642">
        <f t="shared" ref="W642:W705" si="225">IF(AND($F642&gt;0,NOT(N642),Flexing),FlexPC,0)</f>
        <v>0</v>
      </c>
      <c r="X642">
        <f t="shared" ref="X642:X705" si="226">IF(AND($F642&gt;0,NOT(O642),Flexing),FlexPC,0)</f>
        <v>0</v>
      </c>
      <c r="Y642">
        <f t="shared" ref="Y642:Y705" si="227">IF(AND($F642&gt;0,NOT(P642),Flexing),FlexPC,0)</f>
        <v>0</v>
      </c>
      <c r="AA642" s="1" t="e">
        <f t="shared" ref="AA642:AA705" si="228">MATCH(A642,AthleteNumbers,0)</f>
        <v>#N/A</v>
      </c>
    </row>
    <row r="643" spans="1:27" x14ac:dyDescent="0.25">
      <c r="A643" s="284">
        <f>+Declarations!A643</f>
        <v>0</v>
      </c>
      <c r="B643" t="str">
        <f t="shared" si="211"/>
        <v/>
      </c>
      <c r="C643" s="1" t="str">
        <f t="shared" si="212"/>
        <v/>
      </c>
      <c r="D643" s="1" t="str">
        <f t="shared" si="209"/>
        <v/>
      </c>
      <c r="E643" s="15">
        <f t="shared" si="213"/>
        <v>0</v>
      </c>
      <c r="F643" s="1">
        <f t="shared" si="214"/>
        <v>0</v>
      </c>
      <c r="G643" s="1" t="str">
        <f t="shared" si="215"/>
        <v/>
      </c>
      <c r="H643" t="str">
        <f t="shared" si="208"/>
        <v xml:space="preserve"> </v>
      </c>
      <c r="M643" s="39">
        <f t="shared" si="210"/>
        <v>0</v>
      </c>
      <c r="N643" s="39">
        <f t="shared" si="216"/>
        <v>0</v>
      </c>
      <c r="O643" s="39">
        <f t="shared" si="217"/>
        <v>0</v>
      </c>
      <c r="P643" s="39">
        <f t="shared" si="218"/>
        <v>0</v>
      </c>
      <c r="Q643" s="367">
        <f t="shared" si="219"/>
        <v>0</v>
      </c>
      <c r="R643" s="368">
        <f t="shared" si="220"/>
        <v>0</v>
      </c>
      <c r="S643" s="367">
        <f t="shared" si="221"/>
        <v>0</v>
      </c>
      <c r="T643" s="367">
        <f t="shared" si="222"/>
        <v>0</v>
      </c>
      <c r="U643">
        <f t="shared" si="223"/>
        <v>0</v>
      </c>
      <c r="V643">
        <f t="shared" si="224"/>
        <v>0</v>
      </c>
      <c r="W643">
        <f t="shared" si="225"/>
        <v>0</v>
      </c>
      <c r="X643">
        <f t="shared" si="226"/>
        <v>0</v>
      </c>
      <c r="Y643">
        <f t="shared" si="227"/>
        <v>0</v>
      </c>
      <c r="AA643" s="1" t="e">
        <f t="shared" si="228"/>
        <v>#N/A</v>
      </c>
    </row>
    <row r="644" spans="1:27" x14ac:dyDescent="0.25">
      <c r="A644" s="284">
        <f>+Declarations!A644</f>
        <v>0</v>
      </c>
      <c r="B644" t="str">
        <f t="shared" si="211"/>
        <v/>
      </c>
      <c r="C644" s="1" t="str">
        <f t="shared" si="212"/>
        <v/>
      </c>
      <c r="D644" s="1" t="str">
        <f t="shared" si="209"/>
        <v/>
      </c>
      <c r="E644" s="15">
        <f t="shared" si="213"/>
        <v>0</v>
      </c>
      <c r="F644" s="1">
        <f t="shared" si="214"/>
        <v>0</v>
      </c>
      <c r="G644" s="1" t="str">
        <f t="shared" si="215"/>
        <v/>
      </c>
      <c r="H644" t="str">
        <f t="shared" ref="H644:H707" si="229">IF(ISBLANK(B644),"",LEFT(B644&amp;" ",FIND(" ",B644&amp;" ")+2))&amp;IF(F644&gt;0," ("&amp;F644&amp;")","")</f>
        <v xml:space="preserve"> </v>
      </c>
      <c r="M644" s="39">
        <f t="shared" si="210"/>
        <v>0</v>
      </c>
      <c r="N644" s="39">
        <f t="shared" si="216"/>
        <v>0</v>
      </c>
      <c r="O644" s="39">
        <f t="shared" si="217"/>
        <v>0</v>
      </c>
      <c r="P644" s="39">
        <f t="shared" si="218"/>
        <v>0</v>
      </c>
      <c r="Q644" s="367">
        <f t="shared" si="219"/>
        <v>0</v>
      </c>
      <c r="R644" s="368">
        <f t="shared" si="220"/>
        <v>0</v>
      </c>
      <c r="S644" s="367">
        <f t="shared" si="221"/>
        <v>0</v>
      </c>
      <c r="T644" s="367">
        <f t="shared" si="222"/>
        <v>0</v>
      </c>
      <c r="U644">
        <f t="shared" si="223"/>
        <v>0</v>
      </c>
      <c r="V644">
        <f t="shared" si="224"/>
        <v>0</v>
      </c>
      <c r="W644">
        <f t="shared" si="225"/>
        <v>0</v>
      </c>
      <c r="X644">
        <f t="shared" si="226"/>
        <v>0</v>
      </c>
      <c r="Y644">
        <f t="shared" si="227"/>
        <v>0</v>
      </c>
      <c r="AA644" s="1" t="e">
        <f t="shared" si="228"/>
        <v>#N/A</v>
      </c>
    </row>
    <row r="645" spans="1:27" x14ac:dyDescent="0.25">
      <c r="A645" s="284">
        <f>+Declarations!A645</f>
        <v>0</v>
      </c>
      <c r="B645" t="str">
        <f t="shared" si="211"/>
        <v/>
      </c>
      <c r="C645" s="1" t="str">
        <f t="shared" si="212"/>
        <v/>
      </c>
      <c r="D645" s="1" t="str">
        <f t="shared" si="209"/>
        <v/>
      </c>
      <c r="E645" s="15">
        <f t="shared" si="213"/>
        <v>0</v>
      </c>
      <c r="F645" s="1">
        <f t="shared" si="214"/>
        <v>0</v>
      </c>
      <c r="G645" s="1" t="str">
        <f t="shared" si="215"/>
        <v/>
      </c>
      <c r="H645" t="str">
        <f t="shared" si="229"/>
        <v xml:space="preserve"> </v>
      </c>
      <c r="M645" s="39">
        <f t="shared" si="210"/>
        <v>0</v>
      </c>
      <c r="N645" s="39">
        <f t="shared" si="216"/>
        <v>0</v>
      </c>
      <c r="O645" s="39">
        <f t="shared" si="217"/>
        <v>0</v>
      </c>
      <c r="P645" s="39">
        <f t="shared" si="218"/>
        <v>0</v>
      </c>
      <c r="Q645" s="367">
        <f t="shared" si="219"/>
        <v>0</v>
      </c>
      <c r="R645" s="368">
        <f t="shared" si="220"/>
        <v>0</v>
      </c>
      <c r="S645" s="367">
        <f t="shared" si="221"/>
        <v>0</v>
      </c>
      <c r="T645" s="367">
        <f t="shared" si="222"/>
        <v>0</v>
      </c>
      <c r="U645">
        <f t="shared" si="223"/>
        <v>0</v>
      </c>
      <c r="V645">
        <f t="shared" si="224"/>
        <v>0</v>
      </c>
      <c r="W645">
        <f t="shared" si="225"/>
        <v>0</v>
      </c>
      <c r="X645">
        <f t="shared" si="226"/>
        <v>0</v>
      </c>
      <c r="Y645">
        <f t="shared" si="227"/>
        <v>0</v>
      </c>
      <c r="AA645" s="1" t="e">
        <f t="shared" si="228"/>
        <v>#N/A</v>
      </c>
    </row>
    <row r="646" spans="1:27" x14ac:dyDescent="0.25">
      <c r="A646" s="284">
        <f>+Declarations!A646</f>
        <v>0</v>
      </c>
      <c r="B646" t="str">
        <f t="shared" si="211"/>
        <v/>
      </c>
      <c r="C646" s="1" t="str">
        <f t="shared" si="212"/>
        <v/>
      </c>
      <c r="D646" s="1" t="str">
        <f t="shared" si="209"/>
        <v/>
      </c>
      <c r="E646" s="15">
        <f t="shared" si="213"/>
        <v>0</v>
      </c>
      <c r="F646" s="1">
        <f t="shared" si="214"/>
        <v>0</v>
      </c>
      <c r="G646" s="1" t="str">
        <f t="shared" si="215"/>
        <v/>
      </c>
      <c r="H646" t="str">
        <f t="shared" si="229"/>
        <v xml:space="preserve"> </v>
      </c>
      <c r="M646" s="39">
        <f t="shared" si="210"/>
        <v>0</v>
      </c>
      <c r="N646" s="39">
        <f t="shared" si="216"/>
        <v>0</v>
      </c>
      <c r="O646" s="39">
        <f t="shared" si="217"/>
        <v>0</v>
      </c>
      <c r="P646" s="39">
        <f t="shared" si="218"/>
        <v>0</v>
      </c>
      <c r="Q646" s="367">
        <f t="shared" si="219"/>
        <v>0</v>
      </c>
      <c r="R646" s="368">
        <f t="shared" si="220"/>
        <v>0</v>
      </c>
      <c r="S646" s="367">
        <f t="shared" si="221"/>
        <v>0</v>
      </c>
      <c r="T646" s="367">
        <f t="shared" si="222"/>
        <v>0</v>
      </c>
      <c r="U646">
        <f t="shared" si="223"/>
        <v>0</v>
      </c>
      <c r="V646">
        <f t="shared" si="224"/>
        <v>0</v>
      </c>
      <c r="W646">
        <f t="shared" si="225"/>
        <v>0</v>
      </c>
      <c r="X646">
        <f t="shared" si="226"/>
        <v>0</v>
      </c>
      <c r="Y646">
        <f t="shared" si="227"/>
        <v>0</v>
      </c>
      <c r="AA646" s="1" t="e">
        <f t="shared" si="228"/>
        <v>#N/A</v>
      </c>
    </row>
    <row r="647" spans="1:27" x14ac:dyDescent="0.25">
      <c r="A647" s="284">
        <f>+Declarations!A647</f>
        <v>0</v>
      </c>
      <c r="B647" t="str">
        <f t="shared" si="211"/>
        <v/>
      </c>
      <c r="C647" s="1" t="str">
        <f t="shared" si="212"/>
        <v/>
      </c>
      <c r="D647" s="1" t="str">
        <f t="shared" ref="D647:D710" si="230">IF(OR(G647="G",G647="F"),"F",IF(OR(G647="B",G647="M"),"M",""))</f>
        <v/>
      </c>
      <c r="E647" s="15">
        <f t="shared" si="213"/>
        <v>0</v>
      </c>
      <c r="F647" s="1">
        <f t="shared" si="214"/>
        <v>0</v>
      </c>
      <c r="G647" s="1" t="str">
        <f t="shared" si="215"/>
        <v/>
      </c>
      <c r="H647" t="str">
        <f t="shared" si="229"/>
        <v xml:space="preserve"> </v>
      </c>
      <c r="M647" s="39">
        <f t="shared" si="210"/>
        <v>0</v>
      </c>
      <c r="N647" s="39">
        <f t="shared" si="216"/>
        <v>0</v>
      </c>
      <c r="O647" s="39">
        <f t="shared" si="217"/>
        <v>0</v>
      </c>
      <c r="P647" s="39">
        <f t="shared" si="218"/>
        <v>0</v>
      </c>
      <c r="Q647" s="367">
        <f t="shared" si="219"/>
        <v>0</v>
      </c>
      <c r="R647" s="368">
        <f t="shared" si="220"/>
        <v>0</v>
      </c>
      <c r="S647" s="367">
        <f t="shared" si="221"/>
        <v>0</v>
      </c>
      <c r="T647" s="367">
        <f t="shared" si="222"/>
        <v>0</v>
      </c>
      <c r="U647">
        <f t="shared" si="223"/>
        <v>0</v>
      </c>
      <c r="V647">
        <f t="shared" si="224"/>
        <v>0</v>
      </c>
      <c r="W647">
        <f t="shared" si="225"/>
        <v>0</v>
      </c>
      <c r="X647">
        <f t="shared" si="226"/>
        <v>0</v>
      </c>
      <c r="Y647">
        <f t="shared" si="227"/>
        <v>0</v>
      </c>
      <c r="AA647" s="1" t="e">
        <f t="shared" si="228"/>
        <v>#N/A</v>
      </c>
    </row>
    <row r="648" spans="1:27" x14ac:dyDescent="0.25">
      <c r="A648" s="284">
        <f>+Declarations!A648</f>
        <v>0</v>
      </c>
      <c r="B648" t="str">
        <f t="shared" si="211"/>
        <v/>
      </c>
      <c r="C648" s="1" t="str">
        <f t="shared" si="212"/>
        <v/>
      </c>
      <c r="D648" s="1" t="str">
        <f t="shared" si="230"/>
        <v/>
      </c>
      <c r="E648" s="15">
        <f t="shared" si="213"/>
        <v>0</v>
      </c>
      <c r="F648" s="1">
        <f t="shared" si="214"/>
        <v>0</v>
      </c>
      <c r="G648" s="1" t="str">
        <f t="shared" si="215"/>
        <v/>
      </c>
      <c r="H648" t="str">
        <f t="shared" si="229"/>
        <v xml:space="preserve"> </v>
      </c>
      <c r="M648" s="39">
        <f t="shared" si="210"/>
        <v>0</v>
      </c>
      <c r="N648" s="39">
        <f t="shared" si="216"/>
        <v>0</v>
      </c>
      <c r="O648" s="39">
        <f t="shared" si="217"/>
        <v>0</v>
      </c>
      <c r="P648" s="39">
        <f t="shared" si="218"/>
        <v>0</v>
      </c>
      <c r="Q648" s="367">
        <f t="shared" si="219"/>
        <v>0</v>
      </c>
      <c r="R648" s="368">
        <f t="shared" si="220"/>
        <v>0</v>
      </c>
      <c r="S648" s="367">
        <f t="shared" si="221"/>
        <v>0</v>
      </c>
      <c r="T648" s="367">
        <f t="shared" si="222"/>
        <v>0</v>
      </c>
      <c r="U648">
        <f t="shared" si="223"/>
        <v>0</v>
      </c>
      <c r="V648">
        <f t="shared" si="224"/>
        <v>0</v>
      </c>
      <c r="W648">
        <f t="shared" si="225"/>
        <v>0</v>
      </c>
      <c r="X648">
        <f t="shared" si="226"/>
        <v>0</v>
      </c>
      <c r="Y648">
        <f t="shared" si="227"/>
        <v>0</v>
      </c>
      <c r="AA648" s="1" t="e">
        <f t="shared" si="228"/>
        <v>#N/A</v>
      </c>
    </row>
    <row r="649" spans="1:27" x14ac:dyDescent="0.25">
      <c r="A649" s="284">
        <f>+Declarations!A649</f>
        <v>0</v>
      </c>
      <c r="B649" t="str">
        <f t="shared" si="211"/>
        <v/>
      </c>
      <c r="C649" s="1" t="str">
        <f t="shared" si="212"/>
        <v/>
      </c>
      <c r="D649" s="1" t="str">
        <f t="shared" si="230"/>
        <v/>
      </c>
      <c r="E649" s="15">
        <f t="shared" si="213"/>
        <v>0</v>
      </c>
      <c r="F649" s="1">
        <f t="shared" si="214"/>
        <v>0</v>
      </c>
      <c r="G649" s="1" t="str">
        <f t="shared" si="215"/>
        <v/>
      </c>
      <c r="H649" t="str">
        <f t="shared" si="229"/>
        <v xml:space="preserve"> </v>
      </c>
      <c r="M649" s="39">
        <f t="shared" si="210"/>
        <v>0</v>
      </c>
      <c r="N649" s="39">
        <f t="shared" si="216"/>
        <v>0</v>
      </c>
      <c r="O649" s="39">
        <f t="shared" si="217"/>
        <v>0</v>
      </c>
      <c r="P649" s="39">
        <f t="shared" si="218"/>
        <v>0</v>
      </c>
      <c r="Q649" s="367">
        <f t="shared" si="219"/>
        <v>0</v>
      </c>
      <c r="R649" s="368">
        <f t="shared" si="220"/>
        <v>0</v>
      </c>
      <c r="S649" s="367">
        <f t="shared" si="221"/>
        <v>0</v>
      </c>
      <c r="T649" s="367">
        <f t="shared" si="222"/>
        <v>0</v>
      </c>
      <c r="U649">
        <f t="shared" si="223"/>
        <v>0</v>
      </c>
      <c r="V649">
        <f t="shared" si="224"/>
        <v>0</v>
      </c>
      <c r="W649">
        <f t="shared" si="225"/>
        <v>0</v>
      </c>
      <c r="X649">
        <f t="shared" si="226"/>
        <v>0</v>
      </c>
      <c r="Y649">
        <f t="shared" si="227"/>
        <v>0</v>
      </c>
      <c r="AA649" s="1" t="e">
        <f t="shared" si="228"/>
        <v>#N/A</v>
      </c>
    </row>
    <row r="650" spans="1:27" x14ac:dyDescent="0.25">
      <c r="A650" s="284">
        <f>+Declarations!A650</f>
        <v>0</v>
      </c>
      <c r="B650" t="str">
        <f t="shared" si="211"/>
        <v/>
      </c>
      <c r="C650" s="1" t="str">
        <f t="shared" si="212"/>
        <v/>
      </c>
      <c r="D650" s="1" t="str">
        <f t="shared" si="230"/>
        <v/>
      </c>
      <c r="E650" s="15">
        <f t="shared" si="213"/>
        <v>0</v>
      </c>
      <c r="F650" s="1">
        <f t="shared" si="214"/>
        <v>0</v>
      </c>
      <c r="G650" s="1" t="str">
        <f t="shared" si="215"/>
        <v/>
      </c>
      <c r="H650" t="str">
        <f t="shared" si="229"/>
        <v xml:space="preserve"> </v>
      </c>
      <c r="M650" s="39">
        <f t="shared" si="210"/>
        <v>0</v>
      </c>
      <c r="N650" s="39">
        <f t="shared" si="216"/>
        <v>0</v>
      </c>
      <c r="O650" s="39">
        <f t="shared" si="217"/>
        <v>0</v>
      </c>
      <c r="P650" s="39">
        <f t="shared" si="218"/>
        <v>0</v>
      </c>
      <c r="Q650" s="367">
        <f t="shared" si="219"/>
        <v>0</v>
      </c>
      <c r="R650" s="368">
        <f t="shared" si="220"/>
        <v>0</v>
      </c>
      <c r="S650" s="367">
        <f t="shared" si="221"/>
        <v>0</v>
      </c>
      <c r="T650" s="367">
        <f t="shared" si="222"/>
        <v>0</v>
      </c>
      <c r="U650">
        <f t="shared" si="223"/>
        <v>0</v>
      </c>
      <c r="V650">
        <f t="shared" si="224"/>
        <v>0</v>
      </c>
      <c r="W650">
        <f t="shared" si="225"/>
        <v>0</v>
      </c>
      <c r="X650">
        <f t="shared" si="226"/>
        <v>0</v>
      </c>
      <c r="Y650">
        <f t="shared" si="227"/>
        <v>0</v>
      </c>
      <c r="AA650" s="1" t="e">
        <f t="shared" si="228"/>
        <v>#N/A</v>
      </c>
    </row>
    <row r="651" spans="1:27" x14ac:dyDescent="0.25">
      <c r="A651" s="284">
        <f>+Declarations!A651</f>
        <v>0</v>
      </c>
      <c r="B651" t="str">
        <f t="shared" si="211"/>
        <v/>
      </c>
      <c r="C651" s="1" t="str">
        <f t="shared" si="212"/>
        <v/>
      </c>
      <c r="D651" s="1" t="str">
        <f t="shared" si="230"/>
        <v/>
      </c>
      <c r="E651" s="15">
        <f t="shared" si="213"/>
        <v>0</v>
      </c>
      <c r="F651" s="1">
        <f t="shared" si="214"/>
        <v>0</v>
      </c>
      <c r="G651" s="1" t="str">
        <f t="shared" si="215"/>
        <v/>
      </c>
      <c r="H651" t="str">
        <f t="shared" si="229"/>
        <v xml:space="preserve"> </v>
      </c>
      <c r="M651" s="39">
        <f t="shared" si="210"/>
        <v>0</v>
      </c>
      <c r="N651" s="39">
        <f t="shared" si="216"/>
        <v>0</v>
      </c>
      <c r="O651" s="39">
        <f t="shared" si="217"/>
        <v>0</v>
      </c>
      <c r="P651" s="39">
        <f t="shared" si="218"/>
        <v>0</v>
      </c>
      <c r="Q651" s="367">
        <f t="shared" si="219"/>
        <v>0</v>
      </c>
      <c r="R651" s="368">
        <f t="shared" si="220"/>
        <v>0</v>
      </c>
      <c r="S651" s="367">
        <f t="shared" si="221"/>
        <v>0</v>
      </c>
      <c r="T651" s="367">
        <f t="shared" si="222"/>
        <v>0</v>
      </c>
      <c r="U651">
        <f t="shared" si="223"/>
        <v>0</v>
      </c>
      <c r="V651">
        <f t="shared" si="224"/>
        <v>0</v>
      </c>
      <c r="W651">
        <f t="shared" si="225"/>
        <v>0</v>
      </c>
      <c r="X651">
        <f t="shared" si="226"/>
        <v>0</v>
      </c>
      <c r="Y651">
        <f t="shared" si="227"/>
        <v>0</v>
      </c>
      <c r="AA651" s="1" t="e">
        <f t="shared" si="228"/>
        <v>#N/A</v>
      </c>
    </row>
    <row r="652" spans="1:27" x14ac:dyDescent="0.25">
      <c r="A652" s="284">
        <f>+Declarations!A652</f>
        <v>0</v>
      </c>
      <c r="B652" t="str">
        <f t="shared" si="211"/>
        <v/>
      </c>
      <c r="C652" s="1" t="str">
        <f t="shared" si="212"/>
        <v/>
      </c>
      <c r="D652" s="1" t="str">
        <f t="shared" si="230"/>
        <v/>
      </c>
      <c r="E652" s="15">
        <f t="shared" si="213"/>
        <v>0</v>
      </c>
      <c r="F652" s="1">
        <f t="shared" si="214"/>
        <v>0</v>
      </c>
      <c r="G652" s="1" t="str">
        <f t="shared" si="215"/>
        <v/>
      </c>
      <c r="H652" t="str">
        <f t="shared" si="229"/>
        <v xml:space="preserve"> </v>
      </c>
      <c r="M652" s="39">
        <f t="shared" si="210"/>
        <v>0</v>
      </c>
      <c r="N652" s="39">
        <f t="shared" si="216"/>
        <v>0</v>
      </c>
      <c r="O652" s="39">
        <f t="shared" si="217"/>
        <v>0</v>
      </c>
      <c r="P652" s="39">
        <f t="shared" si="218"/>
        <v>0</v>
      </c>
      <c r="Q652" s="367">
        <f t="shared" si="219"/>
        <v>0</v>
      </c>
      <c r="R652" s="368">
        <f t="shared" si="220"/>
        <v>0</v>
      </c>
      <c r="S652" s="367">
        <f t="shared" si="221"/>
        <v>0</v>
      </c>
      <c r="T652" s="367">
        <f t="shared" si="222"/>
        <v>0</v>
      </c>
      <c r="U652">
        <f t="shared" si="223"/>
        <v>0</v>
      </c>
      <c r="V652">
        <f t="shared" si="224"/>
        <v>0</v>
      </c>
      <c r="W652">
        <f t="shared" si="225"/>
        <v>0</v>
      </c>
      <c r="X652">
        <f t="shared" si="226"/>
        <v>0</v>
      </c>
      <c r="Y652">
        <f t="shared" si="227"/>
        <v>0</v>
      </c>
      <c r="AA652" s="1" t="e">
        <f t="shared" si="228"/>
        <v>#N/A</v>
      </c>
    </row>
    <row r="653" spans="1:27" x14ac:dyDescent="0.25">
      <c r="A653" s="284">
        <f>+Declarations!A653</f>
        <v>0</v>
      </c>
      <c r="B653" t="str">
        <f t="shared" si="211"/>
        <v/>
      </c>
      <c r="C653" s="1" t="str">
        <f t="shared" si="212"/>
        <v/>
      </c>
      <c r="D653" s="1" t="str">
        <f t="shared" si="230"/>
        <v/>
      </c>
      <c r="E653" s="15">
        <f t="shared" si="213"/>
        <v>0</v>
      </c>
      <c r="F653" s="1">
        <f t="shared" si="214"/>
        <v>0</v>
      </c>
      <c r="G653" s="1" t="str">
        <f t="shared" si="215"/>
        <v/>
      </c>
      <c r="H653" t="str">
        <f t="shared" si="229"/>
        <v xml:space="preserve"> </v>
      </c>
      <c r="M653" s="39">
        <f t="shared" si="210"/>
        <v>0</v>
      </c>
      <c r="N653" s="39">
        <f t="shared" si="216"/>
        <v>0</v>
      </c>
      <c r="O653" s="39">
        <f t="shared" si="217"/>
        <v>0</v>
      </c>
      <c r="P653" s="39">
        <f t="shared" si="218"/>
        <v>0</v>
      </c>
      <c r="Q653" s="367">
        <f t="shared" si="219"/>
        <v>0</v>
      </c>
      <c r="R653" s="368">
        <f t="shared" si="220"/>
        <v>0</v>
      </c>
      <c r="S653" s="367">
        <f t="shared" si="221"/>
        <v>0</v>
      </c>
      <c r="T653" s="367">
        <f t="shared" si="222"/>
        <v>0</v>
      </c>
      <c r="U653">
        <f t="shared" si="223"/>
        <v>0</v>
      </c>
      <c r="V653">
        <f t="shared" si="224"/>
        <v>0</v>
      </c>
      <c r="W653">
        <f t="shared" si="225"/>
        <v>0</v>
      </c>
      <c r="X653">
        <f t="shared" si="226"/>
        <v>0</v>
      </c>
      <c r="Y653">
        <f t="shared" si="227"/>
        <v>0</v>
      </c>
      <c r="AA653" s="1" t="e">
        <f t="shared" si="228"/>
        <v>#N/A</v>
      </c>
    </row>
    <row r="654" spans="1:27" x14ac:dyDescent="0.25">
      <c r="A654" s="284">
        <f>+Declarations!A654</f>
        <v>0</v>
      </c>
      <c r="B654" t="str">
        <f t="shared" si="211"/>
        <v/>
      </c>
      <c r="C654" s="1" t="str">
        <f t="shared" si="212"/>
        <v/>
      </c>
      <c r="D654" s="1" t="str">
        <f t="shared" si="230"/>
        <v/>
      </c>
      <c r="E654" s="15">
        <f t="shared" si="213"/>
        <v>0</v>
      </c>
      <c r="F654" s="1">
        <f t="shared" si="214"/>
        <v>0</v>
      </c>
      <c r="G654" s="1" t="str">
        <f t="shared" si="215"/>
        <v/>
      </c>
      <c r="H654" t="str">
        <f t="shared" si="229"/>
        <v xml:space="preserve"> </v>
      </c>
      <c r="M654" s="39">
        <f t="shared" si="210"/>
        <v>0</v>
      </c>
      <c r="N654" s="39">
        <f t="shared" si="216"/>
        <v>0</v>
      </c>
      <c r="O654" s="39">
        <f t="shared" si="217"/>
        <v>0</v>
      </c>
      <c r="P654" s="39">
        <f t="shared" si="218"/>
        <v>0</v>
      </c>
      <c r="Q654" s="367">
        <f t="shared" si="219"/>
        <v>0</v>
      </c>
      <c r="R654" s="368">
        <f t="shared" si="220"/>
        <v>0</v>
      </c>
      <c r="S654" s="367">
        <f t="shared" si="221"/>
        <v>0</v>
      </c>
      <c r="T654" s="367">
        <f t="shared" si="222"/>
        <v>0</v>
      </c>
      <c r="U654">
        <f t="shared" si="223"/>
        <v>0</v>
      </c>
      <c r="V654">
        <f t="shared" si="224"/>
        <v>0</v>
      </c>
      <c r="W654">
        <f t="shared" si="225"/>
        <v>0</v>
      </c>
      <c r="X654">
        <f t="shared" si="226"/>
        <v>0</v>
      </c>
      <c r="Y654">
        <f t="shared" si="227"/>
        <v>0</v>
      </c>
      <c r="AA654" s="1" t="e">
        <f t="shared" si="228"/>
        <v>#N/A</v>
      </c>
    </row>
    <row r="655" spans="1:27" x14ac:dyDescent="0.25">
      <c r="A655" s="284">
        <f>+Declarations!A655</f>
        <v>0</v>
      </c>
      <c r="B655" t="str">
        <f t="shared" si="211"/>
        <v/>
      </c>
      <c r="C655" s="1" t="str">
        <f t="shared" si="212"/>
        <v/>
      </c>
      <c r="D655" s="1" t="str">
        <f t="shared" si="230"/>
        <v/>
      </c>
      <c r="E655" s="15">
        <f t="shared" si="213"/>
        <v>0</v>
      </c>
      <c r="F655" s="1">
        <f t="shared" si="214"/>
        <v>0</v>
      </c>
      <c r="G655" s="1" t="str">
        <f t="shared" si="215"/>
        <v/>
      </c>
      <c r="H655" t="str">
        <f t="shared" si="229"/>
        <v xml:space="preserve"> </v>
      </c>
      <c r="M655" s="39">
        <f t="shared" si="210"/>
        <v>0</v>
      </c>
      <c r="N655" s="39">
        <f t="shared" si="216"/>
        <v>0</v>
      </c>
      <c r="O655" s="39">
        <f t="shared" si="217"/>
        <v>0</v>
      </c>
      <c r="P655" s="39">
        <f t="shared" si="218"/>
        <v>0</v>
      </c>
      <c r="Q655" s="367">
        <f t="shared" si="219"/>
        <v>0</v>
      </c>
      <c r="R655" s="368">
        <f t="shared" si="220"/>
        <v>0</v>
      </c>
      <c r="S655" s="367">
        <f t="shared" si="221"/>
        <v>0</v>
      </c>
      <c r="T655" s="367">
        <f t="shared" si="222"/>
        <v>0</v>
      </c>
      <c r="U655">
        <f t="shared" si="223"/>
        <v>0</v>
      </c>
      <c r="V655">
        <f t="shared" si="224"/>
        <v>0</v>
      </c>
      <c r="W655">
        <f t="shared" si="225"/>
        <v>0</v>
      </c>
      <c r="X655">
        <f t="shared" si="226"/>
        <v>0</v>
      </c>
      <c r="Y655">
        <f t="shared" si="227"/>
        <v>0</v>
      </c>
      <c r="AA655" s="1" t="e">
        <f t="shared" si="228"/>
        <v>#N/A</v>
      </c>
    </row>
    <row r="656" spans="1:27" x14ac:dyDescent="0.25">
      <c r="A656" s="284">
        <f>+Declarations!A656</f>
        <v>0</v>
      </c>
      <c r="B656" t="str">
        <f t="shared" si="211"/>
        <v/>
      </c>
      <c r="C656" s="1" t="str">
        <f t="shared" si="212"/>
        <v/>
      </c>
      <c r="D656" s="1" t="str">
        <f t="shared" si="230"/>
        <v/>
      </c>
      <c r="E656" s="15">
        <f t="shared" si="213"/>
        <v>0</v>
      </c>
      <c r="F656" s="1">
        <f t="shared" si="214"/>
        <v>0</v>
      </c>
      <c r="G656" s="1" t="str">
        <f t="shared" si="215"/>
        <v/>
      </c>
      <c r="H656" t="str">
        <f t="shared" si="229"/>
        <v xml:space="preserve"> </v>
      </c>
      <c r="M656" s="39">
        <f t="shared" si="210"/>
        <v>0</v>
      </c>
      <c r="N656" s="39">
        <f t="shared" si="216"/>
        <v>0</v>
      </c>
      <c r="O656" s="39">
        <f t="shared" si="217"/>
        <v>0</v>
      </c>
      <c r="P656" s="39">
        <f t="shared" si="218"/>
        <v>0</v>
      </c>
      <c r="Q656" s="367">
        <f t="shared" si="219"/>
        <v>0</v>
      </c>
      <c r="R656" s="368">
        <f t="shared" si="220"/>
        <v>0</v>
      </c>
      <c r="S656" s="367">
        <f t="shared" si="221"/>
        <v>0</v>
      </c>
      <c r="T656" s="367">
        <f t="shared" si="222"/>
        <v>0</v>
      </c>
      <c r="U656">
        <f t="shared" si="223"/>
        <v>0</v>
      </c>
      <c r="V656">
        <f t="shared" si="224"/>
        <v>0</v>
      </c>
      <c r="W656">
        <f t="shared" si="225"/>
        <v>0</v>
      </c>
      <c r="X656">
        <f t="shared" si="226"/>
        <v>0</v>
      </c>
      <c r="Y656">
        <f t="shared" si="227"/>
        <v>0</v>
      </c>
      <c r="AA656" s="1" t="e">
        <f t="shared" si="228"/>
        <v>#N/A</v>
      </c>
    </row>
    <row r="657" spans="1:27" x14ac:dyDescent="0.25">
      <c r="A657" s="284">
        <f>+Declarations!A657</f>
        <v>0</v>
      </c>
      <c r="B657" t="str">
        <f t="shared" si="211"/>
        <v/>
      </c>
      <c r="C657" s="1" t="str">
        <f t="shared" si="212"/>
        <v/>
      </c>
      <c r="D657" s="1" t="str">
        <f t="shared" si="230"/>
        <v/>
      </c>
      <c r="E657" s="15">
        <f t="shared" si="213"/>
        <v>0</v>
      </c>
      <c r="F657" s="1">
        <f t="shared" si="214"/>
        <v>0</v>
      </c>
      <c r="G657" s="1" t="str">
        <f t="shared" si="215"/>
        <v/>
      </c>
      <c r="H657" t="str">
        <f t="shared" si="229"/>
        <v xml:space="preserve"> </v>
      </c>
      <c r="M657" s="39">
        <f t="shared" si="210"/>
        <v>0</v>
      </c>
      <c r="N657" s="39">
        <f t="shared" si="216"/>
        <v>0</v>
      </c>
      <c r="O657" s="39">
        <f t="shared" si="217"/>
        <v>0</v>
      </c>
      <c r="P657" s="39">
        <f t="shared" si="218"/>
        <v>0</v>
      </c>
      <c r="Q657" s="367">
        <f t="shared" si="219"/>
        <v>0</v>
      </c>
      <c r="R657" s="368">
        <f t="shared" si="220"/>
        <v>0</v>
      </c>
      <c r="S657" s="367">
        <f t="shared" si="221"/>
        <v>0</v>
      </c>
      <c r="T657" s="367">
        <f t="shared" si="222"/>
        <v>0</v>
      </c>
      <c r="U657">
        <f t="shared" si="223"/>
        <v>0</v>
      </c>
      <c r="V657">
        <f t="shared" si="224"/>
        <v>0</v>
      </c>
      <c r="W657">
        <f t="shared" si="225"/>
        <v>0</v>
      </c>
      <c r="X657">
        <f t="shared" si="226"/>
        <v>0</v>
      </c>
      <c r="Y657">
        <f t="shared" si="227"/>
        <v>0</v>
      </c>
      <c r="AA657" s="1" t="e">
        <f t="shared" si="228"/>
        <v>#N/A</v>
      </c>
    </row>
    <row r="658" spans="1:27" x14ac:dyDescent="0.25">
      <c r="A658" s="284">
        <f>+Declarations!A658</f>
        <v>0</v>
      </c>
      <c r="B658" t="str">
        <f t="shared" si="211"/>
        <v/>
      </c>
      <c r="C658" s="1" t="str">
        <f t="shared" si="212"/>
        <v/>
      </c>
      <c r="D658" s="1" t="str">
        <f t="shared" si="230"/>
        <v/>
      </c>
      <c r="E658" s="15">
        <f t="shared" si="213"/>
        <v>0</v>
      </c>
      <c r="F658" s="1">
        <f t="shared" si="214"/>
        <v>0</v>
      </c>
      <c r="G658" s="1" t="str">
        <f t="shared" si="215"/>
        <v/>
      </c>
      <c r="H658" t="str">
        <f t="shared" si="229"/>
        <v xml:space="preserve"> </v>
      </c>
      <c r="M658" s="39">
        <f t="shared" si="210"/>
        <v>0</v>
      </c>
      <c r="N658" s="39">
        <f t="shared" si="216"/>
        <v>0</v>
      </c>
      <c r="O658" s="39">
        <f t="shared" si="217"/>
        <v>0</v>
      </c>
      <c r="P658" s="39">
        <f t="shared" si="218"/>
        <v>0</v>
      </c>
      <c r="Q658" s="367">
        <f t="shared" si="219"/>
        <v>0</v>
      </c>
      <c r="R658" s="368">
        <f t="shared" si="220"/>
        <v>0</v>
      </c>
      <c r="S658" s="367">
        <f t="shared" si="221"/>
        <v>0</v>
      </c>
      <c r="T658" s="367">
        <f t="shared" si="222"/>
        <v>0</v>
      </c>
      <c r="U658">
        <f t="shared" si="223"/>
        <v>0</v>
      </c>
      <c r="V658">
        <f t="shared" si="224"/>
        <v>0</v>
      </c>
      <c r="W658">
        <f t="shared" si="225"/>
        <v>0</v>
      </c>
      <c r="X658">
        <f t="shared" si="226"/>
        <v>0</v>
      </c>
      <c r="Y658">
        <f t="shared" si="227"/>
        <v>0</v>
      </c>
      <c r="AA658" s="1" t="e">
        <f t="shared" si="228"/>
        <v>#N/A</v>
      </c>
    </row>
    <row r="659" spans="1:27" x14ac:dyDescent="0.25">
      <c r="A659" s="284">
        <f>+Declarations!A659</f>
        <v>0</v>
      </c>
      <c r="B659" t="str">
        <f t="shared" si="211"/>
        <v/>
      </c>
      <c r="C659" s="1" t="str">
        <f t="shared" si="212"/>
        <v/>
      </c>
      <c r="D659" s="1" t="str">
        <f t="shared" si="230"/>
        <v/>
      </c>
      <c r="E659" s="15">
        <f t="shared" si="213"/>
        <v>0</v>
      </c>
      <c r="F659" s="1">
        <f t="shared" si="214"/>
        <v>0</v>
      </c>
      <c r="G659" s="1" t="str">
        <f t="shared" si="215"/>
        <v/>
      </c>
      <c r="H659" t="str">
        <f t="shared" si="229"/>
        <v xml:space="preserve"> </v>
      </c>
      <c r="M659" s="39">
        <f t="shared" si="210"/>
        <v>0</v>
      </c>
      <c r="N659" s="39">
        <f t="shared" si="216"/>
        <v>0</v>
      </c>
      <c r="O659" s="39">
        <f t="shared" si="217"/>
        <v>0</v>
      </c>
      <c r="P659" s="39">
        <f t="shared" si="218"/>
        <v>0</v>
      </c>
      <c r="Q659" s="367">
        <f t="shared" si="219"/>
        <v>0</v>
      </c>
      <c r="R659" s="368">
        <f t="shared" si="220"/>
        <v>0</v>
      </c>
      <c r="S659" s="367">
        <f t="shared" si="221"/>
        <v>0</v>
      </c>
      <c r="T659" s="367">
        <f t="shared" si="222"/>
        <v>0</v>
      </c>
      <c r="U659">
        <f t="shared" si="223"/>
        <v>0</v>
      </c>
      <c r="V659">
        <f t="shared" si="224"/>
        <v>0</v>
      </c>
      <c r="W659">
        <f t="shared" si="225"/>
        <v>0</v>
      </c>
      <c r="X659">
        <f t="shared" si="226"/>
        <v>0</v>
      </c>
      <c r="Y659">
        <f t="shared" si="227"/>
        <v>0</v>
      </c>
      <c r="AA659" s="1" t="e">
        <f t="shared" si="228"/>
        <v>#N/A</v>
      </c>
    </row>
    <row r="660" spans="1:27" x14ac:dyDescent="0.25">
      <c r="A660" s="284">
        <f>+Declarations!A660</f>
        <v>0</v>
      </c>
      <c r="B660" t="str">
        <f t="shared" si="211"/>
        <v/>
      </c>
      <c r="C660" s="1" t="str">
        <f t="shared" si="212"/>
        <v/>
      </c>
      <c r="D660" s="1" t="str">
        <f t="shared" si="230"/>
        <v/>
      </c>
      <c r="E660" s="15">
        <f t="shared" si="213"/>
        <v>0</v>
      </c>
      <c r="F660" s="1">
        <f t="shared" si="214"/>
        <v>0</v>
      </c>
      <c r="G660" s="1" t="str">
        <f t="shared" si="215"/>
        <v/>
      </c>
      <c r="H660" t="str">
        <f t="shared" si="229"/>
        <v xml:space="preserve"> </v>
      </c>
      <c r="M660" s="39">
        <f t="shared" si="210"/>
        <v>0</v>
      </c>
      <c r="N660" s="39">
        <f t="shared" si="216"/>
        <v>0</v>
      </c>
      <c r="O660" s="39">
        <f t="shared" si="217"/>
        <v>0</v>
      </c>
      <c r="P660" s="39">
        <f t="shared" si="218"/>
        <v>0</v>
      </c>
      <c r="Q660" s="367">
        <f t="shared" si="219"/>
        <v>0</v>
      </c>
      <c r="R660" s="368">
        <f t="shared" si="220"/>
        <v>0</v>
      </c>
      <c r="S660" s="367">
        <f t="shared" si="221"/>
        <v>0</v>
      </c>
      <c r="T660" s="367">
        <f t="shared" si="222"/>
        <v>0</v>
      </c>
      <c r="U660">
        <f t="shared" si="223"/>
        <v>0</v>
      </c>
      <c r="V660">
        <f t="shared" si="224"/>
        <v>0</v>
      </c>
      <c r="W660">
        <f t="shared" si="225"/>
        <v>0</v>
      </c>
      <c r="X660">
        <f t="shared" si="226"/>
        <v>0</v>
      </c>
      <c r="Y660">
        <f t="shared" si="227"/>
        <v>0</v>
      </c>
      <c r="AA660" s="1" t="e">
        <f t="shared" si="228"/>
        <v>#N/A</v>
      </c>
    </row>
    <row r="661" spans="1:27" x14ac:dyDescent="0.25">
      <c r="A661" s="284">
        <f>+Declarations!A661</f>
        <v>0</v>
      </c>
      <c r="B661" t="str">
        <f t="shared" si="211"/>
        <v/>
      </c>
      <c r="C661" s="1" t="str">
        <f t="shared" si="212"/>
        <v/>
      </c>
      <c r="D661" s="1" t="str">
        <f t="shared" si="230"/>
        <v/>
      </c>
      <c r="E661" s="15">
        <f t="shared" si="213"/>
        <v>0</v>
      </c>
      <c r="F661" s="1">
        <f t="shared" si="214"/>
        <v>0</v>
      </c>
      <c r="G661" s="1" t="str">
        <f t="shared" si="215"/>
        <v/>
      </c>
      <c r="H661" t="str">
        <f t="shared" si="229"/>
        <v xml:space="preserve"> </v>
      </c>
      <c r="M661" s="39">
        <f t="shared" si="210"/>
        <v>0</v>
      </c>
      <c r="N661" s="39">
        <f t="shared" si="216"/>
        <v>0</v>
      </c>
      <c r="O661" s="39">
        <f t="shared" si="217"/>
        <v>0</v>
      </c>
      <c r="P661" s="39">
        <f t="shared" si="218"/>
        <v>0</v>
      </c>
      <c r="Q661" s="367">
        <f t="shared" si="219"/>
        <v>0</v>
      </c>
      <c r="R661" s="368">
        <f t="shared" si="220"/>
        <v>0</v>
      </c>
      <c r="S661" s="367">
        <f t="shared" si="221"/>
        <v>0</v>
      </c>
      <c r="T661" s="367">
        <f t="shared" si="222"/>
        <v>0</v>
      </c>
      <c r="U661">
        <f t="shared" si="223"/>
        <v>0</v>
      </c>
      <c r="V661">
        <f t="shared" si="224"/>
        <v>0</v>
      </c>
      <c r="W661">
        <f t="shared" si="225"/>
        <v>0</v>
      </c>
      <c r="X661">
        <f t="shared" si="226"/>
        <v>0</v>
      </c>
      <c r="Y661">
        <f t="shared" si="227"/>
        <v>0</v>
      </c>
      <c r="AA661" s="1" t="e">
        <f t="shared" si="228"/>
        <v>#N/A</v>
      </c>
    </row>
    <row r="662" spans="1:27" x14ac:dyDescent="0.25">
      <c r="A662" s="284">
        <f>+Declarations!A662</f>
        <v>0</v>
      </c>
      <c r="B662" t="str">
        <f t="shared" si="211"/>
        <v/>
      </c>
      <c r="C662" s="1" t="str">
        <f t="shared" si="212"/>
        <v/>
      </c>
      <c r="D662" s="1" t="str">
        <f t="shared" si="230"/>
        <v/>
      </c>
      <c r="E662" s="15">
        <f t="shared" si="213"/>
        <v>0</v>
      </c>
      <c r="F662" s="1">
        <f t="shared" si="214"/>
        <v>0</v>
      </c>
      <c r="G662" s="1" t="str">
        <f t="shared" si="215"/>
        <v/>
      </c>
      <c r="H662" t="str">
        <f t="shared" si="229"/>
        <v xml:space="preserve"> </v>
      </c>
      <c r="M662" s="39">
        <f t="shared" si="210"/>
        <v>0</v>
      </c>
      <c r="N662" s="39">
        <f t="shared" si="216"/>
        <v>0</v>
      </c>
      <c r="O662" s="39">
        <f t="shared" si="217"/>
        <v>0</v>
      </c>
      <c r="P662" s="39">
        <f t="shared" si="218"/>
        <v>0</v>
      </c>
      <c r="Q662" s="367">
        <f t="shared" si="219"/>
        <v>0</v>
      </c>
      <c r="R662" s="368">
        <f t="shared" si="220"/>
        <v>0</v>
      </c>
      <c r="S662" s="367">
        <f t="shared" si="221"/>
        <v>0</v>
      </c>
      <c r="T662" s="367">
        <f t="shared" si="222"/>
        <v>0</v>
      </c>
      <c r="U662">
        <f t="shared" si="223"/>
        <v>0</v>
      </c>
      <c r="V662">
        <f t="shared" si="224"/>
        <v>0</v>
      </c>
      <c r="W662">
        <f t="shared" si="225"/>
        <v>0</v>
      </c>
      <c r="X662">
        <f t="shared" si="226"/>
        <v>0</v>
      </c>
      <c r="Y662">
        <f t="shared" si="227"/>
        <v>0</v>
      </c>
      <c r="AA662" s="1" t="e">
        <f t="shared" si="228"/>
        <v>#N/A</v>
      </c>
    </row>
    <row r="663" spans="1:27" x14ac:dyDescent="0.25">
      <c r="A663" s="284">
        <f>+Declarations!A663</f>
        <v>0</v>
      </c>
      <c r="B663" t="str">
        <f t="shared" si="211"/>
        <v/>
      </c>
      <c r="C663" s="1" t="str">
        <f t="shared" si="212"/>
        <v/>
      </c>
      <c r="D663" s="1" t="str">
        <f t="shared" si="230"/>
        <v/>
      </c>
      <c r="E663" s="15">
        <f t="shared" si="213"/>
        <v>0</v>
      </c>
      <c r="F663" s="1">
        <f t="shared" si="214"/>
        <v>0</v>
      </c>
      <c r="G663" s="1" t="str">
        <f t="shared" si="215"/>
        <v/>
      </c>
      <c r="H663" t="str">
        <f t="shared" si="229"/>
        <v xml:space="preserve"> </v>
      </c>
      <c r="M663" s="39">
        <f t="shared" si="210"/>
        <v>0</v>
      </c>
      <c r="N663" s="39">
        <f t="shared" si="216"/>
        <v>0</v>
      </c>
      <c r="O663" s="39">
        <f t="shared" si="217"/>
        <v>0</v>
      </c>
      <c r="P663" s="39">
        <f t="shared" si="218"/>
        <v>0</v>
      </c>
      <c r="Q663" s="367">
        <f t="shared" si="219"/>
        <v>0</v>
      </c>
      <c r="R663" s="368">
        <f t="shared" si="220"/>
        <v>0</v>
      </c>
      <c r="S663" s="367">
        <f t="shared" si="221"/>
        <v>0</v>
      </c>
      <c r="T663" s="367">
        <f t="shared" si="222"/>
        <v>0</v>
      </c>
      <c r="U663">
        <f t="shared" si="223"/>
        <v>0</v>
      </c>
      <c r="V663">
        <f t="shared" si="224"/>
        <v>0</v>
      </c>
      <c r="W663">
        <f t="shared" si="225"/>
        <v>0</v>
      </c>
      <c r="X663">
        <f t="shared" si="226"/>
        <v>0</v>
      </c>
      <c r="Y663">
        <f t="shared" si="227"/>
        <v>0</v>
      </c>
      <c r="AA663" s="1" t="e">
        <f t="shared" si="228"/>
        <v>#N/A</v>
      </c>
    </row>
    <row r="664" spans="1:27" x14ac:dyDescent="0.25">
      <c r="A664" s="284">
        <f>+Declarations!A664</f>
        <v>0</v>
      </c>
      <c r="B664" t="str">
        <f t="shared" si="211"/>
        <v/>
      </c>
      <c r="C664" s="1" t="str">
        <f t="shared" si="212"/>
        <v/>
      </c>
      <c r="D664" s="1" t="str">
        <f t="shared" si="230"/>
        <v/>
      </c>
      <c r="E664" s="15">
        <f t="shared" si="213"/>
        <v>0</v>
      </c>
      <c r="F664" s="1">
        <f t="shared" si="214"/>
        <v>0</v>
      </c>
      <c r="G664" s="1" t="str">
        <f t="shared" si="215"/>
        <v/>
      </c>
      <c r="H664" t="str">
        <f t="shared" si="229"/>
        <v xml:space="preserve"> </v>
      </c>
      <c r="M664" s="39">
        <f t="shared" si="210"/>
        <v>0</v>
      </c>
      <c r="N664" s="39">
        <f t="shared" si="216"/>
        <v>0</v>
      </c>
      <c r="O664" s="39">
        <f t="shared" si="217"/>
        <v>0</v>
      </c>
      <c r="P664" s="39">
        <f t="shared" si="218"/>
        <v>0</v>
      </c>
      <c r="Q664" s="367">
        <f t="shared" si="219"/>
        <v>0</v>
      </c>
      <c r="R664" s="368">
        <f t="shared" si="220"/>
        <v>0</v>
      </c>
      <c r="S664" s="367">
        <f t="shared" si="221"/>
        <v>0</v>
      </c>
      <c r="T664" s="367">
        <f t="shared" si="222"/>
        <v>0</v>
      </c>
      <c r="U664">
        <f t="shared" si="223"/>
        <v>0</v>
      </c>
      <c r="V664">
        <f t="shared" si="224"/>
        <v>0</v>
      </c>
      <c r="W664">
        <f t="shared" si="225"/>
        <v>0</v>
      </c>
      <c r="X664">
        <f t="shared" si="226"/>
        <v>0</v>
      </c>
      <c r="Y664">
        <f t="shared" si="227"/>
        <v>0</v>
      </c>
      <c r="AA664" s="1" t="e">
        <f t="shared" si="228"/>
        <v>#N/A</v>
      </c>
    </row>
    <row r="665" spans="1:27" x14ac:dyDescent="0.25">
      <c r="A665" s="284">
        <f>+Declarations!A665</f>
        <v>0</v>
      </c>
      <c r="B665" t="str">
        <f t="shared" si="211"/>
        <v/>
      </c>
      <c r="C665" s="1" t="str">
        <f t="shared" si="212"/>
        <v/>
      </c>
      <c r="D665" s="1" t="str">
        <f t="shared" si="230"/>
        <v/>
      </c>
      <c r="E665" s="15">
        <f t="shared" si="213"/>
        <v>0</v>
      </c>
      <c r="F665" s="1">
        <f t="shared" si="214"/>
        <v>0</v>
      </c>
      <c r="G665" s="1" t="str">
        <f t="shared" si="215"/>
        <v/>
      </c>
      <c r="H665" t="str">
        <f t="shared" si="229"/>
        <v xml:space="preserve"> </v>
      </c>
      <c r="M665" s="39">
        <f t="shared" si="210"/>
        <v>0</v>
      </c>
      <c r="N665" s="39">
        <f t="shared" si="216"/>
        <v>0</v>
      </c>
      <c r="O665" s="39">
        <f t="shared" si="217"/>
        <v>0</v>
      </c>
      <c r="P665" s="39">
        <f t="shared" si="218"/>
        <v>0</v>
      </c>
      <c r="Q665" s="367">
        <f t="shared" si="219"/>
        <v>0</v>
      </c>
      <c r="R665" s="368">
        <f t="shared" si="220"/>
        <v>0</v>
      </c>
      <c r="S665" s="367">
        <f t="shared" si="221"/>
        <v>0</v>
      </c>
      <c r="T665" s="367">
        <f t="shared" si="222"/>
        <v>0</v>
      </c>
      <c r="U665">
        <f t="shared" si="223"/>
        <v>0</v>
      </c>
      <c r="V665">
        <f t="shared" si="224"/>
        <v>0</v>
      </c>
      <c r="W665">
        <f t="shared" si="225"/>
        <v>0</v>
      </c>
      <c r="X665">
        <f t="shared" si="226"/>
        <v>0</v>
      </c>
      <c r="Y665">
        <f t="shared" si="227"/>
        <v>0</v>
      </c>
      <c r="AA665" s="1" t="e">
        <f t="shared" si="228"/>
        <v>#N/A</v>
      </c>
    </row>
    <row r="666" spans="1:27" x14ac:dyDescent="0.25">
      <c r="A666" s="284">
        <f>+Declarations!A666</f>
        <v>0</v>
      </c>
      <c r="B666" t="str">
        <f t="shared" si="211"/>
        <v/>
      </c>
      <c r="C666" s="1" t="str">
        <f t="shared" si="212"/>
        <v/>
      </c>
      <c r="D666" s="1" t="str">
        <f t="shared" si="230"/>
        <v/>
      </c>
      <c r="E666" s="15">
        <f t="shared" si="213"/>
        <v>0</v>
      </c>
      <c r="F666" s="1">
        <f t="shared" si="214"/>
        <v>0</v>
      </c>
      <c r="G666" s="1" t="str">
        <f t="shared" si="215"/>
        <v/>
      </c>
      <c r="H666" t="str">
        <f t="shared" si="229"/>
        <v xml:space="preserve"> </v>
      </c>
      <c r="M666" s="39">
        <f t="shared" si="210"/>
        <v>0</v>
      </c>
      <c r="N666" s="39">
        <f t="shared" si="216"/>
        <v>0</v>
      </c>
      <c r="O666" s="39">
        <f t="shared" si="217"/>
        <v>0</v>
      </c>
      <c r="P666" s="39">
        <f t="shared" si="218"/>
        <v>0</v>
      </c>
      <c r="Q666" s="367">
        <f t="shared" si="219"/>
        <v>0</v>
      </c>
      <c r="R666" s="368">
        <f t="shared" si="220"/>
        <v>0</v>
      </c>
      <c r="S666" s="367">
        <f t="shared" si="221"/>
        <v>0</v>
      </c>
      <c r="T666" s="367">
        <f t="shared" si="222"/>
        <v>0</v>
      </c>
      <c r="U666">
        <f t="shared" si="223"/>
        <v>0</v>
      </c>
      <c r="V666">
        <f t="shared" si="224"/>
        <v>0</v>
      </c>
      <c r="W666">
        <f t="shared" si="225"/>
        <v>0</v>
      </c>
      <c r="X666">
        <f t="shared" si="226"/>
        <v>0</v>
      </c>
      <c r="Y666">
        <f t="shared" si="227"/>
        <v>0</v>
      </c>
      <c r="AA666" s="1" t="e">
        <f t="shared" si="228"/>
        <v>#N/A</v>
      </c>
    </row>
    <row r="667" spans="1:27" x14ac:dyDescent="0.25">
      <c r="A667" s="284">
        <f>+Declarations!A667</f>
        <v>0</v>
      </c>
      <c r="B667" t="str">
        <f t="shared" si="211"/>
        <v/>
      </c>
      <c r="C667" s="1" t="str">
        <f t="shared" si="212"/>
        <v/>
      </c>
      <c r="D667" s="1" t="str">
        <f t="shared" si="230"/>
        <v/>
      </c>
      <c r="E667" s="15">
        <f t="shared" si="213"/>
        <v>0</v>
      </c>
      <c r="F667" s="1">
        <f t="shared" si="214"/>
        <v>0</v>
      </c>
      <c r="G667" s="1" t="str">
        <f t="shared" si="215"/>
        <v/>
      </c>
      <c r="H667" t="str">
        <f t="shared" si="229"/>
        <v xml:space="preserve"> </v>
      </c>
      <c r="M667" s="39">
        <f t="shared" si="210"/>
        <v>0</v>
      </c>
      <c r="N667" s="39">
        <f t="shared" si="216"/>
        <v>0</v>
      </c>
      <c r="O667" s="39">
        <f t="shared" si="217"/>
        <v>0</v>
      </c>
      <c r="P667" s="39">
        <f t="shared" si="218"/>
        <v>0</v>
      </c>
      <c r="Q667" s="367">
        <f t="shared" si="219"/>
        <v>0</v>
      </c>
      <c r="R667" s="368">
        <f t="shared" si="220"/>
        <v>0</v>
      </c>
      <c r="S667" s="367">
        <f t="shared" si="221"/>
        <v>0</v>
      </c>
      <c r="T667" s="367">
        <f t="shared" si="222"/>
        <v>0</v>
      </c>
      <c r="U667">
        <f t="shared" si="223"/>
        <v>0</v>
      </c>
      <c r="V667">
        <f t="shared" si="224"/>
        <v>0</v>
      </c>
      <c r="W667">
        <f t="shared" si="225"/>
        <v>0</v>
      </c>
      <c r="X667">
        <f t="shared" si="226"/>
        <v>0</v>
      </c>
      <c r="Y667">
        <f t="shared" si="227"/>
        <v>0</v>
      </c>
      <c r="AA667" s="1" t="e">
        <f t="shared" si="228"/>
        <v>#N/A</v>
      </c>
    </row>
    <row r="668" spans="1:27" x14ac:dyDescent="0.25">
      <c r="A668" s="284">
        <f>+Declarations!A668</f>
        <v>0</v>
      </c>
      <c r="B668" t="str">
        <f t="shared" si="211"/>
        <v/>
      </c>
      <c r="C668" s="1" t="str">
        <f t="shared" si="212"/>
        <v/>
      </c>
      <c r="D668" s="1" t="str">
        <f t="shared" si="230"/>
        <v/>
      </c>
      <c r="E668" s="15">
        <f t="shared" si="213"/>
        <v>0</v>
      </c>
      <c r="F668" s="1">
        <f t="shared" si="214"/>
        <v>0</v>
      </c>
      <c r="G668" s="1" t="str">
        <f t="shared" si="215"/>
        <v/>
      </c>
      <c r="H668" t="str">
        <f t="shared" si="229"/>
        <v xml:space="preserve"> </v>
      </c>
      <c r="M668" s="39">
        <f t="shared" si="210"/>
        <v>0</v>
      </c>
      <c r="N668" s="39">
        <f t="shared" si="216"/>
        <v>0</v>
      </c>
      <c r="O668" s="39">
        <f t="shared" si="217"/>
        <v>0</v>
      </c>
      <c r="P668" s="39">
        <f t="shared" si="218"/>
        <v>0</v>
      </c>
      <c r="Q668" s="367">
        <f t="shared" si="219"/>
        <v>0</v>
      </c>
      <c r="R668" s="368">
        <f t="shared" si="220"/>
        <v>0</v>
      </c>
      <c r="S668" s="367">
        <f t="shared" si="221"/>
        <v>0</v>
      </c>
      <c r="T668" s="367">
        <f t="shared" si="222"/>
        <v>0</v>
      </c>
      <c r="U668">
        <f t="shared" si="223"/>
        <v>0</v>
      </c>
      <c r="V668">
        <f t="shared" si="224"/>
        <v>0</v>
      </c>
      <c r="W668">
        <f t="shared" si="225"/>
        <v>0</v>
      </c>
      <c r="X668">
        <f t="shared" si="226"/>
        <v>0</v>
      </c>
      <c r="Y668">
        <f t="shared" si="227"/>
        <v>0</v>
      </c>
      <c r="AA668" s="1" t="e">
        <f t="shared" si="228"/>
        <v>#N/A</v>
      </c>
    </row>
    <row r="669" spans="1:27" x14ac:dyDescent="0.25">
      <c r="A669" s="284">
        <f>+Declarations!A669</f>
        <v>0</v>
      </c>
      <c r="B669" t="str">
        <f t="shared" si="211"/>
        <v/>
      </c>
      <c r="C669" s="1" t="str">
        <f t="shared" si="212"/>
        <v/>
      </c>
      <c r="D669" s="1" t="str">
        <f t="shared" si="230"/>
        <v/>
      </c>
      <c r="E669" s="15">
        <f t="shared" si="213"/>
        <v>0</v>
      </c>
      <c r="F669" s="1">
        <f t="shared" si="214"/>
        <v>0</v>
      </c>
      <c r="G669" s="1" t="str">
        <f t="shared" si="215"/>
        <v/>
      </c>
      <c r="H669" t="str">
        <f t="shared" si="229"/>
        <v xml:space="preserve"> </v>
      </c>
      <c r="M669" s="39">
        <f t="shared" si="210"/>
        <v>0</v>
      </c>
      <c r="N669" s="39">
        <f t="shared" si="216"/>
        <v>0</v>
      </c>
      <c r="O669" s="39">
        <f t="shared" si="217"/>
        <v>0</v>
      </c>
      <c r="P669" s="39">
        <f t="shared" si="218"/>
        <v>0</v>
      </c>
      <c r="Q669" s="367">
        <f t="shared" si="219"/>
        <v>0</v>
      </c>
      <c r="R669" s="368">
        <f t="shared" si="220"/>
        <v>0</v>
      </c>
      <c r="S669" s="367">
        <f t="shared" si="221"/>
        <v>0</v>
      </c>
      <c r="T669" s="367">
        <f t="shared" si="222"/>
        <v>0</v>
      </c>
      <c r="U669">
        <f t="shared" si="223"/>
        <v>0</v>
      </c>
      <c r="V669">
        <f t="shared" si="224"/>
        <v>0</v>
      </c>
      <c r="W669">
        <f t="shared" si="225"/>
        <v>0</v>
      </c>
      <c r="X669">
        <f t="shared" si="226"/>
        <v>0</v>
      </c>
      <c r="Y669">
        <f t="shared" si="227"/>
        <v>0</v>
      </c>
      <c r="AA669" s="1" t="e">
        <f t="shared" si="228"/>
        <v>#N/A</v>
      </c>
    </row>
    <row r="670" spans="1:27" x14ac:dyDescent="0.25">
      <c r="A670" s="284">
        <f>+Declarations!A670</f>
        <v>0</v>
      </c>
      <c r="B670" t="str">
        <f t="shared" si="211"/>
        <v/>
      </c>
      <c r="C670" s="1" t="str">
        <f t="shared" si="212"/>
        <v/>
      </c>
      <c r="D670" s="1" t="str">
        <f t="shared" si="230"/>
        <v/>
      </c>
      <c r="E670" s="15">
        <f t="shared" si="213"/>
        <v>0</v>
      </c>
      <c r="F670" s="1">
        <f t="shared" si="214"/>
        <v>0</v>
      </c>
      <c r="G670" s="1" t="str">
        <f t="shared" si="215"/>
        <v/>
      </c>
      <c r="H670" t="str">
        <f t="shared" si="229"/>
        <v xml:space="preserve"> </v>
      </c>
      <c r="M670" s="39">
        <f t="shared" si="210"/>
        <v>0</v>
      </c>
      <c r="N670" s="39">
        <f t="shared" si="216"/>
        <v>0</v>
      </c>
      <c r="O670" s="39">
        <f t="shared" si="217"/>
        <v>0</v>
      </c>
      <c r="P670" s="39">
        <f t="shared" si="218"/>
        <v>0</v>
      </c>
      <c r="Q670" s="367">
        <f t="shared" si="219"/>
        <v>0</v>
      </c>
      <c r="R670" s="368">
        <f t="shared" si="220"/>
        <v>0</v>
      </c>
      <c r="S670" s="367">
        <f t="shared" si="221"/>
        <v>0</v>
      </c>
      <c r="T670" s="367">
        <f t="shared" si="222"/>
        <v>0</v>
      </c>
      <c r="U670">
        <f t="shared" si="223"/>
        <v>0</v>
      </c>
      <c r="V670">
        <f t="shared" si="224"/>
        <v>0</v>
      </c>
      <c r="W670">
        <f t="shared" si="225"/>
        <v>0</v>
      </c>
      <c r="X670">
        <f t="shared" si="226"/>
        <v>0</v>
      </c>
      <c r="Y670">
        <f t="shared" si="227"/>
        <v>0</v>
      </c>
      <c r="AA670" s="1" t="e">
        <f t="shared" si="228"/>
        <v>#N/A</v>
      </c>
    </row>
    <row r="671" spans="1:27" x14ac:dyDescent="0.25">
      <c r="A671" s="284">
        <f>+Declarations!A671</f>
        <v>0</v>
      </c>
      <c r="B671" t="str">
        <f t="shared" si="211"/>
        <v/>
      </c>
      <c r="C671" s="1" t="str">
        <f t="shared" si="212"/>
        <v/>
      </c>
      <c r="D671" s="1" t="str">
        <f t="shared" si="230"/>
        <v/>
      </c>
      <c r="E671" s="15">
        <f t="shared" si="213"/>
        <v>0</v>
      </c>
      <c r="F671" s="1">
        <f t="shared" si="214"/>
        <v>0</v>
      </c>
      <c r="G671" s="1" t="str">
        <f t="shared" si="215"/>
        <v/>
      </c>
      <c r="H671" t="str">
        <f t="shared" si="229"/>
        <v xml:space="preserve"> </v>
      </c>
      <c r="M671" s="39">
        <f t="shared" si="210"/>
        <v>0</v>
      </c>
      <c r="N671" s="39">
        <f t="shared" si="216"/>
        <v>0</v>
      </c>
      <c r="O671" s="39">
        <f t="shared" si="217"/>
        <v>0</v>
      </c>
      <c r="P671" s="39">
        <f t="shared" si="218"/>
        <v>0</v>
      </c>
      <c r="Q671" s="367">
        <f t="shared" si="219"/>
        <v>0</v>
      </c>
      <c r="R671" s="368">
        <f t="shared" si="220"/>
        <v>0</v>
      </c>
      <c r="S671" s="367">
        <f t="shared" si="221"/>
        <v>0</v>
      </c>
      <c r="T671" s="367">
        <f t="shared" si="222"/>
        <v>0</v>
      </c>
      <c r="U671">
        <f t="shared" si="223"/>
        <v>0</v>
      </c>
      <c r="V671">
        <f t="shared" si="224"/>
        <v>0</v>
      </c>
      <c r="W671">
        <f t="shared" si="225"/>
        <v>0</v>
      </c>
      <c r="X671">
        <f t="shared" si="226"/>
        <v>0</v>
      </c>
      <c r="Y671">
        <f t="shared" si="227"/>
        <v>0</v>
      </c>
      <c r="AA671" s="1" t="e">
        <f t="shared" si="228"/>
        <v>#N/A</v>
      </c>
    </row>
    <row r="672" spans="1:27" x14ac:dyDescent="0.25">
      <c r="A672" s="284">
        <f>+Declarations!A672</f>
        <v>0</v>
      </c>
      <c r="B672" t="str">
        <f t="shared" si="211"/>
        <v/>
      </c>
      <c r="C672" s="1" t="str">
        <f t="shared" si="212"/>
        <v/>
      </c>
      <c r="D672" s="1" t="str">
        <f t="shared" si="230"/>
        <v/>
      </c>
      <c r="E672" s="15">
        <f t="shared" si="213"/>
        <v>0</v>
      </c>
      <c r="F672" s="1">
        <f t="shared" si="214"/>
        <v>0</v>
      </c>
      <c r="G672" s="1" t="str">
        <f t="shared" si="215"/>
        <v/>
      </c>
      <c r="H672" t="str">
        <f t="shared" si="229"/>
        <v xml:space="preserve"> </v>
      </c>
      <c r="M672" s="39">
        <f t="shared" si="210"/>
        <v>0</v>
      </c>
      <c r="N672" s="39">
        <f t="shared" si="216"/>
        <v>0</v>
      </c>
      <c r="O672" s="39">
        <f t="shared" si="217"/>
        <v>0</v>
      </c>
      <c r="P672" s="39">
        <f t="shared" si="218"/>
        <v>0</v>
      </c>
      <c r="Q672" s="367">
        <f t="shared" si="219"/>
        <v>0</v>
      </c>
      <c r="R672" s="368">
        <f t="shared" si="220"/>
        <v>0</v>
      </c>
      <c r="S672" s="367">
        <f t="shared" si="221"/>
        <v>0</v>
      </c>
      <c r="T672" s="367">
        <f t="shared" si="222"/>
        <v>0</v>
      </c>
      <c r="U672">
        <f t="shared" si="223"/>
        <v>0</v>
      </c>
      <c r="V672">
        <f t="shared" si="224"/>
        <v>0</v>
      </c>
      <c r="W672">
        <f t="shared" si="225"/>
        <v>0</v>
      </c>
      <c r="X672">
        <f t="shared" si="226"/>
        <v>0</v>
      </c>
      <c r="Y672">
        <f t="shared" si="227"/>
        <v>0</v>
      </c>
      <c r="AA672" s="1" t="e">
        <f t="shared" si="228"/>
        <v>#N/A</v>
      </c>
    </row>
    <row r="673" spans="1:27" x14ac:dyDescent="0.25">
      <c r="A673" s="284">
        <f>+Declarations!A673</f>
        <v>0</v>
      </c>
      <c r="B673" t="str">
        <f t="shared" si="211"/>
        <v/>
      </c>
      <c r="C673" s="1" t="str">
        <f t="shared" si="212"/>
        <v/>
      </c>
      <c r="D673" s="1" t="str">
        <f t="shared" si="230"/>
        <v/>
      </c>
      <c r="E673" s="15">
        <f t="shared" si="213"/>
        <v>0</v>
      </c>
      <c r="F673" s="1">
        <f t="shared" si="214"/>
        <v>0</v>
      </c>
      <c r="G673" s="1" t="str">
        <f t="shared" si="215"/>
        <v/>
      </c>
      <c r="H673" t="str">
        <f t="shared" si="229"/>
        <v xml:space="preserve"> </v>
      </c>
      <c r="M673" s="39">
        <f t="shared" si="210"/>
        <v>0</v>
      </c>
      <c r="N673" s="39">
        <f t="shared" si="216"/>
        <v>0</v>
      </c>
      <c r="O673" s="39">
        <f t="shared" si="217"/>
        <v>0</v>
      </c>
      <c r="P673" s="39">
        <f t="shared" si="218"/>
        <v>0</v>
      </c>
      <c r="Q673" s="367">
        <f t="shared" si="219"/>
        <v>0</v>
      </c>
      <c r="R673" s="368">
        <f t="shared" si="220"/>
        <v>0</v>
      </c>
      <c r="S673" s="367">
        <f t="shared" si="221"/>
        <v>0</v>
      </c>
      <c r="T673" s="367">
        <f t="shared" si="222"/>
        <v>0</v>
      </c>
      <c r="U673">
        <f t="shared" si="223"/>
        <v>0</v>
      </c>
      <c r="V673">
        <f t="shared" si="224"/>
        <v>0</v>
      </c>
      <c r="W673">
        <f t="shared" si="225"/>
        <v>0</v>
      </c>
      <c r="X673">
        <f t="shared" si="226"/>
        <v>0</v>
      </c>
      <c r="Y673">
        <f t="shared" si="227"/>
        <v>0</v>
      </c>
      <c r="AA673" s="1" t="e">
        <f t="shared" si="228"/>
        <v>#N/A</v>
      </c>
    </row>
    <row r="674" spans="1:27" x14ac:dyDescent="0.25">
      <c r="A674" s="284">
        <f>+Declarations!A674</f>
        <v>0</v>
      </c>
      <c r="B674" t="str">
        <f t="shared" si="211"/>
        <v/>
      </c>
      <c r="C674" s="1" t="str">
        <f t="shared" si="212"/>
        <v/>
      </c>
      <c r="D674" s="1" t="str">
        <f t="shared" si="230"/>
        <v/>
      </c>
      <c r="E674" s="15">
        <f t="shared" si="213"/>
        <v>0</v>
      </c>
      <c r="F674" s="1">
        <f t="shared" si="214"/>
        <v>0</v>
      </c>
      <c r="G674" s="1" t="str">
        <f t="shared" si="215"/>
        <v/>
      </c>
      <c r="H674" t="str">
        <f t="shared" si="229"/>
        <v xml:space="preserve"> </v>
      </c>
      <c r="M674" s="39">
        <f t="shared" si="210"/>
        <v>0</v>
      </c>
      <c r="N674" s="39">
        <f t="shared" si="216"/>
        <v>0</v>
      </c>
      <c r="O674" s="39">
        <f t="shared" si="217"/>
        <v>0</v>
      </c>
      <c r="P674" s="39">
        <f t="shared" si="218"/>
        <v>0</v>
      </c>
      <c r="Q674" s="367">
        <f t="shared" si="219"/>
        <v>0</v>
      </c>
      <c r="R674" s="368">
        <f t="shared" si="220"/>
        <v>0</v>
      </c>
      <c r="S674" s="367">
        <f t="shared" si="221"/>
        <v>0</v>
      </c>
      <c r="T674" s="367">
        <f t="shared" si="222"/>
        <v>0</v>
      </c>
      <c r="U674">
        <f t="shared" si="223"/>
        <v>0</v>
      </c>
      <c r="V674">
        <f t="shared" si="224"/>
        <v>0</v>
      </c>
      <c r="W674">
        <f t="shared" si="225"/>
        <v>0</v>
      </c>
      <c r="X674">
        <f t="shared" si="226"/>
        <v>0</v>
      </c>
      <c r="Y674">
        <f t="shared" si="227"/>
        <v>0</v>
      </c>
      <c r="AA674" s="1" t="e">
        <f t="shared" si="228"/>
        <v>#N/A</v>
      </c>
    </row>
    <row r="675" spans="1:27" x14ac:dyDescent="0.25">
      <c r="A675" s="284">
        <f>+Declarations!A675</f>
        <v>0</v>
      </c>
      <c r="B675" t="str">
        <f t="shared" si="211"/>
        <v/>
      </c>
      <c r="C675" s="1" t="str">
        <f t="shared" si="212"/>
        <v/>
      </c>
      <c r="D675" s="1" t="str">
        <f t="shared" si="230"/>
        <v/>
      </c>
      <c r="E675" s="15">
        <f t="shared" si="213"/>
        <v>0</v>
      </c>
      <c r="F675" s="1">
        <f t="shared" si="214"/>
        <v>0</v>
      </c>
      <c r="G675" s="1" t="str">
        <f t="shared" si="215"/>
        <v/>
      </c>
      <c r="H675" t="str">
        <f t="shared" si="229"/>
        <v xml:space="preserve"> </v>
      </c>
      <c r="M675" s="39">
        <f t="shared" si="210"/>
        <v>0</v>
      </c>
      <c r="N675" s="39">
        <f t="shared" si="216"/>
        <v>0</v>
      </c>
      <c r="O675" s="39">
        <f t="shared" si="217"/>
        <v>0</v>
      </c>
      <c r="P675" s="39">
        <f t="shared" si="218"/>
        <v>0</v>
      </c>
      <c r="Q675" s="367">
        <f t="shared" si="219"/>
        <v>0</v>
      </c>
      <c r="R675" s="368">
        <f t="shared" si="220"/>
        <v>0</v>
      </c>
      <c r="S675" s="367">
        <f t="shared" si="221"/>
        <v>0</v>
      </c>
      <c r="T675" s="367">
        <f t="shared" si="222"/>
        <v>0</v>
      </c>
      <c r="U675">
        <f t="shared" si="223"/>
        <v>0</v>
      </c>
      <c r="V675">
        <f t="shared" si="224"/>
        <v>0</v>
      </c>
      <c r="W675">
        <f t="shared" si="225"/>
        <v>0</v>
      </c>
      <c r="X675">
        <f t="shared" si="226"/>
        <v>0</v>
      </c>
      <c r="Y675">
        <f t="shared" si="227"/>
        <v>0</v>
      </c>
      <c r="AA675" s="1" t="e">
        <f t="shared" si="228"/>
        <v>#N/A</v>
      </c>
    </row>
    <row r="676" spans="1:27" x14ac:dyDescent="0.25">
      <c r="A676" s="284">
        <f>+Declarations!A676</f>
        <v>0</v>
      </c>
      <c r="B676" t="str">
        <f t="shared" si="211"/>
        <v/>
      </c>
      <c r="C676" s="1" t="str">
        <f t="shared" si="212"/>
        <v/>
      </c>
      <c r="D676" s="1" t="str">
        <f t="shared" si="230"/>
        <v/>
      </c>
      <c r="E676" s="15">
        <f t="shared" si="213"/>
        <v>0</v>
      </c>
      <c r="F676" s="1">
        <f t="shared" si="214"/>
        <v>0</v>
      </c>
      <c r="G676" s="1" t="str">
        <f t="shared" si="215"/>
        <v/>
      </c>
      <c r="H676" t="str">
        <f t="shared" si="229"/>
        <v xml:space="preserve"> </v>
      </c>
      <c r="M676" s="39">
        <f t="shared" si="210"/>
        <v>0</v>
      </c>
      <c r="N676" s="39">
        <f t="shared" si="216"/>
        <v>0</v>
      </c>
      <c r="O676" s="39">
        <f t="shared" si="217"/>
        <v>0</v>
      </c>
      <c r="P676" s="39">
        <f t="shared" si="218"/>
        <v>0</v>
      </c>
      <c r="Q676" s="367">
        <f t="shared" si="219"/>
        <v>0</v>
      </c>
      <c r="R676" s="368">
        <f t="shared" si="220"/>
        <v>0</v>
      </c>
      <c r="S676" s="367">
        <f t="shared" si="221"/>
        <v>0</v>
      </c>
      <c r="T676" s="367">
        <f t="shared" si="222"/>
        <v>0</v>
      </c>
      <c r="U676">
        <f t="shared" si="223"/>
        <v>0</v>
      </c>
      <c r="V676">
        <f t="shared" si="224"/>
        <v>0</v>
      </c>
      <c r="W676">
        <f t="shared" si="225"/>
        <v>0</v>
      </c>
      <c r="X676">
        <f t="shared" si="226"/>
        <v>0</v>
      </c>
      <c r="Y676">
        <f t="shared" si="227"/>
        <v>0</v>
      </c>
      <c r="AA676" s="1" t="e">
        <f t="shared" si="228"/>
        <v>#N/A</v>
      </c>
    </row>
    <row r="677" spans="1:27" x14ac:dyDescent="0.25">
      <c r="A677" s="284">
        <f>+Declarations!A677</f>
        <v>0</v>
      </c>
      <c r="B677" t="str">
        <f t="shared" si="211"/>
        <v/>
      </c>
      <c r="C677" s="1" t="str">
        <f t="shared" si="212"/>
        <v/>
      </c>
      <c r="D677" s="1" t="str">
        <f t="shared" si="230"/>
        <v/>
      </c>
      <c r="E677" s="15">
        <f t="shared" si="213"/>
        <v>0</v>
      </c>
      <c r="F677" s="1">
        <f t="shared" si="214"/>
        <v>0</v>
      </c>
      <c r="G677" s="1" t="str">
        <f t="shared" si="215"/>
        <v/>
      </c>
      <c r="H677" t="str">
        <f t="shared" si="229"/>
        <v xml:space="preserve"> </v>
      </c>
      <c r="M677" s="39">
        <f t="shared" si="210"/>
        <v>0</v>
      </c>
      <c r="N677" s="39">
        <f t="shared" si="216"/>
        <v>0</v>
      </c>
      <c r="O677" s="39">
        <f t="shared" si="217"/>
        <v>0</v>
      </c>
      <c r="P677" s="39">
        <f t="shared" si="218"/>
        <v>0</v>
      </c>
      <c r="Q677" s="367">
        <f t="shared" si="219"/>
        <v>0</v>
      </c>
      <c r="R677" s="368">
        <f t="shared" si="220"/>
        <v>0</v>
      </c>
      <c r="S677" s="367">
        <f t="shared" si="221"/>
        <v>0</v>
      </c>
      <c r="T677" s="367">
        <f t="shared" si="222"/>
        <v>0</v>
      </c>
      <c r="U677">
        <f t="shared" si="223"/>
        <v>0</v>
      </c>
      <c r="V677">
        <f t="shared" si="224"/>
        <v>0</v>
      </c>
      <c r="W677">
        <f t="shared" si="225"/>
        <v>0</v>
      </c>
      <c r="X677">
        <f t="shared" si="226"/>
        <v>0</v>
      </c>
      <c r="Y677">
        <f t="shared" si="227"/>
        <v>0</v>
      </c>
      <c r="AA677" s="1" t="e">
        <f t="shared" si="228"/>
        <v>#N/A</v>
      </c>
    </row>
    <row r="678" spans="1:27" x14ac:dyDescent="0.25">
      <c r="A678" s="284">
        <f>+Declarations!A678</f>
        <v>0</v>
      </c>
      <c r="B678" t="str">
        <f t="shared" si="211"/>
        <v/>
      </c>
      <c r="C678" s="1" t="str">
        <f t="shared" si="212"/>
        <v/>
      </c>
      <c r="D678" s="1" t="str">
        <f t="shared" si="230"/>
        <v/>
      </c>
      <c r="E678" s="15">
        <f t="shared" si="213"/>
        <v>0</v>
      </c>
      <c r="F678" s="1">
        <f t="shared" si="214"/>
        <v>0</v>
      </c>
      <c r="G678" s="1" t="str">
        <f t="shared" si="215"/>
        <v/>
      </c>
      <c r="H678" t="str">
        <f t="shared" si="229"/>
        <v xml:space="preserve"> </v>
      </c>
      <c r="M678" s="39">
        <f t="shared" si="210"/>
        <v>0</v>
      </c>
      <c r="N678" s="39">
        <f t="shared" si="216"/>
        <v>0</v>
      </c>
      <c r="O678" s="39">
        <f t="shared" si="217"/>
        <v>0</v>
      </c>
      <c r="P678" s="39">
        <f t="shared" si="218"/>
        <v>0</v>
      </c>
      <c r="Q678" s="367">
        <f t="shared" si="219"/>
        <v>0</v>
      </c>
      <c r="R678" s="368">
        <f t="shared" si="220"/>
        <v>0</v>
      </c>
      <c r="S678" s="367">
        <f t="shared" si="221"/>
        <v>0</v>
      </c>
      <c r="T678" s="367">
        <f t="shared" si="222"/>
        <v>0</v>
      </c>
      <c r="U678">
        <f t="shared" si="223"/>
        <v>0</v>
      </c>
      <c r="V678">
        <f t="shared" si="224"/>
        <v>0</v>
      </c>
      <c r="W678">
        <f t="shared" si="225"/>
        <v>0</v>
      </c>
      <c r="X678">
        <f t="shared" si="226"/>
        <v>0</v>
      </c>
      <c r="Y678">
        <f t="shared" si="227"/>
        <v>0</v>
      </c>
      <c r="AA678" s="1" t="e">
        <f t="shared" si="228"/>
        <v>#N/A</v>
      </c>
    </row>
    <row r="679" spans="1:27" x14ac:dyDescent="0.25">
      <c r="A679" s="284">
        <f>+Declarations!A679</f>
        <v>0</v>
      </c>
      <c r="B679" t="str">
        <f t="shared" si="211"/>
        <v/>
      </c>
      <c r="C679" s="1" t="str">
        <f t="shared" si="212"/>
        <v/>
      </c>
      <c r="D679" s="1" t="str">
        <f t="shared" si="230"/>
        <v/>
      </c>
      <c r="E679" s="15">
        <f t="shared" si="213"/>
        <v>0</v>
      </c>
      <c r="F679" s="1">
        <f t="shared" si="214"/>
        <v>0</v>
      </c>
      <c r="G679" s="1" t="str">
        <f t="shared" si="215"/>
        <v/>
      </c>
      <c r="H679" t="str">
        <f t="shared" si="229"/>
        <v xml:space="preserve"> </v>
      </c>
      <c r="M679" s="39">
        <f t="shared" si="210"/>
        <v>0</v>
      </c>
      <c r="N679" s="39">
        <f t="shared" si="216"/>
        <v>0</v>
      </c>
      <c r="O679" s="39">
        <f t="shared" si="217"/>
        <v>0</v>
      </c>
      <c r="P679" s="39">
        <f t="shared" si="218"/>
        <v>0</v>
      </c>
      <c r="Q679" s="367">
        <f t="shared" si="219"/>
        <v>0</v>
      </c>
      <c r="R679" s="368">
        <f t="shared" si="220"/>
        <v>0</v>
      </c>
      <c r="S679" s="367">
        <f t="shared" si="221"/>
        <v>0</v>
      </c>
      <c r="T679" s="367">
        <f t="shared" si="222"/>
        <v>0</v>
      </c>
      <c r="U679">
        <f t="shared" si="223"/>
        <v>0</v>
      </c>
      <c r="V679">
        <f t="shared" si="224"/>
        <v>0</v>
      </c>
      <c r="W679">
        <f t="shared" si="225"/>
        <v>0</v>
      </c>
      <c r="X679">
        <f t="shared" si="226"/>
        <v>0</v>
      </c>
      <c r="Y679">
        <f t="shared" si="227"/>
        <v>0</v>
      </c>
      <c r="AA679" s="1" t="e">
        <f t="shared" si="228"/>
        <v>#N/A</v>
      </c>
    </row>
    <row r="680" spans="1:27" x14ac:dyDescent="0.25">
      <c r="A680" s="284">
        <f>+Declarations!A680</f>
        <v>0</v>
      </c>
      <c r="B680" t="str">
        <f t="shared" si="211"/>
        <v/>
      </c>
      <c r="C680" s="1" t="str">
        <f t="shared" si="212"/>
        <v/>
      </c>
      <c r="D680" s="1" t="str">
        <f t="shared" si="230"/>
        <v/>
      </c>
      <c r="E680" s="15">
        <f t="shared" si="213"/>
        <v>0</v>
      </c>
      <c r="F680" s="1">
        <f t="shared" si="214"/>
        <v>0</v>
      </c>
      <c r="G680" s="1" t="str">
        <f t="shared" si="215"/>
        <v/>
      </c>
      <c r="H680" t="str">
        <f t="shared" si="229"/>
        <v xml:space="preserve"> </v>
      </c>
      <c r="M680" s="39">
        <f t="shared" si="210"/>
        <v>0</v>
      </c>
      <c r="N680" s="39">
        <f t="shared" si="216"/>
        <v>0</v>
      </c>
      <c r="O680" s="39">
        <f t="shared" si="217"/>
        <v>0</v>
      </c>
      <c r="P680" s="39">
        <f t="shared" si="218"/>
        <v>0</v>
      </c>
      <c r="Q680" s="367">
        <f t="shared" si="219"/>
        <v>0</v>
      </c>
      <c r="R680" s="368">
        <f t="shared" si="220"/>
        <v>0</v>
      </c>
      <c r="S680" s="367">
        <f t="shared" si="221"/>
        <v>0</v>
      </c>
      <c r="T680" s="367">
        <f t="shared" si="222"/>
        <v>0</v>
      </c>
      <c r="U680">
        <f t="shared" si="223"/>
        <v>0</v>
      </c>
      <c r="V680">
        <f t="shared" si="224"/>
        <v>0</v>
      </c>
      <c r="W680">
        <f t="shared" si="225"/>
        <v>0</v>
      </c>
      <c r="X680">
        <f t="shared" si="226"/>
        <v>0</v>
      </c>
      <c r="Y680">
        <f t="shared" si="227"/>
        <v>0</v>
      </c>
      <c r="AA680" s="1" t="e">
        <f t="shared" si="228"/>
        <v>#N/A</v>
      </c>
    </row>
    <row r="681" spans="1:27" x14ac:dyDescent="0.25">
      <c r="A681" s="284">
        <f>+Declarations!A681</f>
        <v>0</v>
      </c>
      <c r="B681" t="str">
        <f t="shared" si="211"/>
        <v/>
      </c>
      <c r="C681" s="1" t="str">
        <f t="shared" si="212"/>
        <v/>
      </c>
      <c r="D681" s="1" t="str">
        <f t="shared" si="230"/>
        <v/>
      </c>
      <c r="E681" s="15">
        <f t="shared" si="213"/>
        <v>0</v>
      </c>
      <c r="F681" s="1">
        <f t="shared" si="214"/>
        <v>0</v>
      </c>
      <c r="G681" s="1" t="str">
        <f t="shared" si="215"/>
        <v/>
      </c>
      <c r="H681" t="str">
        <f t="shared" si="229"/>
        <v xml:space="preserve"> </v>
      </c>
      <c r="M681" s="39">
        <f t="shared" si="210"/>
        <v>0</v>
      </c>
      <c r="N681" s="39">
        <f t="shared" si="216"/>
        <v>0</v>
      </c>
      <c r="O681" s="39">
        <f t="shared" si="217"/>
        <v>0</v>
      </c>
      <c r="P681" s="39">
        <f t="shared" si="218"/>
        <v>0</v>
      </c>
      <c r="Q681" s="367">
        <f t="shared" si="219"/>
        <v>0</v>
      </c>
      <c r="R681" s="368">
        <f t="shared" si="220"/>
        <v>0</v>
      </c>
      <c r="S681" s="367">
        <f t="shared" si="221"/>
        <v>0</v>
      </c>
      <c r="T681" s="367">
        <f t="shared" si="222"/>
        <v>0</v>
      </c>
      <c r="U681">
        <f t="shared" si="223"/>
        <v>0</v>
      </c>
      <c r="V681">
        <f t="shared" si="224"/>
        <v>0</v>
      </c>
      <c r="W681">
        <f t="shared" si="225"/>
        <v>0</v>
      </c>
      <c r="X681">
        <f t="shared" si="226"/>
        <v>0</v>
      </c>
      <c r="Y681">
        <f t="shared" si="227"/>
        <v>0</v>
      </c>
      <c r="AA681" s="1" t="e">
        <f t="shared" si="228"/>
        <v>#N/A</v>
      </c>
    </row>
    <row r="682" spans="1:27" x14ac:dyDescent="0.25">
      <c r="A682" s="284">
        <f>+Declarations!A682</f>
        <v>0</v>
      </c>
      <c r="B682" t="str">
        <f t="shared" si="211"/>
        <v/>
      </c>
      <c r="C682" s="1" t="str">
        <f t="shared" si="212"/>
        <v/>
      </c>
      <c r="D682" s="1" t="str">
        <f t="shared" si="230"/>
        <v/>
      </c>
      <c r="E682" s="15">
        <f t="shared" si="213"/>
        <v>0</v>
      </c>
      <c r="F682" s="1">
        <f t="shared" si="214"/>
        <v>0</v>
      </c>
      <c r="G682" s="1" t="str">
        <f t="shared" si="215"/>
        <v/>
      </c>
      <c r="H682" t="str">
        <f t="shared" si="229"/>
        <v xml:space="preserve"> </v>
      </c>
      <c r="M682" s="39">
        <f t="shared" si="210"/>
        <v>0</v>
      </c>
      <c r="N682" s="39">
        <f t="shared" si="216"/>
        <v>0</v>
      </c>
      <c r="O682" s="39">
        <f t="shared" si="217"/>
        <v>0</v>
      </c>
      <c r="P682" s="39">
        <f t="shared" si="218"/>
        <v>0</v>
      </c>
      <c r="Q682" s="367">
        <f t="shared" si="219"/>
        <v>0</v>
      </c>
      <c r="R682" s="368">
        <f t="shared" si="220"/>
        <v>0</v>
      </c>
      <c r="S682" s="367">
        <f t="shared" si="221"/>
        <v>0</v>
      </c>
      <c r="T682" s="367">
        <f t="shared" si="222"/>
        <v>0</v>
      </c>
      <c r="U682">
        <f t="shared" si="223"/>
        <v>0</v>
      </c>
      <c r="V682">
        <f t="shared" si="224"/>
        <v>0</v>
      </c>
      <c r="W682">
        <f t="shared" si="225"/>
        <v>0</v>
      </c>
      <c r="X682">
        <f t="shared" si="226"/>
        <v>0</v>
      </c>
      <c r="Y682">
        <f t="shared" si="227"/>
        <v>0</v>
      </c>
      <c r="AA682" s="1" t="e">
        <f t="shared" si="228"/>
        <v>#N/A</v>
      </c>
    </row>
    <row r="683" spans="1:27" x14ac:dyDescent="0.25">
      <c r="A683" s="284">
        <f>+Declarations!A683</f>
        <v>0</v>
      </c>
      <c r="B683" t="str">
        <f t="shared" si="211"/>
        <v/>
      </c>
      <c r="C683" s="1" t="str">
        <f t="shared" si="212"/>
        <v/>
      </c>
      <c r="D683" s="1" t="str">
        <f t="shared" si="230"/>
        <v/>
      </c>
      <c r="E683" s="15">
        <f t="shared" si="213"/>
        <v>0</v>
      </c>
      <c r="F683" s="1">
        <f t="shared" si="214"/>
        <v>0</v>
      </c>
      <c r="G683" s="1" t="str">
        <f t="shared" si="215"/>
        <v/>
      </c>
      <c r="H683" t="str">
        <f t="shared" si="229"/>
        <v xml:space="preserve"> </v>
      </c>
      <c r="M683" s="39">
        <f t="shared" si="210"/>
        <v>0</v>
      </c>
      <c r="N683" s="39">
        <f t="shared" si="216"/>
        <v>0</v>
      </c>
      <c r="O683" s="39">
        <f t="shared" si="217"/>
        <v>0</v>
      </c>
      <c r="P683" s="39">
        <f t="shared" si="218"/>
        <v>0</v>
      </c>
      <c r="Q683" s="367">
        <f t="shared" si="219"/>
        <v>0</v>
      </c>
      <c r="R683" s="368">
        <f t="shared" si="220"/>
        <v>0</v>
      </c>
      <c r="S683" s="367">
        <f t="shared" si="221"/>
        <v>0</v>
      </c>
      <c r="T683" s="367">
        <f t="shared" si="222"/>
        <v>0</v>
      </c>
      <c r="U683">
        <f t="shared" si="223"/>
        <v>0</v>
      </c>
      <c r="V683">
        <f t="shared" si="224"/>
        <v>0</v>
      </c>
      <c r="W683">
        <f t="shared" si="225"/>
        <v>0</v>
      </c>
      <c r="X683">
        <f t="shared" si="226"/>
        <v>0</v>
      </c>
      <c r="Y683">
        <f t="shared" si="227"/>
        <v>0</v>
      </c>
      <c r="AA683" s="1" t="e">
        <f t="shared" si="228"/>
        <v>#N/A</v>
      </c>
    </row>
    <row r="684" spans="1:27" x14ac:dyDescent="0.25">
      <c r="A684" s="284">
        <f>+Declarations!A684</f>
        <v>0</v>
      </c>
      <c r="B684" t="str">
        <f t="shared" si="211"/>
        <v/>
      </c>
      <c r="C684" s="1" t="str">
        <f t="shared" si="212"/>
        <v/>
      </c>
      <c r="D684" s="1" t="str">
        <f t="shared" si="230"/>
        <v/>
      </c>
      <c r="E684" s="15">
        <f t="shared" si="213"/>
        <v>0</v>
      </c>
      <c r="F684" s="1">
        <f t="shared" si="214"/>
        <v>0</v>
      </c>
      <c r="G684" s="1" t="str">
        <f t="shared" si="215"/>
        <v/>
      </c>
      <c r="H684" t="str">
        <f t="shared" si="229"/>
        <v xml:space="preserve"> </v>
      </c>
      <c r="M684" s="39">
        <f t="shared" si="210"/>
        <v>0</v>
      </c>
      <c r="N684" s="39">
        <f t="shared" si="216"/>
        <v>0</v>
      </c>
      <c r="O684" s="39">
        <f t="shared" si="217"/>
        <v>0</v>
      </c>
      <c r="P684" s="39">
        <f t="shared" si="218"/>
        <v>0</v>
      </c>
      <c r="Q684" s="367">
        <f t="shared" si="219"/>
        <v>0</v>
      </c>
      <c r="R684" s="368">
        <f t="shared" si="220"/>
        <v>0</v>
      </c>
      <c r="S684" s="367">
        <f t="shared" si="221"/>
        <v>0</v>
      </c>
      <c r="T684" s="367">
        <f t="shared" si="222"/>
        <v>0</v>
      </c>
      <c r="U684">
        <f t="shared" si="223"/>
        <v>0</v>
      </c>
      <c r="V684">
        <f t="shared" si="224"/>
        <v>0</v>
      </c>
      <c r="W684">
        <f t="shared" si="225"/>
        <v>0</v>
      </c>
      <c r="X684">
        <f t="shared" si="226"/>
        <v>0</v>
      </c>
      <c r="Y684">
        <f t="shared" si="227"/>
        <v>0</v>
      </c>
      <c r="AA684" s="1" t="e">
        <f t="shared" si="228"/>
        <v>#N/A</v>
      </c>
    </row>
    <row r="685" spans="1:27" x14ac:dyDescent="0.25">
      <c r="A685" s="284">
        <f>+Declarations!A685</f>
        <v>0</v>
      </c>
      <c r="B685" t="str">
        <f t="shared" si="211"/>
        <v/>
      </c>
      <c r="C685" s="1" t="str">
        <f t="shared" si="212"/>
        <v/>
      </c>
      <c r="D685" s="1" t="str">
        <f t="shared" si="230"/>
        <v/>
      </c>
      <c r="E685" s="15">
        <f t="shared" si="213"/>
        <v>0</v>
      </c>
      <c r="F685" s="1">
        <f t="shared" si="214"/>
        <v>0</v>
      </c>
      <c r="G685" s="1" t="str">
        <f t="shared" si="215"/>
        <v/>
      </c>
      <c r="H685" t="str">
        <f t="shared" si="229"/>
        <v xml:space="preserve"> </v>
      </c>
      <c r="M685" s="39">
        <f t="shared" si="210"/>
        <v>0</v>
      </c>
      <c r="N685" s="39">
        <f t="shared" si="216"/>
        <v>0</v>
      </c>
      <c r="O685" s="39">
        <f t="shared" si="217"/>
        <v>0</v>
      </c>
      <c r="P685" s="39">
        <f t="shared" si="218"/>
        <v>0</v>
      </c>
      <c r="Q685" s="367">
        <f t="shared" si="219"/>
        <v>0</v>
      </c>
      <c r="R685" s="368">
        <f t="shared" si="220"/>
        <v>0</v>
      </c>
      <c r="S685" s="367">
        <f t="shared" si="221"/>
        <v>0</v>
      </c>
      <c r="T685" s="367">
        <f t="shared" si="222"/>
        <v>0</v>
      </c>
      <c r="U685">
        <f t="shared" si="223"/>
        <v>0</v>
      </c>
      <c r="V685">
        <f t="shared" si="224"/>
        <v>0</v>
      </c>
      <c r="W685">
        <f t="shared" si="225"/>
        <v>0</v>
      </c>
      <c r="X685">
        <f t="shared" si="226"/>
        <v>0</v>
      </c>
      <c r="Y685">
        <f t="shared" si="227"/>
        <v>0</v>
      </c>
      <c r="AA685" s="1" t="e">
        <f t="shared" si="228"/>
        <v>#N/A</v>
      </c>
    </row>
    <row r="686" spans="1:27" x14ac:dyDescent="0.25">
      <c r="A686" s="284">
        <f>+Declarations!A686</f>
        <v>0</v>
      </c>
      <c r="B686" t="str">
        <f t="shared" si="211"/>
        <v/>
      </c>
      <c r="C686" s="1" t="str">
        <f t="shared" si="212"/>
        <v/>
      </c>
      <c r="D686" s="1" t="str">
        <f t="shared" si="230"/>
        <v/>
      </c>
      <c r="E686" s="15">
        <f t="shared" si="213"/>
        <v>0</v>
      </c>
      <c r="F686" s="1">
        <f t="shared" si="214"/>
        <v>0</v>
      </c>
      <c r="G686" s="1" t="str">
        <f t="shared" si="215"/>
        <v/>
      </c>
      <c r="H686" t="str">
        <f t="shared" si="229"/>
        <v xml:space="preserve"> </v>
      </c>
      <c r="M686" s="39">
        <f t="shared" si="210"/>
        <v>0</v>
      </c>
      <c r="N686" s="39">
        <f t="shared" si="216"/>
        <v>0</v>
      </c>
      <c r="O686" s="39">
        <f t="shared" si="217"/>
        <v>0</v>
      </c>
      <c r="P686" s="39">
        <f t="shared" si="218"/>
        <v>0</v>
      </c>
      <c r="Q686" s="367">
        <f t="shared" si="219"/>
        <v>0</v>
      </c>
      <c r="R686" s="368">
        <f t="shared" si="220"/>
        <v>0</v>
      </c>
      <c r="S686" s="367">
        <f t="shared" si="221"/>
        <v>0</v>
      </c>
      <c r="T686" s="367">
        <f t="shared" si="222"/>
        <v>0</v>
      </c>
      <c r="U686">
        <f t="shared" si="223"/>
        <v>0</v>
      </c>
      <c r="V686">
        <f t="shared" si="224"/>
        <v>0</v>
      </c>
      <c r="W686">
        <f t="shared" si="225"/>
        <v>0</v>
      </c>
      <c r="X686">
        <f t="shared" si="226"/>
        <v>0</v>
      </c>
      <c r="Y686">
        <f t="shared" si="227"/>
        <v>0</v>
      </c>
      <c r="AA686" s="1" t="e">
        <f t="shared" si="228"/>
        <v>#N/A</v>
      </c>
    </row>
    <row r="687" spans="1:27" x14ac:dyDescent="0.25">
      <c r="A687" s="284">
        <f>+Declarations!A687</f>
        <v>0</v>
      </c>
      <c r="B687" t="str">
        <f t="shared" si="211"/>
        <v/>
      </c>
      <c r="C687" s="1" t="str">
        <f t="shared" si="212"/>
        <v/>
      </c>
      <c r="D687" s="1" t="str">
        <f t="shared" si="230"/>
        <v/>
      </c>
      <c r="E687" s="15">
        <f t="shared" si="213"/>
        <v>0</v>
      </c>
      <c r="F687" s="1">
        <f t="shared" si="214"/>
        <v>0</v>
      </c>
      <c r="G687" s="1" t="str">
        <f t="shared" si="215"/>
        <v/>
      </c>
      <c r="H687" t="str">
        <f t="shared" si="229"/>
        <v xml:space="preserve"> </v>
      </c>
      <c r="M687" s="39">
        <f t="shared" ref="M687:M750" si="231">IF(ISNA(VLOOKUP($A687,SprintData,2,FALSE)),0,VLOOKUP($A687,SprintData,2,FALSE))</f>
        <v>0</v>
      </c>
      <c r="N687" s="39">
        <f t="shared" si="216"/>
        <v>0</v>
      </c>
      <c r="O687" s="39">
        <f t="shared" si="217"/>
        <v>0</v>
      </c>
      <c r="P687" s="39">
        <f t="shared" si="218"/>
        <v>0</v>
      </c>
      <c r="Q687" s="367">
        <f t="shared" si="219"/>
        <v>0</v>
      </c>
      <c r="R687" s="368">
        <f t="shared" si="220"/>
        <v>0</v>
      </c>
      <c r="S687" s="367">
        <f t="shared" si="221"/>
        <v>0</v>
      </c>
      <c r="T687" s="367">
        <f t="shared" si="222"/>
        <v>0</v>
      </c>
      <c r="U687">
        <f t="shared" si="223"/>
        <v>0</v>
      </c>
      <c r="V687">
        <f t="shared" si="224"/>
        <v>0</v>
      </c>
      <c r="W687">
        <f t="shared" si="225"/>
        <v>0</v>
      </c>
      <c r="X687">
        <f t="shared" si="226"/>
        <v>0</v>
      </c>
      <c r="Y687">
        <f t="shared" si="227"/>
        <v>0</v>
      </c>
      <c r="AA687" s="1" t="e">
        <f t="shared" si="228"/>
        <v>#N/A</v>
      </c>
    </row>
    <row r="688" spans="1:27" x14ac:dyDescent="0.25">
      <c r="A688" s="284">
        <f>+Declarations!A688</f>
        <v>0</v>
      </c>
      <c r="B688" t="str">
        <f t="shared" si="211"/>
        <v/>
      </c>
      <c r="C688" s="1" t="str">
        <f t="shared" si="212"/>
        <v/>
      </c>
      <c r="D688" s="1" t="str">
        <f t="shared" si="230"/>
        <v/>
      </c>
      <c r="E688" s="15">
        <f t="shared" si="213"/>
        <v>0</v>
      </c>
      <c r="F688" s="1">
        <f t="shared" si="214"/>
        <v>0</v>
      </c>
      <c r="G688" s="1" t="str">
        <f t="shared" si="215"/>
        <v/>
      </c>
      <c r="H688" t="str">
        <f t="shared" si="229"/>
        <v xml:space="preserve"> </v>
      </c>
      <c r="M688" s="39">
        <f t="shared" si="231"/>
        <v>0</v>
      </c>
      <c r="N688" s="39">
        <f t="shared" si="216"/>
        <v>0</v>
      </c>
      <c r="O688" s="39">
        <f t="shared" si="217"/>
        <v>0</v>
      </c>
      <c r="P688" s="39">
        <f t="shared" si="218"/>
        <v>0</v>
      </c>
      <c r="Q688" s="367">
        <f t="shared" si="219"/>
        <v>0</v>
      </c>
      <c r="R688" s="368">
        <f t="shared" si="220"/>
        <v>0</v>
      </c>
      <c r="S688" s="367">
        <f t="shared" si="221"/>
        <v>0</v>
      </c>
      <c r="T688" s="367">
        <f t="shared" si="222"/>
        <v>0</v>
      </c>
      <c r="U688">
        <f t="shared" si="223"/>
        <v>0</v>
      </c>
      <c r="V688">
        <f t="shared" si="224"/>
        <v>0</v>
      </c>
      <c r="W688">
        <f t="shared" si="225"/>
        <v>0</v>
      </c>
      <c r="X688">
        <f t="shared" si="226"/>
        <v>0</v>
      </c>
      <c r="Y688">
        <f t="shared" si="227"/>
        <v>0</v>
      </c>
      <c r="AA688" s="1" t="e">
        <f t="shared" si="228"/>
        <v>#N/A</v>
      </c>
    </row>
    <row r="689" spans="1:27" x14ac:dyDescent="0.25">
      <c r="A689" s="284">
        <f>+Declarations!A689</f>
        <v>0</v>
      </c>
      <c r="B689" t="str">
        <f t="shared" si="211"/>
        <v/>
      </c>
      <c r="C689" s="1" t="str">
        <f t="shared" si="212"/>
        <v/>
      </c>
      <c r="D689" s="1" t="str">
        <f t="shared" si="230"/>
        <v/>
      </c>
      <c r="E689" s="15">
        <f t="shared" si="213"/>
        <v>0</v>
      </c>
      <c r="F689" s="1">
        <f t="shared" si="214"/>
        <v>0</v>
      </c>
      <c r="G689" s="1" t="str">
        <f t="shared" si="215"/>
        <v/>
      </c>
      <c r="H689" t="str">
        <f t="shared" si="229"/>
        <v xml:space="preserve"> </v>
      </c>
      <c r="M689" s="39">
        <f t="shared" si="231"/>
        <v>0</v>
      </c>
      <c r="N689" s="39">
        <f t="shared" si="216"/>
        <v>0</v>
      </c>
      <c r="O689" s="39">
        <f t="shared" si="217"/>
        <v>0</v>
      </c>
      <c r="P689" s="39">
        <f t="shared" si="218"/>
        <v>0</v>
      </c>
      <c r="Q689" s="367">
        <f t="shared" si="219"/>
        <v>0</v>
      </c>
      <c r="R689" s="368">
        <f t="shared" si="220"/>
        <v>0</v>
      </c>
      <c r="S689" s="367">
        <f t="shared" si="221"/>
        <v>0</v>
      </c>
      <c r="T689" s="367">
        <f t="shared" si="222"/>
        <v>0</v>
      </c>
      <c r="U689">
        <f t="shared" si="223"/>
        <v>0</v>
      </c>
      <c r="V689">
        <f t="shared" si="224"/>
        <v>0</v>
      </c>
      <c r="W689">
        <f t="shared" si="225"/>
        <v>0</v>
      </c>
      <c r="X689">
        <f t="shared" si="226"/>
        <v>0</v>
      </c>
      <c r="Y689">
        <f t="shared" si="227"/>
        <v>0</v>
      </c>
      <c r="AA689" s="1" t="e">
        <f t="shared" si="228"/>
        <v>#N/A</v>
      </c>
    </row>
    <row r="690" spans="1:27" x14ac:dyDescent="0.25">
      <c r="A690" s="284">
        <f>+Declarations!A690</f>
        <v>0</v>
      </c>
      <c r="B690" t="str">
        <f t="shared" si="211"/>
        <v/>
      </c>
      <c r="C690" s="1" t="str">
        <f t="shared" si="212"/>
        <v/>
      </c>
      <c r="D690" s="1" t="str">
        <f t="shared" si="230"/>
        <v/>
      </c>
      <c r="E690" s="15">
        <f t="shared" si="213"/>
        <v>0</v>
      </c>
      <c r="F690" s="1">
        <f t="shared" si="214"/>
        <v>0</v>
      </c>
      <c r="G690" s="1" t="str">
        <f t="shared" si="215"/>
        <v/>
      </c>
      <c r="H690" t="str">
        <f t="shared" si="229"/>
        <v xml:space="preserve"> </v>
      </c>
      <c r="M690" s="39">
        <f t="shared" si="231"/>
        <v>0</v>
      </c>
      <c r="N690" s="39">
        <f t="shared" si="216"/>
        <v>0</v>
      </c>
      <c r="O690" s="39">
        <f t="shared" si="217"/>
        <v>0</v>
      </c>
      <c r="P690" s="39">
        <f t="shared" si="218"/>
        <v>0</v>
      </c>
      <c r="Q690" s="367">
        <f t="shared" si="219"/>
        <v>0</v>
      </c>
      <c r="R690" s="368">
        <f t="shared" si="220"/>
        <v>0</v>
      </c>
      <c r="S690" s="367">
        <f t="shared" si="221"/>
        <v>0</v>
      </c>
      <c r="T690" s="367">
        <f t="shared" si="222"/>
        <v>0</v>
      </c>
      <c r="U690">
        <f t="shared" si="223"/>
        <v>0</v>
      </c>
      <c r="V690">
        <f t="shared" si="224"/>
        <v>0</v>
      </c>
      <c r="W690">
        <f t="shared" si="225"/>
        <v>0</v>
      </c>
      <c r="X690">
        <f t="shared" si="226"/>
        <v>0</v>
      </c>
      <c r="Y690">
        <f t="shared" si="227"/>
        <v>0</v>
      </c>
      <c r="AA690" s="1" t="e">
        <f t="shared" si="228"/>
        <v>#N/A</v>
      </c>
    </row>
    <row r="691" spans="1:27" x14ac:dyDescent="0.25">
      <c r="A691" s="284">
        <f>+Declarations!A691</f>
        <v>0</v>
      </c>
      <c r="B691" t="str">
        <f t="shared" si="211"/>
        <v/>
      </c>
      <c r="C691" s="1" t="str">
        <f t="shared" si="212"/>
        <v/>
      </c>
      <c r="D691" s="1" t="str">
        <f t="shared" si="230"/>
        <v/>
      </c>
      <c r="E691" s="15">
        <f t="shared" si="213"/>
        <v>0</v>
      </c>
      <c r="F691" s="1">
        <f t="shared" si="214"/>
        <v>0</v>
      </c>
      <c r="G691" s="1" t="str">
        <f t="shared" si="215"/>
        <v/>
      </c>
      <c r="H691" t="str">
        <f t="shared" si="229"/>
        <v xml:space="preserve"> </v>
      </c>
      <c r="M691" s="39">
        <f t="shared" si="231"/>
        <v>0</v>
      </c>
      <c r="N691" s="39">
        <f t="shared" si="216"/>
        <v>0</v>
      </c>
      <c r="O691" s="39">
        <f t="shared" si="217"/>
        <v>0</v>
      </c>
      <c r="P691" s="39">
        <f t="shared" si="218"/>
        <v>0</v>
      </c>
      <c r="Q691" s="367">
        <f t="shared" si="219"/>
        <v>0</v>
      </c>
      <c r="R691" s="368">
        <f t="shared" si="220"/>
        <v>0</v>
      </c>
      <c r="S691" s="367">
        <f t="shared" si="221"/>
        <v>0</v>
      </c>
      <c r="T691" s="367">
        <f t="shared" si="222"/>
        <v>0</v>
      </c>
      <c r="U691">
        <f t="shared" si="223"/>
        <v>0</v>
      </c>
      <c r="V691">
        <f t="shared" si="224"/>
        <v>0</v>
      </c>
      <c r="W691">
        <f t="shared" si="225"/>
        <v>0</v>
      </c>
      <c r="X691">
        <f t="shared" si="226"/>
        <v>0</v>
      </c>
      <c r="Y691">
        <f t="shared" si="227"/>
        <v>0</v>
      </c>
      <c r="AA691" s="1" t="e">
        <f t="shared" si="228"/>
        <v>#N/A</v>
      </c>
    </row>
    <row r="692" spans="1:27" x14ac:dyDescent="0.25">
      <c r="A692" s="284">
        <f>+Declarations!A692</f>
        <v>0</v>
      </c>
      <c r="B692" t="str">
        <f t="shared" si="211"/>
        <v/>
      </c>
      <c r="C692" s="1" t="str">
        <f t="shared" si="212"/>
        <v/>
      </c>
      <c r="D692" s="1" t="str">
        <f t="shared" si="230"/>
        <v/>
      </c>
      <c r="E692" s="15">
        <f t="shared" si="213"/>
        <v>0</v>
      </c>
      <c r="F692" s="1">
        <f t="shared" si="214"/>
        <v>0</v>
      </c>
      <c r="G692" s="1" t="str">
        <f t="shared" si="215"/>
        <v/>
      </c>
      <c r="H692" t="str">
        <f t="shared" si="229"/>
        <v xml:space="preserve"> </v>
      </c>
      <c r="M692" s="39">
        <f t="shared" si="231"/>
        <v>0</v>
      </c>
      <c r="N692" s="39">
        <f t="shared" si="216"/>
        <v>0</v>
      </c>
      <c r="O692" s="39">
        <f t="shared" si="217"/>
        <v>0</v>
      </c>
      <c r="P692" s="39">
        <f t="shared" si="218"/>
        <v>0</v>
      </c>
      <c r="Q692" s="367">
        <f t="shared" si="219"/>
        <v>0</v>
      </c>
      <c r="R692" s="368">
        <f t="shared" si="220"/>
        <v>0</v>
      </c>
      <c r="S692" s="367">
        <f t="shared" si="221"/>
        <v>0</v>
      </c>
      <c r="T692" s="367">
        <f t="shared" si="222"/>
        <v>0</v>
      </c>
      <c r="U692">
        <f t="shared" si="223"/>
        <v>0</v>
      </c>
      <c r="V692">
        <f t="shared" si="224"/>
        <v>0</v>
      </c>
      <c r="W692">
        <f t="shared" si="225"/>
        <v>0</v>
      </c>
      <c r="X692">
        <f t="shared" si="226"/>
        <v>0</v>
      </c>
      <c r="Y692">
        <f t="shared" si="227"/>
        <v>0</v>
      </c>
      <c r="AA692" s="1" t="e">
        <f t="shared" si="228"/>
        <v>#N/A</v>
      </c>
    </row>
    <row r="693" spans="1:27" x14ac:dyDescent="0.25">
      <c r="A693" s="284">
        <f>+Declarations!A693</f>
        <v>0</v>
      </c>
      <c r="B693" t="str">
        <f t="shared" si="211"/>
        <v/>
      </c>
      <c r="C693" s="1" t="str">
        <f t="shared" si="212"/>
        <v/>
      </c>
      <c r="D693" s="1" t="str">
        <f t="shared" si="230"/>
        <v/>
      </c>
      <c r="E693" s="15">
        <f t="shared" si="213"/>
        <v>0</v>
      </c>
      <c r="F693" s="1">
        <f t="shared" si="214"/>
        <v>0</v>
      </c>
      <c r="G693" s="1" t="str">
        <f t="shared" si="215"/>
        <v/>
      </c>
      <c r="H693" t="str">
        <f t="shared" si="229"/>
        <v xml:space="preserve"> </v>
      </c>
      <c r="M693" s="39">
        <f t="shared" si="231"/>
        <v>0</v>
      </c>
      <c r="N693" s="39">
        <f t="shared" si="216"/>
        <v>0</v>
      </c>
      <c r="O693" s="39">
        <f t="shared" si="217"/>
        <v>0</v>
      </c>
      <c r="P693" s="39">
        <f t="shared" si="218"/>
        <v>0</v>
      </c>
      <c r="Q693" s="367">
        <f t="shared" si="219"/>
        <v>0</v>
      </c>
      <c r="R693" s="368">
        <f t="shared" si="220"/>
        <v>0</v>
      </c>
      <c r="S693" s="367">
        <f t="shared" si="221"/>
        <v>0</v>
      </c>
      <c r="T693" s="367">
        <f t="shared" si="222"/>
        <v>0</v>
      </c>
      <c r="U693">
        <f t="shared" si="223"/>
        <v>0</v>
      </c>
      <c r="V693">
        <f t="shared" si="224"/>
        <v>0</v>
      </c>
      <c r="W693">
        <f t="shared" si="225"/>
        <v>0</v>
      </c>
      <c r="X693">
        <f t="shared" si="226"/>
        <v>0</v>
      </c>
      <c r="Y693">
        <f t="shared" si="227"/>
        <v>0</v>
      </c>
      <c r="AA693" s="1" t="e">
        <f t="shared" si="228"/>
        <v>#N/A</v>
      </c>
    </row>
    <row r="694" spans="1:27" x14ac:dyDescent="0.25">
      <c r="A694" s="284">
        <f>+Declarations!A694</f>
        <v>0</v>
      </c>
      <c r="B694" t="str">
        <f t="shared" si="211"/>
        <v/>
      </c>
      <c r="C694" s="1" t="str">
        <f t="shared" si="212"/>
        <v/>
      </c>
      <c r="D694" s="1" t="str">
        <f t="shared" si="230"/>
        <v/>
      </c>
      <c r="E694" s="15">
        <f t="shared" si="213"/>
        <v>0</v>
      </c>
      <c r="F694" s="1">
        <f t="shared" si="214"/>
        <v>0</v>
      </c>
      <c r="G694" s="1" t="str">
        <f t="shared" si="215"/>
        <v/>
      </c>
      <c r="H694" t="str">
        <f t="shared" si="229"/>
        <v xml:space="preserve"> </v>
      </c>
      <c r="M694" s="39">
        <f t="shared" si="231"/>
        <v>0</v>
      </c>
      <c r="N694" s="39">
        <f t="shared" si="216"/>
        <v>0</v>
      </c>
      <c r="O694" s="39">
        <f t="shared" si="217"/>
        <v>0</v>
      </c>
      <c r="P694" s="39">
        <f t="shared" si="218"/>
        <v>0</v>
      </c>
      <c r="Q694" s="367">
        <f t="shared" si="219"/>
        <v>0</v>
      </c>
      <c r="R694" s="368">
        <f t="shared" si="220"/>
        <v>0</v>
      </c>
      <c r="S694" s="367">
        <f t="shared" si="221"/>
        <v>0</v>
      </c>
      <c r="T694" s="367">
        <f t="shared" si="222"/>
        <v>0</v>
      </c>
      <c r="U694">
        <f t="shared" si="223"/>
        <v>0</v>
      </c>
      <c r="V694">
        <f t="shared" si="224"/>
        <v>0</v>
      </c>
      <c r="W694">
        <f t="shared" si="225"/>
        <v>0</v>
      </c>
      <c r="X694">
        <f t="shared" si="226"/>
        <v>0</v>
      </c>
      <c r="Y694">
        <f t="shared" si="227"/>
        <v>0</v>
      </c>
      <c r="AA694" s="1" t="e">
        <f t="shared" si="228"/>
        <v>#N/A</v>
      </c>
    </row>
    <row r="695" spans="1:27" x14ac:dyDescent="0.25">
      <c r="A695" s="284">
        <f>+Declarations!A695</f>
        <v>0</v>
      </c>
      <c r="B695" t="str">
        <f t="shared" si="211"/>
        <v/>
      </c>
      <c r="C695" s="1" t="str">
        <f t="shared" si="212"/>
        <v/>
      </c>
      <c r="D695" s="1" t="str">
        <f t="shared" si="230"/>
        <v/>
      </c>
      <c r="E695" s="15">
        <f t="shared" si="213"/>
        <v>0</v>
      </c>
      <c r="F695" s="1">
        <f t="shared" si="214"/>
        <v>0</v>
      </c>
      <c r="G695" s="1" t="str">
        <f t="shared" si="215"/>
        <v/>
      </c>
      <c r="H695" t="str">
        <f t="shared" si="229"/>
        <v xml:space="preserve"> </v>
      </c>
      <c r="M695" s="39">
        <f t="shared" si="231"/>
        <v>0</v>
      </c>
      <c r="N695" s="39">
        <f t="shared" si="216"/>
        <v>0</v>
      </c>
      <c r="O695" s="39">
        <f t="shared" si="217"/>
        <v>0</v>
      </c>
      <c r="P695" s="39">
        <f t="shared" si="218"/>
        <v>0</v>
      </c>
      <c r="Q695" s="367">
        <f t="shared" si="219"/>
        <v>0</v>
      </c>
      <c r="R695" s="368">
        <f t="shared" si="220"/>
        <v>0</v>
      </c>
      <c r="S695" s="367">
        <f t="shared" si="221"/>
        <v>0</v>
      </c>
      <c r="T695" s="367">
        <f t="shared" si="222"/>
        <v>0</v>
      </c>
      <c r="U695">
        <f t="shared" si="223"/>
        <v>0</v>
      </c>
      <c r="V695">
        <f t="shared" si="224"/>
        <v>0</v>
      </c>
      <c r="W695">
        <f t="shared" si="225"/>
        <v>0</v>
      </c>
      <c r="X695">
        <f t="shared" si="226"/>
        <v>0</v>
      </c>
      <c r="Y695">
        <f t="shared" si="227"/>
        <v>0</v>
      </c>
      <c r="AA695" s="1" t="e">
        <f t="shared" si="228"/>
        <v>#N/A</v>
      </c>
    </row>
    <row r="696" spans="1:27" x14ac:dyDescent="0.25">
      <c r="A696" s="284">
        <f>+Declarations!A696</f>
        <v>0</v>
      </c>
      <c r="B696" t="str">
        <f t="shared" si="211"/>
        <v/>
      </c>
      <c r="C696" s="1" t="str">
        <f t="shared" si="212"/>
        <v/>
      </c>
      <c r="D696" s="1" t="str">
        <f t="shared" si="230"/>
        <v/>
      </c>
      <c r="E696" s="15">
        <f t="shared" si="213"/>
        <v>0</v>
      </c>
      <c r="F696" s="1">
        <f t="shared" si="214"/>
        <v>0</v>
      </c>
      <c r="G696" s="1" t="str">
        <f t="shared" si="215"/>
        <v/>
      </c>
      <c r="H696" t="str">
        <f t="shared" si="229"/>
        <v xml:space="preserve"> </v>
      </c>
      <c r="M696" s="39">
        <f t="shared" si="231"/>
        <v>0</v>
      </c>
      <c r="N696" s="39">
        <f t="shared" si="216"/>
        <v>0</v>
      </c>
      <c r="O696" s="39">
        <f t="shared" si="217"/>
        <v>0</v>
      </c>
      <c r="P696" s="39">
        <f t="shared" si="218"/>
        <v>0</v>
      </c>
      <c r="Q696" s="367">
        <f t="shared" si="219"/>
        <v>0</v>
      </c>
      <c r="R696" s="368">
        <f t="shared" si="220"/>
        <v>0</v>
      </c>
      <c r="S696" s="367">
        <f t="shared" si="221"/>
        <v>0</v>
      </c>
      <c r="T696" s="367">
        <f t="shared" si="222"/>
        <v>0</v>
      </c>
      <c r="U696">
        <f t="shared" si="223"/>
        <v>0</v>
      </c>
      <c r="V696">
        <f t="shared" si="224"/>
        <v>0</v>
      </c>
      <c r="W696">
        <f t="shared" si="225"/>
        <v>0</v>
      </c>
      <c r="X696">
        <f t="shared" si="226"/>
        <v>0</v>
      </c>
      <c r="Y696">
        <f t="shared" si="227"/>
        <v>0</v>
      </c>
      <c r="AA696" s="1" t="e">
        <f t="shared" si="228"/>
        <v>#N/A</v>
      </c>
    </row>
    <row r="697" spans="1:27" x14ac:dyDescent="0.25">
      <c r="A697" s="284">
        <f>+Declarations!A697</f>
        <v>0</v>
      </c>
      <c r="B697" t="str">
        <f t="shared" si="211"/>
        <v/>
      </c>
      <c r="C697" s="1" t="str">
        <f t="shared" si="212"/>
        <v/>
      </c>
      <c r="D697" s="1" t="str">
        <f t="shared" si="230"/>
        <v/>
      </c>
      <c r="E697" s="15">
        <f t="shared" si="213"/>
        <v>0</v>
      </c>
      <c r="F697" s="1">
        <f t="shared" si="214"/>
        <v>0</v>
      </c>
      <c r="G697" s="1" t="str">
        <f t="shared" si="215"/>
        <v/>
      </c>
      <c r="H697" t="str">
        <f t="shared" si="229"/>
        <v xml:space="preserve"> </v>
      </c>
      <c r="M697" s="39">
        <f t="shared" si="231"/>
        <v>0</v>
      </c>
      <c r="N697" s="39">
        <f t="shared" si="216"/>
        <v>0</v>
      </c>
      <c r="O697" s="39">
        <f t="shared" si="217"/>
        <v>0</v>
      </c>
      <c r="P697" s="39">
        <f t="shared" si="218"/>
        <v>0</v>
      </c>
      <c r="Q697" s="367">
        <f t="shared" si="219"/>
        <v>0</v>
      </c>
      <c r="R697" s="368">
        <f t="shared" si="220"/>
        <v>0</v>
      </c>
      <c r="S697" s="367">
        <f t="shared" si="221"/>
        <v>0</v>
      </c>
      <c r="T697" s="367">
        <f t="shared" si="222"/>
        <v>0</v>
      </c>
      <c r="U697">
        <f t="shared" si="223"/>
        <v>0</v>
      </c>
      <c r="V697">
        <f t="shared" si="224"/>
        <v>0</v>
      </c>
      <c r="W697">
        <f t="shared" si="225"/>
        <v>0</v>
      </c>
      <c r="X697">
        <f t="shared" si="226"/>
        <v>0</v>
      </c>
      <c r="Y697">
        <f t="shared" si="227"/>
        <v>0</v>
      </c>
      <c r="AA697" s="1" t="e">
        <f t="shared" si="228"/>
        <v>#N/A</v>
      </c>
    </row>
    <row r="698" spans="1:27" x14ac:dyDescent="0.25">
      <c r="A698" s="284">
        <f>+Declarations!A698</f>
        <v>0</v>
      </c>
      <c r="B698" t="str">
        <f t="shared" si="211"/>
        <v/>
      </c>
      <c r="C698" s="1" t="str">
        <f t="shared" si="212"/>
        <v/>
      </c>
      <c r="D698" s="1" t="str">
        <f t="shared" si="230"/>
        <v/>
      </c>
      <c r="E698" s="15">
        <f t="shared" si="213"/>
        <v>0</v>
      </c>
      <c r="F698" s="1">
        <f t="shared" si="214"/>
        <v>0</v>
      </c>
      <c r="G698" s="1" t="str">
        <f t="shared" si="215"/>
        <v/>
      </c>
      <c r="H698" t="str">
        <f t="shared" si="229"/>
        <v xml:space="preserve"> </v>
      </c>
      <c r="M698" s="39">
        <f t="shared" si="231"/>
        <v>0</v>
      </c>
      <c r="N698" s="39">
        <f t="shared" si="216"/>
        <v>0</v>
      </c>
      <c r="O698" s="39">
        <f t="shared" si="217"/>
        <v>0</v>
      </c>
      <c r="P698" s="39">
        <f t="shared" si="218"/>
        <v>0</v>
      </c>
      <c r="Q698" s="367">
        <f t="shared" si="219"/>
        <v>0</v>
      </c>
      <c r="R698" s="368">
        <f t="shared" si="220"/>
        <v>0</v>
      </c>
      <c r="S698" s="367">
        <f t="shared" si="221"/>
        <v>0</v>
      </c>
      <c r="T698" s="367">
        <f t="shared" si="222"/>
        <v>0</v>
      </c>
      <c r="U698">
        <f t="shared" si="223"/>
        <v>0</v>
      </c>
      <c r="V698">
        <f t="shared" si="224"/>
        <v>0</v>
      </c>
      <c r="W698">
        <f t="shared" si="225"/>
        <v>0</v>
      </c>
      <c r="X698">
        <f t="shared" si="226"/>
        <v>0</v>
      </c>
      <c r="Y698">
        <f t="shared" si="227"/>
        <v>0</v>
      </c>
      <c r="AA698" s="1" t="e">
        <f t="shared" si="228"/>
        <v>#N/A</v>
      </c>
    </row>
    <row r="699" spans="1:27" x14ac:dyDescent="0.25">
      <c r="A699" s="284">
        <f>+Declarations!A699</f>
        <v>0</v>
      </c>
      <c r="B699" t="str">
        <f t="shared" si="211"/>
        <v/>
      </c>
      <c r="C699" s="1" t="str">
        <f t="shared" si="212"/>
        <v/>
      </c>
      <c r="D699" s="1" t="str">
        <f t="shared" si="230"/>
        <v/>
      </c>
      <c r="E699" s="15">
        <f t="shared" si="213"/>
        <v>0</v>
      </c>
      <c r="F699" s="1">
        <f t="shared" si="214"/>
        <v>0</v>
      </c>
      <c r="G699" s="1" t="str">
        <f t="shared" si="215"/>
        <v/>
      </c>
      <c r="H699" t="str">
        <f t="shared" si="229"/>
        <v xml:space="preserve"> </v>
      </c>
      <c r="M699" s="39">
        <f t="shared" si="231"/>
        <v>0</v>
      </c>
      <c r="N699" s="39">
        <f t="shared" si="216"/>
        <v>0</v>
      </c>
      <c r="O699" s="39">
        <f t="shared" si="217"/>
        <v>0</v>
      </c>
      <c r="P699" s="39">
        <f t="shared" si="218"/>
        <v>0</v>
      </c>
      <c r="Q699" s="367">
        <f t="shared" si="219"/>
        <v>0</v>
      </c>
      <c r="R699" s="368">
        <f t="shared" si="220"/>
        <v>0</v>
      </c>
      <c r="S699" s="367">
        <f t="shared" si="221"/>
        <v>0</v>
      </c>
      <c r="T699" s="367">
        <f t="shared" si="222"/>
        <v>0</v>
      </c>
      <c r="U699">
        <f t="shared" si="223"/>
        <v>0</v>
      </c>
      <c r="V699">
        <f t="shared" si="224"/>
        <v>0</v>
      </c>
      <c r="W699">
        <f t="shared" si="225"/>
        <v>0</v>
      </c>
      <c r="X699">
        <f t="shared" si="226"/>
        <v>0</v>
      </c>
      <c r="Y699">
        <f t="shared" si="227"/>
        <v>0</v>
      </c>
      <c r="AA699" s="1" t="e">
        <f t="shared" si="228"/>
        <v>#N/A</v>
      </c>
    </row>
    <row r="700" spans="1:27" x14ac:dyDescent="0.25">
      <c r="A700" s="284">
        <f>+Declarations!A700</f>
        <v>0</v>
      </c>
      <c r="B700" t="str">
        <f t="shared" si="211"/>
        <v/>
      </c>
      <c r="C700" s="1" t="str">
        <f t="shared" si="212"/>
        <v/>
      </c>
      <c r="D700" s="1" t="str">
        <f t="shared" si="230"/>
        <v/>
      </c>
      <c r="E700" s="15">
        <f t="shared" si="213"/>
        <v>0</v>
      </c>
      <c r="F700" s="1">
        <f t="shared" si="214"/>
        <v>0</v>
      </c>
      <c r="G700" s="1" t="str">
        <f t="shared" si="215"/>
        <v/>
      </c>
      <c r="H700" t="str">
        <f t="shared" si="229"/>
        <v xml:space="preserve"> </v>
      </c>
      <c r="M700" s="39">
        <f t="shared" si="231"/>
        <v>0</v>
      </c>
      <c r="N700" s="39">
        <f t="shared" si="216"/>
        <v>0</v>
      </c>
      <c r="O700" s="39">
        <f t="shared" si="217"/>
        <v>0</v>
      </c>
      <c r="P700" s="39">
        <f t="shared" si="218"/>
        <v>0</v>
      </c>
      <c r="Q700" s="367">
        <f t="shared" si="219"/>
        <v>0</v>
      </c>
      <c r="R700" s="368">
        <f t="shared" si="220"/>
        <v>0</v>
      </c>
      <c r="S700" s="367">
        <f t="shared" si="221"/>
        <v>0</v>
      </c>
      <c r="T700" s="367">
        <f t="shared" si="222"/>
        <v>0</v>
      </c>
      <c r="U700">
        <f t="shared" si="223"/>
        <v>0</v>
      </c>
      <c r="V700">
        <f t="shared" si="224"/>
        <v>0</v>
      </c>
      <c r="W700">
        <f t="shared" si="225"/>
        <v>0</v>
      </c>
      <c r="X700">
        <f t="shared" si="226"/>
        <v>0</v>
      </c>
      <c r="Y700">
        <f t="shared" si="227"/>
        <v>0</v>
      </c>
      <c r="AA700" s="1" t="e">
        <f t="shared" si="228"/>
        <v>#N/A</v>
      </c>
    </row>
    <row r="701" spans="1:27" x14ac:dyDescent="0.25">
      <c r="A701" s="284">
        <f>+Declarations!A701</f>
        <v>0</v>
      </c>
      <c r="B701" t="str">
        <f t="shared" si="211"/>
        <v/>
      </c>
      <c r="C701" s="1" t="str">
        <f t="shared" si="212"/>
        <v/>
      </c>
      <c r="D701" s="1" t="str">
        <f t="shared" si="230"/>
        <v/>
      </c>
      <c r="E701" s="15">
        <f t="shared" si="213"/>
        <v>0</v>
      </c>
      <c r="F701" s="1">
        <f t="shared" si="214"/>
        <v>0</v>
      </c>
      <c r="G701" s="1" t="str">
        <f t="shared" si="215"/>
        <v/>
      </c>
      <c r="H701" t="str">
        <f t="shared" si="229"/>
        <v xml:space="preserve"> </v>
      </c>
      <c r="M701" s="39">
        <f t="shared" si="231"/>
        <v>0</v>
      </c>
      <c r="N701" s="39">
        <f t="shared" si="216"/>
        <v>0</v>
      </c>
      <c r="O701" s="39">
        <f t="shared" si="217"/>
        <v>0</v>
      </c>
      <c r="P701" s="39">
        <f t="shared" si="218"/>
        <v>0</v>
      </c>
      <c r="Q701" s="367">
        <f t="shared" si="219"/>
        <v>0</v>
      </c>
      <c r="R701" s="368">
        <f t="shared" si="220"/>
        <v>0</v>
      </c>
      <c r="S701" s="367">
        <f t="shared" si="221"/>
        <v>0</v>
      </c>
      <c r="T701" s="367">
        <f t="shared" si="222"/>
        <v>0</v>
      </c>
      <c r="U701">
        <f t="shared" si="223"/>
        <v>0</v>
      </c>
      <c r="V701">
        <f t="shared" si="224"/>
        <v>0</v>
      </c>
      <c r="W701">
        <f t="shared" si="225"/>
        <v>0</v>
      </c>
      <c r="X701">
        <f t="shared" si="226"/>
        <v>0</v>
      </c>
      <c r="Y701">
        <f t="shared" si="227"/>
        <v>0</v>
      </c>
      <c r="AA701" s="1" t="e">
        <f t="shared" si="228"/>
        <v>#N/A</v>
      </c>
    </row>
    <row r="702" spans="1:27" x14ac:dyDescent="0.25">
      <c r="A702" s="284">
        <f>+Declarations!A702</f>
        <v>0</v>
      </c>
      <c r="B702" t="str">
        <f t="shared" si="211"/>
        <v/>
      </c>
      <c r="C702" s="1" t="str">
        <f t="shared" si="212"/>
        <v/>
      </c>
      <c r="D702" s="1" t="str">
        <f t="shared" si="230"/>
        <v/>
      </c>
      <c r="E702" s="15">
        <f t="shared" si="213"/>
        <v>0</v>
      </c>
      <c r="F702" s="1">
        <f t="shared" si="214"/>
        <v>0</v>
      </c>
      <c r="G702" s="1" t="str">
        <f t="shared" si="215"/>
        <v/>
      </c>
      <c r="H702" t="str">
        <f t="shared" si="229"/>
        <v xml:space="preserve"> </v>
      </c>
      <c r="M702" s="39">
        <f t="shared" si="231"/>
        <v>0</v>
      </c>
      <c r="N702" s="39">
        <f t="shared" si="216"/>
        <v>0</v>
      </c>
      <c r="O702" s="39">
        <f t="shared" si="217"/>
        <v>0</v>
      </c>
      <c r="P702" s="39">
        <f t="shared" si="218"/>
        <v>0</v>
      </c>
      <c r="Q702" s="367">
        <f t="shared" si="219"/>
        <v>0</v>
      </c>
      <c r="R702" s="368">
        <f t="shared" si="220"/>
        <v>0</v>
      </c>
      <c r="S702" s="367">
        <f t="shared" si="221"/>
        <v>0</v>
      </c>
      <c r="T702" s="367">
        <f t="shared" si="222"/>
        <v>0</v>
      </c>
      <c r="U702">
        <f t="shared" si="223"/>
        <v>0</v>
      </c>
      <c r="V702">
        <f t="shared" si="224"/>
        <v>0</v>
      </c>
      <c r="W702">
        <f t="shared" si="225"/>
        <v>0</v>
      </c>
      <c r="X702">
        <f t="shared" si="226"/>
        <v>0</v>
      </c>
      <c r="Y702">
        <f t="shared" si="227"/>
        <v>0</v>
      </c>
      <c r="AA702" s="1" t="e">
        <f t="shared" si="228"/>
        <v>#N/A</v>
      </c>
    </row>
    <row r="703" spans="1:27" x14ac:dyDescent="0.25">
      <c r="A703" s="284">
        <f>+Declarations!A703</f>
        <v>0</v>
      </c>
      <c r="B703" t="str">
        <f t="shared" si="211"/>
        <v/>
      </c>
      <c r="C703" s="1" t="str">
        <f t="shared" si="212"/>
        <v/>
      </c>
      <c r="D703" s="1" t="str">
        <f t="shared" si="230"/>
        <v/>
      </c>
      <c r="E703" s="15">
        <f t="shared" si="213"/>
        <v>0</v>
      </c>
      <c r="F703" s="1">
        <f t="shared" si="214"/>
        <v>0</v>
      </c>
      <c r="G703" s="1" t="str">
        <f t="shared" si="215"/>
        <v/>
      </c>
      <c r="H703" t="str">
        <f t="shared" si="229"/>
        <v xml:space="preserve"> </v>
      </c>
      <c r="M703" s="39">
        <f t="shared" si="231"/>
        <v>0</v>
      </c>
      <c r="N703" s="39">
        <f t="shared" si="216"/>
        <v>0</v>
      </c>
      <c r="O703" s="39">
        <f t="shared" si="217"/>
        <v>0</v>
      </c>
      <c r="P703" s="39">
        <f t="shared" si="218"/>
        <v>0</v>
      </c>
      <c r="Q703" s="367">
        <f t="shared" si="219"/>
        <v>0</v>
      </c>
      <c r="R703" s="368">
        <f t="shared" si="220"/>
        <v>0</v>
      </c>
      <c r="S703" s="367">
        <f t="shared" si="221"/>
        <v>0</v>
      </c>
      <c r="T703" s="367">
        <f t="shared" si="222"/>
        <v>0</v>
      </c>
      <c r="U703">
        <f t="shared" si="223"/>
        <v>0</v>
      </c>
      <c r="V703">
        <f t="shared" si="224"/>
        <v>0</v>
      </c>
      <c r="W703">
        <f t="shared" si="225"/>
        <v>0</v>
      </c>
      <c r="X703">
        <f t="shared" si="226"/>
        <v>0</v>
      </c>
      <c r="Y703">
        <f t="shared" si="227"/>
        <v>0</v>
      </c>
      <c r="AA703" s="1" t="e">
        <f t="shared" si="228"/>
        <v>#N/A</v>
      </c>
    </row>
    <row r="704" spans="1:27" x14ac:dyDescent="0.25">
      <c r="A704" s="284">
        <f>+Declarations!A704</f>
        <v>0</v>
      </c>
      <c r="B704" t="str">
        <f t="shared" si="211"/>
        <v/>
      </c>
      <c r="C704" s="1" t="str">
        <f t="shared" si="212"/>
        <v/>
      </c>
      <c r="D704" s="1" t="str">
        <f t="shared" si="230"/>
        <v/>
      </c>
      <c r="E704" s="15">
        <f t="shared" si="213"/>
        <v>0</v>
      </c>
      <c r="F704" s="1">
        <f t="shared" si="214"/>
        <v>0</v>
      </c>
      <c r="G704" s="1" t="str">
        <f t="shared" si="215"/>
        <v/>
      </c>
      <c r="H704" t="str">
        <f t="shared" si="229"/>
        <v xml:space="preserve"> </v>
      </c>
      <c r="M704" s="39">
        <f t="shared" si="231"/>
        <v>0</v>
      </c>
      <c r="N704" s="39">
        <f t="shared" si="216"/>
        <v>0</v>
      </c>
      <c r="O704" s="39">
        <f t="shared" si="217"/>
        <v>0</v>
      </c>
      <c r="P704" s="39">
        <f t="shared" si="218"/>
        <v>0</v>
      </c>
      <c r="Q704" s="367">
        <f t="shared" si="219"/>
        <v>0</v>
      </c>
      <c r="R704" s="368">
        <f t="shared" si="220"/>
        <v>0</v>
      </c>
      <c r="S704" s="367">
        <f t="shared" si="221"/>
        <v>0</v>
      </c>
      <c r="T704" s="367">
        <f t="shared" si="222"/>
        <v>0</v>
      </c>
      <c r="U704">
        <f t="shared" si="223"/>
        <v>0</v>
      </c>
      <c r="V704">
        <f t="shared" si="224"/>
        <v>0</v>
      </c>
      <c r="W704">
        <f t="shared" si="225"/>
        <v>0</v>
      </c>
      <c r="X704">
        <f t="shared" si="226"/>
        <v>0</v>
      </c>
      <c r="Y704">
        <f t="shared" si="227"/>
        <v>0</v>
      </c>
      <c r="AA704" s="1" t="e">
        <f t="shared" si="228"/>
        <v>#N/A</v>
      </c>
    </row>
    <row r="705" spans="1:27" x14ac:dyDescent="0.25">
      <c r="A705" s="284">
        <f>+Declarations!A705</f>
        <v>0</v>
      </c>
      <c r="B705" t="str">
        <f t="shared" si="211"/>
        <v/>
      </c>
      <c r="C705" s="1" t="str">
        <f t="shared" si="212"/>
        <v/>
      </c>
      <c r="D705" s="1" t="str">
        <f t="shared" si="230"/>
        <v/>
      </c>
      <c r="E705" s="15">
        <f t="shared" si="213"/>
        <v>0</v>
      </c>
      <c r="F705" s="1">
        <f t="shared" si="214"/>
        <v>0</v>
      </c>
      <c r="G705" s="1" t="str">
        <f t="shared" si="215"/>
        <v/>
      </c>
      <c r="H705" t="str">
        <f t="shared" si="229"/>
        <v xml:space="preserve"> </v>
      </c>
      <c r="M705" s="39">
        <f t="shared" si="231"/>
        <v>0</v>
      </c>
      <c r="N705" s="39">
        <f t="shared" si="216"/>
        <v>0</v>
      </c>
      <c r="O705" s="39">
        <f t="shared" si="217"/>
        <v>0</v>
      </c>
      <c r="P705" s="39">
        <f t="shared" si="218"/>
        <v>0</v>
      </c>
      <c r="Q705" s="367">
        <f t="shared" si="219"/>
        <v>0</v>
      </c>
      <c r="R705" s="368">
        <f t="shared" si="220"/>
        <v>0</v>
      </c>
      <c r="S705" s="367">
        <f t="shared" si="221"/>
        <v>0</v>
      </c>
      <c r="T705" s="367">
        <f t="shared" si="222"/>
        <v>0</v>
      </c>
      <c r="U705">
        <f t="shared" si="223"/>
        <v>0</v>
      </c>
      <c r="V705">
        <f t="shared" si="224"/>
        <v>0</v>
      </c>
      <c r="W705">
        <f t="shared" si="225"/>
        <v>0</v>
      </c>
      <c r="X705">
        <f t="shared" si="226"/>
        <v>0</v>
      </c>
      <c r="Y705">
        <f t="shared" si="227"/>
        <v>0</v>
      </c>
      <c r="AA705" s="1" t="e">
        <f t="shared" si="228"/>
        <v>#N/A</v>
      </c>
    </row>
    <row r="706" spans="1:27" x14ac:dyDescent="0.25">
      <c r="A706" s="284">
        <f>+Declarations!A706</f>
        <v>0</v>
      </c>
      <c r="B706" t="str">
        <f t="shared" ref="B706:B769" si="232">IF(ISNA($AA706),"",INDEX(DECLARATIONS,$AA706,2))</f>
        <v/>
      </c>
      <c r="C706" s="1" t="str">
        <f t="shared" ref="C706:C769" si="233">IF(ISNA(AA706),"",INDEX(DECLARATIONS,$AA706,3))</f>
        <v/>
      </c>
      <c r="D706" s="1" t="str">
        <f t="shared" si="230"/>
        <v/>
      </c>
      <c r="E706" s="15">
        <f t="shared" ref="E706:E769" si="234">IF(ISNA($AA706),0,INDEX(DECLARATIONS,$AA706,5))</f>
        <v>0</v>
      </c>
      <c r="F706" s="1">
        <f t="shared" ref="F706:F769" si="235">IF(ISNA($AA706),0,INDEX(DECLARATIONS,$AA706,6))</f>
        <v>0</v>
      </c>
      <c r="G706" s="1" t="str">
        <f t="shared" ref="G706:G769" si="236">UPPER(IF(ISNA($AA706),"",INDEX(DECLARATIONS,$AA706,4)))</f>
        <v/>
      </c>
      <c r="H706" t="str">
        <f t="shared" si="229"/>
        <v xml:space="preserve"> </v>
      </c>
      <c r="M706" s="39">
        <f t="shared" si="231"/>
        <v>0</v>
      </c>
      <c r="N706" s="39">
        <f t="shared" ref="N706:N769" si="237">IF(ISNA(VLOOKUP($A706,JumpData,2,FALSE)),0,VLOOKUP($A706,JumpData,2,FALSE))</f>
        <v>0</v>
      </c>
      <c r="O706" s="39">
        <f t="shared" ref="O706:O769" si="238">IF(ISNA(VLOOKUP($A706,RunData,2,FALSE)),0,VLOOKUP($A706,RunData,2,FALSE))</f>
        <v>0</v>
      </c>
      <c r="P706" s="39">
        <f t="shared" ref="P706:P769" si="239">IF(ISNA(VLOOKUP($A706,ThrowData,2,FALSE)),0,VLOOKUP($A706,ThrowData,2,FALSE))</f>
        <v>0</v>
      </c>
      <c r="Q706" s="367">
        <f t="shared" ref="Q706:Q769" si="240">IF(ISNA(VLOOKUP($A706,SprintData,4,FALSE)),0,VLOOKUP($A706,SprintData,4,FALSE))+V706</f>
        <v>0</v>
      </c>
      <c r="R706" s="368">
        <f t="shared" ref="R706:R769" si="241">IF(ISNA(VLOOKUP($A706,JumpData,4,FALSE)),0,VLOOKUP($A706,JumpData,4,FALSE))+W706</f>
        <v>0</v>
      </c>
      <c r="S706" s="367">
        <f t="shared" ref="S706:S769" si="242">IF(ISNA(VLOOKUP($A706,RunData,4,FALSE)),0,VLOOKUP($A706,RunData,4,FALSE))+X706</f>
        <v>0</v>
      </c>
      <c r="T706" s="367">
        <f t="shared" ref="T706:T769" si="243">IF(ISNA(VLOOKUP($A706,ThrowData,4,FALSE)),0,VLOOKUP($A706,ThrowData,4,FALSE))+Y706</f>
        <v>0</v>
      </c>
      <c r="U706">
        <f t="shared" ref="U706:U769" si="244">+Q706+R706+S706+T706</f>
        <v>0</v>
      </c>
      <c r="V706">
        <f t="shared" ref="V706:V769" si="245">IF(AND($F706&gt;0,NOT(M706),Flexing),FlexPC,0)</f>
        <v>0</v>
      </c>
      <c r="W706">
        <f t="shared" ref="W706:W769" si="246">IF(AND($F706&gt;0,NOT(N706),Flexing),FlexPC,0)</f>
        <v>0</v>
      </c>
      <c r="X706">
        <f t="shared" ref="X706:X769" si="247">IF(AND($F706&gt;0,NOT(O706),Flexing),FlexPC,0)</f>
        <v>0</v>
      </c>
      <c r="Y706">
        <f t="shared" ref="Y706:Y769" si="248">IF(AND($F706&gt;0,NOT(P706),Flexing),FlexPC,0)</f>
        <v>0</v>
      </c>
      <c r="AA706" s="1" t="e">
        <f t="shared" ref="AA706:AA769" si="249">MATCH(A706,AthleteNumbers,0)</f>
        <v>#N/A</v>
      </c>
    </row>
    <row r="707" spans="1:27" x14ac:dyDescent="0.25">
      <c r="A707" s="284">
        <f>+Declarations!A707</f>
        <v>0</v>
      </c>
      <c r="B707" t="str">
        <f t="shared" si="232"/>
        <v/>
      </c>
      <c r="C707" s="1" t="str">
        <f t="shared" si="233"/>
        <v/>
      </c>
      <c r="D707" s="1" t="str">
        <f t="shared" si="230"/>
        <v/>
      </c>
      <c r="E707" s="15">
        <f t="shared" si="234"/>
        <v>0</v>
      </c>
      <c r="F707" s="1">
        <f t="shared" si="235"/>
        <v>0</v>
      </c>
      <c r="G707" s="1" t="str">
        <f t="shared" si="236"/>
        <v/>
      </c>
      <c r="H707" t="str">
        <f t="shared" si="229"/>
        <v xml:space="preserve"> </v>
      </c>
      <c r="M707" s="39">
        <f t="shared" si="231"/>
        <v>0</v>
      </c>
      <c r="N707" s="39">
        <f t="shared" si="237"/>
        <v>0</v>
      </c>
      <c r="O707" s="39">
        <f t="shared" si="238"/>
        <v>0</v>
      </c>
      <c r="P707" s="39">
        <f t="shared" si="239"/>
        <v>0</v>
      </c>
      <c r="Q707" s="367">
        <f t="shared" si="240"/>
        <v>0</v>
      </c>
      <c r="R707" s="368">
        <f t="shared" si="241"/>
        <v>0</v>
      </c>
      <c r="S707" s="367">
        <f t="shared" si="242"/>
        <v>0</v>
      </c>
      <c r="T707" s="367">
        <f t="shared" si="243"/>
        <v>0</v>
      </c>
      <c r="U707">
        <f t="shared" si="244"/>
        <v>0</v>
      </c>
      <c r="V707">
        <f t="shared" si="245"/>
        <v>0</v>
      </c>
      <c r="W707">
        <f t="shared" si="246"/>
        <v>0</v>
      </c>
      <c r="X707">
        <f t="shared" si="247"/>
        <v>0</v>
      </c>
      <c r="Y707">
        <f t="shared" si="248"/>
        <v>0</v>
      </c>
      <c r="AA707" s="1" t="e">
        <f t="shared" si="249"/>
        <v>#N/A</v>
      </c>
    </row>
    <row r="708" spans="1:27" x14ac:dyDescent="0.25">
      <c r="A708" s="284">
        <f>+Declarations!A708</f>
        <v>0</v>
      </c>
      <c r="B708" t="str">
        <f t="shared" si="232"/>
        <v/>
      </c>
      <c r="C708" s="1" t="str">
        <f t="shared" si="233"/>
        <v/>
      </c>
      <c r="D708" s="1" t="str">
        <f t="shared" si="230"/>
        <v/>
      </c>
      <c r="E708" s="15">
        <f t="shared" si="234"/>
        <v>0</v>
      </c>
      <c r="F708" s="1">
        <f t="shared" si="235"/>
        <v>0</v>
      </c>
      <c r="G708" s="1" t="str">
        <f t="shared" si="236"/>
        <v/>
      </c>
      <c r="H708" t="str">
        <f t="shared" ref="H708:H771" si="250">IF(ISBLANK(B708),"",LEFT(B708&amp;" ",FIND(" ",B708&amp;" ")+2))&amp;IF(F708&gt;0," ("&amp;F708&amp;")","")</f>
        <v xml:space="preserve"> </v>
      </c>
      <c r="M708" s="39">
        <f t="shared" si="231"/>
        <v>0</v>
      </c>
      <c r="N708" s="39">
        <f t="shared" si="237"/>
        <v>0</v>
      </c>
      <c r="O708" s="39">
        <f t="shared" si="238"/>
        <v>0</v>
      </c>
      <c r="P708" s="39">
        <f t="shared" si="239"/>
        <v>0</v>
      </c>
      <c r="Q708" s="367">
        <f t="shared" si="240"/>
        <v>0</v>
      </c>
      <c r="R708" s="368">
        <f t="shared" si="241"/>
        <v>0</v>
      </c>
      <c r="S708" s="367">
        <f t="shared" si="242"/>
        <v>0</v>
      </c>
      <c r="T708" s="367">
        <f t="shared" si="243"/>
        <v>0</v>
      </c>
      <c r="U708">
        <f t="shared" si="244"/>
        <v>0</v>
      </c>
      <c r="V708">
        <f t="shared" si="245"/>
        <v>0</v>
      </c>
      <c r="W708">
        <f t="shared" si="246"/>
        <v>0</v>
      </c>
      <c r="X708">
        <f t="shared" si="247"/>
        <v>0</v>
      </c>
      <c r="Y708">
        <f t="shared" si="248"/>
        <v>0</v>
      </c>
      <c r="AA708" s="1" t="e">
        <f t="shared" si="249"/>
        <v>#N/A</v>
      </c>
    </row>
    <row r="709" spans="1:27" x14ac:dyDescent="0.25">
      <c r="A709" s="284">
        <f>+Declarations!A709</f>
        <v>0</v>
      </c>
      <c r="B709" t="str">
        <f t="shared" si="232"/>
        <v/>
      </c>
      <c r="C709" s="1" t="str">
        <f t="shared" si="233"/>
        <v/>
      </c>
      <c r="D709" s="1" t="str">
        <f t="shared" si="230"/>
        <v/>
      </c>
      <c r="E709" s="15">
        <f t="shared" si="234"/>
        <v>0</v>
      </c>
      <c r="F709" s="1">
        <f t="shared" si="235"/>
        <v>0</v>
      </c>
      <c r="G709" s="1" t="str">
        <f t="shared" si="236"/>
        <v/>
      </c>
      <c r="H709" t="str">
        <f t="shared" si="250"/>
        <v xml:space="preserve"> </v>
      </c>
      <c r="M709" s="39">
        <f t="shared" si="231"/>
        <v>0</v>
      </c>
      <c r="N709" s="39">
        <f t="shared" si="237"/>
        <v>0</v>
      </c>
      <c r="O709" s="39">
        <f t="shared" si="238"/>
        <v>0</v>
      </c>
      <c r="P709" s="39">
        <f t="shared" si="239"/>
        <v>0</v>
      </c>
      <c r="Q709" s="367">
        <f t="shared" si="240"/>
        <v>0</v>
      </c>
      <c r="R709" s="368">
        <f t="shared" si="241"/>
        <v>0</v>
      </c>
      <c r="S709" s="367">
        <f t="shared" si="242"/>
        <v>0</v>
      </c>
      <c r="T709" s="367">
        <f t="shared" si="243"/>
        <v>0</v>
      </c>
      <c r="U709">
        <f t="shared" si="244"/>
        <v>0</v>
      </c>
      <c r="V709">
        <f t="shared" si="245"/>
        <v>0</v>
      </c>
      <c r="W709">
        <f t="shared" si="246"/>
        <v>0</v>
      </c>
      <c r="X709">
        <f t="shared" si="247"/>
        <v>0</v>
      </c>
      <c r="Y709">
        <f t="shared" si="248"/>
        <v>0</v>
      </c>
      <c r="AA709" s="1" t="e">
        <f t="shared" si="249"/>
        <v>#N/A</v>
      </c>
    </row>
    <row r="710" spans="1:27" x14ac:dyDescent="0.25">
      <c r="A710" s="284">
        <f>+Declarations!A710</f>
        <v>0</v>
      </c>
      <c r="B710" t="str">
        <f t="shared" si="232"/>
        <v/>
      </c>
      <c r="C710" s="1" t="str">
        <f t="shared" si="233"/>
        <v/>
      </c>
      <c r="D710" s="1" t="str">
        <f t="shared" si="230"/>
        <v/>
      </c>
      <c r="E710" s="15">
        <f t="shared" si="234"/>
        <v>0</v>
      </c>
      <c r="F710" s="1">
        <f t="shared" si="235"/>
        <v>0</v>
      </c>
      <c r="G710" s="1" t="str">
        <f t="shared" si="236"/>
        <v/>
      </c>
      <c r="H710" t="str">
        <f t="shared" si="250"/>
        <v xml:space="preserve"> </v>
      </c>
      <c r="M710" s="39">
        <f t="shared" si="231"/>
        <v>0</v>
      </c>
      <c r="N710" s="39">
        <f t="shared" si="237"/>
        <v>0</v>
      </c>
      <c r="O710" s="39">
        <f t="shared" si="238"/>
        <v>0</v>
      </c>
      <c r="P710" s="39">
        <f t="shared" si="239"/>
        <v>0</v>
      </c>
      <c r="Q710" s="367">
        <f t="shared" si="240"/>
        <v>0</v>
      </c>
      <c r="R710" s="368">
        <f t="shared" si="241"/>
        <v>0</v>
      </c>
      <c r="S710" s="367">
        <f t="shared" si="242"/>
        <v>0</v>
      </c>
      <c r="T710" s="367">
        <f t="shared" si="243"/>
        <v>0</v>
      </c>
      <c r="U710">
        <f t="shared" si="244"/>
        <v>0</v>
      </c>
      <c r="V710">
        <f t="shared" si="245"/>
        <v>0</v>
      </c>
      <c r="W710">
        <f t="shared" si="246"/>
        <v>0</v>
      </c>
      <c r="X710">
        <f t="shared" si="247"/>
        <v>0</v>
      </c>
      <c r="Y710">
        <f t="shared" si="248"/>
        <v>0</v>
      </c>
      <c r="AA710" s="1" t="e">
        <f t="shared" si="249"/>
        <v>#N/A</v>
      </c>
    </row>
    <row r="711" spans="1:27" x14ac:dyDescent="0.25">
      <c r="A711" s="284">
        <f>+Declarations!A711</f>
        <v>0</v>
      </c>
      <c r="B711" t="str">
        <f t="shared" si="232"/>
        <v/>
      </c>
      <c r="C711" s="1" t="str">
        <f t="shared" si="233"/>
        <v/>
      </c>
      <c r="D711" s="1" t="str">
        <f t="shared" ref="D711:D774" si="251">IF(OR(G711="G",G711="F"),"F",IF(OR(G711="B",G711="M"),"M",""))</f>
        <v/>
      </c>
      <c r="E711" s="15">
        <f t="shared" si="234"/>
        <v>0</v>
      </c>
      <c r="F711" s="1">
        <f t="shared" si="235"/>
        <v>0</v>
      </c>
      <c r="G711" s="1" t="str">
        <f t="shared" si="236"/>
        <v/>
      </c>
      <c r="H711" t="str">
        <f t="shared" si="250"/>
        <v xml:space="preserve"> </v>
      </c>
      <c r="M711" s="39">
        <f t="shared" si="231"/>
        <v>0</v>
      </c>
      <c r="N711" s="39">
        <f t="shared" si="237"/>
        <v>0</v>
      </c>
      <c r="O711" s="39">
        <f t="shared" si="238"/>
        <v>0</v>
      </c>
      <c r="P711" s="39">
        <f t="shared" si="239"/>
        <v>0</v>
      </c>
      <c r="Q711" s="367">
        <f t="shared" si="240"/>
        <v>0</v>
      </c>
      <c r="R711" s="368">
        <f t="shared" si="241"/>
        <v>0</v>
      </c>
      <c r="S711" s="367">
        <f t="shared" si="242"/>
        <v>0</v>
      </c>
      <c r="T711" s="367">
        <f t="shared" si="243"/>
        <v>0</v>
      </c>
      <c r="U711">
        <f t="shared" si="244"/>
        <v>0</v>
      </c>
      <c r="V711">
        <f t="shared" si="245"/>
        <v>0</v>
      </c>
      <c r="W711">
        <f t="shared" si="246"/>
        <v>0</v>
      </c>
      <c r="X711">
        <f t="shared" si="247"/>
        <v>0</v>
      </c>
      <c r="Y711">
        <f t="shared" si="248"/>
        <v>0</v>
      </c>
      <c r="AA711" s="1" t="e">
        <f t="shared" si="249"/>
        <v>#N/A</v>
      </c>
    </row>
    <row r="712" spans="1:27" x14ac:dyDescent="0.25">
      <c r="A712" s="284">
        <f>+Declarations!A712</f>
        <v>0</v>
      </c>
      <c r="B712" t="str">
        <f t="shared" si="232"/>
        <v/>
      </c>
      <c r="C712" s="1" t="str">
        <f t="shared" si="233"/>
        <v/>
      </c>
      <c r="D712" s="1" t="str">
        <f t="shared" si="251"/>
        <v/>
      </c>
      <c r="E712" s="15">
        <f t="shared" si="234"/>
        <v>0</v>
      </c>
      <c r="F712" s="1">
        <f t="shared" si="235"/>
        <v>0</v>
      </c>
      <c r="G712" s="1" t="str">
        <f t="shared" si="236"/>
        <v/>
      </c>
      <c r="H712" t="str">
        <f t="shared" si="250"/>
        <v xml:space="preserve"> </v>
      </c>
      <c r="M712" s="39">
        <f t="shared" si="231"/>
        <v>0</v>
      </c>
      <c r="N712" s="39">
        <f t="shared" si="237"/>
        <v>0</v>
      </c>
      <c r="O712" s="39">
        <f t="shared" si="238"/>
        <v>0</v>
      </c>
      <c r="P712" s="39">
        <f t="shared" si="239"/>
        <v>0</v>
      </c>
      <c r="Q712" s="367">
        <f t="shared" si="240"/>
        <v>0</v>
      </c>
      <c r="R712" s="368">
        <f t="shared" si="241"/>
        <v>0</v>
      </c>
      <c r="S712" s="367">
        <f t="shared" si="242"/>
        <v>0</v>
      </c>
      <c r="T712" s="367">
        <f t="shared" si="243"/>
        <v>0</v>
      </c>
      <c r="U712">
        <f t="shared" si="244"/>
        <v>0</v>
      </c>
      <c r="V712">
        <f t="shared" si="245"/>
        <v>0</v>
      </c>
      <c r="W712">
        <f t="shared" si="246"/>
        <v>0</v>
      </c>
      <c r="X712">
        <f t="shared" si="247"/>
        <v>0</v>
      </c>
      <c r="Y712">
        <f t="shared" si="248"/>
        <v>0</v>
      </c>
      <c r="AA712" s="1" t="e">
        <f t="shared" si="249"/>
        <v>#N/A</v>
      </c>
    </row>
    <row r="713" spans="1:27" x14ac:dyDescent="0.25">
      <c r="A713" s="284">
        <f>+Declarations!A713</f>
        <v>0</v>
      </c>
      <c r="B713" t="str">
        <f t="shared" si="232"/>
        <v/>
      </c>
      <c r="C713" s="1" t="str">
        <f t="shared" si="233"/>
        <v/>
      </c>
      <c r="D713" s="1" t="str">
        <f t="shared" si="251"/>
        <v/>
      </c>
      <c r="E713" s="15">
        <f t="shared" si="234"/>
        <v>0</v>
      </c>
      <c r="F713" s="1">
        <f t="shared" si="235"/>
        <v>0</v>
      </c>
      <c r="G713" s="1" t="str">
        <f t="shared" si="236"/>
        <v/>
      </c>
      <c r="H713" t="str">
        <f t="shared" si="250"/>
        <v xml:space="preserve"> </v>
      </c>
      <c r="M713" s="39">
        <f t="shared" si="231"/>
        <v>0</v>
      </c>
      <c r="N713" s="39">
        <f t="shared" si="237"/>
        <v>0</v>
      </c>
      <c r="O713" s="39">
        <f t="shared" si="238"/>
        <v>0</v>
      </c>
      <c r="P713" s="39">
        <f t="shared" si="239"/>
        <v>0</v>
      </c>
      <c r="Q713" s="367">
        <f t="shared" si="240"/>
        <v>0</v>
      </c>
      <c r="R713" s="368">
        <f t="shared" si="241"/>
        <v>0</v>
      </c>
      <c r="S713" s="367">
        <f t="shared" si="242"/>
        <v>0</v>
      </c>
      <c r="T713" s="367">
        <f t="shared" si="243"/>
        <v>0</v>
      </c>
      <c r="U713">
        <f t="shared" si="244"/>
        <v>0</v>
      </c>
      <c r="V713">
        <f t="shared" si="245"/>
        <v>0</v>
      </c>
      <c r="W713">
        <f t="shared" si="246"/>
        <v>0</v>
      </c>
      <c r="X713">
        <f t="shared" si="247"/>
        <v>0</v>
      </c>
      <c r="Y713">
        <f t="shared" si="248"/>
        <v>0</v>
      </c>
      <c r="AA713" s="1" t="e">
        <f t="shared" si="249"/>
        <v>#N/A</v>
      </c>
    </row>
    <row r="714" spans="1:27" x14ac:dyDescent="0.25">
      <c r="A714" s="284">
        <f>+Declarations!A714</f>
        <v>0</v>
      </c>
      <c r="B714" t="str">
        <f t="shared" si="232"/>
        <v/>
      </c>
      <c r="C714" s="1" t="str">
        <f t="shared" si="233"/>
        <v/>
      </c>
      <c r="D714" s="1" t="str">
        <f t="shared" si="251"/>
        <v/>
      </c>
      <c r="E714" s="15">
        <f t="shared" si="234"/>
        <v>0</v>
      </c>
      <c r="F714" s="1">
        <f t="shared" si="235"/>
        <v>0</v>
      </c>
      <c r="G714" s="1" t="str">
        <f t="shared" si="236"/>
        <v/>
      </c>
      <c r="H714" t="str">
        <f t="shared" si="250"/>
        <v xml:space="preserve"> </v>
      </c>
      <c r="M714" s="39">
        <f t="shared" si="231"/>
        <v>0</v>
      </c>
      <c r="N714" s="39">
        <f t="shared" si="237"/>
        <v>0</v>
      </c>
      <c r="O714" s="39">
        <f t="shared" si="238"/>
        <v>0</v>
      </c>
      <c r="P714" s="39">
        <f t="shared" si="239"/>
        <v>0</v>
      </c>
      <c r="Q714" s="367">
        <f t="shared" si="240"/>
        <v>0</v>
      </c>
      <c r="R714" s="368">
        <f t="shared" si="241"/>
        <v>0</v>
      </c>
      <c r="S714" s="367">
        <f t="shared" si="242"/>
        <v>0</v>
      </c>
      <c r="T714" s="367">
        <f t="shared" si="243"/>
        <v>0</v>
      </c>
      <c r="U714">
        <f t="shared" si="244"/>
        <v>0</v>
      </c>
      <c r="V714">
        <f t="shared" si="245"/>
        <v>0</v>
      </c>
      <c r="W714">
        <f t="shared" si="246"/>
        <v>0</v>
      </c>
      <c r="X714">
        <f t="shared" si="247"/>
        <v>0</v>
      </c>
      <c r="Y714">
        <f t="shared" si="248"/>
        <v>0</v>
      </c>
      <c r="AA714" s="1" t="e">
        <f t="shared" si="249"/>
        <v>#N/A</v>
      </c>
    </row>
    <row r="715" spans="1:27" x14ac:dyDescent="0.25">
      <c r="A715" s="284">
        <f>+Declarations!A715</f>
        <v>0</v>
      </c>
      <c r="B715" t="str">
        <f t="shared" si="232"/>
        <v/>
      </c>
      <c r="C715" s="1" t="str">
        <f t="shared" si="233"/>
        <v/>
      </c>
      <c r="D715" s="1" t="str">
        <f t="shared" si="251"/>
        <v/>
      </c>
      <c r="E715" s="15">
        <f t="shared" si="234"/>
        <v>0</v>
      </c>
      <c r="F715" s="1">
        <f t="shared" si="235"/>
        <v>0</v>
      </c>
      <c r="G715" s="1" t="str">
        <f t="shared" si="236"/>
        <v/>
      </c>
      <c r="H715" t="str">
        <f t="shared" si="250"/>
        <v xml:space="preserve"> </v>
      </c>
      <c r="M715" s="39">
        <f t="shared" si="231"/>
        <v>0</v>
      </c>
      <c r="N715" s="39">
        <f t="shared" si="237"/>
        <v>0</v>
      </c>
      <c r="O715" s="39">
        <f t="shared" si="238"/>
        <v>0</v>
      </c>
      <c r="P715" s="39">
        <f t="shared" si="239"/>
        <v>0</v>
      </c>
      <c r="Q715" s="367">
        <f t="shared" si="240"/>
        <v>0</v>
      </c>
      <c r="R715" s="368">
        <f t="shared" si="241"/>
        <v>0</v>
      </c>
      <c r="S715" s="367">
        <f t="shared" si="242"/>
        <v>0</v>
      </c>
      <c r="T715" s="367">
        <f t="shared" si="243"/>
        <v>0</v>
      </c>
      <c r="U715">
        <f t="shared" si="244"/>
        <v>0</v>
      </c>
      <c r="V715">
        <f t="shared" si="245"/>
        <v>0</v>
      </c>
      <c r="W715">
        <f t="shared" si="246"/>
        <v>0</v>
      </c>
      <c r="X715">
        <f t="shared" si="247"/>
        <v>0</v>
      </c>
      <c r="Y715">
        <f t="shared" si="248"/>
        <v>0</v>
      </c>
      <c r="AA715" s="1" t="e">
        <f t="shared" si="249"/>
        <v>#N/A</v>
      </c>
    </row>
    <row r="716" spans="1:27" x14ac:dyDescent="0.25">
      <c r="A716" s="284">
        <f>+Declarations!A716</f>
        <v>0</v>
      </c>
      <c r="B716" t="str">
        <f t="shared" si="232"/>
        <v/>
      </c>
      <c r="C716" s="1" t="str">
        <f t="shared" si="233"/>
        <v/>
      </c>
      <c r="D716" s="1" t="str">
        <f t="shared" si="251"/>
        <v/>
      </c>
      <c r="E716" s="15">
        <f t="shared" si="234"/>
        <v>0</v>
      </c>
      <c r="F716" s="1">
        <f t="shared" si="235"/>
        <v>0</v>
      </c>
      <c r="G716" s="1" t="str">
        <f t="shared" si="236"/>
        <v/>
      </c>
      <c r="H716" t="str">
        <f t="shared" si="250"/>
        <v xml:space="preserve"> </v>
      </c>
      <c r="M716" s="39">
        <f t="shared" si="231"/>
        <v>0</v>
      </c>
      <c r="N716" s="39">
        <f t="shared" si="237"/>
        <v>0</v>
      </c>
      <c r="O716" s="39">
        <f t="shared" si="238"/>
        <v>0</v>
      </c>
      <c r="P716" s="39">
        <f t="shared" si="239"/>
        <v>0</v>
      </c>
      <c r="Q716" s="367">
        <f t="shared" si="240"/>
        <v>0</v>
      </c>
      <c r="R716" s="368">
        <f t="shared" si="241"/>
        <v>0</v>
      </c>
      <c r="S716" s="367">
        <f t="shared" si="242"/>
        <v>0</v>
      </c>
      <c r="T716" s="367">
        <f t="shared" si="243"/>
        <v>0</v>
      </c>
      <c r="U716">
        <f t="shared" si="244"/>
        <v>0</v>
      </c>
      <c r="V716">
        <f t="shared" si="245"/>
        <v>0</v>
      </c>
      <c r="W716">
        <f t="shared" si="246"/>
        <v>0</v>
      </c>
      <c r="X716">
        <f t="shared" si="247"/>
        <v>0</v>
      </c>
      <c r="Y716">
        <f t="shared" si="248"/>
        <v>0</v>
      </c>
      <c r="AA716" s="1" t="e">
        <f t="shared" si="249"/>
        <v>#N/A</v>
      </c>
    </row>
    <row r="717" spans="1:27" x14ac:dyDescent="0.25">
      <c r="A717" s="284">
        <f>+Declarations!A717</f>
        <v>0</v>
      </c>
      <c r="B717" t="str">
        <f t="shared" si="232"/>
        <v/>
      </c>
      <c r="C717" s="1" t="str">
        <f t="shared" si="233"/>
        <v/>
      </c>
      <c r="D717" s="1" t="str">
        <f t="shared" si="251"/>
        <v/>
      </c>
      <c r="E717" s="15">
        <f t="shared" si="234"/>
        <v>0</v>
      </c>
      <c r="F717" s="1">
        <f t="shared" si="235"/>
        <v>0</v>
      </c>
      <c r="G717" s="1" t="str">
        <f t="shared" si="236"/>
        <v/>
      </c>
      <c r="H717" t="str">
        <f t="shared" si="250"/>
        <v xml:space="preserve"> </v>
      </c>
      <c r="M717" s="39">
        <f t="shared" si="231"/>
        <v>0</v>
      </c>
      <c r="N717" s="39">
        <f t="shared" si="237"/>
        <v>0</v>
      </c>
      <c r="O717" s="39">
        <f t="shared" si="238"/>
        <v>0</v>
      </c>
      <c r="P717" s="39">
        <f t="shared" si="239"/>
        <v>0</v>
      </c>
      <c r="Q717" s="367">
        <f t="shared" si="240"/>
        <v>0</v>
      </c>
      <c r="R717" s="368">
        <f t="shared" si="241"/>
        <v>0</v>
      </c>
      <c r="S717" s="367">
        <f t="shared" si="242"/>
        <v>0</v>
      </c>
      <c r="T717" s="367">
        <f t="shared" si="243"/>
        <v>0</v>
      </c>
      <c r="U717">
        <f t="shared" si="244"/>
        <v>0</v>
      </c>
      <c r="V717">
        <f t="shared" si="245"/>
        <v>0</v>
      </c>
      <c r="W717">
        <f t="shared" si="246"/>
        <v>0</v>
      </c>
      <c r="X717">
        <f t="shared" si="247"/>
        <v>0</v>
      </c>
      <c r="Y717">
        <f t="shared" si="248"/>
        <v>0</v>
      </c>
      <c r="AA717" s="1" t="e">
        <f t="shared" si="249"/>
        <v>#N/A</v>
      </c>
    </row>
    <row r="718" spans="1:27" x14ac:dyDescent="0.25">
      <c r="A718" s="284">
        <f>+Declarations!A718</f>
        <v>0</v>
      </c>
      <c r="B718" t="str">
        <f t="shared" si="232"/>
        <v/>
      </c>
      <c r="C718" s="1" t="str">
        <f t="shared" si="233"/>
        <v/>
      </c>
      <c r="D718" s="1" t="str">
        <f t="shared" si="251"/>
        <v/>
      </c>
      <c r="E718" s="15">
        <f t="shared" si="234"/>
        <v>0</v>
      </c>
      <c r="F718" s="1">
        <f t="shared" si="235"/>
        <v>0</v>
      </c>
      <c r="G718" s="1" t="str">
        <f t="shared" si="236"/>
        <v/>
      </c>
      <c r="H718" t="str">
        <f t="shared" si="250"/>
        <v xml:space="preserve"> </v>
      </c>
      <c r="M718" s="39">
        <f t="shared" si="231"/>
        <v>0</v>
      </c>
      <c r="N718" s="39">
        <f t="shared" si="237"/>
        <v>0</v>
      </c>
      <c r="O718" s="39">
        <f t="shared" si="238"/>
        <v>0</v>
      </c>
      <c r="P718" s="39">
        <f t="shared" si="239"/>
        <v>0</v>
      </c>
      <c r="Q718" s="367">
        <f t="shared" si="240"/>
        <v>0</v>
      </c>
      <c r="R718" s="368">
        <f t="shared" si="241"/>
        <v>0</v>
      </c>
      <c r="S718" s="367">
        <f t="shared" si="242"/>
        <v>0</v>
      </c>
      <c r="T718" s="367">
        <f t="shared" si="243"/>
        <v>0</v>
      </c>
      <c r="U718">
        <f t="shared" si="244"/>
        <v>0</v>
      </c>
      <c r="V718">
        <f t="shared" si="245"/>
        <v>0</v>
      </c>
      <c r="W718">
        <f t="shared" si="246"/>
        <v>0</v>
      </c>
      <c r="X718">
        <f t="shared" si="247"/>
        <v>0</v>
      </c>
      <c r="Y718">
        <f t="shared" si="248"/>
        <v>0</v>
      </c>
      <c r="AA718" s="1" t="e">
        <f t="shared" si="249"/>
        <v>#N/A</v>
      </c>
    </row>
    <row r="719" spans="1:27" x14ac:dyDescent="0.25">
      <c r="A719" s="284">
        <f>+Declarations!A719</f>
        <v>0</v>
      </c>
      <c r="B719" t="str">
        <f t="shared" si="232"/>
        <v/>
      </c>
      <c r="C719" s="1" t="str">
        <f t="shared" si="233"/>
        <v/>
      </c>
      <c r="D719" s="1" t="str">
        <f t="shared" si="251"/>
        <v/>
      </c>
      <c r="E719" s="15">
        <f t="shared" si="234"/>
        <v>0</v>
      </c>
      <c r="F719" s="1">
        <f t="shared" si="235"/>
        <v>0</v>
      </c>
      <c r="G719" s="1" t="str">
        <f t="shared" si="236"/>
        <v/>
      </c>
      <c r="H719" t="str">
        <f t="shared" si="250"/>
        <v xml:space="preserve"> </v>
      </c>
      <c r="M719" s="39">
        <f t="shared" si="231"/>
        <v>0</v>
      </c>
      <c r="N719" s="39">
        <f t="shared" si="237"/>
        <v>0</v>
      </c>
      <c r="O719" s="39">
        <f t="shared" si="238"/>
        <v>0</v>
      </c>
      <c r="P719" s="39">
        <f t="shared" si="239"/>
        <v>0</v>
      </c>
      <c r="Q719" s="367">
        <f t="shared" si="240"/>
        <v>0</v>
      </c>
      <c r="R719" s="368">
        <f t="shared" si="241"/>
        <v>0</v>
      </c>
      <c r="S719" s="367">
        <f t="shared" si="242"/>
        <v>0</v>
      </c>
      <c r="T719" s="367">
        <f t="shared" si="243"/>
        <v>0</v>
      </c>
      <c r="U719">
        <f t="shared" si="244"/>
        <v>0</v>
      </c>
      <c r="V719">
        <f t="shared" si="245"/>
        <v>0</v>
      </c>
      <c r="W719">
        <f t="shared" si="246"/>
        <v>0</v>
      </c>
      <c r="X719">
        <f t="shared" si="247"/>
        <v>0</v>
      </c>
      <c r="Y719">
        <f t="shared" si="248"/>
        <v>0</v>
      </c>
      <c r="AA719" s="1" t="e">
        <f t="shared" si="249"/>
        <v>#N/A</v>
      </c>
    </row>
    <row r="720" spans="1:27" x14ac:dyDescent="0.25">
      <c r="A720" s="284">
        <f>+Declarations!A720</f>
        <v>0</v>
      </c>
      <c r="B720" t="str">
        <f t="shared" si="232"/>
        <v/>
      </c>
      <c r="C720" s="1" t="str">
        <f t="shared" si="233"/>
        <v/>
      </c>
      <c r="D720" s="1" t="str">
        <f t="shared" si="251"/>
        <v/>
      </c>
      <c r="E720" s="15">
        <f t="shared" si="234"/>
        <v>0</v>
      </c>
      <c r="F720" s="1">
        <f t="shared" si="235"/>
        <v>0</v>
      </c>
      <c r="G720" s="1" t="str">
        <f t="shared" si="236"/>
        <v/>
      </c>
      <c r="H720" t="str">
        <f t="shared" si="250"/>
        <v xml:space="preserve"> </v>
      </c>
      <c r="M720" s="39">
        <f t="shared" si="231"/>
        <v>0</v>
      </c>
      <c r="N720" s="39">
        <f t="shared" si="237"/>
        <v>0</v>
      </c>
      <c r="O720" s="39">
        <f t="shared" si="238"/>
        <v>0</v>
      </c>
      <c r="P720" s="39">
        <f t="shared" si="239"/>
        <v>0</v>
      </c>
      <c r="Q720" s="367">
        <f t="shared" si="240"/>
        <v>0</v>
      </c>
      <c r="R720" s="368">
        <f t="shared" si="241"/>
        <v>0</v>
      </c>
      <c r="S720" s="367">
        <f t="shared" si="242"/>
        <v>0</v>
      </c>
      <c r="T720" s="367">
        <f t="shared" si="243"/>
        <v>0</v>
      </c>
      <c r="U720">
        <f t="shared" si="244"/>
        <v>0</v>
      </c>
      <c r="V720">
        <f t="shared" si="245"/>
        <v>0</v>
      </c>
      <c r="W720">
        <f t="shared" si="246"/>
        <v>0</v>
      </c>
      <c r="X720">
        <f t="shared" si="247"/>
        <v>0</v>
      </c>
      <c r="Y720">
        <f t="shared" si="248"/>
        <v>0</v>
      </c>
      <c r="AA720" s="1" t="e">
        <f t="shared" si="249"/>
        <v>#N/A</v>
      </c>
    </row>
    <row r="721" spans="1:27" x14ac:dyDescent="0.25">
      <c r="A721" s="284">
        <f>+Declarations!A721</f>
        <v>0</v>
      </c>
      <c r="B721" t="str">
        <f t="shared" si="232"/>
        <v/>
      </c>
      <c r="C721" s="1" t="str">
        <f t="shared" si="233"/>
        <v/>
      </c>
      <c r="D721" s="1" t="str">
        <f t="shared" si="251"/>
        <v/>
      </c>
      <c r="E721" s="15">
        <f t="shared" si="234"/>
        <v>0</v>
      </c>
      <c r="F721" s="1">
        <f t="shared" si="235"/>
        <v>0</v>
      </c>
      <c r="G721" s="1" t="str">
        <f t="shared" si="236"/>
        <v/>
      </c>
      <c r="H721" t="str">
        <f t="shared" si="250"/>
        <v xml:space="preserve"> </v>
      </c>
      <c r="M721" s="39">
        <f t="shared" si="231"/>
        <v>0</v>
      </c>
      <c r="N721" s="39">
        <f t="shared" si="237"/>
        <v>0</v>
      </c>
      <c r="O721" s="39">
        <f t="shared" si="238"/>
        <v>0</v>
      </c>
      <c r="P721" s="39">
        <f t="shared" si="239"/>
        <v>0</v>
      </c>
      <c r="Q721" s="367">
        <f t="shared" si="240"/>
        <v>0</v>
      </c>
      <c r="R721" s="368">
        <f t="shared" si="241"/>
        <v>0</v>
      </c>
      <c r="S721" s="367">
        <f t="shared" si="242"/>
        <v>0</v>
      </c>
      <c r="T721" s="367">
        <f t="shared" si="243"/>
        <v>0</v>
      </c>
      <c r="U721">
        <f t="shared" si="244"/>
        <v>0</v>
      </c>
      <c r="V721">
        <f t="shared" si="245"/>
        <v>0</v>
      </c>
      <c r="W721">
        <f t="shared" si="246"/>
        <v>0</v>
      </c>
      <c r="X721">
        <f t="shared" si="247"/>
        <v>0</v>
      </c>
      <c r="Y721">
        <f t="shared" si="248"/>
        <v>0</v>
      </c>
      <c r="AA721" s="1" t="e">
        <f t="shared" si="249"/>
        <v>#N/A</v>
      </c>
    </row>
    <row r="722" spans="1:27" x14ac:dyDescent="0.25">
      <c r="A722" s="284">
        <f>+Declarations!A722</f>
        <v>0</v>
      </c>
      <c r="B722" t="str">
        <f t="shared" si="232"/>
        <v/>
      </c>
      <c r="C722" s="1" t="str">
        <f t="shared" si="233"/>
        <v/>
      </c>
      <c r="D722" s="1" t="str">
        <f t="shared" si="251"/>
        <v/>
      </c>
      <c r="E722" s="15">
        <f t="shared" si="234"/>
        <v>0</v>
      </c>
      <c r="F722" s="1">
        <f t="shared" si="235"/>
        <v>0</v>
      </c>
      <c r="G722" s="1" t="str">
        <f t="shared" si="236"/>
        <v/>
      </c>
      <c r="H722" t="str">
        <f t="shared" si="250"/>
        <v xml:space="preserve"> </v>
      </c>
      <c r="M722" s="39">
        <f t="shared" si="231"/>
        <v>0</v>
      </c>
      <c r="N722" s="39">
        <f t="shared" si="237"/>
        <v>0</v>
      </c>
      <c r="O722" s="39">
        <f t="shared" si="238"/>
        <v>0</v>
      </c>
      <c r="P722" s="39">
        <f t="shared" si="239"/>
        <v>0</v>
      </c>
      <c r="Q722" s="367">
        <f t="shared" si="240"/>
        <v>0</v>
      </c>
      <c r="R722" s="368">
        <f t="shared" si="241"/>
        <v>0</v>
      </c>
      <c r="S722" s="367">
        <f t="shared" si="242"/>
        <v>0</v>
      </c>
      <c r="T722" s="367">
        <f t="shared" si="243"/>
        <v>0</v>
      </c>
      <c r="U722">
        <f t="shared" si="244"/>
        <v>0</v>
      </c>
      <c r="V722">
        <f t="shared" si="245"/>
        <v>0</v>
      </c>
      <c r="W722">
        <f t="shared" si="246"/>
        <v>0</v>
      </c>
      <c r="X722">
        <f t="shared" si="247"/>
        <v>0</v>
      </c>
      <c r="Y722">
        <f t="shared" si="248"/>
        <v>0</v>
      </c>
      <c r="AA722" s="1" t="e">
        <f t="shared" si="249"/>
        <v>#N/A</v>
      </c>
    </row>
    <row r="723" spans="1:27" x14ac:dyDescent="0.25">
      <c r="A723" s="284">
        <f>+Declarations!A723</f>
        <v>0</v>
      </c>
      <c r="B723" t="str">
        <f t="shared" si="232"/>
        <v/>
      </c>
      <c r="C723" s="1" t="str">
        <f t="shared" si="233"/>
        <v/>
      </c>
      <c r="D723" s="1" t="str">
        <f t="shared" si="251"/>
        <v/>
      </c>
      <c r="E723" s="15">
        <f t="shared" si="234"/>
        <v>0</v>
      </c>
      <c r="F723" s="1">
        <f t="shared" si="235"/>
        <v>0</v>
      </c>
      <c r="G723" s="1" t="str">
        <f t="shared" si="236"/>
        <v/>
      </c>
      <c r="H723" t="str">
        <f t="shared" si="250"/>
        <v xml:space="preserve"> </v>
      </c>
      <c r="M723" s="39">
        <f t="shared" si="231"/>
        <v>0</v>
      </c>
      <c r="N723" s="39">
        <f t="shared" si="237"/>
        <v>0</v>
      </c>
      <c r="O723" s="39">
        <f t="shared" si="238"/>
        <v>0</v>
      </c>
      <c r="P723" s="39">
        <f t="shared" si="239"/>
        <v>0</v>
      </c>
      <c r="Q723" s="367">
        <f t="shared" si="240"/>
        <v>0</v>
      </c>
      <c r="R723" s="368">
        <f t="shared" si="241"/>
        <v>0</v>
      </c>
      <c r="S723" s="367">
        <f t="shared" si="242"/>
        <v>0</v>
      </c>
      <c r="T723" s="367">
        <f t="shared" si="243"/>
        <v>0</v>
      </c>
      <c r="U723">
        <f t="shared" si="244"/>
        <v>0</v>
      </c>
      <c r="V723">
        <f t="shared" si="245"/>
        <v>0</v>
      </c>
      <c r="W723">
        <f t="shared" si="246"/>
        <v>0</v>
      </c>
      <c r="X723">
        <f t="shared" si="247"/>
        <v>0</v>
      </c>
      <c r="Y723">
        <f t="shared" si="248"/>
        <v>0</v>
      </c>
      <c r="AA723" s="1" t="e">
        <f t="shared" si="249"/>
        <v>#N/A</v>
      </c>
    </row>
    <row r="724" spans="1:27" x14ac:dyDescent="0.25">
      <c r="A724" s="284">
        <f>+Declarations!A724</f>
        <v>0</v>
      </c>
      <c r="B724" t="str">
        <f t="shared" si="232"/>
        <v/>
      </c>
      <c r="C724" s="1" t="str">
        <f t="shared" si="233"/>
        <v/>
      </c>
      <c r="D724" s="1" t="str">
        <f t="shared" si="251"/>
        <v/>
      </c>
      <c r="E724" s="15">
        <f t="shared" si="234"/>
        <v>0</v>
      </c>
      <c r="F724" s="1">
        <f t="shared" si="235"/>
        <v>0</v>
      </c>
      <c r="G724" s="1" t="str">
        <f t="shared" si="236"/>
        <v/>
      </c>
      <c r="H724" t="str">
        <f t="shared" si="250"/>
        <v xml:space="preserve"> </v>
      </c>
      <c r="M724" s="39">
        <f t="shared" si="231"/>
        <v>0</v>
      </c>
      <c r="N724" s="39">
        <f t="shared" si="237"/>
        <v>0</v>
      </c>
      <c r="O724" s="39">
        <f t="shared" si="238"/>
        <v>0</v>
      </c>
      <c r="P724" s="39">
        <f t="shared" si="239"/>
        <v>0</v>
      </c>
      <c r="Q724" s="367">
        <f t="shared" si="240"/>
        <v>0</v>
      </c>
      <c r="R724" s="368">
        <f t="shared" si="241"/>
        <v>0</v>
      </c>
      <c r="S724" s="367">
        <f t="shared" si="242"/>
        <v>0</v>
      </c>
      <c r="T724" s="367">
        <f t="shared" si="243"/>
        <v>0</v>
      </c>
      <c r="U724">
        <f t="shared" si="244"/>
        <v>0</v>
      </c>
      <c r="V724">
        <f t="shared" si="245"/>
        <v>0</v>
      </c>
      <c r="W724">
        <f t="shared" si="246"/>
        <v>0</v>
      </c>
      <c r="X724">
        <f t="shared" si="247"/>
        <v>0</v>
      </c>
      <c r="Y724">
        <f t="shared" si="248"/>
        <v>0</v>
      </c>
      <c r="AA724" s="1" t="e">
        <f t="shared" si="249"/>
        <v>#N/A</v>
      </c>
    </row>
    <row r="725" spans="1:27" x14ac:dyDescent="0.25">
      <c r="A725" s="284">
        <f>+Declarations!A725</f>
        <v>0</v>
      </c>
      <c r="B725" t="str">
        <f t="shared" si="232"/>
        <v/>
      </c>
      <c r="C725" s="1" t="str">
        <f t="shared" si="233"/>
        <v/>
      </c>
      <c r="D725" s="1" t="str">
        <f t="shared" si="251"/>
        <v/>
      </c>
      <c r="E725" s="15">
        <f t="shared" si="234"/>
        <v>0</v>
      </c>
      <c r="F725" s="1">
        <f t="shared" si="235"/>
        <v>0</v>
      </c>
      <c r="G725" s="1" t="str">
        <f t="shared" si="236"/>
        <v/>
      </c>
      <c r="H725" t="str">
        <f t="shared" si="250"/>
        <v xml:space="preserve"> </v>
      </c>
      <c r="M725" s="39">
        <f t="shared" si="231"/>
        <v>0</v>
      </c>
      <c r="N725" s="39">
        <f t="shared" si="237"/>
        <v>0</v>
      </c>
      <c r="O725" s="39">
        <f t="shared" si="238"/>
        <v>0</v>
      </c>
      <c r="P725" s="39">
        <f t="shared" si="239"/>
        <v>0</v>
      </c>
      <c r="Q725" s="367">
        <f t="shared" si="240"/>
        <v>0</v>
      </c>
      <c r="R725" s="368">
        <f t="shared" si="241"/>
        <v>0</v>
      </c>
      <c r="S725" s="367">
        <f t="shared" si="242"/>
        <v>0</v>
      </c>
      <c r="T725" s="367">
        <f t="shared" si="243"/>
        <v>0</v>
      </c>
      <c r="U725">
        <f t="shared" si="244"/>
        <v>0</v>
      </c>
      <c r="V725">
        <f t="shared" si="245"/>
        <v>0</v>
      </c>
      <c r="W725">
        <f t="shared" si="246"/>
        <v>0</v>
      </c>
      <c r="X725">
        <f t="shared" si="247"/>
        <v>0</v>
      </c>
      <c r="Y725">
        <f t="shared" si="248"/>
        <v>0</v>
      </c>
      <c r="AA725" s="1" t="e">
        <f t="shared" si="249"/>
        <v>#N/A</v>
      </c>
    </row>
    <row r="726" spans="1:27" x14ac:dyDescent="0.25">
      <c r="A726" s="284">
        <f>+Declarations!A726</f>
        <v>0</v>
      </c>
      <c r="B726" t="str">
        <f t="shared" si="232"/>
        <v/>
      </c>
      <c r="C726" s="1" t="str">
        <f t="shared" si="233"/>
        <v/>
      </c>
      <c r="D726" s="1" t="str">
        <f t="shared" si="251"/>
        <v/>
      </c>
      <c r="E726" s="15">
        <f t="shared" si="234"/>
        <v>0</v>
      </c>
      <c r="F726" s="1">
        <f t="shared" si="235"/>
        <v>0</v>
      </c>
      <c r="G726" s="1" t="str">
        <f t="shared" si="236"/>
        <v/>
      </c>
      <c r="H726" t="str">
        <f t="shared" si="250"/>
        <v xml:space="preserve"> </v>
      </c>
      <c r="M726" s="39">
        <f t="shared" si="231"/>
        <v>0</v>
      </c>
      <c r="N726" s="39">
        <f t="shared" si="237"/>
        <v>0</v>
      </c>
      <c r="O726" s="39">
        <f t="shared" si="238"/>
        <v>0</v>
      </c>
      <c r="P726" s="39">
        <f t="shared" si="239"/>
        <v>0</v>
      </c>
      <c r="Q726" s="367">
        <f t="shared" si="240"/>
        <v>0</v>
      </c>
      <c r="R726" s="368">
        <f t="shared" si="241"/>
        <v>0</v>
      </c>
      <c r="S726" s="367">
        <f t="shared" si="242"/>
        <v>0</v>
      </c>
      <c r="T726" s="367">
        <f t="shared" si="243"/>
        <v>0</v>
      </c>
      <c r="U726">
        <f t="shared" si="244"/>
        <v>0</v>
      </c>
      <c r="V726">
        <f t="shared" si="245"/>
        <v>0</v>
      </c>
      <c r="W726">
        <f t="shared" si="246"/>
        <v>0</v>
      </c>
      <c r="X726">
        <f t="shared" si="247"/>
        <v>0</v>
      </c>
      <c r="Y726">
        <f t="shared" si="248"/>
        <v>0</v>
      </c>
      <c r="AA726" s="1" t="e">
        <f t="shared" si="249"/>
        <v>#N/A</v>
      </c>
    </row>
    <row r="727" spans="1:27" x14ac:dyDescent="0.25">
      <c r="A727" s="284">
        <f>+Declarations!A727</f>
        <v>0</v>
      </c>
      <c r="B727" t="str">
        <f t="shared" si="232"/>
        <v/>
      </c>
      <c r="C727" s="1" t="str">
        <f t="shared" si="233"/>
        <v/>
      </c>
      <c r="D727" s="1" t="str">
        <f t="shared" si="251"/>
        <v/>
      </c>
      <c r="E727" s="15">
        <f t="shared" si="234"/>
        <v>0</v>
      </c>
      <c r="F727" s="1">
        <f t="shared" si="235"/>
        <v>0</v>
      </c>
      <c r="G727" s="1" t="str">
        <f t="shared" si="236"/>
        <v/>
      </c>
      <c r="H727" t="str">
        <f t="shared" si="250"/>
        <v xml:space="preserve"> </v>
      </c>
      <c r="M727" s="39">
        <f t="shared" si="231"/>
        <v>0</v>
      </c>
      <c r="N727" s="39">
        <f t="shared" si="237"/>
        <v>0</v>
      </c>
      <c r="O727" s="39">
        <f t="shared" si="238"/>
        <v>0</v>
      </c>
      <c r="P727" s="39">
        <f t="shared" si="239"/>
        <v>0</v>
      </c>
      <c r="Q727" s="367">
        <f t="shared" si="240"/>
        <v>0</v>
      </c>
      <c r="R727" s="368">
        <f t="shared" si="241"/>
        <v>0</v>
      </c>
      <c r="S727" s="367">
        <f t="shared" si="242"/>
        <v>0</v>
      </c>
      <c r="T727" s="367">
        <f t="shared" si="243"/>
        <v>0</v>
      </c>
      <c r="U727">
        <f t="shared" si="244"/>
        <v>0</v>
      </c>
      <c r="V727">
        <f t="shared" si="245"/>
        <v>0</v>
      </c>
      <c r="W727">
        <f t="shared" si="246"/>
        <v>0</v>
      </c>
      <c r="X727">
        <f t="shared" si="247"/>
        <v>0</v>
      </c>
      <c r="Y727">
        <f t="shared" si="248"/>
        <v>0</v>
      </c>
      <c r="AA727" s="1" t="e">
        <f t="shared" si="249"/>
        <v>#N/A</v>
      </c>
    </row>
    <row r="728" spans="1:27" x14ac:dyDescent="0.25">
      <c r="A728" s="284">
        <f>+Declarations!A728</f>
        <v>0</v>
      </c>
      <c r="B728" t="str">
        <f t="shared" si="232"/>
        <v/>
      </c>
      <c r="C728" s="1" t="str">
        <f t="shared" si="233"/>
        <v/>
      </c>
      <c r="D728" s="1" t="str">
        <f t="shared" si="251"/>
        <v/>
      </c>
      <c r="E728" s="15">
        <f t="shared" si="234"/>
        <v>0</v>
      </c>
      <c r="F728" s="1">
        <f t="shared" si="235"/>
        <v>0</v>
      </c>
      <c r="G728" s="1" t="str">
        <f t="shared" si="236"/>
        <v/>
      </c>
      <c r="H728" t="str">
        <f t="shared" si="250"/>
        <v xml:space="preserve"> </v>
      </c>
      <c r="M728" s="39">
        <f t="shared" si="231"/>
        <v>0</v>
      </c>
      <c r="N728" s="39">
        <f t="shared" si="237"/>
        <v>0</v>
      </c>
      <c r="O728" s="39">
        <f t="shared" si="238"/>
        <v>0</v>
      </c>
      <c r="P728" s="39">
        <f t="shared" si="239"/>
        <v>0</v>
      </c>
      <c r="Q728" s="367">
        <f t="shared" si="240"/>
        <v>0</v>
      </c>
      <c r="R728" s="368">
        <f t="shared" si="241"/>
        <v>0</v>
      </c>
      <c r="S728" s="367">
        <f t="shared" si="242"/>
        <v>0</v>
      </c>
      <c r="T728" s="367">
        <f t="shared" si="243"/>
        <v>0</v>
      </c>
      <c r="U728">
        <f t="shared" si="244"/>
        <v>0</v>
      </c>
      <c r="V728">
        <f t="shared" si="245"/>
        <v>0</v>
      </c>
      <c r="W728">
        <f t="shared" si="246"/>
        <v>0</v>
      </c>
      <c r="X728">
        <f t="shared" si="247"/>
        <v>0</v>
      </c>
      <c r="Y728">
        <f t="shared" si="248"/>
        <v>0</v>
      </c>
      <c r="AA728" s="1" t="e">
        <f t="shared" si="249"/>
        <v>#N/A</v>
      </c>
    </row>
    <row r="729" spans="1:27" x14ac:dyDescent="0.25">
      <c r="A729" s="284">
        <f>+Declarations!A729</f>
        <v>0</v>
      </c>
      <c r="B729" t="str">
        <f t="shared" si="232"/>
        <v/>
      </c>
      <c r="C729" s="1" t="str">
        <f t="shared" si="233"/>
        <v/>
      </c>
      <c r="D729" s="1" t="str">
        <f t="shared" si="251"/>
        <v/>
      </c>
      <c r="E729" s="15">
        <f t="shared" si="234"/>
        <v>0</v>
      </c>
      <c r="F729" s="1">
        <f t="shared" si="235"/>
        <v>0</v>
      </c>
      <c r="G729" s="1" t="str">
        <f t="shared" si="236"/>
        <v/>
      </c>
      <c r="H729" t="str">
        <f t="shared" si="250"/>
        <v xml:space="preserve"> </v>
      </c>
      <c r="M729" s="39">
        <f t="shared" si="231"/>
        <v>0</v>
      </c>
      <c r="N729" s="39">
        <f t="shared" si="237"/>
        <v>0</v>
      </c>
      <c r="O729" s="39">
        <f t="shared" si="238"/>
        <v>0</v>
      </c>
      <c r="P729" s="39">
        <f t="shared" si="239"/>
        <v>0</v>
      </c>
      <c r="Q729" s="367">
        <f t="shared" si="240"/>
        <v>0</v>
      </c>
      <c r="R729" s="368">
        <f t="shared" si="241"/>
        <v>0</v>
      </c>
      <c r="S729" s="367">
        <f t="shared" si="242"/>
        <v>0</v>
      </c>
      <c r="T729" s="367">
        <f t="shared" si="243"/>
        <v>0</v>
      </c>
      <c r="U729">
        <f t="shared" si="244"/>
        <v>0</v>
      </c>
      <c r="V729">
        <f t="shared" si="245"/>
        <v>0</v>
      </c>
      <c r="W729">
        <f t="shared" si="246"/>
        <v>0</v>
      </c>
      <c r="X729">
        <f t="shared" si="247"/>
        <v>0</v>
      </c>
      <c r="Y729">
        <f t="shared" si="248"/>
        <v>0</v>
      </c>
      <c r="AA729" s="1" t="e">
        <f t="shared" si="249"/>
        <v>#N/A</v>
      </c>
    </row>
    <row r="730" spans="1:27" x14ac:dyDescent="0.25">
      <c r="A730" s="284">
        <f>+Declarations!A730</f>
        <v>0</v>
      </c>
      <c r="B730" t="str">
        <f t="shared" si="232"/>
        <v/>
      </c>
      <c r="C730" s="1" t="str">
        <f t="shared" si="233"/>
        <v/>
      </c>
      <c r="D730" s="1" t="str">
        <f t="shared" si="251"/>
        <v/>
      </c>
      <c r="E730" s="15">
        <f t="shared" si="234"/>
        <v>0</v>
      </c>
      <c r="F730" s="1">
        <f t="shared" si="235"/>
        <v>0</v>
      </c>
      <c r="G730" s="1" t="str">
        <f t="shared" si="236"/>
        <v/>
      </c>
      <c r="H730" t="str">
        <f t="shared" si="250"/>
        <v xml:space="preserve"> </v>
      </c>
      <c r="M730" s="39">
        <f t="shared" si="231"/>
        <v>0</v>
      </c>
      <c r="N730" s="39">
        <f t="shared" si="237"/>
        <v>0</v>
      </c>
      <c r="O730" s="39">
        <f t="shared" si="238"/>
        <v>0</v>
      </c>
      <c r="P730" s="39">
        <f t="shared" si="239"/>
        <v>0</v>
      </c>
      <c r="Q730" s="367">
        <f t="shared" si="240"/>
        <v>0</v>
      </c>
      <c r="R730" s="368">
        <f t="shared" si="241"/>
        <v>0</v>
      </c>
      <c r="S730" s="367">
        <f t="shared" si="242"/>
        <v>0</v>
      </c>
      <c r="T730" s="367">
        <f t="shared" si="243"/>
        <v>0</v>
      </c>
      <c r="U730">
        <f t="shared" si="244"/>
        <v>0</v>
      </c>
      <c r="V730">
        <f t="shared" si="245"/>
        <v>0</v>
      </c>
      <c r="W730">
        <f t="shared" si="246"/>
        <v>0</v>
      </c>
      <c r="X730">
        <f t="shared" si="247"/>
        <v>0</v>
      </c>
      <c r="Y730">
        <f t="shared" si="248"/>
        <v>0</v>
      </c>
      <c r="AA730" s="1" t="e">
        <f t="shared" si="249"/>
        <v>#N/A</v>
      </c>
    </row>
    <row r="731" spans="1:27" x14ac:dyDescent="0.25">
      <c r="A731" s="284">
        <f>+Declarations!A731</f>
        <v>0</v>
      </c>
      <c r="B731" t="str">
        <f t="shared" si="232"/>
        <v/>
      </c>
      <c r="C731" s="1" t="str">
        <f t="shared" si="233"/>
        <v/>
      </c>
      <c r="D731" s="1" t="str">
        <f t="shared" si="251"/>
        <v/>
      </c>
      <c r="E731" s="15">
        <f t="shared" si="234"/>
        <v>0</v>
      </c>
      <c r="F731" s="1">
        <f t="shared" si="235"/>
        <v>0</v>
      </c>
      <c r="G731" s="1" t="str">
        <f t="shared" si="236"/>
        <v/>
      </c>
      <c r="H731" t="str">
        <f t="shared" si="250"/>
        <v xml:space="preserve"> </v>
      </c>
      <c r="M731" s="39">
        <f t="shared" si="231"/>
        <v>0</v>
      </c>
      <c r="N731" s="39">
        <f t="shared" si="237"/>
        <v>0</v>
      </c>
      <c r="O731" s="39">
        <f t="shared" si="238"/>
        <v>0</v>
      </c>
      <c r="P731" s="39">
        <f t="shared" si="239"/>
        <v>0</v>
      </c>
      <c r="Q731" s="367">
        <f t="shared" si="240"/>
        <v>0</v>
      </c>
      <c r="R731" s="368">
        <f t="shared" si="241"/>
        <v>0</v>
      </c>
      <c r="S731" s="367">
        <f t="shared" si="242"/>
        <v>0</v>
      </c>
      <c r="T731" s="367">
        <f t="shared" si="243"/>
        <v>0</v>
      </c>
      <c r="U731">
        <f t="shared" si="244"/>
        <v>0</v>
      </c>
      <c r="V731">
        <f t="shared" si="245"/>
        <v>0</v>
      </c>
      <c r="W731">
        <f t="shared" si="246"/>
        <v>0</v>
      </c>
      <c r="X731">
        <f t="shared" si="247"/>
        <v>0</v>
      </c>
      <c r="Y731">
        <f t="shared" si="248"/>
        <v>0</v>
      </c>
      <c r="AA731" s="1" t="e">
        <f t="shared" si="249"/>
        <v>#N/A</v>
      </c>
    </row>
    <row r="732" spans="1:27" x14ac:dyDescent="0.25">
      <c r="A732" s="284">
        <f>+Declarations!A732</f>
        <v>0</v>
      </c>
      <c r="B732" t="str">
        <f t="shared" si="232"/>
        <v/>
      </c>
      <c r="C732" s="1" t="str">
        <f t="shared" si="233"/>
        <v/>
      </c>
      <c r="D732" s="1" t="str">
        <f t="shared" si="251"/>
        <v/>
      </c>
      <c r="E732" s="15">
        <f t="shared" si="234"/>
        <v>0</v>
      </c>
      <c r="F732" s="1">
        <f t="shared" si="235"/>
        <v>0</v>
      </c>
      <c r="G732" s="1" t="str">
        <f t="shared" si="236"/>
        <v/>
      </c>
      <c r="H732" t="str">
        <f t="shared" si="250"/>
        <v xml:space="preserve"> </v>
      </c>
      <c r="M732" s="39">
        <f t="shared" si="231"/>
        <v>0</v>
      </c>
      <c r="N732" s="39">
        <f t="shared" si="237"/>
        <v>0</v>
      </c>
      <c r="O732" s="39">
        <f t="shared" si="238"/>
        <v>0</v>
      </c>
      <c r="P732" s="39">
        <f t="shared" si="239"/>
        <v>0</v>
      </c>
      <c r="Q732" s="367">
        <f t="shared" si="240"/>
        <v>0</v>
      </c>
      <c r="R732" s="368">
        <f t="shared" si="241"/>
        <v>0</v>
      </c>
      <c r="S732" s="367">
        <f t="shared" si="242"/>
        <v>0</v>
      </c>
      <c r="T732" s="367">
        <f t="shared" si="243"/>
        <v>0</v>
      </c>
      <c r="U732">
        <f t="shared" si="244"/>
        <v>0</v>
      </c>
      <c r="V732">
        <f t="shared" si="245"/>
        <v>0</v>
      </c>
      <c r="W732">
        <f t="shared" si="246"/>
        <v>0</v>
      </c>
      <c r="X732">
        <f t="shared" si="247"/>
        <v>0</v>
      </c>
      <c r="Y732">
        <f t="shared" si="248"/>
        <v>0</v>
      </c>
      <c r="AA732" s="1" t="e">
        <f t="shared" si="249"/>
        <v>#N/A</v>
      </c>
    </row>
    <row r="733" spans="1:27" x14ac:dyDescent="0.25">
      <c r="A733" s="284">
        <f>+Declarations!A733</f>
        <v>0</v>
      </c>
      <c r="B733" t="str">
        <f t="shared" si="232"/>
        <v/>
      </c>
      <c r="C733" s="1" t="str">
        <f t="shared" si="233"/>
        <v/>
      </c>
      <c r="D733" s="1" t="str">
        <f t="shared" si="251"/>
        <v/>
      </c>
      <c r="E733" s="15">
        <f t="shared" si="234"/>
        <v>0</v>
      </c>
      <c r="F733" s="1">
        <f t="shared" si="235"/>
        <v>0</v>
      </c>
      <c r="G733" s="1" t="str">
        <f t="shared" si="236"/>
        <v/>
      </c>
      <c r="H733" t="str">
        <f t="shared" si="250"/>
        <v xml:space="preserve"> </v>
      </c>
      <c r="M733" s="39">
        <f t="shared" si="231"/>
        <v>0</v>
      </c>
      <c r="N733" s="39">
        <f t="shared" si="237"/>
        <v>0</v>
      </c>
      <c r="O733" s="39">
        <f t="shared" si="238"/>
        <v>0</v>
      </c>
      <c r="P733" s="39">
        <f t="shared" si="239"/>
        <v>0</v>
      </c>
      <c r="Q733" s="367">
        <f t="shared" si="240"/>
        <v>0</v>
      </c>
      <c r="R733" s="368">
        <f t="shared" si="241"/>
        <v>0</v>
      </c>
      <c r="S733" s="367">
        <f t="shared" si="242"/>
        <v>0</v>
      </c>
      <c r="T733" s="367">
        <f t="shared" si="243"/>
        <v>0</v>
      </c>
      <c r="U733">
        <f t="shared" si="244"/>
        <v>0</v>
      </c>
      <c r="V733">
        <f t="shared" si="245"/>
        <v>0</v>
      </c>
      <c r="W733">
        <f t="shared" si="246"/>
        <v>0</v>
      </c>
      <c r="X733">
        <f t="shared" si="247"/>
        <v>0</v>
      </c>
      <c r="Y733">
        <f t="shared" si="248"/>
        <v>0</v>
      </c>
      <c r="AA733" s="1" t="e">
        <f t="shared" si="249"/>
        <v>#N/A</v>
      </c>
    </row>
    <row r="734" spans="1:27" x14ac:dyDescent="0.25">
      <c r="A734" s="284">
        <f>+Declarations!A734</f>
        <v>0</v>
      </c>
      <c r="B734" t="str">
        <f t="shared" si="232"/>
        <v/>
      </c>
      <c r="C734" s="1" t="str">
        <f t="shared" si="233"/>
        <v/>
      </c>
      <c r="D734" s="1" t="str">
        <f t="shared" si="251"/>
        <v/>
      </c>
      <c r="E734" s="15">
        <f t="shared" si="234"/>
        <v>0</v>
      </c>
      <c r="F734" s="1">
        <f t="shared" si="235"/>
        <v>0</v>
      </c>
      <c r="G734" s="1" t="str">
        <f t="shared" si="236"/>
        <v/>
      </c>
      <c r="H734" t="str">
        <f t="shared" si="250"/>
        <v xml:space="preserve"> </v>
      </c>
      <c r="M734" s="39">
        <f t="shared" si="231"/>
        <v>0</v>
      </c>
      <c r="N734" s="39">
        <f t="shared" si="237"/>
        <v>0</v>
      </c>
      <c r="O734" s="39">
        <f t="shared" si="238"/>
        <v>0</v>
      </c>
      <c r="P734" s="39">
        <f t="shared" si="239"/>
        <v>0</v>
      </c>
      <c r="Q734" s="367">
        <f t="shared" si="240"/>
        <v>0</v>
      </c>
      <c r="R734" s="368">
        <f t="shared" si="241"/>
        <v>0</v>
      </c>
      <c r="S734" s="367">
        <f t="shared" si="242"/>
        <v>0</v>
      </c>
      <c r="T734" s="367">
        <f t="shared" si="243"/>
        <v>0</v>
      </c>
      <c r="U734">
        <f t="shared" si="244"/>
        <v>0</v>
      </c>
      <c r="V734">
        <f t="shared" si="245"/>
        <v>0</v>
      </c>
      <c r="W734">
        <f t="shared" si="246"/>
        <v>0</v>
      </c>
      <c r="X734">
        <f t="shared" si="247"/>
        <v>0</v>
      </c>
      <c r="Y734">
        <f t="shared" si="248"/>
        <v>0</v>
      </c>
      <c r="AA734" s="1" t="e">
        <f t="shared" si="249"/>
        <v>#N/A</v>
      </c>
    </row>
    <row r="735" spans="1:27" x14ac:dyDescent="0.25">
      <c r="A735" s="284">
        <f>+Declarations!A735</f>
        <v>0</v>
      </c>
      <c r="B735" t="str">
        <f t="shared" si="232"/>
        <v/>
      </c>
      <c r="C735" s="1" t="str">
        <f t="shared" si="233"/>
        <v/>
      </c>
      <c r="D735" s="1" t="str">
        <f t="shared" si="251"/>
        <v/>
      </c>
      <c r="E735" s="15">
        <f t="shared" si="234"/>
        <v>0</v>
      </c>
      <c r="F735" s="1">
        <f t="shared" si="235"/>
        <v>0</v>
      </c>
      <c r="G735" s="1" t="str">
        <f t="shared" si="236"/>
        <v/>
      </c>
      <c r="H735" t="str">
        <f t="shared" si="250"/>
        <v xml:space="preserve"> </v>
      </c>
      <c r="M735" s="39">
        <f t="shared" si="231"/>
        <v>0</v>
      </c>
      <c r="N735" s="39">
        <f t="shared" si="237"/>
        <v>0</v>
      </c>
      <c r="O735" s="39">
        <f t="shared" si="238"/>
        <v>0</v>
      </c>
      <c r="P735" s="39">
        <f t="shared" si="239"/>
        <v>0</v>
      </c>
      <c r="Q735" s="367">
        <f t="shared" si="240"/>
        <v>0</v>
      </c>
      <c r="R735" s="368">
        <f t="shared" si="241"/>
        <v>0</v>
      </c>
      <c r="S735" s="367">
        <f t="shared" si="242"/>
        <v>0</v>
      </c>
      <c r="T735" s="367">
        <f t="shared" si="243"/>
        <v>0</v>
      </c>
      <c r="U735">
        <f t="shared" si="244"/>
        <v>0</v>
      </c>
      <c r="V735">
        <f t="shared" si="245"/>
        <v>0</v>
      </c>
      <c r="W735">
        <f t="shared" si="246"/>
        <v>0</v>
      </c>
      <c r="X735">
        <f t="shared" si="247"/>
        <v>0</v>
      </c>
      <c r="Y735">
        <f t="shared" si="248"/>
        <v>0</v>
      </c>
      <c r="AA735" s="1" t="e">
        <f t="shared" si="249"/>
        <v>#N/A</v>
      </c>
    </row>
    <row r="736" spans="1:27" x14ac:dyDescent="0.25">
      <c r="A736" s="284">
        <f>+Declarations!A736</f>
        <v>0</v>
      </c>
      <c r="B736" t="str">
        <f t="shared" si="232"/>
        <v/>
      </c>
      <c r="C736" s="1" t="str">
        <f t="shared" si="233"/>
        <v/>
      </c>
      <c r="D736" s="1" t="str">
        <f t="shared" si="251"/>
        <v/>
      </c>
      <c r="E736" s="15">
        <f t="shared" si="234"/>
        <v>0</v>
      </c>
      <c r="F736" s="1">
        <f t="shared" si="235"/>
        <v>0</v>
      </c>
      <c r="G736" s="1" t="str">
        <f t="shared" si="236"/>
        <v/>
      </c>
      <c r="H736" t="str">
        <f t="shared" si="250"/>
        <v xml:space="preserve"> </v>
      </c>
      <c r="M736" s="39">
        <f t="shared" si="231"/>
        <v>0</v>
      </c>
      <c r="N736" s="39">
        <f t="shared" si="237"/>
        <v>0</v>
      </c>
      <c r="O736" s="39">
        <f t="shared" si="238"/>
        <v>0</v>
      </c>
      <c r="P736" s="39">
        <f t="shared" si="239"/>
        <v>0</v>
      </c>
      <c r="Q736" s="367">
        <f t="shared" si="240"/>
        <v>0</v>
      </c>
      <c r="R736" s="368">
        <f t="shared" si="241"/>
        <v>0</v>
      </c>
      <c r="S736" s="367">
        <f t="shared" si="242"/>
        <v>0</v>
      </c>
      <c r="T736" s="367">
        <f t="shared" si="243"/>
        <v>0</v>
      </c>
      <c r="U736">
        <f t="shared" si="244"/>
        <v>0</v>
      </c>
      <c r="V736">
        <f t="shared" si="245"/>
        <v>0</v>
      </c>
      <c r="W736">
        <f t="shared" si="246"/>
        <v>0</v>
      </c>
      <c r="X736">
        <f t="shared" si="247"/>
        <v>0</v>
      </c>
      <c r="Y736">
        <f t="shared" si="248"/>
        <v>0</v>
      </c>
      <c r="AA736" s="1" t="e">
        <f t="shared" si="249"/>
        <v>#N/A</v>
      </c>
    </row>
    <row r="737" spans="1:27" x14ac:dyDescent="0.25">
      <c r="A737" s="284">
        <f>+Declarations!A737</f>
        <v>0</v>
      </c>
      <c r="B737" t="str">
        <f t="shared" si="232"/>
        <v/>
      </c>
      <c r="C737" s="1" t="str">
        <f t="shared" si="233"/>
        <v/>
      </c>
      <c r="D737" s="1" t="str">
        <f t="shared" si="251"/>
        <v/>
      </c>
      <c r="E737" s="15">
        <f t="shared" si="234"/>
        <v>0</v>
      </c>
      <c r="F737" s="1">
        <f t="shared" si="235"/>
        <v>0</v>
      </c>
      <c r="G737" s="1" t="str">
        <f t="shared" si="236"/>
        <v/>
      </c>
      <c r="H737" t="str">
        <f t="shared" si="250"/>
        <v xml:space="preserve"> </v>
      </c>
      <c r="M737" s="39">
        <f t="shared" si="231"/>
        <v>0</v>
      </c>
      <c r="N737" s="39">
        <f t="shared" si="237"/>
        <v>0</v>
      </c>
      <c r="O737" s="39">
        <f t="shared" si="238"/>
        <v>0</v>
      </c>
      <c r="P737" s="39">
        <f t="shared" si="239"/>
        <v>0</v>
      </c>
      <c r="Q737" s="367">
        <f t="shared" si="240"/>
        <v>0</v>
      </c>
      <c r="R737" s="368">
        <f t="shared" si="241"/>
        <v>0</v>
      </c>
      <c r="S737" s="367">
        <f t="shared" si="242"/>
        <v>0</v>
      </c>
      <c r="T737" s="367">
        <f t="shared" si="243"/>
        <v>0</v>
      </c>
      <c r="U737">
        <f t="shared" si="244"/>
        <v>0</v>
      </c>
      <c r="V737">
        <f t="shared" si="245"/>
        <v>0</v>
      </c>
      <c r="W737">
        <f t="shared" si="246"/>
        <v>0</v>
      </c>
      <c r="X737">
        <f t="shared" si="247"/>
        <v>0</v>
      </c>
      <c r="Y737">
        <f t="shared" si="248"/>
        <v>0</v>
      </c>
      <c r="AA737" s="1" t="e">
        <f t="shared" si="249"/>
        <v>#N/A</v>
      </c>
    </row>
    <row r="738" spans="1:27" x14ac:dyDescent="0.25">
      <c r="A738" s="284">
        <f>+Declarations!A738</f>
        <v>0</v>
      </c>
      <c r="B738" t="str">
        <f t="shared" si="232"/>
        <v/>
      </c>
      <c r="C738" s="1" t="str">
        <f t="shared" si="233"/>
        <v/>
      </c>
      <c r="D738" s="1" t="str">
        <f t="shared" si="251"/>
        <v/>
      </c>
      <c r="E738" s="15">
        <f t="shared" si="234"/>
        <v>0</v>
      </c>
      <c r="F738" s="1">
        <f t="shared" si="235"/>
        <v>0</v>
      </c>
      <c r="G738" s="1" t="str">
        <f t="shared" si="236"/>
        <v/>
      </c>
      <c r="H738" t="str">
        <f t="shared" si="250"/>
        <v xml:space="preserve"> </v>
      </c>
      <c r="M738" s="39">
        <f t="shared" si="231"/>
        <v>0</v>
      </c>
      <c r="N738" s="39">
        <f t="shared" si="237"/>
        <v>0</v>
      </c>
      <c r="O738" s="39">
        <f t="shared" si="238"/>
        <v>0</v>
      </c>
      <c r="P738" s="39">
        <f t="shared" si="239"/>
        <v>0</v>
      </c>
      <c r="Q738" s="367">
        <f t="shared" si="240"/>
        <v>0</v>
      </c>
      <c r="R738" s="368">
        <f t="shared" si="241"/>
        <v>0</v>
      </c>
      <c r="S738" s="367">
        <f t="shared" si="242"/>
        <v>0</v>
      </c>
      <c r="T738" s="367">
        <f t="shared" si="243"/>
        <v>0</v>
      </c>
      <c r="U738">
        <f t="shared" si="244"/>
        <v>0</v>
      </c>
      <c r="V738">
        <f t="shared" si="245"/>
        <v>0</v>
      </c>
      <c r="W738">
        <f t="shared" si="246"/>
        <v>0</v>
      </c>
      <c r="X738">
        <f t="shared" si="247"/>
        <v>0</v>
      </c>
      <c r="Y738">
        <f t="shared" si="248"/>
        <v>0</v>
      </c>
      <c r="AA738" s="1" t="e">
        <f t="shared" si="249"/>
        <v>#N/A</v>
      </c>
    </row>
    <row r="739" spans="1:27" x14ac:dyDescent="0.25">
      <c r="A739" s="284">
        <f>+Declarations!A739</f>
        <v>0</v>
      </c>
      <c r="B739" t="str">
        <f t="shared" si="232"/>
        <v/>
      </c>
      <c r="C739" s="1" t="str">
        <f t="shared" si="233"/>
        <v/>
      </c>
      <c r="D739" s="1" t="str">
        <f t="shared" si="251"/>
        <v/>
      </c>
      <c r="E739" s="15">
        <f t="shared" si="234"/>
        <v>0</v>
      </c>
      <c r="F739" s="1">
        <f t="shared" si="235"/>
        <v>0</v>
      </c>
      <c r="G739" s="1" t="str">
        <f t="shared" si="236"/>
        <v/>
      </c>
      <c r="H739" t="str">
        <f t="shared" si="250"/>
        <v xml:space="preserve"> </v>
      </c>
      <c r="M739" s="39">
        <f t="shared" si="231"/>
        <v>0</v>
      </c>
      <c r="N739" s="39">
        <f t="shared" si="237"/>
        <v>0</v>
      </c>
      <c r="O739" s="39">
        <f t="shared" si="238"/>
        <v>0</v>
      </c>
      <c r="P739" s="39">
        <f t="shared" si="239"/>
        <v>0</v>
      </c>
      <c r="Q739" s="367">
        <f t="shared" si="240"/>
        <v>0</v>
      </c>
      <c r="R739" s="368">
        <f t="shared" si="241"/>
        <v>0</v>
      </c>
      <c r="S739" s="367">
        <f t="shared" si="242"/>
        <v>0</v>
      </c>
      <c r="T739" s="367">
        <f t="shared" si="243"/>
        <v>0</v>
      </c>
      <c r="U739">
        <f t="shared" si="244"/>
        <v>0</v>
      </c>
      <c r="V739">
        <f t="shared" si="245"/>
        <v>0</v>
      </c>
      <c r="W739">
        <f t="shared" si="246"/>
        <v>0</v>
      </c>
      <c r="X739">
        <f t="shared" si="247"/>
        <v>0</v>
      </c>
      <c r="Y739">
        <f t="shared" si="248"/>
        <v>0</v>
      </c>
      <c r="AA739" s="1" t="e">
        <f t="shared" si="249"/>
        <v>#N/A</v>
      </c>
    </row>
    <row r="740" spans="1:27" x14ac:dyDescent="0.25">
      <c r="A740" s="284">
        <f>+Declarations!A740</f>
        <v>0</v>
      </c>
      <c r="B740" t="str">
        <f t="shared" si="232"/>
        <v/>
      </c>
      <c r="C740" s="1" t="str">
        <f t="shared" si="233"/>
        <v/>
      </c>
      <c r="D740" s="1" t="str">
        <f t="shared" si="251"/>
        <v/>
      </c>
      <c r="E740" s="15">
        <f t="shared" si="234"/>
        <v>0</v>
      </c>
      <c r="F740" s="1">
        <f t="shared" si="235"/>
        <v>0</v>
      </c>
      <c r="G740" s="1" t="str">
        <f t="shared" si="236"/>
        <v/>
      </c>
      <c r="H740" t="str">
        <f t="shared" si="250"/>
        <v xml:space="preserve"> </v>
      </c>
      <c r="M740" s="39">
        <f t="shared" si="231"/>
        <v>0</v>
      </c>
      <c r="N740" s="39">
        <f t="shared" si="237"/>
        <v>0</v>
      </c>
      <c r="O740" s="39">
        <f t="shared" si="238"/>
        <v>0</v>
      </c>
      <c r="P740" s="39">
        <f t="shared" si="239"/>
        <v>0</v>
      </c>
      <c r="Q740" s="367">
        <f t="shared" si="240"/>
        <v>0</v>
      </c>
      <c r="R740" s="368">
        <f t="shared" si="241"/>
        <v>0</v>
      </c>
      <c r="S740" s="367">
        <f t="shared" si="242"/>
        <v>0</v>
      </c>
      <c r="T740" s="367">
        <f t="shared" si="243"/>
        <v>0</v>
      </c>
      <c r="U740">
        <f t="shared" si="244"/>
        <v>0</v>
      </c>
      <c r="V740">
        <f t="shared" si="245"/>
        <v>0</v>
      </c>
      <c r="W740">
        <f t="shared" si="246"/>
        <v>0</v>
      </c>
      <c r="X740">
        <f t="shared" si="247"/>
        <v>0</v>
      </c>
      <c r="Y740">
        <f t="shared" si="248"/>
        <v>0</v>
      </c>
      <c r="AA740" s="1" t="e">
        <f t="shared" si="249"/>
        <v>#N/A</v>
      </c>
    </row>
    <row r="741" spans="1:27" x14ac:dyDescent="0.25">
      <c r="A741" s="284">
        <f>+Declarations!A741</f>
        <v>0</v>
      </c>
      <c r="B741" t="str">
        <f t="shared" si="232"/>
        <v/>
      </c>
      <c r="C741" s="1" t="str">
        <f t="shared" si="233"/>
        <v/>
      </c>
      <c r="D741" s="1" t="str">
        <f t="shared" si="251"/>
        <v/>
      </c>
      <c r="E741" s="15">
        <f t="shared" si="234"/>
        <v>0</v>
      </c>
      <c r="F741" s="1">
        <f t="shared" si="235"/>
        <v>0</v>
      </c>
      <c r="G741" s="1" t="str">
        <f t="shared" si="236"/>
        <v/>
      </c>
      <c r="H741" t="str">
        <f t="shared" si="250"/>
        <v xml:space="preserve"> </v>
      </c>
      <c r="M741" s="39">
        <f t="shared" si="231"/>
        <v>0</v>
      </c>
      <c r="N741" s="39">
        <f t="shared" si="237"/>
        <v>0</v>
      </c>
      <c r="O741" s="39">
        <f t="shared" si="238"/>
        <v>0</v>
      </c>
      <c r="P741" s="39">
        <f t="shared" si="239"/>
        <v>0</v>
      </c>
      <c r="Q741" s="367">
        <f t="shared" si="240"/>
        <v>0</v>
      </c>
      <c r="R741" s="368">
        <f t="shared" si="241"/>
        <v>0</v>
      </c>
      <c r="S741" s="367">
        <f t="shared" si="242"/>
        <v>0</v>
      </c>
      <c r="T741" s="367">
        <f t="shared" si="243"/>
        <v>0</v>
      </c>
      <c r="U741">
        <f t="shared" si="244"/>
        <v>0</v>
      </c>
      <c r="V741">
        <f t="shared" si="245"/>
        <v>0</v>
      </c>
      <c r="W741">
        <f t="shared" si="246"/>
        <v>0</v>
      </c>
      <c r="X741">
        <f t="shared" si="247"/>
        <v>0</v>
      </c>
      <c r="Y741">
        <f t="shared" si="248"/>
        <v>0</v>
      </c>
      <c r="AA741" s="1" t="e">
        <f t="shared" si="249"/>
        <v>#N/A</v>
      </c>
    </row>
    <row r="742" spans="1:27" x14ac:dyDescent="0.25">
      <c r="A742" s="284">
        <f>+Declarations!A742</f>
        <v>0</v>
      </c>
      <c r="B742" t="str">
        <f t="shared" si="232"/>
        <v/>
      </c>
      <c r="C742" s="1" t="str">
        <f t="shared" si="233"/>
        <v/>
      </c>
      <c r="D742" s="1" t="str">
        <f t="shared" si="251"/>
        <v/>
      </c>
      <c r="E742" s="15">
        <f t="shared" si="234"/>
        <v>0</v>
      </c>
      <c r="F742" s="1">
        <f t="shared" si="235"/>
        <v>0</v>
      </c>
      <c r="G742" s="1" t="str">
        <f t="shared" si="236"/>
        <v/>
      </c>
      <c r="H742" t="str">
        <f t="shared" si="250"/>
        <v xml:space="preserve"> </v>
      </c>
      <c r="M742" s="39">
        <f t="shared" si="231"/>
        <v>0</v>
      </c>
      <c r="N742" s="39">
        <f t="shared" si="237"/>
        <v>0</v>
      </c>
      <c r="O742" s="39">
        <f t="shared" si="238"/>
        <v>0</v>
      </c>
      <c r="P742" s="39">
        <f t="shared" si="239"/>
        <v>0</v>
      </c>
      <c r="Q742" s="367">
        <f t="shared" si="240"/>
        <v>0</v>
      </c>
      <c r="R742" s="368">
        <f t="shared" si="241"/>
        <v>0</v>
      </c>
      <c r="S742" s="367">
        <f t="shared" si="242"/>
        <v>0</v>
      </c>
      <c r="T742" s="367">
        <f t="shared" si="243"/>
        <v>0</v>
      </c>
      <c r="U742">
        <f t="shared" si="244"/>
        <v>0</v>
      </c>
      <c r="V742">
        <f t="shared" si="245"/>
        <v>0</v>
      </c>
      <c r="W742">
        <f t="shared" si="246"/>
        <v>0</v>
      </c>
      <c r="X742">
        <f t="shared" si="247"/>
        <v>0</v>
      </c>
      <c r="Y742">
        <f t="shared" si="248"/>
        <v>0</v>
      </c>
      <c r="AA742" s="1" t="e">
        <f t="shared" si="249"/>
        <v>#N/A</v>
      </c>
    </row>
    <row r="743" spans="1:27" x14ac:dyDescent="0.25">
      <c r="A743" s="284">
        <f>+Declarations!A743</f>
        <v>0</v>
      </c>
      <c r="B743" t="str">
        <f t="shared" si="232"/>
        <v/>
      </c>
      <c r="C743" s="1" t="str">
        <f t="shared" si="233"/>
        <v/>
      </c>
      <c r="D743" s="1" t="str">
        <f t="shared" si="251"/>
        <v/>
      </c>
      <c r="E743" s="15">
        <f t="shared" si="234"/>
        <v>0</v>
      </c>
      <c r="F743" s="1">
        <f t="shared" si="235"/>
        <v>0</v>
      </c>
      <c r="G743" s="1" t="str">
        <f t="shared" si="236"/>
        <v/>
      </c>
      <c r="H743" t="str">
        <f t="shared" si="250"/>
        <v xml:space="preserve"> </v>
      </c>
      <c r="M743" s="39">
        <f t="shared" si="231"/>
        <v>0</v>
      </c>
      <c r="N743" s="39">
        <f t="shared" si="237"/>
        <v>0</v>
      </c>
      <c r="O743" s="39">
        <f t="shared" si="238"/>
        <v>0</v>
      </c>
      <c r="P743" s="39">
        <f t="shared" si="239"/>
        <v>0</v>
      </c>
      <c r="Q743" s="367">
        <f t="shared" si="240"/>
        <v>0</v>
      </c>
      <c r="R743" s="368">
        <f t="shared" si="241"/>
        <v>0</v>
      </c>
      <c r="S743" s="367">
        <f t="shared" si="242"/>
        <v>0</v>
      </c>
      <c r="T743" s="367">
        <f t="shared" si="243"/>
        <v>0</v>
      </c>
      <c r="U743">
        <f t="shared" si="244"/>
        <v>0</v>
      </c>
      <c r="V743">
        <f t="shared" si="245"/>
        <v>0</v>
      </c>
      <c r="W743">
        <f t="shared" si="246"/>
        <v>0</v>
      </c>
      <c r="X743">
        <f t="shared" si="247"/>
        <v>0</v>
      </c>
      <c r="Y743">
        <f t="shared" si="248"/>
        <v>0</v>
      </c>
      <c r="AA743" s="1" t="e">
        <f t="shared" si="249"/>
        <v>#N/A</v>
      </c>
    </row>
    <row r="744" spans="1:27" x14ac:dyDescent="0.25">
      <c r="A744" s="284">
        <f>+Declarations!A744</f>
        <v>0</v>
      </c>
      <c r="B744" t="str">
        <f t="shared" si="232"/>
        <v/>
      </c>
      <c r="C744" s="1" t="str">
        <f t="shared" si="233"/>
        <v/>
      </c>
      <c r="D744" s="1" t="str">
        <f t="shared" si="251"/>
        <v/>
      </c>
      <c r="E744" s="15">
        <f t="shared" si="234"/>
        <v>0</v>
      </c>
      <c r="F744" s="1">
        <f t="shared" si="235"/>
        <v>0</v>
      </c>
      <c r="G744" s="1" t="str">
        <f t="shared" si="236"/>
        <v/>
      </c>
      <c r="H744" t="str">
        <f t="shared" si="250"/>
        <v xml:space="preserve"> </v>
      </c>
      <c r="M744" s="39">
        <f t="shared" si="231"/>
        <v>0</v>
      </c>
      <c r="N744" s="39">
        <f t="shared" si="237"/>
        <v>0</v>
      </c>
      <c r="O744" s="39">
        <f t="shared" si="238"/>
        <v>0</v>
      </c>
      <c r="P744" s="39">
        <f t="shared" si="239"/>
        <v>0</v>
      </c>
      <c r="Q744" s="367">
        <f t="shared" si="240"/>
        <v>0</v>
      </c>
      <c r="R744" s="368">
        <f t="shared" si="241"/>
        <v>0</v>
      </c>
      <c r="S744" s="367">
        <f t="shared" si="242"/>
        <v>0</v>
      </c>
      <c r="T744" s="367">
        <f t="shared" si="243"/>
        <v>0</v>
      </c>
      <c r="U744">
        <f t="shared" si="244"/>
        <v>0</v>
      </c>
      <c r="V744">
        <f t="shared" si="245"/>
        <v>0</v>
      </c>
      <c r="W744">
        <f t="shared" si="246"/>
        <v>0</v>
      </c>
      <c r="X744">
        <f t="shared" si="247"/>
        <v>0</v>
      </c>
      <c r="Y744">
        <f t="shared" si="248"/>
        <v>0</v>
      </c>
      <c r="AA744" s="1" t="e">
        <f t="shared" si="249"/>
        <v>#N/A</v>
      </c>
    </row>
    <row r="745" spans="1:27" x14ac:dyDescent="0.25">
      <c r="A745" s="284">
        <f>+Declarations!A745</f>
        <v>0</v>
      </c>
      <c r="B745" t="str">
        <f t="shared" si="232"/>
        <v/>
      </c>
      <c r="C745" s="1" t="str">
        <f t="shared" si="233"/>
        <v/>
      </c>
      <c r="D745" s="1" t="str">
        <f t="shared" si="251"/>
        <v/>
      </c>
      <c r="E745" s="15">
        <f t="shared" si="234"/>
        <v>0</v>
      </c>
      <c r="F745" s="1">
        <f t="shared" si="235"/>
        <v>0</v>
      </c>
      <c r="G745" s="1" t="str">
        <f t="shared" si="236"/>
        <v/>
      </c>
      <c r="H745" t="str">
        <f t="shared" si="250"/>
        <v xml:space="preserve"> </v>
      </c>
      <c r="M745" s="39">
        <f t="shared" si="231"/>
        <v>0</v>
      </c>
      <c r="N745" s="39">
        <f t="shared" si="237"/>
        <v>0</v>
      </c>
      <c r="O745" s="39">
        <f t="shared" si="238"/>
        <v>0</v>
      </c>
      <c r="P745" s="39">
        <f t="shared" si="239"/>
        <v>0</v>
      </c>
      <c r="Q745" s="367">
        <f t="shared" si="240"/>
        <v>0</v>
      </c>
      <c r="R745" s="368">
        <f t="shared" si="241"/>
        <v>0</v>
      </c>
      <c r="S745" s="367">
        <f t="shared" si="242"/>
        <v>0</v>
      </c>
      <c r="T745" s="367">
        <f t="shared" si="243"/>
        <v>0</v>
      </c>
      <c r="U745">
        <f t="shared" si="244"/>
        <v>0</v>
      </c>
      <c r="V745">
        <f t="shared" si="245"/>
        <v>0</v>
      </c>
      <c r="W745">
        <f t="shared" si="246"/>
        <v>0</v>
      </c>
      <c r="X745">
        <f t="shared" si="247"/>
        <v>0</v>
      </c>
      <c r="Y745">
        <f t="shared" si="248"/>
        <v>0</v>
      </c>
      <c r="AA745" s="1" t="e">
        <f t="shared" si="249"/>
        <v>#N/A</v>
      </c>
    </row>
    <row r="746" spans="1:27" x14ac:dyDescent="0.25">
      <c r="A746" s="284">
        <f>+Declarations!A746</f>
        <v>0</v>
      </c>
      <c r="B746" t="str">
        <f t="shared" si="232"/>
        <v/>
      </c>
      <c r="C746" s="1" t="str">
        <f t="shared" si="233"/>
        <v/>
      </c>
      <c r="D746" s="1" t="str">
        <f t="shared" si="251"/>
        <v/>
      </c>
      <c r="E746" s="15">
        <f t="shared" si="234"/>
        <v>0</v>
      </c>
      <c r="F746" s="1">
        <f t="shared" si="235"/>
        <v>0</v>
      </c>
      <c r="G746" s="1" t="str">
        <f t="shared" si="236"/>
        <v/>
      </c>
      <c r="H746" t="str">
        <f t="shared" si="250"/>
        <v xml:space="preserve"> </v>
      </c>
      <c r="M746" s="39">
        <f t="shared" si="231"/>
        <v>0</v>
      </c>
      <c r="N746" s="39">
        <f t="shared" si="237"/>
        <v>0</v>
      </c>
      <c r="O746" s="39">
        <f t="shared" si="238"/>
        <v>0</v>
      </c>
      <c r="P746" s="39">
        <f t="shared" si="239"/>
        <v>0</v>
      </c>
      <c r="Q746" s="367">
        <f t="shared" si="240"/>
        <v>0</v>
      </c>
      <c r="R746" s="368">
        <f t="shared" si="241"/>
        <v>0</v>
      </c>
      <c r="S746" s="367">
        <f t="shared" si="242"/>
        <v>0</v>
      </c>
      <c r="T746" s="367">
        <f t="shared" si="243"/>
        <v>0</v>
      </c>
      <c r="U746">
        <f t="shared" si="244"/>
        <v>0</v>
      </c>
      <c r="V746">
        <f t="shared" si="245"/>
        <v>0</v>
      </c>
      <c r="W746">
        <f t="shared" si="246"/>
        <v>0</v>
      </c>
      <c r="X746">
        <f t="shared" si="247"/>
        <v>0</v>
      </c>
      <c r="Y746">
        <f t="shared" si="248"/>
        <v>0</v>
      </c>
      <c r="AA746" s="1" t="e">
        <f t="shared" si="249"/>
        <v>#N/A</v>
      </c>
    </row>
    <row r="747" spans="1:27" x14ac:dyDescent="0.25">
      <c r="A747" s="284">
        <f>+Declarations!A747</f>
        <v>0</v>
      </c>
      <c r="B747" t="str">
        <f t="shared" si="232"/>
        <v/>
      </c>
      <c r="C747" s="1" t="str">
        <f t="shared" si="233"/>
        <v/>
      </c>
      <c r="D747" s="1" t="str">
        <f t="shared" si="251"/>
        <v/>
      </c>
      <c r="E747" s="15">
        <f t="shared" si="234"/>
        <v>0</v>
      </c>
      <c r="F747" s="1">
        <f t="shared" si="235"/>
        <v>0</v>
      </c>
      <c r="G747" s="1" t="str">
        <f t="shared" si="236"/>
        <v/>
      </c>
      <c r="H747" t="str">
        <f t="shared" si="250"/>
        <v xml:space="preserve"> </v>
      </c>
      <c r="M747" s="39">
        <f t="shared" si="231"/>
        <v>0</v>
      </c>
      <c r="N747" s="39">
        <f t="shared" si="237"/>
        <v>0</v>
      </c>
      <c r="O747" s="39">
        <f t="shared" si="238"/>
        <v>0</v>
      </c>
      <c r="P747" s="39">
        <f t="shared" si="239"/>
        <v>0</v>
      </c>
      <c r="Q747" s="367">
        <f t="shared" si="240"/>
        <v>0</v>
      </c>
      <c r="R747" s="368">
        <f t="shared" si="241"/>
        <v>0</v>
      </c>
      <c r="S747" s="367">
        <f t="shared" si="242"/>
        <v>0</v>
      </c>
      <c r="T747" s="367">
        <f t="shared" si="243"/>
        <v>0</v>
      </c>
      <c r="U747">
        <f t="shared" si="244"/>
        <v>0</v>
      </c>
      <c r="V747">
        <f t="shared" si="245"/>
        <v>0</v>
      </c>
      <c r="W747">
        <f t="shared" si="246"/>
        <v>0</v>
      </c>
      <c r="X747">
        <f t="shared" si="247"/>
        <v>0</v>
      </c>
      <c r="Y747">
        <f t="shared" si="248"/>
        <v>0</v>
      </c>
      <c r="AA747" s="1" t="e">
        <f t="shared" si="249"/>
        <v>#N/A</v>
      </c>
    </row>
    <row r="748" spans="1:27" x14ac:dyDescent="0.25">
      <c r="A748" s="284">
        <f>+Declarations!A748</f>
        <v>0</v>
      </c>
      <c r="B748" t="str">
        <f t="shared" si="232"/>
        <v/>
      </c>
      <c r="C748" s="1" t="str">
        <f t="shared" si="233"/>
        <v/>
      </c>
      <c r="D748" s="1" t="str">
        <f t="shared" si="251"/>
        <v/>
      </c>
      <c r="E748" s="15">
        <f t="shared" si="234"/>
        <v>0</v>
      </c>
      <c r="F748" s="1">
        <f t="shared" si="235"/>
        <v>0</v>
      </c>
      <c r="G748" s="1" t="str">
        <f t="shared" si="236"/>
        <v/>
      </c>
      <c r="H748" t="str">
        <f t="shared" si="250"/>
        <v xml:space="preserve"> </v>
      </c>
      <c r="M748" s="39">
        <f t="shared" si="231"/>
        <v>0</v>
      </c>
      <c r="N748" s="39">
        <f t="shared" si="237"/>
        <v>0</v>
      </c>
      <c r="O748" s="39">
        <f t="shared" si="238"/>
        <v>0</v>
      </c>
      <c r="P748" s="39">
        <f t="shared" si="239"/>
        <v>0</v>
      </c>
      <c r="Q748" s="367">
        <f t="shared" si="240"/>
        <v>0</v>
      </c>
      <c r="R748" s="368">
        <f t="shared" si="241"/>
        <v>0</v>
      </c>
      <c r="S748" s="367">
        <f t="shared" si="242"/>
        <v>0</v>
      </c>
      <c r="T748" s="367">
        <f t="shared" si="243"/>
        <v>0</v>
      </c>
      <c r="U748">
        <f t="shared" si="244"/>
        <v>0</v>
      </c>
      <c r="V748">
        <f t="shared" si="245"/>
        <v>0</v>
      </c>
      <c r="W748">
        <f t="shared" si="246"/>
        <v>0</v>
      </c>
      <c r="X748">
        <f t="shared" si="247"/>
        <v>0</v>
      </c>
      <c r="Y748">
        <f t="shared" si="248"/>
        <v>0</v>
      </c>
      <c r="AA748" s="1" t="e">
        <f t="shared" si="249"/>
        <v>#N/A</v>
      </c>
    </row>
    <row r="749" spans="1:27" x14ac:dyDescent="0.25">
      <c r="A749" s="284">
        <f>+Declarations!A749</f>
        <v>0</v>
      </c>
      <c r="B749" t="str">
        <f t="shared" si="232"/>
        <v/>
      </c>
      <c r="C749" s="1" t="str">
        <f t="shared" si="233"/>
        <v/>
      </c>
      <c r="D749" s="1" t="str">
        <f t="shared" si="251"/>
        <v/>
      </c>
      <c r="E749" s="15">
        <f t="shared" si="234"/>
        <v>0</v>
      </c>
      <c r="F749" s="1">
        <f t="shared" si="235"/>
        <v>0</v>
      </c>
      <c r="G749" s="1" t="str">
        <f t="shared" si="236"/>
        <v/>
      </c>
      <c r="H749" t="str">
        <f t="shared" si="250"/>
        <v xml:space="preserve"> </v>
      </c>
      <c r="M749" s="39">
        <f t="shared" si="231"/>
        <v>0</v>
      </c>
      <c r="N749" s="39">
        <f t="shared" si="237"/>
        <v>0</v>
      </c>
      <c r="O749" s="39">
        <f t="shared" si="238"/>
        <v>0</v>
      </c>
      <c r="P749" s="39">
        <f t="shared" si="239"/>
        <v>0</v>
      </c>
      <c r="Q749" s="367">
        <f t="shared" si="240"/>
        <v>0</v>
      </c>
      <c r="R749" s="368">
        <f t="shared" si="241"/>
        <v>0</v>
      </c>
      <c r="S749" s="367">
        <f t="shared" si="242"/>
        <v>0</v>
      </c>
      <c r="T749" s="367">
        <f t="shared" si="243"/>
        <v>0</v>
      </c>
      <c r="U749">
        <f t="shared" si="244"/>
        <v>0</v>
      </c>
      <c r="V749">
        <f t="shared" si="245"/>
        <v>0</v>
      </c>
      <c r="W749">
        <f t="shared" si="246"/>
        <v>0</v>
      </c>
      <c r="X749">
        <f t="shared" si="247"/>
        <v>0</v>
      </c>
      <c r="Y749">
        <f t="shared" si="248"/>
        <v>0</v>
      </c>
      <c r="AA749" s="1" t="e">
        <f t="shared" si="249"/>
        <v>#N/A</v>
      </c>
    </row>
    <row r="750" spans="1:27" x14ac:dyDescent="0.25">
      <c r="A750" s="284">
        <f>+Declarations!A750</f>
        <v>0</v>
      </c>
      <c r="B750" t="str">
        <f t="shared" si="232"/>
        <v/>
      </c>
      <c r="C750" s="1" t="str">
        <f t="shared" si="233"/>
        <v/>
      </c>
      <c r="D750" s="1" t="str">
        <f t="shared" si="251"/>
        <v/>
      </c>
      <c r="E750" s="15">
        <f t="shared" si="234"/>
        <v>0</v>
      </c>
      <c r="F750" s="1">
        <f t="shared" si="235"/>
        <v>0</v>
      </c>
      <c r="G750" s="1" t="str">
        <f t="shared" si="236"/>
        <v/>
      </c>
      <c r="H750" t="str">
        <f t="shared" si="250"/>
        <v xml:space="preserve"> </v>
      </c>
      <c r="M750" s="39">
        <f t="shared" si="231"/>
        <v>0</v>
      </c>
      <c r="N750" s="39">
        <f t="shared" si="237"/>
        <v>0</v>
      </c>
      <c r="O750" s="39">
        <f t="shared" si="238"/>
        <v>0</v>
      </c>
      <c r="P750" s="39">
        <f t="shared" si="239"/>
        <v>0</v>
      </c>
      <c r="Q750" s="367">
        <f t="shared" si="240"/>
        <v>0</v>
      </c>
      <c r="R750" s="368">
        <f t="shared" si="241"/>
        <v>0</v>
      </c>
      <c r="S750" s="367">
        <f t="shared" si="242"/>
        <v>0</v>
      </c>
      <c r="T750" s="367">
        <f t="shared" si="243"/>
        <v>0</v>
      </c>
      <c r="U750">
        <f t="shared" si="244"/>
        <v>0</v>
      </c>
      <c r="V750">
        <f t="shared" si="245"/>
        <v>0</v>
      </c>
      <c r="W750">
        <f t="shared" si="246"/>
        <v>0</v>
      </c>
      <c r="X750">
        <f t="shared" si="247"/>
        <v>0</v>
      </c>
      <c r="Y750">
        <f t="shared" si="248"/>
        <v>0</v>
      </c>
      <c r="AA750" s="1" t="e">
        <f t="shared" si="249"/>
        <v>#N/A</v>
      </c>
    </row>
    <row r="751" spans="1:27" x14ac:dyDescent="0.25">
      <c r="A751" s="284">
        <f>+Declarations!A751</f>
        <v>0</v>
      </c>
      <c r="B751" t="str">
        <f t="shared" si="232"/>
        <v/>
      </c>
      <c r="C751" s="1" t="str">
        <f t="shared" si="233"/>
        <v/>
      </c>
      <c r="D751" s="1" t="str">
        <f t="shared" si="251"/>
        <v/>
      </c>
      <c r="E751" s="15">
        <f t="shared" si="234"/>
        <v>0</v>
      </c>
      <c r="F751" s="1">
        <f t="shared" si="235"/>
        <v>0</v>
      </c>
      <c r="G751" s="1" t="str">
        <f t="shared" si="236"/>
        <v/>
      </c>
      <c r="H751" t="str">
        <f t="shared" si="250"/>
        <v xml:space="preserve"> </v>
      </c>
      <c r="M751" s="39">
        <f t="shared" ref="M751:M814" si="252">IF(ISNA(VLOOKUP($A751,SprintData,2,FALSE)),0,VLOOKUP($A751,SprintData,2,FALSE))</f>
        <v>0</v>
      </c>
      <c r="N751" s="39">
        <f t="shared" si="237"/>
        <v>0</v>
      </c>
      <c r="O751" s="39">
        <f t="shared" si="238"/>
        <v>0</v>
      </c>
      <c r="P751" s="39">
        <f t="shared" si="239"/>
        <v>0</v>
      </c>
      <c r="Q751" s="367">
        <f t="shared" si="240"/>
        <v>0</v>
      </c>
      <c r="R751" s="368">
        <f t="shared" si="241"/>
        <v>0</v>
      </c>
      <c r="S751" s="367">
        <f t="shared" si="242"/>
        <v>0</v>
      </c>
      <c r="T751" s="367">
        <f t="shared" si="243"/>
        <v>0</v>
      </c>
      <c r="U751">
        <f t="shared" si="244"/>
        <v>0</v>
      </c>
      <c r="V751">
        <f t="shared" si="245"/>
        <v>0</v>
      </c>
      <c r="W751">
        <f t="shared" si="246"/>
        <v>0</v>
      </c>
      <c r="X751">
        <f t="shared" si="247"/>
        <v>0</v>
      </c>
      <c r="Y751">
        <f t="shared" si="248"/>
        <v>0</v>
      </c>
      <c r="AA751" s="1" t="e">
        <f t="shared" si="249"/>
        <v>#N/A</v>
      </c>
    </row>
    <row r="752" spans="1:27" x14ac:dyDescent="0.25">
      <c r="A752" s="284">
        <f>+Declarations!A752</f>
        <v>0</v>
      </c>
      <c r="B752" t="str">
        <f t="shared" si="232"/>
        <v/>
      </c>
      <c r="C752" s="1" t="str">
        <f t="shared" si="233"/>
        <v/>
      </c>
      <c r="D752" s="1" t="str">
        <f t="shared" si="251"/>
        <v/>
      </c>
      <c r="E752" s="15">
        <f t="shared" si="234"/>
        <v>0</v>
      </c>
      <c r="F752" s="1">
        <f t="shared" si="235"/>
        <v>0</v>
      </c>
      <c r="G752" s="1" t="str">
        <f t="shared" si="236"/>
        <v/>
      </c>
      <c r="H752" t="str">
        <f t="shared" si="250"/>
        <v xml:space="preserve"> </v>
      </c>
      <c r="M752" s="39">
        <f t="shared" si="252"/>
        <v>0</v>
      </c>
      <c r="N752" s="39">
        <f t="shared" si="237"/>
        <v>0</v>
      </c>
      <c r="O752" s="39">
        <f t="shared" si="238"/>
        <v>0</v>
      </c>
      <c r="P752" s="39">
        <f t="shared" si="239"/>
        <v>0</v>
      </c>
      <c r="Q752" s="367">
        <f t="shared" si="240"/>
        <v>0</v>
      </c>
      <c r="R752" s="368">
        <f t="shared" si="241"/>
        <v>0</v>
      </c>
      <c r="S752" s="367">
        <f t="shared" si="242"/>
        <v>0</v>
      </c>
      <c r="T752" s="367">
        <f t="shared" si="243"/>
        <v>0</v>
      </c>
      <c r="U752">
        <f t="shared" si="244"/>
        <v>0</v>
      </c>
      <c r="V752">
        <f t="shared" si="245"/>
        <v>0</v>
      </c>
      <c r="W752">
        <f t="shared" si="246"/>
        <v>0</v>
      </c>
      <c r="X752">
        <f t="shared" si="247"/>
        <v>0</v>
      </c>
      <c r="Y752">
        <f t="shared" si="248"/>
        <v>0</v>
      </c>
      <c r="AA752" s="1" t="e">
        <f t="shared" si="249"/>
        <v>#N/A</v>
      </c>
    </row>
    <row r="753" spans="1:27" x14ac:dyDescent="0.25">
      <c r="A753" s="284">
        <f>+Declarations!A753</f>
        <v>0</v>
      </c>
      <c r="B753" t="str">
        <f t="shared" si="232"/>
        <v/>
      </c>
      <c r="C753" s="1" t="str">
        <f t="shared" si="233"/>
        <v/>
      </c>
      <c r="D753" s="1" t="str">
        <f t="shared" si="251"/>
        <v/>
      </c>
      <c r="E753" s="15">
        <f t="shared" si="234"/>
        <v>0</v>
      </c>
      <c r="F753" s="1">
        <f t="shared" si="235"/>
        <v>0</v>
      </c>
      <c r="G753" s="1" t="str">
        <f t="shared" si="236"/>
        <v/>
      </c>
      <c r="H753" t="str">
        <f t="shared" si="250"/>
        <v xml:space="preserve"> </v>
      </c>
      <c r="M753" s="39">
        <f t="shared" si="252"/>
        <v>0</v>
      </c>
      <c r="N753" s="39">
        <f t="shared" si="237"/>
        <v>0</v>
      </c>
      <c r="O753" s="39">
        <f t="shared" si="238"/>
        <v>0</v>
      </c>
      <c r="P753" s="39">
        <f t="shared" si="239"/>
        <v>0</v>
      </c>
      <c r="Q753" s="367">
        <f t="shared" si="240"/>
        <v>0</v>
      </c>
      <c r="R753" s="368">
        <f t="shared" si="241"/>
        <v>0</v>
      </c>
      <c r="S753" s="367">
        <f t="shared" si="242"/>
        <v>0</v>
      </c>
      <c r="T753" s="367">
        <f t="shared" si="243"/>
        <v>0</v>
      </c>
      <c r="U753">
        <f t="shared" si="244"/>
        <v>0</v>
      </c>
      <c r="V753">
        <f t="shared" si="245"/>
        <v>0</v>
      </c>
      <c r="W753">
        <f t="shared" si="246"/>
        <v>0</v>
      </c>
      <c r="X753">
        <f t="shared" si="247"/>
        <v>0</v>
      </c>
      <c r="Y753">
        <f t="shared" si="248"/>
        <v>0</v>
      </c>
      <c r="AA753" s="1" t="e">
        <f t="shared" si="249"/>
        <v>#N/A</v>
      </c>
    </row>
    <row r="754" spans="1:27" x14ac:dyDescent="0.25">
      <c r="A754" s="284">
        <f>+Declarations!A754</f>
        <v>0</v>
      </c>
      <c r="B754" t="str">
        <f t="shared" si="232"/>
        <v/>
      </c>
      <c r="C754" s="1" t="str">
        <f t="shared" si="233"/>
        <v/>
      </c>
      <c r="D754" s="1" t="str">
        <f t="shared" si="251"/>
        <v/>
      </c>
      <c r="E754" s="15">
        <f t="shared" si="234"/>
        <v>0</v>
      </c>
      <c r="F754" s="1">
        <f t="shared" si="235"/>
        <v>0</v>
      </c>
      <c r="G754" s="1" t="str">
        <f t="shared" si="236"/>
        <v/>
      </c>
      <c r="H754" t="str">
        <f t="shared" si="250"/>
        <v xml:space="preserve"> </v>
      </c>
      <c r="M754" s="39">
        <f t="shared" si="252"/>
        <v>0</v>
      </c>
      <c r="N754" s="39">
        <f t="shared" si="237"/>
        <v>0</v>
      </c>
      <c r="O754" s="39">
        <f t="shared" si="238"/>
        <v>0</v>
      </c>
      <c r="P754" s="39">
        <f t="shared" si="239"/>
        <v>0</v>
      </c>
      <c r="Q754" s="367">
        <f t="shared" si="240"/>
        <v>0</v>
      </c>
      <c r="R754" s="368">
        <f t="shared" si="241"/>
        <v>0</v>
      </c>
      <c r="S754" s="367">
        <f t="shared" si="242"/>
        <v>0</v>
      </c>
      <c r="T754" s="367">
        <f t="shared" si="243"/>
        <v>0</v>
      </c>
      <c r="U754">
        <f t="shared" si="244"/>
        <v>0</v>
      </c>
      <c r="V754">
        <f t="shared" si="245"/>
        <v>0</v>
      </c>
      <c r="W754">
        <f t="shared" si="246"/>
        <v>0</v>
      </c>
      <c r="X754">
        <f t="shared" si="247"/>
        <v>0</v>
      </c>
      <c r="Y754">
        <f t="shared" si="248"/>
        <v>0</v>
      </c>
      <c r="AA754" s="1" t="e">
        <f t="shared" si="249"/>
        <v>#N/A</v>
      </c>
    </row>
    <row r="755" spans="1:27" x14ac:dyDescent="0.25">
      <c r="A755" s="284">
        <f>+Declarations!A755</f>
        <v>0</v>
      </c>
      <c r="B755" t="str">
        <f t="shared" si="232"/>
        <v/>
      </c>
      <c r="C755" s="1" t="str">
        <f t="shared" si="233"/>
        <v/>
      </c>
      <c r="D755" s="1" t="str">
        <f t="shared" si="251"/>
        <v/>
      </c>
      <c r="E755" s="15">
        <f t="shared" si="234"/>
        <v>0</v>
      </c>
      <c r="F755" s="1">
        <f t="shared" si="235"/>
        <v>0</v>
      </c>
      <c r="G755" s="1" t="str">
        <f t="shared" si="236"/>
        <v/>
      </c>
      <c r="H755" t="str">
        <f t="shared" si="250"/>
        <v xml:space="preserve"> </v>
      </c>
      <c r="M755" s="39">
        <f t="shared" si="252"/>
        <v>0</v>
      </c>
      <c r="N755" s="39">
        <f t="shared" si="237"/>
        <v>0</v>
      </c>
      <c r="O755" s="39">
        <f t="shared" si="238"/>
        <v>0</v>
      </c>
      <c r="P755" s="39">
        <f t="shared" si="239"/>
        <v>0</v>
      </c>
      <c r="Q755" s="367">
        <f t="shared" si="240"/>
        <v>0</v>
      </c>
      <c r="R755" s="368">
        <f t="shared" si="241"/>
        <v>0</v>
      </c>
      <c r="S755" s="367">
        <f t="shared" si="242"/>
        <v>0</v>
      </c>
      <c r="T755" s="367">
        <f t="shared" si="243"/>
        <v>0</v>
      </c>
      <c r="U755">
        <f t="shared" si="244"/>
        <v>0</v>
      </c>
      <c r="V755">
        <f t="shared" si="245"/>
        <v>0</v>
      </c>
      <c r="W755">
        <f t="shared" si="246"/>
        <v>0</v>
      </c>
      <c r="X755">
        <f t="shared" si="247"/>
        <v>0</v>
      </c>
      <c r="Y755">
        <f t="shared" si="248"/>
        <v>0</v>
      </c>
      <c r="AA755" s="1" t="e">
        <f t="shared" si="249"/>
        <v>#N/A</v>
      </c>
    </row>
    <row r="756" spans="1:27" x14ac:dyDescent="0.25">
      <c r="A756" s="284">
        <f>+Declarations!A756</f>
        <v>0</v>
      </c>
      <c r="B756" t="str">
        <f t="shared" si="232"/>
        <v/>
      </c>
      <c r="C756" s="1" t="str">
        <f t="shared" si="233"/>
        <v/>
      </c>
      <c r="D756" s="1" t="str">
        <f t="shared" si="251"/>
        <v/>
      </c>
      <c r="E756" s="15">
        <f t="shared" si="234"/>
        <v>0</v>
      </c>
      <c r="F756" s="1">
        <f t="shared" si="235"/>
        <v>0</v>
      </c>
      <c r="G756" s="1" t="str">
        <f t="shared" si="236"/>
        <v/>
      </c>
      <c r="H756" t="str">
        <f t="shared" si="250"/>
        <v xml:space="preserve"> </v>
      </c>
      <c r="M756" s="39">
        <f t="shared" si="252"/>
        <v>0</v>
      </c>
      <c r="N756" s="39">
        <f t="shared" si="237"/>
        <v>0</v>
      </c>
      <c r="O756" s="39">
        <f t="shared" si="238"/>
        <v>0</v>
      </c>
      <c r="P756" s="39">
        <f t="shared" si="239"/>
        <v>0</v>
      </c>
      <c r="Q756" s="367">
        <f t="shared" si="240"/>
        <v>0</v>
      </c>
      <c r="R756" s="368">
        <f t="shared" si="241"/>
        <v>0</v>
      </c>
      <c r="S756" s="367">
        <f t="shared" si="242"/>
        <v>0</v>
      </c>
      <c r="T756" s="367">
        <f t="shared" si="243"/>
        <v>0</v>
      </c>
      <c r="U756">
        <f t="shared" si="244"/>
        <v>0</v>
      </c>
      <c r="V756">
        <f t="shared" si="245"/>
        <v>0</v>
      </c>
      <c r="W756">
        <f t="shared" si="246"/>
        <v>0</v>
      </c>
      <c r="X756">
        <f t="shared" si="247"/>
        <v>0</v>
      </c>
      <c r="Y756">
        <f t="shared" si="248"/>
        <v>0</v>
      </c>
      <c r="AA756" s="1" t="e">
        <f t="shared" si="249"/>
        <v>#N/A</v>
      </c>
    </row>
    <row r="757" spans="1:27" x14ac:dyDescent="0.25">
      <c r="A757" s="284">
        <f>+Declarations!A757</f>
        <v>0</v>
      </c>
      <c r="B757" t="str">
        <f t="shared" si="232"/>
        <v/>
      </c>
      <c r="C757" s="1" t="str">
        <f t="shared" si="233"/>
        <v/>
      </c>
      <c r="D757" s="1" t="str">
        <f t="shared" si="251"/>
        <v/>
      </c>
      <c r="E757" s="15">
        <f t="shared" si="234"/>
        <v>0</v>
      </c>
      <c r="F757" s="1">
        <f t="shared" si="235"/>
        <v>0</v>
      </c>
      <c r="G757" s="1" t="str">
        <f t="shared" si="236"/>
        <v/>
      </c>
      <c r="H757" t="str">
        <f t="shared" si="250"/>
        <v xml:space="preserve"> </v>
      </c>
      <c r="M757" s="39">
        <f t="shared" si="252"/>
        <v>0</v>
      </c>
      <c r="N757" s="39">
        <f t="shared" si="237"/>
        <v>0</v>
      </c>
      <c r="O757" s="39">
        <f t="shared" si="238"/>
        <v>0</v>
      </c>
      <c r="P757" s="39">
        <f t="shared" si="239"/>
        <v>0</v>
      </c>
      <c r="Q757" s="367">
        <f t="shared" si="240"/>
        <v>0</v>
      </c>
      <c r="R757" s="368">
        <f t="shared" si="241"/>
        <v>0</v>
      </c>
      <c r="S757" s="367">
        <f t="shared" si="242"/>
        <v>0</v>
      </c>
      <c r="T757" s="367">
        <f t="shared" si="243"/>
        <v>0</v>
      </c>
      <c r="U757">
        <f t="shared" si="244"/>
        <v>0</v>
      </c>
      <c r="V757">
        <f t="shared" si="245"/>
        <v>0</v>
      </c>
      <c r="W757">
        <f t="shared" si="246"/>
        <v>0</v>
      </c>
      <c r="X757">
        <f t="shared" si="247"/>
        <v>0</v>
      </c>
      <c r="Y757">
        <f t="shared" si="248"/>
        <v>0</v>
      </c>
      <c r="AA757" s="1" t="e">
        <f t="shared" si="249"/>
        <v>#N/A</v>
      </c>
    </row>
    <row r="758" spans="1:27" x14ac:dyDescent="0.25">
      <c r="A758" s="284">
        <f>+Declarations!A758</f>
        <v>0</v>
      </c>
      <c r="B758" t="str">
        <f t="shared" si="232"/>
        <v/>
      </c>
      <c r="C758" s="1" t="str">
        <f t="shared" si="233"/>
        <v/>
      </c>
      <c r="D758" s="1" t="str">
        <f t="shared" si="251"/>
        <v/>
      </c>
      <c r="E758" s="15">
        <f t="shared" si="234"/>
        <v>0</v>
      </c>
      <c r="F758" s="1">
        <f t="shared" si="235"/>
        <v>0</v>
      </c>
      <c r="G758" s="1" t="str">
        <f t="shared" si="236"/>
        <v/>
      </c>
      <c r="H758" t="str">
        <f t="shared" si="250"/>
        <v xml:space="preserve"> </v>
      </c>
      <c r="M758" s="39">
        <f t="shared" si="252"/>
        <v>0</v>
      </c>
      <c r="N758" s="39">
        <f t="shared" si="237"/>
        <v>0</v>
      </c>
      <c r="O758" s="39">
        <f t="shared" si="238"/>
        <v>0</v>
      </c>
      <c r="P758" s="39">
        <f t="shared" si="239"/>
        <v>0</v>
      </c>
      <c r="Q758" s="367">
        <f t="shared" si="240"/>
        <v>0</v>
      </c>
      <c r="R758" s="368">
        <f t="shared" si="241"/>
        <v>0</v>
      </c>
      <c r="S758" s="367">
        <f t="shared" si="242"/>
        <v>0</v>
      </c>
      <c r="T758" s="367">
        <f t="shared" si="243"/>
        <v>0</v>
      </c>
      <c r="U758">
        <f t="shared" si="244"/>
        <v>0</v>
      </c>
      <c r="V758">
        <f t="shared" si="245"/>
        <v>0</v>
      </c>
      <c r="W758">
        <f t="shared" si="246"/>
        <v>0</v>
      </c>
      <c r="X758">
        <f t="shared" si="247"/>
        <v>0</v>
      </c>
      <c r="Y758">
        <f t="shared" si="248"/>
        <v>0</v>
      </c>
      <c r="AA758" s="1" t="e">
        <f t="shared" si="249"/>
        <v>#N/A</v>
      </c>
    </row>
    <row r="759" spans="1:27" x14ac:dyDescent="0.25">
      <c r="A759" s="284">
        <f>+Declarations!A759</f>
        <v>0</v>
      </c>
      <c r="B759" t="str">
        <f t="shared" si="232"/>
        <v/>
      </c>
      <c r="C759" s="1" t="str">
        <f t="shared" si="233"/>
        <v/>
      </c>
      <c r="D759" s="1" t="str">
        <f t="shared" si="251"/>
        <v/>
      </c>
      <c r="E759" s="15">
        <f t="shared" si="234"/>
        <v>0</v>
      </c>
      <c r="F759" s="1">
        <f t="shared" si="235"/>
        <v>0</v>
      </c>
      <c r="G759" s="1" t="str">
        <f t="shared" si="236"/>
        <v/>
      </c>
      <c r="H759" t="str">
        <f t="shared" si="250"/>
        <v xml:space="preserve"> </v>
      </c>
      <c r="M759" s="39">
        <f t="shared" si="252"/>
        <v>0</v>
      </c>
      <c r="N759" s="39">
        <f t="shared" si="237"/>
        <v>0</v>
      </c>
      <c r="O759" s="39">
        <f t="shared" si="238"/>
        <v>0</v>
      </c>
      <c r="P759" s="39">
        <f t="shared" si="239"/>
        <v>0</v>
      </c>
      <c r="Q759" s="367">
        <f t="shared" si="240"/>
        <v>0</v>
      </c>
      <c r="R759" s="368">
        <f t="shared" si="241"/>
        <v>0</v>
      </c>
      <c r="S759" s="367">
        <f t="shared" si="242"/>
        <v>0</v>
      </c>
      <c r="T759" s="367">
        <f t="shared" si="243"/>
        <v>0</v>
      </c>
      <c r="U759">
        <f t="shared" si="244"/>
        <v>0</v>
      </c>
      <c r="V759">
        <f t="shared" si="245"/>
        <v>0</v>
      </c>
      <c r="W759">
        <f t="shared" si="246"/>
        <v>0</v>
      </c>
      <c r="X759">
        <f t="shared" si="247"/>
        <v>0</v>
      </c>
      <c r="Y759">
        <f t="shared" si="248"/>
        <v>0</v>
      </c>
      <c r="AA759" s="1" t="e">
        <f t="shared" si="249"/>
        <v>#N/A</v>
      </c>
    </row>
    <row r="760" spans="1:27" x14ac:dyDescent="0.25">
      <c r="A760" s="284">
        <f>+Declarations!A760</f>
        <v>0</v>
      </c>
      <c r="B760" t="str">
        <f t="shared" si="232"/>
        <v/>
      </c>
      <c r="C760" s="1" t="str">
        <f t="shared" si="233"/>
        <v/>
      </c>
      <c r="D760" s="1" t="str">
        <f t="shared" si="251"/>
        <v/>
      </c>
      <c r="E760" s="15">
        <f t="shared" si="234"/>
        <v>0</v>
      </c>
      <c r="F760" s="1">
        <f t="shared" si="235"/>
        <v>0</v>
      </c>
      <c r="G760" s="1" t="str">
        <f t="shared" si="236"/>
        <v/>
      </c>
      <c r="H760" t="str">
        <f t="shared" si="250"/>
        <v xml:space="preserve"> </v>
      </c>
      <c r="M760" s="39">
        <f t="shared" si="252"/>
        <v>0</v>
      </c>
      <c r="N760" s="39">
        <f t="shared" si="237"/>
        <v>0</v>
      </c>
      <c r="O760" s="39">
        <f t="shared" si="238"/>
        <v>0</v>
      </c>
      <c r="P760" s="39">
        <f t="shared" si="239"/>
        <v>0</v>
      </c>
      <c r="Q760" s="367">
        <f t="shared" si="240"/>
        <v>0</v>
      </c>
      <c r="R760" s="368">
        <f t="shared" si="241"/>
        <v>0</v>
      </c>
      <c r="S760" s="367">
        <f t="shared" si="242"/>
        <v>0</v>
      </c>
      <c r="T760" s="367">
        <f t="shared" si="243"/>
        <v>0</v>
      </c>
      <c r="U760">
        <f t="shared" si="244"/>
        <v>0</v>
      </c>
      <c r="V760">
        <f t="shared" si="245"/>
        <v>0</v>
      </c>
      <c r="W760">
        <f t="shared" si="246"/>
        <v>0</v>
      </c>
      <c r="X760">
        <f t="shared" si="247"/>
        <v>0</v>
      </c>
      <c r="Y760">
        <f t="shared" si="248"/>
        <v>0</v>
      </c>
      <c r="AA760" s="1" t="e">
        <f t="shared" si="249"/>
        <v>#N/A</v>
      </c>
    </row>
    <row r="761" spans="1:27" x14ac:dyDescent="0.25">
      <c r="A761" s="284">
        <f>+Declarations!A761</f>
        <v>0</v>
      </c>
      <c r="B761" t="str">
        <f t="shared" si="232"/>
        <v/>
      </c>
      <c r="C761" s="1" t="str">
        <f t="shared" si="233"/>
        <v/>
      </c>
      <c r="D761" s="1" t="str">
        <f t="shared" si="251"/>
        <v/>
      </c>
      <c r="E761" s="15">
        <f t="shared" si="234"/>
        <v>0</v>
      </c>
      <c r="F761" s="1">
        <f t="shared" si="235"/>
        <v>0</v>
      </c>
      <c r="G761" s="1" t="str">
        <f t="shared" si="236"/>
        <v/>
      </c>
      <c r="H761" t="str">
        <f t="shared" si="250"/>
        <v xml:space="preserve"> </v>
      </c>
      <c r="M761" s="39">
        <f t="shared" si="252"/>
        <v>0</v>
      </c>
      <c r="N761" s="39">
        <f t="shared" si="237"/>
        <v>0</v>
      </c>
      <c r="O761" s="39">
        <f t="shared" si="238"/>
        <v>0</v>
      </c>
      <c r="P761" s="39">
        <f t="shared" si="239"/>
        <v>0</v>
      </c>
      <c r="Q761" s="367">
        <f t="shared" si="240"/>
        <v>0</v>
      </c>
      <c r="R761" s="368">
        <f t="shared" si="241"/>
        <v>0</v>
      </c>
      <c r="S761" s="367">
        <f t="shared" si="242"/>
        <v>0</v>
      </c>
      <c r="T761" s="367">
        <f t="shared" si="243"/>
        <v>0</v>
      </c>
      <c r="U761">
        <f t="shared" si="244"/>
        <v>0</v>
      </c>
      <c r="V761">
        <f t="shared" si="245"/>
        <v>0</v>
      </c>
      <c r="W761">
        <f t="shared" si="246"/>
        <v>0</v>
      </c>
      <c r="X761">
        <f t="shared" si="247"/>
        <v>0</v>
      </c>
      <c r="Y761">
        <f t="shared" si="248"/>
        <v>0</v>
      </c>
      <c r="AA761" s="1" t="e">
        <f t="shared" si="249"/>
        <v>#N/A</v>
      </c>
    </row>
    <row r="762" spans="1:27" x14ac:dyDescent="0.25">
      <c r="A762" s="284">
        <f>+Declarations!A762</f>
        <v>0</v>
      </c>
      <c r="B762" t="str">
        <f t="shared" si="232"/>
        <v/>
      </c>
      <c r="C762" s="1" t="str">
        <f t="shared" si="233"/>
        <v/>
      </c>
      <c r="D762" s="1" t="str">
        <f t="shared" si="251"/>
        <v/>
      </c>
      <c r="E762" s="15">
        <f t="shared" si="234"/>
        <v>0</v>
      </c>
      <c r="F762" s="1">
        <f t="shared" si="235"/>
        <v>0</v>
      </c>
      <c r="G762" s="1" t="str">
        <f t="shared" si="236"/>
        <v/>
      </c>
      <c r="H762" t="str">
        <f t="shared" si="250"/>
        <v xml:space="preserve"> </v>
      </c>
      <c r="M762" s="39">
        <f t="shared" si="252"/>
        <v>0</v>
      </c>
      <c r="N762" s="39">
        <f t="shared" si="237"/>
        <v>0</v>
      </c>
      <c r="O762" s="39">
        <f t="shared" si="238"/>
        <v>0</v>
      </c>
      <c r="P762" s="39">
        <f t="shared" si="239"/>
        <v>0</v>
      </c>
      <c r="Q762" s="367">
        <f t="shared" si="240"/>
        <v>0</v>
      </c>
      <c r="R762" s="368">
        <f t="shared" si="241"/>
        <v>0</v>
      </c>
      <c r="S762" s="367">
        <f t="shared" si="242"/>
        <v>0</v>
      </c>
      <c r="T762" s="367">
        <f t="shared" si="243"/>
        <v>0</v>
      </c>
      <c r="U762">
        <f t="shared" si="244"/>
        <v>0</v>
      </c>
      <c r="V762">
        <f t="shared" si="245"/>
        <v>0</v>
      </c>
      <c r="W762">
        <f t="shared" si="246"/>
        <v>0</v>
      </c>
      <c r="X762">
        <f t="shared" si="247"/>
        <v>0</v>
      </c>
      <c r="Y762">
        <f t="shared" si="248"/>
        <v>0</v>
      </c>
      <c r="AA762" s="1" t="e">
        <f t="shared" si="249"/>
        <v>#N/A</v>
      </c>
    </row>
    <row r="763" spans="1:27" x14ac:dyDescent="0.25">
      <c r="A763" s="284">
        <f>+Declarations!A763</f>
        <v>0</v>
      </c>
      <c r="B763" t="str">
        <f t="shared" si="232"/>
        <v/>
      </c>
      <c r="C763" s="1" t="str">
        <f t="shared" si="233"/>
        <v/>
      </c>
      <c r="D763" s="1" t="str">
        <f t="shared" si="251"/>
        <v/>
      </c>
      <c r="E763" s="15">
        <f t="shared" si="234"/>
        <v>0</v>
      </c>
      <c r="F763" s="1">
        <f t="shared" si="235"/>
        <v>0</v>
      </c>
      <c r="G763" s="1" t="str">
        <f t="shared" si="236"/>
        <v/>
      </c>
      <c r="H763" t="str">
        <f t="shared" si="250"/>
        <v xml:space="preserve"> </v>
      </c>
      <c r="M763" s="39">
        <f t="shared" si="252"/>
        <v>0</v>
      </c>
      <c r="N763" s="39">
        <f t="shared" si="237"/>
        <v>0</v>
      </c>
      <c r="O763" s="39">
        <f t="shared" si="238"/>
        <v>0</v>
      </c>
      <c r="P763" s="39">
        <f t="shared" si="239"/>
        <v>0</v>
      </c>
      <c r="Q763" s="367">
        <f t="shared" si="240"/>
        <v>0</v>
      </c>
      <c r="R763" s="368">
        <f t="shared" si="241"/>
        <v>0</v>
      </c>
      <c r="S763" s="367">
        <f t="shared" si="242"/>
        <v>0</v>
      </c>
      <c r="T763" s="367">
        <f t="shared" si="243"/>
        <v>0</v>
      </c>
      <c r="U763">
        <f t="shared" si="244"/>
        <v>0</v>
      </c>
      <c r="V763">
        <f t="shared" si="245"/>
        <v>0</v>
      </c>
      <c r="W763">
        <f t="shared" si="246"/>
        <v>0</v>
      </c>
      <c r="X763">
        <f t="shared" si="247"/>
        <v>0</v>
      </c>
      <c r="Y763">
        <f t="shared" si="248"/>
        <v>0</v>
      </c>
      <c r="AA763" s="1" t="e">
        <f t="shared" si="249"/>
        <v>#N/A</v>
      </c>
    </row>
    <row r="764" spans="1:27" x14ac:dyDescent="0.25">
      <c r="A764" s="284">
        <f>+Declarations!A764</f>
        <v>0</v>
      </c>
      <c r="B764" t="str">
        <f t="shared" si="232"/>
        <v/>
      </c>
      <c r="C764" s="1" t="str">
        <f t="shared" si="233"/>
        <v/>
      </c>
      <c r="D764" s="1" t="str">
        <f t="shared" si="251"/>
        <v/>
      </c>
      <c r="E764" s="15">
        <f t="shared" si="234"/>
        <v>0</v>
      </c>
      <c r="F764" s="1">
        <f t="shared" si="235"/>
        <v>0</v>
      </c>
      <c r="G764" s="1" t="str">
        <f t="shared" si="236"/>
        <v/>
      </c>
      <c r="H764" t="str">
        <f t="shared" si="250"/>
        <v xml:space="preserve"> </v>
      </c>
      <c r="M764" s="39">
        <f t="shared" si="252"/>
        <v>0</v>
      </c>
      <c r="N764" s="39">
        <f t="shared" si="237"/>
        <v>0</v>
      </c>
      <c r="O764" s="39">
        <f t="shared" si="238"/>
        <v>0</v>
      </c>
      <c r="P764" s="39">
        <f t="shared" si="239"/>
        <v>0</v>
      </c>
      <c r="Q764" s="367">
        <f t="shared" si="240"/>
        <v>0</v>
      </c>
      <c r="R764" s="368">
        <f t="shared" si="241"/>
        <v>0</v>
      </c>
      <c r="S764" s="367">
        <f t="shared" si="242"/>
        <v>0</v>
      </c>
      <c r="T764" s="367">
        <f t="shared" si="243"/>
        <v>0</v>
      </c>
      <c r="U764">
        <f t="shared" si="244"/>
        <v>0</v>
      </c>
      <c r="V764">
        <f t="shared" si="245"/>
        <v>0</v>
      </c>
      <c r="W764">
        <f t="shared" si="246"/>
        <v>0</v>
      </c>
      <c r="X764">
        <f t="shared" si="247"/>
        <v>0</v>
      </c>
      <c r="Y764">
        <f t="shared" si="248"/>
        <v>0</v>
      </c>
      <c r="AA764" s="1" t="e">
        <f t="shared" si="249"/>
        <v>#N/A</v>
      </c>
    </row>
    <row r="765" spans="1:27" x14ac:dyDescent="0.25">
      <c r="A765" s="284">
        <f>+Declarations!A765</f>
        <v>0</v>
      </c>
      <c r="B765" t="str">
        <f t="shared" si="232"/>
        <v/>
      </c>
      <c r="C765" s="1" t="str">
        <f t="shared" si="233"/>
        <v/>
      </c>
      <c r="D765" s="1" t="str">
        <f t="shared" si="251"/>
        <v/>
      </c>
      <c r="E765" s="15">
        <f t="shared" si="234"/>
        <v>0</v>
      </c>
      <c r="F765" s="1">
        <f t="shared" si="235"/>
        <v>0</v>
      </c>
      <c r="G765" s="1" t="str">
        <f t="shared" si="236"/>
        <v/>
      </c>
      <c r="H765" t="str">
        <f t="shared" si="250"/>
        <v xml:space="preserve"> </v>
      </c>
      <c r="M765" s="39">
        <f t="shared" si="252"/>
        <v>0</v>
      </c>
      <c r="N765" s="39">
        <f t="shared" si="237"/>
        <v>0</v>
      </c>
      <c r="O765" s="39">
        <f t="shared" si="238"/>
        <v>0</v>
      </c>
      <c r="P765" s="39">
        <f t="shared" si="239"/>
        <v>0</v>
      </c>
      <c r="Q765" s="367">
        <f t="shared" si="240"/>
        <v>0</v>
      </c>
      <c r="R765" s="368">
        <f t="shared" si="241"/>
        <v>0</v>
      </c>
      <c r="S765" s="367">
        <f t="shared" si="242"/>
        <v>0</v>
      </c>
      <c r="T765" s="367">
        <f t="shared" si="243"/>
        <v>0</v>
      </c>
      <c r="U765">
        <f t="shared" si="244"/>
        <v>0</v>
      </c>
      <c r="V765">
        <f t="shared" si="245"/>
        <v>0</v>
      </c>
      <c r="W765">
        <f t="shared" si="246"/>
        <v>0</v>
      </c>
      <c r="X765">
        <f t="shared" si="247"/>
        <v>0</v>
      </c>
      <c r="Y765">
        <f t="shared" si="248"/>
        <v>0</v>
      </c>
      <c r="AA765" s="1" t="e">
        <f t="shared" si="249"/>
        <v>#N/A</v>
      </c>
    </row>
    <row r="766" spans="1:27" x14ac:dyDescent="0.25">
      <c r="A766" s="284">
        <f>+Declarations!A766</f>
        <v>0</v>
      </c>
      <c r="B766" t="str">
        <f t="shared" si="232"/>
        <v/>
      </c>
      <c r="C766" s="1" t="str">
        <f t="shared" si="233"/>
        <v/>
      </c>
      <c r="D766" s="1" t="str">
        <f t="shared" si="251"/>
        <v/>
      </c>
      <c r="E766" s="15">
        <f t="shared" si="234"/>
        <v>0</v>
      </c>
      <c r="F766" s="1">
        <f t="shared" si="235"/>
        <v>0</v>
      </c>
      <c r="G766" s="1" t="str">
        <f t="shared" si="236"/>
        <v/>
      </c>
      <c r="H766" t="str">
        <f t="shared" si="250"/>
        <v xml:space="preserve"> </v>
      </c>
      <c r="M766" s="39">
        <f t="shared" si="252"/>
        <v>0</v>
      </c>
      <c r="N766" s="39">
        <f t="shared" si="237"/>
        <v>0</v>
      </c>
      <c r="O766" s="39">
        <f t="shared" si="238"/>
        <v>0</v>
      </c>
      <c r="P766" s="39">
        <f t="shared" si="239"/>
        <v>0</v>
      </c>
      <c r="Q766" s="367">
        <f t="shared" si="240"/>
        <v>0</v>
      </c>
      <c r="R766" s="368">
        <f t="shared" si="241"/>
        <v>0</v>
      </c>
      <c r="S766" s="367">
        <f t="shared" si="242"/>
        <v>0</v>
      </c>
      <c r="T766" s="367">
        <f t="shared" si="243"/>
        <v>0</v>
      </c>
      <c r="U766">
        <f t="shared" si="244"/>
        <v>0</v>
      </c>
      <c r="V766">
        <f t="shared" si="245"/>
        <v>0</v>
      </c>
      <c r="W766">
        <f t="shared" si="246"/>
        <v>0</v>
      </c>
      <c r="X766">
        <f t="shared" si="247"/>
        <v>0</v>
      </c>
      <c r="Y766">
        <f t="shared" si="248"/>
        <v>0</v>
      </c>
      <c r="AA766" s="1" t="e">
        <f t="shared" si="249"/>
        <v>#N/A</v>
      </c>
    </row>
    <row r="767" spans="1:27" x14ac:dyDescent="0.25">
      <c r="A767" s="284">
        <f>+Declarations!A767</f>
        <v>0</v>
      </c>
      <c r="B767" t="str">
        <f t="shared" si="232"/>
        <v/>
      </c>
      <c r="C767" s="1" t="str">
        <f t="shared" si="233"/>
        <v/>
      </c>
      <c r="D767" s="1" t="str">
        <f t="shared" si="251"/>
        <v/>
      </c>
      <c r="E767" s="15">
        <f t="shared" si="234"/>
        <v>0</v>
      </c>
      <c r="F767" s="1">
        <f t="shared" si="235"/>
        <v>0</v>
      </c>
      <c r="G767" s="1" t="str">
        <f t="shared" si="236"/>
        <v/>
      </c>
      <c r="H767" t="str">
        <f t="shared" si="250"/>
        <v xml:space="preserve"> </v>
      </c>
      <c r="M767" s="39">
        <f t="shared" si="252"/>
        <v>0</v>
      </c>
      <c r="N767" s="39">
        <f t="shared" si="237"/>
        <v>0</v>
      </c>
      <c r="O767" s="39">
        <f t="shared" si="238"/>
        <v>0</v>
      </c>
      <c r="P767" s="39">
        <f t="shared" si="239"/>
        <v>0</v>
      </c>
      <c r="Q767" s="367">
        <f t="shared" si="240"/>
        <v>0</v>
      </c>
      <c r="R767" s="368">
        <f t="shared" si="241"/>
        <v>0</v>
      </c>
      <c r="S767" s="367">
        <f t="shared" si="242"/>
        <v>0</v>
      </c>
      <c r="T767" s="367">
        <f t="shared" si="243"/>
        <v>0</v>
      </c>
      <c r="U767">
        <f t="shared" si="244"/>
        <v>0</v>
      </c>
      <c r="V767">
        <f t="shared" si="245"/>
        <v>0</v>
      </c>
      <c r="W767">
        <f t="shared" si="246"/>
        <v>0</v>
      </c>
      <c r="X767">
        <f t="shared" si="247"/>
        <v>0</v>
      </c>
      <c r="Y767">
        <f t="shared" si="248"/>
        <v>0</v>
      </c>
      <c r="AA767" s="1" t="e">
        <f t="shared" si="249"/>
        <v>#N/A</v>
      </c>
    </row>
    <row r="768" spans="1:27" x14ac:dyDescent="0.25">
      <c r="A768" s="284">
        <f>+Declarations!A768</f>
        <v>0</v>
      </c>
      <c r="B768" t="str">
        <f t="shared" si="232"/>
        <v/>
      </c>
      <c r="C768" s="1" t="str">
        <f t="shared" si="233"/>
        <v/>
      </c>
      <c r="D768" s="1" t="str">
        <f t="shared" si="251"/>
        <v/>
      </c>
      <c r="E768" s="15">
        <f t="shared" si="234"/>
        <v>0</v>
      </c>
      <c r="F768" s="1">
        <f t="shared" si="235"/>
        <v>0</v>
      </c>
      <c r="G768" s="1" t="str">
        <f t="shared" si="236"/>
        <v/>
      </c>
      <c r="H768" t="str">
        <f t="shared" si="250"/>
        <v xml:space="preserve"> </v>
      </c>
      <c r="M768" s="39">
        <f t="shared" si="252"/>
        <v>0</v>
      </c>
      <c r="N768" s="39">
        <f t="shared" si="237"/>
        <v>0</v>
      </c>
      <c r="O768" s="39">
        <f t="shared" si="238"/>
        <v>0</v>
      </c>
      <c r="P768" s="39">
        <f t="shared" si="239"/>
        <v>0</v>
      </c>
      <c r="Q768" s="367">
        <f t="shared" si="240"/>
        <v>0</v>
      </c>
      <c r="R768" s="368">
        <f t="shared" si="241"/>
        <v>0</v>
      </c>
      <c r="S768" s="367">
        <f t="shared" si="242"/>
        <v>0</v>
      </c>
      <c r="T768" s="367">
        <f t="shared" si="243"/>
        <v>0</v>
      </c>
      <c r="U768">
        <f t="shared" si="244"/>
        <v>0</v>
      </c>
      <c r="V768">
        <f t="shared" si="245"/>
        <v>0</v>
      </c>
      <c r="W768">
        <f t="shared" si="246"/>
        <v>0</v>
      </c>
      <c r="X768">
        <f t="shared" si="247"/>
        <v>0</v>
      </c>
      <c r="Y768">
        <f t="shared" si="248"/>
        <v>0</v>
      </c>
      <c r="AA768" s="1" t="e">
        <f t="shared" si="249"/>
        <v>#N/A</v>
      </c>
    </row>
    <row r="769" spans="1:27" x14ac:dyDescent="0.25">
      <c r="A769" s="284">
        <f>+Declarations!A769</f>
        <v>0</v>
      </c>
      <c r="B769" t="str">
        <f t="shared" si="232"/>
        <v/>
      </c>
      <c r="C769" s="1" t="str">
        <f t="shared" si="233"/>
        <v/>
      </c>
      <c r="D769" s="1" t="str">
        <f t="shared" si="251"/>
        <v/>
      </c>
      <c r="E769" s="15">
        <f t="shared" si="234"/>
        <v>0</v>
      </c>
      <c r="F769" s="1">
        <f t="shared" si="235"/>
        <v>0</v>
      </c>
      <c r="G769" s="1" t="str">
        <f t="shared" si="236"/>
        <v/>
      </c>
      <c r="H769" t="str">
        <f t="shared" si="250"/>
        <v xml:space="preserve"> </v>
      </c>
      <c r="M769" s="39">
        <f t="shared" si="252"/>
        <v>0</v>
      </c>
      <c r="N769" s="39">
        <f t="shared" si="237"/>
        <v>0</v>
      </c>
      <c r="O769" s="39">
        <f t="shared" si="238"/>
        <v>0</v>
      </c>
      <c r="P769" s="39">
        <f t="shared" si="239"/>
        <v>0</v>
      </c>
      <c r="Q769" s="367">
        <f t="shared" si="240"/>
        <v>0</v>
      </c>
      <c r="R769" s="368">
        <f t="shared" si="241"/>
        <v>0</v>
      </c>
      <c r="S769" s="367">
        <f t="shared" si="242"/>
        <v>0</v>
      </c>
      <c r="T769" s="367">
        <f t="shared" si="243"/>
        <v>0</v>
      </c>
      <c r="U769">
        <f t="shared" si="244"/>
        <v>0</v>
      </c>
      <c r="V769">
        <f t="shared" si="245"/>
        <v>0</v>
      </c>
      <c r="W769">
        <f t="shared" si="246"/>
        <v>0</v>
      </c>
      <c r="X769">
        <f t="shared" si="247"/>
        <v>0</v>
      </c>
      <c r="Y769">
        <f t="shared" si="248"/>
        <v>0</v>
      </c>
      <c r="AA769" s="1" t="e">
        <f t="shared" si="249"/>
        <v>#N/A</v>
      </c>
    </row>
    <row r="770" spans="1:27" x14ac:dyDescent="0.25">
      <c r="A770" s="284">
        <f>+Declarations!A770</f>
        <v>0</v>
      </c>
      <c r="B770" t="str">
        <f t="shared" ref="B770:B833" si="253">IF(ISNA($AA770),"",INDEX(DECLARATIONS,$AA770,2))</f>
        <v/>
      </c>
      <c r="C770" s="1" t="str">
        <f t="shared" ref="C770:C833" si="254">IF(ISNA(AA770),"",INDEX(DECLARATIONS,$AA770,3))</f>
        <v/>
      </c>
      <c r="D770" s="1" t="str">
        <f t="shared" si="251"/>
        <v/>
      </c>
      <c r="E770" s="15">
        <f t="shared" ref="E770:E833" si="255">IF(ISNA($AA770),0,INDEX(DECLARATIONS,$AA770,5))</f>
        <v>0</v>
      </c>
      <c r="F770" s="1">
        <f t="shared" ref="F770:F833" si="256">IF(ISNA($AA770),0,INDEX(DECLARATIONS,$AA770,6))</f>
        <v>0</v>
      </c>
      <c r="G770" s="1" t="str">
        <f t="shared" ref="G770:G833" si="257">UPPER(IF(ISNA($AA770),"",INDEX(DECLARATIONS,$AA770,4)))</f>
        <v/>
      </c>
      <c r="H770" t="str">
        <f t="shared" si="250"/>
        <v xml:space="preserve"> </v>
      </c>
      <c r="M770" s="39">
        <f t="shared" si="252"/>
        <v>0</v>
      </c>
      <c r="N770" s="39">
        <f t="shared" ref="N770:N833" si="258">IF(ISNA(VLOOKUP($A770,JumpData,2,FALSE)),0,VLOOKUP($A770,JumpData,2,FALSE))</f>
        <v>0</v>
      </c>
      <c r="O770" s="39">
        <f t="shared" ref="O770:O833" si="259">IF(ISNA(VLOOKUP($A770,RunData,2,FALSE)),0,VLOOKUP($A770,RunData,2,FALSE))</f>
        <v>0</v>
      </c>
      <c r="P770" s="39">
        <f t="shared" ref="P770:P833" si="260">IF(ISNA(VLOOKUP($A770,ThrowData,2,FALSE)),0,VLOOKUP($A770,ThrowData,2,FALSE))</f>
        <v>0</v>
      </c>
      <c r="Q770" s="367">
        <f t="shared" ref="Q770:Q833" si="261">IF(ISNA(VLOOKUP($A770,SprintData,4,FALSE)),0,VLOOKUP($A770,SprintData,4,FALSE))+V770</f>
        <v>0</v>
      </c>
      <c r="R770" s="368">
        <f t="shared" ref="R770:R833" si="262">IF(ISNA(VLOOKUP($A770,JumpData,4,FALSE)),0,VLOOKUP($A770,JumpData,4,FALSE))+W770</f>
        <v>0</v>
      </c>
      <c r="S770" s="367">
        <f t="shared" ref="S770:S833" si="263">IF(ISNA(VLOOKUP($A770,RunData,4,FALSE)),0,VLOOKUP($A770,RunData,4,FALSE))+X770</f>
        <v>0</v>
      </c>
      <c r="T770" s="367">
        <f t="shared" ref="T770:T833" si="264">IF(ISNA(VLOOKUP($A770,ThrowData,4,FALSE)),0,VLOOKUP($A770,ThrowData,4,FALSE))+Y770</f>
        <v>0</v>
      </c>
      <c r="U770">
        <f t="shared" ref="U770:U833" si="265">+Q770+R770+S770+T770</f>
        <v>0</v>
      </c>
      <c r="V770">
        <f t="shared" ref="V770:V833" si="266">IF(AND($F770&gt;0,NOT(M770),Flexing),FlexPC,0)</f>
        <v>0</v>
      </c>
      <c r="W770">
        <f t="shared" ref="W770:W833" si="267">IF(AND($F770&gt;0,NOT(N770),Flexing),FlexPC,0)</f>
        <v>0</v>
      </c>
      <c r="X770">
        <f t="shared" ref="X770:X833" si="268">IF(AND($F770&gt;0,NOT(O770),Flexing),FlexPC,0)</f>
        <v>0</v>
      </c>
      <c r="Y770">
        <f t="shared" ref="Y770:Y833" si="269">IF(AND($F770&gt;0,NOT(P770),Flexing),FlexPC,0)</f>
        <v>0</v>
      </c>
      <c r="AA770" s="1" t="e">
        <f t="shared" ref="AA770:AA833" si="270">MATCH(A770,AthleteNumbers,0)</f>
        <v>#N/A</v>
      </c>
    </row>
    <row r="771" spans="1:27" x14ac:dyDescent="0.25">
      <c r="A771" s="284">
        <f>+Declarations!A771</f>
        <v>0</v>
      </c>
      <c r="B771" t="str">
        <f t="shared" si="253"/>
        <v/>
      </c>
      <c r="C771" s="1" t="str">
        <f t="shared" si="254"/>
        <v/>
      </c>
      <c r="D771" s="1" t="str">
        <f t="shared" si="251"/>
        <v/>
      </c>
      <c r="E771" s="15">
        <f t="shared" si="255"/>
        <v>0</v>
      </c>
      <c r="F771" s="1">
        <f t="shared" si="256"/>
        <v>0</v>
      </c>
      <c r="G771" s="1" t="str">
        <f t="shared" si="257"/>
        <v/>
      </c>
      <c r="H771" t="str">
        <f t="shared" si="250"/>
        <v xml:space="preserve"> </v>
      </c>
      <c r="M771" s="39">
        <f t="shared" si="252"/>
        <v>0</v>
      </c>
      <c r="N771" s="39">
        <f t="shared" si="258"/>
        <v>0</v>
      </c>
      <c r="O771" s="39">
        <f t="shared" si="259"/>
        <v>0</v>
      </c>
      <c r="P771" s="39">
        <f t="shared" si="260"/>
        <v>0</v>
      </c>
      <c r="Q771" s="367">
        <f t="shared" si="261"/>
        <v>0</v>
      </c>
      <c r="R771" s="368">
        <f t="shared" si="262"/>
        <v>0</v>
      </c>
      <c r="S771" s="367">
        <f t="shared" si="263"/>
        <v>0</v>
      </c>
      <c r="T771" s="367">
        <f t="shared" si="264"/>
        <v>0</v>
      </c>
      <c r="U771">
        <f t="shared" si="265"/>
        <v>0</v>
      </c>
      <c r="V771">
        <f t="shared" si="266"/>
        <v>0</v>
      </c>
      <c r="W771">
        <f t="shared" si="267"/>
        <v>0</v>
      </c>
      <c r="X771">
        <f t="shared" si="268"/>
        <v>0</v>
      </c>
      <c r="Y771">
        <f t="shared" si="269"/>
        <v>0</v>
      </c>
      <c r="AA771" s="1" t="e">
        <f t="shared" si="270"/>
        <v>#N/A</v>
      </c>
    </row>
    <row r="772" spans="1:27" x14ac:dyDescent="0.25">
      <c r="A772" s="284">
        <f>+Declarations!A772</f>
        <v>0</v>
      </c>
      <c r="B772" t="str">
        <f t="shared" si="253"/>
        <v/>
      </c>
      <c r="C772" s="1" t="str">
        <f t="shared" si="254"/>
        <v/>
      </c>
      <c r="D772" s="1" t="str">
        <f t="shared" si="251"/>
        <v/>
      </c>
      <c r="E772" s="15">
        <f t="shared" si="255"/>
        <v>0</v>
      </c>
      <c r="F772" s="1">
        <f t="shared" si="256"/>
        <v>0</v>
      </c>
      <c r="G772" s="1" t="str">
        <f t="shared" si="257"/>
        <v/>
      </c>
      <c r="H772" t="str">
        <f t="shared" ref="H772:H835" si="271">IF(ISBLANK(B772),"",LEFT(B772&amp;" ",FIND(" ",B772&amp;" ")+2))&amp;IF(F772&gt;0," ("&amp;F772&amp;")","")</f>
        <v xml:space="preserve"> </v>
      </c>
      <c r="M772" s="39">
        <f t="shared" si="252"/>
        <v>0</v>
      </c>
      <c r="N772" s="39">
        <f t="shared" si="258"/>
        <v>0</v>
      </c>
      <c r="O772" s="39">
        <f t="shared" si="259"/>
        <v>0</v>
      </c>
      <c r="P772" s="39">
        <f t="shared" si="260"/>
        <v>0</v>
      </c>
      <c r="Q772" s="367">
        <f t="shared" si="261"/>
        <v>0</v>
      </c>
      <c r="R772" s="368">
        <f t="shared" si="262"/>
        <v>0</v>
      </c>
      <c r="S772" s="367">
        <f t="shared" si="263"/>
        <v>0</v>
      </c>
      <c r="T772" s="367">
        <f t="shared" si="264"/>
        <v>0</v>
      </c>
      <c r="U772">
        <f t="shared" si="265"/>
        <v>0</v>
      </c>
      <c r="V772">
        <f t="shared" si="266"/>
        <v>0</v>
      </c>
      <c r="W772">
        <f t="shared" si="267"/>
        <v>0</v>
      </c>
      <c r="X772">
        <f t="shared" si="268"/>
        <v>0</v>
      </c>
      <c r="Y772">
        <f t="shared" si="269"/>
        <v>0</v>
      </c>
      <c r="AA772" s="1" t="e">
        <f t="shared" si="270"/>
        <v>#N/A</v>
      </c>
    </row>
    <row r="773" spans="1:27" x14ac:dyDescent="0.25">
      <c r="A773" s="284">
        <f>+Declarations!A773</f>
        <v>0</v>
      </c>
      <c r="B773" t="str">
        <f t="shared" si="253"/>
        <v/>
      </c>
      <c r="C773" s="1" t="str">
        <f t="shared" si="254"/>
        <v/>
      </c>
      <c r="D773" s="1" t="str">
        <f t="shared" si="251"/>
        <v/>
      </c>
      <c r="E773" s="15">
        <f t="shared" si="255"/>
        <v>0</v>
      </c>
      <c r="F773" s="1">
        <f t="shared" si="256"/>
        <v>0</v>
      </c>
      <c r="G773" s="1" t="str">
        <f t="shared" si="257"/>
        <v/>
      </c>
      <c r="H773" t="str">
        <f t="shared" si="271"/>
        <v xml:space="preserve"> </v>
      </c>
      <c r="M773" s="39">
        <f t="shared" si="252"/>
        <v>0</v>
      </c>
      <c r="N773" s="39">
        <f t="shared" si="258"/>
        <v>0</v>
      </c>
      <c r="O773" s="39">
        <f t="shared" si="259"/>
        <v>0</v>
      </c>
      <c r="P773" s="39">
        <f t="shared" si="260"/>
        <v>0</v>
      </c>
      <c r="Q773" s="367">
        <f t="shared" si="261"/>
        <v>0</v>
      </c>
      <c r="R773" s="368">
        <f t="shared" si="262"/>
        <v>0</v>
      </c>
      <c r="S773" s="367">
        <f t="shared" si="263"/>
        <v>0</v>
      </c>
      <c r="T773" s="367">
        <f t="shared" si="264"/>
        <v>0</v>
      </c>
      <c r="U773">
        <f t="shared" si="265"/>
        <v>0</v>
      </c>
      <c r="V773">
        <f t="shared" si="266"/>
        <v>0</v>
      </c>
      <c r="W773">
        <f t="shared" si="267"/>
        <v>0</v>
      </c>
      <c r="X773">
        <f t="shared" si="268"/>
        <v>0</v>
      </c>
      <c r="Y773">
        <f t="shared" si="269"/>
        <v>0</v>
      </c>
      <c r="AA773" s="1" t="e">
        <f t="shared" si="270"/>
        <v>#N/A</v>
      </c>
    </row>
    <row r="774" spans="1:27" x14ac:dyDescent="0.25">
      <c r="A774" s="284">
        <f>+Declarations!A774</f>
        <v>0</v>
      </c>
      <c r="B774" t="str">
        <f t="shared" si="253"/>
        <v/>
      </c>
      <c r="C774" s="1" t="str">
        <f t="shared" si="254"/>
        <v/>
      </c>
      <c r="D774" s="1" t="str">
        <f t="shared" si="251"/>
        <v/>
      </c>
      <c r="E774" s="15">
        <f t="shared" si="255"/>
        <v>0</v>
      </c>
      <c r="F774" s="1">
        <f t="shared" si="256"/>
        <v>0</v>
      </c>
      <c r="G774" s="1" t="str">
        <f t="shared" si="257"/>
        <v/>
      </c>
      <c r="H774" t="str">
        <f t="shared" si="271"/>
        <v xml:space="preserve"> </v>
      </c>
      <c r="M774" s="39">
        <f t="shared" si="252"/>
        <v>0</v>
      </c>
      <c r="N774" s="39">
        <f t="shared" si="258"/>
        <v>0</v>
      </c>
      <c r="O774" s="39">
        <f t="shared" si="259"/>
        <v>0</v>
      </c>
      <c r="P774" s="39">
        <f t="shared" si="260"/>
        <v>0</v>
      </c>
      <c r="Q774" s="367">
        <f t="shared" si="261"/>
        <v>0</v>
      </c>
      <c r="R774" s="368">
        <f t="shared" si="262"/>
        <v>0</v>
      </c>
      <c r="S774" s="367">
        <f t="shared" si="263"/>
        <v>0</v>
      </c>
      <c r="T774" s="367">
        <f t="shared" si="264"/>
        <v>0</v>
      </c>
      <c r="U774">
        <f t="shared" si="265"/>
        <v>0</v>
      </c>
      <c r="V774">
        <f t="shared" si="266"/>
        <v>0</v>
      </c>
      <c r="W774">
        <f t="shared" si="267"/>
        <v>0</v>
      </c>
      <c r="X774">
        <f t="shared" si="268"/>
        <v>0</v>
      </c>
      <c r="Y774">
        <f t="shared" si="269"/>
        <v>0</v>
      </c>
      <c r="AA774" s="1" t="e">
        <f t="shared" si="270"/>
        <v>#N/A</v>
      </c>
    </row>
    <row r="775" spans="1:27" x14ac:dyDescent="0.25">
      <c r="A775" s="284">
        <f>+Declarations!A775</f>
        <v>0</v>
      </c>
      <c r="B775" t="str">
        <f t="shared" si="253"/>
        <v/>
      </c>
      <c r="C775" s="1" t="str">
        <f t="shared" si="254"/>
        <v/>
      </c>
      <c r="D775" s="1" t="str">
        <f t="shared" ref="D775:D838" si="272">IF(OR(G775="G",G775="F"),"F",IF(OR(G775="B",G775="M"),"M",""))</f>
        <v/>
      </c>
      <c r="E775" s="15">
        <f t="shared" si="255"/>
        <v>0</v>
      </c>
      <c r="F775" s="1">
        <f t="shared" si="256"/>
        <v>0</v>
      </c>
      <c r="G775" s="1" t="str">
        <f t="shared" si="257"/>
        <v/>
      </c>
      <c r="H775" t="str">
        <f t="shared" si="271"/>
        <v xml:space="preserve"> </v>
      </c>
      <c r="M775" s="39">
        <f t="shared" si="252"/>
        <v>0</v>
      </c>
      <c r="N775" s="39">
        <f t="shared" si="258"/>
        <v>0</v>
      </c>
      <c r="O775" s="39">
        <f t="shared" si="259"/>
        <v>0</v>
      </c>
      <c r="P775" s="39">
        <f t="shared" si="260"/>
        <v>0</v>
      </c>
      <c r="Q775" s="367">
        <f t="shared" si="261"/>
        <v>0</v>
      </c>
      <c r="R775" s="368">
        <f t="shared" si="262"/>
        <v>0</v>
      </c>
      <c r="S775" s="367">
        <f t="shared" si="263"/>
        <v>0</v>
      </c>
      <c r="T775" s="367">
        <f t="shared" si="264"/>
        <v>0</v>
      </c>
      <c r="U775">
        <f t="shared" si="265"/>
        <v>0</v>
      </c>
      <c r="V775">
        <f t="shared" si="266"/>
        <v>0</v>
      </c>
      <c r="W775">
        <f t="shared" si="267"/>
        <v>0</v>
      </c>
      <c r="X775">
        <f t="shared" si="268"/>
        <v>0</v>
      </c>
      <c r="Y775">
        <f t="shared" si="269"/>
        <v>0</v>
      </c>
      <c r="AA775" s="1" t="e">
        <f t="shared" si="270"/>
        <v>#N/A</v>
      </c>
    </row>
    <row r="776" spans="1:27" x14ac:dyDescent="0.25">
      <c r="A776" s="284">
        <f>+Declarations!A776</f>
        <v>0</v>
      </c>
      <c r="B776" t="str">
        <f t="shared" si="253"/>
        <v/>
      </c>
      <c r="C776" s="1" t="str">
        <f t="shared" si="254"/>
        <v/>
      </c>
      <c r="D776" s="1" t="str">
        <f t="shared" si="272"/>
        <v/>
      </c>
      <c r="E776" s="15">
        <f t="shared" si="255"/>
        <v>0</v>
      </c>
      <c r="F776" s="1">
        <f t="shared" si="256"/>
        <v>0</v>
      </c>
      <c r="G776" s="1" t="str">
        <f t="shared" si="257"/>
        <v/>
      </c>
      <c r="H776" t="str">
        <f t="shared" si="271"/>
        <v xml:space="preserve"> </v>
      </c>
      <c r="M776" s="39">
        <f t="shared" si="252"/>
        <v>0</v>
      </c>
      <c r="N776" s="39">
        <f t="shared" si="258"/>
        <v>0</v>
      </c>
      <c r="O776" s="39">
        <f t="shared" si="259"/>
        <v>0</v>
      </c>
      <c r="P776" s="39">
        <f t="shared" si="260"/>
        <v>0</v>
      </c>
      <c r="Q776" s="367">
        <f t="shared" si="261"/>
        <v>0</v>
      </c>
      <c r="R776" s="368">
        <f t="shared" si="262"/>
        <v>0</v>
      </c>
      <c r="S776" s="367">
        <f t="shared" si="263"/>
        <v>0</v>
      </c>
      <c r="T776" s="367">
        <f t="shared" si="264"/>
        <v>0</v>
      </c>
      <c r="U776">
        <f t="shared" si="265"/>
        <v>0</v>
      </c>
      <c r="V776">
        <f t="shared" si="266"/>
        <v>0</v>
      </c>
      <c r="W776">
        <f t="shared" si="267"/>
        <v>0</v>
      </c>
      <c r="X776">
        <f t="shared" si="268"/>
        <v>0</v>
      </c>
      <c r="Y776">
        <f t="shared" si="269"/>
        <v>0</v>
      </c>
      <c r="AA776" s="1" t="e">
        <f t="shared" si="270"/>
        <v>#N/A</v>
      </c>
    </row>
    <row r="777" spans="1:27" x14ac:dyDescent="0.25">
      <c r="A777" s="284">
        <f>+Declarations!A777</f>
        <v>0</v>
      </c>
      <c r="B777" t="str">
        <f t="shared" si="253"/>
        <v/>
      </c>
      <c r="C777" s="1" t="str">
        <f t="shared" si="254"/>
        <v/>
      </c>
      <c r="D777" s="1" t="str">
        <f t="shared" si="272"/>
        <v/>
      </c>
      <c r="E777" s="15">
        <f t="shared" si="255"/>
        <v>0</v>
      </c>
      <c r="F777" s="1">
        <f t="shared" si="256"/>
        <v>0</v>
      </c>
      <c r="G777" s="1" t="str">
        <f t="shared" si="257"/>
        <v/>
      </c>
      <c r="H777" t="str">
        <f t="shared" si="271"/>
        <v xml:space="preserve"> </v>
      </c>
      <c r="M777" s="39">
        <f t="shared" si="252"/>
        <v>0</v>
      </c>
      <c r="N777" s="39">
        <f t="shared" si="258"/>
        <v>0</v>
      </c>
      <c r="O777" s="39">
        <f t="shared" si="259"/>
        <v>0</v>
      </c>
      <c r="P777" s="39">
        <f t="shared" si="260"/>
        <v>0</v>
      </c>
      <c r="Q777" s="367">
        <f t="shared" si="261"/>
        <v>0</v>
      </c>
      <c r="R777" s="368">
        <f t="shared" si="262"/>
        <v>0</v>
      </c>
      <c r="S777" s="367">
        <f t="shared" si="263"/>
        <v>0</v>
      </c>
      <c r="T777" s="367">
        <f t="shared" si="264"/>
        <v>0</v>
      </c>
      <c r="U777">
        <f t="shared" si="265"/>
        <v>0</v>
      </c>
      <c r="V777">
        <f t="shared" si="266"/>
        <v>0</v>
      </c>
      <c r="W777">
        <f t="shared" si="267"/>
        <v>0</v>
      </c>
      <c r="X777">
        <f t="shared" si="268"/>
        <v>0</v>
      </c>
      <c r="Y777">
        <f t="shared" si="269"/>
        <v>0</v>
      </c>
      <c r="AA777" s="1" t="e">
        <f t="shared" si="270"/>
        <v>#N/A</v>
      </c>
    </row>
    <row r="778" spans="1:27" x14ac:dyDescent="0.25">
      <c r="A778" s="284">
        <f>+Declarations!A778</f>
        <v>0</v>
      </c>
      <c r="B778" t="str">
        <f t="shared" si="253"/>
        <v/>
      </c>
      <c r="C778" s="1" t="str">
        <f t="shared" si="254"/>
        <v/>
      </c>
      <c r="D778" s="1" t="str">
        <f t="shared" si="272"/>
        <v/>
      </c>
      <c r="E778" s="15">
        <f t="shared" si="255"/>
        <v>0</v>
      </c>
      <c r="F778" s="1">
        <f t="shared" si="256"/>
        <v>0</v>
      </c>
      <c r="G778" s="1" t="str">
        <f t="shared" si="257"/>
        <v/>
      </c>
      <c r="H778" t="str">
        <f t="shared" si="271"/>
        <v xml:space="preserve"> </v>
      </c>
      <c r="M778" s="39">
        <f t="shared" si="252"/>
        <v>0</v>
      </c>
      <c r="N778" s="39">
        <f t="shared" si="258"/>
        <v>0</v>
      </c>
      <c r="O778" s="39">
        <f t="shared" si="259"/>
        <v>0</v>
      </c>
      <c r="P778" s="39">
        <f t="shared" si="260"/>
        <v>0</v>
      </c>
      <c r="Q778" s="367">
        <f t="shared" si="261"/>
        <v>0</v>
      </c>
      <c r="R778" s="368">
        <f t="shared" si="262"/>
        <v>0</v>
      </c>
      <c r="S778" s="367">
        <f t="shared" si="263"/>
        <v>0</v>
      </c>
      <c r="T778" s="367">
        <f t="shared" si="264"/>
        <v>0</v>
      </c>
      <c r="U778">
        <f t="shared" si="265"/>
        <v>0</v>
      </c>
      <c r="V778">
        <f t="shared" si="266"/>
        <v>0</v>
      </c>
      <c r="W778">
        <f t="shared" si="267"/>
        <v>0</v>
      </c>
      <c r="X778">
        <f t="shared" si="268"/>
        <v>0</v>
      </c>
      <c r="Y778">
        <f t="shared" si="269"/>
        <v>0</v>
      </c>
      <c r="AA778" s="1" t="e">
        <f t="shared" si="270"/>
        <v>#N/A</v>
      </c>
    </row>
    <row r="779" spans="1:27" x14ac:dyDescent="0.25">
      <c r="A779" s="284">
        <f>+Declarations!A779</f>
        <v>0</v>
      </c>
      <c r="B779" t="str">
        <f t="shared" si="253"/>
        <v/>
      </c>
      <c r="C779" s="1" t="str">
        <f t="shared" si="254"/>
        <v/>
      </c>
      <c r="D779" s="1" t="str">
        <f t="shared" si="272"/>
        <v/>
      </c>
      <c r="E779" s="15">
        <f t="shared" si="255"/>
        <v>0</v>
      </c>
      <c r="F779" s="1">
        <f t="shared" si="256"/>
        <v>0</v>
      </c>
      <c r="G779" s="1" t="str">
        <f t="shared" si="257"/>
        <v/>
      </c>
      <c r="H779" t="str">
        <f t="shared" si="271"/>
        <v xml:space="preserve"> </v>
      </c>
      <c r="M779" s="39">
        <f t="shared" si="252"/>
        <v>0</v>
      </c>
      <c r="N779" s="39">
        <f t="shared" si="258"/>
        <v>0</v>
      </c>
      <c r="O779" s="39">
        <f t="shared" si="259"/>
        <v>0</v>
      </c>
      <c r="P779" s="39">
        <f t="shared" si="260"/>
        <v>0</v>
      </c>
      <c r="Q779" s="367">
        <f t="shared" si="261"/>
        <v>0</v>
      </c>
      <c r="R779" s="368">
        <f t="shared" si="262"/>
        <v>0</v>
      </c>
      <c r="S779" s="367">
        <f t="shared" si="263"/>
        <v>0</v>
      </c>
      <c r="T779" s="367">
        <f t="shared" si="264"/>
        <v>0</v>
      </c>
      <c r="U779">
        <f t="shared" si="265"/>
        <v>0</v>
      </c>
      <c r="V779">
        <f t="shared" si="266"/>
        <v>0</v>
      </c>
      <c r="W779">
        <f t="shared" si="267"/>
        <v>0</v>
      </c>
      <c r="X779">
        <f t="shared" si="268"/>
        <v>0</v>
      </c>
      <c r="Y779">
        <f t="shared" si="269"/>
        <v>0</v>
      </c>
      <c r="AA779" s="1" t="e">
        <f t="shared" si="270"/>
        <v>#N/A</v>
      </c>
    </row>
    <row r="780" spans="1:27" x14ac:dyDescent="0.25">
      <c r="A780" s="284">
        <f>+Declarations!A780</f>
        <v>0</v>
      </c>
      <c r="B780" t="str">
        <f t="shared" si="253"/>
        <v/>
      </c>
      <c r="C780" s="1" t="str">
        <f t="shared" si="254"/>
        <v/>
      </c>
      <c r="D780" s="1" t="str">
        <f t="shared" si="272"/>
        <v/>
      </c>
      <c r="E780" s="15">
        <f t="shared" si="255"/>
        <v>0</v>
      </c>
      <c r="F780" s="1">
        <f t="shared" si="256"/>
        <v>0</v>
      </c>
      <c r="G780" s="1" t="str">
        <f t="shared" si="257"/>
        <v/>
      </c>
      <c r="H780" t="str">
        <f t="shared" si="271"/>
        <v xml:space="preserve"> </v>
      </c>
      <c r="M780" s="39">
        <f t="shared" si="252"/>
        <v>0</v>
      </c>
      <c r="N780" s="39">
        <f t="shared" si="258"/>
        <v>0</v>
      </c>
      <c r="O780" s="39">
        <f t="shared" si="259"/>
        <v>0</v>
      </c>
      <c r="P780" s="39">
        <f t="shared" si="260"/>
        <v>0</v>
      </c>
      <c r="Q780" s="367">
        <f t="shared" si="261"/>
        <v>0</v>
      </c>
      <c r="R780" s="368">
        <f t="shared" si="262"/>
        <v>0</v>
      </c>
      <c r="S780" s="367">
        <f t="shared" si="263"/>
        <v>0</v>
      </c>
      <c r="T780" s="367">
        <f t="shared" si="264"/>
        <v>0</v>
      </c>
      <c r="U780">
        <f t="shared" si="265"/>
        <v>0</v>
      </c>
      <c r="V780">
        <f t="shared" si="266"/>
        <v>0</v>
      </c>
      <c r="W780">
        <f t="shared" si="267"/>
        <v>0</v>
      </c>
      <c r="X780">
        <f t="shared" si="268"/>
        <v>0</v>
      </c>
      <c r="Y780">
        <f t="shared" si="269"/>
        <v>0</v>
      </c>
      <c r="AA780" s="1" t="e">
        <f t="shared" si="270"/>
        <v>#N/A</v>
      </c>
    </row>
    <row r="781" spans="1:27" x14ac:dyDescent="0.25">
      <c r="A781" s="284">
        <f>+Declarations!A781</f>
        <v>0</v>
      </c>
      <c r="B781" t="str">
        <f t="shared" si="253"/>
        <v/>
      </c>
      <c r="C781" s="1" t="str">
        <f t="shared" si="254"/>
        <v/>
      </c>
      <c r="D781" s="1" t="str">
        <f t="shared" si="272"/>
        <v/>
      </c>
      <c r="E781" s="15">
        <f t="shared" si="255"/>
        <v>0</v>
      </c>
      <c r="F781" s="1">
        <f t="shared" si="256"/>
        <v>0</v>
      </c>
      <c r="G781" s="1" t="str">
        <f t="shared" si="257"/>
        <v/>
      </c>
      <c r="H781" t="str">
        <f t="shared" si="271"/>
        <v xml:space="preserve"> </v>
      </c>
      <c r="M781" s="39">
        <f t="shared" si="252"/>
        <v>0</v>
      </c>
      <c r="N781" s="39">
        <f t="shared" si="258"/>
        <v>0</v>
      </c>
      <c r="O781" s="39">
        <f t="shared" si="259"/>
        <v>0</v>
      </c>
      <c r="P781" s="39">
        <f t="shared" si="260"/>
        <v>0</v>
      </c>
      <c r="Q781" s="367">
        <f t="shared" si="261"/>
        <v>0</v>
      </c>
      <c r="R781" s="368">
        <f t="shared" si="262"/>
        <v>0</v>
      </c>
      <c r="S781" s="367">
        <f t="shared" si="263"/>
        <v>0</v>
      </c>
      <c r="T781" s="367">
        <f t="shared" si="264"/>
        <v>0</v>
      </c>
      <c r="U781">
        <f t="shared" si="265"/>
        <v>0</v>
      </c>
      <c r="V781">
        <f t="shared" si="266"/>
        <v>0</v>
      </c>
      <c r="W781">
        <f t="shared" si="267"/>
        <v>0</v>
      </c>
      <c r="X781">
        <f t="shared" si="268"/>
        <v>0</v>
      </c>
      <c r="Y781">
        <f t="shared" si="269"/>
        <v>0</v>
      </c>
      <c r="AA781" s="1" t="e">
        <f t="shared" si="270"/>
        <v>#N/A</v>
      </c>
    </row>
    <row r="782" spans="1:27" x14ac:dyDescent="0.25">
      <c r="A782" s="284">
        <f>+Declarations!A782</f>
        <v>0</v>
      </c>
      <c r="B782" t="str">
        <f t="shared" si="253"/>
        <v/>
      </c>
      <c r="C782" s="1" t="str">
        <f t="shared" si="254"/>
        <v/>
      </c>
      <c r="D782" s="1" t="str">
        <f t="shared" si="272"/>
        <v/>
      </c>
      <c r="E782" s="15">
        <f t="shared" si="255"/>
        <v>0</v>
      </c>
      <c r="F782" s="1">
        <f t="shared" si="256"/>
        <v>0</v>
      </c>
      <c r="G782" s="1" t="str">
        <f t="shared" si="257"/>
        <v/>
      </c>
      <c r="H782" t="str">
        <f t="shared" si="271"/>
        <v xml:space="preserve"> </v>
      </c>
      <c r="M782" s="39">
        <f t="shared" si="252"/>
        <v>0</v>
      </c>
      <c r="N782" s="39">
        <f t="shared" si="258"/>
        <v>0</v>
      </c>
      <c r="O782" s="39">
        <f t="shared" si="259"/>
        <v>0</v>
      </c>
      <c r="P782" s="39">
        <f t="shared" si="260"/>
        <v>0</v>
      </c>
      <c r="Q782" s="367">
        <f t="shared" si="261"/>
        <v>0</v>
      </c>
      <c r="R782" s="368">
        <f t="shared" si="262"/>
        <v>0</v>
      </c>
      <c r="S782" s="367">
        <f t="shared" si="263"/>
        <v>0</v>
      </c>
      <c r="T782" s="367">
        <f t="shared" si="264"/>
        <v>0</v>
      </c>
      <c r="U782">
        <f t="shared" si="265"/>
        <v>0</v>
      </c>
      <c r="V782">
        <f t="shared" si="266"/>
        <v>0</v>
      </c>
      <c r="W782">
        <f t="shared" si="267"/>
        <v>0</v>
      </c>
      <c r="X782">
        <f t="shared" si="268"/>
        <v>0</v>
      </c>
      <c r="Y782">
        <f t="shared" si="269"/>
        <v>0</v>
      </c>
      <c r="AA782" s="1" t="e">
        <f t="shared" si="270"/>
        <v>#N/A</v>
      </c>
    </row>
    <row r="783" spans="1:27" x14ac:dyDescent="0.25">
      <c r="A783" s="284">
        <f>+Declarations!A783</f>
        <v>0</v>
      </c>
      <c r="B783" t="str">
        <f t="shared" si="253"/>
        <v/>
      </c>
      <c r="C783" s="1" t="str">
        <f t="shared" si="254"/>
        <v/>
      </c>
      <c r="D783" s="1" t="str">
        <f t="shared" si="272"/>
        <v/>
      </c>
      <c r="E783" s="15">
        <f t="shared" si="255"/>
        <v>0</v>
      </c>
      <c r="F783" s="1">
        <f t="shared" si="256"/>
        <v>0</v>
      </c>
      <c r="G783" s="1" t="str">
        <f t="shared" si="257"/>
        <v/>
      </c>
      <c r="H783" t="str">
        <f t="shared" si="271"/>
        <v xml:space="preserve"> </v>
      </c>
      <c r="M783" s="39">
        <f t="shared" si="252"/>
        <v>0</v>
      </c>
      <c r="N783" s="39">
        <f t="shared" si="258"/>
        <v>0</v>
      </c>
      <c r="O783" s="39">
        <f t="shared" si="259"/>
        <v>0</v>
      </c>
      <c r="P783" s="39">
        <f t="shared" si="260"/>
        <v>0</v>
      </c>
      <c r="Q783" s="367">
        <f t="shared" si="261"/>
        <v>0</v>
      </c>
      <c r="R783" s="368">
        <f t="shared" si="262"/>
        <v>0</v>
      </c>
      <c r="S783" s="367">
        <f t="shared" si="263"/>
        <v>0</v>
      </c>
      <c r="T783" s="367">
        <f t="shared" si="264"/>
        <v>0</v>
      </c>
      <c r="U783">
        <f t="shared" si="265"/>
        <v>0</v>
      </c>
      <c r="V783">
        <f t="shared" si="266"/>
        <v>0</v>
      </c>
      <c r="W783">
        <f t="shared" si="267"/>
        <v>0</v>
      </c>
      <c r="X783">
        <f t="shared" si="268"/>
        <v>0</v>
      </c>
      <c r="Y783">
        <f t="shared" si="269"/>
        <v>0</v>
      </c>
      <c r="AA783" s="1" t="e">
        <f t="shared" si="270"/>
        <v>#N/A</v>
      </c>
    </row>
    <row r="784" spans="1:27" x14ac:dyDescent="0.25">
      <c r="A784" s="284">
        <f>+Declarations!A784</f>
        <v>0</v>
      </c>
      <c r="B784" t="str">
        <f t="shared" si="253"/>
        <v/>
      </c>
      <c r="C784" s="1" t="str">
        <f t="shared" si="254"/>
        <v/>
      </c>
      <c r="D784" s="1" t="str">
        <f t="shared" si="272"/>
        <v/>
      </c>
      <c r="E784" s="15">
        <f t="shared" si="255"/>
        <v>0</v>
      </c>
      <c r="F784" s="1">
        <f t="shared" si="256"/>
        <v>0</v>
      </c>
      <c r="G784" s="1" t="str">
        <f t="shared" si="257"/>
        <v/>
      </c>
      <c r="H784" t="str">
        <f t="shared" si="271"/>
        <v xml:space="preserve"> </v>
      </c>
      <c r="M784" s="39">
        <f t="shared" si="252"/>
        <v>0</v>
      </c>
      <c r="N784" s="39">
        <f t="shared" si="258"/>
        <v>0</v>
      </c>
      <c r="O784" s="39">
        <f t="shared" si="259"/>
        <v>0</v>
      </c>
      <c r="P784" s="39">
        <f t="shared" si="260"/>
        <v>0</v>
      </c>
      <c r="Q784" s="367">
        <f t="shared" si="261"/>
        <v>0</v>
      </c>
      <c r="R784" s="368">
        <f t="shared" si="262"/>
        <v>0</v>
      </c>
      <c r="S784" s="367">
        <f t="shared" si="263"/>
        <v>0</v>
      </c>
      <c r="T784" s="367">
        <f t="shared" si="264"/>
        <v>0</v>
      </c>
      <c r="U784">
        <f t="shared" si="265"/>
        <v>0</v>
      </c>
      <c r="V784">
        <f t="shared" si="266"/>
        <v>0</v>
      </c>
      <c r="W784">
        <f t="shared" si="267"/>
        <v>0</v>
      </c>
      <c r="X784">
        <f t="shared" si="268"/>
        <v>0</v>
      </c>
      <c r="Y784">
        <f t="shared" si="269"/>
        <v>0</v>
      </c>
      <c r="AA784" s="1" t="e">
        <f t="shared" si="270"/>
        <v>#N/A</v>
      </c>
    </row>
    <row r="785" spans="1:27" x14ac:dyDescent="0.25">
      <c r="A785" s="284">
        <f>+Declarations!A785</f>
        <v>0</v>
      </c>
      <c r="B785" t="str">
        <f t="shared" si="253"/>
        <v/>
      </c>
      <c r="C785" s="1" t="str">
        <f t="shared" si="254"/>
        <v/>
      </c>
      <c r="D785" s="1" t="str">
        <f t="shared" si="272"/>
        <v/>
      </c>
      <c r="E785" s="15">
        <f t="shared" si="255"/>
        <v>0</v>
      </c>
      <c r="F785" s="1">
        <f t="shared" si="256"/>
        <v>0</v>
      </c>
      <c r="G785" s="1" t="str">
        <f t="shared" si="257"/>
        <v/>
      </c>
      <c r="H785" t="str">
        <f t="shared" si="271"/>
        <v xml:space="preserve"> </v>
      </c>
      <c r="M785" s="39">
        <f t="shared" si="252"/>
        <v>0</v>
      </c>
      <c r="N785" s="39">
        <f t="shared" si="258"/>
        <v>0</v>
      </c>
      <c r="O785" s="39">
        <f t="shared" si="259"/>
        <v>0</v>
      </c>
      <c r="P785" s="39">
        <f t="shared" si="260"/>
        <v>0</v>
      </c>
      <c r="Q785" s="367">
        <f t="shared" si="261"/>
        <v>0</v>
      </c>
      <c r="R785" s="368">
        <f t="shared" si="262"/>
        <v>0</v>
      </c>
      <c r="S785" s="367">
        <f t="shared" si="263"/>
        <v>0</v>
      </c>
      <c r="T785" s="367">
        <f t="shared" si="264"/>
        <v>0</v>
      </c>
      <c r="U785">
        <f t="shared" si="265"/>
        <v>0</v>
      </c>
      <c r="V785">
        <f t="shared" si="266"/>
        <v>0</v>
      </c>
      <c r="W785">
        <f t="shared" si="267"/>
        <v>0</v>
      </c>
      <c r="X785">
        <f t="shared" si="268"/>
        <v>0</v>
      </c>
      <c r="Y785">
        <f t="shared" si="269"/>
        <v>0</v>
      </c>
      <c r="AA785" s="1" t="e">
        <f t="shared" si="270"/>
        <v>#N/A</v>
      </c>
    </row>
    <row r="786" spans="1:27" x14ac:dyDescent="0.25">
      <c r="A786" s="284">
        <f>+Declarations!A786</f>
        <v>0</v>
      </c>
      <c r="B786" t="str">
        <f t="shared" si="253"/>
        <v/>
      </c>
      <c r="C786" s="1" t="str">
        <f t="shared" si="254"/>
        <v/>
      </c>
      <c r="D786" s="1" t="str">
        <f t="shared" si="272"/>
        <v/>
      </c>
      <c r="E786" s="15">
        <f t="shared" si="255"/>
        <v>0</v>
      </c>
      <c r="F786" s="1">
        <f t="shared" si="256"/>
        <v>0</v>
      </c>
      <c r="G786" s="1" t="str">
        <f t="shared" si="257"/>
        <v/>
      </c>
      <c r="H786" t="str">
        <f t="shared" si="271"/>
        <v xml:space="preserve"> </v>
      </c>
      <c r="M786" s="39">
        <f t="shared" si="252"/>
        <v>0</v>
      </c>
      <c r="N786" s="39">
        <f t="shared" si="258"/>
        <v>0</v>
      </c>
      <c r="O786" s="39">
        <f t="shared" si="259"/>
        <v>0</v>
      </c>
      <c r="P786" s="39">
        <f t="shared" si="260"/>
        <v>0</v>
      </c>
      <c r="Q786" s="367">
        <f t="shared" si="261"/>
        <v>0</v>
      </c>
      <c r="R786" s="368">
        <f t="shared" si="262"/>
        <v>0</v>
      </c>
      <c r="S786" s="367">
        <f t="shared" si="263"/>
        <v>0</v>
      </c>
      <c r="T786" s="367">
        <f t="shared" si="264"/>
        <v>0</v>
      </c>
      <c r="U786">
        <f t="shared" si="265"/>
        <v>0</v>
      </c>
      <c r="V786">
        <f t="shared" si="266"/>
        <v>0</v>
      </c>
      <c r="W786">
        <f t="shared" si="267"/>
        <v>0</v>
      </c>
      <c r="X786">
        <f t="shared" si="268"/>
        <v>0</v>
      </c>
      <c r="Y786">
        <f t="shared" si="269"/>
        <v>0</v>
      </c>
      <c r="AA786" s="1" t="e">
        <f t="shared" si="270"/>
        <v>#N/A</v>
      </c>
    </row>
    <row r="787" spans="1:27" x14ac:dyDescent="0.25">
      <c r="A787" s="284">
        <f>+Declarations!A787</f>
        <v>0</v>
      </c>
      <c r="B787" t="str">
        <f t="shared" si="253"/>
        <v/>
      </c>
      <c r="C787" s="1" t="str">
        <f t="shared" si="254"/>
        <v/>
      </c>
      <c r="D787" s="1" t="str">
        <f t="shared" si="272"/>
        <v/>
      </c>
      <c r="E787" s="15">
        <f t="shared" si="255"/>
        <v>0</v>
      </c>
      <c r="F787" s="1">
        <f t="shared" si="256"/>
        <v>0</v>
      </c>
      <c r="G787" s="1" t="str">
        <f t="shared" si="257"/>
        <v/>
      </c>
      <c r="H787" t="str">
        <f t="shared" si="271"/>
        <v xml:space="preserve"> </v>
      </c>
      <c r="M787" s="39">
        <f t="shared" si="252"/>
        <v>0</v>
      </c>
      <c r="N787" s="39">
        <f t="shared" si="258"/>
        <v>0</v>
      </c>
      <c r="O787" s="39">
        <f t="shared" si="259"/>
        <v>0</v>
      </c>
      <c r="P787" s="39">
        <f t="shared" si="260"/>
        <v>0</v>
      </c>
      <c r="Q787" s="367">
        <f t="shared" si="261"/>
        <v>0</v>
      </c>
      <c r="R787" s="368">
        <f t="shared" si="262"/>
        <v>0</v>
      </c>
      <c r="S787" s="367">
        <f t="shared" si="263"/>
        <v>0</v>
      </c>
      <c r="T787" s="367">
        <f t="shared" si="264"/>
        <v>0</v>
      </c>
      <c r="U787">
        <f t="shared" si="265"/>
        <v>0</v>
      </c>
      <c r="V787">
        <f t="shared" si="266"/>
        <v>0</v>
      </c>
      <c r="W787">
        <f t="shared" si="267"/>
        <v>0</v>
      </c>
      <c r="X787">
        <f t="shared" si="268"/>
        <v>0</v>
      </c>
      <c r="Y787">
        <f t="shared" si="269"/>
        <v>0</v>
      </c>
      <c r="AA787" s="1" t="e">
        <f t="shared" si="270"/>
        <v>#N/A</v>
      </c>
    </row>
    <row r="788" spans="1:27" x14ac:dyDescent="0.25">
      <c r="A788" s="284">
        <f>+Declarations!A788</f>
        <v>0</v>
      </c>
      <c r="B788" t="str">
        <f t="shared" si="253"/>
        <v/>
      </c>
      <c r="C788" s="1" t="str">
        <f t="shared" si="254"/>
        <v/>
      </c>
      <c r="D788" s="1" t="str">
        <f t="shared" si="272"/>
        <v/>
      </c>
      <c r="E788" s="15">
        <f t="shared" si="255"/>
        <v>0</v>
      </c>
      <c r="F788" s="1">
        <f t="shared" si="256"/>
        <v>0</v>
      </c>
      <c r="G788" s="1" t="str">
        <f t="shared" si="257"/>
        <v/>
      </c>
      <c r="H788" t="str">
        <f t="shared" si="271"/>
        <v xml:space="preserve"> </v>
      </c>
      <c r="M788" s="39">
        <f t="shared" si="252"/>
        <v>0</v>
      </c>
      <c r="N788" s="39">
        <f t="shared" si="258"/>
        <v>0</v>
      </c>
      <c r="O788" s="39">
        <f t="shared" si="259"/>
        <v>0</v>
      </c>
      <c r="P788" s="39">
        <f t="shared" si="260"/>
        <v>0</v>
      </c>
      <c r="Q788" s="367">
        <f t="shared" si="261"/>
        <v>0</v>
      </c>
      <c r="R788" s="368">
        <f t="shared" si="262"/>
        <v>0</v>
      </c>
      <c r="S788" s="367">
        <f t="shared" si="263"/>
        <v>0</v>
      </c>
      <c r="T788" s="367">
        <f t="shared" si="264"/>
        <v>0</v>
      </c>
      <c r="U788">
        <f t="shared" si="265"/>
        <v>0</v>
      </c>
      <c r="V788">
        <f t="shared" si="266"/>
        <v>0</v>
      </c>
      <c r="W788">
        <f t="shared" si="267"/>
        <v>0</v>
      </c>
      <c r="X788">
        <f t="shared" si="268"/>
        <v>0</v>
      </c>
      <c r="Y788">
        <f t="shared" si="269"/>
        <v>0</v>
      </c>
      <c r="AA788" s="1" t="e">
        <f t="shared" si="270"/>
        <v>#N/A</v>
      </c>
    </row>
    <row r="789" spans="1:27" x14ac:dyDescent="0.25">
      <c r="A789" s="284">
        <f>+Declarations!A789</f>
        <v>0</v>
      </c>
      <c r="B789" t="str">
        <f t="shared" si="253"/>
        <v/>
      </c>
      <c r="C789" s="1" t="str">
        <f t="shared" si="254"/>
        <v/>
      </c>
      <c r="D789" s="1" t="str">
        <f t="shared" si="272"/>
        <v/>
      </c>
      <c r="E789" s="15">
        <f t="shared" si="255"/>
        <v>0</v>
      </c>
      <c r="F789" s="1">
        <f t="shared" si="256"/>
        <v>0</v>
      </c>
      <c r="G789" s="1" t="str">
        <f t="shared" si="257"/>
        <v/>
      </c>
      <c r="H789" t="str">
        <f t="shared" si="271"/>
        <v xml:space="preserve"> </v>
      </c>
      <c r="M789" s="39">
        <f t="shared" si="252"/>
        <v>0</v>
      </c>
      <c r="N789" s="39">
        <f t="shared" si="258"/>
        <v>0</v>
      </c>
      <c r="O789" s="39">
        <f t="shared" si="259"/>
        <v>0</v>
      </c>
      <c r="P789" s="39">
        <f t="shared" si="260"/>
        <v>0</v>
      </c>
      <c r="Q789" s="367">
        <f t="shared" si="261"/>
        <v>0</v>
      </c>
      <c r="R789" s="368">
        <f t="shared" si="262"/>
        <v>0</v>
      </c>
      <c r="S789" s="367">
        <f t="shared" si="263"/>
        <v>0</v>
      </c>
      <c r="T789" s="367">
        <f t="shared" si="264"/>
        <v>0</v>
      </c>
      <c r="U789">
        <f t="shared" si="265"/>
        <v>0</v>
      </c>
      <c r="V789">
        <f t="shared" si="266"/>
        <v>0</v>
      </c>
      <c r="W789">
        <f t="shared" si="267"/>
        <v>0</v>
      </c>
      <c r="X789">
        <f t="shared" si="268"/>
        <v>0</v>
      </c>
      <c r="Y789">
        <f t="shared" si="269"/>
        <v>0</v>
      </c>
      <c r="AA789" s="1" t="e">
        <f t="shared" si="270"/>
        <v>#N/A</v>
      </c>
    </row>
    <row r="790" spans="1:27" x14ac:dyDescent="0.25">
      <c r="A790" s="284">
        <f>+Declarations!A790</f>
        <v>0</v>
      </c>
      <c r="B790" t="str">
        <f t="shared" si="253"/>
        <v/>
      </c>
      <c r="C790" s="1" t="str">
        <f t="shared" si="254"/>
        <v/>
      </c>
      <c r="D790" s="1" t="str">
        <f t="shared" si="272"/>
        <v/>
      </c>
      <c r="E790" s="15">
        <f t="shared" si="255"/>
        <v>0</v>
      </c>
      <c r="F790" s="1">
        <f t="shared" si="256"/>
        <v>0</v>
      </c>
      <c r="G790" s="1" t="str">
        <f t="shared" si="257"/>
        <v/>
      </c>
      <c r="H790" t="str">
        <f t="shared" si="271"/>
        <v xml:space="preserve"> </v>
      </c>
      <c r="M790" s="39">
        <f t="shared" si="252"/>
        <v>0</v>
      </c>
      <c r="N790" s="39">
        <f t="shared" si="258"/>
        <v>0</v>
      </c>
      <c r="O790" s="39">
        <f t="shared" si="259"/>
        <v>0</v>
      </c>
      <c r="P790" s="39">
        <f t="shared" si="260"/>
        <v>0</v>
      </c>
      <c r="Q790" s="367">
        <f t="shared" si="261"/>
        <v>0</v>
      </c>
      <c r="R790" s="368">
        <f t="shared" si="262"/>
        <v>0</v>
      </c>
      <c r="S790" s="367">
        <f t="shared" si="263"/>
        <v>0</v>
      </c>
      <c r="T790" s="367">
        <f t="shared" si="264"/>
        <v>0</v>
      </c>
      <c r="U790">
        <f t="shared" si="265"/>
        <v>0</v>
      </c>
      <c r="V790">
        <f t="shared" si="266"/>
        <v>0</v>
      </c>
      <c r="W790">
        <f t="shared" si="267"/>
        <v>0</v>
      </c>
      <c r="X790">
        <f t="shared" si="268"/>
        <v>0</v>
      </c>
      <c r="Y790">
        <f t="shared" si="269"/>
        <v>0</v>
      </c>
      <c r="AA790" s="1" t="e">
        <f t="shared" si="270"/>
        <v>#N/A</v>
      </c>
    </row>
    <row r="791" spans="1:27" x14ac:dyDescent="0.25">
      <c r="A791" s="284">
        <f>+Declarations!A791</f>
        <v>0</v>
      </c>
      <c r="B791" t="str">
        <f t="shared" si="253"/>
        <v/>
      </c>
      <c r="C791" s="1" t="str">
        <f t="shared" si="254"/>
        <v/>
      </c>
      <c r="D791" s="1" t="str">
        <f t="shared" si="272"/>
        <v/>
      </c>
      <c r="E791" s="15">
        <f t="shared" si="255"/>
        <v>0</v>
      </c>
      <c r="F791" s="1">
        <f t="shared" si="256"/>
        <v>0</v>
      </c>
      <c r="G791" s="1" t="str">
        <f t="shared" si="257"/>
        <v/>
      </c>
      <c r="H791" t="str">
        <f t="shared" si="271"/>
        <v xml:space="preserve"> </v>
      </c>
      <c r="M791" s="39">
        <f t="shared" si="252"/>
        <v>0</v>
      </c>
      <c r="N791" s="39">
        <f t="shared" si="258"/>
        <v>0</v>
      </c>
      <c r="O791" s="39">
        <f t="shared" si="259"/>
        <v>0</v>
      </c>
      <c r="P791" s="39">
        <f t="shared" si="260"/>
        <v>0</v>
      </c>
      <c r="Q791" s="367">
        <f t="shared" si="261"/>
        <v>0</v>
      </c>
      <c r="R791" s="368">
        <f t="shared" si="262"/>
        <v>0</v>
      </c>
      <c r="S791" s="367">
        <f t="shared" si="263"/>
        <v>0</v>
      </c>
      <c r="T791" s="367">
        <f t="shared" si="264"/>
        <v>0</v>
      </c>
      <c r="U791">
        <f t="shared" si="265"/>
        <v>0</v>
      </c>
      <c r="V791">
        <f t="shared" si="266"/>
        <v>0</v>
      </c>
      <c r="W791">
        <f t="shared" si="267"/>
        <v>0</v>
      </c>
      <c r="X791">
        <f t="shared" si="268"/>
        <v>0</v>
      </c>
      <c r="Y791">
        <f t="shared" si="269"/>
        <v>0</v>
      </c>
      <c r="AA791" s="1" t="e">
        <f t="shared" si="270"/>
        <v>#N/A</v>
      </c>
    </row>
    <row r="792" spans="1:27" x14ac:dyDescent="0.25">
      <c r="A792" s="284">
        <f>+Declarations!A792</f>
        <v>0</v>
      </c>
      <c r="B792" t="str">
        <f t="shared" si="253"/>
        <v/>
      </c>
      <c r="C792" s="1" t="str">
        <f t="shared" si="254"/>
        <v/>
      </c>
      <c r="D792" s="1" t="str">
        <f t="shared" si="272"/>
        <v/>
      </c>
      <c r="E792" s="15">
        <f t="shared" si="255"/>
        <v>0</v>
      </c>
      <c r="F792" s="1">
        <f t="shared" si="256"/>
        <v>0</v>
      </c>
      <c r="G792" s="1" t="str">
        <f t="shared" si="257"/>
        <v/>
      </c>
      <c r="H792" t="str">
        <f t="shared" si="271"/>
        <v xml:space="preserve"> </v>
      </c>
      <c r="M792" s="39">
        <f t="shared" si="252"/>
        <v>0</v>
      </c>
      <c r="N792" s="39">
        <f t="shared" si="258"/>
        <v>0</v>
      </c>
      <c r="O792" s="39">
        <f t="shared" si="259"/>
        <v>0</v>
      </c>
      <c r="P792" s="39">
        <f t="shared" si="260"/>
        <v>0</v>
      </c>
      <c r="Q792" s="367">
        <f t="shared" si="261"/>
        <v>0</v>
      </c>
      <c r="R792" s="368">
        <f t="shared" si="262"/>
        <v>0</v>
      </c>
      <c r="S792" s="367">
        <f t="shared" si="263"/>
        <v>0</v>
      </c>
      <c r="T792" s="367">
        <f t="shared" si="264"/>
        <v>0</v>
      </c>
      <c r="U792">
        <f t="shared" si="265"/>
        <v>0</v>
      </c>
      <c r="V792">
        <f t="shared" si="266"/>
        <v>0</v>
      </c>
      <c r="W792">
        <f t="shared" si="267"/>
        <v>0</v>
      </c>
      <c r="X792">
        <f t="shared" si="268"/>
        <v>0</v>
      </c>
      <c r="Y792">
        <f t="shared" si="269"/>
        <v>0</v>
      </c>
      <c r="AA792" s="1" t="e">
        <f t="shared" si="270"/>
        <v>#N/A</v>
      </c>
    </row>
    <row r="793" spans="1:27" x14ac:dyDescent="0.25">
      <c r="A793" s="284">
        <f>+Declarations!A793</f>
        <v>0</v>
      </c>
      <c r="B793" t="str">
        <f t="shared" si="253"/>
        <v/>
      </c>
      <c r="C793" s="1" t="str">
        <f t="shared" si="254"/>
        <v/>
      </c>
      <c r="D793" s="1" t="str">
        <f t="shared" si="272"/>
        <v/>
      </c>
      <c r="E793" s="15">
        <f t="shared" si="255"/>
        <v>0</v>
      </c>
      <c r="F793" s="1">
        <f t="shared" si="256"/>
        <v>0</v>
      </c>
      <c r="G793" s="1" t="str">
        <f t="shared" si="257"/>
        <v/>
      </c>
      <c r="H793" t="str">
        <f t="shared" si="271"/>
        <v xml:space="preserve"> </v>
      </c>
      <c r="M793" s="39">
        <f t="shared" si="252"/>
        <v>0</v>
      </c>
      <c r="N793" s="39">
        <f t="shared" si="258"/>
        <v>0</v>
      </c>
      <c r="O793" s="39">
        <f t="shared" si="259"/>
        <v>0</v>
      </c>
      <c r="P793" s="39">
        <f t="shared" si="260"/>
        <v>0</v>
      </c>
      <c r="Q793" s="367">
        <f t="shared" si="261"/>
        <v>0</v>
      </c>
      <c r="R793" s="368">
        <f t="shared" si="262"/>
        <v>0</v>
      </c>
      <c r="S793" s="367">
        <f t="shared" si="263"/>
        <v>0</v>
      </c>
      <c r="T793" s="367">
        <f t="shared" si="264"/>
        <v>0</v>
      </c>
      <c r="U793">
        <f t="shared" si="265"/>
        <v>0</v>
      </c>
      <c r="V793">
        <f t="shared" si="266"/>
        <v>0</v>
      </c>
      <c r="W793">
        <f t="shared" si="267"/>
        <v>0</v>
      </c>
      <c r="X793">
        <f t="shared" si="268"/>
        <v>0</v>
      </c>
      <c r="Y793">
        <f t="shared" si="269"/>
        <v>0</v>
      </c>
      <c r="AA793" s="1" t="e">
        <f t="shared" si="270"/>
        <v>#N/A</v>
      </c>
    </row>
    <row r="794" spans="1:27" x14ac:dyDescent="0.25">
      <c r="A794" s="284">
        <f>+Declarations!A794</f>
        <v>0</v>
      </c>
      <c r="B794" t="str">
        <f t="shared" si="253"/>
        <v/>
      </c>
      <c r="C794" s="1" t="str">
        <f t="shared" si="254"/>
        <v/>
      </c>
      <c r="D794" s="1" t="str">
        <f t="shared" si="272"/>
        <v/>
      </c>
      <c r="E794" s="15">
        <f t="shared" si="255"/>
        <v>0</v>
      </c>
      <c r="F794" s="1">
        <f t="shared" si="256"/>
        <v>0</v>
      </c>
      <c r="G794" s="1" t="str">
        <f t="shared" si="257"/>
        <v/>
      </c>
      <c r="H794" t="str">
        <f t="shared" si="271"/>
        <v xml:space="preserve"> </v>
      </c>
      <c r="M794" s="39">
        <f t="shared" si="252"/>
        <v>0</v>
      </c>
      <c r="N794" s="39">
        <f t="shared" si="258"/>
        <v>0</v>
      </c>
      <c r="O794" s="39">
        <f t="shared" si="259"/>
        <v>0</v>
      </c>
      <c r="P794" s="39">
        <f t="shared" si="260"/>
        <v>0</v>
      </c>
      <c r="Q794" s="367">
        <f t="shared" si="261"/>
        <v>0</v>
      </c>
      <c r="R794" s="368">
        <f t="shared" si="262"/>
        <v>0</v>
      </c>
      <c r="S794" s="367">
        <f t="shared" si="263"/>
        <v>0</v>
      </c>
      <c r="T794" s="367">
        <f t="shared" si="264"/>
        <v>0</v>
      </c>
      <c r="U794">
        <f t="shared" si="265"/>
        <v>0</v>
      </c>
      <c r="V794">
        <f t="shared" si="266"/>
        <v>0</v>
      </c>
      <c r="W794">
        <f t="shared" si="267"/>
        <v>0</v>
      </c>
      <c r="X794">
        <f t="shared" si="268"/>
        <v>0</v>
      </c>
      <c r="Y794">
        <f t="shared" si="269"/>
        <v>0</v>
      </c>
      <c r="AA794" s="1" t="e">
        <f t="shared" si="270"/>
        <v>#N/A</v>
      </c>
    </row>
    <row r="795" spans="1:27" x14ac:dyDescent="0.25">
      <c r="A795" s="284">
        <f>+Declarations!A795</f>
        <v>0</v>
      </c>
      <c r="B795" t="str">
        <f t="shared" si="253"/>
        <v/>
      </c>
      <c r="C795" s="1" t="str">
        <f t="shared" si="254"/>
        <v/>
      </c>
      <c r="D795" s="1" t="str">
        <f t="shared" si="272"/>
        <v/>
      </c>
      <c r="E795" s="15">
        <f t="shared" si="255"/>
        <v>0</v>
      </c>
      <c r="F795" s="1">
        <f t="shared" si="256"/>
        <v>0</v>
      </c>
      <c r="G795" s="1" t="str">
        <f t="shared" si="257"/>
        <v/>
      </c>
      <c r="H795" t="str">
        <f t="shared" si="271"/>
        <v xml:space="preserve"> </v>
      </c>
      <c r="M795" s="39">
        <f t="shared" si="252"/>
        <v>0</v>
      </c>
      <c r="N795" s="39">
        <f t="shared" si="258"/>
        <v>0</v>
      </c>
      <c r="O795" s="39">
        <f t="shared" si="259"/>
        <v>0</v>
      </c>
      <c r="P795" s="39">
        <f t="shared" si="260"/>
        <v>0</v>
      </c>
      <c r="Q795" s="367">
        <f t="shared" si="261"/>
        <v>0</v>
      </c>
      <c r="R795" s="368">
        <f t="shared" si="262"/>
        <v>0</v>
      </c>
      <c r="S795" s="367">
        <f t="shared" si="263"/>
        <v>0</v>
      </c>
      <c r="T795" s="367">
        <f t="shared" si="264"/>
        <v>0</v>
      </c>
      <c r="U795">
        <f t="shared" si="265"/>
        <v>0</v>
      </c>
      <c r="V795">
        <f t="shared" si="266"/>
        <v>0</v>
      </c>
      <c r="W795">
        <f t="shared" si="267"/>
        <v>0</v>
      </c>
      <c r="X795">
        <f t="shared" si="268"/>
        <v>0</v>
      </c>
      <c r="Y795">
        <f t="shared" si="269"/>
        <v>0</v>
      </c>
      <c r="AA795" s="1" t="e">
        <f t="shared" si="270"/>
        <v>#N/A</v>
      </c>
    </row>
    <row r="796" spans="1:27" x14ac:dyDescent="0.25">
      <c r="A796" s="284">
        <f>+Declarations!A796</f>
        <v>0</v>
      </c>
      <c r="B796" t="str">
        <f t="shared" si="253"/>
        <v/>
      </c>
      <c r="C796" s="1" t="str">
        <f t="shared" si="254"/>
        <v/>
      </c>
      <c r="D796" s="1" t="str">
        <f t="shared" si="272"/>
        <v/>
      </c>
      <c r="E796" s="15">
        <f t="shared" si="255"/>
        <v>0</v>
      </c>
      <c r="F796" s="1">
        <f t="shared" si="256"/>
        <v>0</v>
      </c>
      <c r="G796" s="1" t="str">
        <f t="shared" si="257"/>
        <v/>
      </c>
      <c r="H796" t="str">
        <f t="shared" si="271"/>
        <v xml:space="preserve"> </v>
      </c>
      <c r="M796" s="39">
        <f t="shared" si="252"/>
        <v>0</v>
      </c>
      <c r="N796" s="39">
        <f t="shared" si="258"/>
        <v>0</v>
      </c>
      <c r="O796" s="39">
        <f t="shared" si="259"/>
        <v>0</v>
      </c>
      <c r="P796" s="39">
        <f t="shared" si="260"/>
        <v>0</v>
      </c>
      <c r="Q796" s="367">
        <f t="shared" si="261"/>
        <v>0</v>
      </c>
      <c r="R796" s="368">
        <f t="shared" si="262"/>
        <v>0</v>
      </c>
      <c r="S796" s="367">
        <f t="shared" si="263"/>
        <v>0</v>
      </c>
      <c r="T796" s="367">
        <f t="shared" si="264"/>
        <v>0</v>
      </c>
      <c r="U796">
        <f t="shared" si="265"/>
        <v>0</v>
      </c>
      <c r="V796">
        <f t="shared" si="266"/>
        <v>0</v>
      </c>
      <c r="W796">
        <f t="shared" si="267"/>
        <v>0</v>
      </c>
      <c r="X796">
        <f t="shared" si="268"/>
        <v>0</v>
      </c>
      <c r="Y796">
        <f t="shared" si="269"/>
        <v>0</v>
      </c>
      <c r="AA796" s="1" t="e">
        <f t="shared" si="270"/>
        <v>#N/A</v>
      </c>
    </row>
    <row r="797" spans="1:27" x14ac:dyDescent="0.25">
      <c r="A797" s="284">
        <f>+Declarations!A797</f>
        <v>0</v>
      </c>
      <c r="B797" t="str">
        <f t="shared" si="253"/>
        <v/>
      </c>
      <c r="C797" s="1" t="str">
        <f t="shared" si="254"/>
        <v/>
      </c>
      <c r="D797" s="1" t="str">
        <f t="shared" si="272"/>
        <v/>
      </c>
      <c r="E797" s="15">
        <f t="shared" si="255"/>
        <v>0</v>
      </c>
      <c r="F797" s="1">
        <f t="shared" si="256"/>
        <v>0</v>
      </c>
      <c r="G797" s="1" t="str">
        <f t="shared" si="257"/>
        <v/>
      </c>
      <c r="H797" t="str">
        <f t="shared" si="271"/>
        <v xml:space="preserve"> </v>
      </c>
      <c r="M797" s="39">
        <f t="shared" si="252"/>
        <v>0</v>
      </c>
      <c r="N797" s="39">
        <f t="shared" si="258"/>
        <v>0</v>
      </c>
      <c r="O797" s="39">
        <f t="shared" si="259"/>
        <v>0</v>
      </c>
      <c r="P797" s="39">
        <f t="shared" si="260"/>
        <v>0</v>
      </c>
      <c r="Q797" s="367">
        <f t="shared" si="261"/>
        <v>0</v>
      </c>
      <c r="R797" s="368">
        <f t="shared" si="262"/>
        <v>0</v>
      </c>
      <c r="S797" s="367">
        <f t="shared" si="263"/>
        <v>0</v>
      </c>
      <c r="T797" s="367">
        <f t="shared" si="264"/>
        <v>0</v>
      </c>
      <c r="U797">
        <f t="shared" si="265"/>
        <v>0</v>
      </c>
      <c r="V797">
        <f t="shared" si="266"/>
        <v>0</v>
      </c>
      <c r="W797">
        <f t="shared" si="267"/>
        <v>0</v>
      </c>
      <c r="X797">
        <f t="shared" si="268"/>
        <v>0</v>
      </c>
      <c r="Y797">
        <f t="shared" si="269"/>
        <v>0</v>
      </c>
      <c r="AA797" s="1" t="e">
        <f t="shared" si="270"/>
        <v>#N/A</v>
      </c>
    </row>
    <row r="798" spans="1:27" x14ac:dyDescent="0.25">
      <c r="A798" s="284">
        <f>+Declarations!A798</f>
        <v>0</v>
      </c>
      <c r="B798" t="str">
        <f t="shared" si="253"/>
        <v/>
      </c>
      <c r="C798" s="1" t="str">
        <f t="shared" si="254"/>
        <v/>
      </c>
      <c r="D798" s="1" t="str">
        <f t="shared" si="272"/>
        <v/>
      </c>
      <c r="E798" s="15">
        <f t="shared" si="255"/>
        <v>0</v>
      </c>
      <c r="F798" s="1">
        <f t="shared" si="256"/>
        <v>0</v>
      </c>
      <c r="G798" s="1" t="str">
        <f t="shared" si="257"/>
        <v/>
      </c>
      <c r="H798" t="str">
        <f t="shared" si="271"/>
        <v xml:space="preserve"> </v>
      </c>
      <c r="M798" s="39">
        <f t="shared" si="252"/>
        <v>0</v>
      </c>
      <c r="N798" s="39">
        <f t="shared" si="258"/>
        <v>0</v>
      </c>
      <c r="O798" s="39">
        <f t="shared" si="259"/>
        <v>0</v>
      </c>
      <c r="P798" s="39">
        <f t="shared" si="260"/>
        <v>0</v>
      </c>
      <c r="Q798" s="367">
        <f t="shared" si="261"/>
        <v>0</v>
      </c>
      <c r="R798" s="368">
        <f t="shared" si="262"/>
        <v>0</v>
      </c>
      <c r="S798" s="367">
        <f t="shared" si="263"/>
        <v>0</v>
      </c>
      <c r="T798" s="367">
        <f t="shared" si="264"/>
        <v>0</v>
      </c>
      <c r="U798">
        <f t="shared" si="265"/>
        <v>0</v>
      </c>
      <c r="V798">
        <f t="shared" si="266"/>
        <v>0</v>
      </c>
      <c r="W798">
        <f t="shared" si="267"/>
        <v>0</v>
      </c>
      <c r="X798">
        <f t="shared" si="268"/>
        <v>0</v>
      </c>
      <c r="Y798">
        <f t="shared" si="269"/>
        <v>0</v>
      </c>
      <c r="AA798" s="1" t="e">
        <f t="shared" si="270"/>
        <v>#N/A</v>
      </c>
    </row>
    <row r="799" spans="1:27" x14ac:dyDescent="0.25">
      <c r="A799" s="284">
        <f>+Declarations!A799</f>
        <v>0</v>
      </c>
      <c r="B799" t="str">
        <f t="shared" si="253"/>
        <v/>
      </c>
      <c r="C799" s="1" t="str">
        <f t="shared" si="254"/>
        <v/>
      </c>
      <c r="D799" s="1" t="str">
        <f t="shared" si="272"/>
        <v/>
      </c>
      <c r="E799" s="15">
        <f t="shared" si="255"/>
        <v>0</v>
      </c>
      <c r="F799" s="1">
        <f t="shared" si="256"/>
        <v>0</v>
      </c>
      <c r="G799" s="1" t="str">
        <f t="shared" si="257"/>
        <v/>
      </c>
      <c r="H799" t="str">
        <f t="shared" si="271"/>
        <v xml:space="preserve"> </v>
      </c>
      <c r="M799" s="39">
        <f t="shared" si="252"/>
        <v>0</v>
      </c>
      <c r="N799" s="39">
        <f t="shared" si="258"/>
        <v>0</v>
      </c>
      <c r="O799" s="39">
        <f t="shared" si="259"/>
        <v>0</v>
      </c>
      <c r="P799" s="39">
        <f t="shared" si="260"/>
        <v>0</v>
      </c>
      <c r="Q799" s="367">
        <f t="shared" si="261"/>
        <v>0</v>
      </c>
      <c r="R799" s="368">
        <f t="shared" si="262"/>
        <v>0</v>
      </c>
      <c r="S799" s="367">
        <f t="shared" si="263"/>
        <v>0</v>
      </c>
      <c r="T799" s="367">
        <f t="shared" si="264"/>
        <v>0</v>
      </c>
      <c r="U799">
        <f t="shared" si="265"/>
        <v>0</v>
      </c>
      <c r="V799">
        <f t="shared" si="266"/>
        <v>0</v>
      </c>
      <c r="W799">
        <f t="shared" si="267"/>
        <v>0</v>
      </c>
      <c r="X799">
        <f t="shared" si="268"/>
        <v>0</v>
      </c>
      <c r="Y799">
        <f t="shared" si="269"/>
        <v>0</v>
      </c>
      <c r="AA799" s="1" t="e">
        <f t="shared" si="270"/>
        <v>#N/A</v>
      </c>
    </row>
    <row r="800" spans="1:27" x14ac:dyDescent="0.25">
      <c r="A800" s="284">
        <f>+Declarations!A800</f>
        <v>0</v>
      </c>
      <c r="B800" t="str">
        <f t="shared" si="253"/>
        <v/>
      </c>
      <c r="C800" s="1" t="str">
        <f t="shared" si="254"/>
        <v/>
      </c>
      <c r="D800" s="1" t="str">
        <f t="shared" si="272"/>
        <v/>
      </c>
      <c r="E800" s="15">
        <f t="shared" si="255"/>
        <v>0</v>
      </c>
      <c r="F800" s="1">
        <f t="shared" si="256"/>
        <v>0</v>
      </c>
      <c r="G800" s="1" t="str">
        <f t="shared" si="257"/>
        <v/>
      </c>
      <c r="H800" t="str">
        <f t="shared" si="271"/>
        <v xml:space="preserve"> </v>
      </c>
      <c r="M800" s="39">
        <f t="shared" si="252"/>
        <v>0</v>
      </c>
      <c r="N800" s="39">
        <f t="shared" si="258"/>
        <v>0</v>
      </c>
      <c r="O800" s="39">
        <f t="shared" si="259"/>
        <v>0</v>
      </c>
      <c r="P800" s="39">
        <f t="shared" si="260"/>
        <v>0</v>
      </c>
      <c r="Q800" s="367">
        <f t="shared" si="261"/>
        <v>0</v>
      </c>
      <c r="R800" s="368">
        <f t="shared" si="262"/>
        <v>0</v>
      </c>
      <c r="S800" s="367">
        <f t="shared" si="263"/>
        <v>0</v>
      </c>
      <c r="T800" s="367">
        <f t="shared" si="264"/>
        <v>0</v>
      </c>
      <c r="U800">
        <f t="shared" si="265"/>
        <v>0</v>
      </c>
      <c r="V800">
        <f t="shared" si="266"/>
        <v>0</v>
      </c>
      <c r="W800">
        <f t="shared" si="267"/>
        <v>0</v>
      </c>
      <c r="X800">
        <f t="shared" si="268"/>
        <v>0</v>
      </c>
      <c r="Y800">
        <f t="shared" si="269"/>
        <v>0</v>
      </c>
      <c r="AA800" s="1" t="e">
        <f t="shared" si="270"/>
        <v>#N/A</v>
      </c>
    </row>
    <row r="801" spans="1:27" x14ac:dyDescent="0.25">
      <c r="A801" s="284">
        <f>+Declarations!A801</f>
        <v>0</v>
      </c>
      <c r="B801" t="str">
        <f t="shared" si="253"/>
        <v/>
      </c>
      <c r="C801" s="1" t="str">
        <f t="shared" si="254"/>
        <v/>
      </c>
      <c r="D801" s="1" t="str">
        <f t="shared" si="272"/>
        <v/>
      </c>
      <c r="E801" s="15">
        <f t="shared" si="255"/>
        <v>0</v>
      </c>
      <c r="F801" s="1">
        <f t="shared" si="256"/>
        <v>0</v>
      </c>
      <c r="G801" s="1" t="str">
        <f t="shared" si="257"/>
        <v/>
      </c>
      <c r="H801" t="str">
        <f t="shared" si="271"/>
        <v xml:space="preserve"> </v>
      </c>
      <c r="M801" s="39">
        <f t="shared" si="252"/>
        <v>0</v>
      </c>
      <c r="N801" s="39">
        <f t="shared" si="258"/>
        <v>0</v>
      </c>
      <c r="O801" s="39">
        <f t="shared" si="259"/>
        <v>0</v>
      </c>
      <c r="P801" s="39">
        <f t="shared" si="260"/>
        <v>0</v>
      </c>
      <c r="Q801" s="367">
        <f t="shared" si="261"/>
        <v>0</v>
      </c>
      <c r="R801" s="368">
        <f t="shared" si="262"/>
        <v>0</v>
      </c>
      <c r="S801" s="367">
        <f t="shared" si="263"/>
        <v>0</v>
      </c>
      <c r="T801" s="367">
        <f t="shared" si="264"/>
        <v>0</v>
      </c>
      <c r="U801">
        <f t="shared" si="265"/>
        <v>0</v>
      </c>
      <c r="V801">
        <f t="shared" si="266"/>
        <v>0</v>
      </c>
      <c r="W801">
        <f t="shared" si="267"/>
        <v>0</v>
      </c>
      <c r="X801">
        <f t="shared" si="268"/>
        <v>0</v>
      </c>
      <c r="Y801">
        <f t="shared" si="269"/>
        <v>0</v>
      </c>
      <c r="AA801" s="1" t="e">
        <f t="shared" si="270"/>
        <v>#N/A</v>
      </c>
    </row>
    <row r="802" spans="1:27" x14ac:dyDescent="0.25">
      <c r="A802" s="284">
        <f>+Declarations!A802</f>
        <v>0</v>
      </c>
      <c r="B802" t="str">
        <f t="shared" si="253"/>
        <v/>
      </c>
      <c r="C802" s="1" t="str">
        <f t="shared" si="254"/>
        <v/>
      </c>
      <c r="D802" s="1" t="str">
        <f t="shared" si="272"/>
        <v/>
      </c>
      <c r="E802" s="15">
        <f t="shared" si="255"/>
        <v>0</v>
      </c>
      <c r="F802" s="1">
        <f t="shared" si="256"/>
        <v>0</v>
      </c>
      <c r="G802" s="1" t="str">
        <f t="shared" si="257"/>
        <v/>
      </c>
      <c r="H802" t="str">
        <f t="shared" si="271"/>
        <v xml:space="preserve"> </v>
      </c>
      <c r="M802" s="39">
        <f t="shared" si="252"/>
        <v>0</v>
      </c>
      <c r="N802" s="39">
        <f t="shared" si="258"/>
        <v>0</v>
      </c>
      <c r="O802" s="39">
        <f t="shared" si="259"/>
        <v>0</v>
      </c>
      <c r="P802" s="39">
        <f t="shared" si="260"/>
        <v>0</v>
      </c>
      <c r="Q802" s="367">
        <f t="shared" si="261"/>
        <v>0</v>
      </c>
      <c r="R802" s="368">
        <f t="shared" si="262"/>
        <v>0</v>
      </c>
      <c r="S802" s="367">
        <f t="shared" si="263"/>
        <v>0</v>
      </c>
      <c r="T802" s="367">
        <f t="shared" si="264"/>
        <v>0</v>
      </c>
      <c r="U802">
        <f t="shared" si="265"/>
        <v>0</v>
      </c>
      <c r="V802">
        <f t="shared" si="266"/>
        <v>0</v>
      </c>
      <c r="W802">
        <f t="shared" si="267"/>
        <v>0</v>
      </c>
      <c r="X802">
        <f t="shared" si="268"/>
        <v>0</v>
      </c>
      <c r="Y802">
        <f t="shared" si="269"/>
        <v>0</v>
      </c>
      <c r="AA802" s="1" t="e">
        <f t="shared" si="270"/>
        <v>#N/A</v>
      </c>
    </row>
    <row r="803" spans="1:27" x14ac:dyDescent="0.25">
      <c r="A803" s="284">
        <f>+Declarations!A803</f>
        <v>0</v>
      </c>
      <c r="B803" t="str">
        <f t="shared" si="253"/>
        <v/>
      </c>
      <c r="C803" s="1" t="str">
        <f t="shared" si="254"/>
        <v/>
      </c>
      <c r="D803" s="1" t="str">
        <f t="shared" si="272"/>
        <v/>
      </c>
      <c r="E803" s="15">
        <f t="shared" si="255"/>
        <v>0</v>
      </c>
      <c r="F803" s="1">
        <f t="shared" si="256"/>
        <v>0</v>
      </c>
      <c r="G803" s="1" t="str">
        <f t="shared" si="257"/>
        <v/>
      </c>
      <c r="H803" t="str">
        <f t="shared" si="271"/>
        <v xml:space="preserve"> </v>
      </c>
      <c r="M803" s="39">
        <f t="shared" si="252"/>
        <v>0</v>
      </c>
      <c r="N803" s="39">
        <f t="shared" si="258"/>
        <v>0</v>
      </c>
      <c r="O803" s="39">
        <f t="shared" si="259"/>
        <v>0</v>
      </c>
      <c r="P803" s="39">
        <f t="shared" si="260"/>
        <v>0</v>
      </c>
      <c r="Q803" s="367">
        <f t="shared" si="261"/>
        <v>0</v>
      </c>
      <c r="R803" s="368">
        <f t="shared" si="262"/>
        <v>0</v>
      </c>
      <c r="S803" s="367">
        <f t="shared" si="263"/>
        <v>0</v>
      </c>
      <c r="T803" s="367">
        <f t="shared" si="264"/>
        <v>0</v>
      </c>
      <c r="U803">
        <f t="shared" si="265"/>
        <v>0</v>
      </c>
      <c r="V803">
        <f t="shared" si="266"/>
        <v>0</v>
      </c>
      <c r="W803">
        <f t="shared" si="267"/>
        <v>0</v>
      </c>
      <c r="X803">
        <f t="shared" si="268"/>
        <v>0</v>
      </c>
      <c r="Y803">
        <f t="shared" si="269"/>
        <v>0</v>
      </c>
      <c r="AA803" s="1" t="e">
        <f t="shared" si="270"/>
        <v>#N/A</v>
      </c>
    </row>
    <row r="804" spans="1:27" x14ac:dyDescent="0.25">
      <c r="A804" s="284">
        <f>+Declarations!A804</f>
        <v>0</v>
      </c>
      <c r="B804" t="str">
        <f t="shared" si="253"/>
        <v/>
      </c>
      <c r="C804" s="1" t="str">
        <f t="shared" si="254"/>
        <v/>
      </c>
      <c r="D804" s="1" t="str">
        <f t="shared" si="272"/>
        <v/>
      </c>
      <c r="E804" s="15">
        <f t="shared" si="255"/>
        <v>0</v>
      </c>
      <c r="F804" s="1">
        <f t="shared" si="256"/>
        <v>0</v>
      </c>
      <c r="G804" s="1" t="str">
        <f t="shared" si="257"/>
        <v/>
      </c>
      <c r="H804" t="str">
        <f t="shared" si="271"/>
        <v xml:space="preserve"> </v>
      </c>
      <c r="M804" s="39">
        <f t="shared" si="252"/>
        <v>0</v>
      </c>
      <c r="N804" s="39">
        <f t="shared" si="258"/>
        <v>0</v>
      </c>
      <c r="O804" s="39">
        <f t="shared" si="259"/>
        <v>0</v>
      </c>
      <c r="P804" s="39">
        <f t="shared" si="260"/>
        <v>0</v>
      </c>
      <c r="Q804" s="367">
        <f t="shared" si="261"/>
        <v>0</v>
      </c>
      <c r="R804" s="368">
        <f t="shared" si="262"/>
        <v>0</v>
      </c>
      <c r="S804" s="367">
        <f t="shared" si="263"/>
        <v>0</v>
      </c>
      <c r="T804" s="367">
        <f t="shared" si="264"/>
        <v>0</v>
      </c>
      <c r="U804">
        <f t="shared" si="265"/>
        <v>0</v>
      </c>
      <c r="V804">
        <f t="shared" si="266"/>
        <v>0</v>
      </c>
      <c r="W804">
        <f t="shared" si="267"/>
        <v>0</v>
      </c>
      <c r="X804">
        <f t="shared" si="268"/>
        <v>0</v>
      </c>
      <c r="Y804">
        <f t="shared" si="269"/>
        <v>0</v>
      </c>
      <c r="AA804" s="1" t="e">
        <f t="shared" si="270"/>
        <v>#N/A</v>
      </c>
    </row>
    <row r="805" spans="1:27" x14ac:dyDescent="0.25">
      <c r="A805" s="284">
        <f>+Declarations!A805</f>
        <v>0</v>
      </c>
      <c r="B805" t="str">
        <f t="shared" si="253"/>
        <v/>
      </c>
      <c r="C805" s="1" t="str">
        <f t="shared" si="254"/>
        <v/>
      </c>
      <c r="D805" s="1" t="str">
        <f t="shared" si="272"/>
        <v/>
      </c>
      <c r="E805" s="15">
        <f t="shared" si="255"/>
        <v>0</v>
      </c>
      <c r="F805" s="1">
        <f t="shared" si="256"/>
        <v>0</v>
      </c>
      <c r="G805" s="1" t="str">
        <f t="shared" si="257"/>
        <v/>
      </c>
      <c r="H805" t="str">
        <f t="shared" si="271"/>
        <v xml:space="preserve"> </v>
      </c>
      <c r="M805" s="39">
        <f t="shared" si="252"/>
        <v>0</v>
      </c>
      <c r="N805" s="39">
        <f t="shared" si="258"/>
        <v>0</v>
      </c>
      <c r="O805" s="39">
        <f t="shared" si="259"/>
        <v>0</v>
      </c>
      <c r="P805" s="39">
        <f t="shared" si="260"/>
        <v>0</v>
      </c>
      <c r="Q805" s="367">
        <f t="shared" si="261"/>
        <v>0</v>
      </c>
      <c r="R805" s="368">
        <f t="shared" si="262"/>
        <v>0</v>
      </c>
      <c r="S805" s="367">
        <f t="shared" si="263"/>
        <v>0</v>
      </c>
      <c r="T805" s="367">
        <f t="shared" si="264"/>
        <v>0</v>
      </c>
      <c r="U805">
        <f t="shared" si="265"/>
        <v>0</v>
      </c>
      <c r="V805">
        <f t="shared" si="266"/>
        <v>0</v>
      </c>
      <c r="W805">
        <f t="shared" si="267"/>
        <v>0</v>
      </c>
      <c r="X805">
        <f t="shared" si="268"/>
        <v>0</v>
      </c>
      <c r="Y805">
        <f t="shared" si="269"/>
        <v>0</v>
      </c>
      <c r="AA805" s="1" t="e">
        <f t="shared" si="270"/>
        <v>#N/A</v>
      </c>
    </row>
    <row r="806" spans="1:27" x14ac:dyDescent="0.25">
      <c r="A806" s="284">
        <f>+Declarations!A806</f>
        <v>0</v>
      </c>
      <c r="B806" t="str">
        <f t="shared" si="253"/>
        <v/>
      </c>
      <c r="C806" s="1" t="str">
        <f t="shared" si="254"/>
        <v/>
      </c>
      <c r="D806" s="1" t="str">
        <f t="shared" si="272"/>
        <v/>
      </c>
      <c r="E806" s="15">
        <f t="shared" si="255"/>
        <v>0</v>
      </c>
      <c r="F806" s="1">
        <f t="shared" si="256"/>
        <v>0</v>
      </c>
      <c r="G806" s="1" t="str">
        <f t="shared" si="257"/>
        <v/>
      </c>
      <c r="H806" t="str">
        <f t="shared" si="271"/>
        <v xml:space="preserve"> </v>
      </c>
      <c r="M806" s="39">
        <f t="shared" si="252"/>
        <v>0</v>
      </c>
      <c r="N806" s="39">
        <f t="shared" si="258"/>
        <v>0</v>
      </c>
      <c r="O806" s="39">
        <f t="shared" si="259"/>
        <v>0</v>
      </c>
      <c r="P806" s="39">
        <f t="shared" si="260"/>
        <v>0</v>
      </c>
      <c r="Q806" s="367">
        <f t="shared" si="261"/>
        <v>0</v>
      </c>
      <c r="R806" s="368">
        <f t="shared" si="262"/>
        <v>0</v>
      </c>
      <c r="S806" s="367">
        <f t="shared" si="263"/>
        <v>0</v>
      </c>
      <c r="T806" s="367">
        <f t="shared" si="264"/>
        <v>0</v>
      </c>
      <c r="U806">
        <f t="shared" si="265"/>
        <v>0</v>
      </c>
      <c r="V806">
        <f t="shared" si="266"/>
        <v>0</v>
      </c>
      <c r="W806">
        <f t="shared" si="267"/>
        <v>0</v>
      </c>
      <c r="X806">
        <f t="shared" si="268"/>
        <v>0</v>
      </c>
      <c r="Y806">
        <f t="shared" si="269"/>
        <v>0</v>
      </c>
      <c r="AA806" s="1" t="e">
        <f t="shared" si="270"/>
        <v>#N/A</v>
      </c>
    </row>
    <row r="807" spans="1:27" x14ac:dyDescent="0.25">
      <c r="A807" s="284">
        <f>+Declarations!A807</f>
        <v>0</v>
      </c>
      <c r="B807" t="str">
        <f t="shared" si="253"/>
        <v/>
      </c>
      <c r="C807" s="1" t="str">
        <f t="shared" si="254"/>
        <v/>
      </c>
      <c r="D807" s="1" t="str">
        <f t="shared" si="272"/>
        <v/>
      </c>
      <c r="E807" s="15">
        <f t="shared" si="255"/>
        <v>0</v>
      </c>
      <c r="F807" s="1">
        <f t="shared" si="256"/>
        <v>0</v>
      </c>
      <c r="G807" s="1" t="str">
        <f t="shared" si="257"/>
        <v/>
      </c>
      <c r="H807" t="str">
        <f t="shared" si="271"/>
        <v xml:space="preserve"> </v>
      </c>
      <c r="M807" s="39">
        <f t="shared" si="252"/>
        <v>0</v>
      </c>
      <c r="N807" s="39">
        <f t="shared" si="258"/>
        <v>0</v>
      </c>
      <c r="O807" s="39">
        <f t="shared" si="259"/>
        <v>0</v>
      </c>
      <c r="P807" s="39">
        <f t="shared" si="260"/>
        <v>0</v>
      </c>
      <c r="Q807" s="367">
        <f t="shared" si="261"/>
        <v>0</v>
      </c>
      <c r="R807" s="368">
        <f t="shared" si="262"/>
        <v>0</v>
      </c>
      <c r="S807" s="367">
        <f t="shared" si="263"/>
        <v>0</v>
      </c>
      <c r="T807" s="367">
        <f t="shared" si="264"/>
        <v>0</v>
      </c>
      <c r="U807">
        <f t="shared" si="265"/>
        <v>0</v>
      </c>
      <c r="V807">
        <f t="shared" si="266"/>
        <v>0</v>
      </c>
      <c r="W807">
        <f t="shared" si="267"/>
        <v>0</v>
      </c>
      <c r="X807">
        <f t="shared" si="268"/>
        <v>0</v>
      </c>
      <c r="Y807">
        <f t="shared" si="269"/>
        <v>0</v>
      </c>
      <c r="AA807" s="1" t="e">
        <f t="shared" si="270"/>
        <v>#N/A</v>
      </c>
    </row>
    <row r="808" spans="1:27" x14ac:dyDescent="0.25">
      <c r="A808" s="284">
        <f>+Declarations!A808</f>
        <v>0</v>
      </c>
      <c r="B808" t="str">
        <f t="shared" si="253"/>
        <v/>
      </c>
      <c r="C808" s="1" t="str">
        <f t="shared" si="254"/>
        <v/>
      </c>
      <c r="D808" s="1" t="str">
        <f t="shared" si="272"/>
        <v/>
      </c>
      <c r="E808" s="15">
        <f t="shared" si="255"/>
        <v>0</v>
      </c>
      <c r="F808" s="1">
        <f t="shared" si="256"/>
        <v>0</v>
      </c>
      <c r="G808" s="1" t="str">
        <f t="shared" si="257"/>
        <v/>
      </c>
      <c r="H808" t="str">
        <f t="shared" si="271"/>
        <v xml:space="preserve"> </v>
      </c>
      <c r="M808" s="39">
        <f t="shared" si="252"/>
        <v>0</v>
      </c>
      <c r="N808" s="39">
        <f t="shared" si="258"/>
        <v>0</v>
      </c>
      <c r="O808" s="39">
        <f t="shared" si="259"/>
        <v>0</v>
      </c>
      <c r="P808" s="39">
        <f t="shared" si="260"/>
        <v>0</v>
      </c>
      <c r="Q808" s="367">
        <f t="shared" si="261"/>
        <v>0</v>
      </c>
      <c r="R808" s="368">
        <f t="shared" si="262"/>
        <v>0</v>
      </c>
      <c r="S808" s="367">
        <f t="shared" si="263"/>
        <v>0</v>
      </c>
      <c r="T808" s="367">
        <f t="shared" si="264"/>
        <v>0</v>
      </c>
      <c r="U808">
        <f t="shared" si="265"/>
        <v>0</v>
      </c>
      <c r="V808">
        <f t="shared" si="266"/>
        <v>0</v>
      </c>
      <c r="W808">
        <f t="shared" si="267"/>
        <v>0</v>
      </c>
      <c r="X808">
        <f t="shared" si="268"/>
        <v>0</v>
      </c>
      <c r="Y808">
        <f t="shared" si="269"/>
        <v>0</v>
      </c>
      <c r="AA808" s="1" t="e">
        <f t="shared" si="270"/>
        <v>#N/A</v>
      </c>
    </row>
    <row r="809" spans="1:27" x14ac:dyDescent="0.25">
      <c r="A809" s="284">
        <f>+Declarations!A809</f>
        <v>0</v>
      </c>
      <c r="B809" t="str">
        <f t="shared" si="253"/>
        <v/>
      </c>
      <c r="C809" s="1" t="str">
        <f t="shared" si="254"/>
        <v/>
      </c>
      <c r="D809" s="1" t="str">
        <f t="shared" si="272"/>
        <v/>
      </c>
      <c r="E809" s="15">
        <f t="shared" si="255"/>
        <v>0</v>
      </c>
      <c r="F809" s="1">
        <f t="shared" si="256"/>
        <v>0</v>
      </c>
      <c r="G809" s="1" t="str">
        <f t="shared" si="257"/>
        <v/>
      </c>
      <c r="H809" t="str">
        <f t="shared" si="271"/>
        <v xml:space="preserve"> </v>
      </c>
      <c r="M809" s="39">
        <f t="shared" si="252"/>
        <v>0</v>
      </c>
      <c r="N809" s="39">
        <f t="shared" si="258"/>
        <v>0</v>
      </c>
      <c r="O809" s="39">
        <f t="shared" si="259"/>
        <v>0</v>
      </c>
      <c r="P809" s="39">
        <f t="shared" si="260"/>
        <v>0</v>
      </c>
      <c r="Q809" s="367">
        <f t="shared" si="261"/>
        <v>0</v>
      </c>
      <c r="R809" s="368">
        <f t="shared" si="262"/>
        <v>0</v>
      </c>
      <c r="S809" s="367">
        <f t="shared" si="263"/>
        <v>0</v>
      </c>
      <c r="T809" s="367">
        <f t="shared" si="264"/>
        <v>0</v>
      </c>
      <c r="U809">
        <f t="shared" si="265"/>
        <v>0</v>
      </c>
      <c r="V809">
        <f t="shared" si="266"/>
        <v>0</v>
      </c>
      <c r="W809">
        <f t="shared" si="267"/>
        <v>0</v>
      </c>
      <c r="X809">
        <f t="shared" si="268"/>
        <v>0</v>
      </c>
      <c r="Y809">
        <f t="shared" si="269"/>
        <v>0</v>
      </c>
      <c r="AA809" s="1" t="e">
        <f t="shared" si="270"/>
        <v>#N/A</v>
      </c>
    </row>
    <row r="810" spans="1:27" x14ac:dyDescent="0.25">
      <c r="A810" s="284">
        <f>+Declarations!A810</f>
        <v>0</v>
      </c>
      <c r="B810" t="str">
        <f t="shared" si="253"/>
        <v/>
      </c>
      <c r="C810" s="1" t="str">
        <f t="shared" si="254"/>
        <v/>
      </c>
      <c r="D810" s="1" t="str">
        <f t="shared" si="272"/>
        <v/>
      </c>
      <c r="E810" s="15">
        <f t="shared" si="255"/>
        <v>0</v>
      </c>
      <c r="F810" s="1">
        <f t="shared" si="256"/>
        <v>0</v>
      </c>
      <c r="G810" s="1" t="str">
        <f t="shared" si="257"/>
        <v/>
      </c>
      <c r="H810" t="str">
        <f t="shared" si="271"/>
        <v xml:space="preserve"> </v>
      </c>
      <c r="M810" s="39">
        <f t="shared" si="252"/>
        <v>0</v>
      </c>
      <c r="N810" s="39">
        <f t="shared" si="258"/>
        <v>0</v>
      </c>
      <c r="O810" s="39">
        <f t="shared" si="259"/>
        <v>0</v>
      </c>
      <c r="P810" s="39">
        <f t="shared" si="260"/>
        <v>0</v>
      </c>
      <c r="Q810" s="367">
        <f t="shared" si="261"/>
        <v>0</v>
      </c>
      <c r="R810" s="368">
        <f t="shared" si="262"/>
        <v>0</v>
      </c>
      <c r="S810" s="367">
        <f t="shared" si="263"/>
        <v>0</v>
      </c>
      <c r="T810" s="367">
        <f t="shared" si="264"/>
        <v>0</v>
      </c>
      <c r="U810">
        <f t="shared" si="265"/>
        <v>0</v>
      </c>
      <c r="V810">
        <f t="shared" si="266"/>
        <v>0</v>
      </c>
      <c r="W810">
        <f t="shared" si="267"/>
        <v>0</v>
      </c>
      <c r="X810">
        <f t="shared" si="268"/>
        <v>0</v>
      </c>
      <c r="Y810">
        <f t="shared" si="269"/>
        <v>0</v>
      </c>
      <c r="AA810" s="1" t="e">
        <f t="shared" si="270"/>
        <v>#N/A</v>
      </c>
    </row>
    <row r="811" spans="1:27" x14ac:dyDescent="0.25">
      <c r="A811" s="284">
        <f>+Declarations!A811</f>
        <v>0</v>
      </c>
      <c r="B811" t="str">
        <f t="shared" si="253"/>
        <v/>
      </c>
      <c r="C811" s="1" t="str">
        <f t="shared" si="254"/>
        <v/>
      </c>
      <c r="D811" s="1" t="str">
        <f t="shared" si="272"/>
        <v/>
      </c>
      <c r="E811" s="15">
        <f t="shared" si="255"/>
        <v>0</v>
      </c>
      <c r="F811" s="1">
        <f t="shared" si="256"/>
        <v>0</v>
      </c>
      <c r="G811" s="1" t="str">
        <f t="shared" si="257"/>
        <v/>
      </c>
      <c r="H811" t="str">
        <f t="shared" si="271"/>
        <v xml:space="preserve"> </v>
      </c>
      <c r="M811" s="39">
        <f t="shared" si="252"/>
        <v>0</v>
      </c>
      <c r="N811" s="39">
        <f t="shared" si="258"/>
        <v>0</v>
      </c>
      <c r="O811" s="39">
        <f t="shared" si="259"/>
        <v>0</v>
      </c>
      <c r="P811" s="39">
        <f t="shared" si="260"/>
        <v>0</v>
      </c>
      <c r="Q811" s="367">
        <f t="shared" si="261"/>
        <v>0</v>
      </c>
      <c r="R811" s="368">
        <f t="shared" si="262"/>
        <v>0</v>
      </c>
      <c r="S811" s="367">
        <f t="shared" si="263"/>
        <v>0</v>
      </c>
      <c r="T811" s="367">
        <f t="shared" si="264"/>
        <v>0</v>
      </c>
      <c r="U811">
        <f t="shared" si="265"/>
        <v>0</v>
      </c>
      <c r="V811">
        <f t="shared" si="266"/>
        <v>0</v>
      </c>
      <c r="W811">
        <f t="shared" si="267"/>
        <v>0</v>
      </c>
      <c r="X811">
        <f t="shared" si="268"/>
        <v>0</v>
      </c>
      <c r="Y811">
        <f t="shared" si="269"/>
        <v>0</v>
      </c>
      <c r="AA811" s="1" t="e">
        <f t="shared" si="270"/>
        <v>#N/A</v>
      </c>
    </row>
    <row r="812" spans="1:27" x14ac:dyDescent="0.25">
      <c r="A812" s="284">
        <f>+Declarations!A812</f>
        <v>0</v>
      </c>
      <c r="B812" t="str">
        <f t="shared" si="253"/>
        <v/>
      </c>
      <c r="C812" s="1" t="str">
        <f t="shared" si="254"/>
        <v/>
      </c>
      <c r="D812" s="1" t="str">
        <f t="shared" si="272"/>
        <v/>
      </c>
      <c r="E812" s="15">
        <f t="shared" si="255"/>
        <v>0</v>
      </c>
      <c r="F812" s="1">
        <f t="shared" si="256"/>
        <v>0</v>
      </c>
      <c r="G812" s="1" t="str">
        <f t="shared" si="257"/>
        <v/>
      </c>
      <c r="H812" t="str">
        <f t="shared" si="271"/>
        <v xml:space="preserve"> </v>
      </c>
      <c r="M812" s="39">
        <f t="shared" si="252"/>
        <v>0</v>
      </c>
      <c r="N812" s="39">
        <f t="shared" si="258"/>
        <v>0</v>
      </c>
      <c r="O812" s="39">
        <f t="shared" si="259"/>
        <v>0</v>
      </c>
      <c r="P812" s="39">
        <f t="shared" si="260"/>
        <v>0</v>
      </c>
      <c r="Q812" s="367">
        <f t="shared" si="261"/>
        <v>0</v>
      </c>
      <c r="R812" s="368">
        <f t="shared" si="262"/>
        <v>0</v>
      </c>
      <c r="S812" s="367">
        <f t="shared" si="263"/>
        <v>0</v>
      </c>
      <c r="T812" s="367">
        <f t="shared" si="264"/>
        <v>0</v>
      </c>
      <c r="U812">
        <f t="shared" si="265"/>
        <v>0</v>
      </c>
      <c r="V812">
        <f t="shared" si="266"/>
        <v>0</v>
      </c>
      <c r="W812">
        <f t="shared" si="267"/>
        <v>0</v>
      </c>
      <c r="X812">
        <f t="shared" si="268"/>
        <v>0</v>
      </c>
      <c r="Y812">
        <f t="shared" si="269"/>
        <v>0</v>
      </c>
      <c r="AA812" s="1" t="e">
        <f t="shared" si="270"/>
        <v>#N/A</v>
      </c>
    </row>
    <row r="813" spans="1:27" x14ac:dyDescent="0.25">
      <c r="A813" s="284">
        <f>+Declarations!A813</f>
        <v>0</v>
      </c>
      <c r="B813" t="str">
        <f t="shared" si="253"/>
        <v/>
      </c>
      <c r="C813" s="1" t="str">
        <f t="shared" si="254"/>
        <v/>
      </c>
      <c r="D813" s="1" t="str">
        <f t="shared" si="272"/>
        <v/>
      </c>
      <c r="E813" s="15">
        <f t="shared" si="255"/>
        <v>0</v>
      </c>
      <c r="F813" s="1">
        <f t="shared" si="256"/>
        <v>0</v>
      </c>
      <c r="G813" s="1" t="str">
        <f t="shared" si="257"/>
        <v/>
      </c>
      <c r="H813" t="str">
        <f t="shared" si="271"/>
        <v xml:space="preserve"> </v>
      </c>
      <c r="M813" s="39">
        <f t="shared" si="252"/>
        <v>0</v>
      </c>
      <c r="N813" s="39">
        <f t="shared" si="258"/>
        <v>0</v>
      </c>
      <c r="O813" s="39">
        <f t="shared" si="259"/>
        <v>0</v>
      </c>
      <c r="P813" s="39">
        <f t="shared" si="260"/>
        <v>0</v>
      </c>
      <c r="Q813" s="367">
        <f t="shared" si="261"/>
        <v>0</v>
      </c>
      <c r="R813" s="368">
        <f t="shared" si="262"/>
        <v>0</v>
      </c>
      <c r="S813" s="367">
        <f t="shared" si="263"/>
        <v>0</v>
      </c>
      <c r="T813" s="367">
        <f t="shared" si="264"/>
        <v>0</v>
      </c>
      <c r="U813">
        <f t="shared" si="265"/>
        <v>0</v>
      </c>
      <c r="V813">
        <f t="shared" si="266"/>
        <v>0</v>
      </c>
      <c r="W813">
        <f t="shared" si="267"/>
        <v>0</v>
      </c>
      <c r="X813">
        <f t="shared" si="268"/>
        <v>0</v>
      </c>
      <c r="Y813">
        <f t="shared" si="269"/>
        <v>0</v>
      </c>
      <c r="AA813" s="1" t="e">
        <f t="shared" si="270"/>
        <v>#N/A</v>
      </c>
    </row>
    <row r="814" spans="1:27" x14ac:dyDescent="0.25">
      <c r="A814" s="284">
        <f>+Declarations!A814</f>
        <v>0</v>
      </c>
      <c r="B814" t="str">
        <f t="shared" si="253"/>
        <v/>
      </c>
      <c r="C814" s="1" t="str">
        <f t="shared" si="254"/>
        <v/>
      </c>
      <c r="D814" s="1" t="str">
        <f t="shared" si="272"/>
        <v/>
      </c>
      <c r="E814" s="15">
        <f t="shared" si="255"/>
        <v>0</v>
      </c>
      <c r="F814" s="1">
        <f t="shared" si="256"/>
        <v>0</v>
      </c>
      <c r="G814" s="1" t="str">
        <f t="shared" si="257"/>
        <v/>
      </c>
      <c r="H814" t="str">
        <f t="shared" si="271"/>
        <v xml:space="preserve"> </v>
      </c>
      <c r="M814" s="39">
        <f t="shared" si="252"/>
        <v>0</v>
      </c>
      <c r="N814" s="39">
        <f t="shared" si="258"/>
        <v>0</v>
      </c>
      <c r="O814" s="39">
        <f t="shared" si="259"/>
        <v>0</v>
      </c>
      <c r="P814" s="39">
        <f t="shared" si="260"/>
        <v>0</v>
      </c>
      <c r="Q814" s="367">
        <f t="shared" si="261"/>
        <v>0</v>
      </c>
      <c r="R814" s="368">
        <f t="shared" si="262"/>
        <v>0</v>
      </c>
      <c r="S814" s="367">
        <f t="shared" si="263"/>
        <v>0</v>
      </c>
      <c r="T814" s="367">
        <f t="shared" si="264"/>
        <v>0</v>
      </c>
      <c r="U814">
        <f t="shared" si="265"/>
        <v>0</v>
      </c>
      <c r="V814">
        <f t="shared" si="266"/>
        <v>0</v>
      </c>
      <c r="W814">
        <f t="shared" si="267"/>
        <v>0</v>
      </c>
      <c r="X814">
        <f t="shared" si="268"/>
        <v>0</v>
      </c>
      <c r="Y814">
        <f t="shared" si="269"/>
        <v>0</v>
      </c>
      <c r="AA814" s="1" t="e">
        <f t="shared" si="270"/>
        <v>#N/A</v>
      </c>
    </row>
    <row r="815" spans="1:27" x14ac:dyDescent="0.25">
      <c r="A815" s="284">
        <f>+Declarations!A815</f>
        <v>0</v>
      </c>
      <c r="B815" t="str">
        <f t="shared" si="253"/>
        <v/>
      </c>
      <c r="C815" s="1" t="str">
        <f t="shared" si="254"/>
        <v/>
      </c>
      <c r="D815" s="1" t="str">
        <f t="shared" si="272"/>
        <v/>
      </c>
      <c r="E815" s="15">
        <f t="shared" si="255"/>
        <v>0</v>
      </c>
      <c r="F815" s="1">
        <f t="shared" si="256"/>
        <v>0</v>
      </c>
      <c r="G815" s="1" t="str">
        <f t="shared" si="257"/>
        <v/>
      </c>
      <c r="H815" t="str">
        <f t="shared" si="271"/>
        <v xml:space="preserve"> </v>
      </c>
      <c r="M815" s="39">
        <f t="shared" ref="M815:M878" si="273">IF(ISNA(VLOOKUP($A815,SprintData,2,FALSE)),0,VLOOKUP($A815,SprintData,2,FALSE))</f>
        <v>0</v>
      </c>
      <c r="N815" s="39">
        <f t="shared" si="258"/>
        <v>0</v>
      </c>
      <c r="O815" s="39">
        <f t="shared" si="259"/>
        <v>0</v>
      </c>
      <c r="P815" s="39">
        <f t="shared" si="260"/>
        <v>0</v>
      </c>
      <c r="Q815" s="367">
        <f t="shared" si="261"/>
        <v>0</v>
      </c>
      <c r="R815" s="368">
        <f t="shared" si="262"/>
        <v>0</v>
      </c>
      <c r="S815" s="367">
        <f t="shared" si="263"/>
        <v>0</v>
      </c>
      <c r="T815" s="367">
        <f t="shared" si="264"/>
        <v>0</v>
      </c>
      <c r="U815">
        <f t="shared" si="265"/>
        <v>0</v>
      </c>
      <c r="V815">
        <f t="shared" si="266"/>
        <v>0</v>
      </c>
      <c r="W815">
        <f t="shared" si="267"/>
        <v>0</v>
      </c>
      <c r="X815">
        <f t="shared" si="268"/>
        <v>0</v>
      </c>
      <c r="Y815">
        <f t="shared" si="269"/>
        <v>0</v>
      </c>
      <c r="AA815" s="1" t="e">
        <f t="shared" si="270"/>
        <v>#N/A</v>
      </c>
    </row>
    <row r="816" spans="1:27" x14ac:dyDescent="0.25">
      <c r="A816" s="284">
        <f>+Declarations!A816</f>
        <v>0</v>
      </c>
      <c r="B816" t="str">
        <f t="shared" si="253"/>
        <v/>
      </c>
      <c r="C816" s="1" t="str">
        <f t="shared" si="254"/>
        <v/>
      </c>
      <c r="D816" s="1" t="str">
        <f t="shared" si="272"/>
        <v/>
      </c>
      <c r="E816" s="15">
        <f t="shared" si="255"/>
        <v>0</v>
      </c>
      <c r="F816" s="1">
        <f t="shared" si="256"/>
        <v>0</v>
      </c>
      <c r="G816" s="1" t="str">
        <f t="shared" si="257"/>
        <v/>
      </c>
      <c r="H816" t="str">
        <f t="shared" si="271"/>
        <v xml:space="preserve"> </v>
      </c>
      <c r="M816" s="39">
        <f t="shared" si="273"/>
        <v>0</v>
      </c>
      <c r="N816" s="39">
        <f t="shared" si="258"/>
        <v>0</v>
      </c>
      <c r="O816" s="39">
        <f t="shared" si="259"/>
        <v>0</v>
      </c>
      <c r="P816" s="39">
        <f t="shared" si="260"/>
        <v>0</v>
      </c>
      <c r="Q816" s="367">
        <f t="shared" si="261"/>
        <v>0</v>
      </c>
      <c r="R816" s="368">
        <f t="shared" si="262"/>
        <v>0</v>
      </c>
      <c r="S816" s="367">
        <f t="shared" si="263"/>
        <v>0</v>
      </c>
      <c r="T816" s="367">
        <f t="shared" si="264"/>
        <v>0</v>
      </c>
      <c r="U816">
        <f t="shared" si="265"/>
        <v>0</v>
      </c>
      <c r="V816">
        <f t="shared" si="266"/>
        <v>0</v>
      </c>
      <c r="W816">
        <f t="shared" si="267"/>
        <v>0</v>
      </c>
      <c r="X816">
        <f t="shared" si="268"/>
        <v>0</v>
      </c>
      <c r="Y816">
        <f t="shared" si="269"/>
        <v>0</v>
      </c>
      <c r="AA816" s="1" t="e">
        <f t="shared" si="270"/>
        <v>#N/A</v>
      </c>
    </row>
    <row r="817" spans="1:27" x14ac:dyDescent="0.25">
      <c r="A817" s="284">
        <f>+Declarations!A817</f>
        <v>0</v>
      </c>
      <c r="B817" t="str">
        <f t="shared" si="253"/>
        <v/>
      </c>
      <c r="C817" s="1" t="str">
        <f t="shared" si="254"/>
        <v/>
      </c>
      <c r="D817" s="1" t="str">
        <f t="shared" si="272"/>
        <v/>
      </c>
      <c r="E817" s="15">
        <f t="shared" si="255"/>
        <v>0</v>
      </c>
      <c r="F817" s="1">
        <f t="shared" si="256"/>
        <v>0</v>
      </c>
      <c r="G817" s="1" t="str">
        <f t="shared" si="257"/>
        <v/>
      </c>
      <c r="H817" t="str">
        <f t="shared" si="271"/>
        <v xml:space="preserve"> </v>
      </c>
      <c r="M817" s="39">
        <f t="shared" si="273"/>
        <v>0</v>
      </c>
      <c r="N817" s="39">
        <f t="shared" si="258"/>
        <v>0</v>
      </c>
      <c r="O817" s="39">
        <f t="shared" si="259"/>
        <v>0</v>
      </c>
      <c r="P817" s="39">
        <f t="shared" si="260"/>
        <v>0</v>
      </c>
      <c r="Q817" s="367">
        <f t="shared" si="261"/>
        <v>0</v>
      </c>
      <c r="R817" s="368">
        <f t="shared" si="262"/>
        <v>0</v>
      </c>
      <c r="S817" s="367">
        <f t="shared" si="263"/>
        <v>0</v>
      </c>
      <c r="T817" s="367">
        <f t="shared" si="264"/>
        <v>0</v>
      </c>
      <c r="U817">
        <f t="shared" si="265"/>
        <v>0</v>
      </c>
      <c r="V817">
        <f t="shared" si="266"/>
        <v>0</v>
      </c>
      <c r="W817">
        <f t="shared" si="267"/>
        <v>0</v>
      </c>
      <c r="X817">
        <f t="shared" si="268"/>
        <v>0</v>
      </c>
      <c r="Y817">
        <f t="shared" si="269"/>
        <v>0</v>
      </c>
      <c r="AA817" s="1" t="e">
        <f t="shared" si="270"/>
        <v>#N/A</v>
      </c>
    </row>
    <row r="818" spans="1:27" x14ac:dyDescent="0.25">
      <c r="A818" s="284">
        <f>+Declarations!A818</f>
        <v>0</v>
      </c>
      <c r="B818" t="str">
        <f t="shared" si="253"/>
        <v/>
      </c>
      <c r="C818" s="1" t="str">
        <f t="shared" si="254"/>
        <v/>
      </c>
      <c r="D818" s="1" t="str">
        <f t="shared" si="272"/>
        <v/>
      </c>
      <c r="E818" s="15">
        <f t="shared" si="255"/>
        <v>0</v>
      </c>
      <c r="F818" s="1">
        <f t="shared" si="256"/>
        <v>0</v>
      </c>
      <c r="G818" s="1" t="str">
        <f t="shared" si="257"/>
        <v/>
      </c>
      <c r="H818" t="str">
        <f t="shared" si="271"/>
        <v xml:space="preserve"> </v>
      </c>
      <c r="M818" s="39">
        <f t="shared" si="273"/>
        <v>0</v>
      </c>
      <c r="N818" s="39">
        <f t="shared" si="258"/>
        <v>0</v>
      </c>
      <c r="O818" s="39">
        <f t="shared" si="259"/>
        <v>0</v>
      </c>
      <c r="P818" s="39">
        <f t="shared" si="260"/>
        <v>0</v>
      </c>
      <c r="Q818" s="367">
        <f t="shared" si="261"/>
        <v>0</v>
      </c>
      <c r="R818" s="368">
        <f t="shared" si="262"/>
        <v>0</v>
      </c>
      <c r="S818" s="367">
        <f t="shared" si="263"/>
        <v>0</v>
      </c>
      <c r="T818" s="367">
        <f t="shared" si="264"/>
        <v>0</v>
      </c>
      <c r="U818">
        <f t="shared" si="265"/>
        <v>0</v>
      </c>
      <c r="V818">
        <f t="shared" si="266"/>
        <v>0</v>
      </c>
      <c r="W818">
        <f t="shared" si="267"/>
        <v>0</v>
      </c>
      <c r="X818">
        <f t="shared" si="268"/>
        <v>0</v>
      </c>
      <c r="Y818">
        <f t="shared" si="269"/>
        <v>0</v>
      </c>
      <c r="AA818" s="1" t="e">
        <f t="shared" si="270"/>
        <v>#N/A</v>
      </c>
    </row>
    <row r="819" spans="1:27" x14ac:dyDescent="0.25">
      <c r="A819" s="284">
        <f>+Declarations!A819</f>
        <v>0</v>
      </c>
      <c r="B819" t="str">
        <f t="shared" si="253"/>
        <v/>
      </c>
      <c r="C819" s="1" t="str">
        <f t="shared" si="254"/>
        <v/>
      </c>
      <c r="D819" s="1" t="str">
        <f t="shared" si="272"/>
        <v/>
      </c>
      <c r="E819" s="15">
        <f t="shared" si="255"/>
        <v>0</v>
      </c>
      <c r="F819" s="1">
        <f t="shared" si="256"/>
        <v>0</v>
      </c>
      <c r="G819" s="1" t="str">
        <f t="shared" si="257"/>
        <v/>
      </c>
      <c r="H819" t="str">
        <f t="shared" si="271"/>
        <v xml:space="preserve"> </v>
      </c>
      <c r="M819" s="39">
        <f t="shared" si="273"/>
        <v>0</v>
      </c>
      <c r="N819" s="39">
        <f t="shared" si="258"/>
        <v>0</v>
      </c>
      <c r="O819" s="39">
        <f t="shared" si="259"/>
        <v>0</v>
      </c>
      <c r="P819" s="39">
        <f t="shared" si="260"/>
        <v>0</v>
      </c>
      <c r="Q819" s="367">
        <f t="shared" si="261"/>
        <v>0</v>
      </c>
      <c r="R819" s="368">
        <f t="shared" si="262"/>
        <v>0</v>
      </c>
      <c r="S819" s="367">
        <f t="shared" si="263"/>
        <v>0</v>
      </c>
      <c r="T819" s="367">
        <f t="shared" si="264"/>
        <v>0</v>
      </c>
      <c r="U819">
        <f t="shared" si="265"/>
        <v>0</v>
      </c>
      <c r="V819">
        <f t="shared" si="266"/>
        <v>0</v>
      </c>
      <c r="W819">
        <f t="shared" si="267"/>
        <v>0</v>
      </c>
      <c r="X819">
        <f t="shared" si="268"/>
        <v>0</v>
      </c>
      <c r="Y819">
        <f t="shared" si="269"/>
        <v>0</v>
      </c>
      <c r="AA819" s="1" t="e">
        <f t="shared" si="270"/>
        <v>#N/A</v>
      </c>
    </row>
    <row r="820" spans="1:27" x14ac:dyDescent="0.25">
      <c r="A820" s="284">
        <f>+Declarations!A820</f>
        <v>0</v>
      </c>
      <c r="B820" t="str">
        <f t="shared" si="253"/>
        <v/>
      </c>
      <c r="C820" s="1" t="str">
        <f t="shared" si="254"/>
        <v/>
      </c>
      <c r="D820" s="1" t="str">
        <f t="shared" si="272"/>
        <v/>
      </c>
      <c r="E820" s="15">
        <f t="shared" si="255"/>
        <v>0</v>
      </c>
      <c r="F820" s="1">
        <f t="shared" si="256"/>
        <v>0</v>
      </c>
      <c r="G820" s="1" t="str">
        <f t="shared" si="257"/>
        <v/>
      </c>
      <c r="H820" t="str">
        <f t="shared" si="271"/>
        <v xml:space="preserve"> </v>
      </c>
      <c r="M820" s="39">
        <f t="shared" si="273"/>
        <v>0</v>
      </c>
      <c r="N820" s="39">
        <f t="shared" si="258"/>
        <v>0</v>
      </c>
      <c r="O820" s="39">
        <f t="shared" si="259"/>
        <v>0</v>
      </c>
      <c r="P820" s="39">
        <f t="shared" si="260"/>
        <v>0</v>
      </c>
      <c r="Q820" s="367">
        <f t="shared" si="261"/>
        <v>0</v>
      </c>
      <c r="R820" s="368">
        <f t="shared" si="262"/>
        <v>0</v>
      </c>
      <c r="S820" s="367">
        <f t="shared" si="263"/>
        <v>0</v>
      </c>
      <c r="T820" s="367">
        <f t="shared" si="264"/>
        <v>0</v>
      </c>
      <c r="U820">
        <f t="shared" si="265"/>
        <v>0</v>
      </c>
      <c r="V820">
        <f t="shared" si="266"/>
        <v>0</v>
      </c>
      <c r="W820">
        <f t="shared" si="267"/>
        <v>0</v>
      </c>
      <c r="X820">
        <f t="shared" si="268"/>
        <v>0</v>
      </c>
      <c r="Y820">
        <f t="shared" si="269"/>
        <v>0</v>
      </c>
      <c r="AA820" s="1" t="e">
        <f t="shared" si="270"/>
        <v>#N/A</v>
      </c>
    </row>
    <row r="821" spans="1:27" x14ac:dyDescent="0.25">
      <c r="A821" s="284">
        <f>+Declarations!A821</f>
        <v>0</v>
      </c>
      <c r="B821" t="str">
        <f t="shared" si="253"/>
        <v/>
      </c>
      <c r="C821" s="1" t="str">
        <f t="shared" si="254"/>
        <v/>
      </c>
      <c r="D821" s="1" t="str">
        <f t="shared" si="272"/>
        <v/>
      </c>
      <c r="E821" s="15">
        <f t="shared" si="255"/>
        <v>0</v>
      </c>
      <c r="F821" s="1">
        <f t="shared" si="256"/>
        <v>0</v>
      </c>
      <c r="G821" s="1" t="str">
        <f t="shared" si="257"/>
        <v/>
      </c>
      <c r="H821" t="str">
        <f t="shared" si="271"/>
        <v xml:space="preserve"> </v>
      </c>
      <c r="M821" s="39">
        <f t="shared" si="273"/>
        <v>0</v>
      </c>
      <c r="N821" s="39">
        <f t="shared" si="258"/>
        <v>0</v>
      </c>
      <c r="O821" s="39">
        <f t="shared" si="259"/>
        <v>0</v>
      </c>
      <c r="P821" s="39">
        <f t="shared" si="260"/>
        <v>0</v>
      </c>
      <c r="Q821" s="367">
        <f t="shared" si="261"/>
        <v>0</v>
      </c>
      <c r="R821" s="368">
        <f t="shared" si="262"/>
        <v>0</v>
      </c>
      <c r="S821" s="367">
        <f t="shared" si="263"/>
        <v>0</v>
      </c>
      <c r="T821" s="367">
        <f t="shared" si="264"/>
        <v>0</v>
      </c>
      <c r="U821">
        <f t="shared" si="265"/>
        <v>0</v>
      </c>
      <c r="V821">
        <f t="shared" si="266"/>
        <v>0</v>
      </c>
      <c r="W821">
        <f t="shared" si="267"/>
        <v>0</v>
      </c>
      <c r="X821">
        <f t="shared" si="268"/>
        <v>0</v>
      </c>
      <c r="Y821">
        <f t="shared" si="269"/>
        <v>0</v>
      </c>
      <c r="AA821" s="1" t="e">
        <f t="shared" si="270"/>
        <v>#N/A</v>
      </c>
    </row>
    <row r="822" spans="1:27" x14ac:dyDescent="0.25">
      <c r="A822" s="284">
        <f>+Declarations!A822</f>
        <v>0</v>
      </c>
      <c r="B822" t="str">
        <f t="shared" si="253"/>
        <v/>
      </c>
      <c r="C822" s="1" t="str">
        <f t="shared" si="254"/>
        <v/>
      </c>
      <c r="D822" s="1" t="str">
        <f t="shared" si="272"/>
        <v/>
      </c>
      <c r="E822" s="15">
        <f t="shared" si="255"/>
        <v>0</v>
      </c>
      <c r="F822" s="1">
        <f t="shared" si="256"/>
        <v>0</v>
      </c>
      <c r="G822" s="1" t="str">
        <f t="shared" si="257"/>
        <v/>
      </c>
      <c r="H822" t="str">
        <f t="shared" si="271"/>
        <v xml:space="preserve"> </v>
      </c>
      <c r="M822" s="39">
        <f t="shared" si="273"/>
        <v>0</v>
      </c>
      <c r="N822" s="39">
        <f t="shared" si="258"/>
        <v>0</v>
      </c>
      <c r="O822" s="39">
        <f t="shared" si="259"/>
        <v>0</v>
      </c>
      <c r="P822" s="39">
        <f t="shared" si="260"/>
        <v>0</v>
      </c>
      <c r="Q822" s="367">
        <f t="shared" si="261"/>
        <v>0</v>
      </c>
      <c r="R822" s="368">
        <f t="shared" si="262"/>
        <v>0</v>
      </c>
      <c r="S822" s="367">
        <f t="shared" si="263"/>
        <v>0</v>
      </c>
      <c r="T822" s="367">
        <f t="shared" si="264"/>
        <v>0</v>
      </c>
      <c r="U822">
        <f t="shared" si="265"/>
        <v>0</v>
      </c>
      <c r="V822">
        <f t="shared" si="266"/>
        <v>0</v>
      </c>
      <c r="W822">
        <f t="shared" si="267"/>
        <v>0</v>
      </c>
      <c r="X822">
        <f t="shared" si="268"/>
        <v>0</v>
      </c>
      <c r="Y822">
        <f t="shared" si="269"/>
        <v>0</v>
      </c>
      <c r="AA822" s="1" t="e">
        <f t="shared" si="270"/>
        <v>#N/A</v>
      </c>
    </row>
    <row r="823" spans="1:27" x14ac:dyDescent="0.25">
      <c r="A823" s="284">
        <f>+Declarations!A823</f>
        <v>0</v>
      </c>
      <c r="B823" t="str">
        <f t="shared" si="253"/>
        <v/>
      </c>
      <c r="C823" s="1" t="str">
        <f t="shared" si="254"/>
        <v/>
      </c>
      <c r="D823" s="1" t="str">
        <f t="shared" si="272"/>
        <v/>
      </c>
      <c r="E823" s="15">
        <f t="shared" si="255"/>
        <v>0</v>
      </c>
      <c r="F823" s="1">
        <f t="shared" si="256"/>
        <v>0</v>
      </c>
      <c r="G823" s="1" t="str">
        <f t="shared" si="257"/>
        <v/>
      </c>
      <c r="H823" t="str">
        <f t="shared" si="271"/>
        <v xml:space="preserve"> </v>
      </c>
      <c r="M823" s="39">
        <f t="shared" si="273"/>
        <v>0</v>
      </c>
      <c r="N823" s="39">
        <f t="shared" si="258"/>
        <v>0</v>
      </c>
      <c r="O823" s="39">
        <f t="shared" si="259"/>
        <v>0</v>
      </c>
      <c r="P823" s="39">
        <f t="shared" si="260"/>
        <v>0</v>
      </c>
      <c r="Q823" s="367">
        <f t="shared" si="261"/>
        <v>0</v>
      </c>
      <c r="R823" s="368">
        <f t="shared" si="262"/>
        <v>0</v>
      </c>
      <c r="S823" s="367">
        <f t="shared" si="263"/>
        <v>0</v>
      </c>
      <c r="T823" s="367">
        <f t="shared" si="264"/>
        <v>0</v>
      </c>
      <c r="U823">
        <f t="shared" si="265"/>
        <v>0</v>
      </c>
      <c r="V823">
        <f t="shared" si="266"/>
        <v>0</v>
      </c>
      <c r="W823">
        <f t="shared" si="267"/>
        <v>0</v>
      </c>
      <c r="X823">
        <f t="shared" si="268"/>
        <v>0</v>
      </c>
      <c r="Y823">
        <f t="shared" si="269"/>
        <v>0</v>
      </c>
      <c r="AA823" s="1" t="e">
        <f t="shared" si="270"/>
        <v>#N/A</v>
      </c>
    </row>
    <row r="824" spans="1:27" x14ac:dyDescent="0.25">
      <c r="A824" s="284">
        <f>+Declarations!A824</f>
        <v>0</v>
      </c>
      <c r="B824" t="str">
        <f t="shared" si="253"/>
        <v/>
      </c>
      <c r="C824" s="1" t="str">
        <f t="shared" si="254"/>
        <v/>
      </c>
      <c r="D824" s="1" t="str">
        <f t="shared" si="272"/>
        <v/>
      </c>
      <c r="E824" s="15">
        <f t="shared" si="255"/>
        <v>0</v>
      </c>
      <c r="F824" s="1">
        <f t="shared" si="256"/>
        <v>0</v>
      </c>
      <c r="G824" s="1" t="str">
        <f t="shared" si="257"/>
        <v/>
      </c>
      <c r="H824" t="str">
        <f t="shared" si="271"/>
        <v xml:space="preserve"> </v>
      </c>
      <c r="M824" s="39">
        <f t="shared" si="273"/>
        <v>0</v>
      </c>
      <c r="N824" s="39">
        <f t="shared" si="258"/>
        <v>0</v>
      </c>
      <c r="O824" s="39">
        <f t="shared" si="259"/>
        <v>0</v>
      </c>
      <c r="P824" s="39">
        <f t="shared" si="260"/>
        <v>0</v>
      </c>
      <c r="Q824" s="367">
        <f t="shared" si="261"/>
        <v>0</v>
      </c>
      <c r="R824" s="368">
        <f t="shared" si="262"/>
        <v>0</v>
      </c>
      <c r="S824" s="367">
        <f t="shared" si="263"/>
        <v>0</v>
      </c>
      <c r="T824" s="367">
        <f t="shared" si="264"/>
        <v>0</v>
      </c>
      <c r="U824">
        <f t="shared" si="265"/>
        <v>0</v>
      </c>
      <c r="V824">
        <f t="shared" si="266"/>
        <v>0</v>
      </c>
      <c r="W824">
        <f t="shared" si="267"/>
        <v>0</v>
      </c>
      <c r="X824">
        <f t="shared" si="268"/>
        <v>0</v>
      </c>
      <c r="Y824">
        <f t="shared" si="269"/>
        <v>0</v>
      </c>
      <c r="AA824" s="1" t="e">
        <f t="shared" si="270"/>
        <v>#N/A</v>
      </c>
    </row>
    <row r="825" spans="1:27" x14ac:dyDescent="0.25">
      <c r="A825" s="284">
        <f>+Declarations!A825</f>
        <v>0</v>
      </c>
      <c r="B825" t="str">
        <f t="shared" si="253"/>
        <v/>
      </c>
      <c r="C825" s="1" t="str">
        <f t="shared" si="254"/>
        <v/>
      </c>
      <c r="D825" s="1" t="str">
        <f t="shared" si="272"/>
        <v/>
      </c>
      <c r="E825" s="15">
        <f t="shared" si="255"/>
        <v>0</v>
      </c>
      <c r="F825" s="1">
        <f t="shared" si="256"/>
        <v>0</v>
      </c>
      <c r="G825" s="1" t="str">
        <f t="shared" si="257"/>
        <v/>
      </c>
      <c r="H825" t="str">
        <f t="shared" si="271"/>
        <v xml:space="preserve"> </v>
      </c>
      <c r="M825" s="39">
        <f t="shared" si="273"/>
        <v>0</v>
      </c>
      <c r="N825" s="39">
        <f t="shared" si="258"/>
        <v>0</v>
      </c>
      <c r="O825" s="39">
        <f t="shared" si="259"/>
        <v>0</v>
      </c>
      <c r="P825" s="39">
        <f t="shared" si="260"/>
        <v>0</v>
      </c>
      <c r="Q825" s="367">
        <f t="shared" si="261"/>
        <v>0</v>
      </c>
      <c r="R825" s="368">
        <f t="shared" si="262"/>
        <v>0</v>
      </c>
      <c r="S825" s="367">
        <f t="shared" si="263"/>
        <v>0</v>
      </c>
      <c r="T825" s="367">
        <f t="shared" si="264"/>
        <v>0</v>
      </c>
      <c r="U825">
        <f t="shared" si="265"/>
        <v>0</v>
      </c>
      <c r="V825">
        <f t="shared" si="266"/>
        <v>0</v>
      </c>
      <c r="W825">
        <f t="shared" si="267"/>
        <v>0</v>
      </c>
      <c r="X825">
        <f t="shared" si="268"/>
        <v>0</v>
      </c>
      <c r="Y825">
        <f t="shared" si="269"/>
        <v>0</v>
      </c>
      <c r="AA825" s="1" t="e">
        <f t="shared" si="270"/>
        <v>#N/A</v>
      </c>
    </row>
    <row r="826" spans="1:27" x14ac:dyDescent="0.25">
      <c r="A826" s="284">
        <f>+Declarations!A826</f>
        <v>0</v>
      </c>
      <c r="B826" t="str">
        <f t="shared" si="253"/>
        <v/>
      </c>
      <c r="C826" s="1" t="str">
        <f t="shared" si="254"/>
        <v/>
      </c>
      <c r="D826" s="1" t="str">
        <f t="shared" si="272"/>
        <v/>
      </c>
      <c r="E826" s="15">
        <f t="shared" si="255"/>
        <v>0</v>
      </c>
      <c r="F826" s="1">
        <f t="shared" si="256"/>
        <v>0</v>
      </c>
      <c r="G826" s="1" t="str">
        <f t="shared" si="257"/>
        <v/>
      </c>
      <c r="H826" t="str">
        <f t="shared" si="271"/>
        <v xml:space="preserve"> </v>
      </c>
      <c r="M826" s="39">
        <f t="shared" si="273"/>
        <v>0</v>
      </c>
      <c r="N826" s="39">
        <f t="shared" si="258"/>
        <v>0</v>
      </c>
      <c r="O826" s="39">
        <f t="shared" si="259"/>
        <v>0</v>
      </c>
      <c r="P826" s="39">
        <f t="shared" si="260"/>
        <v>0</v>
      </c>
      <c r="Q826" s="367">
        <f t="shared" si="261"/>
        <v>0</v>
      </c>
      <c r="R826" s="368">
        <f t="shared" si="262"/>
        <v>0</v>
      </c>
      <c r="S826" s="367">
        <f t="shared" si="263"/>
        <v>0</v>
      </c>
      <c r="T826" s="367">
        <f t="shared" si="264"/>
        <v>0</v>
      </c>
      <c r="U826">
        <f t="shared" si="265"/>
        <v>0</v>
      </c>
      <c r="V826">
        <f t="shared" si="266"/>
        <v>0</v>
      </c>
      <c r="W826">
        <f t="shared" si="267"/>
        <v>0</v>
      </c>
      <c r="X826">
        <f t="shared" si="268"/>
        <v>0</v>
      </c>
      <c r="Y826">
        <f t="shared" si="269"/>
        <v>0</v>
      </c>
      <c r="AA826" s="1" t="e">
        <f t="shared" si="270"/>
        <v>#N/A</v>
      </c>
    </row>
    <row r="827" spans="1:27" x14ac:dyDescent="0.25">
      <c r="A827" s="284">
        <f>+Declarations!A827</f>
        <v>0</v>
      </c>
      <c r="B827" t="str">
        <f t="shared" si="253"/>
        <v/>
      </c>
      <c r="C827" s="1" t="str">
        <f t="shared" si="254"/>
        <v/>
      </c>
      <c r="D827" s="1" t="str">
        <f t="shared" si="272"/>
        <v/>
      </c>
      <c r="E827" s="15">
        <f t="shared" si="255"/>
        <v>0</v>
      </c>
      <c r="F827" s="1">
        <f t="shared" si="256"/>
        <v>0</v>
      </c>
      <c r="G827" s="1" t="str">
        <f t="shared" si="257"/>
        <v/>
      </c>
      <c r="H827" t="str">
        <f t="shared" si="271"/>
        <v xml:space="preserve"> </v>
      </c>
      <c r="M827" s="39">
        <f t="shared" si="273"/>
        <v>0</v>
      </c>
      <c r="N827" s="39">
        <f t="shared" si="258"/>
        <v>0</v>
      </c>
      <c r="O827" s="39">
        <f t="shared" si="259"/>
        <v>0</v>
      </c>
      <c r="P827" s="39">
        <f t="shared" si="260"/>
        <v>0</v>
      </c>
      <c r="Q827" s="367">
        <f t="shared" si="261"/>
        <v>0</v>
      </c>
      <c r="R827" s="368">
        <f t="shared" si="262"/>
        <v>0</v>
      </c>
      <c r="S827" s="367">
        <f t="shared" si="263"/>
        <v>0</v>
      </c>
      <c r="T827" s="367">
        <f t="shared" si="264"/>
        <v>0</v>
      </c>
      <c r="U827">
        <f t="shared" si="265"/>
        <v>0</v>
      </c>
      <c r="V827">
        <f t="shared" si="266"/>
        <v>0</v>
      </c>
      <c r="W827">
        <f t="shared" si="267"/>
        <v>0</v>
      </c>
      <c r="X827">
        <f t="shared" si="268"/>
        <v>0</v>
      </c>
      <c r="Y827">
        <f t="shared" si="269"/>
        <v>0</v>
      </c>
      <c r="AA827" s="1" t="e">
        <f t="shared" si="270"/>
        <v>#N/A</v>
      </c>
    </row>
    <row r="828" spans="1:27" x14ac:dyDescent="0.25">
      <c r="A828" s="284">
        <f>+Declarations!A828</f>
        <v>0</v>
      </c>
      <c r="B828" t="str">
        <f t="shared" si="253"/>
        <v/>
      </c>
      <c r="C828" s="1" t="str">
        <f t="shared" si="254"/>
        <v/>
      </c>
      <c r="D828" s="1" t="str">
        <f t="shared" si="272"/>
        <v/>
      </c>
      <c r="E828" s="15">
        <f t="shared" si="255"/>
        <v>0</v>
      </c>
      <c r="F828" s="1">
        <f t="shared" si="256"/>
        <v>0</v>
      </c>
      <c r="G828" s="1" t="str">
        <f t="shared" si="257"/>
        <v/>
      </c>
      <c r="H828" t="str">
        <f t="shared" si="271"/>
        <v xml:space="preserve"> </v>
      </c>
      <c r="M828" s="39">
        <f t="shared" si="273"/>
        <v>0</v>
      </c>
      <c r="N828" s="39">
        <f t="shared" si="258"/>
        <v>0</v>
      </c>
      <c r="O828" s="39">
        <f t="shared" si="259"/>
        <v>0</v>
      </c>
      <c r="P828" s="39">
        <f t="shared" si="260"/>
        <v>0</v>
      </c>
      <c r="Q828" s="367">
        <f t="shared" si="261"/>
        <v>0</v>
      </c>
      <c r="R828" s="368">
        <f t="shared" si="262"/>
        <v>0</v>
      </c>
      <c r="S828" s="367">
        <f t="shared" si="263"/>
        <v>0</v>
      </c>
      <c r="T828" s="367">
        <f t="shared" si="264"/>
        <v>0</v>
      </c>
      <c r="U828">
        <f t="shared" si="265"/>
        <v>0</v>
      </c>
      <c r="V828">
        <f t="shared" si="266"/>
        <v>0</v>
      </c>
      <c r="W828">
        <f t="shared" si="267"/>
        <v>0</v>
      </c>
      <c r="X828">
        <f t="shared" si="268"/>
        <v>0</v>
      </c>
      <c r="Y828">
        <f t="shared" si="269"/>
        <v>0</v>
      </c>
      <c r="AA828" s="1" t="e">
        <f t="shared" si="270"/>
        <v>#N/A</v>
      </c>
    </row>
    <row r="829" spans="1:27" x14ac:dyDescent="0.25">
      <c r="A829" s="284">
        <f>+Declarations!A829</f>
        <v>0</v>
      </c>
      <c r="B829" t="str">
        <f t="shared" si="253"/>
        <v/>
      </c>
      <c r="C829" s="1" t="str">
        <f t="shared" si="254"/>
        <v/>
      </c>
      <c r="D829" s="1" t="str">
        <f t="shared" si="272"/>
        <v/>
      </c>
      <c r="E829" s="15">
        <f t="shared" si="255"/>
        <v>0</v>
      </c>
      <c r="F829" s="1">
        <f t="shared" si="256"/>
        <v>0</v>
      </c>
      <c r="G829" s="1" t="str">
        <f t="shared" si="257"/>
        <v/>
      </c>
      <c r="H829" t="str">
        <f t="shared" si="271"/>
        <v xml:space="preserve"> </v>
      </c>
      <c r="M829" s="39">
        <f t="shared" si="273"/>
        <v>0</v>
      </c>
      <c r="N829" s="39">
        <f t="shared" si="258"/>
        <v>0</v>
      </c>
      <c r="O829" s="39">
        <f t="shared" si="259"/>
        <v>0</v>
      </c>
      <c r="P829" s="39">
        <f t="shared" si="260"/>
        <v>0</v>
      </c>
      <c r="Q829" s="367">
        <f t="shared" si="261"/>
        <v>0</v>
      </c>
      <c r="R829" s="368">
        <f t="shared" si="262"/>
        <v>0</v>
      </c>
      <c r="S829" s="367">
        <f t="shared" si="263"/>
        <v>0</v>
      </c>
      <c r="T829" s="367">
        <f t="shared" si="264"/>
        <v>0</v>
      </c>
      <c r="U829">
        <f t="shared" si="265"/>
        <v>0</v>
      </c>
      <c r="V829">
        <f t="shared" si="266"/>
        <v>0</v>
      </c>
      <c r="W829">
        <f t="shared" si="267"/>
        <v>0</v>
      </c>
      <c r="X829">
        <f t="shared" si="268"/>
        <v>0</v>
      </c>
      <c r="Y829">
        <f t="shared" si="269"/>
        <v>0</v>
      </c>
      <c r="AA829" s="1" t="e">
        <f t="shared" si="270"/>
        <v>#N/A</v>
      </c>
    </row>
    <row r="830" spans="1:27" x14ac:dyDescent="0.25">
      <c r="A830" s="284">
        <f>+Declarations!A830</f>
        <v>0</v>
      </c>
      <c r="B830" t="str">
        <f t="shared" si="253"/>
        <v/>
      </c>
      <c r="C830" s="1" t="str">
        <f t="shared" si="254"/>
        <v/>
      </c>
      <c r="D830" s="1" t="str">
        <f t="shared" si="272"/>
        <v/>
      </c>
      <c r="E830" s="15">
        <f t="shared" si="255"/>
        <v>0</v>
      </c>
      <c r="F830" s="1">
        <f t="shared" si="256"/>
        <v>0</v>
      </c>
      <c r="G830" s="1" t="str">
        <f t="shared" si="257"/>
        <v/>
      </c>
      <c r="H830" t="str">
        <f t="shared" si="271"/>
        <v xml:space="preserve"> </v>
      </c>
      <c r="M830" s="39">
        <f t="shared" si="273"/>
        <v>0</v>
      </c>
      <c r="N830" s="39">
        <f t="shared" si="258"/>
        <v>0</v>
      </c>
      <c r="O830" s="39">
        <f t="shared" si="259"/>
        <v>0</v>
      </c>
      <c r="P830" s="39">
        <f t="shared" si="260"/>
        <v>0</v>
      </c>
      <c r="Q830" s="367">
        <f t="shared" si="261"/>
        <v>0</v>
      </c>
      <c r="R830" s="368">
        <f t="shared" si="262"/>
        <v>0</v>
      </c>
      <c r="S830" s="367">
        <f t="shared" si="263"/>
        <v>0</v>
      </c>
      <c r="T830" s="367">
        <f t="shared" si="264"/>
        <v>0</v>
      </c>
      <c r="U830">
        <f t="shared" si="265"/>
        <v>0</v>
      </c>
      <c r="V830">
        <f t="shared" si="266"/>
        <v>0</v>
      </c>
      <c r="W830">
        <f t="shared" si="267"/>
        <v>0</v>
      </c>
      <c r="X830">
        <f t="shared" si="268"/>
        <v>0</v>
      </c>
      <c r="Y830">
        <f t="shared" si="269"/>
        <v>0</v>
      </c>
      <c r="AA830" s="1" t="e">
        <f t="shared" si="270"/>
        <v>#N/A</v>
      </c>
    </row>
    <row r="831" spans="1:27" x14ac:dyDescent="0.25">
      <c r="A831" s="284">
        <f>+Declarations!A831</f>
        <v>0</v>
      </c>
      <c r="B831" t="str">
        <f t="shared" si="253"/>
        <v/>
      </c>
      <c r="C831" s="1" t="str">
        <f t="shared" si="254"/>
        <v/>
      </c>
      <c r="D831" s="1" t="str">
        <f t="shared" si="272"/>
        <v/>
      </c>
      <c r="E831" s="15">
        <f t="shared" si="255"/>
        <v>0</v>
      </c>
      <c r="F831" s="1">
        <f t="shared" si="256"/>
        <v>0</v>
      </c>
      <c r="G831" s="1" t="str">
        <f t="shared" si="257"/>
        <v/>
      </c>
      <c r="H831" t="str">
        <f t="shared" si="271"/>
        <v xml:space="preserve"> </v>
      </c>
      <c r="M831" s="39">
        <f t="shared" si="273"/>
        <v>0</v>
      </c>
      <c r="N831" s="39">
        <f t="shared" si="258"/>
        <v>0</v>
      </c>
      <c r="O831" s="39">
        <f t="shared" si="259"/>
        <v>0</v>
      </c>
      <c r="P831" s="39">
        <f t="shared" si="260"/>
        <v>0</v>
      </c>
      <c r="Q831" s="367">
        <f t="shared" si="261"/>
        <v>0</v>
      </c>
      <c r="R831" s="368">
        <f t="shared" si="262"/>
        <v>0</v>
      </c>
      <c r="S831" s="367">
        <f t="shared" si="263"/>
        <v>0</v>
      </c>
      <c r="T831" s="367">
        <f t="shared" si="264"/>
        <v>0</v>
      </c>
      <c r="U831">
        <f t="shared" si="265"/>
        <v>0</v>
      </c>
      <c r="V831">
        <f t="shared" si="266"/>
        <v>0</v>
      </c>
      <c r="W831">
        <f t="shared" si="267"/>
        <v>0</v>
      </c>
      <c r="X831">
        <f t="shared" si="268"/>
        <v>0</v>
      </c>
      <c r="Y831">
        <f t="shared" si="269"/>
        <v>0</v>
      </c>
      <c r="AA831" s="1" t="e">
        <f t="shared" si="270"/>
        <v>#N/A</v>
      </c>
    </row>
    <row r="832" spans="1:27" x14ac:dyDescent="0.25">
      <c r="A832" s="284">
        <f>+Declarations!A832</f>
        <v>0</v>
      </c>
      <c r="B832" t="str">
        <f t="shared" si="253"/>
        <v/>
      </c>
      <c r="C832" s="1" t="str">
        <f t="shared" si="254"/>
        <v/>
      </c>
      <c r="D832" s="1" t="str">
        <f t="shared" si="272"/>
        <v/>
      </c>
      <c r="E832" s="15">
        <f t="shared" si="255"/>
        <v>0</v>
      </c>
      <c r="F832" s="1">
        <f t="shared" si="256"/>
        <v>0</v>
      </c>
      <c r="G832" s="1" t="str">
        <f t="shared" si="257"/>
        <v/>
      </c>
      <c r="H832" t="str">
        <f t="shared" si="271"/>
        <v xml:space="preserve"> </v>
      </c>
      <c r="M832" s="39">
        <f t="shared" si="273"/>
        <v>0</v>
      </c>
      <c r="N832" s="39">
        <f t="shared" si="258"/>
        <v>0</v>
      </c>
      <c r="O832" s="39">
        <f t="shared" si="259"/>
        <v>0</v>
      </c>
      <c r="P832" s="39">
        <f t="shared" si="260"/>
        <v>0</v>
      </c>
      <c r="Q832" s="367">
        <f t="shared" si="261"/>
        <v>0</v>
      </c>
      <c r="R832" s="368">
        <f t="shared" si="262"/>
        <v>0</v>
      </c>
      <c r="S832" s="367">
        <f t="shared" si="263"/>
        <v>0</v>
      </c>
      <c r="T832" s="367">
        <f t="shared" si="264"/>
        <v>0</v>
      </c>
      <c r="U832">
        <f t="shared" si="265"/>
        <v>0</v>
      </c>
      <c r="V832">
        <f t="shared" si="266"/>
        <v>0</v>
      </c>
      <c r="W832">
        <f t="shared" si="267"/>
        <v>0</v>
      </c>
      <c r="X832">
        <f t="shared" si="268"/>
        <v>0</v>
      </c>
      <c r="Y832">
        <f t="shared" si="269"/>
        <v>0</v>
      </c>
      <c r="AA832" s="1" t="e">
        <f t="shared" si="270"/>
        <v>#N/A</v>
      </c>
    </row>
    <row r="833" spans="1:27" x14ac:dyDescent="0.25">
      <c r="A833" s="284">
        <f>+Declarations!A833</f>
        <v>0</v>
      </c>
      <c r="B833" t="str">
        <f t="shared" si="253"/>
        <v/>
      </c>
      <c r="C833" s="1" t="str">
        <f t="shared" si="254"/>
        <v/>
      </c>
      <c r="D833" s="1" t="str">
        <f t="shared" si="272"/>
        <v/>
      </c>
      <c r="E833" s="15">
        <f t="shared" si="255"/>
        <v>0</v>
      </c>
      <c r="F833" s="1">
        <f t="shared" si="256"/>
        <v>0</v>
      </c>
      <c r="G833" s="1" t="str">
        <f t="shared" si="257"/>
        <v/>
      </c>
      <c r="H833" t="str">
        <f t="shared" si="271"/>
        <v xml:space="preserve"> </v>
      </c>
      <c r="M833" s="39">
        <f t="shared" si="273"/>
        <v>0</v>
      </c>
      <c r="N833" s="39">
        <f t="shared" si="258"/>
        <v>0</v>
      </c>
      <c r="O833" s="39">
        <f t="shared" si="259"/>
        <v>0</v>
      </c>
      <c r="P833" s="39">
        <f t="shared" si="260"/>
        <v>0</v>
      </c>
      <c r="Q833" s="367">
        <f t="shared" si="261"/>
        <v>0</v>
      </c>
      <c r="R833" s="368">
        <f t="shared" si="262"/>
        <v>0</v>
      </c>
      <c r="S833" s="367">
        <f t="shared" si="263"/>
        <v>0</v>
      </c>
      <c r="T833" s="367">
        <f t="shared" si="264"/>
        <v>0</v>
      </c>
      <c r="U833">
        <f t="shared" si="265"/>
        <v>0</v>
      </c>
      <c r="V833">
        <f t="shared" si="266"/>
        <v>0</v>
      </c>
      <c r="W833">
        <f t="shared" si="267"/>
        <v>0</v>
      </c>
      <c r="X833">
        <f t="shared" si="268"/>
        <v>0</v>
      </c>
      <c r="Y833">
        <f t="shared" si="269"/>
        <v>0</v>
      </c>
      <c r="AA833" s="1" t="e">
        <f t="shared" si="270"/>
        <v>#N/A</v>
      </c>
    </row>
    <row r="834" spans="1:27" x14ac:dyDescent="0.25">
      <c r="A834" s="284">
        <f>+Declarations!A834</f>
        <v>0</v>
      </c>
      <c r="B834" t="str">
        <f t="shared" ref="B834:B897" si="274">IF(ISNA($AA834),"",INDEX(DECLARATIONS,$AA834,2))</f>
        <v/>
      </c>
      <c r="C834" s="1" t="str">
        <f t="shared" ref="C834:C897" si="275">IF(ISNA(AA834),"",INDEX(DECLARATIONS,$AA834,3))</f>
        <v/>
      </c>
      <c r="D834" s="1" t="str">
        <f t="shared" si="272"/>
        <v/>
      </c>
      <c r="E834" s="15">
        <f t="shared" ref="E834:E897" si="276">IF(ISNA($AA834),0,INDEX(DECLARATIONS,$AA834,5))</f>
        <v>0</v>
      </c>
      <c r="F834" s="1">
        <f t="shared" ref="F834:F897" si="277">IF(ISNA($AA834),0,INDEX(DECLARATIONS,$AA834,6))</f>
        <v>0</v>
      </c>
      <c r="G834" s="1" t="str">
        <f t="shared" ref="G834:G897" si="278">UPPER(IF(ISNA($AA834),"",INDEX(DECLARATIONS,$AA834,4)))</f>
        <v/>
      </c>
      <c r="H834" t="str">
        <f t="shared" si="271"/>
        <v xml:space="preserve"> </v>
      </c>
      <c r="M834" s="39">
        <f t="shared" si="273"/>
        <v>0</v>
      </c>
      <c r="N834" s="39">
        <f t="shared" ref="N834:N897" si="279">IF(ISNA(VLOOKUP($A834,JumpData,2,FALSE)),0,VLOOKUP($A834,JumpData,2,FALSE))</f>
        <v>0</v>
      </c>
      <c r="O834" s="39">
        <f t="shared" ref="O834:O897" si="280">IF(ISNA(VLOOKUP($A834,RunData,2,FALSE)),0,VLOOKUP($A834,RunData,2,FALSE))</f>
        <v>0</v>
      </c>
      <c r="P834" s="39">
        <f t="shared" ref="P834:P897" si="281">IF(ISNA(VLOOKUP($A834,ThrowData,2,FALSE)),0,VLOOKUP($A834,ThrowData,2,FALSE))</f>
        <v>0</v>
      </c>
      <c r="Q834" s="367">
        <f t="shared" ref="Q834:Q897" si="282">IF(ISNA(VLOOKUP($A834,SprintData,4,FALSE)),0,VLOOKUP($A834,SprintData,4,FALSE))+V834</f>
        <v>0</v>
      </c>
      <c r="R834" s="368">
        <f t="shared" ref="R834:R897" si="283">IF(ISNA(VLOOKUP($A834,JumpData,4,FALSE)),0,VLOOKUP($A834,JumpData,4,FALSE))+W834</f>
        <v>0</v>
      </c>
      <c r="S834" s="367">
        <f t="shared" ref="S834:S897" si="284">IF(ISNA(VLOOKUP($A834,RunData,4,FALSE)),0,VLOOKUP($A834,RunData,4,FALSE))+X834</f>
        <v>0</v>
      </c>
      <c r="T834" s="367">
        <f t="shared" ref="T834:T897" si="285">IF(ISNA(VLOOKUP($A834,ThrowData,4,FALSE)),0,VLOOKUP($A834,ThrowData,4,FALSE))+Y834</f>
        <v>0</v>
      </c>
      <c r="U834">
        <f t="shared" ref="U834:U897" si="286">+Q834+R834+S834+T834</f>
        <v>0</v>
      </c>
      <c r="V834">
        <f t="shared" ref="V834:V897" si="287">IF(AND($F834&gt;0,NOT(M834),Flexing),FlexPC,0)</f>
        <v>0</v>
      </c>
      <c r="W834">
        <f t="shared" ref="W834:W897" si="288">IF(AND($F834&gt;0,NOT(N834),Flexing),FlexPC,0)</f>
        <v>0</v>
      </c>
      <c r="X834">
        <f t="shared" ref="X834:X897" si="289">IF(AND($F834&gt;0,NOT(O834),Flexing),FlexPC,0)</f>
        <v>0</v>
      </c>
      <c r="Y834">
        <f t="shared" ref="Y834:Y897" si="290">IF(AND($F834&gt;0,NOT(P834),Flexing),FlexPC,0)</f>
        <v>0</v>
      </c>
      <c r="AA834" s="1" t="e">
        <f t="shared" ref="AA834:AA897" si="291">MATCH(A834,AthleteNumbers,0)</f>
        <v>#N/A</v>
      </c>
    </row>
    <row r="835" spans="1:27" x14ac:dyDescent="0.25">
      <c r="A835" s="284">
        <f>+Declarations!A835</f>
        <v>0</v>
      </c>
      <c r="B835" t="str">
        <f t="shared" si="274"/>
        <v/>
      </c>
      <c r="C835" s="1" t="str">
        <f t="shared" si="275"/>
        <v/>
      </c>
      <c r="D835" s="1" t="str">
        <f t="shared" si="272"/>
        <v/>
      </c>
      <c r="E835" s="15">
        <f t="shared" si="276"/>
        <v>0</v>
      </c>
      <c r="F835" s="1">
        <f t="shared" si="277"/>
        <v>0</v>
      </c>
      <c r="G835" s="1" t="str">
        <f t="shared" si="278"/>
        <v/>
      </c>
      <c r="H835" t="str">
        <f t="shared" si="271"/>
        <v xml:space="preserve"> </v>
      </c>
      <c r="M835" s="39">
        <f t="shared" si="273"/>
        <v>0</v>
      </c>
      <c r="N835" s="39">
        <f t="shared" si="279"/>
        <v>0</v>
      </c>
      <c r="O835" s="39">
        <f t="shared" si="280"/>
        <v>0</v>
      </c>
      <c r="P835" s="39">
        <f t="shared" si="281"/>
        <v>0</v>
      </c>
      <c r="Q835" s="367">
        <f t="shared" si="282"/>
        <v>0</v>
      </c>
      <c r="R835" s="368">
        <f t="shared" si="283"/>
        <v>0</v>
      </c>
      <c r="S835" s="367">
        <f t="shared" si="284"/>
        <v>0</v>
      </c>
      <c r="T835" s="367">
        <f t="shared" si="285"/>
        <v>0</v>
      </c>
      <c r="U835">
        <f t="shared" si="286"/>
        <v>0</v>
      </c>
      <c r="V835">
        <f t="shared" si="287"/>
        <v>0</v>
      </c>
      <c r="W835">
        <f t="shared" si="288"/>
        <v>0</v>
      </c>
      <c r="X835">
        <f t="shared" si="289"/>
        <v>0</v>
      </c>
      <c r="Y835">
        <f t="shared" si="290"/>
        <v>0</v>
      </c>
      <c r="AA835" s="1" t="e">
        <f t="shared" si="291"/>
        <v>#N/A</v>
      </c>
    </row>
    <row r="836" spans="1:27" x14ac:dyDescent="0.25">
      <c r="A836" s="284">
        <f>+Declarations!A836</f>
        <v>0</v>
      </c>
      <c r="B836" t="str">
        <f t="shared" si="274"/>
        <v/>
      </c>
      <c r="C836" s="1" t="str">
        <f t="shared" si="275"/>
        <v/>
      </c>
      <c r="D836" s="1" t="str">
        <f t="shared" si="272"/>
        <v/>
      </c>
      <c r="E836" s="15">
        <f t="shared" si="276"/>
        <v>0</v>
      </c>
      <c r="F836" s="1">
        <f t="shared" si="277"/>
        <v>0</v>
      </c>
      <c r="G836" s="1" t="str">
        <f t="shared" si="278"/>
        <v/>
      </c>
      <c r="H836" t="str">
        <f t="shared" ref="H836:H899" si="292">IF(ISBLANK(B836),"",LEFT(B836&amp;" ",FIND(" ",B836&amp;" ")+2))&amp;IF(F836&gt;0," ("&amp;F836&amp;")","")</f>
        <v xml:space="preserve"> </v>
      </c>
      <c r="M836" s="39">
        <f t="shared" si="273"/>
        <v>0</v>
      </c>
      <c r="N836" s="39">
        <f t="shared" si="279"/>
        <v>0</v>
      </c>
      <c r="O836" s="39">
        <f t="shared" si="280"/>
        <v>0</v>
      </c>
      <c r="P836" s="39">
        <f t="shared" si="281"/>
        <v>0</v>
      </c>
      <c r="Q836" s="367">
        <f t="shared" si="282"/>
        <v>0</v>
      </c>
      <c r="R836" s="368">
        <f t="shared" si="283"/>
        <v>0</v>
      </c>
      <c r="S836" s="367">
        <f t="shared" si="284"/>
        <v>0</v>
      </c>
      <c r="T836" s="367">
        <f t="shared" si="285"/>
        <v>0</v>
      </c>
      <c r="U836">
        <f t="shared" si="286"/>
        <v>0</v>
      </c>
      <c r="V836">
        <f t="shared" si="287"/>
        <v>0</v>
      </c>
      <c r="W836">
        <f t="shared" si="288"/>
        <v>0</v>
      </c>
      <c r="X836">
        <f t="shared" si="289"/>
        <v>0</v>
      </c>
      <c r="Y836">
        <f t="shared" si="290"/>
        <v>0</v>
      </c>
      <c r="AA836" s="1" t="e">
        <f t="shared" si="291"/>
        <v>#N/A</v>
      </c>
    </row>
    <row r="837" spans="1:27" x14ac:dyDescent="0.25">
      <c r="A837" s="284">
        <f>+Declarations!A837</f>
        <v>0</v>
      </c>
      <c r="B837" t="str">
        <f t="shared" si="274"/>
        <v/>
      </c>
      <c r="C837" s="1" t="str">
        <f t="shared" si="275"/>
        <v/>
      </c>
      <c r="D837" s="1" t="str">
        <f t="shared" si="272"/>
        <v/>
      </c>
      <c r="E837" s="15">
        <f t="shared" si="276"/>
        <v>0</v>
      </c>
      <c r="F837" s="1">
        <f t="shared" si="277"/>
        <v>0</v>
      </c>
      <c r="G837" s="1" t="str">
        <f t="shared" si="278"/>
        <v/>
      </c>
      <c r="H837" t="str">
        <f t="shared" si="292"/>
        <v xml:space="preserve"> </v>
      </c>
      <c r="M837" s="39">
        <f t="shared" si="273"/>
        <v>0</v>
      </c>
      <c r="N837" s="39">
        <f t="shared" si="279"/>
        <v>0</v>
      </c>
      <c r="O837" s="39">
        <f t="shared" si="280"/>
        <v>0</v>
      </c>
      <c r="P837" s="39">
        <f t="shared" si="281"/>
        <v>0</v>
      </c>
      <c r="Q837" s="367">
        <f t="shared" si="282"/>
        <v>0</v>
      </c>
      <c r="R837" s="368">
        <f t="shared" si="283"/>
        <v>0</v>
      </c>
      <c r="S837" s="367">
        <f t="shared" si="284"/>
        <v>0</v>
      </c>
      <c r="T837" s="367">
        <f t="shared" si="285"/>
        <v>0</v>
      </c>
      <c r="U837">
        <f t="shared" si="286"/>
        <v>0</v>
      </c>
      <c r="V837">
        <f t="shared" si="287"/>
        <v>0</v>
      </c>
      <c r="W837">
        <f t="shared" si="288"/>
        <v>0</v>
      </c>
      <c r="X837">
        <f t="shared" si="289"/>
        <v>0</v>
      </c>
      <c r="Y837">
        <f t="shared" si="290"/>
        <v>0</v>
      </c>
      <c r="AA837" s="1" t="e">
        <f t="shared" si="291"/>
        <v>#N/A</v>
      </c>
    </row>
    <row r="838" spans="1:27" x14ac:dyDescent="0.25">
      <c r="A838" s="284">
        <f>+Declarations!A838</f>
        <v>0</v>
      </c>
      <c r="B838" t="str">
        <f t="shared" si="274"/>
        <v/>
      </c>
      <c r="C838" s="1" t="str">
        <f t="shared" si="275"/>
        <v/>
      </c>
      <c r="D838" s="1" t="str">
        <f t="shared" si="272"/>
        <v/>
      </c>
      <c r="E838" s="15">
        <f t="shared" si="276"/>
        <v>0</v>
      </c>
      <c r="F838" s="1">
        <f t="shared" si="277"/>
        <v>0</v>
      </c>
      <c r="G838" s="1" t="str">
        <f t="shared" si="278"/>
        <v/>
      </c>
      <c r="H838" t="str">
        <f t="shared" si="292"/>
        <v xml:space="preserve"> </v>
      </c>
      <c r="M838" s="39">
        <f t="shared" si="273"/>
        <v>0</v>
      </c>
      <c r="N838" s="39">
        <f t="shared" si="279"/>
        <v>0</v>
      </c>
      <c r="O838" s="39">
        <f t="shared" si="280"/>
        <v>0</v>
      </c>
      <c r="P838" s="39">
        <f t="shared" si="281"/>
        <v>0</v>
      </c>
      <c r="Q838" s="367">
        <f t="shared" si="282"/>
        <v>0</v>
      </c>
      <c r="R838" s="368">
        <f t="shared" si="283"/>
        <v>0</v>
      </c>
      <c r="S838" s="367">
        <f t="shared" si="284"/>
        <v>0</v>
      </c>
      <c r="T838" s="367">
        <f t="shared" si="285"/>
        <v>0</v>
      </c>
      <c r="U838">
        <f t="shared" si="286"/>
        <v>0</v>
      </c>
      <c r="V838">
        <f t="shared" si="287"/>
        <v>0</v>
      </c>
      <c r="W838">
        <f t="shared" si="288"/>
        <v>0</v>
      </c>
      <c r="X838">
        <f t="shared" si="289"/>
        <v>0</v>
      </c>
      <c r="Y838">
        <f t="shared" si="290"/>
        <v>0</v>
      </c>
      <c r="AA838" s="1" t="e">
        <f t="shared" si="291"/>
        <v>#N/A</v>
      </c>
    </row>
    <row r="839" spans="1:27" x14ac:dyDescent="0.25">
      <c r="A839" s="284">
        <f>+Declarations!A839</f>
        <v>0</v>
      </c>
      <c r="B839" t="str">
        <f t="shared" si="274"/>
        <v/>
      </c>
      <c r="C839" s="1" t="str">
        <f t="shared" si="275"/>
        <v/>
      </c>
      <c r="D839" s="1" t="str">
        <f t="shared" ref="D839:D902" si="293">IF(OR(G839="G",G839="F"),"F",IF(OR(G839="B",G839="M"),"M",""))</f>
        <v/>
      </c>
      <c r="E839" s="15">
        <f t="shared" si="276"/>
        <v>0</v>
      </c>
      <c r="F839" s="1">
        <f t="shared" si="277"/>
        <v>0</v>
      </c>
      <c r="G839" s="1" t="str">
        <f t="shared" si="278"/>
        <v/>
      </c>
      <c r="H839" t="str">
        <f t="shared" si="292"/>
        <v xml:space="preserve"> </v>
      </c>
      <c r="M839" s="39">
        <f t="shared" si="273"/>
        <v>0</v>
      </c>
      <c r="N839" s="39">
        <f t="shared" si="279"/>
        <v>0</v>
      </c>
      <c r="O839" s="39">
        <f t="shared" si="280"/>
        <v>0</v>
      </c>
      <c r="P839" s="39">
        <f t="shared" si="281"/>
        <v>0</v>
      </c>
      <c r="Q839" s="367">
        <f t="shared" si="282"/>
        <v>0</v>
      </c>
      <c r="R839" s="368">
        <f t="shared" si="283"/>
        <v>0</v>
      </c>
      <c r="S839" s="367">
        <f t="shared" si="284"/>
        <v>0</v>
      </c>
      <c r="T839" s="367">
        <f t="shared" si="285"/>
        <v>0</v>
      </c>
      <c r="U839">
        <f t="shared" si="286"/>
        <v>0</v>
      </c>
      <c r="V839">
        <f t="shared" si="287"/>
        <v>0</v>
      </c>
      <c r="W839">
        <f t="shared" si="288"/>
        <v>0</v>
      </c>
      <c r="X839">
        <f t="shared" si="289"/>
        <v>0</v>
      </c>
      <c r="Y839">
        <f t="shared" si="290"/>
        <v>0</v>
      </c>
      <c r="AA839" s="1" t="e">
        <f t="shared" si="291"/>
        <v>#N/A</v>
      </c>
    </row>
    <row r="840" spans="1:27" x14ac:dyDescent="0.25">
      <c r="A840" s="284">
        <f>+Declarations!A840</f>
        <v>0</v>
      </c>
      <c r="B840" t="str">
        <f t="shared" si="274"/>
        <v/>
      </c>
      <c r="C840" s="1" t="str">
        <f t="shared" si="275"/>
        <v/>
      </c>
      <c r="D840" s="1" t="str">
        <f t="shared" si="293"/>
        <v/>
      </c>
      <c r="E840" s="15">
        <f t="shared" si="276"/>
        <v>0</v>
      </c>
      <c r="F840" s="1">
        <f t="shared" si="277"/>
        <v>0</v>
      </c>
      <c r="G840" s="1" t="str">
        <f t="shared" si="278"/>
        <v/>
      </c>
      <c r="H840" t="str">
        <f t="shared" si="292"/>
        <v xml:space="preserve"> </v>
      </c>
      <c r="M840" s="39">
        <f t="shared" si="273"/>
        <v>0</v>
      </c>
      <c r="N840" s="39">
        <f t="shared" si="279"/>
        <v>0</v>
      </c>
      <c r="O840" s="39">
        <f t="shared" si="280"/>
        <v>0</v>
      </c>
      <c r="P840" s="39">
        <f t="shared" si="281"/>
        <v>0</v>
      </c>
      <c r="Q840" s="367">
        <f t="shared" si="282"/>
        <v>0</v>
      </c>
      <c r="R840" s="368">
        <f t="shared" si="283"/>
        <v>0</v>
      </c>
      <c r="S840" s="367">
        <f t="shared" si="284"/>
        <v>0</v>
      </c>
      <c r="T840" s="367">
        <f t="shared" si="285"/>
        <v>0</v>
      </c>
      <c r="U840">
        <f t="shared" si="286"/>
        <v>0</v>
      </c>
      <c r="V840">
        <f t="shared" si="287"/>
        <v>0</v>
      </c>
      <c r="W840">
        <f t="shared" si="288"/>
        <v>0</v>
      </c>
      <c r="X840">
        <f t="shared" si="289"/>
        <v>0</v>
      </c>
      <c r="Y840">
        <f t="shared" si="290"/>
        <v>0</v>
      </c>
      <c r="AA840" s="1" t="e">
        <f t="shared" si="291"/>
        <v>#N/A</v>
      </c>
    </row>
    <row r="841" spans="1:27" x14ac:dyDescent="0.25">
      <c r="A841" s="284">
        <f>+Declarations!A841</f>
        <v>0</v>
      </c>
      <c r="B841" t="str">
        <f t="shared" si="274"/>
        <v/>
      </c>
      <c r="C841" s="1" t="str">
        <f t="shared" si="275"/>
        <v/>
      </c>
      <c r="D841" s="1" t="str">
        <f t="shared" si="293"/>
        <v/>
      </c>
      <c r="E841" s="15">
        <f t="shared" si="276"/>
        <v>0</v>
      </c>
      <c r="F841" s="1">
        <f t="shared" si="277"/>
        <v>0</v>
      </c>
      <c r="G841" s="1" t="str">
        <f t="shared" si="278"/>
        <v/>
      </c>
      <c r="H841" t="str">
        <f t="shared" si="292"/>
        <v xml:space="preserve"> </v>
      </c>
      <c r="M841" s="39">
        <f t="shared" si="273"/>
        <v>0</v>
      </c>
      <c r="N841" s="39">
        <f t="shared" si="279"/>
        <v>0</v>
      </c>
      <c r="O841" s="39">
        <f t="shared" si="280"/>
        <v>0</v>
      </c>
      <c r="P841" s="39">
        <f t="shared" si="281"/>
        <v>0</v>
      </c>
      <c r="Q841" s="367">
        <f t="shared" si="282"/>
        <v>0</v>
      </c>
      <c r="R841" s="368">
        <f t="shared" si="283"/>
        <v>0</v>
      </c>
      <c r="S841" s="367">
        <f t="shared" si="284"/>
        <v>0</v>
      </c>
      <c r="T841" s="367">
        <f t="shared" si="285"/>
        <v>0</v>
      </c>
      <c r="U841">
        <f t="shared" si="286"/>
        <v>0</v>
      </c>
      <c r="V841">
        <f t="shared" si="287"/>
        <v>0</v>
      </c>
      <c r="W841">
        <f t="shared" si="288"/>
        <v>0</v>
      </c>
      <c r="X841">
        <f t="shared" si="289"/>
        <v>0</v>
      </c>
      <c r="Y841">
        <f t="shared" si="290"/>
        <v>0</v>
      </c>
      <c r="AA841" s="1" t="e">
        <f t="shared" si="291"/>
        <v>#N/A</v>
      </c>
    </row>
    <row r="842" spans="1:27" x14ac:dyDescent="0.25">
      <c r="A842" s="284">
        <f>+Declarations!A842</f>
        <v>0</v>
      </c>
      <c r="B842" t="str">
        <f t="shared" si="274"/>
        <v/>
      </c>
      <c r="C842" s="1" t="str">
        <f t="shared" si="275"/>
        <v/>
      </c>
      <c r="D842" s="1" t="str">
        <f t="shared" si="293"/>
        <v/>
      </c>
      <c r="E842" s="15">
        <f t="shared" si="276"/>
        <v>0</v>
      </c>
      <c r="F842" s="1">
        <f t="shared" si="277"/>
        <v>0</v>
      </c>
      <c r="G842" s="1" t="str">
        <f t="shared" si="278"/>
        <v/>
      </c>
      <c r="H842" t="str">
        <f t="shared" si="292"/>
        <v xml:space="preserve"> </v>
      </c>
      <c r="M842" s="39">
        <f t="shared" si="273"/>
        <v>0</v>
      </c>
      <c r="N842" s="39">
        <f t="shared" si="279"/>
        <v>0</v>
      </c>
      <c r="O842" s="39">
        <f t="shared" si="280"/>
        <v>0</v>
      </c>
      <c r="P842" s="39">
        <f t="shared" si="281"/>
        <v>0</v>
      </c>
      <c r="Q842" s="367">
        <f t="shared" si="282"/>
        <v>0</v>
      </c>
      <c r="R842" s="368">
        <f t="shared" si="283"/>
        <v>0</v>
      </c>
      <c r="S842" s="367">
        <f t="shared" si="284"/>
        <v>0</v>
      </c>
      <c r="T842" s="367">
        <f t="shared" si="285"/>
        <v>0</v>
      </c>
      <c r="U842">
        <f t="shared" si="286"/>
        <v>0</v>
      </c>
      <c r="V842">
        <f t="shared" si="287"/>
        <v>0</v>
      </c>
      <c r="W842">
        <f t="shared" si="288"/>
        <v>0</v>
      </c>
      <c r="X842">
        <f t="shared" si="289"/>
        <v>0</v>
      </c>
      <c r="Y842">
        <f t="shared" si="290"/>
        <v>0</v>
      </c>
      <c r="AA842" s="1" t="e">
        <f t="shared" si="291"/>
        <v>#N/A</v>
      </c>
    </row>
    <row r="843" spans="1:27" x14ac:dyDescent="0.25">
      <c r="A843" s="284">
        <f>+Declarations!A843</f>
        <v>0</v>
      </c>
      <c r="B843" t="str">
        <f t="shared" si="274"/>
        <v/>
      </c>
      <c r="C843" s="1" t="str">
        <f t="shared" si="275"/>
        <v/>
      </c>
      <c r="D843" s="1" t="str">
        <f t="shared" si="293"/>
        <v/>
      </c>
      <c r="E843" s="15">
        <f t="shared" si="276"/>
        <v>0</v>
      </c>
      <c r="F843" s="1">
        <f t="shared" si="277"/>
        <v>0</v>
      </c>
      <c r="G843" s="1" t="str">
        <f t="shared" si="278"/>
        <v/>
      </c>
      <c r="H843" t="str">
        <f t="shared" si="292"/>
        <v xml:space="preserve"> </v>
      </c>
      <c r="M843" s="39">
        <f t="shared" si="273"/>
        <v>0</v>
      </c>
      <c r="N843" s="39">
        <f t="shared" si="279"/>
        <v>0</v>
      </c>
      <c r="O843" s="39">
        <f t="shared" si="280"/>
        <v>0</v>
      </c>
      <c r="P843" s="39">
        <f t="shared" si="281"/>
        <v>0</v>
      </c>
      <c r="Q843" s="367">
        <f t="shared" si="282"/>
        <v>0</v>
      </c>
      <c r="R843" s="368">
        <f t="shared" si="283"/>
        <v>0</v>
      </c>
      <c r="S843" s="367">
        <f t="shared" si="284"/>
        <v>0</v>
      </c>
      <c r="T843" s="367">
        <f t="shared" si="285"/>
        <v>0</v>
      </c>
      <c r="U843">
        <f t="shared" si="286"/>
        <v>0</v>
      </c>
      <c r="V843">
        <f t="shared" si="287"/>
        <v>0</v>
      </c>
      <c r="W843">
        <f t="shared" si="288"/>
        <v>0</v>
      </c>
      <c r="X843">
        <f t="shared" si="289"/>
        <v>0</v>
      </c>
      <c r="Y843">
        <f t="shared" si="290"/>
        <v>0</v>
      </c>
      <c r="AA843" s="1" t="e">
        <f t="shared" si="291"/>
        <v>#N/A</v>
      </c>
    </row>
    <row r="844" spans="1:27" x14ac:dyDescent="0.25">
      <c r="A844" s="284">
        <f>+Declarations!A844</f>
        <v>0</v>
      </c>
      <c r="B844" t="str">
        <f t="shared" si="274"/>
        <v/>
      </c>
      <c r="C844" s="1" t="str">
        <f t="shared" si="275"/>
        <v/>
      </c>
      <c r="D844" s="1" t="str">
        <f t="shared" si="293"/>
        <v/>
      </c>
      <c r="E844" s="15">
        <f t="shared" si="276"/>
        <v>0</v>
      </c>
      <c r="F844" s="1">
        <f t="shared" si="277"/>
        <v>0</v>
      </c>
      <c r="G844" s="1" t="str">
        <f t="shared" si="278"/>
        <v/>
      </c>
      <c r="H844" t="str">
        <f t="shared" si="292"/>
        <v xml:space="preserve"> </v>
      </c>
      <c r="M844" s="39">
        <f t="shared" si="273"/>
        <v>0</v>
      </c>
      <c r="N844" s="39">
        <f t="shared" si="279"/>
        <v>0</v>
      </c>
      <c r="O844" s="39">
        <f t="shared" si="280"/>
        <v>0</v>
      </c>
      <c r="P844" s="39">
        <f t="shared" si="281"/>
        <v>0</v>
      </c>
      <c r="Q844" s="367">
        <f t="shared" si="282"/>
        <v>0</v>
      </c>
      <c r="R844" s="368">
        <f t="shared" si="283"/>
        <v>0</v>
      </c>
      <c r="S844" s="367">
        <f t="shared" si="284"/>
        <v>0</v>
      </c>
      <c r="T844" s="367">
        <f t="shared" si="285"/>
        <v>0</v>
      </c>
      <c r="U844">
        <f t="shared" si="286"/>
        <v>0</v>
      </c>
      <c r="V844">
        <f t="shared" si="287"/>
        <v>0</v>
      </c>
      <c r="W844">
        <f t="shared" si="288"/>
        <v>0</v>
      </c>
      <c r="X844">
        <f t="shared" si="289"/>
        <v>0</v>
      </c>
      <c r="Y844">
        <f t="shared" si="290"/>
        <v>0</v>
      </c>
      <c r="AA844" s="1" t="e">
        <f t="shared" si="291"/>
        <v>#N/A</v>
      </c>
    </row>
    <row r="845" spans="1:27" x14ac:dyDescent="0.25">
      <c r="A845" s="284">
        <f>+Declarations!A845</f>
        <v>0</v>
      </c>
      <c r="B845" t="str">
        <f t="shared" si="274"/>
        <v/>
      </c>
      <c r="C845" s="1" t="str">
        <f t="shared" si="275"/>
        <v/>
      </c>
      <c r="D845" s="1" t="str">
        <f t="shared" si="293"/>
        <v/>
      </c>
      <c r="E845" s="15">
        <f t="shared" si="276"/>
        <v>0</v>
      </c>
      <c r="F845" s="1">
        <f t="shared" si="277"/>
        <v>0</v>
      </c>
      <c r="G845" s="1" t="str">
        <f t="shared" si="278"/>
        <v/>
      </c>
      <c r="H845" t="str">
        <f t="shared" si="292"/>
        <v xml:space="preserve"> </v>
      </c>
      <c r="M845" s="39">
        <f t="shared" si="273"/>
        <v>0</v>
      </c>
      <c r="N845" s="39">
        <f t="shared" si="279"/>
        <v>0</v>
      </c>
      <c r="O845" s="39">
        <f t="shared" si="280"/>
        <v>0</v>
      </c>
      <c r="P845" s="39">
        <f t="shared" si="281"/>
        <v>0</v>
      </c>
      <c r="Q845" s="367">
        <f t="shared" si="282"/>
        <v>0</v>
      </c>
      <c r="R845" s="368">
        <f t="shared" si="283"/>
        <v>0</v>
      </c>
      <c r="S845" s="367">
        <f t="shared" si="284"/>
        <v>0</v>
      </c>
      <c r="T845" s="367">
        <f t="shared" si="285"/>
        <v>0</v>
      </c>
      <c r="U845">
        <f t="shared" si="286"/>
        <v>0</v>
      </c>
      <c r="V845">
        <f t="shared" si="287"/>
        <v>0</v>
      </c>
      <c r="W845">
        <f t="shared" si="288"/>
        <v>0</v>
      </c>
      <c r="X845">
        <f t="shared" si="289"/>
        <v>0</v>
      </c>
      <c r="Y845">
        <f t="shared" si="290"/>
        <v>0</v>
      </c>
      <c r="AA845" s="1" t="e">
        <f t="shared" si="291"/>
        <v>#N/A</v>
      </c>
    </row>
    <row r="846" spans="1:27" x14ac:dyDescent="0.25">
      <c r="A846" s="284">
        <f>+Declarations!A846</f>
        <v>0</v>
      </c>
      <c r="B846" t="str">
        <f t="shared" si="274"/>
        <v/>
      </c>
      <c r="C846" s="1" t="str">
        <f t="shared" si="275"/>
        <v/>
      </c>
      <c r="D846" s="1" t="str">
        <f t="shared" si="293"/>
        <v/>
      </c>
      <c r="E846" s="15">
        <f t="shared" si="276"/>
        <v>0</v>
      </c>
      <c r="F846" s="1">
        <f t="shared" si="277"/>
        <v>0</v>
      </c>
      <c r="G846" s="1" t="str">
        <f t="shared" si="278"/>
        <v/>
      </c>
      <c r="H846" t="str">
        <f t="shared" si="292"/>
        <v xml:space="preserve"> </v>
      </c>
      <c r="M846" s="39">
        <f t="shared" si="273"/>
        <v>0</v>
      </c>
      <c r="N846" s="39">
        <f t="shared" si="279"/>
        <v>0</v>
      </c>
      <c r="O846" s="39">
        <f t="shared" si="280"/>
        <v>0</v>
      </c>
      <c r="P846" s="39">
        <f t="shared" si="281"/>
        <v>0</v>
      </c>
      <c r="Q846" s="367">
        <f t="shared" si="282"/>
        <v>0</v>
      </c>
      <c r="R846" s="368">
        <f t="shared" si="283"/>
        <v>0</v>
      </c>
      <c r="S846" s="367">
        <f t="shared" si="284"/>
        <v>0</v>
      </c>
      <c r="T846" s="367">
        <f t="shared" si="285"/>
        <v>0</v>
      </c>
      <c r="U846">
        <f t="shared" si="286"/>
        <v>0</v>
      </c>
      <c r="V846">
        <f t="shared" si="287"/>
        <v>0</v>
      </c>
      <c r="W846">
        <f t="shared" si="288"/>
        <v>0</v>
      </c>
      <c r="X846">
        <f t="shared" si="289"/>
        <v>0</v>
      </c>
      <c r="Y846">
        <f t="shared" si="290"/>
        <v>0</v>
      </c>
      <c r="AA846" s="1" t="e">
        <f t="shared" si="291"/>
        <v>#N/A</v>
      </c>
    </row>
    <row r="847" spans="1:27" x14ac:dyDescent="0.25">
      <c r="A847" s="284">
        <f>+Declarations!A847</f>
        <v>0</v>
      </c>
      <c r="B847" t="str">
        <f t="shared" si="274"/>
        <v/>
      </c>
      <c r="C847" s="1" t="str">
        <f t="shared" si="275"/>
        <v/>
      </c>
      <c r="D847" s="1" t="str">
        <f t="shared" si="293"/>
        <v/>
      </c>
      <c r="E847" s="15">
        <f t="shared" si="276"/>
        <v>0</v>
      </c>
      <c r="F847" s="1">
        <f t="shared" si="277"/>
        <v>0</v>
      </c>
      <c r="G847" s="1" t="str">
        <f t="shared" si="278"/>
        <v/>
      </c>
      <c r="H847" t="str">
        <f t="shared" si="292"/>
        <v xml:space="preserve"> </v>
      </c>
      <c r="M847" s="39">
        <f t="shared" si="273"/>
        <v>0</v>
      </c>
      <c r="N847" s="39">
        <f t="shared" si="279"/>
        <v>0</v>
      </c>
      <c r="O847" s="39">
        <f t="shared" si="280"/>
        <v>0</v>
      </c>
      <c r="P847" s="39">
        <f t="shared" si="281"/>
        <v>0</v>
      </c>
      <c r="Q847" s="367">
        <f t="shared" si="282"/>
        <v>0</v>
      </c>
      <c r="R847" s="368">
        <f t="shared" si="283"/>
        <v>0</v>
      </c>
      <c r="S847" s="367">
        <f t="shared" si="284"/>
        <v>0</v>
      </c>
      <c r="T847" s="367">
        <f t="shared" si="285"/>
        <v>0</v>
      </c>
      <c r="U847">
        <f t="shared" si="286"/>
        <v>0</v>
      </c>
      <c r="V847">
        <f t="shared" si="287"/>
        <v>0</v>
      </c>
      <c r="W847">
        <f t="shared" si="288"/>
        <v>0</v>
      </c>
      <c r="X847">
        <f t="shared" si="289"/>
        <v>0</v>
      </c>
      <c r="Y847">
        <f t="shared" si="290"/>
        <v>0</v>
      </c>
      <c r="AA847" s="1" t="e">
        <f t="shared" si="291"/>
        <v>#N/A</v>
      </c>
    </row>
    <row r="848" spans="1:27" x14ac:dyDescent="0.25">
      <c r="A848" s="284">
        <f>+Declarations!A848</f>
        <v>0</v>
      </c>
      <c r="B848" t="str">
        <f t="shared" si="274"/>
        <v/>
      </c>
      <c r="C848" s="1" t="str">
        <f t="shared" si="275"/>
        <v/>
      </c>
      <c r="D848" s="1" t="str">
        <f t="shared" si="293"/>
        <v/>
      </c>
      <c r="E848" s="15">
        <f t="shared" si="276"/>
        <v>0</v>
      </c>
      <c r="F848" s="1">
        <f t="shared" si="277"/>
        <v>0</v>
      </c>
      <c r="G848" s="1" t="str">
        <f t="shared" si="278"/>
        <v/>
      </c>
      <c r="H848" t="str">
        <f t="shared" si="292"/>
        <v xml:space="preserve"> </v>
      </c>
      <c r="M848" s="39">
        <f t="shared" si="273"/>
        <v>0</v>
      </c>
      <c r="N848" s="39">
        <f t="shared" si="279"/>
        <v>0</v>
      </c>
      <c r="O848" s="39">
        <f t="shared" si="280"/>
        <v>0</v>
      </c>
      <c r="P848" s="39">
        <f t="shared" si="281"/>
        <v>0</v>
      </c>
      <c r="Q848" s="367">
        <f t="shared" si="282"/>
        <v>0</v>
      </c>
      <c r="R848" s="368">
        <f t="shared" si="283"/>
        <v>0</v>
      </c>
      <c r="S848" s="367">
        <f t="shared" si="284"/>
        <v>0</v>
      </c>
      <c r="T848" s="367">
        <f t="shared" si="285"/>
        <v>0</v>
      </c>
      <c r="U848">
        <f t="shared" si="286"/>
        <v>0</v>
      </c>
      <c r="V848">
        <f t="shared" si="287"/>
        <v>0</v>
      </c>
      <c r="W848">
        <f t="shared" si="288"/>
        <v>0</v>
      </c>
      <c r="X848">
        <f t="shared" si="289"/>
        <v>0</v>
      </c>
      <c r="Y848">
        <f t="shared" si="290"/>
        <v>0</v>
      </c>
      <c r="AA848" s="1" t="e">
        <f t="shared" si="291"/>
        <v>#N/A</v>
      </c>
    </row>
    <row r="849" spans="1:27" x14ac:dyDescent="0.25">
      <c r="A849" s="284">
        <f>+Declarations!A849</f>
        <v>0</v>
      </c>
      <c r="B849" t="str">
        <f t="shared" si="274"/>
        <v/>
      </c>
      <c r="C849" s="1" t="str">
        <f t="shared" si="275"/>
        <v/>
      </c>
      <c r="D849" s="1" t="str">
        <f t="shared" si="293"/>
        <v/>
      </c>
      <c r="E849" s="15">
        <f t="shared" si="276"/>
        <v>0</v>
      </c>
      <c r="F849" s="1">
        <f t="shared" si="277"/>
        <v>0</v>
      </c>
      <c r="G849" s="1" t="str">
        <f t="shared" si="278"/>
        <v/>
      </c>
      <c r="H849" t="str">
        <f t="shared" si="292"/>
        <v xml:space="preserve"> </v>
      </c>
      <c r="M849" s="39">
        <f t="shared" si="273"/>
        <v>0</v>
      </c>
      <c r="N849" s="39">
        <f t="shared" si="279"/>
        <v>0</v>
      </c>
      <c r="O849" s="39">
        <f t="shared" si="280"/>
        <v>0</v>
      </c>
      <c r="P849" s="39">
        <f t="shared" si="281"/>
        <v>0</v>
      </c>
      <c r="Q849" s="367">
        <f t="shared" si="282"/>
        <v>0</v>
      </c>
      <c r="R849" s="368">
        <f t="shared" si="283"/>
        <v>0</v>
      </c>
      <c r="S849" s="367">
        <f t="shared" si="284"/>
        <v>0</v>
      </c>
      <c r="T849" s="367">
        <f t="shared" si="285"/>
        <v>0</v>
      </c>
      <c r="U849">
        <f t="shared" si="286"/>
        <v>0</v>
      </c>
      <c r="V849">
        <f t="shared" si="287"/>
        <v>0</v>
      </c>
      <c r="W849">
        <f t="shared" si="288"/>
        <v>0</v>
      </c>
      <c r="X849">
        <f t="shared" si="289"/>
        <v>0</v>
      </c>
      <c r="Y849">
        <f t="shared" si="290"/>
        <v>0</v>
      </c>
      <c r="AA849" s="1" t="e">
        <f t="shared" si="291"/>
        <v>#N/A</v>
      </c>
    </row>
    <row r="850" spans="1:27" x14ac:dyDescent="0.25">
      <c r="A850" s="284">
        <f>+Declarations!A850</f>
        <v>0</v>
      </c>
      <c r="B850" t="str">
        <f t="shared" si="274"/>
        <v/>
      </c>
      <c r="C850" s="1" t="str">
        <f t="shared" si="275"/>
        <v/>
      </c>
      <c r="D850" s="1" t="str">
        <f t="shared" si="293"/>
        <v/>
      </c>
      <c r="E850" s="15">
        <f t="shared" si="276"/>
        <v>0</v>
      </c>
      <c r="F850" s="1">
        <f t="shared" si="277"/>
        <v>0</v>
      </c>
      <c r="G850" s="1" t="str">
        <f t="shared" si="278"/>
        <v/>
      </c>
      <c r="H850" t="str">
        <f t="shared" si="292"/>
        <v xml:space="preserve"> </v>
      </c>
      <c r="M850" s="39">
        <f t="shared" si="273"/>
        <v>0</v>
      </c>
      <c r="N850" s="39">
        <f t="shared" si="279"/>
        <v>0</v>
      </c>
      <c r="O850" s="39">
        <f t="shared" si="280"/>
        <v>0</v>
      </c>
      <c r="P850" s="39">
        <f t="shared" si="281"/>
        <v>0</v>
      </c>
      <c r="Q850" s="367">
        <f t="shared" si="282"/>
        <v>0</v>
      </c>
      <c r="R850" s="368">
        <f t="shared" si="283"/>
        <v>0</v>
      </c>
      <c r="S850" s="367">
        <f t="shared" si="284"/>
        <v>0</v>
      </c>
      <c r="T850" s="367">
        <f t="shared" si="285"/>
        <v>0</v>
      </c>
      <c r="U850">
        <f t="shared" si="286"/>
        <v>0</v>
      </c>
      <c r="V850">
        <f t="shared" si="287"/>
        <v>0</v>
      </c>
      <c r="W850">
        <f t="shared" si="288"/>
        <v>0</v>
      </c>
      <c r="X850">
        <f t="shared" si="289"/>
        <v>0</v>
      </c>
      <c r="Y850">
        <f t="shared" si="290"/>
        <v>0</v>
      </c>
      <c r="AA850" s="1" t="e">
        <f t="shared" si="291"/>
        <v>#N/A</v>
      </c>
    </row>
    <row r="851" spans="1:27" x14ac:dyDescent="0.25">
      <c r="A851" s="284">
        <f>+Declarations!A851</f>
        <v>0</v>
      </c>
      <c r="B851" t="str">
        <f t="shared" si="274"/>
        <v/>
      </c>
      <c r="C851" s="1" t="str">
        <f t="shared" si="275"/>
        <v/>
      </c>
      <c r="D851" s="1" t="str">
        <f t="shared" si="293"/>
        <v/>
      </c>
      <c r="E851" s="15">
        <f t="shared" si="276"/>
        <v>0</v>
      </c>
      <c r="F851" s="1">
        <f t="shared" si="277"/>
        <v>0</v>
      </c>
      <c r="G851" s="1" t="str">
        <f t="shared" si="278"/>
        <v/>
      </c>
      <c r="H851" t="str">
        <f t="shared" si="292"/>
        <v xml:space="preserve"> </v>
      </c>
      <c r="M851" s="39">
        <f t="shared" si="273"/>
        <v>0</v>
      </c>
      <c r="N851" s="39">
        <f t="shared" si="279"/>
        <v>0</v>
      </c>
      <c r="O851" s="39">
        <f t="shared" si="280"/>
        <v>0</v>
      </c>
      <c r="P851" s="39">
        <f t="shared" si="281"/>
        <v>0</v>
      </c>
      <c r="Q851" s="367">
        <f t="shared" si="282"/>
        <v>0</v>
      </c>
      <c r="R851" s="368">
        <f t="shared" si="283"/>
        <v>0</v>
      </c>
      <c r="S851" s="367">
        <f t="shared" si="284"/>
        <v>0</v>
      </c>
      <c r="T851" s="367">
        <f t="shared" si="285"/>
        <v>0</v>
      </c>
      <c r="U851">
        <f t="shared" si="286"/>
        <v>0</v>
      </c>
      <c r="V851">
        <f t="shared" si="287"/>
        <v>0</v>
      </c>
      <c r="W851">
        <f t="shared" si="288"/>
        <v>0</v>
      </c>
      <c r="X851">
        <f t="shared" si="289"/>
        <v>0</v>
      </c>
      <c r="Y851">
        <f t="shared" si="290"/>
        <v>0</v>
      </c>
      <c r="AA851" s="1" t="e">
        <f t="shared" si="291"/>
        <v>#N/A</v>
      </c>
    </row>
    <row r="852" spans="1:27" x14ac:dyDescent="0.25">
      <c r="A852" s="284">
        <f>+Declarations!A852</f>
        <v>0</v>
      </c>
      <c r="B852" t="str">
        <f t="shared" si="274"/>
        <v/>
      </c>
      <c r="C852" s="1" t="str">
        <f t="shared" si="275"/>
        <v/>
      </c>
      <c r="D852" s="1" t="str">
        <f t="shared" si="293"/>
        <v/>
      </c>
      <c r="E852" s="15">
        <f t="shared" si="276"/>
        <v>0</v>
      </c>
      <c r="F852" s="1">
        <f t="shared" si="277"/>
        <v>0</v>
      </c>
      <c r="G852" s="1" t="str">
        <f t="shared" si="278"/>
        <v/>
      </c>
      <c r="H852" t="str">
        <f t="shared" si="292"/>
        <v xml:space="preserve"> </v>
      </c>
      <c r="M852" s="39">
        <f t="shared" si="273"/>
        <v>0</v>
      </c>
      <c r="N852" s="39">
        <f t="shared" si="279"/>
        <v>0</v>
      </c>
      <c r="O852" s="39">
        <f t="shared" si="280"/>
        <v>0</v>
      </c>
      <c r="P852" s="39">
        <f t="shared" si="281"/>
        <v>0</v>
      </c>
      <c r="Q852" s="367">
        <f t="shared" si="282"/>
        <v>0</v>
      </c>
      <c r="R852" s="368">
        <f t="shared" si="283"/>
        <v>0</v>
      </c>
      <c r="S852" s="367">
        <f t="shared" si="284"/>
        <v>0</v>
      </c>
      <c r="T852" s="367">
        <f t="shared" si="285"/>
        <v>0</v>
      </c>
      <c r="U852">
        <f t="shared" si="286"/>
        <v>0</v>
      </c>
      <c r="V852">
        <f t="shared" si="287"/>
        <v>0</v>
      </c>
      <c r="W852">
        <f t="shared" si="288"/>
        <v>0</v>
      </c>
      <c r="X852">
        <f t="shared" si="289"/>
        <v>0</v>
      </c>
      <c r="Y852">
        <f t="shared" si="290"/>
        <v>0</v>
      </c>
      <c r="AA852" s="1" t="e">
        <f t="shared" si="291"/>
        <v>#N/A</v>
      </c>
    </row>
    <row r="853" spans="1:27" x14ac:dyDescent="0.25">
      <c r="A853" s="284">
        <f>+Declarations!A853</f>
        <v>0</v>
      </c>
      <c r="B853" t="str">
        <f t="shared" si="274"/>
        <v/>
      </c>
      <c r="C853" s="1" t="str">
        <f t="shared" si="275"/>
        <v/>
      </c>
      <c r="D853" s="1" t="str">
        <f t="shared" si="293"/>
        <v/>
      </c>
      <c r="E853" s="15">
        <f t="shared" si="276"/>
        <v>0</v>
      </c>
      <c r="F853" s="1">
        <f t="shared" si="277"/>
        <v>0</v>
      </c>
      <c r="G853" s="1" t="str">
        <f t="shared" si="278"/>
        <v/>
      </c>
      <c r="H853" t="str">
        <f t="shared" si="292"/>
        <v xml:space="preserve"> </v>
      </c>
      <c r="M853" s="39">
        <f t="shared" si="273"/>
        <v>0</v>
      </c>
      <c r="N853" s="39">
        <f t="shared" si="279"/>
        <v>0</v>
      </c>
      <c r="O853" s="39">
        <f t="shared" si="280"/>
        <v>0</v>
      </c>
      <c r="P853" s="39">
        <f t="shared" si="281"/>
        <v>0</v>
      </c>
      <c r="Q853" s="367">
        <f t="shared" si="282"/>
        <v>0</v>
      </c>
      <c r="R853" s="368">
        <f t="shared" si="283"/>
        <v>0</v>
      </c>
      <c r="S853" s="367">
        <f t="shared" si="284"/>
        <v>0</v>
      </c>
      <c r="T853" s="367">
        <f t="shared" si="285"/>
        <v>0</v>
      </c>
      <c r="U853">
        <f t="shared" si="286"/>
        <v>0</v>
      </c>
      <c r="V853">
        <f t="shared" si="287"/>
        <v>0</v>
      </c>
      <c r="W853">
        <f t="shared" si="288"/>
        <v>0</v>
      </c>
      <c r="X853">
        <f t="shared" si="289"/>
        <v>0</v>
      </c>
      <c r="Y853">
        <f t="shared" si="290"/>
        <v>0</v>
      </c>
      <c r="AA853" s="1" t="e">
        <f t="shared" si="291"/>
        <v>#N/A</v>
      </c>
    </row>
    <row r="854" spans="1:27" x14ac:dyDescent="0.25">
      <c r="A854" s="284">
        <f>+Declarations!A854</f>
        <v>0</v>
      </c>
      <c r="B854" t="str">
        <f t="shared" si="274"/>
        <v/>
      </c>
      <c r="C854" s="1" t="str">
        <f t="shared" si="275"/>
        <v/>
      </c>
      <c r="D854" s="1" t="str">
        <f t="shared" si="293"/>
        <v/>
      </c>
      <c r="E854" s="15">
        <f t="shared" si="276"/>
        <v>0</v>
      </c>
      <c r="F854" s="1">
        <f t="shared" si="277"/>
        <v>0</v>
      </c>
      <c r="G854" s="1" t="str">
        <f t="shared" si="278"/>
        <v/>
      </c>
      <c r="H854" t="str">
        <f t="shared" si="292"/>
        <v xml:space="preserve"> </v>
      </c>
      <c r="M854" s="39">
        <f t="shared" si="273"/>
        <v>0</v>
      </c>
      <c r="N854" s="39">
        <f t="shared" si="279"/>
        <v>0</v>
      </c>
      <c r="O854" s="39">
        <f t="shared" si="280"/>
        <v>0</v>
      </c>
      <c r="P854" s="39">
        <f t="shared" si="281"/>
        <v>0</v>
      </c>
      <c r="Q854" s="367">
        <f t="shared" si="282"/>
        <v>0</v>
      </c>
      <c r="R854" s="368">
        <f t="shared" si="283"/>
        <v>0</v>
      </c>
      <c r="S854" s="367">
        <f t="shared" si="284"/>
        <v>0</v>
      </c>
      <c r="T854" s="367">
        <f t="shared" si="285"/>
        <v>0</v>
      </c>
      <c r="U854">
        <f t="shared" si="286"/>
        <v>0</v>
      </c>
      <c r="V854">
        <f t="shared" si="287"/>
        <v>0</v>
      </c>
      <c r="W854">
        <f t="shared" si="288"/>
        <v>0</v>
      </c>
      <c r="X854">
        <f t="shared" si="289"/>
        <v>0</v>
      </c>
      <c r="Y854">
        <f t="shared" si="290"/>
        <v>0</v>
      </c>
      <c r="AA854" s="1" t="e">
        <f t="shared" si="291"/>
        <v>#N/A</v>
      </c>
    </row>
    <row r="855" spans="1:27" x14ac:dyDescent="0.25">
      <c r="A855" s="284">
        <f>+Declarations!A855</f>
        <v>0</v>
      </c>
      <c r="B855" t="str">
        <f t="shared" si="274"/>
        <v/>
      </c>
      <c r="C855" s="1" t="str">
        <f t="shared" si="275"/>
        <v/>
      </c>
      <c r="D855" s="1" t="str">
        <f t="shared" si="293"/>
        <v/>
      </c>
      <c r="E855" s="15">
        <f t="shared" si="276"/>
        <v>0</v>
      </c>
      <c r="F855" s="1">
        <f t="shared" si="277"/>
        <v>0</v>
      </c>
      <c r="G855" s="1" t="str">
        <f t="shared" si="278"/>
        <v/>
      </c>
      <c r="H855" t="str">
        <f t="shared" si="292"/>
        <v xml:space="preserve"> </v>
      </c>
      <c r="M855" s="39">
        <f t="shared" si="273"/>
        <v>0</v>
      </c>
      <c r="N855" s="39">
        <f t="shared" si="279"/>
        <v>0</v>
      </c>
      <c r="O855" s="39">
        <f t="shared" si="280"/>
        <v>0</v>
      </c>
      <c r="P855" s="39">
        <f t="shared" si="281"/>
        <v>0</v>
      </c>
      <c r="Q855" s="367">
        <f t="shared" si="282"/>
        <v>0</v>
      </c>
      <c r="R855" s="368">
        <f t="shared" si="283"/>
        <v>0</v>
      </c>
      <c r="S855" s="367">
        <f t="shared" si="284"/>
        <v>0</v>
      </c>
      <c r="T855" s="367">
        <f t="shared" si="285"/>
        <v>0</v>
      </c>
      <c r="U855">
        <f t="shared" si="286"/>
        <v>0</v>
      </c>
      <c r="V855">
        <f t="shared" si="287"/>
        <v>0</v>
      </c>
      <c r="W855">
        <f t="shared" si="288"/>
        <v>0</v>
      </c>
      <c r="X855">
        <f t="shared" si="289"/>
        <v>0</v>
      </c>
      <c r="Y855">
        <f t="shared" si="290"/>
        <v>0</v>
      </c>
      <c r="AA855" s="1" t="e">
        <f t="shared" si="291"/>
        <v>#N/A</v>
      </c>
    </row>
    <row r="856" spans="1:27" x14ac:dyDescent="0.25">
      <c r="A856" s="284">
        <f>+Declarations!A856</f>
        <v>0</v>
      </c>
      <c r="B856" t="str">
        <f t="shared" si="274"/>
        <v/>
      </c>
      <c r="C856" s="1" t="str">
        <f t="shared" si="275"/>
        <v/>
      </c>
      <c r="D856" s="1" t="str">
        <f t="shared" si="293"/>
        <v/>
      </c>
      <c r="E856" s="15">
        <f t="shared" si="276"/>
        <v>0</v>
      </c>
      <c r="F856" s="1">
        <f t="shared" si="277"/>
        <v>0</v>
      </c>
      <c r="G856" s="1" t="str">
        <f t="shared" si="278"/>
        <v/>
      </c>
      <c r="H856" t="str">
        <f t="shared" si="292"/>
        <v xml:space="preserve"> </v>
      </c>
      <c r="M856" s="39">
        <f t="shared" si="273"/>
        <v>0</v>
      </c>
      <c r="N856" s="39">
        <f t="shared" si="279"/>
        <v>0</v>
      </c>
      <c r="O856" s="39">
        <f t="shared" si="280"/>
        <v>0</v>
      </c>
      <c r="P856" s="39">
        <f t="shared" si="281"/>
        <v>0</v>
      </c>
      <c r="Q856" s="367">
        <f t="shared" si="282"/>
        <v>0</v>
      </c>
      <c r="R856" s="368">
        <f t="shared" si="283"/>
        <v>0</v>
      </c>
      <c r="S856" s="367">
        <f t="shared" si="284"/>
        <v>0</v>
      </c>
      <c r="T856" s="367">
        <f t="shared" si="285"/>
        <v>0</v>
      </c>
      <c r="U856">
        <f t="shared" si="286"/>
        <v>0</v>
      </c>
      <c r="V856">
        <f t="shared" si="287"/>
        <v>0</v>
      </c>
      <c r="W856">
        <f t="shared" si="288"/>
        <v>0</v>
      </c>
      <c r="X856">
        <f t="shared" si="289"/>
        <v>0</v>
      </c>
      <c r="Y856">
        <f t="shared" si="290"/>
        <v>0</v>
      </c>
      <c r="AA856" s="1" t="e">
        <f t="shared" si="291"/>
        <v>#N/A</v>
      </c>
    </row>
    <row r="857" spans="1:27" x14ac:dyDescent="0.25">
      <c r="A857" s="284">
        <f>+Declarations!A857</f>
        <v>0</v>
      </c>
      <c r="B857" t="str">
        <f t="shared" si="274"/>
        <v/>
      </c>
      <c r="C857" s="1" t="str">
        <f t="shared" si="275"/>
        <v/>
      </c>
      <c r="D857" s="1" t="str">
        <f t="shared" si="293"/>
        <v/>
      </c>
      <c r="E857" s="15">
        <f t="shared" si="276"/>
        <v>0</v>
      </c>
      <c r="F857" s="1">
        <f t="shared" si="277"/>
        <v>0</v>
      </c>
      <c r="G857" s="1" t="str">
        <f t="shared" si="278"/>
        <v/>
      </c>
      <c r="H857" t="str">
        <f t="shared" si="292"/>
        <v xml:space="preserve"> </v>
      </c>
      <c r="M857" s="39">
        <f t="shared" si="273"/>
        <v>0</v>
      </c>
      <c r="N857" s="39">
        <f t="shared" si="279"/>
        <v>0</v>
      </c>
      <c r="O857" s="39">
        <f t="shared" si="280"/>
        <v>0</v>
      </c>
      <c r="P857" s="39">
        <f t="shared" si="281"/>
        <v>0</v>
      </c>
      <c r="Q857" s="367">
        <f t="shared" si="282"/>
        <v>0</v>
      </c>
      <c r="R857" s="368">
        <f t="shared" si="283"/>
        <v>0</v>
      </c>
      <c r="S857" s="367">
        <f t="shared" si="284"/>
        <v>0</v>
      </c>
      <c r="T857" s="367">
        <f t="shared" si="285"/>
        <v>0</v>
      </c>
      <c r="U857">
        <f t="shared" si="286"/>
        <v>0</v>
      </c>
      <c r="V857">
        <f t="shared" si="287"/>
        <v>0</v>
      </c>
      <c r="W857">
        <f t="shared" si="288"/>
        <v>0</v>
      </c>
      <c r="X857">
        <f t="shared" si="289"/>
        <v>0</v>
      </c>
      <c r="Y857">
        <f t="shared" si="290"/>
        <v>0</v>
      </c>
      <c r="AA857" s="1" t="e">
        <f t="shared" si="291"/>
        <v>#N/A</v>
      </c>
    </row>
    <row r="858" spans="1:27" x14ac:dyDescent="0.25">
      <c r="A858" s="284">
        <f>+Declarations!A858</f>
        <v>0</v>
      </c>
      <c r="B858" t="str">
        <f t="shared" si="274"/>
        <v/>
      </c>
      <c r="C858" s="1" t="str">
        <f t="shared" si="275"/>
        <v/>
      </c>
      <c r="D858" s="1" t="str">
        <f t="shared" si="293"/>
        <v/>
      </c>
      <c r="E858" s="15">
        <f t="shared" si="276"/>
        <v>0</v>
      </c>
      <c r="F858" s="1">
        <f t="shared" si="277"/>
        <v>0</v>
      </c>
      <c r="G858" s="1" t="str">
        <f t="shared" si="278"/>
        <v/>
      </c>
      <c r="H858" t="str">
        <f t="shared" si="292"/>
        <v xml:space="preserve"> </v>
      </c>
      <c r="M858" s="39">
        <f t="shared" si="273"/>
        <v>0</v>
      </c>
      <c r="N858" s="39">
        <f t="shared" si="279"/>
        <v>0</v>
      </c>
      <c r="O858" s="39">
        <f t="shared" si="280"/>
        <v>0</v>
      </c>
      <c r="P858" s="39">
        <f t="shared" si="281"/>
        <v>0</v>
      </c>
      <c r="Q858" s="367">
        <f t="shared" si="282"/>
        <v>0</v>
      </c>
      <c r="R858" s="368">
        <f t="shared" si="283"/>
        <v>0</v>
      </c>
      <c r="S858" s="367">
        <f t="shared" si="284"/>
        <v>0</v>
      </c>
      <c r="T858" s="367">
        <f t="shared" si="285"/>
        <v>0</v>
      </c>
      <c r="U858">
        <f t="shared" si="286"/>
        <v>0</v>
      </c>
      <c r="V858">
        <f t="shared" si="287"/>
        <v>0</v>
      </c>
      <c r="W858">
        <f t="shared" si="288"/>
        <v>0</v>
      </c>
      <c r="X858">
        <f t="shared" si="289"/>
        <v>0</v>
      </c>
      <c r="Y858">
        <f t="shared" si="290"/>
        <v>0</v>
      </c>
      <c r="AA858" s="1" t="e">
        <f t="shared" si="291"/>
        <v>#N/A</v>
      </c>
    </row>
    <row r="859" spans="1:27" x14ac:dyDescent="0.25">
      <c r="A859" s="284">
        <f>+Declarations!A859</f>
        <v>0</v>
      </c>
      <c r="B859" t="str">
        <f t="shared" si="274"/>
        <v/>
      </c>
      <c r="C859" s="1" t="str">
        <f t="shared" si="275"/>
        <v/>
      </c>
      <c r="D859" s="1" t="str">
        <f t="shared" si="293"/>
        <v/>
      </c>
      <c r="E859" s="15">
        <f t="shared" si="276"/>
        <v>0</v>
      </c>
      <c r="F859" s="1">
        <f t="shared" si="277"/>
        <v>0</v>
      </c>
      <c r="G859" s="1" t="str">
        <f t="shared" si="278"/>
        <v/>
      </c>
      <c r="H859" t="str">
        <f t="shared" si="292"/>
        <v xml:space="preserve"> </v>
      </c>
      <c r="M859" s="39">
        <f t="shared" si="273"/>
        <v>0</v>
      </c>
      <c r="N859" s="39">
        <f t="shared" si="279"/>
        <v>0</v>
      </c>
      <c r="O859" s="39">
        <f t="shared" si="280"/>
        <v>0</v>
      </c>
      <c r="P859" s="39">
        <f t="shared" si="281"/>
        <v>0</v>
      </c>
      <c r="Q859" s="367">
        <f t="shared" si="282"/>
        <v>0</v>
      </c>
      <c r="R859" s="368">
        <f t="shared" si="283"/>
        <v>0</v>
      </c>
      <c r="S859" s="367">
        <f t="shared" si="284"/>
        <v>0</v>
      </c>
      <c r="T859" s="367">
        <f t="shared" si="285"/>
        <v>0</v>
      </c>
      <c r="U859">
        <f t="shared" si="286"/>
        <v>0</v>
      </c>
      <c r="V859">
        <f t="shared" si="287"/>
        <v>0</v>
      </c>
      <c r="W859">
        <f t="shared" si="288"/>
        <v>0</v>
      </c>
      <c r="X859">
        <f t="shared" si="289"/>
        <v>0</v>
      </c>
      <c r="Y859">
        <f t="shared" si="290"/>
        <v>0</v>
      </c>
      <c r="AA859" s="1" t="e">
        <f t="shared" si="291"/>
        <v>#N/A</v>
      </c>
    </row>
    <row r="860" spans="1:27" x14ac:dyDescent="0.25">
      <c r="A860" s="284">
        <f>+Declarations!A860</f>
        <v>0</v>
      </c>
      <c r="B860" t="str">
        <f t="shared" si="274"/>
        <v/>
      </c>
      <c r="C860" s="1" t="str">
        <f t="shared" si="275"/>
        <v/>
      </c>
      <c r="D860" s="1" t="str">
        <f t="shared" si="293"/>
        <v/>
      </c>
      <c r="E860" s="15">
        <f t="shared" si="276"/>
        <v>0</v>
      </c>
      <c r="F860" s="1">
        <f t="shared" si="277"/>
        <v>0</v>
      </c>
      <c r="G860" s="1" t="str">
        <f t="shared" si="278"/>
        <v/>
      </c>
      <c r="H860" t="str">
        <f t="shared" si="292"/>
        <v xml:space="preserve"> </v>
      </c>
      <c r="M860" s="39">
        <f t="shared" si="273"/>
        <v>0</v>
      </c>
      <c r="N860" s="39">
        <f t="shared" si="279"/>
        <v>0</v>
      </c>
      <c r="O860" s="39">
        <f t="shared" si="280"/>
        <v>0</v>
      </c>
      <c r="P860" s="39">
        <f t="shared" si="281"/>
        <v>0</v>
      </c>
      <c r="Q860" s="367">
        <f t="shared" si="282"/>
        <v>0</v>
      </c>
      <c r="R860" s="368">
        <f t="shared" si="283"/>
        <v>0</v>
      </c>
      <c r="S860" s="367">
        <f t="shared" si="284"/>
        <v>0</v>
      </c>
      <c r="T860" s="367">
        <f t="shared" si="285"/>
        <v>0</v>
      </c>
      <c r="U860">
        <f t="shared" si="286"/>
        <v>0</v>
      </c>
      <c r="V860">
        <f t="shared" si="287"/>
        <v>0</v>
      </c>
      <c r="W860">
        <f t="shared" si="288"/>
        <v>0</v>
      </c>
      <c r="X860">
        <f t="shared" si="289"/>
        <v>0</v>
      </c>
      <c r="Y860">
        <f t="shared" si="290"/>
        <v>0</v>
      </c>
      <c r="AA860" s="1" t="e">
        <f t="shared" si="291"/>
        <v>#N/A</v>
      </c>
    </row>
    <row r="861" spans="1:27" x14ac:dyDescent="0.25">
      <c r="A861" s="284">
        <f>+Declarations!A861</f>
        <v>0</v>
      </c>
      <c r="B861" t="str">
        <f t="shared" si="274"/>
        <v/>
      </c>
      <c r="C861" s="1" t="str">
        <f t="shared" si="275"/>
        <v/>
      </c>
      <c r="D861" s="1" t="str">
        <f t="shared" si="293"/>
        <v/>
      </c>
      <c r="E861" s="15">
        <f t="shared" si="276"/>
        <v>0</v>
      </c>
      <c r="F861" s="1">
        <f t="shared" si="277"/>
        <v>0</v>
      </c>
      <c r="G861" s="1" t="str">
        <f t="shared" si="278"/>
        <v/>
      </c>
      <c r="H861" t="str">
        <f t="shared" si="292"/>
        <v xml:space="preserve"> </v>
      </c>
      <c r="M861" s="39">
        <f t="shared" si="273"/>
        <v>0</v>
      </c>
      <c r="N861" s="39">
        <f t="shared" si="279"/>
        <v>0</v>
      </c>
      <c r="O861" s="39">
        <f t="shared" si="280"/>
        <v>0</v>
      </c>
      <c r="P861" s="39">
        <f t="shared" si="281"/>
        <v>0</v>
      </c>
      <c r="Q861" s="367">
        <f t="shared" si="282"/>
        <v>0</v>
      </c>
      <c r="R861" s="368">
        <f t="shared" si="283"/>
        <v>0</v>
      </c>
      <c r="S861" s="367">
        <f t="shared" si="284"/>
        <v>0</v>
      </c>
      <c r="T861" s="367">
        <f t="shared" si="285"/>
        <v>0</v>
      </c>
      <c r="U861">
        <f t="shared" si="286"/>
        <v>0</v>
      </c>
      <c r="V861">
        <f t="shared" si="287"/>
        <v>0</v>
      </c>
      <c r="W861">
        <f t="shared" si="288"/>
        <v>0</v>
      </c>
      <c r="X861">
        <f t="shared" si="289"/>
        <v>0</v>
      </c>
      <c r="Y861">
        <f t="shared" si="290"/>
        <v>0</v>
      </c>
      <c r="AA861" s="1" t="e">
        <f t="shared" si="291"/>
        <v>#N/A</v>
      </c>
    </row>
    <row r="862" spans="1:27" x14ac:dyDescent="0.25">
      <c r="A862" s="284">
        <f>+Declarations!A862</f>
        <v>0</v>
      </c>
      <c r="B862" t="str">
        <f t="shared" si="274"/>
        <v/>
      </c>
      <c r="C862" s="1" t="str">
        <f t="shared" si="275"/>
        <v/>
      </c>
      <c r="D862" s="1" t="str">
        <f t="shared" si="293"/>
        <v/>
      </c>
      <c r="E862" s="15">
        <f t="shared" si="276"/>
        <v>0</v>
      </c>
      <c r="F862" s="1">
        <f t="shared" si="277"/>
        <v>0</v>
      </c>
      <c r="G862" s="1" t="str">
        <f t="shared" si="278"/>
        <v/>
      </c>
      <c r="H862" t="str">
        <f t="shared" si="292"/>
        <v xml:space="preserve"> </v>
      </c>
      <c r="M862" s="39">
        <f t="shared" si="273"/>
        <v>0</v>
      </c>
      <c r="N862" s="39">
        <f t="shared" si="279"/>
        <v>0</v>
      </c>
      <c r="O862" s="39">
        <f t="shared" si="280"/>
        <v>0</v>
      </c>
      <c r="P862" s="39">
        <f t="shared" si="281"/>
        <v>0</v>
      </c>
      <c r="Q862" s="367">
        <f t="shared" si="282"/>
        <v>0</v>
      </c>
      <c r="R862" s="368">
        <f t="shared" si="283"/>
        <v>0</v>
      </c>
      <c r="S862" s="367">
        <f t="shared" si="284"/>
        <v>0</v>
      </c>
      <c r="T862" s="367">
        <f t="shared" si="285"/>
        <v>0</v>
      </c>
      <c r="U862">
        <f t="shared" si="286"/>
        <v>0</v>
      </c>
      <c r="V862">
        <f t="shared" si="287"/>
        <v>0</v>
      </c>
      <c r="W862">
        <f t="shared" si="288"/>
        <v>0</v>
      </c>
      <c r="X862">
        <f t="shared" si="289"/>
        <v>0</v>
      </c>
      <c r="Y862">
        <f t="shared" si="290"/>
        <v>0</v>
      </c>
      <c r="AA862" s="1" t="e">
        <f t="shared" si="291"/>
        <v>#N/A</v>
      </c>
    </row>
    <row r="863" spans="1:27" x14ac:dyDescent="0.25">
      <c r="A863" s="284">
        <f>+Declarations!A863</f>
        <v>0</v>
      </c>
      <c r="B863" t="str">
        <f t="shared" si="274"/>
        <v/>
      </c>
      <c r="C863" s="1" t="str">
        <f t="shared" si="275"/>
        <v/>
      </c>
      <c r="D863" s="1" t="str">
        <f t="shared" si="293"/>
        <v/>
      </c>
      <c r="E863" s="15">
        <f t="shared" si="276"/>
        <v>0</v>
      </c>
      <c r="F863" s="1">
        <f t="shared" si="277"/>
        <v>0</v>
      </c>
      <c r="G863" s="1" t="str">
        <f t="shared" si="278"/>
        <v/>
      </c>
      <c r="H863" t="str">
        <f t="shared" si="292"/>
        <v xml:space="preserve"> </v>
      </c>
      <c r="M863" s="39">
        <f t="shared" si="273"/>
        <v>0</v>
      </c>
      <c r="N863" s="39">
        <f t="shared" si="279"/>
        <v>0</v>
      </c>
      <c r="O863" s="39">
        <f t="shared" si="280"/>
        <v>0</v>
      </c>
      <c r="P863" s="39">
        <f t="shared" si="281"/>
        <v>0</v>
      </c>
      <c r="Q863" s="367">
        <f t="shared" si="282"/>
        <v>0</v>
      </c>
      <c r="R863" s="368">
        <f t="shared" si="283"/>
        <v>0</v>
      </c>
      <c r="S863" s="367">
        <f t="shared" si="284"/>
        <v>0</v>
      </c>
      <c r="T863" s="367">
        <f t="shared" si="285"/>
        <v>0</v>
      </c>
      <c r="U863">
        <f t="shared" si="286"/>
        <v>0</v>
      </c>
      <c r="V863">
        <f t="shared" si="287"/>
        <v>0</v>
      </c>
      <c r="W863">
        <f t="shared" si="288"/>
        <v>0</v>
      </c>
      <c r="X863">
        <f t="shared" si="289"/>
        <v>0</v>
      </c>
      <c r="Y863">
        <f t="shared" si="290"/>
        <v>0</v>
      </c>
      <c r="AA863" s="1" t="e">
        <f t="shared" si="291"/>
        <v>#N/A</v>
      </c>
    </row>
    <row r="864" spans="1:27" x14ac:dyDescent="0.25">
      <c r="A864" s="284">
        <f>+Declarations!A864</f>
        <v>0</v>
      </c>
      <c r="B864" t="str">
        <f t="shared" si="274"/>
        <v/>
      </c>
      <c r="C864" s="1" t="str">
        <f t="shared" si="275"/>
        <v/>
      </c>
      <c r="D864" s="1" t="str">
        <f t="shared" si="293"/>
        <v/>
      </c>
      <c r="E864" s="15">
        <f t="shared" si="276"/>
        <v>0</v>
      </c>
      <c r="F864" s="1">
        <f t="shared" si="277"/>
        <v>0</v>
      </c>
      <c r="G864" s="1" t="str">
        <f t="shared" si="278"/>
        <v/>
      </c>
      <c r="H864" t="str">
        <f t="shared" si="292"/>
        <v xml:space="preserve"> </v>
      </c>
      <c r="M864" s="39">
        <f t="shared" si="273"/>
        <v>0</v>
      </c>
      <c r="N864" s="39">
        <f t="shared" si="279"/>
        <v>0</v>
      </c>
      <c r="O864" s="39">
        <f t="shared" si="280"/>
        <v>0</v>
      </c>
      <c r="P864" s="39">
        <f t="shared" si="281"/>
        <v>0</v>
      </c>
      <c r="Q864" s="367">
        <f t="shared" si="282"/>
        <v>0</v>
      </c>
      <c r="R864" s="368">
        <f t="shared" si="283"/>
        <v>0</v>
      </c>
      <c r="S864" s="367">
        <f t="shared" si="284"/>
        <v>0</v>
      </c>
      <c r="T864" s="367">
        <f t="shared" si="285"/>
        <v>0</v>
      </c>
      <c r="U864">
        <f t="shared" si="286"/>
        <v>0</v>
      </c>
      <c r="V864">
        <f t="shared" si="287"/>
        <v>0</v>
      </c>
      <c r="W864">
        <f t="shared" si="288"/>
        <v>0</v>
      </c>
      <c r="X864">
        <f t="shared" si="289"/>
        <v>0</v>
      </c>
      <c r="Y864">
        <f t="shared" si="290"/>
        <v>0</v>
      </c>
      <c r="AA864" s="1" t="e">
        <f t="shared" si="291"/>
        <v>#N/A</v>
      </c>
    </row>
    <row r="865" spans="1:27" x14ac:dyDescent="0.25">
      <c r="A865" s="284">
        <f>+Declarations!A865</f>
        <v>0</v>
      </c>
      <c r="B865" t="str">
        <f t="shared" si="274"/>
        <v/>
      </c>
      <c r="C865" s="1" t="str">
        <f t="shared" si="275"/>
        <v/>
      </c>
      <c r="D865" s="1" t="str">
        <f t="shared" si="293"/>
        <v/>
      </c>
      <c r="E865" s="15">
        <f t="shared" si="276"/>
        <v>0</v>
      </c>
      <c r="F865" s="1">
        <f t="shared" si="277"/>
        <v>0</v>
      </c>
      <c r="G865" s="1" t="str">
        <f t="shared" si="278"/>
        <v/>
      </c>
      <c r="H865" t="str">
        <f t="shared" si="292"/>
        <v xml:space="preserve"> </v>
      </c>
      <c r="M865" s="39">
        <f t="shared" si="273"/>
        <v>0</v>
      </c>
      <c r="N865" s="39">
        <f t="shared" si="279"/>
        <v>0</v>
      </c>
      <c r="O865" s="39">
        <f t="shared" si="280"/>
        <v>0</v>
      </c>
      <c r="P865" s="39">
        <f t="shared" si="281"/>
        <v>0</v>
      </c>
      <c r="Q865" s="367">
        <f t="shared" si="282"/>
        <v>0</v>
      </c>
      <c r="R865" s="368">
        <f t="shared" si="283"/>
        <v>0</v>
      </c>
      <c r="S865" s="367">
        <f t="shared" si="284"/>
        <v>0</v>
      </c>
      <c r="T865" s="367">
        <f t="shared" si="285"/>
        <v>0</v>
      </c>
      <c r="U865">
        <f t="shared" si="286"/>
        <v>0</v>
      </c>
      <c r="V865">
        <f t="shared" si="287"/>
        <v>0</v>
      </c>
      <c r="W865">
        <f t="shared" si="288"/>
        <v>0</v>
      </c>
      <c r="X865">
        <f t="shared" si="289"/>
        <v>0</v>
      </c>
      <c r="Y865">
        <f t="shared" si="290"/>
        <v>0</v>
      </c>
      <c r="AA865" s="1" t="e">
        <f t="shared" si="291"/>
        <v>#N/A</v>
      </c>
    </row>
    <row r="866" spans="1:27" x14ac:dyDescent="0.25">
      <c r="A866" s="284">
        <f>+Declarations!A866</f>
        <v>0</v>
      </c>
      <c r="B866" t="str">
        <f t="shared" si="274"/>
        <v/>
      </c>
      <c r="C866" s="1" t="str">
        <f t="shared" si="275"/>
        <v/>
      </c>
      <c r="D866" s="1" t="str">
        <f t="shared" si="293"/>
        <v/>
      </c>
      <c r="E866" s="15">
        <f t="shared" si="276"/>
        <v>0</v>
      </c>
      <c r="F866" s="1">
        <f t="shared" si="277"/>
        <v>0</v>
      </c>
      <c r="G866" s="1" t="str">
        <f t="shared" si="278"/>
        <v/>
      </c>
      <c r="H866" t="str">
        <f t="shared" si="292"/>
        <v xml:space="preserve"> </v>
      </c>
      <c r="M866" s="39">
        <f t="shared" si="273"/>
        <v>0</v>
      </c>
      <c r="N866" s="39">
        <f t="shared" si="279"/>
        <v>0</v>
      </c>
      <c r="O866" s="39">
        <f t="shared" si="280"/>
        <v>0</v>
      </c>
      <c r="P866" s="39">
        <f t="shared" si="281"/>
        <v>0</v>
      </c>
      <c r="Q866" s="367">
        <f t="shared" si="282"/>
        <v>0</v>
      </c>
      <c r="R866" s="368">
        <f t="shared" si="283"/>
        <v>0</v>
      </c>
      <c r="S866" s="367">
        <f t="shared" si="284"/>
        <v>0</v>
      </c>
      <c r="T866" s="367">
        <f t="shared" si="285"/>
        <v>0</v>
      </c>
      <c r="U866">
        <f t="shared" si="286"/>
        <v>0</v>
      </c>
      <c r="V866">
        <f t="shared" si="287"/>
        <v>0</v>
      </c>
      <c r="W866">
        <f t="shared" si="288"/>
        <v>0</v>
      </c>
      <c r="X866">
        <f t="shared" si="289"/>
        <v>0</v>
      </c>
      <c r="Y866">
        <f t="shared" si="290"/>
        <v>0</v>
      </c>
      <c r="AA866" s="1" t="e">
        <f t="shared" si="291"/>
        <v>#N/A</v>
      </c>
    </row>
    <row r="867" spans="1:27" x14ac:dyDescent="0.25">
      <c r="A867" s="284">
        <f>+Declarations!A867</f>
        <v>0</v>
      </c>
      <c r="B867" t="str">
        <f t="shared" si="274"/>
        <v/>
      </c>
      <c r="C867" s="1" t="str">
        <f t="shared" si="275"/>
        <v/>
      </c>
      <c r="D867" s="1" t="str">
        <f t="shared" si="293"/>
        <v/>
      </c>
      <c r="E867" s="15">
        <f t="shared" si="276"/>
        <v>0</v>
      </c>
      <c r="F867" s="1">
        <f t="shared" si="277"/>
        <v>0</v>
      </c>
      <c r="G867" s="1" t="str">
        <f t="shared" si="278"/>
        <v/>
      </c>
      <c r="H867" t="str">
        <f t="shared" si="292"/>
        <v xml:space="preserve"> </v>
      </c>
      <c r="M867" s="39">
        <f t="shared" si="273"/>
        <v>0</v>
      </c>
      <c r="N867" s="39">
        <f t="shared" si="279"/>
        <v>0</v>
      </c>
      <c r="O867" s="39">
        <f t="shared" si="280"/>
        <v>0</v>
      </c>
      <c r="P867" s="39">
        <f t="shared" si="281"/>
        <v>0</v>
      </c>
      <c r="Q867" s="367">
        <f t="shared" si="282"/>
        <v>0</v>
      </c>
      <c r="R867" s="368">
        <f t="shared" si="283"/>
        <v>0</v>
      </c>
      <c r="S867" s="367">
        <f t="shared" si="284"/>
        <v>0</v>
      </c>
      <c r="T867" s="367">
        <f t="shared" si="285"/>
        <v>0</v>
      </c>
      <c r="U867">
        <f t="shared" si="286"/>
        <v>0</v>
      </c>
      <c r="V867">
        <f t="shared" si="287"/>
        <v>0</v>
      </c>
      <c r="W867">
        <f t="shared" si="288"/>
        <v>0</v>
      </c>
      <c r="X867">
        <f t="shared" si="289"/>
        <v>0</v>
      </c>
      <c r="Y867">
        <f t="shared" si="290"/>
        <v>0</v>
      </c>
      <c r="AA867" s="1" t="e">
        <f t="shared" si="291"/>
        <v>#N/A</v>
      </c>
    </row>
    <row r="868" spans="1:27" x14ac:dyDescent="0.25">
      <c r="A868" s="284">
        <f>+Declarations!A868</f>
        <v>0</v>
      </c>
      <c r="B868" t="str">
        <f t="shared" si="274"/>
        <v/>
      </c>
      <c r="C868" s="1" t="str">
        <f t="shared" si="275"/>
        <v/>
      </c>
      <c r="D868" s="1" t="str">
        <f t="shared" si="293"/>
        <v/>
      </c>
      <c r="E868" s="15">
        <f t="shared" si="276"/>
        <v>0</v>
      </c>
      <c r="F868" s="1">
        <f t="shared" si="277"/>
        <v>0</v>
      </c>
      <c r="G868" s="1" t="str">
        <f t="shared" si="278"/>
        <v/>
      </c>
      <c r="H868" t="str">
        <f t="shared" si="292"/>
        <v xml:space="preserve"> </v>
      </c>
      <c r="M868" s="39">
        <f t="shared" si="273"/>
        <v>0</v>
      </c>
      <c r="N868" s="39">
        <f t="shared" si="279"/>
        <v>0</v>
      </c>
      <c r="O868" s="39">
        <f t="shared" si="280"/>
        <v>0</v>
      </c>
      <c r="P868" s="39">
        <f t="shared" si="281"/>
        <v>0</v>
      </c>
      <c r="Q868" s="367">
        <f t="shared" si="282"/>
        <v>0</v>
      </c>
      <c r="R868" s="368">
        <f t="shared" si="283"/>
        <v>0</v>
      </c>
      <c r="S868" s="367">
        <f t="shared" si="284"/>
        <v>0</v>
      </c>
      <c r="T868" s="367">
        <f t="shared" si="285"/>
        <v>0</v>
      </c>
      <c r="U868">
        <f t="shared" si="286"/>
        <v>0</v>
      </c>
      <c r="V868">
        <f t="shared" si="287"/>
        <v>0</v>
      </c>
      <c r="W868">
        <f t="shared" si="288"/>
        <v>0</v>
      </c>
      <c r="X868">
        <f t="shared" si="289"/>
        <v>0</v>
      </c>
      <c r="Y868">
        <f t="shared" si="290"/>
        <v>0</v>
      </c>
      <c r="AA868" s="1" t="e">
        <f t="shared" si="291"/>
        <v>#N/A</v>
      </c>
    </row>
    <row r="869" spans="1:27" x14ac:dyDescent="0.25">
      <c r="A869" s="284">
        <f>+Declarations!A869</f>
        <v>0</v>
      </c>
      <c r="B869" t="str">
        <f t="shared" si="274"/>
        <v/>
      </c>
      <c r="C869" s="1" t="str">
        <f t="shared" si="275"/>
        <v/>
      </c>
      <c r="D869" s="1" t="str">
        <f t="shared" si="293"/>
        <v/>
      </c>
      <c r="E869" s="15">
        <f t="shared" si="276"/>
        <v>0</v>
      </c>
      <c r="F869" s="1">
        <f t="shared" si="277"/>
        <v>0</v>
      </c>
      <c r="G869" s="1" t="str">
        <f t="shared" si="278"/>
        <v/>
      </c>
      <c r="H869" t="str">
        <f t="shared" si="292"/>
        <v xml:space="preserve"> </v>
      </c>
      <c r="M869" s="39">
        <f t="shared" si="273"/>
        <v>0</v>
      </c>
      <c r="N869" s="39">
        <f t="shared" si="279"/>
        <v>0</v>
      </c>
      <c r="O869" s="39">
        <f t="shared" si="280"/>
        <v>0</v>
      </c>
      <c r="P869" s="39">
        <f t="shared" si="281"/>
        <v>0</v>
      </c>
      <c r="Q869" s="367">
        <f t="shared" si="282"/>
        <v>0</v>
      </c>
      <c r="R869" s="368">
        <f t="shared" si="283"/>
        <v>0</v>
      </c>
      <c r="S869" s="367">
        <f t="shared" si="284"/>
        <v>0</v>
      </c>
      <c r="T869" s="367">
        <f t="shared" si="285"/>
        <v>0</v>
      </c>
      <c r="U869">
        <f t="shared" si="286"/>
        <v>0</v>
      </c>
      <c r="V869">
        <f t="shared" si="287"/>
        <v>0</v>
      </c>
      <c r="W869">
        <f t="shared" si="288"/>
        <v>0</v>
      </c>
      <c r="X869">
        <f t="shared" si="289"/>
        <v>0</v>
      </c>
      <c r="Y869">
        <f t="shared" si="290"/>
        <v>0</v>
      </c>
      <c r="AA869" s="1" t="e">
        <f t="shared" si="291"/>
        <v>#N/A</v>
      </c>
    </row>
    <row r="870" spans="1:27" x14ac:dyDescent="0.25">
      <c r="A870" s="284">
        <f>+Declarations!A870</f>
        <v>0</v>
      </c>
      <c r="B870" t="str">
        <f t="shared" si="274"/>
        <v/>
      </c>
      <c r="C870" s="1" t="str">
        <f t="shared" si="275"/>
        <v/>
      </c>
      <c r="D870" s="1" t="str">
        <f t="shared" si="293"/>
        <v/>
      </c>
      <c r="E870" s="15">
        <f t="shared" si="276"/>
        <v>0</v>
      </c>
      <c r="F870" s="1">
        <f t="shared" si="277"/>
        <v>0</v>
      </c>
      <c r="G870" s="1" t="str">
        <f t="shared" si="278"/>
        <v/>
      </c>
      <c r="H870" t="str">
        <f t="shared" si="292"/>
        <v xml:space="preserve"> </v>
      </c>
      <c r="M870" s="39">
        <f t="shared" si="273"/>
        <v>0</v>
      </c>
      <c r="N870" s="39">
        <f t="shared" si="279"/>
        <v>0</v>
      </c>
      <c r="O870" s="39">
        <f t="shared" si="280"/>
        <v>0</v>
      </c>
      <c r="P870" s="39">
        <f t="shared" si="281"/>
        <v>0</v>
      </c>
      <c r="Q870" s="367">
        <f t="shared" si="282"/>
        <v>0</v>
      </c>
      <c r="R870" s="368">
        <f t="shared" si="283"/>
        <v>0</v>
      </c>
      <c r="S870" s="367">
        <f t="shared" si="284"/>
        <v>0</v>
      </c>
      <c r="T870" s="367">
        <f t="shared" si="285"/>
        <v>0</v>
      </c>
      <c r="U870">
        <f t="shared" si="286"/>
        <v>0</v>
      </c>
      <c r="V870">
        <f t="shared" si="287"/>
        <v>0</v>
      </c>
      <c r="W870">
        <f t="shared" si="288"/>
        <v>0</v>
      </c>
      <c r="X870">
        <f t="shared" si="289"/>
        <v>0</v>
      </c>
      <c r="Y870">
        <f t="shared" si="290"/>
        <v>0</v>
      </c>
      <c r="AA870" s="1" t="e">
        <f t="shared" si="291"/>
        <v>#N/A</v>
      </c>
    </row>
    <row r="871" spans="1:27" x14ac:dyDescent="0.25">
      <c r="A871" s="284">
        <f>+Declarations!A871</f>
        <v>0</v>
      </c>
      <c r="B871" t="str">
        <f t="shared" si="274"/>
        <v/>
      </c>
      <c r="C871" s="1" t="str">
        <f t="shared" si="275"/>
        <v/>
      </c>
      <c r="D871" s="1" t="str">
        <f t="shared" si="293"/>
        <v/>
      </c>
      <c r="E871" s="15">
        <f t="shared" si="276"/>
        <v>0</v>
      </c>
      <c r="F871" s="1">
        <f t="shared" si="277"/>
        <v>0</v>
      </c>
      <c r="G871" s="1" t="str">
        <f t="shared" si="278"/>
        <v/>
      </c>
      <c r="H871" t="str">
        <f t="shared" si="292"/>
        <v xml:space="preserve"> </v>
      </c>
      <c r="M871" s="39">
        <f t="shared" si="273"/>
        <v>0</v>
      </c>
      <c r="N871" s="39">
        <f t="shared" si="279"/>
        <v>0</v>
      </c>
      <c r="O871" s="39">
        <f t="shared" si="280"/>
        <v>0</v>
      </c>
      <c r="P871" s="39">
        <f t="shared" si="281"/>
        <v>0</v>
      </c>
      <c r="Q871" s="367">
        <f t="shared" si="282"/>
        <v>0</v>
      </c>
      <c r="R871" s="368">
        <f t="shared" si="283"/>
        <v>0</v>
      </c>
      <c r="S871" s="367">
        <f t="shared" si="284"/>
        <v>0</v>
      </c>
      <c r="T871" s="367">
        <f t="shared" si="285"/>
        <v>0</v>
      </c>
      <c r="U871">
        <f t="shared" si="286"/>
        <v>0</v>
      </c>
      <c r="V871">
        <f t="shared" si="287"/>
        <v>0</v>
      </c>
      <c r="W871">
        <f t="shared" si="288"/>
        <v>0</v>
      </c>
      <c r="X871">
        <f t="shared" si="289"/>
        <v>0</v>
      </c>
      <c r="Y871">
        <f t="shared" si="290"/>
        <v>0</v>
      </c>
      <c r="AA871" s="1" t="e">
        <f t="shared" si="291"/>
        <v>#N/A</v>
      </c>
    </row>
    <row r="872" spans="1:27" x14ac:dyDescent="0.25">
      <c r="A872" s="284">
        <f>+Declarations!A872</f>
        <v>0</v>
      </c>
      <c r="B872" t="str">
        <f t="shared" si="274"/>
        <v/>
      </c>
      <c r="C872" s="1" t="str">
        <f t="shared" si="275"/>
        <v/>
      </c>
      <c r="D872" s="1" t="str">
        <f t="shared" si="293"/>
        <v/>
      </c>
      <c r="E872" s="15">
        <f t="shared" si="276"/>
        <v>0</v>
      </c>
      <c r="F872" s="1">
        <f t="shared" si="277"/>
        <v>0</v>
      </c>
      <c r="G872" s="1" t="str">
        <f t="shared" si="278"/>
        <v/>
      </c>
      <c r="H872" t="str">
        <f t="shared" si="292"/>
        <v xml:space="preserve"> </v>
      </c>
      <c r="M872" s="39">
        <f t="shared" si="273"/>
        <v>0</v>
      </c>
      <c r="N872" s="39">
        <f t="shared" si="279"/>
        <v>0</v>
      </c>
      <c r="O872" s="39">
        <f t="shared" si="280"/>
        <v>0</v>
      </c>
      <c r="P872" s="39">
        <f t="shared" si="281"/>
        <v>0</v>
      </c>
      <c r="Q872" s="367">
        <f t="shared" si="282"/>
        <v>0</v>
      </c>
      <c r="R872" s="368">
        <f t="shared" si="283"/>
        <v>0</v>
      </c>
      <c r="S872" s="367">
        <f t="shared" si="284"/>
        <v>0</v>
      </c>
      <c r="T872" s="367">
        <f t="shared" si="285"/>
        <v>0</v>
      </c>
      <c r="U872">
        <f t="shared" si="286"/>
        <v>0</v>
      </c>
      <c r="V872">
        <f t="shared" si="287"/>
        <v>0</v>
      </c>
      <c r="W872">
        <f t="shared" si="288"/>
        <v>0</v>
      </c>
      <c r="X872">
        <f t="shared" si="289"/>
        <v>0</v>
      </c>
      <c r="Y872">
        <f t="shared" si="290"/>
        <v>0</v>
      </c>
      <c r="AA872" s="1" t="e">
        <f t="shared" si="291"/>
        <v>#N/A</v>
      </c>
    </row>
    <row r="873" spans="1:27" x14ac:dyDescent="0.25">
      <c r="A873" s="284">
        <f>+Declarations!A873</f>
        <v>0</v>
      </c>
      <c r="B873" t="str">
        <f t="shared" si="274"/>
        <v/>
      </c>
      <c r="C873" s="1" t="str">
        <f t="shared" si="275"/>
        <v/>
      </c>
      <c r="D873" s="1" t="str">
        <f t="shared" si="293"/>
        <v/>
      </c>
      <c r="E873" s="15">
        <f t="shared" si="276"/>
        <v>0</v>
      </c>
      <c r="F873" s="1">
        <f t="shared" si="277"/>
        <v>0</v>
      </c>
      <c r="G873" s="1" t="str">
        <f t="shared" si="278"/>
        <v/>
      </c>
      <c r="H873" t="str">
        <f t="shared" si="292"/>
        <v xml:space="preserve"> </v>
      </c>
      <c r="M873" s="39">
        <f t="shared" si="273"/>
        <v>0</v>
      </c>
      <c r="N873" s="39">
        <f t="shared" si="279"/>
        <v>0</v>
      </c>
      <c r="O873" s="39">
        <f t="shared" si="280"/>
        <v>0</v>
      </c>
      <c r="P873" s="39">
        <f t="shared" si="281"/>
        <v>0</v>
      </c>
      <c r="Q873" s="367">
        <f t="shared" si="282"/>
        <v>0</v>
      </c>
      <c r="R873" s="368">
        <f t="shared" si="283"/>
        <v>0</v>
      </c>
      <c r="S873" s="367">
        <f t="shared" si="284"/>
        <v>0</v>
      </c>
      <c r="T873" s="367">
        <f t="shared" si="285"/>
        <v>0</v>
      </c>
      <c r="U873">
        <f t="shared" si="286"/>
        <v>0</v>
      </c>
      <c r="V873">
        <f t="shared" si="287"/>
        <v>0</v>
      </c>
      <c r="W873">
        <f t="shared" si="288"/>
        <v>0</v>
      </c>
      <c r="X873">
        <f t="shared" si="289"/>
        <v>0</v>
      </c>
      <c r="Y873">
        <f t="shared" si="290"/>
        <v>0</v>
      </c>
      <c r="AA873" s="1" t="e">
        <f t="shared" si="291"/>
        <v>#N/A</v>
      </c>
    </row>
    <row r="874" spans="1:27" x14ac:dyDescent="0.25">
      <c r="A874" s="284">
        <f>+Declarations!A874</f>
        <v>0</v>
      </c>
      <c r="B874" t="str">
        <f t="shared" si="274"/>
        <v/>
      </c>
      <c r="C874" s="1" t="str">
        <f t="shared" si="275"/>
        <v/>
      </c>
      <c r="D874" s="1" t="str">
        <f t="shared" si="293"/>
        <v/>
      </c>
      <c r="E874" s="15">
        <f t="shared" si="276"/>
        <v>0</v>
      </c>
      <c r="F874" s="1">
        <f t="shared" si="277"/>
        <v>0</v>
      </c>
      <c r="G874" s="1" t="str">
        <f t="shared" si="278"/>
        <v/>
      </c>
      <c r="H874" t="str">
        <f t="shared" si="292"/>
        <v xml:space="preserve"> </v>
      </c>
      <c r="M874" s="39">
        <f t="shared" si="273"/>
        <v>0</v>
      </c>
      <c r="N874" s="39">
        <f t="shared" si="279"/>
        <v>0</v>
      </c>
      <c r="O874" s="39">
        <f t="shared" si="280"/>
        <v>0</v>
      </c>
      <c r="P874" s="39">
        <f t="shared" si="281"/>
        <v>0</v>
      </c>
      <c r="Q874" s="367">
        <f t="shared" si="282"/>
        <v>0</v>
      </c>
      <c r="R874" s="368">
        <f t="shared" si="283"/>
        <v>0</v>
      </c>
      <c r="S874" s="367">
        <f t="shared" si="284"/>
        <v>0</v>
      </c>
      <c r="T874" s="367">
        <f t="shared" si="285"/>
        <v>0</v>
      </c>
      <c r="U874">
        <f t="shared" si="286"/>
        <v>0</v>
      </c>
      <c r="V874">
        <f t="shared" si="287"/>
        <v>0</v>
      </c>
      <c r="W874">
        <f t="shared" si="288"/>
        <v>0</v>
      </c>
      <c r="X874">
        <f t="shared" si="289"/>
        <v>0</v>
      </c>
      <c r="Y874">
        <f t="shared" si="290"/>
        <v>0</v>
      </c>
      <c r="AA874" s="1" t="e">
        <f t="shared" si="291"/>
        <v>#N/A</v>
      </c>
    </row>
    <row r="875" spans="1:27" x14ac:dyDescent="0.25">
      <c r="A875" s="284">
        <f>+Declarations!A875</f>
        <v>0</v>
      </c>
      <c r="B875" t="str">
        <f t="shared" si="274"/>
        <v/>
      </c>
      <c r="C875" s="1" t="str">
        <f t="shared" si="275"/>
        <v/>
      </c>
      <c r="D875" s="1" t="str">
        <f t="shared" si="293"/>
        <v/>
      </c>
      <c r="E875" s="15">
        <f t="shared" si="276"/>
        <v>0</v>
      </c>
      <c r="F875" s="1">
        <f t="shared" si="277"/>
        <v>0</v>
      </c>
      <c r="G875" s="1" t="str">
        <f t="shared" si="278"/>
        <v/>
      </c>
      <c r="H875" t="str">
        <f t="shared" si="292"/>
        <v xml:space="preserve"> </v>
      </c>
      <c r="M875" s="39">
        <f t="shared" si="273"/>
        <v>0</v>
      </c>
      <c r="N875" s="39">
        <f t="shared" si="279"/>
        <v>0</v>
      </c>
      <c r="O875" s="39">
        <f t="shared" si="280"/>
        <v>0</v>
      </c>
      <c r="P875" s="39">
        <f t="shared" si="281"/>
        <v>0</v>
      </c>
      <c r="Q875" s="367">
        <f t="shared" si="282"/>
        <v>0</v>
      </c>
      <c r="R875" s="368">
        <f t="shared" si="283"/>
        <v>0</v>
      </c>
      <c r="S875" s="367">
        <f t="shared" si="284"/>
        <v>0</v>
      </c>
      <c r="T875" s="367">
        <f t="shared" si="285"/>
        <v>0</v>
      </c>
      <c r="U875">
        <f t="shared" si="286"/>
        <v>0</v>
      </c>
      <c r="V875">
        <f t="shared" si="287"/>
        <v>0</v>
      </c>
      <c r="W875">
        <f t="shared" si="288"/>
        <v>0</v>
      </c>
      <c r="X875">
        <f t="shared" si="289"/>
        <v>0</v>
      </c>
      <c r="Y875">
        <f t="shared" si="290"/>
        <v>0</v>
      </c>
      <c r="AA875" s="1" t="e">
        <f t="shared" si="291"/>
        <v>#N/A</v>
      </c>
    </row>
    <row r="876" spans="1:27" x14ac:dyDescent="0.25">
      <c r="A876" s="284">
        <f>+Declarations!A876</f>
        <v>0</v>
      </c>
      <c r="B876" t="str">
        <f t="shared" si="274"/>
        <v/>
      </c>
      <c r="C876" s="1" t="str">
        <f t="shared" si="275"/>
        <v/>
      </c>
      <c r="D876" s="1" t="str">
        <f t="shared" si="293"/>
        <v/>
      </c>
      <c r="E876" s="15">
        <f t="shared" si="276"/>
        <v>0</v>
      </c>
      <c r="F876" s="1">
        <f t="shared" si="277"/>
        <v>0</v>
      </c>
      <c r="G876" s="1" t="str">
        <f t="shared" si="278"/>
        <v/>
      </c>
      <c r="H876" t="str">
        <f t="shared" si="292"/>
        <v xml:space="preserve"> </v>
      </c>
      <c r="M876" s="39">
        <f t="shared" si="273"/>
        <v>0</v>
      </c>
      <c r="N876" s="39">
        <f t="shared" si="279"/>
        <v>0</v>
      </c>
      <c r="O876" s="39">
        <f t="shared" si="280"/>
        <v>0</v>
      </c>
      <c r="P876" s="39">
        <f t="shared" si="281"/>
        <v>0</v>
      </c>
      <c r="Q876" s="367">
        <f t="shared" si="282"/>
        <v>0</v>
      </c>
      <c r="R876" s="368">
        <f t="shared" si="283"/>
        <v>0</v>
      </c>
      <c r="S876" s="367">
        <f t="shared" si="284"/>
        <v>0</v>
      </c>
      <c r="T876" s="367">
        <f t="shared" si="285"/>
        <v>0</v>
      </c>
      <c r="U876">
        <f t="shared" si="286"/>
        <v>0</v>
      </c>
      <c r="V876">
        <f t="shared" si="287"/>
        <v>0</v>
      </c>
      <c r="W876">
        <f t="shared" si="288"/>
        <v>0</v>
      </c>
      <c r="X876">
        <f t="shared" si="289"/>
        <v>0</v>
      </c>
      <c r="Y876">
        <f t="shared" si="290"/>
        <v>0</v>
      </c>
      <c r="AA876" s="1" t="e">
        <f t="shared" si="291"/>
        <v>#N/A</v>
      </c>
    </row>
    <row r="877" spans="1:27" x14ac:dyDescent="0.25">
      <c r="A877" s="284">
        <f>+Declarations!A877</f>
        <v>0</v>
      </c>
      <c r="B877" t="str">
        <f t="shared" si="274"/>
        <v/>
      </c>
      <c r="C877" s="1" t="str">
        <f t="shared" si="275"/>
        <v/>
      </c>
      <c r="D877" s="1" t="str">
        <f t="shared" si="293"/>
        <v/>
      </c>
      <c r="E877" s="15">
        <f t="shared" si="276"/>
        <v>0</v>
      </c>
      <c r="F877" s="1">
        <f t="shared" si="277"/>
        <v>0</v>
      </c>
      <c r="G877" s="1" t="str">
        <f t="shared" si="278"/>
        <v/>
      </c>
      <c r="H877" t="str">
        <f t="shared" si="292"/>
        <v xml:space="preserve"> </v>
      </c>
      <c r="M877" s="39">
        <f t="shared" si="273"/>
        <v>0</v>
      </c>
      <c r="N877" s="39">
        <f t="shared" si="279"/>
        <v>0</v>
      </c>
      <c r="O877" s="39">
        <f t="shared" si="280"/>
        <v>0</v>
      </c>
      <c r="P877" s="39">
        <f t="shared" si="281"/>
        <v>0</v>
      </c>
      <c r="Q877" s="367">
        <f t="shared" si="282"/>
        <v>0</v>
      </c>
      <c r="R877" s="368">
        <f t="shared" si="283"/>
        <v>0</v>
      </c>
      <c r="S877" s="367">
        <f t="shared" si="284"/>
        <v>0</v>
      </c>
      <c r="T877" s="367">
        <f t="shared" si="285"/>
        <v>0</v>
      </c>
      <c r="U877">
        <f t="shared" si="286"/>
        <v>0</v>
      </c>
      <c r="V877">
        <f t="shared" si="287"/>
        <v>0</v>
      </c>
      <c r="W877">
        <f t="shared" si="288"/>
        <v>0</v>
      </c>
      <c r="X877">
        <f t="shared" si="289"/>
        <v>0</v>
      </c>
      <c r="Y877">
        <f t="shared" si="290"/>
        <v>0</v>
      </c>
      <c r="AA877" s="1" t="e">
        <f t="shared" si="291"/>
        <v>#N/A</v>
      </c>
    </row>
    <row r="878" spans="1:27" x14ac:dyDescent="0.25">
      <c r="A878" s="284">
        <f>+Declarations!A878</f>
        <v>0</v>
      </c>
      <c r="B878" t="str">
        <f t="shared" si="274"/>
        <v/>
      </c>
      <c r="C878" s="1" t="str">
        <f t="shared" si="275"/>
        <v/>
      </c>
      <c r="D878" s="1" t="str">
        <f t="shared" si="293"/>
        <v/>
      </c>
      <c r="E878" s="15">
        <f t="shared" si="276"/>
        <v>0</v>
      </c>
      <c r="F878" s="1">
        <f t="shared" si="277"/>
        <v>0</v>
      </c>
      <c r="G878" s="1" t="str">
        <f t="shared" si="278"/>
        <v/>
      </c>
      <c r="H878" t="str">
        <f t="shared" si="292"/>
        <v xml:space="preserve"> </v>
      </c>
      <c r="M878" s="39">
        <f t="shared" si="273"/>
        <v>0</v>
      </c>
      <c r="N878" s="39">
        <f t="shared" si="279"/>
        <v>0</v>
      </c>
      <c r="O878" s="39">
        <f t="shared" si="280"/>
        <v>0</v>
      </c>
      <c r="P878" s="39">
        <f t="shared" si="281"/>
        <v>0</v>
      </c>
      <c r="Q878" s="367">
        <f t="shared" si="282"/>
        <v>0</v>
      </c>
      <c r="R878" s="368">
        <f t="shared" si="283"/>
        <v>0</v>
      </c>
      <c r="S878" s="367">
        <f t="shared" si="284"/>
        <v>0</v>
      </c>
      <c r="T878" s="367">
        <f t="shared" si="285"/>
        <v>0</v>
      </c>
      <c r="U878">
        <f t="shared" si="286"/>
        <v>0</v>
      </c>
      <c r="V878">
        <f t="shared" si="287"/>
        <v>0</v>
      </c>
      <c r="W878">
        <f t="shared" si="288"/>
        <v>0</v>
      </c>
      <c r="X878">
        <f t="shared" si="289"/>
        <v>0</v>
      </c>
      <c r="Y878">
        <f t="shared" si="290"/>
        <v>0</v>
      </c>
      <c r="AA878" s="1" t="e">
        <f t="shared" si="291"/>
        <v>#N/A</v>
      </c>
    </row>
    <row r="879" spans="1:27" x14ac:dyDescent="0.25">
      <c r="A879" s="284">
        <f>+Declarations!A879</f>
        <v>0</v>
      </c>
      <c r="B879" t="str">
        <f t="shared" si="274"/>
        <v/>
      </c>
      <c r="C879" s="1" t="str">
        <f t="shared" si="275"/>
        <v/>
      </c>
      <c r="D879" s="1" t="str">
        <f t="shared" si="293"/>
        <v/>
      </c>
      <c r="E879" s="15">
        <f t="shared" si="276"/>
        <v>0</v>
      </c>
      <c r="F879" s="1">
        <f t="shared" si="277"/>
        <v>0</v>
      </c>
      <c r="G879" s="1" t="str">
        <f t="shared" si="278"/>
        <v/>
      </c>
      <c r="H879" t="str">
        <f t="shared" si="292"/>
        <v xml:space="preserve"> </v>
      </c>
      <c r="M879" s="39">
        <f t="shared" ref="M879:M942" si="294">IF(ISNA(VLOOKUP($A879,SprintData,2,FALSE)),0,VLOOKUP($A879,SprintData,2,FALSE))</f>
        <v>0</v>
      </c>
      <c r="N879" s="39">
        <f t="shared" si="279"/>
        <v>0</v>
      </c>
      <c r="O879" s="39">
        <f t="shared" si="280"/>
        <v>0</v>
      </c>
      <c r="P879" s="39">
        <f t="shared" si="281"/>
        <v>0</v>
      </c>
      <c r="Q879" s="367">
        <f t="shared" si="282"/>
        <v>0</v>
      </c>
      <c r="R879" s="368">
        <f t="shared" si="283"/>
        <v>0</v>
      </c>
      <c r="S879" s="367">
        <f t="shared" si="284"/>
        <v>0</v>
      </c>
      <c r="T879" s="367">
        <f t="shared" si="285"/>
        <v>0</v>
      </c>
      <c r="U879">
        <f t="shared" si="286"/>
        <v>0</v>
      </c>
      <c r="V879">
        <f t="shared" si="287"/>
        <v>0</v>
      </c>
      <c r="W879">
        <f t="shared" si="288"/>
        <v>0</v>
      </c>
      <c r="X879">
        <f t="shared" si="289"/>
        <v>0</v>
      </c>
      <c r="Y879">
        <f t="shared" si="290"/>
        <v>0</v>
      </c>
      <c r="AA879" s="1" t="e">
        <f t="shared" si="291"/>
        <v>#N/A</v>
      </c>
    </row>
    <row r="880" spans="1:27" x14ac:dyDescent="0.25">
      <c r="A880" s="284">
        <f>+Declarations!A880</f>
        <v>0</v>
      </c>
      <c r="B880" t="str">
        <f t="shared" si="274"/>
        <v/>
      </c>
      <c r="C880" s="1" t="str">
        <f t="shared" si="275"/>
        <v/>
      </c>
      <c r="D880" s="1" t="str">
        <f t="shared" si="293"/>
        <v/>
      </c>
      <c r="E880" s="15">
        <f t="shared" si="276"/>
        <v>0</v>
      </c>
      <c r="F880" s="1">
        <f t="shared" si="277"/>
        <v>0</v>
      </c>
      <c r="G880" s="1" t="str">
        <f t="shared" si="278"/>
        <v/>
      </c>
      <c r="H880" t="str">
        <f t="shared" si="292"/>
        <v xml:space="preserve"> </v>
      </c>
      <c r="M880" s="39">
        <f t="shared" si="294"/>
        <v>0</v>
      </c>
      <c r="N880" s="39">
        <f t="shared" si="279"/>
        <v>0</v>
      </c>
      <c r="O880" s="39">
        <f t="shared" si="280"/>
        <v>0</v>
      </c>
      <c r="P880" s="39">
        <f t="shared" si="281"/>
        <v>0</v>
      </c>
      <c r="Q880" s="367">
        <f t="shared" si="282"/>
        <v>0</v>
      </c>
      <c r="R880" s="368">
        <f t="shared" si="283"/>
        <v>0</v>
      </c>
      <c r="S880" s="367">
        <f t="shared" si="284"/>
        <v>0</v>
      </c>
      <c r="T880" s="367">
        <f t="shared" si="285"/>
        <v>0</v>
      </c>
      <c r="U880">
        <f t="shared" si="286"/>
        <v>0</v>
      </c>
      <c r="V880">
        <f t="shared" si="287"/>
        <v>0</v>
      </c>
      <c r="W880">
        <f t="shared" si="288"/>
        <v>0</v>
      </c>
      <c r="X880">
        <f t="shared" si="289"/>
        <v>0</v>
      </c>
      <c r="Y880">
        <f t="shared" si="290"/>
        <v>0</v>
      </c>
      <c r="AA880" s="1" t="e">
        <f t="shared" si="291"/>
        <v>#N/A</v>
      </c>
    </row>
    <row r="881" spans="1:27" x14ac:dyDescent="0.25">
      <c r="A881" s="284">
        <f>+Declarations!A881</f>
        <v>0</v>
      </c>
      <c r="B881" t="str">
        <f t="shared" si="274"/>
        <v/>
      </c>
      <c r="C881" s="1" t="str">
        <f t="shared" si="275"/>
        <v/>
      </c>
      <c r="D881" s="1" t="str">
        <f t="shared" si="293"/>
        <v/>
      </c>
      <c r="E881" s="15">
        <f t="shared" si="276"/>
        <v>0</v>
      </c>
      <c r="F881" s="1">
        <f t="shared" si="277"/>
        <v>0</v>
      </c>
      <c r="G881" s="1" t="str">
        <f t="shared" si="278"/>
        <v/>
      </c>
      <c r="H881" t="str">
        <f t="shared" si="292"/>
        <v xml:space="preserve"> </v>
      </c>
      <c r="M881" s="39">
        <f t="shared" si="294"/>
        <v>0</v>
      </c>
      <c r="N881" s="39">
        <f t="shared" si="279"/>
        <v>0</v>
      </c>
      <c r="O881" s="39">
        <f t="shared" si="280"/>
        <v>0</v>
      </c>
      <c r="P881" s="39">
        <f t="shared" si="281"/>
        <v>0</v>
      </c>
      <c r="Q881" s="367">
        <f t="shared" si="282"/>
        <v>0</v>
      </c>
      <c r="R881" s="368">
        <f t="shared" si="283"/>
        <v>0</v>
      </c>
      <c r="S881" s="367">
        <f t="shared" si="284"/>
        <v>0</v>
      </c>
      <c r="T881" s="367">
        <f t="shared" si="285"/>
        <v>0</v>
      </c>
      <c r="U881">
        <f t="shared" si="286"/>
        <v>0</v>
      </c>
      <c r="V881">
        <f t="shared" si="287"/>
        <v>0</v>
      </c>
      <c r="W881">
        <f t="shared" si="288"/>
        <v>0</v>
      </c>
      <c r="X881">
        <f t="shared" si="289"/>
        <v>0</v>
      </c>
      <c r="Y881">
        <f t="shared" si="290"/>
        <v>0</v>
      </c>
      <c r="AA881" s="1" t="e">
        <f t="shared" si="291"/>
        <v>#N/A</v>
      </c>
    </row>
    <row r="882" spans="1:27" x14ac:dyDescent="0.25">
      <c r="A882" s="284">
        <f>+Declarations!A882</f>
        <v>0</v>
      </c>
      <c r="B882" t="str">
        <f t="shared" si="274"/>
        <v/>
      </c>
      <c r="C882" s="1" t="str">
        <f t="shared" si="275"/>
        <v/>
      </c>
      <c r="D882" s="1" t="str">
        <f t="shared" si="293"/>
        <v/>
      </c>
      <c r="E882" s="15">
        <f t="shared" si="276"/>
        <v>0</v>
      </c>
      <c r="F882" s="1">
        <f t="shared" si="277"/>
        <v>0</v>
      </c>
      <c r="G882" s="1" t="str">
        <f t="shared" si="278"/>
        <v/>
      </c>
      <c r="H882" t="str">
        <f t="shared" si="292"/>
        <v xml:space="preserve"> </v>
      </c>
      <c r="M882" s="39">
        <f t="shared" si="294"/>
        <v>0</v>
      </c>
      <c r="N882" s="39">
        <f t="shared" si="279"/>
        <v>0</v>
      </c>
      <c r="O882" s="39">
        <f t="shared" si="280"/>
        <v>0</v>
      </c>
      <c r="P882" s="39">
        <f t="shared" si="281"/>
        <v>0</v>
      </c>
      <c r="Q882" s="367">
        <f t="shared" si="282"/>
        <v>0</v>
      </c>
      <c r="R882" s="368">
        <f t="shared" si="283"/>
        <v>0</v>
      </c>
      <c r="S882" s="367">
        <f t="shared" si="284"/>
        <v>0</v>
      </c>
      <c r="T882" s="367">
        <f t="shared" si="285"/>
        <v>0</v>
      </c>
      <c r="U882">
        <f t="shared" si="286"/>
        <v>0</v>
      </c>
      <c r="V882">
        <f t="shared" si="287"/>
        <v>0</v>
      </c>
      <c r="W882">
        <f t="shared" si="288"/>
        <v>0</v>
      </c>
      <c r="X882">
        <f t="shared" si="289"/>
        <v>0</v>
      </c>
      <c r="Y882">
        <f t="shared" si="290"/>
        <v>0</v>
      </c>
      <c r="AA882" s="1" t="e">
        <f t="shared" si="291"/>
        <v>#N/A</v>
      </c>
    </row>
    <row r="883" spans="1:27" x14ac:dyDescent="0.25">
      <c r="A883" s="284">
        <f>+Declarations!A883</f>
        <v>0</v>
      </c>
      <c r="B883" t="str">
        <f t="shared" si="274"/>
        <v/>
      </c>
      <c r="C883" s="1" t="str">
        <f t="shared" si="275"/>
        <v/>
      </c>
      <c r="D883" s="1" t="str">
        <f t="shared" si="293"/>
        <v/>
      </c>
      <c r="E883" s="15">
        <f t="shared" si="276"/>
        <v>0</v>
      </c>
      <c r="F883" s="1">
        <f t="shared" si="277"/>
        <v>0</v>
      </c>
      <c r="G883" s="1" t="str">
        <f t="shared" si="278"/>
        <v/>
      </c>
      <c r="H883" t="str">
        <f t="shared" si="292"/>
        <v xml:space="preserve"> </v>
      </c>
      <c r="M883" s="39">
        <f t="shared" si="294"/>
        <v>0</v>
      </c>
      <c r="N883" s="39">
        <f t="shared" si="279"/>
        <v>0</v>
      </c>
      <c r="O883" s="39">
        <f t="shared" si="280"/>
        <v>0</v>
      </c>
      <c r="P883" s="39">
        <f t="shared" si="281"/>
        <v>0</v>
      </c>
      <c r="Q883" s="367">
        <f t="shared" si="282"/>
        <v>0</v>
      </c>
      <c r="R883" s="368">
        <f t="shared" si="283"/>
        <v>0</v>
      </c>
      <c r="S883" s="367">
        <f t="shared" si="284"/>
        <v>0</v>
      </c>
      <c r="T883" s="367">
        <f t="shared" si="285"/>
        <v>0</v>
      </c>
      <c r="U883">
        <f t="shared" si="286"/>
        <v>0</v>
      </c>
      <c r="V883">
        <f t="shared" si="287"/>
        <v>0</v>
      </c>
      <c r="W883">
        <f t="shared" si="288"/>
        <v>0</v>
      </c>
      <c r="X883">
        <f t="shared" si="289"/>
        <v>0</v>
      </c>
      <c r="Y883">
        <f t="shared" si="290"/>
        <v>0</v>
      </c>
      <c r="AA883" s="1" t="e">
        <f t="shared" si="291"/>
        <v>#N/A</v>
      </c>
    </row>
    <row r="884" spans="1:27" x14ac:dyDescent="0.25">
      <c r="A884" s="284">
        <f>+Declarations!A884</f>
        <v>0</v>
      </c>
      <c r="B884" t="str">
        <f t="shared" si="274"/>
        <v/>
      </c>
      <c r="C884" s="1" t="str">
        <f t="shared" si="275"/>
        <v/>
      </c>
      <c r="D884" s="1" t="str">
        <f t="shared" si="293"/>
        <v/>
      </c>
      <c r="E884" s="15">
        <f t="shared" si="276"/>
        <v>0</v>
      </c>
      <c r="F884" s="1">
        <f t="shared" si="277"/>
        <v>0</v>
      </c>
      <c r="G884" s="1" t="str">
        <f t="shared" si="278"/>
        <v/>
      </c>
      <c r="H884" t="str">
        <f t="shared" si="292"/>
        <v xml:space="preserve"> </v>
      </c>
      <c r="M884" s="39">
        <f t="shared" si="294"/>
        <v>0</v>
      </c>
      <c r="N884" s="39">
        <f t="shared" si="279"/>
        <v>0</v>
      </c>
      <c r="O884" s="39">
        <f t="shared" si="280"/>
        <v>0</v>
      </c>
      <c r="P884" s="39">
        <f t="shared" si="281"/>
        <v>0</v>
      </c>
      <c r="Q884" s="367">
        <f t="shared" si="282"/>
        <v>0</v>
      </c>
      <c r="R884" s="368">
        <f t="shared" si="283"/>
        <v>0</v>
      </c>
      <c r="S884" s="367">
        <f t="shared" si="284"/>
        <v>0</v>
      </c>
      <c r="T884" s="367">
        <f t="shared" si="285"/>
        <v>0</v>
      </c>
      <c r="U884">
        <f t="shared" si="286"/>
        <v>0</v>
      </c>
      <c r="V884">
        <f t="shared" si="287"/>
        <v>0</v>
      </c>
      <c r="W884">
        <f t="shared" si="288"/>
        <v>0</v>
      </c>
      <c r="X884">
        <f t="shared" si="289"/>
        <v>0</v>
      </c>
      <c r="Y884">
        <f t="shared" si="290"/>
        <v>0</v>
      </c>
      <c r="AA884" s="1" t="e">
        <f t="shared" si="291"/>
        <v>#N/A</v>
      </c>
    </row>
    <row r="885" spans="1:27" x14ac:dyDescent="0.25">
      <c r="A885" s="284">
        <f>+Declarations!A885</f>
        <v>0</v>
      </c>
      <c r="B885" t="str">
        <f t="shared" si="274"/>
        <v/>
      </c>
      <c r="C885" s="1" t="str">
        <f t="shared" si="275"/>
        <v/>
      </c>
      <c r="D885" s="1" t="str">
        <f t="shared" si="293"/>
        <v/>
      </c>
      <c r="E885" s="15">
        <f t="shared" si="276"/>
        <v>0</v>
      </c>
      <c r="F885" s="1">
        <f t="shared" si="277"/>
        <v>0</v>
      </c>
      <c r="G885" s="1" t="str">
        <f t="shared" si="278"/>
        <v/>
      </c>
      <c r="H885" t="str">
        <f t="shared" si="292"/>
        <v xml:space="preserve"> </v>
      </c>
      <c r="M885" s="39">
        <f t="shared" si="294"/>
        <v>0</v>
      </c>
      <c r="N885" s="39">
        <f t="shared" si="279"/>
        <v>0</v>
      </c>
      <c r="O885" s="39">
        <f t="shared" si="280"/>
        <v>0</v>
      </c>
      <c r="P885" s="39">
        <f t="shared" si="281"/>
        <v>0</v>
      </c>
      <c r="Q885" s="367">
        <f t="shared" si="282"/>
        <v>0</v>
      </c>
      <c r="R885" s="368">
        <f t="shared" si="283"/>
        <v>0</v>
      </c>
      <c r="S885" s="367">
        <f t="shared" si="284"/>
        <v>0</v>
      </c>
      <c r="T885" s="367">
        <f t="shared" si="285"/>
        <v>0</v>
      </c>
      <c r="U885">
        <f t="shared" si="286"/>
        <v>0</v>
      </c>
      <c r="V885">
        <f t="shared" si="287"/>
        <v>0</v>
      </c>
      <c r="W885">
        <f t="shared" si="288"/>
        <v>0</v>
      </c>
      <c r="X885">
        <f t="shared" si="289"/>
        <v>0</v>
      </c>
      <c r="Y885">
        <f t="shared" si="290"/>
        <v>0</v>
      </c>
      <c r="AA885" s="1" t="e">
        <f t="shared" si="291"/>
        <v>#N/A</v>
      </c>
    </row>
    <row r="886" spans="1:27" x14ac:dyDescent="0.25">
      <c r="A886" s="284">
        <f>+Declarations!A886</f>
        <v>0</v>
      </c>
      <c r="B886" t="str">
        <f t="shared" si="274"/>
        <v/>
      </c>
      <c r="C886" s="1" t="str">
        <f t="shared" si="275"/>
        <v/>
      </c>
      <c r="D886" s="1" t="str">
        <f t="shared" si="293"/>
        <v/>
      </c>
      <c r="E886" s="15">
        <f t="shared" si="276"/>
        <v>0</v>
      </c>
      <c r="F886" s="1">
        <f t="shared" si="277"/>
        <v>0</v>
      </c>
      <c r="G886" s="1" t="str">
        <f t="shared" si="278"/>
        <v/>
      </c>
      <c r="H886" t="str">
        <f t="shared" si="292"/>
        <v xml:space="preserve"> </v>
      </c>
      <c r="M886" s="39">
        <f t="shared" si="294"/>
        <v>0</v>
      </c>
      <c r="N886" s="39">
        <f t="shared" si="279"/>
        <v>0</v>
      </c>
      <c r="O886" s="39">
        <f t="shared" si="280"/>
        <v>0</v>
      </c>
      <c r="P886" s="39">
        <f t="shared" si="281"/>
        <v>0</v>
      </c>
      <c r="Q886" s="367">
        <f t="shared" si="282"/>
        <v>0</v>
      </c>
      <c r="R886" s="368">
        <f t="shared" si="283"/>
        <v>0</v>
      </c>
      <c r="S886" s="367">
        <f t="shared" si="284"/>
        <v>0</v>
      </c>
      <c r="T886" s="367">
        <f t="shared" si="285"/>
        <v>0</v>
      </c>
      <c r="U886">
        <f t="shared" si="286"/>
        <v>0</v>
      </c>
      <c r="V886">
        <f t="shared" si="287"/>
        <v>0</v>
      </c>
      <c r="W886">
        <f t="shared" si="288"/>
        <v>0</v>
      </c>
      <c r="X886">
        <f t="shared" si="289"/>
        <v>0</v>
      </c>
      <c r="Y886">
        <f t="shared" si="290"/>
        <v>0</v>
      </c>
      <c r="AA886" s="1" t="e">
        <f t="shared" si="291"/>
        <v>#N/A</v>
      </c>
    </row>
    <row r="887" spans="1:27" x14ac:dyDescent="0.25">
      <c r="A887" s="284">
        <f>+Declarations!A887</f>
        <v>0</v>
      </c>
      <c r="B887" t="str">
        <f t="shared" si="274"/>
        <v/>
      </c>
      <c r="C887" s="1" t="str">
        <f t="shared" si="275"/>
        <v/>
      </c>
      <c r="D887" s="1" t="str">
        <f t="shared" si="293"/>
        <v/>
      </c>
      <c r="E887" s="15">
        <f t="shared" si="276"/>
        <v>0</v>
      </c>
      <c r="F887" s="1">
        <f t="shared" si="277"/>
        <v>0</v>
      </c>
      <c r="G887" s="1" t="str">
        <f t="shared" si="278"/>
        <v/>
      </c>
      <c r="H887" t="str">
        <f t="shared" si="292"/>
        <v xml:space="preserve"> </v>
      </c>
      <c r="M887" s="39">
        <f t="shared" si="294"/>
        <v>0</v>
      </c>
      <c r="N887" s="39">
        <f t="shared" si="279"/>
        <v>0</v>
      </c>
      <c r="O887" s="39">
        <f t="shared" si="280"/>
        <v>0</v>
      </c>
      <c r="P887" s="39">
        <f t="shared" si="281"/>
        <v>0</v>
      </c>
      <c r="Q887" s="367">
        <f t="shared" si="282"/>
        <v>0</v>
      </c>
      <c r="R887" s="368">
        <f t="shared" si="283"/>
        <v>0</v>
      </c>
      <c r="S887" s="367">
        <f t="shared" si="284"/>
        <v>0</v>
      </c>
      <c r="T887" s="367">
        <f t="shared" si="285"/>
        <v>0</v>
      </c>
      <c r="U887">
        <f t="shared" si="286"/>
        <v>0</v>
      </c>
      <c r="V887">
        <f t="shared" si="287"/>
        <v>0</v>
      </c>
      <c r="W887">
        <f t="shared" si="288"/>
        <v>0</v>
      </c>
      <c r="X887">
        <f t="shared" si="289"/>
        <v>0</v>
      </c>
      <c r="Y887">
        <f t="shared" si="290"/>
        <v>0</v>
      </c>
      <c r="AA887" s="1" t="e">
        <f t="shared" si="291"/>
        <v>#N/A</v>
      </c>
    </row>
    <row r="888" spans="1:27" x14ac:dyDescent="0.25">
      <c r="A888" s="284">
        <f>+Declarations!A888</f>
        <v>0</v>
      </c>
      <c r="B888" t="str">
        <f t="shared" si="274"/>
        <v/>
      </c>
      <c r="C888" s="1" t="str">
        <f t="shared" si="275"/>
        <v/>
      </c>
      <c r="D888" s="1" t="str">
        <f t="shared" si="293"/>
        <v/>
      </c>
      <c r="E888" s="15">
        <f t="shared" si="276"/>
        <v>0</v>
      </c>
      <c r="F888" s="1">
        <f t="shared" si="277"/>
        <v>0</v>
      </c>
      <c r="G888" s="1" t="str">
        <f t="shared" si="278"/>
        <v/>
      </c>
      <c r="H888" t="str">
        <f t="shared" si="292"/>
        <v xml:space="preserve"> </v>
      </c>
      <c r="M888" s="39">
        <f t="shared" si="294"/>
        <v>0</v>
      </c>
      <c r="N888" s="39">
        <f t="shared" si="279"/>
        <v>0</v>
      </c>
      <c r="O888" s="39">
        <f t="shared" si="280"/>
        <v>0</v>
      </c>
      <c r="P888" s="39">
        <f t="shared" si="281"/>
        <v>0</v>
      </c>
      <c r="Q888" s="367">
        <f t="shared" si="282"/>
        <v>0</v>
      </c>
      <c r="R888" s="368">
        <f t="shared" si="283"/>
        <v>0</v>
      </c>
      <c r="S888" s="367">
        <f t="shared" si="284"/>
        <v>0</v>
      </c>
      <c r="T888" s="367">
        <f t="shared" si="285"/>
        <v>0</v>
      </c>
      <c r="U888">
        <f t="shared" si="286"/>
        <v>0</v>
      </c>
      <c r="V888">
        <f t="shared" si="287"/>
        <v>0</v>
      </c>
      <c r="W888">
        <f t="shared" si="288"/>
        <v>0</v>
      </c>
      <c r="X888">
        <f t="shared" si="289"/>
        <v>0</v>
      </c>
      <c r="Y888">
        <f t="shared" si="290"/>
        <v>0</v>
      </c>
      <c r="AA888" s="1" t="e">
        <f t="shared" si="291"/>
        <v>#N/A</v>
      </c>
    </row>
    <row r="889" spans="1:27" x14ac:dyDescent="0.25">
      <c r="A889" s="284">
        <f>+Declarations!A889</f>
        <v>0</v>
      </c>
      <c r="B889" t="str">
        <f t="shared" si="274"/>
        <v/>
      </c>
      <c r="C889" s="1" t="str">
        <f t="shared" si="275"/>
        <v/>
      </c>
      <c r="D889" s="1" t="str">
        <f t="shared" si="293"/>
        <v/>
      </c>
      <c r="E889" s="15">
        <f t="shared" si="276"/>
        <v>0</v>
      </c>
      <c r="F889" s="1">
        <f t="shared" si="277"/>
        <v>0</v>
      </c>
      <c r="G889" s="1" t="str">
        <f t="shared" si="278"/>
        <v/>
      </c>
      <c r="H889" t="str">
        <f t="shared" si="292"/>
        <v xml:space="preserve"> </v>
      </c>
      <c r="M889" s="39">
        <f t="shared" si="294"/>
        <v>0</v>
      </c>
      <c r="N889" s="39">
        <f t="shared" si="279"/>
        <v>0</v>
      </c>
      <c r="O889" s="39">
        <f t="shared" si="280"/>
        <v>0</v>
      </c>
      <c r="P889" s="39">
        <f t="shared" si="281"/>
        <v>0</v>
      </c>
      <c r="Q889" s="367">
        <f t="shared" si="282"/>
        <v>0</v>
      </c>
      <c r="R889" s="368">
        <f t="shared" si="283"/>
        <v>0</v>
      </c>
      <c r="S889" s="367">
        <f t="shared" si="284"/>
        <v>0</v>
      </c>
      <c r="T889" s="367">
        <f t="shared" si="285"/>
        <v>0</v>
      </c>
      <c r="U889">
        <f t="shared" si="286"/>
        <v>0</v>
      </c>
      <c r="V889">
        <f t="shared" si="287"/>
        <v>0</v>
      </c>
      <c r="W889">
        <f t="shared" si="288"/>
        <v>0</v>
      </c>
      <c r="X889">
        <f t="shared" si="289"/>
        <v>0</v>
      </c>
      <c r="Y889">
        <f t="shared" si="290"/>
        <v>0</v>
      </c>
      <c r="AA889" s="1" t="e">
        <f t="shared" si="291"/>
        <v>#N/A</v>
      </c>
    </row>
    <row r="890" spans="1:27" x14ac:dyDescent="0.25">
      <c r="A890" s="284">
        <f>+Declarations!A890</f>
        <v>0</v>
      </c>
      <c r="B890" t="str">
        <f t="shared" si="274"/>
        <v/>
      </c>
      <c r="C890" s="1" t="str">
        <f t="shared" si="275"/>
        <v/>
      </c>
      <c r="D890" s="1" t="str">
        <f t="shared" si="293"/>
        <v/>
      </c>
      <c r="E890" s="15">
        <f t="shared" si="276"/>
        <v>0</v>
      </c>
      <c r="F890" s="1">
        <f t="shared" si="277"/>
        <v>0</v>
      </c>
      <c r="G890" s="1" t="str">
        <f t="shared" si="278"/>
        <v/>
      </c>
      <c r="H890" t="str">
        <f t="shared" si="292"/>
        <v xml:space="preserve"> </v>
      </c>
      <c r="M890" s="39">
        <f t="shared" si="294"/>
        <v>0</v>
      </c>
      <c r="N890" s="39">
        <f t="shared" si="279"/>
        <v>0</v>
      </c>
      <c r="O890" s="39">
        <f t="shared" si="280"/>
        <v>0</v>
      </c>
      <c r="P890" s="39">
        <f t="shared" si="281"/>
        <v>0</v>
      </c>
      <c r="Q890" s="367">
        <f t="shared" si="282"/>
        <v>0</v>
      </c>
      <c r="R890" s="368">
        <f t="shared" si="283"/>
        <v>0</v>
      </c>
      <c r="S890" s="367">
        <f t="shared" si="284"/>
        <v>0</v>
      </c>
      <c r="T890" s="367">
        <f t="shared" si="285"/>
        <v>0</v>
      </c>
      <c r="U890">
        <f t="shared" si="286"/>
        <v>0</v>
      </c>
      <c r="V890">
        <f t="shared" si="287"/>
        <v>0</v>
      </c>
      <c r="W890">
        <f t="shared" si="288"/>
        <v>0</v>
      </c>
      <c r="X890">
        <f t="shared" si="289"/>
        <v>0</v>
      </c>
      <c r="Y890">
        <f t="shared" si="290"/>
        <v>0</v>
      </c>
      <c r="AA890" s="1" t="e">
        <f t="shared" si="291"/>
        <v>#N/A</v>
      </c>
    </row>
    <row r="891" spans="1:27" x14ac:dyDescent="0.25">
      <c r="A891" s="284">
        <f>+Declarations!A891</f>
        <v>0</v>
      </c>
      <c r="B891" t="str">
        <f t="shared" si="274"/>
        <v/>
      </c>
      <c r="C891" s="1" t="str">
        <f t="shared" si="275"/>
        <v/>
      </c>
      <c r="D891" s="1" t="str">
        <f t="shared" si="293"/>
        <v/>
      </c>
      <c r="E891" s="15">
        <f t="shared" si="276"/>
        <v>0</v>
      </c>
      <c r="F891" s="1">
        <f t="shared" si="277"/>
        <v>0</v>
      </c>
      <c r="G891" s="1" t="str">
        <f t="shared" si="278"/>
        <v/>
      </c>
      <c r="H891" t="str">
        <f t="shared" si="292"/>
        <v xml:space="preserve"> </v>
      </c>
      <c r="M891" s="39">
        <f t="shared" si="294"/>
        <v>0</v>
      </c>
      <c r="N891" s="39">
        <f t="shared" si="279"/>
        <v>0</v>
      </c>
      <c r="O891" s="39">
        <f t="shared" si="280"/>
        <v>0</v>
      </c>
      <c r="P891" s="39">
        <f t="shared" si="281"/>
        <v>0</v>
      </c>
      <c r="Q891" s="367">
        <f t="shared" si="282"/>
        <v>0</v>
      </c>
      <c r="R891" s="368">
        <f t="shared" si="283"/>
        <v>0</v>
      </c>
      <c r="S891" s="367">
        <f t="shared" si="284"/>
        <v>0</v>
      </c>
      <c r="T891" s="367">
        <f t="shared" si="285"/>
        <v>0</v>
      </c>
      <c r="U891">
        <f t="shared" si="286"/>
        <v>0</v>
      </c>
      <c r="V891">
        <f t="shared" si="287"/>
        <v>0</v>
      </c>
      <c r="W891">
        <f t="shared" si="288"/>
        <v>0</v>
      </c>
      <c r="X891">
        <f t="shared" si="289"/>
        <v>0</v>
      </c>
      <c r="Y891">
        <f t="shared" si="290"/>
        <v>0</v>
      </c>
      <c r="AA891" s="1" t="e">
        <f t="shared" si="291"/>
        <v>#N/A</v>
      </c>
    </row>
    <row r="892" spans="1:27" x14ac:dyDescent="0.25">
      <c r="A892" s="284">
        <f>+Declarations!A892</f>
        <v>0</v>
      </c>
      <c r="B892" t="str">
        <f t="shared" si="274"/>
        <v/>
      </c>
      <c r="C892" s="1" t="str">
        <f t="shared" si="275"/>
        <v/>
      </c>
      <c r="D892" s="1" t="str">
        <f t="shared" si="293"/>
        <v/>
      </c>
      <c r="E892" s="15">
        <f t="shared" si="276"/>
        <v>0</v>
      </c>
      <c r="F892" s="1">
        <f t="shared" si="277"/>
        <v>0</v>
      </c>
      <c r="G892" s="1" t="str">
        <f t="shared" si="278"/>
        <v/>
      </c>
      <c r="H892" t="str">
        <f t="shared" si="292"/>
        <v xml:space="preserve"> </v>
      </c>
      <c r="M892" s="39">
        <f t="shared" si="294"/>
        <v>0</v>
      </c>
      <c r="N892" s="39">
        <f t="shared" si="279"/>
        <v>0</v>
      </c>
      <c r="O892" s="39">
        <f t="shared" si="280"/>
        <v>0</v>
      </c>
      <c r="P892" s="39">
        <f t="shared" si="281"/>
        <v>0</v>
      </c>
      <c r="Q892" s="367">
        <f t="shared" si="282"/>
        <v>0</v>
      </c>
      <c r="R892" s="368">
        <f t="shared" si="283"/>
        <v>0</v>
      </c>
      <c r="S892" s="367">
        <f t="shared" si="284"/>
        <v>0</v>
      </c>
      <c r="T892" s="367">
        <f t="shared" si="285"/>
        <v>0</v>
      </c>
      <c r="U892">
        <f t="shared" si="286"/>
        <v>0</v>
      </c>
      <c r="V892">
        <f t="shared" si="287"/>
        <v>0</v>
      </c>
      <c r="W892">
        <f t="shared" si="288"/>
        <v>0</v>
      </c>
      <c r="X892">
        <f t="shared" si="289"/>
        <v>0</v>
      </c>
      <c r="Y892">
        <f t="shared" si="290"/>
        <v>0</v>
      </c>
      <c r="AA892" s="1" t="e">
        <f t="shared" si="291"/>
        <v>#N/A</v>
      </c>
    </row>
    <row r="893" spans="1:27" x14ac:dyDescent="0.25">
      <c r="A893" s="284">
        <f>+Declarations!A893</f>
        <v>0</v>
      </c>
      <c r="B893" t="str">
        <f t="shared" si="274"/>
        <v/>
      </c>
      <c r="C893" s="1" t="str">
        <f t="shared" si="275"/>
        <v/>
      </c>
      <c r="D893" s="1" t="str">
        <f t="shared" si="293"/>
        <v/>
      </c>
      <c r="E893" s="15">
        <f t="shared" si="276"/>
        <v>0</v>
      </c>
      <c r="F893" s="1">
        <f t="shared" si="277"/>
        <v>0</v>
      </c>
      <c r="G893" s="1" t="str">
        <f t="shared" si="278"/>
        <v/>
      </c>
      <c r="H893" t="str">
        <f t="shared" si="292"/>
        <v xml:space="preserve"> </v>
      </c>
      <c r="M893" s="39">
        <f t="shared" si="294"/>
        <v>0</v>
      </c>
      <c r="N893" s="39">
        <f t="shared" si="279"/>
        <v>0</v>
      </c>
      <c r="O893" s="39">
        <f t="shared" si="280"/>
        <v>0</v>
      </c>
      <c r="P893" s="39">
        <f t="shared" si="281"/>
        <v>0</v>
      </c>
      <c r="Q893" s="367">
        <f t="shared" si="282"/>
        <v>0</v>
      </c>
      <c r="R893" s="368">
        <f t="shared" si="283"/>
        <v>0</v>
      </c>
      <c r="S893" s="367">
        <f t="shared" si="284"/>
        <v>0</v>
      </c>
      <c r="T893" s="367">
        <f t="shared" si="285"/>
        <v>0</v>
      </c>
      <c r="U893">
        <f t="shared" si="286"/>
        <v>0</v>
      </c>
      <c r="V893">
        <f t="shared" si="287"/>
        <v>0</v>
      </c>
      <c r="W893">
        <f t="shared" si="288"/>
        <v>0</v>
      </c>
      <c r="X893">
        <f t="shared" si="289"/>
        <v>0</v>
      </c>
      <c r="Y893">
        <f t="shared" si="290"/>
        <v>0</v>
      </c>
      <c r="AA893" s="1" t="e">
        <f t="shared" si="291"/>
        <v>#N/A</v>
      </c>
    </row>
    <row r="894" spans="1:27" x14ac:dyDescent="0.25">
      <c r="A894" s="284">
        <f>+Declarations!A894</f>
        <v>0</v>
      </c>
      <c r="B894" t="str">
        <f t="shared" si="274"/>
        <v/>
      </c>
      <c r="C894" s="1" t="str">
        <f t="shared" si="275"/>
        <v/>
      </c>
      <c r="D894" s="1" t="str">
        <f t="shared" si="293"/>
        <v/>
      </c>
      <c r="E894" s="15">
        <f t="shared" si="276"/>
        <v>0</v>
      </c>
      <c r="F894" s="1">
        <f t="shared" si="277"/>
        <v>0</v>
      </c>
      <c r="G894" s="1" t="str">
        <f t="shared" si="278"/>
        <v/>
      </c>
      <c r="H894" t="str">
        <f t="shared" si="292"/>
        <v xml:space="preserve"> </v>
      </c>
      <c r="M894" s="39">
        <f t="shared" si="294"/>
        <v>0</v>
      </c>
      <c r="N894" s="39">
        <f t="shared" si="279"/>
        <v>0</v>
      </c>
      <c r="O894" s="39">
        <f t="shared" si="280"/>
        <v>0</v>
      </c>
      <c r="P894" s="39">
        <f t="shared" si="281"/>
        <v>0</v>
      </c>
      <c r="Q894" s="367">
        <f t="shared" si="282"/>
        <v>0</v>
      </c>
      <c r="R894" s="368">
        <f t="shared" si="283"/>
        <v>0</v>
      </c>
      <c r="S894" s="367">
        <f t="shared" si="284"/>
        <v>0</v>
      </c>
      <c r="T894" s="367">
        <f t="shared" si="285"/>
        <v>0</v>
      </c>
      <c r="U894">
        <f t="shared" si="286"/>
        <v>0</v>
      </c>
      <c r="V894">
        <f t="shared" si="287"/>
        <v>0</v>
      </c>
      <c r="W894">
        <f t="shared" si="288"/>
        <v>0</v>
      </c>
      <c r="X894">
        <f t="shared" si="289"/>
        <v>0</v>
      </c>
      <c r="Y894">
        <f t="shared" si="290"/>
        <v>0</v>
      </c>
      <c r="AA894" s="1" t="e">
        <f t="shared" si="291"/>
        <v>#N/A</v>
      </c>
    </row>
    <row r="895" spans="1:27" x14ac:dyDescent="0.25">
      <c r="A895" s="284">
        <f>+Declarations!A895</f>
        <v>0</v>
      </c>
      <c r="B895" t="str">
        <f t="shared" si="274"/>
        <v/>
      </c>
      <c r="C895" s="1" t="str">
        <f t="shared" si="275"/>
        <v/>
      </c>
      <c r="D895" s="1" t="str">
        <f t="shared" si="293"/>
        <v/>
      </c>
      <c r="E895" s="15">
        <f t="shared" si="276"/>
        <v>0</v>
      </c>
      <c r="F895" s="1">
        <f t="shared" si="277"/>
        <v>0</v>
      </c>
      <c r="G895" s="1" t="str">
        <f t="shared" si="278"/>
        <v/>
      </c>
      <c r="H895" t="str">
        <f t="shared" si="292"/>
        <v xml:space="preserve"> </v>
      </c>
      <c r="M895" s="39">
        <f t="shared" si="294"/>
        <v>0</v>
      </c>
      <c r="N895" s="39">
        <f t="shared" si="279"/>
        <v>0</v>
      </c>
      <c r="O895" s="39">
        <f t="shared" si="280"/>
        <v>0</v>
      </c>
      <c r="P895" s="39">
        <f t="shared" si="281"/>
        <v>0</v>
      </c>
      <c r="Q895" s="367">
        <f t="shared" si="282"/>
        <v>0</v>
      </c>
      <c r="R895" s="368">
        <f t="shared" si="283"/>
        <v>0</v>
      </c>
      <c r="S895" s="367">
        <f t="shared" si="284"/>
        <v>0</v>
      </c>
      <c r="T895" s="367">
        <f t="shared" si="285"/>
        <v>0</v>
      </c>
      <c r="U895">
        <f t="shared" si="286"/>
        <v>0</v>
      </c>
      <c r="V895">
        <f t="shared" si="287"/>
        <v>0</v>
      </c>
      <c r="W895">
        <f t="shared" si="288"/>
        <v>0</v>
      </c>
      <c r="X895">
        <f t="shared" si="289"/>
        <v>0</v>
      </c>
      <c r="Y895">
        <f t="shared" si="290"/>
        <v>0</v>
      </c>
      <c r="AA895" s="1" t="e">
        <f t="shared" si="291"/>
        <v>#N/A</v>
      </c>
    </row>
    <row r="896" spans="1:27" x14ac:dyDescent="0.25">
      <c r="A896" s="284">
        <f>+Declarations!A896</f>
        <v>0</v>
      </c>
      <c r="B896" t="str">
        <f t="shared" si="274"/>
        <v/>
      </c>
      <c r="C896" s="1" t="str">
        <f t="shared" si="275"/>
        <v/>
      </c>
      <c r="D896" s="1" t="str">
        <f t="shared" si="293"/>
        <v/>
      </c>
      <c r="E896" s="15">
        <f t="shared" si="276"/>
        <v>0</v>
      </c>
      <c r="F896" s="1">
        <f t="shared" si="277"/>
        <v>0</v>
      </c>
      <c r="G896" s="1" t="str">
        <f t="shared" si="278"/>
        <v/>
      </c>
      <c r="H896" t="str">
        <f t="shared" si="292"/>
        <v xml:space="preserve"> </v>
      </c>
      <c r="M896" s="39">
        <f t="shared" si="294"/>
        <v>0</v>
      </c>
      <c r="N896" s="39">
        <f t="shared" si="279"/>
        <v>0</v>
      </c>
      <c r="O896" s="39">
        <f t="shared" si="280"/>
        <v>0</v>
      </c>
      <c r="P896" s="39">
        <f t="shared" si="281"/>
        <v>0</v>
      </c>
      <c r="Q896" s="367">
        <f t="shared" si="282"/>
        <v>0</v>
      </c>
      <c r="R896" s="368">
        <f t="shared" si="283"/>
        <v>0</v>
      </c>
      <c r="S896" s="367">
        <f t="shared" si="284"/>
        <v>0</v>
      </c>
      <c r="T896" s="367">
        <f t="shared" si="285"/>
        <v>0</v>
      </c>
      <c r="U896">
        <f t="shared" si="286"/>
        <v>0</v>
      </c>
      <c r="V896">
        <f t="shared" si="287"/>
        <v>0</v>
      </c>
      <c r="W896">
        <f t="shared" si="288"/>
        <v>0</v>
      </c>
      <c r="X896">
        <f t="shared" si="289"/>
        <v>0</v>
      </c>
      <c r="Y896">
        <f t="shared" si="290"/>
        <v>0</v>
      </c>
      <c r="AA896" s="1" t="e">
        <f t="shared" si="291"/>
        <v>#N/A</v>
      </c>
    </row>
    <row r="897" spans="1:27" x14ac:dyDescent="0.25">
      <c r="A897" s="284">
        <f>+Declarations!A897</f>
        <v>0</v>
      </c>
      <c r="B897" t="str">
        <f t="shared" si="274"/>
        <v/>
      </c>
      <c r="C897" s="1" t="str">
        <f t="shared" si="275"/>
        <v/>
      </c>
      <c r="D897" s="1" t="str">
        <f t="shared" si="293"/>
        <v/>
      </c>
      <c r="E897" s="15">
        <f t="shared" si="276"/>
        <v>0</v>
      </c>
      <c r="F897" s="1">
        <f t="shared" si="277"/>
        <v>0</v>
      </c>
      <c r="G897" s="1" t="str">
        <f t="shared" si="278"/>
        <v/>
      </c>
      <c r="H897" t="str">
        <f t="shared" si="292"/>
        <v xml:space="preserve"> </v>
      </c>
      <c r="M897" s="39">
        <f t="shared" si="294"/>
        <v>0</v>
      </c>
      <c r="N897" s="39">
        <f t="shared" si="279"/>
        <v>0</v>
      </c>
      <c r="O897" s="39">
        <f t="shared" si="280"/>
        <v>0</v>
      </c>
      <c r="P897" s="39">
        <f t="shared" si="281"/>
        <v>0</v>
      </c>
      <c r="Q897" s="367">
        <f t="shared" si="282"/>
        <v>0</v>
      </c>
      <c r="R897" s="368">
        <f t="shared" si="283"/>
        <v>0</v>
      </c>
      <c r="S897" s="367">
        <f t="shared" si="284"/>
        <v>0</v>
      </c>
      <c r="T897" s="367">
        <f t="shared" si="285"/>
        <v>0</v>
      </c>
      <c r="U897">
        <f t="shared" si="286"/>
        <v>0</v>
      </c>
      <c r="V897">
        <f t="shared" si="287"/>
        <v>0</v>
      </c>
      <c r="W897">
        <f t="shared" si="288"/>
        <v>0</v>
      </c>
      <c r="X897">
        <f t="shared" si="289"/>
        <v>0</v>
      </c>
      <c r="Y897">
        <f t="shared" si="290"/>
        <v>0</v>
      </c>
      <c r="AA897" s="1" t="e">
        <f t="shared" si="291"/>
        <v>#N/A</v>
      </c>
    </row>
    <row r="898" spans="1:27" x14ac:dyDescent="0.25">
      <c r="A898" s="284">
        <f>+Declarations!A898</f>
        <v>0</v>
      </c>
      <c r="B898" t="str">
        <f t="shared" ref="B898:B961" si="295">IF(ISNA($AA898),"",INDEX(DECLARATIONS,$AA898,2))</f>
        <v/>
      </c>
      <c r="C898" s="1" t="str">
        <f t="shared" ref="C898:C961" si="296">IF(ISNA(AA898),"",INDEX(DECLARATIONS,$AA898,3))</f>
        <v/>
      </c>
      <c r="D898" s="1" t="str">
        <f t="shared" si="293"/>
        <v/>
      </c>
      <c r="E898" s="15">
        <f t="shared" ref="E898:E961" si="297">IF(ISNA($AA898),0,INDEX(DECLARATIONS,$AA898,5))</f>
        <v>0</v>
      </c>
      <c r="F898" s="1">
        <f t="shared" ref="F898:F961" si="298">IF(ISNA($AA898),0,INDEX(DECLARATIONS,$AA898,6))</f>
        <v>0</v>
      </c>
      <c r="G898" s="1" t="str">
        <f t="shared" ref="G898:G961" si="299">UPPER(IF(ISNA($AA898),"",INDEX(DECLARATIONS,$AA898,4)))</f>
        <v/>
      </c>
      <c r="H898" t="str">
        <f t="shared" si="292"/>
        <v xml:space="preserve"> </v>
      </c>
      <c r="M898" s="39">
        <f t="shared" si="294"/>
        <v>0</v>
      </c>
      <c r="N898" s="39">
        <f t="shared" ref="N898:N961" si="300">IF(ISNA(VLOOKUP($A898,JumpData,2,FALSE)),0,VLOOKUP($A898,JumpData,2,FALSE))</f>
        <v>0</v>
      </c>
      <c r="O898" s="39">
        <f t="shared" ref="O898:O961" si="301">IF(ISNA(VLOOKUP($A898,RunData,2,FALSE)),0,VLOOKUP($A898,RunData,2,FALSE))</f>
        <v>0</v>
      </c>
      <c r="P898" s="39">
        <f t="shared" ref="P898:P961" si="302">IF(ISNA(VLOOKUP($A898,ThrowData,2,FALSE)),0,VLOOKUP($A898,ThrowData,2,FALSE))</f>
        <v>0</v>
      </c>
      <c r="Q898" s="367">
        <f t="shared" ref="Q898:Q961" si="303">IF(ISNA(VLOOKUP($A898,SprintData,4,FALSE)),0,VLOOKUP($A898,SprintData,4,FALSE))+V898</f>
        <v>0</v>
      </c>
      <c r="R898" s="368">
        <f t="shared" ref="R898:R961" si="304">IF(ISNA(VLOOKUP($A898,JumpData,4,FALSE)),0,VLOOKUP($A898,JumpData,4,FALSE))+W898</f>
        <v>0</v>
      </c>
      <c r="S898" s="367">
        <f t="shared" ref="S898:S961" si="305">IF(ISNA(VLOOKUP($A898,RunData,4,FALSE)),0,VLOOKUP($A898,RunData,4,FALSE))+X898</f>
        <v>0</v>
      </c>
      <c r="T898" s="367">
        <f t="shared" ref="T898:T961" si="306">IF(ISNA(VLOOKUP($A898,ThrowData,4,FALSE)),0,VLOOKUP($A898,ThrowData,4,FALSE))+Y898</f>
        <v>0</v>
      </c>
      <c r="U898">
        <f t="shared" ref="U898:U961" si="307">+Q898+R898+S898+T898</f>
        <v>0</v>
      </c>
      <c r="V898">
        <f t="shared" ref="V898:V961" si="308">IF(AND($F898&gt;0,NOT(M898),Flexing),FlexPC,0)</f>
        <v>0</v>
      </c>
      <c r="W898">
        <f t="shared" ref="W898:W961" si="309">IF(AND($F898&gt;0,NOT(N898),Flexing),FlexPC,0)</f>
        <v>0</v>
      </c>
      <c r="X898">
        <f t="shared" ref="X898:X961" si="310">IF(AND($F898&gt;0,NOT(O898),Flexing),FlexPC,0)</f>
        <v>0</v>
      </c>
      <c r="Y898">
        <f t="shared" ref="Y898:Y961" si="311">IF(AND($F898&gt;0,NOT(P898),Flexing),FlexPC,0)</f>
        <v>0</v>
      </c>
      <c r="AA898" s="1" t="e">
        <f t="shared" ref="AA898:AA961" si="312">MATCH(A898,AthleteNumbers,0)</f>
        <v>#N/A</v>
      </c>
    </row>
    <row r="899" spans="1:27" x14ac:dyDescent="0.25">
      <c r="A899" s="284">
        <f>+Declarations!A899</f>
        <v>0</v>
      </c>
      <c r="B899" t="str">
        <f t="shared" si="295"/>
        <v/>
      </c>
      <c r="C899" s="1" t="str">
        <f t="shared" si="296"/>
        <v/>
      </c>
      <c r="D899" s="1" t="str">
        <f t="shared" si="293"/>
        <v/>
      </c>
      <c r="E899" s="15">
        <f t="shared" si="297"/>
        <v>0</v>
      </c>
      <c r="F899" s="1">
        <f t="shared" si="298"/>
        <v>0</v>
      </c>
      <c r="G899" s="1" t="str">
        <f t="shared" si="299"/>
        <v/>
      </c>
      <c r="H899" t="str">
        <f t="shared" si="292"/>
        <v xml:space="preserve"> </v>
      </c>
      <c r="M899" s="39">
        <f t="shared" si="294"/>
        <v>0</v>
      </c>
      <c r="N899" s="39">
        <f t="shared" si="300"/>
        <v>0</v>
      </c>
      <c r="O899" s="39">
        <f t="shared" si="301"/>
        <v>0</v>
      </c>
      <c r="P899" s="39">
        <f t="shared" si="302"/>
        <v>0</v>
      </c>
      <c r="Q899" s="367">
        <f t="shared" si="303"/>
        <v>0</v>
      </c>
      <c r="R899" s="368">
        <f t="shared" si="304"/>
        <v>0</v>
      </c>
      <c r="S899" s="367">
        <f t="shared" si="305"/>
        <v>0</v>
      </c>
      <c r="T899" s="367">
        <f t="shared" si="306"/>
        <v>0</v>
      </c>
      <c r="U899">
        <f t="shared" si="307"/>
        <v>0</v>
      </c>
      <c r="V899">
        <f t="shared" si="308"/>
        <v>0</v>
      </c>
      <c r="W899">
        <f t="shared" si="309"/>
        <v>0</v>
      </c>
      <c r="X899">
        <f t="shared" si="310"/>
        <v>0</v>
      </c>
      <c r="Y899">
        <f t="shared" si="311"/>
        <v>0</v>
      </c>
      <c r="AA899" s="1" t="e">
        <f t="shared" si="312"/>
        <v>#N/A</v>
      </c>
    </row>
    <row r="900" spans="1:27" x14ac:dyDescent="0.25">
      <c r="A900" s="284">
        <f>+Declarations!A900</f>
        <v>0</v>
      </c>
      <c r="B900" t="str">
        <f t="shared" si="295"/>
        <v/>
      </c>
      <c r="C900" s="1" t="str">
        <f t="shared" si="296"/>
        <v/>
      </c>
      <c r="D900" s="1" t="str">
        <f t="shared" si="293"/>
        <v/>
      </c>
      <c r="E900" s="15">
        <f t="shared" si="297"/>
        <v>0</v>
      </c>
      <c r="F900" s="1">
        <f t="shared" si="298"/>
        <v>0</v>
      </c>
      <c r="G900" s="1" t="str">
        <f t="shared" si="299"/>
        <v/>
      </c>
      <c r="H900" t="str">
        <f t="shared" ref="H900:H963" si="313">IF(ISBLANK(B900),"",LEFT(B900&amp;" ",FIND(" ",B900&amp;" ")+2))&amp;IF(F900&gt;0," ("&amp;F900&amp;")","")</f>
        <v xml:space="preserve"> </v>
      </c>
      <c r="M900" s="39">
        <f t="shared" si="294"/>
        <v>0</v>
      </c>
      <c r="N900" s="39">
        <f t="shared" si="300"/>
        <v>0</v>
      </c>
      <c r="O900" s="39">
        <f t="shared" si="301"/>
        <v>0</v>
      </c>
      <c r="P900" s="39">
        <f t="shared" si="302"/>
        <v>0</v>
      </c>
      <c r="Q900" s="367">
        <f t="shared" si="303"/>
        <v>0</v>
      </c>
      <c r="R900" s="368">
        <f t="shared" si="304"/>
        <v>0</v>
      </c>
      <c r="S900" s="367">
        <f t="shared" si="305"/>
        <v>0</v>
      </c>
      <c r="T900" s="367">
        <f t="shared" si="306"/>
        <v>0</v>
      </c>
      <c r="U900">
        <f t="shared" si="307"/>
        <v>0</v>
      </c>
      <c r="V900">
        <f t="shared" si="308"/>
        <v>0</v>
      </c>
      <c r="W900">
        <f t="shared" si="309"/>
        <v>0</v>
      </c>
      <c r="X900">
        <f t="shared" si="310"/>
        <v>0</v>
      </c>
      <c r="Y900">
        <f t="shared" si="311"/>
        <v>0</v>
      </c>
      <c r="AA900" s="1" t="e">
        <f t="shared" si="312"/>
        <v>#N/A</v>
      </c>
    </row>
    <row r="901" spans="1:27" x14ac:dyDescent="0.25">
      <c r="A901" s="284">
        <f>+Declarations!A901</f>
        <v>0</v>
      </c>
      <c r="B901" t="str">
        <f t="shared" si="295"/>
        <v/>
      </c>
      <c r="C901" s="1" t="str">
        <f t="shared" si="296"/>
        <v/>
      </c>
      <c r="D901" s="1" t="str">
        <f t="shared" si="293"/>
        <v/>
      </c>
      <c r="E901" s="15">
        <f t="shared" si="297"/>
        <v>0</v>
      </c>
      <c r="F901" s="1">
        <f t="shared" si="298"/>
        <v>0</v>
      </c>
      <c r="G901" s="1" t="str">
        <f t="shared" si="299"/>
        <v/>
      </c>
      <c r="H901" t="str">
        <f t="shared" si="313"/>
        <v xml:space="preserve"> </v>
      </c>
      <c r="M901" s="39">
        <f t="shared" si="294"/>
        <v>0</v>
      </c>
      <c r="N901" s="39">
        <f t="shared" si="300"/>
        <v>0</v>
      </c>
      <c r="O901" s="39">
        <f t="shared" si="301"/>
        <v>0</v>
      </c>
      <c r="P901" s="39">
        <f t="shared" si="302"/>
        <v>0</v>
      </c>
      <c r="Q901" s="367">
        <f t="shared" si="303"/>
        <v>0</v>
      </c>
      <c r="R901" s="368">
        <f t="shared" si="304"/>
        <v>0</v>
      </c>
      <c r="S901" s="367">
        <f t="shared" si="305"/>
        <v>0</v>
      </c>
      <c r="T901" s="367">
        <f t="shared" si="306"/>
        <v>0</v>
      </c>
      <c r="U901">
        <f t="shared" si="307"/>
        <v>0</v>
      </c>
      <c r="V901">
        <f t="shared" si="308"/>
        <v>0</v>
      </c>
      <c r="W901">
        <f t="shared" si="309"/>
        <v>0</v>
      </c>
      <c r="X901">
        <f t="shared" si="310"/>
        <v>0</v>
      </c>
      <c r="Y901">
        <f t="shared" si="311"/>
        <v>0</v>
      </c>
      <c r="AA901" s="1" t="e">
        <f t="shared" si="312"/>
        <v>#N/A</v>
      </c>
    </row>
    <row r="902" spans="1:27" x14ac:dyDescent="0.25">
      <c r="A902" s="284">
        <f>+Declarations!A902</f>
        <v>0</v>
      </c>
      <c r="B902" t="str">
        <f t="shared" si="295"/>
        <v/>
      </c>
      <c r="C902" s="1" t="str">
        <f t="shared" si="296"/>
        <v/>
      </c>
      <c r="D902" s="1" t="str">
        <f t="shared" si="293"/>
        <v/>
      </c>
      <c r="E902" s="15">
        <f t="shared" si="297"/>
        <v>0</v>
      </c>
      <c r="F902" s="1">
        <f t="shared" si="298"/>
        <v>0</v>
      </c>
      <c r="G902" s="1" t="str">
        <f t="shared" si="299"/>
        <v/>
      </c>
      <c r="H902" t="str">
        <f t="shared" si="313"/>
        <v xml:space="preserve"> </v>
      </c>
      <c r="M902" s="39">
        <f t="shared" si="294"/>
        <v>0</v>
      </c>
      <c r="N902" s="39">
        <f t="shared" si="300"/>
        <v>0</v>
      </c>
      <c r="O902" s="39">
        <f t="shared" si="301"/>
        <v>0</v>
      </c>
      <c r="P902" s="39">
        <f t="shared" si="302"/>
        <v>0</v>
      </c>
      <c r="Q902" s="367">
        <f t="shared" si="303"/>
        <v>0</v>
      </c>
      <c r="R902" s="368">
        <f t="shared" si="304"/>
        <v>0</v>
      </c>
      <c r="S902" s="367">
        <f t="shared" si="305"/>
        <v>0</v>
      </c>
      <c r="T902" s="367">
        <f t="shared" si="306"/>
        <v>0</v>
      </c>
      <c r="U902">
        <f t="shared" si="307"/>
        <v>0</v>
      </c>
      <c r="V902">
        <f t="shared" si="308"/>
        <v>0</v>
      </c>
      <c r="W902">
        <f t="shared" si="309"/>
        <v>0</v>
      </c>
      <c r="X902">
        <f t="shared" si="310"/>
        <v>0</v>
      </c>
      <c r="Y902">
        <f t="shared" si="311"/>
        <v>0</v>
      </c>
      <c r="AA902" s="1" t="e">
        <f t="shared" si="312"/>
        <v>#N/A</v>
      </c>
    </row>
    <row r="903" spans="1:27" x14ac:dyDescent="0.25">
      <c r="A903" s="284">
        <f>+Declarations!A903</f>
        <v>0</v>
      </c>
      <c r="B903" t="str">
        <f t="shared" si="295"/>
        <v/>
      </c>
      <c r="C903" s="1" t="str">
        <f t="shared" si="296"/>
        <v/>
      </c>
      <c r="D903" s="1" t="str">
        <f t="shared" ref="D903:D966" si="314">IF(OR(G903="G",G903="F"),"F",IF(OR(G903="B",G903="M"),"M",""))</f>
        <v/>
      </c>
      <c r="E903" s="15">
        <f t="shared" si="297"/>
        <v>0</v>
      </c>
      <c r="F903" s="1">
        <f t="shared" si="298"/>
        <v>0</v>
      </c>
      <c r="G903" s="1" t="str">
        <f t="shared" si="299"/>
        <v/>
      </c>
      <c r="H903" t="str">
        <f t="shared" si="313"/>
        <v xml:space="preserve"> </v>
      </c>
      <c r="M903" s="39">
        <f t="shared" si="294"/>
        <v>0</v>
      </c>
      <c r="N903" s="39">
        <f t="shared" si="300"/>
        <v>0</v>
      </c>
      <c r="O903" s="39">
        <f t="shared" si="301"/>
        <v>0</v>
      </c>
      <c r="P903" s="39">
        <f t="shared" si="302"/>
        <v>0</v>
      </c>
      <c r="Q903" s="367">
        <f t="shared" si="303"/>
        <v>0</v>
      </c>
      <c r="R903" s="368">
        <f t="shared" si="304"/>
        <v>0</v>
      </c>
      <c r="S903" s="367">
        <f t="shared" si="305"/>
        <v>0</v>
      </c>
      <c r="T903" s="367">
        <f t="shared" si="306"/>
        <v>0</v>
      </c>
      <c r="U903">
        <f t="shared" si="307"/>
        <v>0</v>
      </c>
      <c r="V903">
        <f t="shared" si="308"/>
        <v>0</v>
      </c>
      <c r="W903">
        <f t="shared" si="309"/>
        <v>0</v>
      </c>
      <c r="X903">
        <f t="shared" si="310"/>
        <v>0</v>
      </c>
      <c r="Y903">
        <f t="shared" si="311"/>
        <v>0</v>
      </c>
      <c r="AA903" s="1" t="e">
        <f t="shared" si="312"/>
        <v>#N/A</v>
      </c>
    </row>
    <row r="904" spans="1:27" x14ac:dyDescent="0.25">
      <c r="A904" s="284">
        <f>+Declarations!A904</f>
        <v>0</v>
      </c>
      <c r="B904" t="str">
        <f t="shared" si="295"/>
        <v/>
      </c>
      <c r="C904" s="1" t="str">
        <f t="shared" si="296"/>
        <v/>
      </c>
      <c r="D904" s="1" t="str">
        <f t="shared" si="314"/>
        <v/>
      </c>
      <c r="E904" s="15">
        <f t="shared" si="297"/>
        <v>0</v>
      </c>
      <c r="F904" s="1">
        <f t="shared" si="298"/>
        <v>0</v>
      </c>
      <c r="G904" s="1" t="str">
        <f t="shared" si="299"/>
        <v/>
      </c>
      <c r="H904" t="str">
        <f t="shared" si="313"/>
        <v xml:space="preserve"> </v>
      </c>
      <c r="M904" s="39">
        <f t="shared" si="294"/>
        <v>0</v>
      </c>
      <c r="N904" s="39">
        <f t="shared" si="300"/>
        <v>0</v>
      </c>
      <c r="O904" s="39">
        <f t="shared" si="301"/>
        <v>0</v>
      </c>
      <c r="P904" s="39">
        <f t="shared" si="302"/>
        <v>0</v>
      </c>
      <c r="Q904" s="367">
        <f t="shared" si="303"/>
        <v>0</v>
      </c>
      <c r="R904" s="368">
        <f t="shared" si="304"/>
        <v>0</v>
      </c>
      <c r="S904" s="367">
        <f t="shared" si="305"/>
        <v>0</v>
      </c>
      <c r="T904" s="367">
        <f t="shared" si="306"/>
        <v>0</v>
      </c>
      <c r="U904">
        <f t="shared" si="307"/>
        <v>0</v>
      </c>
      <c r="V904">
        <f t="shared" si="308"/>
        <v>0</v>
      </c>
      <c r="W904">
        <f t="shared" si="309"/>
        <v>0</v>
      </c>
      <c r="X904">
        <f t="shared" si="310"/>
        <v>0</v>
      </c>
      <c r="Y904">
        <f t="shared" si="311"/>
        <v>0</v>
      </c>
      <c r="AA904" s="1" t="e">
        <f t="shared" si="312"/>
        <v>#N/A</v>
      </c>
    </row>
    <row r="905" spans="1:27" x14ac:dyDescent="0.25">
      <c r="A905" s="284">
        <f>+Declarations!A905</f>
        <v>0</v>
      </c>
      <c r="B905" t="str">
        <f t="shared" si="295"/>
        <v/>
      </c>
      <c r="C905" s="1" t="str">
        <f t="shared" si="296"/>
        <v/>
      </c>
      <c r="D905" s="1" t="str">
        <f t="shared" si="314"/>
        <v/>
      </c>
      <c r="E905" s="15">
        <f t="shared" si="297"/>
        <v>0</v>
      </c>
      <c r="F905" s="1">
        <f t="shared" si="298"/>
        <v>0</v>
      </c>
      <c r="G905" s="1" t="str">
        <f t="shared" si="299"/>
        <v/>
      </c>
      <c r="H905" t="str">
        <f t="shared" si="313"/>
        <v xml:space="preserve"> </v>
      </c>
      <c r="M905" s="39">
        <f t="shared" si="294"/>
        <v>0</v>
      </c>
      <c r="N905" s="39">
        <f t="shared" si="300"/>
        <v>0</v>
      </c>
      <c r="O905" s="39">
        <f t="shared" si="301"/>
        <v>0</v>
      </c>
      <c r="P905" s="39">
        <f t="shared" si="302"/>
        <v>0</v>
      </c>
      <c r="Q905" s="367">
        <f t="shared" si="303"/>
        <v>0</v>
      </c>
      <c r="R905" s="368">
        <f t="shared" si="304"/>
        <v>0</v>
      </c>
      <c r="S905" s="367">
        <f t="shared" si="305"/>
        <v>0</v>
      </c>
      <c r="T905" s="367">
        <f t="shared" si="306"/>
        <v>0</v>
      </c>
      <c r="U905">
        <f t="shared" si="307"/>
        <v>0</v>
      </c>
      <c r="V905">
        <f t="shared" si="308"/>
        <v>0</v>
      </c>
      <c r="W905">
        <f t="shared" si="309"/>
        <v>0</v>
      </c>
      <c r="X905">
        <f t="shared" si="310"/>
        <v>0</v>
      </c>
      <c r="Y905">
        <f t="shared" si="311"/>
        <v>0</v>
      </c>
      <c r="AA905" s="1" t="e">
        <f t="shared" si="312"/>
        <v>#N/A</v>
      </c>
    </row>
    <row r="906" spans="1:27" x14ac:dyDescent="0.25">
      <c r="A906" s="284">
        <f>+Declarations!A906</f>
        <v>0</v>
      </c>
      <c r="B906" t="str">
        <f t="shared" si="295"/>
        <v/>
      </c>
      <c r="C906" s="1" t="str">
        <f t="shared" si="296"/>
        <v/>
      </c>
      <c r="D906" s="1" t="str">
        <f t="shared" si="314"/>
        <v/>
      </c>
      <c r="E906" s="15">
        <f t="shared" si="297"/>
        <v>0</v>
      </c>
      <c r="F906" s="1">
        <f t="shared" si="298"/>
        <v>0</v>
      </c>
      <c r="G906" s="1" t="str">
        <f t="shared" si="299"/>
        <v/>
      </c>
      <c r="H906" t="str">
        <f t="shared" si="313"/>
        <v xml:space="preserve"> </v>
      </c>
      <c r="M906" s="39">
        <f t="shared" si="294"/>
        <v>0</v>
      </c>
      <c r="N906" s="39">
        <f t="shared" si="300"/>
        <v>0</v>
      </c>
      <c r="O906" s="39">
        <f t="shared" si="301"/>
        <v>0</v>
      </c>
      <c r="P906" s="39">
        <f t="shared" si="302"/>
        <v>0</v>
      </c>
      <c r="Q906" s="367">
        <f t="shared" si="303"/>
        <v>0</v>
      </c>
      <c r="R906" s="368">
        <f t="shared" si="304"/>
        <v>0</v>
      </c>
      <c r="S906" s="367">
        <f t="shared" si="305"/>
        <v>0</v>
      </c>
      <c r="T906" s="367">
        <f t="shared" si="306"/>
        <v>0</v>
      </c>
      <c r="U906">
        <f t="shared" si="307"/>
        <v>0</v>
      </c>
      <c r="V906">
        <f t="shared" si="308"/>
        <v>0</v>
      </c>
      <c r="W906">
        <f t="shared" si="309"/>
        <v>0</v>
      </c>
      <c r="X906">
        <f t="shared" si="310"/>
        <v>0</v>
      </c>
      <c r="Y906">
        <f t="shared" si="311"/>
        <v>0</v>
      </c>
      <c r="AA906" s="1" t="e">
        <f t="shared" si="312"/>
        <v>#N/A</v>
      </c>
    </row>
    <row r="907" spans="1:27" x14ac:dyDescent="0.25">
      <c r="A907" s="284">
        <f>+Declarations!A907</f>
        <v>0</v>
      </c>
      <c r="B907" t="str">
        <f t="shared" si="295"/>
        <v/>
      </c>
      <c r="C907" s="1" t="str">
        <f t="shared" si="296"/>
        <v/>
      </c>
      <c r="D907" s="1" t="str">
        <f t="shared" si="314"/>
        <v/>
      </c>
      <c r="E907" s="15">
        <f t="shared" si="297"/>
        <v>0</v>
      </c>
      <c r="F907" s="1">
        <f t="shared" si="298"/>
        <v>0</v>
      </c>
      <c r="G907" s="1" t="str">
        <f t="shared" si="299"/>
        <v/>
      </c>
      <c r="H907" t="str">
        <f t="shared" si="313"/>
        <v xml:space="preserve"> </v>
      </c>
      <c r="M907" s="39">
        <f t="shared" si="294"/>
        <v>0</v>
      </c>
      <c r="N907" s="39">
        <f t="shared" si="300"/>
        <v>0</v>
      </c>
      <c r="O907" s="39">
        <f t="shared" si="301"/>
        <v>0</v>
      </c>
      <c r="P907" s="39">
        <f t="shared" si="302"/>
        <v>0</v>
      </c>
      <c r="Q907" s="367">
        <f t="shared" si="303"/>
        <v>0</v>
      </c>
      <c r="R907" s="368">
        <f t="shared" si="304"/>
        <v>0</v>
      </c>
      <c r="S907" s="367">
        <f t="shared" si="305"/>
        <v>0</v>
      </c>
      <c r="T907" s="367">
        <f t="shared" si="306"/>
        <v>0</v>
      </c>
      <c r="U907">
        <f t="shared" si="307"/>
        <v>0</v>
      </c>
      <c r="V907">
        <f t="shared" si="308"/>
        <v>0</v>
      </c>
      <c r="W907">
        <f t="shared" si="309"/>
        <v>0</v>
      </c>
      <c r="X907">
        <f t="shared" si="310"/>
        <v>0</v>
      </c>
      <c r="Y907">
        <f t="shared" si="311"/>
        <v>0</v>
      </c>
      <c r="AA907" s="1" t="e">
        <f t="shared" si="312"/>
        <v>#N/A</v>
      </c>
    </row>
    <row r="908" spans="1:27" x14ac:dyDescent="0.25">
      <c r="A908" s="284">
        <f>+Declarations!A908</f>
        <v>0</v>
      </c>
      <c r="B908" t="str">
        <f t="shared" si="295"/>
        <v/>
      </c>
      <c r="C908" s="1" t="str">
        <f t="shared" si="296"/>
        <v/>
      </c>
      <c r="D908" s="1" t="str">
        <f t="shared" si="314"/>
        <v/>
      </c>
      <c r="E908" s="15">
        <f t="shared" si="297"/>
        <v>0</v>
      </c>
      <c r="F908" s="1">
        <f t="shared" si="298"/>
        <v>0</v>
      </c>
      <c r="G908" s="1" t="str">
        <f t="shared" si="299"/>
        <v/>
      </c>
      <c r="H908" t="str">
        <f t="shared" si="313"/>
        <v xml:space="preserve"> </v>
      </c>
      <c r="M908" s="39">
        <f t="shared" si="294"/>
        <v>0</v>
      </c>
      <c r="N908" s="39">
        <f t="shared" si="300"/>
        <v>0</v>
      </c>
      <c r="O908" s="39">
        <f t="shared" si="301"/>
        <v>0</v>
      </c>
      <c r="P908" s="39">
        <f t="shared" si="302"/>
        <v>0</v>
      </c>
      <c r="Q908" s="367">
        <f t="shared" si="303"/>
        <v>0</v>
      </c>
      <c r="R908" s="368">
        <f t="shared" si="304"/>
        <v>0</v>
      </c>
      <c r="S908" s="367">
        <f t="shared" si="305"/>
        <v>0</v>
      </c>
      <c r="T908" s="367">
        <f t="shared" si="306"/>
        <v>0</v>
      </c>
      <c r="U908">
        <f t="shared" si="307"/>
        <v>0</v>
      </c>
      <c r="V908">
        <f t="shared" si="308"/>
        <v>0</v>
      </c>
      <c r="W908">
        <f t="shared" si="309"/>
        <v>0</v>
      </c>
      <c r="X908">
        <f t="shared" si="310"/>
        <v>0</v>
      </c>
      <c r="Y908">
        <f t="shared" si="311"/>
        <v>0</v>
      </c>
      <c r="AA908" s="1" t="e">
        <f t="shared" si="312"/>
        <v>#N/A</v>
      </c>
    </row>
    <row r="909" spans="1:27" x14ac:dyDescent="0.25">
      <c r="A909" s="284">
        <f>+Declarations!A909</f>
        <v>0</v>
      </c>
      <c r="B909" t="str">
        <f t="shared" si="295"/>
        <v/>
      </c>
      <c r="C909" s="1" t="str">
        <f t="shared" si="296"/>
        <v/>
      </c>
      <c r="D909" s="1" t="str">
        <f t="shared" si="314"/>
        <v/>
      </c>
      <c r="E909" s="15">
        <f t="shared" si="297"/>
        <v>0</v>
      </c>
      <c r="F909" s="1">
        <f t="shared" si="298"/>
        <v>0</v>
      </c>
      <c r="G909" s="1" t="str">
        <f t="shared" si="299"/>
        <v/>
      </c>
      <c r="H909" t="str">
        <f t="shared" si="313"/>
        <v xml:space="preserve"> </v>
      </c>
      <c r="M909" s="39">
        <f t="shared" si="294"/>
        <v>0</v>
      </c>
      <c r="N909" s="39">
        <f t="shared" si="300"/>
        <v>0</v>
      </c>
      <c r="O909" s="39">
        <f t="shared" si="301"/>
        <v>0</v>
      </c>
      <c r="P909" s="39">
        <f t="shared" si="302"/>
        <v>0</v>
      </c>
      <c r="Q909" s="367">
        <f t="shared" si="303"/>
        <v>0</v>
      </c>
      <c r="R909" s="368">
        <f t="shared" si="304"/>
        <v>0</v>
      </c>
      <c r="S909" s="367">
        <f t="shared" si="305"/>
        <v>0</v>
      </c>
      <c r="T909" s="367">
        <f t="shared" si="306"/>
        <v>0</v>
      </c>
      <c r="U909">
        <f t="shared" si="307"/>
        <v>0</v>
      </c>
      <c r="V909">
        <f t="shared" si="308"/>
        <v>0</v>
      </c>
      <c r="W909">
        <f t="shared" si="309"/>
        <v>0</v>
      </c>
      <c r="X909">
        <f t="shared" si="310"/>
        <v>0</v>
      </c>
      <c r="Y909">
        <f t="shared" si="311"/>
        <v>0</v>
      </c>
      <c r="AA909" s="1" t="e">
        <f t="shared" si="312"/>
        <v>#N/A</v>
      </c>
    </row>
    <row r="910" spans="1:27" x14ac:dyDescent="0.25">
      <c r="A910" s="284">
        <f>+Declarations!A910</f>
        <v>0</v>
      </c>
      <c r="B910" t="str">
        <f t="shared" si="295"/>
        <v/>
      </c>
      <c r="C910" s="1" t="str">
        <f t="shared" si="296"/>
        <v/>
      </c>
      <c r="D910" s="1" t="str">
        <f t="shared" si="314"/>
        <v/>
      </c>
      <c r="E910" s="15">
        <f t="shared" si="297"/>
        <v>0</v>
      </c>
      <c r="F910" s="1">
        <f t="shared" si="298"/>
        <v>0</v>
      </c>
      <c r="G910" s="1" t="str">
        <f t="shared" si="299"/>
        <v/>
      </c>
      <c r="H910" t="str">
        <f t="shared" si="313"/>
        <v xml:space="preserve"> </v>
      </c>
      <c r="M910" s="39">
        <f t="shared" si="294"/>
        <v>0</v>
      </c>
      <c r="N910" s="39">
        <f t="shared" si="300"/>
        <v>0</v>
      </c>
      <c r="O910" s="39">
        <f t="shared" si="301"/>
        <v>0</v>
      </c>
      <c r="P910" s="39">
        <f t="shared" si="302"/>
        <v>0</v>
      </c>
      <c r="Q910" s="367">
        <f t="shared" si="303"/>
        <v>0</v>
      </c>
      <c r="R910" s="368">
        <f t="shared" si="304"/>
        <v>0</v>
      </c>
      <c r="S910" s="367">
        <f t="shared" si="305"/>
        <v>0</v>
      </c>
      <c r="T910" s="367">
        <f t="shared" si="306"/>
        <v>0</v>
      </c>
      <c r="U910">
        <f t="shared" si="307"/>
        <v>0</v>
      </c>
      <c r="V910">
        <f t="shared" si="308"/>
        <v>0</v>
      </c>
      <c r="W910">
        <f t="shared" si="309"/>
        <v>0</v>
      </c>
      <c r="X910">
        <f t="shared" si="310"/>
        <v>0</v>
      </c>
      <c r="Y910">
        <f t="shared" si="311"/>
        <v>0</v>
      </c>
      <c r="AA910" s="1" t="e">
        <f t="shared" si="312"/>
        <v>#N/A</v>
      </c>
    </row>
    <row r="911" spans="1:27" x14ac:dyDescent="0.25">
      <c r="A911" s="284">
        <f>+Declarations!A911</f>
        <v>0</v>
      </c>
      <c r="B911" t="str">
        <f t="shared" si="295"/>
        <v/>
      </c>
      <c r="C911" s="1" t="str">
        <f t="shared" si="296"/>
        <v/>
      </c>
      <c r="D911" s="1" t="str">
        <f t="shared" si="314"/>
        <v/>
      </c>
      <c r="E911" s="15">
        <f t="shared" si="297"/>
        <v>0</v>
      </c>
      <c r="F911" s="1">
        <f t="shared" si="298"/>
        <v>0</v>
      </c>
      <c r="G911" s="1" t="str">
        <f t="shared" si="299"/>
        <v/>
      </c>
      <c r="H911" t="str">
        <f t="shared" si="313"/>
        <v xml:space="preserve"> </v>
      </c>
      <c r="M911" s="39">
        <f t="shared" si="294"/>
        <v>0</v>
      </c>
      <c r="N911" s="39">
        <f t="shared" si="300"/>
        <v>0</v>
      </c>
      <c r="O911" s="39">
        <f t="shared" si="301"/>
        <v>0</v>
      </c>
      <c r="P911" s="39">
        <f t="shared" si="302"/>
        <v>0</v>
      </c>
      <c r="Q911" s="367">
        <f t="shared" si="303"/>
        <v>0</v>
      </c>
      <c r="R911" s="368">
        <f t="shared" si="304"/>
        <v>0</v>
      </c>
      <c r="S911" s="367">
        <f t="shared" si="305"/>
        <v>0</v>
      </c>
      <c r="T911" s="367">
        <f t="shared" si="306"/>
        <v>0</v>
      </c>
      <c r="U911">
        <f t="shared" si="307"/>
        <v>0</v>
      </c>
      <c r="V911">
        <f t="shared" si="308"/>
        <v>0</v>
      </c>
      <c r="W911">
        <f t="shared" si="309"/>
        <v>0</v>
      </c>
      <c r="X911">
        <f t="shared" si="310"/>
        <v>0</v>
      </c>
      <c r="Y911">
        <f t="shared" si="311"/>
        <v>0</v>
      </c>
      <c r="AA911" s="1" t="e">
        <f t="shared" si="312"/>
        <v>#N/A</v>
      </c>
    </row>
    <row r="912" spans="1:27" x14ac:dyDescent="0.25">
      <c r="A912" s="284">
        <f>+Declarations!A912</f>
        <v>0</v>
      </c>
      <c r="B912" t="str">
        <f t="shared" si="295"/>
        <v/>
      </c>
      <c r="C912" s="1" t="str">
        <f t="shared" si="296"/>
        <v/>
      </c>
      <c r="D912" s="1" t="str">
        <f t="shared" si="314"/>
        <v/>
      </c>
      <c r="E912" s="15">
        <f t="shared" si="297"/>
        <v>0</v>
      </c>
      <c r="F912" s="1">
        <f t="shared" si="298"/>
        <v>0</v>
      </c>
      <c r="G912" s="1" t="str">
        <f t="shared" si="299"/>
        <v/>
      </c>
      <c r="H912" t="str">
        <f t="shared" si="313"/>
        <v xml:space="preserve"> </v>
      </c>
      <c r="M912" s="39">
        <f t="shared" si="294"/>
        <v>0</v>
      </c>
      <c r="N912" s="39">
        <f t="shared" si="300"/>
        <v>0</v>
      </c>
      <c r="O912" s="39">
        <f t="shared" si="301"/>
        <v>0</v>
      </c>
      <c r="P912" s="39">
        <f t="shared" si="302"/>
        <v>0</v>
      </c>
      <c r="Q912" s="367">
        <f t="shared" si="303"/>
        <v>0</v>
      </c>
      <c r="R912" s="368">
        <f t="shared" si="304"/>
        <v>0</v>
      </c>
      <c r="S912" s="367">
        <f t="shared" si="305"/>
        <v>0</v>
      </c>
      <c r="T912" s="367">
        <f t="shared" si="306"/>
        <v>0</v>
      </c>
      <c r="U912">
        <f t="shared" si="307"/>
        <v>0</v>
      </c>
      <c r="V912">
        <f t="shared" si="308"/>
        <v>0</v>
      </c>
      <c r="W912">
        <f t="shared" si="309"/>
        <v>0</v>
      </c>
      <c r="X912">
        <f t="shared" si="310"/>
        <v>0</v>
      </c>
      <c r="Y912">
        <f t="shared" si="311"/>
        <v>0</v>
      </c>
      <c r="AA912" s="1" t="e">
        <f t="shared" si="312"/>
        <v>#N/A</v>
      </c>
    </row>
    <row r="913" spans="1:27" x14ac:dyDescent="0.25">
      <c r="A913" s="284">
        <f>+Declarations!A913</f>
        <v>0</v>
      </c>
      <c r="B913" t="str">
        <f t="shared" si="295"/>
        <v/>
      </c>
      <c r="C913" s="1" t="str">
        <f t="shared" si="296"/>
        <v/>
      </c>
      <c r="D913" s="1" t="str">
        <f t="shared" si="314"/>
        <v/>
      </c>
      <c r="E913" s="15">
        <f t="shared" si="297"/>
        <v>0</v>
      </c>
      <c r="F913" s="1">
        <f t="shared" si="298"/>
        <v>0</v>
      </c>
      <c r="G913" s="1" t="str">
        <f t="shared" si="299"/>
        <v/>
      </c>
      <c r="H913" t="str">
        <f t="shared" si="313"/>
        <v xml:space="preserve"> </v>
      </c>
      <c r="M913" s="39">
        <f t="shared" si="294"/>
        <v>0</v>
      </c>
      <c r="N913" s="39">
        <f t="shared" si="300"/>
        <v>0</v>
      </c>
      <c r="O913" s="39">
        <f t="shared" si="301"/>
        <v>0</v>
      </c>
      <c r="P913" s="39">
        <f t="shared" si="302"/>
        <v>0</v>
      </c>
      <c r="Q913" s="367">
        <f t="shared" si="303"/>
        <v>0</v>
      </c>
      <c r="R913" s="368">
        <f t="shared" si="304"/>
        <v>0</v>
      </c>
      <c r="S913" s="367">
        <f t="shared" si="305"/>
        <v>0</v>
      </c>
      <c r="T913" s="367">
        <f t="shared" si="306"/>
        <v>0</v>
      </c>
      <c r="U913">
        <f t="shared" si="307"/>
        <v>0</v>
      </c>
      <c r="V913">
        <f t="shared" si="308"/>
        <v>0</v>
      </c>
      <c r="W913">
        <f t="shared" si="309"/>
        <v>0</v>
      </c>
      <c r="X913">
        <f t="shared" si="310"/>
        <v>0</v>
      </c>
      <c r="Y913">
        <f t="shared" si="311"/>
        <v>0</v>
      </c>
      <c r="AA913" s="1" t="e">
        <f t="shared" si="312"/>
        <v>#N/A</v>
      </c>
    </row>
    <row r="914" spans="1:27" x14ac:dyDescent="0.25">
      <c r="A914" s="284">
        <f>+Declarations!A914</f>
        <v>0</v>
      </c>
      <c r="B914" t="str">
        <f t="shared" si="295"/>
        <v/>
      </c>
      <c r="C914" s="1" t="str">
        <f t="shared" si="296"/>
        <v/>
      </c>
      <c r="D914" s="1" t="str">
        <f t="shared" si="314"/>
        <v/>
      </c>
      <c r="E914" s="15">
        <f t="shared" si="297"/>
        <v>0</v>
      </c>
      <c r="F914" s="1">
        <f t="shared" si="298"/>
        <v>0</v>
      </c>
      <c r="G914" s="1" t="str">
        <f t="shared" si="299"/>
        <v/>
      </c>
      <c r="H914" t="str">
        <f t="shared" si="313"/>
        <v xml:space="preserve"> </v>
      </c>
      <c r="M914" s="39">
        <f t="shared" si="294"/>
        <v>0</v>
      </c>
      <c r="N914" s="39">
        <f t="shared" si="300"/>
        <v>0</v>
      </c>
      <c r="O914" s="39">
        <f t="shared" si="301"/>
        <v>0</v>
      </c>
      <c r="P914" s="39">
        <f t="shared" si="302"/>
        <v>0</v>
      </c>
      <c r="Q914" s="367">
        <f t="shared" si="303"/>
        <v>0</v>
      </c>
      <c r="R914" s="368">
        <f t="shared" si="304"/>
        <v>0</v>
      </c>
      <c r="S914" s="367">
        <f t="shared" si="305"/>
        <v>0</v>
      </c>
      <c r="T914" s="367">
        <f t="shared" si="306"/>
        <v>0</v>
      </c>
      <c r="U914">
        <f t="shared" si="307"/>
        <v>0</v>
      </c>
      <c r="V914">
        <f t="shared" si="308"/>
        <v>0</v>
      </c>
      <c r="W914">
        <f t="shared" si="309"/>
        <v>0</v>
      </c>
      <c r="X914">
        <f t="shared" si="310"/>
        <v>0</v>
      </c>
      <c r="Y914">
        <f t="shared" si="311"/>
        <v>0</v>
      </c>
      <c r="AA914" s="1" t="e">
        <f t="shared" si="312"/>
        <v>#N/A</v>
      </c>
    </row>
    <row r="915" spans="1:27" x14ac:dyDescent="0.25">
      <c r="A915" s="284">
        <f>+Declarations!A915</f>
        <v>0</v>
      </c>
      <c r="B915" t="str">
        <f t="shared" si="295"/>
        <v/>
      </c>
      <c r="C915" s="1" t="str">
        <f t="shared" si="296"/>
        <v/>
      </c>
      <c r="D915" s="1" t="str">
        <f t="shared" si="314"/>
        <v/>
      </c>
      <c r="E915" s="15">
        <f t="shared" si="297"/>
        <v>0</v>
      </c>
      <c r="F915" s="1">
        <f t="shared" si="298"/>
        <v>0</v>
      </c>
      <c r="G915" s="1" t="str">
        <f t="shared" si="299"/>
        <v/>
      </c>
      <c r="H915" t="str">
        <f t="shared" si="313"/>
        <v xml:space="preserve"> </v>
      </c>
      <c r="M915" s="39">
        <f t="shared" si="294"/>
        <v>0</v>
      </c>
      <c r="N915" s="39">
        <f t="shared" si="300"/>
        <v>0</v>
      </c>
      <c r="O915" s="39">
        <f t="shared" si="301"/>
        <v>0</v>
      </c>
      <c r="P915" s="39">
        <f t="shared" si="302"/>
        <v>0</v>
      </c>
      <c r="Q915" s="367">
        <f t="shared" si="303"/>
        <v>0</v>
      </c>
      <c r="R915" s="368">
        <f t="shared" si="304"/>
        <v>0</v>
      </c>
      <c r="S915" s="367">
        <f t="shared" si="305"/>
        <v>0</v>
      </c>
      <c r="T915" s="367">
        <f t="shared" si="306"/>
        <v>0</v>
      </c>
      <c r="U915">
        <f t="shared" si="307"/>
        <v>0</v>
      </c>
      <c r="V915">
        <f t="shared" si="308"/>
        <v>0</v>
      </c>
      <c r="W915">
        <f t="shared" si="309"/>
        <v>0</v>
      </c>
      <c r="X915">
        <f t="shared" si="310"/>
        <v>0</v>
      </c>
      <c r="Y915">
        <f t="shared" si="311"/>
        <v>0</v>
      </c>
      <c r="AA915" s="1" t="e">
        <f t="shared" si="312"/>
        <v>#N/A</v>
      </c>
    </row>
    <row r="916" spans="1:27" x14ac:dyDescent="0.25">
      <c r="A916" s="284">
        <f>+Declarations!A916</f>
        <v>0</v>
      </c>
      <c r="B916" t="str">
        <f t="shared" si="295"/>
        <v/>
      </c>
      <c r="C916" s="1" t="str">
        <f t="shared" si="296"/>
        <v/>
      </c>
      <c r="D916" s="1" t="str">
        <f t="shared" si="314"/>
        <v/>
      </c>
      <c r="E916" s="15">
        <f t="shared" si="297"/>
        <v>0</v>
      </c>
      <c r="F916" s="1">
        <f t="shared" si="298"/>
        <v>0</v>
      </c>
      <c r="G916" s="1" t="str">
        <f t="shared" si="299"/>
        <v/>
      </c>
      <c r="H916" t="str">
        <f t="shared" si="313"/>
        <v xml:space="preserve"> </v>
      </c>
      <c r="M916" s="39">
        <f t="shared" si="294"/>
        <v>0</v>
      </c>
      <c r="N916" s="39">
        <f t="shared" si="300"/>
        <v>0</v>
      </c>
      <c r="O916" s="39">
        <f t="shared" si="301"/>
        <v>0</v>
      </c>
      <c r="P916" s="39">
        <f t="shared" si="302"/>
        <v>0</v>
      </c>
      <c r="Q916" s="367">
        <f t="shared" si="303"/>
        <v>0</v>
      </c>
      <c r="R916" s="368">
        <f t="shared" si="304"/>
        <v>0</v>
      </c>
      <c r="S916" s="367">
        <f t="shared" si="305"/>
        <v>0</v>
      </c>
      <c r="T916" s="367">
        <f t="shared" si="306"/>
        <v>0</v>
      </c>
      <c r="U916">
        <f t="shared" si="307"/>
        <v>0</v>
      </c>
      <c r="V916">
        <f t="shared" si="308"/>
        <v>0</v>
      </c>
      <c r="W916">
        <f t="shared" si="309"/>
        <v>0</v>
      </c>
      <c r="X916">
        <f t="shared" si="310"/>
        <v>0</v>
      </c>
      <c r="Y916">
        <f t="shared" si="311"/>
        <v>0</v>
      </c>
      <c r="AA916" s="1" t="e">
        <f t="shared" si="312"/>
        <v>#N/A</v>
      </c>
    </row>
    <row r="917" spans="1:27" x14ac:dyDescent="0.25">
      <c r="A917" s="284">
        <f>+Declarations!A917</f>
        <v>0</v>
      </c>
      <c r="B917" t="str">
        <f t="shared" si="295"/>
        <v/>
      </c>
      <c r="C917" s="1" t="str">
        <f t="shared" si="296"/>
        <v/>
      </c>
      <c r="D917" s="1" t="str">
        <f t="shared" si="314"/>
        <v/>
      </c>
      <c r="E917" s="15">
        <f t="shared" si="297"/>
        <v>0</v>
      </c>
      <c r="F917" s="1">
        <f t="shared" si="298"/>
        <v>0</v>
      </c>
      <c r="G917" s="1" t="str">
        <f t="shared" si="299"/>
        <v/>
      </c>
      <c r="H917" t="str">
        <f t="shared" si="313"/>
        <v xml:space="preserve"> </v>
      </c>
      <c r="M917" s="39">
        <f t="shared" si="294"/>
        <v>0</v>
      </c>
      <c r="N917" s="39">
        <f t="shared" si="300"/>
        <v>0</v>
      </c>
      <c r="O917" s="39">
        <f t="shared" si="301"/>
        <v>0</v>
      </c>
      <c r="P917" s="39">
        <f t="shared" si="302"/>
        <v>0</v>
      </c>
      <c r="Q917" s="367">
        <f t="shared" si="303"/>
        <v>0</v>
      </c>
      <c r="R917" s="368">
        <f t="shared" si="304"/>
        <v>0</v>
      </c>
      <c r="S917" s="367">
        <f t="shared" si="305"/>
        <v>0</v>
      </c>
      <c r="T917" s="367">
        <f t="shared" si="306"/>
        <v>0</v>
      </c>
      <c r="U917">
        <f t="shared" si="307"/>
        <v>0</v>
      </c>
      <c r="V917">
        <f t="shared" si="308"/>
        <v>0</v>
      </c>
      <c r="W917">
        <f t="shared" si="309"/>
        <v>0</v>
      </c>
      <c r="X917">
        <f t="shared" si="310"/>
        <v>0</v>
      </c>
      <c r="Y917">
        <f t="shared" si="311"/>
        <v>0</v>
      </c>
      <c r="AA917" s="1" t="e">
        <f t="shared" si="312"/>
        <v>#N/A</v>
      </c>
    </row>
    <row r="918" spans="1:27" x14ac:dyDescent="0.25">
      <c r="A918" s="284">
        <f>+Declarations!A918</f>
        <v>0</v>
      </c>
      <c r="B918" t="str">
        <f t="shared" si="295"/>
        <v/>
      </c>
      <c r="C918" s="1" t="str">
        <f t="shared" si="296"/>
        <v/>
      </c>
      <c r="D918" s="1" t="str">
        <f t="shared" si="314"/>
        <v/>
      </c>
      <c r="E918" s="15">
        <f t="shared" si="297"/>
        <v>0</v>
      </c>
      <c r="F918" s="1">
        <f t="shared" si="298"/>
        <v>0</v>
      </c>
      <c r="G918" s="1" t="str">
        <f t="shared" si="299"/>
        <v/>
      </c>
      <c r="H918" t="str">
        <f t="shared" si="313"/>
        <v xml:space="preserve"> </v>
      </c>
      <c r="M918" s="39">
        <f t="shared" si="294"/>
        <v>0</v>
      </c>
      <c r="N918" s="39">
        <f t="shared" si="300"/>
        <v>0</v>
      </c>
      <c r="O918" s="39">
        <f t="shared" si="301"/>
        <v>0</v>
      </c>
      <c r="P918" s="39">
        <f t="shared" si="302"/>
        <v>0</v>
      </c>
      <c r="Q918" s="367">
        <f t="shared" si="303"/>
        <v>0</v>
      </c>
      <c r="R918" s="368">
        <f t="shared" si="304"/>
        <v>0</v>
      </c>
      <c r="S918" s="367">
        <f t="shared" si="305"/>
        <v>0</v>
      </c>
      <c r="T918" s="367">
        <f t="shared" si="306"/>
        <v>0</v>
      </c>
      <c r="U918">
        <f t="shared" si="307"/>
        <v>0</v>
      </c>
      <c r="V918">
        <f t="shared" si="308"/>
        <v>0</v>
      </c>
      <c r="W918">
        <f t="shared" si="309"/>
        <v>0</v>
      </c>
      <c r="X918">
        <f t="shared" si="310"/>
        <v>0</v>
      </c>
      <c r="Y918">
        <f t="shared" si="311"/>
        <v>0</v>
      </c>
      <c r="AA918" s="1" t="e">
        <f t="shared" si="312"/>
        <v>#N/A</v>
      </c>
    </row>
    <row r="919" spans="1:27" x14ac:dyDescent="0.25">
      <c r="A919" s="284">
        <f>+Declarations!A919</f>
        <v>0</v>
      </c>
      <c r="B919" t="str">
        <f t="shared" si="295"/>
        <v/>
      </c>
      <c r="C919" s="1" t="str">
        <f t="shared" si="296"/>
        <v/>
      </c>
      <c r="D919" s="1" t="str">
        <f t="shared" si="314"/>
        <v/>
      </c>
      <c r="E919" s="15">
        <f t="shared" si="297"/>
        <v>0</v>
      </c>
      <c r="F919" s="1">
        <f t="shared" si="298"/>
        <v>0</v>
      </c>
      <c r="G919" s="1" t="str">
        <f t="shared" si="299"/>
        <v/>
      </c>
      <c r="H919" t="str">
        <f t="shared" si="313"/>
        <v xml:space="preserve"> </v>
      </c>
      <c r="M919" s="39">
        <f t="shared" si="294"/>
        <v>0</v>
      </c>
      <c r="N919" s="39">
        <f t="shared" si="300"/>
        <v>0</v>
      </c>
      <c r="O919" s="39">
        <f t="shared" si="301"/>
        <v>0</v>
      </c>
      <c r="P919" s="39">
        <f t="shared" si="302"/>
        <v>0</v>
      </c>
      <c r="Q919" s="367">
        <f t="shared" si="303"/>
        <v>0</v>
      </c>
      <c r="R919" s="368">
        <f t="shared" si="304"/>
        <v>0</v>
      </c>
      <c r="S919" s="367">
        <f t="shared" si="305"/>
        <v>0</v>
      </c>
      <c r="T919" s="367">
        <f t="shared" si="306"/>
        <v>0</v>
      </c>
      <c r="U919">
        <f t="shared" si="307"/>
        <v>0</v>
      </c>
      <c r="V919">
        <f t="shared" si="308"/>
        <v>0</v>
      </c>
      <c r="W919">
        <f t="shared" si="309"/>
        <v>0</v>
      </c>
      <c r="X919">
        <f t="shared" si="310"/>
        <v>0</v>
      </c>
      <c r="Y919">
        <f t="shared" si="311"/>
        <v>0</v>
      </c>
      <c r="AA919" s="1" t="e">
        <f t="shared" si="312"/>
        <v>#N/A</v>
      </c>
    </row>
    <row r="920" spans="1:27" x14ac:dyDescent="0.25">
      <c r="A920" s="284">
        <f>+Declarations!A920</f>
        <v>0</v>
      </c>
      <c r="B920" t="str">
        <f t="shared" si="295"/>
        <v/>
      </c>
      <c r="C920" s="1" t="str">
        <f t="shared" si="296"/>
        <v/>
      </c>
      <c r="D920" s="1" t="str">
        <f t="shared" si="314"/>
        <v/>
      </c>
      <c r="E920" s="15">
        <f t="shared" si="297"/>
        <v>0</v>
      </c>
      <c r="F920" s="1">
        <f t="shared" si="298"/>
        <v>0</v>
      </c>
      <c r="G920" s="1" t="str">
        <f t="shared" si="299"/>
        <v/>
      </c>
      <c r="H920" t="str">
        <f t="shared" si="313"/>
        <v xml:space="preserve"> </v>
      </c>
      <c r="M920" s="39">
        <f t="shared" si="294"/>
        <v>0</v>
      </c>
      <c r="N920" s="39">
        <f t="shared" si="300"/>
        <v>0</v>
      </c>
      <c r="O920" s="39">
        <f t="shared" si="301"/>
        <v>0</v>
      </c>
      <c r="P920" s="39">
        <f t="shared" si="302"/>
        <v>0</v>
      </c>
      <c r="Q920" s="367">
        <f t="shared" si="303"/>
        <v>0</v>
      </c>
      <c r="R920" s="368">
        <f t="shared" si="304"/>
        <v>0</v>
      </c>
      <c r="S920" s="367">
        <f t="shared" si="305"/>
        <v>0</v>
      </c>
      <c r="T920" s="367">
        <f t="shared" si="306"/>
        <v>0</v>
      </c>
      <c r="U920">
        <f t="shared" si="307"/>
        <v>0</v>
      </c>
      <c r="V920">
        <f t="shared" si="308"/>
        <v>0</v>
      </c>
      <c r="W920">
        <f t="shared" si="309"/>
        <v>0</v>
      </c>
      <c r="X920">
        <f t="shared" si="310"/>
        <v>0</v>
      </c>
      <c r="Y920">
        <f t="shared" si="311"/>
        <v>0</v>
      </c>
      <c r="AA920" s="1" t="e">
        <f t="shared" si="312"/>
        <v>#N/A</v>
      </c>
    </row>
    <row r="921" spans="1:27" x14ac:dyDescent="0.25">
      <c r="A921" s="284">
        <f>+Declarations!A921</f>
        <v>0</v>
      </c>
      <c r="B921" t="str">
        <f t="shared" si="295"/>
        <v/>
      </c>
      <c r="C921" s="1" t="str">
        <f t="shared" si="296"/>
        <v/>
      </c>
      <c r="D921" s="1" t="str">
        <f t="shared" si="314"/>
        <v/>
      </c>
      <c r="E921" s="15">
        <f t="shared" si="297"/>
        <v>0</v>
      </c>
      <c r="F921" s="1">
        <f t="shared" si="298"/>
        <v>0</v>
      </c>
      <c r="G921" s="1" t="str">
        <f t="shared" si="299"/>
        <v/>
      </c>
      <c r="H921" t="str">
        <f t="shared" si="313"/>
        <v xml:space="preserve"> </v>
      </c>
      <c r="M921" s="39">
        <f t="shared" si="294"/>
        <v>0</v>
      </c>
      <c r="N921" s="39">
        <f t="shared" si="300"/>
        <v>0</v>
      </c>
      <c r="O921" s="39">
        <f t="shared" si="301"/>
        <v>0</v>
      </c>
      <c r="P921" s="39">
        <f t="shared" si="302"/>
        <v>0</v>
      </c>
      <c r="Q921" s="367">
        <f t="shared" si="303"/>
        <v>0</v>
      </c>
      <c r="R921" s="368">
        <f t="shared" si="304"/>
        <v>0</v>
      </c>
      <c r="S921" s="367">
        <f t="shared" si="305"/>
        <v>0</v>
      </c>
      <c r="T921" s="367">
        <f t="shared" si="306"/>
        <v>0</v>
      </c>
      <c r="U921">
        <f t="shared" si="307"/>
        <v>0</v>
      </c>
      <c r="V921">
        <f t="shared" si="308"/>
        <v>0</v>
      </c>
      <c r="W921">
        <f t="shared" si="309"/>
        <v>0</v>
      </c>
      <c r="X921">
        <f t="shared" si="310"/>
        <v>0</v>
      </c>
      <c r="Y921">
        <f t="shared" si="311"/>
        <v>0</v>
      </c>
      <c r="AA921" s="1" t="e">
        <f t="shared" si="312"/>
        <v>#N/A</v>
      </c>
    </row>
    <row r="922" spans="1:27" x14ac:dyDescent="0.25">
      <c r="A922" s="284">
        <f>+Declarations!A922</f>
        <v>0</v>
      </c>
      <c r="B922" t="str">
        <f t="shared" si="295"/>
        <v/>
      </c>
      <c r="C922" s="1" t="str">
        <f t="shared" si="296"/>
        <v/>
      </c>
      <c r="D922" s="1" t="str">
        <f t="shared" si="314"/>
        <v/>
      </c>
      <c r="E922" s="15">
        <f t="shared" si="297"/>
        <v>0</v>
      </c>
      <c r="F922" s="1">
        <f t="shared" si="298"/>
        <v>0</v>
      </c>
      <c r="G922" s="1" t="str">
        <f t="shared" si="299"/>
        <v/>
      </c>
      <c r="H922" t="str">
        <f t="shared" si="313"/>
        <v xml:space="preserve"> </v>
      </c>
      <c r="M922" s="39">
        <f t="shared" si="294"/>
        <v>0</v>
      </c>
      <c r="N922" s="39">
        <f t="shared" si="300"/>
        <v>0</v>
      </c>
      <c r="O922" s="39">
        <f t="shared" si="301"/>
        <v>0</v>
      </c>
      <c r="P922" s="39">
        <f t="shared" si="302"/>
        <v>0</v>
      </c>
      <c r="Q922" s="367">
        <f t="shared" si="303"/>
        <v>0</v>
      </c>
      <c r="R922" s="368">
        <f t="shared" si="304"/>
        <v>0</v>
      </c>
      <c r="S922" s="367">
        <f t="shared" si="305"/>
        <v>0</v>
      </c>
      <c r="T922" s="367">
        <f t="shared" si="306"/>
        <v>0</v>
      </c>
      <c r="U922">
        <f t="shared" si="307"/>
        <v>0</v>
      </c>
      <c r="V922">
        <f t="shared" si="308"/>
        <v>0</v>
      </c>
      <c r="W922">
        <f t="shared" si="309"/>
        <v>0</v>
      </c>
      <c r="X922">
        <f t="shared" si="310"/>
        <v>0</v>
      </c>
      <c r="Y922">
        <f t="shared" si="311"/>
        <v>0</v>
      </c>
      <c r="AA922" s="1" t="e">
        <f t="shared" si="312"/>
        <v>#N/A</v>
      </c>
    </row>
    <row r="923" spans="1:27" x14ac:dyDescent="0.25">
      <c r="A923" s="284">
        <f>+Declarations!A923</f>
        <v>0</v>
      </c>
      <c r="B923" t="str">
        <f t="shared" si="295"/>
        <v/>
      </c>
      <c r="C923" s="1" t="str">
        <f t="shared" si="296"/>
        <v/>
      </c>
      <c r="D923" s="1" t="str">
        <f t="shared" si="314"/>
        <v/>
      </c>
      <c r="E923" s="15">
        <f t="shared" si="297"/>
        <v>0</v>
      </c>
      <c r="F923" s="1">
        <f t="shared" si="298"/>
        <v>0</v>
      </c>
      <c r="G923" s="1" t="str">
        <f t="shared" si="299"/>
        <v/>
      </c>
      <c r="H923" t="str">
        <f t="shared" si="313"/>
        <v xml:space="preserve"> </v>
      </c>
      <c r="M923" s="39">
        <f t="shared" si="294"/>
        <v>0</v>
      </c>
      <c r="N923" s="39">
        <f t="shared" si="300"/>
        <v>0</v>
      </c>
      <c r="O923" s="39">
        <f t="shared" si="301"/>
        <v>0</v>
      </c>
      <c r="P923" s="39">
        <f t="shared" si="302"/>
        <v>0</v>
      </c>
      <c r="Q923" s="367">
        <f t="shared" si="303"/>
        <v>0</v>
      </c>
      <c r="R923" s="368">
        <f t="shared" si="304"/>
        <v>0</v>
      </c>
      <c r="S923" s="367">
        <f t="shared" si="305"/>
        <v>0</v>
      </c>
      <c r="T923" s="367">
        <f t="shared" si="306"/>
        <v>0</v>
      </c>
      <c r="U923">
        <f t="shared" si="307"/>
        <v>0</v>
      </c>
      <c r="V923">
        <f t="shared" si="308"/>
        <v>0</v>
      </c>
      <c r="W923">
        <f t="shared" si="309"/>
        <v>0</v>
      </c>
      <c r="X923">
        <f t="shared" si="310"/>
        <v>0</v>
      </c>
      <c r="Y923">
        <f t="shared" si="311"/>
        <v>0</v>
      </c>
      <c r="AA923" s="1" t="e">
        <f t="shared" si="312"/>
        <v>#N/A</v>
      </c>
    </row>
    <row r="924" spans="1:27" x14ac:dyDescent="0.25">
      <c r="A924" s="284">
        <f>+Declarations!A924</f>
        <v>0</v>
      </c>
      <c r="B924" t="str">
        <f t="shared" si="295"/>
        <v/>
      </c>
      <c r="C924" s="1" t="str">
        <f t="shared" si="296"/>
        <v/>
      </c>
      <c r="D924" s="1" t="str">
        <f t="shared" si="314"/>
        <v/>
      </c>
      <c r="E924" s="15">
        <f t="shared" si="297"/>
        <v>0</v>
      </c>
      <c r="F924" s="1">
        <f t="shared" si="298"/>
        <v>0</v>
      </c>
      <c r="G924" s="1" t="str">
        <f t="shared" si="299"/>
        <v/>
      </c>
      <c r="H924" t="str">
        <f t="shared" si="313"/>
        <v xml:space="preserve"> </v>
      </c>
      <c r="M924" s="39">
        <f t="shared" si="294"/>
        <v>0</v>
      </c>
      <c r="N924" s="39">
        <f t="shared" si="300"/>
        <v>0</v>
      </c>
      <c r="O924" s="39">
        <f t="shared" si="301"/>
        <v>0</v>
      </c>
      <c r="P924" s="39">
        <f t="shared" si="302"/>
        <v>0</v>
      </c>
      <c r="Q924" s="367">
        <f t="shared" si="303"/>
        <v>0</v>
      </c>
      <c r="R924" s="368">
        <f t="shared" si="304"/>
        <v>0</v>
      </c>
      <c r="S924" s="367">
        <f t="shared" si="305"/>
        <v>0</v>
      </c>
      <c r="T924" s="367">
        <f t="shared" si="306"/>
        <v>0</v>
      </c>
      <c r="U924">
        <f t="shared" si="307"/>
        <v>0</v>
      </c>
      <c r="V924">
        <f t="shared" si="308"/>
        <v>0</v>
      </c>
      <c r="W924">
        <f t="shared" si="309"/>
        <v>0</v>
      </c>
      <c r="X924">
        <f t="shared" si="310"/>
        <v>0</v>
      </c>
      <c r="Y924">
        <f t="shared" si="311"/>
        <v>0</v>
      </c>
      <c r="AA924" s="1" t="e">
        <f t="shared" si="312"/>
        <v>#N/A</v>
      </c>
    </row>
    <row r="925" spans="1:27" x14ac:dyDescent="0.25">
      <c r="A925" s="284">
        <f>+Declarations!A925</f>
        <v>0</v>
      </c>
      <c r="B925" t="str">
        <f t="shared" si="295"/>
        <v/>
      </c>
      <c r="C925" s="1" t="str">
        <f t="shared" si="296"/>
        <v/>
      </c>
      <c r="D925" s="1" t="str">
        <f t="shared" si="314"/>
        <v/>
      </c>
      <c r="E925" s="15">
        <f t="shared" si="297"/>
        <v>0</v>
      </c>
      <c r="F925" s="1">
        <f t="shared" si="298"/>
        <v>0</v>
      </c>
      <c r="G925" s="1" t="str">
        <f t="shared" si="299"/>
        <v/>
      </c>
      <c r="H925" t="str">
        <f t="shared" si="313"/>
        <v xml:space="preserve"> </v>
      </c>
      <c r="M925" s="39">
        <f t="shared" si="294"/>
        <v>0</v>
      </c>
      <c r="N925" s="39">
        <f t="shared" si="300"/>
        <v>0</v>
      </c>
      <c r="O925" s="39">
        <f t="shared" si="301"/>
        <v>0</v>
      </c>
      <c r="P925" s="39">
        <f t="shared" si="302"/>
        <v>0</v>
      </c>
      <c r="Q925" s="367">
        <f t="shared" si="303"/>
        <v>0</v>
      </c>
      <c r="R925" s="368">
        <f t="shared" si="304"/>
        <v>0</v>
      </c>
      <c r="S925" s="367">
        <f t="shared" si="305"/>
        <v>0</v>
      </c>
      <c r="T925" s="367">
        <f t="shared" si="306"/>
        <v>0</v>
      </c>
      <c r="U925">
        <f t="shared" si="307"/>
        <v>0</v>
      </c>
      <c r="V925">
        <f t="shared" si="308"/>
        <v>0</v>
      </c>
      <c r="W925">
        <f t="shared" si="309"/>
        <v>0</v>
      </c>
      <c r="X925">
        <f t="shared" si="310"/>
        <v>0</v>
      </c>
      <c r="Y925">
        <f t="shared" si="311"/>
        <v>0</v>
      </c>
      <c r="AA925" s="1" t="e">
        <f t="shared" si="312"/>
        <v>#N/A</v>
      </c>
    </row>
    <row r="926" spans="1:27" x14ac:dyDescent="0.25">
      <c r="A926" s="284">
        <f>+Declarations!A926</f>
        <v>0</v>
      </c>
      <c r="B926" t="str">
        <f t="shared" si="295"/>
        <v/>
      </c>
      <c r="C926" s="1" t="str">
        <f t="shared" si="296"/>
        <v/>
      </c>
      <c r="D926" s="1" t="str">
        <f t="shared" si="314"/>
        <v/>
      </c>
      <c r="E926" s="15">
        <f t="shared" si="297"/>
        <v>0</v>
      </c>
      <c r="F926" s="1">
        <f t="shared" si="298"/>
        <v>0</v>
      </c>
      <c r="G926" s="1" t="str">
        <f t="shared" si="299"/>
        <v/>
      </c>
      <c r="H926" t="str">
        <f t="shared" si="313"/>
        <v xml:space="preserve"> </v>
      </c>
      <c r="M926" s="39">
        <f t="shared" si="294"/>
        <v>0</v>
      </c>
      <c r="N926" s="39">
        <f t="shared" si="300"/>
        <v>0</v>
      </c>
      <c r="O926" s="39">
        <f t="shared" si="301"/>
        <v>0</v>
      </c>
      <c r="P926" s="39">
        <f t="shared" si="302"/>
        <v>0</v>
      </c>
      <c r="Q926" s="367">
        <f t="shared" si="303"/>
        <v>0</v>
      </c>
      <c r="R926" s="368">
        <f t="shared" si="304"/>
        <v>0</v>
      </c>
      <c r="S926" s="367">
        <f t="shared" si="305"/>
        <v>0</v>
      </c>
      <c r="T926" s="367">
        <f t="shared" si="306"/>
        <v>0</v>
      </c>
      <c r="U926">
        <f t="shared" si="307"/>
        <v>0</v>
      </c>
      <c r="V926">
        <f t="shared" si="308"/>
        <v>0</v>
      </c>
      <c r="W926">
        <f t="shared" si="309"/>
        <v>0</v>
      </c>
      <c r="X926">
        <f t="shared" si="310"/>
        <v>0</v>
      </c>
      <c r="Y926">
        <f t="shared" si="311"/>
        <v>0</v>
      </c>
      <c r="AA926" s="1" t="e">
        <f t="shared" si="312"/>
        <v>#N/A</v>
      </c>
    </row>
    <row r="927" spans="1:27" x14ac:dyDescent="0.25">
      <c r="A927" s="284">
        <f>+Declarations!A927</f>
        <v>0</v>
      </c>
      <c r="B927" t="str">
        <f t="shared" si="295"/>
        <v/>
      </c>
      <c r="C927" s="1" t="str">
        <f t="shared" si="296"/>
        <v/>
      </c>
      <c r="D927" s="1" t="str">
        <f t="shared" si="314"/>
        <v/>
      </c>
      <c r="E927" s="15">
        <f t="shared" si="297"/>
        <v>0</v>
      </c>
      <c r="F927" s="1">
        <f t="shared" si="298"/>
        <v>0</v>
      </c>
      <c r="G927" s="1" t="str">
        <f t="shared" si="299"/>
        <v/>
      </c>
      <c r="H927" t="str">
        <f t="shared" si="313"/>
        <v xml:space="preserve"> </v>
      </c>
      <c r="M927" s="39">
        <f t="shared" si="294"/>
        <v>0</v>
      </c>
      <c r="N927" s="39">
        <f t="shared" si="300"/>
        <v>0</v>
      </c>
      <c r="O927" s="39">
        <f t="shared" si="301"/>
        <v>0</v>
      </c>
      <c r="P927" s="39">
        <f t="shared" si="302"/>
        <v>0</v>
      </c>
      <c r="Q927" s="367">
        <f t="shared" si="303"/>
        <v>0</v>
      </c>
      <c r="R927" s="368">
        <f t="shared" si="304"/>
        <v>0</v>
      </c>
      <c r="S927" s="367">
        <f t="shared" si="305"/>
        <v>0</v>
      </c>
      <c r="T927" s="367">
        <f t="shared" si="306"/>
        <v>0</v>
      </c>
      <c r="U927">
        <f t="shared" si="307"/>
        <v>0</v>
      </c>
      <c r="V927">
        <f t="shared" si="308"/>
        <v>0</v>
      </c>
      <c r="W927">
        <f t="shared" si="309"/>
        <v>0</v>
      </c>
      <c r="X927">
        <f t="shared" si="310"/>
        <v>0</v>
      </c>
      <c r="Y927">
        <f t="shared" si="311"/>
        <v>0</v>
      </c>
      <c r="AA927" s="1" t="e">
        <f t="shared" si="312"/>
        <v>#N/A</v>
      </c>
    </row>
    <row r="928" spans="1:27" x14ac:dyDescent="0.25">
      <c r="A928" s="284">
        <f>+Declarations!A928</f>
        <v>0</v>
      </c>
      <c r="B928" t="str">
        <f t="shared" si="295"/>
        <v/>
      </c>
      <c r="C928" s="1" t="str">
        <f t="shared" si="296"/>
        <v/>
      </c>
      <c r="D928" s="1" t="str">
        <f t="shared" si="314"/>
        <v/>
      </c>
      <c r="E928" s="15">
        <f t="shared" si="297"/>
        <v>0</v>
      </c>
      <c r="F928" s="1">
        <f t="shared" si="298"/>
        <v>0</v>
      </c>
      <c r="G928" s="1" t="str">
        <f t="shared" si="299"/>
        <v/>
      </c>
      <c r="H928" t="str">
        <f t="shared" si="313"/>
        <v xml:space="preserve"> </v>
      </c>
      <c r="M928" s="39">
        <f t="shared" si="294"/>
        <v>0</v>
      </c>
      <c r="N928" s="39">
        <f t="shared" si="300"/>
        <v>0</v>
      </c>
      <c r="O928" s="39">
        <f t="shared" si="301"/>
        <v>0</v>
      </c>
      <c r="P928" s="39">
        <f t="shared" si="302"/>
        <v>0</v>
      </c>
      <c r="Q928" s="367">
        <f t="shared" si="303"/>
        <v>0</v>
      </c>
      <c r="R928" s="368">
        <f t="shared" si="304"/>
        <v>0</v>
      </c>
      <c r="S928" s="367">
        <f t="shared" si="305"/>
        <v>0</v>
      </c>
      <c r="T928" s="367">
        <f t="shared" si="306"/>
        <v>0</v>
      </c>
      <c r="U928">
        <f t="shared" si="307"/>
        <v>0</v>
      </c>
      <c r="V928">
        <f t="shared" si="308"/>
        <v>0</v>
      </c>
      <c r="W928">
        <f t="shared" si="309"/>
        <v>0</v>
      </c>
      <c r="X928">
        <f t="shared" si="310"/>
        <v>0</v>
      </c>
      <c r="Y928">
        <f t="shared" si="311"/>
        <v>0</v>
      </c>
      <c r="AA928" s="1" t="e">
        <f t="shared" si="312"/>
        <v>#N/A</v>
      </c>
    </row>
    <row r="929" spans="1:27" x14ac:dyDescent="0.25">
      <c r="A929" s="284">
        <f>+Declarations!A929</f>
        <v>0</v>
      </c>
      <c r="B929" t="str">
        <f t="shared" si="295"/>
        <v/>
      </c>
      <c r="C929" s="1" t="str">
        <f t="shared" si="296"/>
        <v/>
      </c>
      <c r="D929" s="1" t="str">
        <f t="shared" si="314"/>
        <v/>
      </c>
      <c r="E929" s="15">
        <f t="shared" si="297"/>
        <v>0</v>
      </c>
      <c r="F929" s="1">
        <f t="shared" si="298"/>
        <v>0</v>
      </c>
      <c r="G929" s="1" t="str">
        <f t="shared" si="299"/>
        <v/>
      </c>
      <c r="H929" t="str">
        <f t="shared" si="313"/>
        <v xml:space="preserve"> </v>
      </c>
      <c r="M929" s="39">
        <f t="shared" si="294"/>
        <v>0</v>
      </c>
      <c r="N929" s="39">
        <f t="shared" si="300"/>
        <v>0</v>
      </c>
      <c r="O929" s="39">
        <f t="shared" si="301"/>
        <v>0</v>
      </c>
      <c r="P929" s="39">
        <f t="shared" si="302"/>
        <v>0</v>
      </c>
      <c r="Q929" s="367">
        <f t="shared" si="303"/>
        <v>0</v>
      </c>
      <c r="R929" s="368">
        <f t="shared" si="304"/>
        <v>0</v>
      </c>
      <c r="S929" s="367">
        <f t="shared" si="305"/>
        <v>0</v>
      </c>
      <c r="T929" s="367">
        <f t="shared" si="306"/>
        <v>0</v>
      </c>
      <c r="U929">
        <f t="shared" si="307"/>
        <v>0</v>
      </c>
      <c r="V929">
        <f t="shared" si="308"/>
        <v>0</v>
      </c>
      <c r="W929">
        <f t="shared" si="309"/>
        <v>0</v>
      </c>
      <c r="X929">
        <f t="shared" si="310"/>
        <v>0</v>
      </c>
      <c r="Y929">
        <f t="shared" si="311"/>
        <v>0</v>
      </c>
      <c r="AA929" s="1" t="e">
        <f t="shared" si="312"/>
        <v>#N/A</v>
      </c>
    </row>
    <row r="930" spans="1:27" x14ac:dyDescent="0.25">
      <c r="A930" s="284">
        <f>+Declarations!A930</f>
        <v>0</v>
      </c>
      <c r="B930" t="str">
        <f t="shared" si="295"/>
        <v/>
      </c>
      <c r="C930" s="1" t="str">
        <f t="shared" si="296"/>
        <v/>
      </c>
      <c r="D930" s="1" t="str">
        <f t="shared" si="314"/>
        <v/>
      </c>
      <c r="E930" s="15">
        <f t="shared" si="297"/>
        <v>0</v>
      </c>
      <c r="F930" s="1">
        <f t="shared" si="298"/>
        <v>0</v>
      </c>
      <c r="G930" s="1" t="str">
        <f t="shared" si="299"/>
        <v/>
      </c>
      <c r="H930" t="str">
        <f t="shared" si="313"/>
        <v xml:space="preserve"> </v>
      </c>
      <c r="M930" s="39">
        <f t="shared" si="294"/>
        <v>0</v>
      </c>
      <c r="N930" s="39">
        <f t="shared" si="300"/>
        <v>0</v>
      </c>
      <c r="O930" s="39">
        <f t="shared" si="301"/>
        <v>0</v>
      </c>
      <c r="P930" s="39">
        <f t="shared" si="302"/>
        <v>0</v>
      </c>
      <c r="Q930" s="367">
        <f t="shared" si="303"/>
        <v>0</v>
      </c>
      <c r="R930" s="368">
        <f t="shared" si="304"/>
        <v>0</v>
      </c>
      <c r="S930" s="367">
        <f t="shared" si="305"/>
        <v>0</v>
      </c>
      <c r="T930" s="367">
        <f t="shared" si="306"/>
        <v>0</v>
      </c>
      <c r="U930">
        <f t="shared" si="307"/>
        <v>0</v>
      </c>
      <c r="V930">
        <f t="shared" si="308"/>
        <v>0</v>
      </c>
      <c r="W930">
        <f t="shared" si="309"/>
        <v>0</v>
      </c>
      <c r="X930">
        <f t="shared" si="310"/>
        <v>0</v>
      </c>
      <c r="Y930">
        <f t="shared" si="311"/>
        <v>0</v>
      </c>
      <c r="AA930" s="1" t="e">
        <f t="shared" si="312"/>
        <v>#N/A</v>
      </c>
    </row>
    <row r="931" spans="1:27" x14ac:dyDescent="0.25">
      <c r="A931" s="284">
        <f>+Declarations!A931</f>
        <v>0</v>
      </c>
      <c r="B931" t="str">
        <f t="shared" si="295"/>
        <v/>
      </c>
      <c r="C931" s="1" t="str">
        <f t="shared" si="296"/>
        <v/>
      </c>
      <c r="D931" s="1" t="str">
        <f t="shared" si="314"/>
        <v/>
      </c>
      <c r="E931" s="15">
        <f t="shared" si="297"/>
        <v>0</v>
      </c>
      <c r="F931" s="1">
        <f t="shared" si="298"/>
        <v>0</v>
      </c>
      <c r="G931" s="1" t="str">
        <f t="shared" si="299"/>
        <v/>
      </c>
      <c r="H931" t="str">
        <f t="shared" si="313"/>
        <v xml:space="preserve"> </v>
      </c>
      <c r="M931" s="39">
        <f t="shared" si="294"/>
        <v>0</v>
      </c>
      <c r="N931" s="39">
        <f t="shared" si="300"/>
        <v>0</v>
      </c>
      <c r="O931" s="39">
        <f t="shared" si="301"/>
        <v>0</v>
      </c>
      <c r="P931" s="39">
        <f t="shared" si="302"/>
        <v>0</v>
      </c>
      <c r="Q931" s="367">
        <f t="shared" si="303"/>
        <v>0</v>
      </c>
      <c r="R931" s="368">
        <f t="shared" si="304"/>
        <v>0</v>
      </c>
      <c r="S931" s="367">
        <f t="shared" si="305"/>
        <v>0</v>
      </c>
      <c r="T931" s="367">
        <f t="shared" si="306"/>
        <v>0</v>
      </c>
      <c r="U931">
        <f t="shared" si="307"/>
        <v>0</v>
      </c>
      <c r="V931">
        <f t="shared" si="308"/>
        <v>0</v>
      </c>
      <c r="W931">
        <f t="shared" si="309"/>
        <v>0</v>
      </c>
      <c r="X931">
        <f t="shared" si="310"/>
        <v>0</v>
      </c>
      <c r="Y931">
        <f t="shared" si="311"/>
        <v>0</v>
      </c>
      <c r="AA931" s="1" t="e">
        <f t="shared" si="312"/>
        <v>#N/A</v>
      </c>
    </row>
    <row r="932" spans="1:27" x14ac:dyDescent="0.25">
      <c r="A932" s="284">
        <f>+Declarations!A932</f>
        <v>0</v>
      </c>
      <c r="B932" t="str">
        <f t="shared" si="295"/>
        <v/>
      </c>
      <c r="C932" s="1" t="str">
        <f t="shared" si="296"/>
        <v/>
      </c>
      <c r="D932" s="1" t="str">
        <f t="shared" si="314"/>
        <v/>
      </c>
      <c r="E932" s="15">
        <f t="shared" si="297"/>
        <v>0</v>
      </c>
      <c r="F932" s="1">
        <f t="shared" si="298"/>
        <v>0</v>
      </c>
      <c r="G932" s="1" t="str">
        <f t="shared" si="299"/>
        <v/>
      </c>
      <c r="H932" t="str">
        <f t="shared" si="313"/>
        <v xml:space="preserve"> </v>
      </c>
      <c r="M932" s="39">
        <f t="shared" si="294"/>
        <v>0</v>
      </c>
      <c r="N932" s="39">
        <f t="shared" si="300"/>
        <v>0</v>
      </c>
      <c r="O932" s="39">
        <f t="shared" si="301"/>
        <v>0</v>
      </c>
      <c r="P932" s="39">
        <f t="shared" si="302"/>
        <v>0</v>
      </c>
      <c r="Q932" s="367">
        <f t="shared" si="303"/>
        <v>0</v>
      </c>
      <c r="R932" s="368">
        <f t="shared" si="304"/>
        <v>0</v>
      </c>
      <c r="S932" s="367">
        <f t="shared" si="305"/>
        <v>0</v>
      </c>
      <c r="T932" s="367">
        <f t="shared" si="306"/>
        <v>0</v>
      </c>
      <c r="U932">
        <f t="shared" si="307"/>
        <v>0</v>
      </c>
      <c r="V932">
        <f t="shared" si="308"/>
        <v>0</v>
      </c>
      <c r="W932">
        <f t="shared" si="309"/>
        <v>0</v>
      </c>
      <c r="X932">
        <f t="shared" si="310"/>
        <v>0</v>
      </c>
      <c r="Y932">
        <f t="shared" si="311"/>
        <v>0</v>
      </c>
      <c r="AA932" s="1" t="e">
        <f t="shared" si="312"/>
        <v>#N/A</v>
      </c>
    </row>
    <row r="933" spans="1:27" x14ac:dyDescent="0.25">
      <c r="A933" s="284">
        <f>+Declarations!A933</f>
        <v>0</v>
      </c>
      <c r="B933" t="str">
        <f t="shared" si="295"/>
        <v/>
      </c>
      <c r="C933" s="1" t="str">
        <f t="shared" si="296"/>
        <v/>
      </c>
      <c r="D933" s="1" t="str">
        <f t="shared" si="314"/>
        <v/>
      </c>
      <c r="E933" s="15">
        <f t="shared" si="297"/>
        <v>0</v>
      </c>
      <c r="F933" s="1">
        <f t="shared" si="298"/>
        <v>0</v>
      </c>
      <c r="G933" s="1" t="str">
        <f t="shared" si="299"/>
        <v/>
      </c>
      <c r="H933" t="str">
        <f t="shared" si="313"/>
        <v xml:space="preserve"> </v>
      </c>
      <c r="M933" s="39">
        <f t="shared" si="294"/>
        <v>0</v>
      </c>
      <c r="N933" s="39">
        <f t="shared" si="300"/>
        <v>0</v>
      </c>
      <c r="O933" s="39">
        <f t="shared" si="301"/>
        <v>0</v>
      </c>
      <c r="P933" s="39">
        <f t="shared" si="302"/>
        <v>0</v>
      </c>
      <c r="Q933" s="367">
        <f t="shared" si="303"/>
        <v>0</v>
      </c>
      <c r="R933" s="368">
        <f t="shared" si="304"/>
        <v>0</v>
      </c>
      <c r="S933" s="367">
        <f t="shared" si="305"/>
        <v>0</v>
      </c>
      <c r="T933" s="367">
        <f t="shared" si="306"/>
        <v>0</v>
      </c>
      <c r="U933">
        <f t="shared" si="307"/>
        <v>0</v>
      </c>
      <c r="V933">
        <f t="shared" si="308"/>
        <v>0</v>
      </c>
      <c r="W933">
        <f t="shared" si="309"/>
        <v>0</v>
      </c>
      <c r="X933">
        <f t="shared" si="310"/>
        <v>0</v>
      </c>
      <c r="Y933">
        <f t="shared" si="311"/>
        <v>0</v>
      </c>
      <c r="AA933" s="1" t="e">
        <f t="shared" si="312"/>
        <v>#N/A</v>
      </c>
    </row>
    <row r="934" spans="1:27" x14ac:dyDescent="0.25">
      <c r="A934" s="284">
        <f>+Declarations!A934</f>
        <v>0</v>
      </c>
      <c r="B934" t="str">
        <f t="shared" si="295"/>
        <v/>
      </c>
      <c r="C934" s="1" t="str">
        <f t="shared" si="296"/>
        <v/>
      </c>
      <c r="D934" s="1" t="str">
        <f t="shared" si="314"/>
        <v/>
      </c>
      <c r="E934" s="15">
        <f t="shared" si="297"/>
        <v>0</v>
      </c>
      <c r="F934" s="1">
        <f t="shared" si="298"/>
        <v>0</v>
      </c>
      <c r="G934" s="1" t="str">
        <f t="shared" si="299"/>
        <v/>
      </c>
      <c r="H934" t="str">
        <f t="shared" si="313"/>
        <v xml:space="preserve"> </v>
      </c>
      <c r="M934" s="39">
        <f t="shared" si="294"/>
        <v>0</v>
      </c>
      <c r="N934" s="39">
        <f t="shared" si="300"/>
        <v>0</v>
      </c>
      <c r="O934" s="39">
        <f t="shared" si="301"/>
        <v>0</v>
      </c>
      <c r="P934" s="39">
        <f t="shared" si="302"/>
        <v>0</v>
      </c>
      <c r="Q934" s="367">
        <f t="shared" si="303"/>
        <v>0</v>
      </c>
      <c r="R934" s="368">
        <f t="shared" si="304"/>
        <v>0</v>
      </c>
      <c r="S934" s="367">
        <f t="shared" si="305"/>
        <v>0</v>
      </c>
      <c r="T934" s="367">
        <f t="shared" si="306"/>
        <v>0</v>
      </c>
      <c r="U934">
        <f t="shared" si="307"/>
        <v>0</v>
      </c>
      <c r="V934">
        <f t="shared" si="308"/>
        <v>0</v>
      </c>
      <c r="W934">
        <f t="shared" si="309"/>
        <v>0</v>
      </c>
      <c r="X934">
        <f t="shared" si="310"/>
        <v>0</v>
      </c>
      <c r="Y934">
        <f t="shared" si="311"/>
        <v>0</v>
      </c>
      <c r="AA934" s="1" t="e">
        <f t="shared" si="312"/>
        <v>#N/A</v>
      </c>
    </row>
    <row r="935" spans="1:27" x14ac:dyDescent="0.25">
      <c r="A935" s="284">
        <f>+Declarations!A935</f>
        <v>0</v>
      </c>
      <c r="B935" t="str">
        <f t="shared" si="295"/>
        <v/>
      </c>
      <c r="C935" s="1" t="str">
        <f t="shared" si="296"/>
        <v/>
      </c>
      <c r="D935" s="1" t="str">
        <f t="shared" si="314"/>
        <v/>
      </c>
      <c r="E935" s="15">
        <f t="shared" si="297"/>
        <v>0</v>
      </c>
      <c r="F935" s="1">
        <f t="shared" si="298"/>
        <v>0</v>
      </c>
      <c r="G935" s="1" t="str">
        <f t="shared" si="299"/>
        <v/>
      </c>
      <c r="H935" t="str">
        <f t="shared" si="313"/>
        <v xml:space="preserve"> </v>
      </c>
      <c r="M935" s="39">
        <f t="shared" si="294"/>
        <v>0</v>
      </c>
      <c r="N935" s="39">
        <f t="shared" si="300"/>
        <v>0</v>
      </c>
      <c r="O935" s="39">
        <f t="shared" si="301"/>
        <v>0</v>
      </c>
      <c r="P935" s="39">
        <f t="shared" si="302"/>
        <v>0</v>
      </c>
      <c r="Q935" s="367">
        <f t="shared" si="303"/>
        <v>0</v>
      </c>
      <c r="R935" s="368">
        <f t="shared" si="304"/>
        <v>0</v>
      </c>
      <c r="S935" s="367">
        <f t="shared" si="305"/>
        <v>0</v>
      </c>
      <c r="T935" s="367">
        <f t="shared" si="306"/>
        <v>0</v>
      </c>
      <c r="U935">
        <f t="shared" si="307"/>
        <v>0</v>
      </c>
      <c r="V935">
        <f t="shared" si="308"/>
        <v>0</v>
      </c>
      <c r="W935">
        <f t="shared" si="309"/>
        <v>0</v>
      </c>
      <c r="X935">
        <f t="shared" si="310"/>
        <v>0</v>
      </c>
      <c r="Y935">
        <f t="shared" si="311"/>
        <v>0</v>
      </c>
      <c r="AA935" s="1" t="e">
        <f t="shared" si="312"/>
        <v>#N/A</v>
      </c>
    </row>
    <row r="936" spans="1:27" x14ac:dyDescent="0.25">
      <c r="A936" s="284">
        <f>+Declarations!A936</f>
        <v>0</v>
      </c>
      <c r="B936" t="str">
        <f t="shared" si="295"/>
        <v/>
      </c>
      <c r="C936" s="1" t="str">
        <f t="shared" si="296"/>
        <v/>
      </c>
      <c r="D936" s="1" t="str">
        <f t="shared" si="314"/>
        <v/>
      </c>
      <c r="E936" s="15">
        <f t="shared" si="297"/>
        <v>0</v>
      </c>
      <c r="F936" s="1">
        <f t="shared" si="298"/>
        <v>0</v>
      </c>
      <c r="G936" s="1" t="str">
        <f t="shared" si="299"/>
        <v/>
      </c>
      <c r="H936" t="str">
        <f t="shared" si="313"/>
        <v xml:space="preserve"> </v>
      </c>
      <c r="M936" s="39">
        <f t="shared" si="294"/>
        <v>0</v>
      </c>
      <c r="N936" s="39">
        <f t="shared" si="300"/>
        <v>0</v>
      </c>
      <c r="O936" s="39">
        <f t="shared" si="301"/>
        <v>0</v>
      </c>
      <c r="P936" s="39">
        <f t="shared" si="302"/>
        <v>0</v>
      </c>
      <c r="Q936" s="367">
        <f t="shared" si="303"/>
        <v>0</v>
      </c>
      <c r="R936" s="368">
        <f t="shared" si="304"/>
        <v>0</v>
      </c>
      <c r="S936" s="367">
        <f t="shared" si="305"/>
        <v>0</v>
      </c>
      <c r="T936" s="367">
        <f t="shared" si="306"/>
        <v>0</v>
      </c>
      <c r="U936">
        <f t="shared" si="307"/>
        <v>0</v>
      </c>
      <c r="V936">
        <f t="shared" si="308"/>
        <v>0</v>
      </c>
      <c r="W936">
        <f t="shared" si="309"/>
        <v>0</v>
      </c>
      <c r="X936">
        <f t="shared" si="310"/>
        <v>0</v>
      </c>
      <c r="Y936">
        <f t="shared" si="311"/>
        <v>0</v>
      </c>
      <c r="AA936" s="1" t="e">
        <f t="shared" si="312"/>
        <v>#N/A</v>
      </c>
    </row>
    <row r="937" spans="1:27" x14ac:dyDescent="0.25">
      <c r="A937" s="284">
        <f>+Declarations!A937</f>
        <v>0</v>
      </c>
      <c r="B937" t="str">
        <f t="shared" si="295"/>
        <v/>
      </c>
      <c r="C937" s="1" t="str">
        <f t="shared" si="296"/>
        <v/>
      </c>
      <c r="D937" s="1" t="str">
        <f t="shared" si="314"/>
        <v/>
      </c>
      <c r="E937" s="15">
        <f t="shared" si="297"/>
        <v>0</v>
      </c>
      <c r="F937" s="1">
        <f t="shared" si="298"/>
        <v>0</v>
      </c>
      <c r="G937" s="1" t="str">
        <f t="shared" si="299"/>
        <v/>
      </c>
      <c r="H937" t="str">
        <f t="shared" si="313"/>
        <v xml:space="preserve"> </v>
      </c>
      <c r="M937" s="39">
        <f t="shared" si="294"/>
        <v>0</v>
      </c>
      <c r="N937" s="39">
        <f t="shared" si="300"/>
        <v>0</v>
      </c>
      <c r="O937" s="39">
        <f t="shared" si="301"/>
        <v>0</v>
      </c>
      <c r="P937" s="39">
        <f t="shared" si="302"/>
        <v>0</v>
      </c>
      <c r="Q937" s="367">
        <f t="shared" si="303"/>
        <v>0</v>
      </c>
      <c r="R937" s="368">
        <f t="shared" si="304"/>
        <v>0</v>
      </c>
      <c r="S937" s="367">
        <f t="shared" si="305"/>
        <v>0</v>
      </c>
      <c r="T937" s="367">
        <f t="shared" si="306"/>
        <v>0</v>
      </c>
      <c r="U937">
        <f t="shared" si="307"/>
        <v>0</v>
      </c>
      <c r="V937">
        <f t="shared" si="308"/>
        <v>0</v>
      </c>
      <c r="W937">
        <f t="shared" si="309"/>
        <v>0</v>
      </c>
      <c r="X937">
        <f t="shared" si="310"/>
        <v>0</v>
      </c>
      <c r="Y937">
        <f t="shared" si="311"/>
        <v>0</v>
      </c>
      <c r="AA937" s="1" t="e">
        <f t="shared" si="312"/>
        <v>#N/A</v>
      </c>
    </row>
    <row r="938" spans="1:27" x14ac:dyDescent="0.25">
      <c r="A938" s="284">
        <f>+Declarations!A938</f>
        <v>0</v>
      </c>
      <c r="B938" t="str">
        <f t="shared" si="295"/>
        <v/>
      </c>
      <c r="C938" s="1" t="str">
        <f t="shared" si="296"/>
        <v/>
      </c>
      <c r="D938" s="1" t="str">
        <f t="shared" si="314"/>
        <v/>
      </c>
      <c r="E938" s="15">
        <f t="shared" si="297"/>
        <v>0</v>
      </c>
      <c r="F938" s="1">
        <f t="shared" si="298"/>
        <v>0</v>
      </c>
      <c r="G938" s="1" t="str">
        <f t="shared" si="299"/>
        <v/>
      </c>
      <c r="H938" t="str">
        <f t="shared" si="313"/>
        <v xml:space="preserve"> </v>
      </c>
      <c r="M938" s="39">
        <f t="shared" si="294"/>
        <v>0</v>
      </c>
      <c r="N938" s="39">
        <f t="shared" si="300"/>
        <v>0</v>
      </c>
      <c r="O938" s="39">
        <f t="shared" si="301"/>
        <v>0</v>
      </c>
      <c r="P938" s="39">
        <f t="shared" si="302"/>
        <v>0</v>
      </c>
      <c r="Q938" s="367">
        <f t="shared" si="303"/>
        <v>0</v>
      </c>
      <c r="R938" s="368">
        <f t="shared" si="304"/>
        <v>0</v>
      </c>
      <c r="S938" s="367">
        <f t="shared" si="305"/>
        <v>0</v>
      </c>
      <c r="T938" s="367">
        <f t="shared" si="306"/>
        <v>0</v>
      </c>
      <c r="U938">
        <f t="shared" si="307"/>
        <v>0</v>
      </c>
      <c r="V938">
        <f t="shared" si="308"/>
        <v>0</v>
      </c>
      <c r="W938">
        <f t="shared" si="309"/>
        <v>0</v>
      </c>
      <c r="X938">
        <f t="shared" si="310"/>
        <v>0</v>
      </c>
      <c r="Y938">
        <f t="shared" si="311"/>
        <v>0</v>
      </c>
      <c r="AA938" s="1" t="e">
        <f t="shared" si="312"/>
        <v>#N/A</v>
      </c>
    </row>
    <row r="939" spans="1:27" x14ac:dyDescent="0.25">
      <c r="A939" s="284">
        <f>+Declarations!A939</f>
        <v>0</v>
      </c>
      <c r="B939" t="str">
        <f t="shared" si="295"/>
        <v/>
      </c>
      <c r="C939" s="1" t="str">
        <f t="shared" si="296"/>
        <v/>
      </c>
      <c r="D939" s="1" t="str">
        <f t="shared" si="314"/>
        <v/>
      </c>
      <c r="E939" s="15">
        <f t="shared" si="297"/>
        <v>0</v>
      </c>
      <c r="F939" s="1">
        <f t="shared" si="298"/>
        <v>0</v>
      </c>
      <c r="G939" s="1" t="str">
        <f t="shared" si="299"/>
        <v/>
      </c>
      <c r="H939" t="str">
        <f t="shared" si="313"/>
        <v xml:space="preserve"> </v>
      </c>
      <c r="M939" s="39">
        <f t="shared" si="294"/>
        <v>0</v>
      </c>
      <c r="N939" s="39">
        <f t="shared" si="300"/>
        <v>0</v>
      </c>
      <c r="O939" s="39">
        <f t="shared" si="301"/>
        <v>0</v>
      </c>
      <c r="P939" s="39">
        <f t="shared" si="302"/>
        <v>0</v>
      </c>
      <c r="Q939" s="367">
        <f t="shared" si="303"/>
        <v>0</v>
      </c>
      <c r="R939" s="368">
        <f t="shared" si="304"/>
        <v>0</v>
      </c>
      <c r="S939" s="367">
        <f t="shared" si="305"/>
        <v>0</v>
      </c>
      <c r="T939" s="367">
        <f t="shared" si="306"/>
        <v>0</v>
      </c>
      <c r="U939">
        <f t="shared" si="307"/>
        <v>0</v>
      </c>
      <c r="V939">
        <f t="shared" si="308"/>
        <v>0</v>
      </c>
      <c r="W939">
        <f t="shared" si="309"/>
        <v>0</v>
      </c>
      <c r="X939">
        <f t="shared" si="310"/>
        <v>0</v>
      </c>
      <c r="Y939">
        <f t="shared" si="311"/>
        <v>0</v>
      </c>
      <c r="AA939" s="1" t="e">
        <f t="shared" si="312"/>
        <v>#N/A</v>
      </c>
    </row>
    <row r="940" spans="1:27" x14ac:dyDescent="0.25">
      <c r="A940" s="284">
        <f>+Declarations!A940</f>
        <v>0</v>
      </c>
      <c r="B940" t="str">
        <f t="shared" si="295"/>
        <v/>
      </c>
      <c r="C940" s="1" t="str">
        <f t="shared" si="296"/>
        <v/>
      </c>
      <c r="D940" s="1" t="str">
        <f t="shared" si="314"/>
        <v/>
      </c>
      <c r="E940" s="15">
        <f t="shared" si="297"/>
        <v>0</v>
      </c>
      <c r="F940" s="1">
        <f t="shared" si="298"/>
        <v>0</v>
      </c>
      <c r="G940" s="1" t="str">
        <f t="shared" si="299"/>
        <v/>
      </c>
      <c r="H940" t="str">
        <f t="shared" si="313"/>
        <v xml:space="preserve"> </v>
      </c>
      <c r="M940" s="39">
        <f t="shared" si="294"/>
        <v>0</v>
      </c>
      <c r="N940" s="39">
        <f t="shared" si="300"/>
        <v>0</v>
      </c>
      <c r="O940" s="39">
        <f t="shared" si="301"/>
        <v>0</v>
      </c>
      <c r="P940" s="39">
        <f t="shared" si="302"/>
        <v>0</v>
      </c>
      <c r="Q940" s="367">
        <f t="shared" si="303"/>
        <v>0</v>
      </c>
      <c r="R940" s="368">
        <f t="shared" si="304"/>
        <v>0</v>
      </c>
      <c r="S940" s="367">
        <f t="shared" si="305"/>
        <v>0</v>
      </c>
      <c r="T940" s="367">
        <f t="shared" si="306"/>
        <v>0</v>
      </c>
      <c r="U940">
        <f t="shared" si="307"/>
        <v>0</v>
      </c>
      <c r="V940">
        <f t="shared" si="308"/>
        <v>0</v>
      </c>
      <c r="W940">
        <f t="shared" si="309"/>
        <v>0</v>
      </c>
      <c r="X940">
        <f t="shared" si="310"/>
        <v>0</v>
      </c>
      <c r="Y940">
        <f t="shared" si="311"/>
        <v>0</v>
      </c>
      <c r="AA940" s="1" t="e">
        <f t="shared" si="312"/>
        <v>#N/A</v>
      </c>
    </row>
    <row r="941" spans="1:27" x14ac:dyDescent="0.25">
      <c r="A941" s="284">
        <f>+Declarations!A941</f>
        <v>0</v>
      </c>
      <c r="B941" t="str">
        <f t="shared" si="295"/>
        <v/>
      </c>
      <c r="C941" s="1" t="str">
        <f t="shared" si="296"/>
        <v/>
      </c>
      <c r="D941" s="1" t="str">
        <f t="shared" si="314"/>
        <v/>
      </c>
      <c r="E941" s="15">
        <f t="shared" si="297"/>
        <v>0</v>
      </c>
      <c r="F941" s="1">
        <f t="shared" si="298"/>
        <v>0</v>
      </c>
      <c r="G941" s="1" t="str">
        <f t="shared" si="299"/>
        <v/>
      </c>
      <c r="H941" t="str">
        <f t="shared" si="313"/>
        <v xml:space="preserve"> </v>
      </c>
      <c r="M941" s="39">
        <f t="shared" si="294"/>
        <v>0</v>
      </c>
      <c r="N941" s="39">
        <f t="shared" si="300"/>
        <v>0</v>
      </c>
      <c r="O941" s="39">
        <f t="shared" si="301"/>
        <v>0</v>
      </c>
      <c r="P941" s="39">
        <f t="shared" si="302"/>
        <v>0</v>
      </c>
      <c r="Q941" s="367">
        <f t="shared" si="303"/>
        <v>0</v>
      </c>
      <c r="R941" s="368">
        <f t="shared" si="304"/>
        <v>0</v>
      </c>
      <c r="S941" s="367">
        <f t="shared" si="305"/>
        <v>0</v>
      </c>
      <c r="T941" s="367">
        <f t="shared" si="306"/>
        <v>0</v>
      </c>
      <c r="U941">
        <f t="shared" si="307"/>
        <v>0</v>
      </c>
      <c r="V941">
        <f t="shared" si="308"/>
        <v>0</v>
      </c>
      <c r="W941">
        <f t="shared" si="309"/>
        <v>0</v>
      </c>
      <c r="X941">
        <f t="shared" si="310"/>
        <v>0</v>
      </c>
      <c r="Y941">
        <f t="shared" si="311"/>
        <v>0</v>
      </c>
      <c r="AA941" s="1" t="e">
        <f t="shared" si="312"/>
        <v>#N/A</v>
      </c>
    </row>
    <row r="942" spans="1:27" x14ac:dyDescent="0.25">
      <c r="A942" s="284">
        <f>+Declarations!A942</f>
        <v>0</v>
      </c>
      <c r="B942" t="str">
        <f t="shared" si="295"/>
        <v/>
      </c>
      <c r="C942" s="1" t="str">
        <f t="shared" si="296"/>
        <v/>
      </c>
      <c r="D942" s="1" t="str">
        <f t="shared" si="314"/>
        <v/>
      </c>
      <c r="E942" s="15">
        <f t="shared" si="297"/>
        <v>0</v>
      </c>
      <c r="F942" s="1">
        <f t="shared" si="298"/>
        <v>0</v>
      </c>
      <c r="G942" s="1" t="str">
        <f t="shared" si="299"/>
        <v/>
      </c>
      <c r="H942" t="str">
        <f t="shared" si="313"/>
        <v xml:space="preserve"> </v>
      </c>
      <c r="M942" s="39">
        <f t="shared" si="294"/>
        <v>0</v>
      </c>
      <c r="N942" s="39">
        <f t="shared" si="300"/>
        <v>0</v>
      </c>
      <c r="O942" s="39">
        <f t="shared" si="301"/>
        <v>0</v>
      </c>
      <c r="P942" s="39">
        <f t="shared" si="302"/>
        <v>0</v>
      </c>
      <c r="Q942" s="367">
        <f t="shared" si="303"/>
        <v>0</v>
      </c>
      <c r="R942" s="368">
        <f t="shared" si="304"/>
        <v>0</v>
      </c>
      <c r="S942" s="367">
        <f t="shared" si="305"/>
        <v>0</v>
      </c>
      <c r="T942" s="367">
        <f t="shared" si="306"/>
        <v>0</v>
      </c>
      <c r="U942">
        <f t="shared" si="307"/>
        <v>0</v>
      </c>
      <c r="V942">
        <f t="shared" si="308"/>
        <v>0</v>
      </c>
      <c r="W942">
        <f t="shared" si="309"/>
        <v>0</v>
      </c>
      <c r="X942">
        <f t="shared" si="310"/>
        <v>0</v>
      </c>
      <c r="Y942">
        <f t="shared" si="311"/>
        <v>0</v>
      </c>
      <c r="AA942" s="1" t="e">
        <f t="shared" si="312"/>
        <v>#N/A</v>
      </c>
    </row>
    <row r="943" spans="1:27" x14ac:dyDescent="0.25">
      <c r="A943" s="284">
        <f>+Declarations!A943</f>
        <v>0</v>
      </c>
      <c r="B943" t="str">
        <f t="shared" si="295"/>
        <v/>
      </c>
      <c r="C943" s="1" t="str">
        <f t="shared" si="296"/>
        <v/>
      </c>
      <c r="D943" s="1" t="str">
        <f t="shared" si="314"/>
        <v/>
      </c>
      <c r="E943" s="15">
        <f t="shared" si="297"/>
        <v>0</v>
      </c>
      <c r="F943" s="1">
        <f t="shared" si="298"/>
        <v>0</v>
      </c>
      <c r="G943" s="1" t="str">
        <f t="shared" si="299"/>
        <v/>
      </c>
      <c r="H943" t="str">
        <f t="shared" si="313"/>
        <v xml:space="preserve"> </v>
      </c>
      <c r="M943" s="39">
        <f t="shared" ref="M943:M1001" si="315">IF(ISNA(VLOOKUP($A943,SprintData,2,FALSE)),0,VLOOKUP($A943,SprintData,2,FALSE))</f>
        <v>0</v>
      </c>
      <c r="N943" s="39">
        <f t="shared" si="300"/>
        <v>0</v>
      </c>
      <c r="O943" s="39">
        <f t="shared" si="301"/>
        <v>0</v>
      </c>
      <c r="P943" s="39">
        <f t="shared" si="302"/>
        <v>0</v>
      </c>
      <c r="Q943" s="367">
        <f t="shared" si="303"/>
        <v>0</v>
      </c>
      <c r="R943" s="368">
        <f t="shared" si="304"/>
        <v>0</v>
      </c>
      <c r="S943" s="367">
        <f t="shared" si="305"/>
        <v>0</v>
      </c>
      <c r="T943" s="367">
        <f t="shared" si="306"/>
        <v>0</v>
      </c>
      <c r="U943">
        <f t="shared" si="307"/>
        <v>0</v>
      </c>
      <c r="V943">
        <f t="shared" si="308"/>
        <v>0</v>
      </c>
      <c r="W943">
        <f t="shared" si="309"/>
        <v>0</v>
      </c>
      <c r="X943">
        <f t="shared" si="310"/>
        <v>0</v>
      </c>
      <c r="Y943">
        <f t="shared" si="311"/>
        <v>0</v>
      </c>
      <c r="AA943" s="1" t="e">
        <f t="shared" si="312"/>
        <v>#N/A</v>
      </c>
    </row>
    <row r="944" spans="1:27" x14ac:dyDescent="0.25">
      <c r="A944" s="284">
        <f>+Declarations!A944</f>
        <v>0</v>
      </c>
      <c r="B944" t="str">
        <f t="shared" si="295"/>
        <v/>
      </c>
      <c r="C944" s="1" t="str">
        <f t="shared" si="296"/>
        <v/>
      </c>
      <c r="D944" s="1" t="str">
        <f t="shared" si="314"/>
        <v/>
      </c>
      <c r="E944" s="15">
        <f t="shared" si="297"/>
        <v>0</v>
      </c>
      <c r="F944" s="1">
        <f t="shared" si="298"/>
        <v>0</v>
      </c>
      <c r="G944" s="1" t="str">
        <f t="shared" si="299"/>
        <v/>
      </c>
      <c r="H944" t="str">
        <f t="shared" si="313"/>
        <v xml:space="preserve"> </v>
      </c>
      <c r="M944" s="39">
        <f t="shared" si="315"/>
        <v>0</v>
      </c>
      <c r="N944" s="39">
        <f t="shared" si="300"/>
        <v>0</v>
      </c>
      <c r="O944" s="39">
        <f t="shared" si="301"/>
        <v>0</v>
      </c>
      <c r="P944" s="39">
        <f t="shared" si="302"/>
        <v>0</v>
      </c>
      <c r="Q944" s="367">
        <f t="shared" si="303"/>
        <v>0</v>
      </c>
      <c r="R944" s="368">
        <f t="shared" si="304"/>
        <v>0</v>
      </c>
      <c r="S944" s="367">
        <f t="shared" si="305"/>
        <v>0</v>
      </c>
      <c r="T944" s="367">
        <f t="shared" si="306"/>
        <v>0</v>
      </c>
      <c r="U944">
        <f t="shared" si="307"/>
        <v>0</v>
      </c>
      <c r="V944">
        <f t="shared" si="308"/>
        <v>0</v>
      </c>
      <c r="W944">
        <f t="shared" si="309"/>
        <v>0</v>
      </c>
      <c r="X944">
        <f t="shared" si="310"/>
        <v>0</v>
      </c>
      <c r="Y944">
        <f t="shared" si="311"/>
        <v>0</v>
      </c>
      <c r="AA944" s="1" t="e">
        <f t="shared" si="312"/>
        <v>#N/A</v>
      </c>
    </row>
    <row r="945" spans="1:27" x14ac:dyDescent="0.25">
      <c r="A945" s="284">
        <f>+Declarations!A945</f>
        <v>0</v>
      </c>
      <c r="B945" t="str">
        <f t="shared" si="295"/>
        <v/>
      </c>
      <c r="C945" s="1" t="str">
        <f t="shared" si="296"/>
        <v/>
      </c>
      <c r="D945" s="1" t="str">
        <f t="shared" si="314"/>
        <v/>
      </c>
      <c r="E945" s="15">
        <f t="shared" si="297"/>
        <v>0</v>
      </c>
      <c r="F945" s="1">
        <f t="shared" si="298"/>
        <v>0</v>
      </c>
      <c r="G945" s="1" t="str">
        <f t="shared" si="299"/>
        <v/>
      </c>
      <c r="H945" t="str">
        <f t="shared" si="313"/>
        <v xml:space="preserve"> </v>
      </c>
      <c r="M945" s="39">
        <f t="shared" si="315"/>
        <v>0</v>
      </c>
      <c r="N945" s="39">
        <f t="shared" si="300"/>
        <v>0</v>
      </c>
      <c r="O945" s="39">
        <f t="shared" si="301"/>
        <v>0</v>
      </c>
      <c r="P945" s="39">
        <f t="shared" si="302"/>
        <v>0</v>
      </c>
      <c r="Q945" s="367">
        <f t="shared" si="303"/>
        <v>0</v>
      </c>
      <c r="R945" s="368">
        <f t="shared" si="304"/>
        <v>0</v>
      </c>
      <c r="S945" s="367">
        <f t="shared" si="305"/>
        <v>0</v>
      </c>
      <c r="T945" s="367">
        <f t="shared" si="306"/>
        <v>0</v>
      </c>
      <c r="U945">
        <f t="shared" si="307"/>
        <v>0</v>
      </c>
      <c r="V945">
        <f t="shared" si="308"/>
        <v>0</v>
      </c>
      <c r="W945">
        <f t="shared" si="309"/>
        <v>0</v>
      </c>
      <c r="X945">
        <f t="shared" si="310"/>
        <v>0</v>
      </c>
      <c r="Y945">
        <f t="shared" si="311"/>
        <v>0</v>
      </c>
      <c r="AA945" s="1" t="e">
        <f t="shared" si="312"/>
        <v>#N/A</v>
      </c>
    </row>
    <row r="946" spans="1:27" x14ac:dyDescent="0.25">
      <c r="A946" s="284">
        <f>+Declarations!A946</f>
        <v>0</v>
      </c>
      <c r="B946" t="str">
        <f t="shared" si="295"/>
        <v/>
      </c>
      <c r="C946" s="1" t="str">
        <f t="shared" si="296"/>
        <v/>
      </c>
      <c r="D946" s="1" t="str">
        <f t="shared" si="314"/>
        <v/>
      </c>
      <c r="E946" s="15">
        <f t="shared" si="297"/>
        <v>0</v>
      </c>
      <c r="F946" s="1">
        <f t="shared" si="298"/>
        <v>0</v>
      </c>
      <c r="G946" s="1" t="str">
        <f t="shared" si="299"/>
        <v/>
      </c>
      <c r="H946" t="str">
        <f t="shared" si="313"/>
        <v xml:space="preserve"> </v>
      </c>
      <c r="M946" s="39">
        <f t="shared" si="315"/>
        <v>0</v>
      </c>
      <c r="N946" s="39">
        <f t="shared" si="300"/>
        <v>0</v>
      </c>
      <c r="O946" s="39">
        <f t="shared" si="301"/>
        <v>0</v>
      </c>
      <c r="P946" s="39">
        <f t="shared" si="302"/>
        <v>0</v>
      </c>
      <c r="Q946" s="367">
        <f t="shared" si="303"/>
        <v>0</v>
      </c>
      <c r="R946" s="368">
        <f t="shared" si="304"/>
        <v>0</v>
      </c>
      <c r="S946" s="367">
        <f t="shared" si="305"/>
        <v>0</v>
      </c>
      <c r="T946" s="367">
        <f t="shared" si="306"/>
        <v>0</v>
      </c>
      <c r="U946">
        <f t="shared" si="307"/>
        <v>0</v>
      </c>
      <c r="V946">
        <f t="shared" si="308"/>
        <v>0</v>
      </c>
      <c r="W946">
        <f t="shared" si="309"/>
        <v>0</v>
      </c>
      <c r="X946">
        <f t="shared" si="310"/>
        <v>0</v>
      </c>
      <c r="Y946">
        <f t="shared" si="311"/>
        <v>0</v>
      </c>
      <c r="AA946" s="1" t="e">
        <f t="shared" si="312"/>
        <v>#N/A</v>
      </c>
    </row>
    <row r="947" spans="1:27" x14ac:dyDescent="0.25">
      <c r="A947" s="284">
        <f>+Declarations!A947</f>
        <v>0</v>
      </c>
      <c r="B947" t="str">
        <f t="shared" si="295"/>
        <v/>
      </c>
      <c r="C947" s="1" t="str">
        <f t="shared" si="296"/>
        <v/>
      </c>
      <c r="D947" s="1" t="str">
        <f t="shared" si="314"/>
        <v/>
      </c>
      <c r="E947" s="15">
        <f t="shared" si="297"/>
        <v>0</v>
      </c>
      <c r="F947" s="1">
        <f t="shared" si="298"/>
        <v>0</v>
      </c>
      <c r="G947" s="1" t="str">
        <f t="shared" si="299"/>
        <v/>
      </c>
      <c r="H947" t="str">
        <f t="shared" si="313"/>
        <v xml:space="preserve"> </v>
      </c>
      <c r="M947" s="39">
        <f t="shared" si="315"/>
        <v>0</v>
      </c>
      <c r="N947" s="39">
        <f t="shared" si="300"/>
        <v>0</v>
      </c>
      <c r="O947" s="39">
        <f t="shared" si="301"/>
        <v>0</v>
      </c>
      <c r="P947" s="39">
        <f t="shared" si="302"/>
        <v>0</v>
      </c>
      <c r="Q947" s="367">
        <f t="shared" si="303"/>
        <v>0</v>
      </c>
      <c r="R947" s="368">
        <f t="shared" si="304"/>
        <v>0</v>
      </c>
      <c r="S947" s="367">
        <f t="shared" si="305"/>
        <v>0</v>
      </c>
      <c r="T947" s="367">
        <f t="shared" si="306"/>
        <v>0</v>
      </c>
      <c r="U947">
        <f t="shared" si="307"/>
        <v>0</v>
      </c>
      <c r="V947">
        <f t="shared" si="308"/>
        <v>0</v>
      </c>
      <c r="W947">
        <f t="shared" si="309"/>
        <v>0</v>
      </c>
      <c r="X947">
        <f t="shared" si="310"/>
        <v>0</v>
      </c>
      <c r="Y947">
        <f t="shared" si="311"/>
        <v>0</v>
      </c>
      <c r="AA947" s="1" t="e">
        <f t="shared" si="312"/>
        <v>#N/A</v>
      </c>
    </row>
    <row r="948" spans="1:27" x14ac:dyDescent="0.25">
      <c r="A948" s="284">
        <f>+Declarations!A948</f>
        <v>0</v>
      </c>
      <c r="B948" t="str">
        <f t="shared" si="295"/>
        <v/>
      </c>
      <c r="C948" s="1" t="str">
        <f t="shared" si="296"/>
        <v/>
      </c>
      <c r="D948" s="1" t="str">
        <f t="shared" si="314"/>
        <v/>
      </c>
      <c r="E948" s="15">
        <f t="shared" si="297"/>
        <v>0</v>
      </c>
      <c r="F948" s="1">
        <f t="shared" si="298"/>
        <v>0</v>
      </c>
      <c r="G948" s="1" t="str">
        <f t="shared" si="299"/>
        <v/>
      </c>
      <c r="H948" t="str">
        <f t="shared" si="313"/>
        <v xml:space="preserve"> </v>
      </c>
      <c r="M948" s="39">
        <f t="shared" si="315"/>
        <v>0</v>
      </c>
      <c r="N948" s="39">
        <f t="shared" si="300"/>
        <v>0</v>
      </c>
      <c r="O948" s="39">
        <f t="shared" si="301"/>
        <v>0</v>
      </c>
      <c r="P948" s="39">
        <f t="shared" si="302"/>
        <v>0</v>
      </c>
      <c r="Q948" s="367">
        <f t="shared" si="303"/>
        <v>0</v>
      </c>
      <c r="R948" s="368">
        <f t="shared" si="304"/>
        <v>0</v>
      </c>
      <c r="S948" s="367">
        <f t="shared" si="305"/>
        <v>0</v>
      </c>
      <c r="T948" s="367">
        <f t="shared" si="306"/>
        <v>0</v>
      </c>
      <c r="U948">
        <f t="shared" si="307"/>
        <v>0</v>
      </c>
      <c r="V948">
        <f t="shared" si="308"/>
        <v>0</v>
      </c>
      <c r="W948">
        <f t="shared" si="309"/>
        <v>0</v>
      </c>
      <c r="X948">
        <f t="shared" si="310"/>
        <v>0</v>
      </c>
      <c r="Y948">
        <f t="shared" si="311"/>
        <v>0</v>
      </c>
      <c r="AA948" s="1" t="e">
        <f t="shared" si="312"/>
        <v>#N/A</v>
      </c>
    </row>
    <row r="949" spans="1:27" x14ac:dyDescent="0.25">
      <c r="A949" s="284">
        <f>+Declarations!A949</f>
        <v>0</v>
      </c>
      <c r="B949" t="str">
        <f t="shared" si="295"/>
        <v/>
      </c>
      <c r="C949" s="1" t="str">
        <f t="shared" si="296"/>
        <v/>
      </c>
      <c r="D949" s="1" t="str">
        <f t="shared" si="314"/>
        <v/>
      </c>
      <c r="E949" s="15">
        <f t="shared" si="297"/>
        <v>0</v>
      </c>
      <c r="F949" s="1">
        <f t="shared" si="298"/>
        <v>0</v>
      </c>
      <c r="G949" s="1" t="str">
        <f t="shared" si="299"/>
        <v/>
      </c>
      <c r="H949" t="str">
        <f t="shared" si="313"/>
        <v xml:space="preserve"> </v>
      </c>
      <c r="M949" s="39">
        <f t="shared" si="315"/>
        <v>0</v>
      </c>
      <c r="N949" s="39">
        <f t="shared" si="300"/>
        <v>0</v>
      </c>
      <c r="O949" s="39">
        <f t="shared" si="301"/>
        <v>0</v>
      </c>
      <c r="P949" s="39">
        <f t="shared" si="302"/>
        <v>0</v>
      </c>
      <c r="Q949" s="367">
        <f t="shared" si="303"/>
        <v>0</v>
      </c>
      <c r="R949" s="368">
        <f t="shared" si="304"/>
        <v>0</v>
      </c>
      <c r="S949" s="367">
        <f t="shared" si="305"/>
        <v>0</v>
      </c>
      <c r="T949" s="367">
        <f t="shared" si="306"/>
        <v>0</v>
      </c>
      <c r="U949">
        <f t="shared" si="307"/>
        <v>0</v>
      </c>
      <c r="V949">
        <f t="shared" si="308"/>
        <v>0</v>
      </c>
      <c r="W949">
        <f t="shared" si="309"/>
        <v>0</v>
      </c>
      <c r="X949">
        <f t="shared" si="310"/>
        <v>0</v>
      </c>
      <c r="Y949">
        <f t="shared" si="311"/>
        <v>0</v>
      </c>
      <c r="AA949" s="1" t="e">
        <f t="shared" si="312"/>
        <v>#N/A</v>
      </c>
    </row>
    <row r="950" spans="1:27" x14ac:dyDescent="0.25">
      <c r="A950" s="284">
        <f>+Declarations!A950</f>
        <v>0</v>
      </c>
      <c r="B950" t="str">
        <f t="shared" si="295"/>
        <v/>
      </c>
      <c r="C950" s="1" t="str">
        <f t="shared" si="296"/>
        <v/>
      </c>
      <c r="D950" s="1" t="str">
        <f t="shared" si="314"/>
        <v/>
      </c>
      <c r="E950" s="15">
        <f t="shared" si="297"/>
        <v>0</v>
      </c>
      <c r="F950" s="1">
        <f t="shared" si="298"/>
        <v>0</v>
      </c>
      <c r="G950" s="1" t="str">
        <f t="shared" si="299"/>
        <v/>
      </c>
      <c r="H950" t="str">
        <f t="shared" si="313"/>
        <v xml:space="preserve"> </v>
      </c>
      <c r="M950" s="39">
        <f t="shared" si="315"/>
        <v>0</v>
      </c>
      <c r="N950" s="39">
        <f t="shared" si="300"/>
        <v>0</v>
      </c>
      <c r="O950" s="39">
        <f t="shared" si="301"/>
        <v>0</v>
      </c>
      <c r="P950" s="39">
        <f t="shared" si="302"/>
        <v>0</v>
      </c>
      <c r="Q950" s="367">
        <f t="shared" si="303"/>
        <v>0</v>
      </c>
      <c r="R950" s="368">
        <f t="shared" si="304"/>
        <v>0</v>
      </c>
      <c r="S950" s="367">
        <f t="shared" si="305"/>
        <v>0</v>
      </c>
      <c r="T950" s="367">
        <f t="shared" si="306"/>
        <v>0</v>
      </c>
      <c r="U950">
        <f t="shared" si="307"/>
        <v>0</v>
      </c>
      <c r="V950">
        <f t="shared" si="308"/>
        <v>0</v>
      </c>
      <c r="W950">
        <f t="shared" si="309"/>
        <v>0</v>
      </c>
      <c r="X950">
        <f t="shared" si="310"/>
        <v>0</v>
      </c>
      <c r="Y950">
        <f t="shared" si="311"/>
        <v>0</v>
      </c>
      <c r="AA950" s="1" t="e">
        <f t="shared" si="312"/>
        <v>#N/A</v>
      </c>
    </row>
    <row r="951" spans="1:27" x14ac:dyDescent="0.25">
      <c r="A951" s="284">
        <f>+Declarations!A951</f>
        <v>0</v>
      </c>
      <c r="B951" t="str">
        <f t="shared" si="295"/>
        <v/>
      </c>
      <c r="C951" s="1" t="str">
        <f t="shared" si="296"/>
        <v/>
      </c>
      <c r="D951" s="1" t="str">
        <f t="shared" si="314"/>
        <v/>
      </c>
      <c r="E951" s="15">
        <f t="shared" si="297"/>
        <v>0</v>
      </c>
      <c r="F951" s="1">
        <f t="shared" si="298"/>
        <v>0</v>
      </c>
      <c r="G951" s="1" t="str">
        <f t="shared" si="299"/>
        <v/>
      </c>
      <c r="H951" t="str">
        <f t="shared" si="313"/>
        <v xml:space="preserve"> </v>
      </c>
      <c r="M951" s="39">
        <f t="shared" si="315"/>
        <v>0</v>
      </c>
      <c r="N951" s="39">
        <f t="shared" si="300"/>
        <v>0</v>
      </c>
      <c r="O951" s="39">
        <f t="shared" si="301"/>
        <v>0</v>
      </c>
      <c r="P951" s="39">
        <f t="shared" si="302"/>
        <v>0</v>
      </c>
      <c r="Q951" s="367">
        <f t="shared" si="303"/>
        <v>0</v>
      </c>
      <c r="R951" s="368">
        <f t="shared" si="304"/>
        <v>0</v>
      </c>
      <c r="S951" s="367">
        <f t="shared" si="305"/>
        <v>0</v>
      </c>
      <c r="T951" s="367">
        <f t="shared" si="306"/>
        <v>0</v>
      </c>
      <c r="U951">
        <f t="shared" si="307"/>
        <v>0</v>
      </c>
      <c r="V951">
        <f t="shared" si="308"/>
        <v>0</v>
      </c>
      <c r="W951">
        <f t="shared" si="309"/>
        <v>0</v>
      </c>
      <c r="X951">
        <f t="shared" si="310"/>
        <v>0</v>
      </c>
      <c r="Y951">
        <f t="shared" si="311"/>
        <v>0</v>
      </c>
      <c r="AA951" s="1" t="e">
        <f t="shared" si="312"/>
        <v>#N/A</v>
      </c>
    </row>
    <row r="952" spans="1:27" x14ac:dyDescent="0.25">
      <c r="A952" s="284">
        <f>+Declarations!A952</f>
        <v>0</v>
      </c>
      <c r="B952" t="str">
        <f t="shared" si="295"/>
        <v/>
      </c>
      <c r="C952" s="1" t="str">
        <f t="shared" si="296"/>
        <v/>
      </c>
      <c r="D952" s="1" t="str">
        <f t="shared" si="314"/>
        <v/>
      </c>
      <c r="E952" s="15">
        <f t="shared" si="297"/>
        <v>0</v>
      </c>
      <c r="F952" s="1">
        <f t="shared" si="298"/>
        <v>0</v>
      </c>
      <c r="G952" s="1" t="str">
        <f t="shared" si="299"/>
        <v/>
      </c>
      <c r="H952" t="str">
        <f t="shared" si="313"/>
        <v xml:space="preserve"> </v>
      </c>
      <c r="M952" s="39">
        <f t="shared" si="315"/>
        <v>0</v>
      </c>
      <c r="N952" s="39">
        <f t="shared" si="300"/>
        <v>0</v>
      </c>
      <c r="O952" s="39">
        <f t="shared" si="301"/>
        <v>0</v>
      </c>
      <c r="P952" s="39">
        <f t="shared" si="302"/>
        <v>0</v>
      </c>
      <c r="Q952" s="367">
        <f t="shared" si="303"/>
        <v>0</v>
      </c>
      <c r="R952" s="368">
        <f t="shared" si="304"/>
        <v>0</v>
      </c>
      <c r="S952" s="367">
        <f t="shared" si="305"/>
        <v>0</v>
      </c>
      <c r="T952" s="367">
        <f t="shared" si="306"/>
        <v>0</v>
      </c>
      <c r="U952">
        <f t="shared" si="307"/>
        <v>0</v>
      </c>
      <c r="V952">
        <f t="shared" si="308"/>
        <v>0</v>
      </c>
      <c r="W952">
        <f t="shared" si="309"/>
        <v>0</v>
      </c>
      <c r="X952">
        <f t="shared" si="310"/>
        <v>0</v>
      </c>
      <c r="Y952">
        <f t="shared" si="311"/>
        <v>0</v>
      </c>
      <c r="AA952" s="1" t="e">
        <f t="shared" si="312"/>
        <v>#N/A</v>
      </c>
    </row>
    <row r="953" spans="1:27" x14ac:dyDescent="0.25">
      <c r="A953" s="284">
        <f>+Declarations!A953</f>
        <v>0</v>
      </c>
      <c r="B953" t="str">
        <f t="shared" si="295"/>
        <v/>
      </c>
      <c r="C953" s="1" t="str">
        <f t="shared" si="296"/>
        <v/>
      </c>
      <c r="D953" s="1" t="str">
        <f t="shared" si="314"/>
        <v/>
      </c>
      <c r="E953" s="15">
        <f t="shared" si="297"/>
        <v>0</v>
      </c>
      <c r="F953" s="1">
        <f t="shared" si="298"/>
        <v>0</v>
      </c>
      <c r="G953" s="1" t="str">
        <f t="shared" si="299"/>
        <v/>
      </c>
      <c r="H953" t="str">
        <f t="shared" si="313"/>
        <v xml:space="preserve"> </v>
      </c>
      <c r="M953" s="39">
        <f t="shared" si="315"/>
        <v>0</v>
      </c>
      <c r="N953" s="39">
        <f t="shared" si="300"/>
        <v>0</v>
      </c>
      <c r="O953" s="39">
        <f t="shared" si="301"/>
        <v>0</v>
      </c>
      <c r="P953" s="39">
        <f t="shared" si="302"/>
        <v>0</v>
      </c>
      <c r="Q953" s="367">
        <f t="shared" si="303"/>
        <v>0</v>
      </c>
      <c r="R953" s="368">
        <f t="shared" si="304"/>
        <v>0</v>
      </c>
      <c r="S953" s="367">
        <f t="shared" si="305"/>
        <v>0</v>
      </c>
      <c r="T953" s="367">
        <f t="shared" si="306"/>
        <v>0</v>
      </c>
      <c r="U953">
        <f t="shared" si="307"/>
        <v>0</v>
      </c>
      <c r="V953">
        <f t="shared" si="308"/>
        <v>0</v>
      </c>
      <c r="W953">
        <f t="shared" si="309"/>
        <v>0</v>
      </c>
      <c r="X953">
        <f t="shared" si="310"/>
        <v>0</v>
      </c>
      <c r="Y953">
        <f t="shared" si="311"/>
        <v>0</v>
      </c>
      <c r="AA953" s="1" t="e">
        <f t="shared" si="312"/>
        <v>#N/A</v>
      </c>
    </row>
    <row r="954" spans="1:27" x14ac:dyDescent="0.25">
      <c r="A954" s="284">
        <f>+Declarations!A954</f>
        <v>0</v>
      </c>
      <c r="B954" t="str">
        <f t="shared" si="295"/>
        <v/>
      </c>
      <c r="C954" s="1" t="str">
        <f t="shared" si="296"/>
        <v/>
      </c>
      <c r="D954" s="1" t="str">
        <f t="shared" si="314"/>
        <v/>
      </c>
      <c r="E954" s="15">
        <f t="shared" si="297"/>
        <v>0</v>
      </c>
      <c r="F954" s="1">
        <f t="shared" si="298"/>
        <v>0</v>
      </c>
      <c r="G954" s="1" t="str">
        <f t="shared" si="299"/>
        <v/>
      </c>
      <c r="H954" t="str">
        <f t="shared" si="313"/>
        <v xml:space="preserve"> </v>
      </c>
      <c r="M954" s="39">
        <f t="shared" si="315"/>
        <v>0</v>
      </c>
      <c r="N954" s="39">
        <f t="shared" si="300"/>
        <v>0</v>
      </c>
      <c r="O954" s="39">
        <f t="shared" si="301"/>
        <v>0</v>
      </c>
      <c r="P954" s="39">
        <f t="shared" si="302"/>
        <v>0</v>
      </c>
      <c r="Q954" s="367">
        <f t="shared" si="303"/>
        <v>0</v>
      </c>
      <c r="R954" s="368">
        <f t="shared" si="304"/>
        <v>0</v>
      </c>
      <c r="S954" s="367">
        <f t="shared" si="305"/>
        <v>0</v>
      </c>
      <c r="T954" s="367">
        <f t="shared" si="306"/>
        <v>0</v>
      </c>
      <c r="U954">
        <f t="shared" si="307"/>
        <v>0</v>
      </c>
      <c r="V954">
        <f t="shared" si="308"/>
        <v>0</v>
      </c>
      <c r="W954">
        <f t="shared" si="309"/>
        <v>0</v>
      </c>
      <c r="X954">
        <f t="shared" si="310"/>
        <v>0</v>
      </c>
      <c r="Y954">
        <f t="shared" si="311"/>
        <v>0</v>
      </c>
      <c r="AA954" s="1" t="e">
        <f t="shared" si="312"/>
        <v>#N/A</v>
      </c>
    </row>
    <row r="955" spans="1:27" x14ac:dyDescent="0.25">
      <c r="A955" s="284">
        <f>+Declarations!A955</f>
        <v>0</v>
      </c>
      <c r="B955" t="str">
        <f t="shared" si="295"/>
        <v/>
      </c>
      <c r="C955" s="1" t="str">
        <f t="shared" si="296"/>
        <v/>
      </c>
      <c r="D955" s="1" t="str">
        <f t="shared" si="314"/>
        <v/>
      </c>
      <c r="E955" s="15">
        <f t="shared" si="297"/>
        <v>0</v>
      </c>
      <c r="F955" s="1">
        <f t="shared" si="298"/>
        <v>0</v>
      </c>
      <c r="G955" s="1" t="str">
        <f t="shared" si="299"/>
        <v/>
      </c>
      <c r="H955" t="str">
        <f t="shared" si="313"/>
        <v xml:space="preserve"> </v>
      </c>
      <c r="M955" s="39">
        <f t="shared" si="315"/>
        <v>0</v>
      </c>
      <c r="N955" s="39">
        <f t="shared" si="300"/>
        <v>0</v>
      </c>
      <c r="O955" s="39">
        <f t="shared" si="301"/>
        <v>0</v>
      </c>
      <c r="P955" s="39">
        <f t="shared" si="302"/>
        <v>0</v>
      </c>
      <c r="Q955" s="367">
        <f t="shared" si="303"/>
        <v>0</v>
      </c>
      <c r="R955" s="368">
        <f t="shared" si="304"/>
        <v>0</v>
      </c>
      <c r="S955" s="367">
        <f t="shared" si="305"/>
        <v>0</v>
      </c>
      <c r="T955" s="367">
        <f t="shared" si="306"/>
        <v>0</v>
      </c>
      <c r="U955">
        <f t="shared" si="307"/>
        <v>0</v>
      </c>
      <c r="V955">
        <f t="shared" si="308"/>
        <v>0</v>
      </c>
      <c r="W955">
        <f t="shared" si="309"/>
        <v>0</v>
      </c>
      <c r="X955">
        <f t="shared" si="310"/>
        <v>0</v>
      </c>
      <c r="Y955">
        <f t="shared" si="311"/>
        <v>0</v>
      </c>
      <c r="AA955" s="1" t="e">
        <f t="shared" si="312"/>
        <v>#N/A</v>
      </c>
    </row>
    <row r="956" spans="1:27" x14ac:dyDescent="0.25">
      <c r="A956" s="284">
        <f>+Declarations!A956</f>
        <v>0</v>
      </c>
      <c r="B956" t="str">
        <f t="shared" si="295"/>
        <v/>
      </c>
      <c r="C956" s="1" t="str">
        <f t="shared" si="296"/>
        <v/>
      </c>
      <c r="D956" s="1" t="str">
        <f t="shared" si="314"/>
        <v/>
      </c>
      <c r="E956" s="15">
        <f t="shared" si="297"/>
        <v>0</v>
      </c>
      <c r="F956" s="1">
        <f t="shared" si="298"/>
        <v>0</v>
      </c>
      <c r="G956" s="1" t="str">
        <f t="shared" si="299"/>
        <v/>
      </c>
      <c r="H956" t="str">
        <f t="shared" si="313"/>
        <v xml:space="preserve"> </v>
      </c>
      <c r="M956" s="39">
        <f t="shared" si="315"/>
        <v>0</v>
      </c>
      <c r="N956" s="39">
        <f t="shared" si="300"/>
        <v>0</v>
      </c>
      <c r="O956" s="39">
        <f t="shared" si="301"/>
        <v>0</v>
      </c>
      <c r="P956" s="39">
        <f t="shared" si="302"/>
        <v>0</v>
      </c>
      <c r="Q956" s="367">
        <f t="shared" si="303"/>
        <v>0</v>
      </c>
      <c r="R956" s="368">
        <f t="shared" si="304"/>
        <v>0</v>
      </c>
      <c r="S956" s="367">
        <f t="shared" si="305"/>
        <v>0</v>
      </c>
      <c r="T956" s="367">
        <f t="shared" si="306"/>
        <v>0</v>
      </c>
      <c r="U956">
        <f t="shared" si="307"/>
        <v>0</v>
      </c>
      <c r="V956">
        <f t="shared" si="308"/>
        <v>0</v>
      </c>
      <c r="W956">
        <f t="shared" si="309"/>
        <v>0</v>
      </c>
      <c r="X956">
        <f t="shared" si="310"/>
        <v>0</v>
      </c>
      <c r="Y956">
        <f t="shared" si="311"/>
        <v>0</v>
      </c>
      <c r="AA956" s="1" t="e">
        <f t="shared" si="312"/>
        <v>#N/A</v>
      </c>
    </row>
    <row r="957" spans="1:27" x14ac:dyDescent="0.25">
      <c r="A957" s="284">
        <f>+Declarations!A957</f>
        <v>0</v>
      </c>
      <c r="B957" t="str">
        <f t="shared" si="295"/>
        <v/>
      </c>
      <c r="C957" s="1" t="str">
        <f t="shared" si="296"/>
        <v/>
      </c>
      <c r="D957" s="1" t="str">
        <f t="shared" si="314"/>
        <v/>
      </c>
      <c r="E957" s="15">
        <f t="shared" si="297"/>
        <v>0</v>
      </c>
      <c r="F957" s="1">
        <f t="shared" si="298"/>
        <v>0</v>
      </c>
      <c r="G957" s="1" t="str">
        <f t="shared" si="299"/>
        <v/>
      </c>
      <c r="H957" t="str">
        <f t="shared" si="313"/>
        <v xml:space="preserve"> </v>
      </c>
      <c r="M957" s="39">
        <f t="shared" si="315"/>
        <v>0</v>
      </c>
      <c r="N957" s="39">
        <f t="shared" si="300"/>
        <v>0</v>
      </c>
      <c r="O957" s="39">
        <f t="shared" si="301"/>
        <v>0</v>
      </c>
      <c r="P957" s="39">
        <f t="shared" si="302"/>
        <v>0</v>
      </c>
      <c r="Q957" s="367">
        <f t="shared" si="303"/>
        <v>0</v>
      </c>
      <c r="R957" s="368">
        <f t="shared" si="304"/>
        <v>0</v>
      </c>
      <c r="S957" s="367">
        <f t="shared" si="305"/>
        <v>0</v>
      </c>
      <c r="T957" s="367">
        <f t="shared" si="306"/>
        <v>0</v>
      </c>
      <c r="U957">
        <f t="shared" si="307"/>
        <v>0</v>
      </c>
      <c r="V957">
        <f t="shared" si="308"/>
        <v>0</v>
      </c>
      <c r="W957">
        <f t="shared" si="309"/>
        <v>0</v>
      </c>
      <c r="X957">
        <f t="shared" si="310"/>
        <v>0</v>
      </c>
      <c r="Y957">
        <f t="shared" si="311"/>
        <v>0</v>
      </c>
      <c r="AA957" s="1" t="e">
        <f t="shared" si="312"/>
        <v>#N/A</v>
      </c>
    </row>
    <row r="958" spans="1:27" x14ac:dyDescent="0.25">
      <c r="A958" s="284">
        <f>+Declarations!A958</f>
        <v>0</v>
      </c>
      <c r="B958" t="str">
        <f t="shared" si="295"/>
        <v/>
      </c>
      <c r="C958" s="1" t="str">
        <f t="shared" si="296"/>
        <v/>
      </c>
      <c r="D958" s="1" t="str">
        <f t="shared" si="314"/>
        <v/>
      </c>
      <c r="E958" s="15">
        <f t="shared" si="297"/>
        <v>0</v>
      </c>
      <c r="F958" s="1">
        <f t="shared" si="298"/>
        <v>0</v>
      </c>
      <c r="G958" s="1" t="str">
        <f t="shared" si="299"/>
        <v/>
      </c>
      <c r="H958" t="str">
        <f t="shared" si="313"/>
        <v xml:space="preserve"> </v>
      </c>
      <c r="M958" s="39">
        <f t="shared" si="315"/>
        <v>0</v>
      </c>
      <c r="N958" s="39">
        <f t="shared" si="300"/>
        <v>0</v>
      </c>
      <c r="O958" s="39">
        <f t="shared" si="301"/>
        <v>0</v>
      </c>
      <c r="P958" s="39">
        <f t="shared" si="302"/>
        <v>0</v>
      </c>
      <c r="Q958" s="367">
        <f t="shared" si="303"/>
        <v>0</v>
      </c>
      <c r="R958" s="368">
        <f t="shared" si="304"/>
        <v>0</v>
      </c>
      <c r="S958" s="367">
        <f t="shared" si="305"/>
        <v>0</v>
      </c>
      <c r="T958" s="367">
        <f t="shared" si="306"/>
        <v>0</v>
      </c>
      <c r="U958">
        <f t="shared" si="307"/>
        <v>0</v>
      </c>
      <c r="V958">
        <f t="shared" si="308"/>
        <v>0</v>
      </c>
      <c r="W958">
        <f t="shared" si="309"/>
        <v>0</v>
      </c>
      <c r="X958">
        <f t="shared" si="310"/>
        <v>0</v>
      </c>
      <c r="Y958">
        <f t="shared" si="311"/>
        <v>0</v>
      </c>
      <c r="AA958" s="1" t="e">
        <f t="shared" si="312"/>
        <v>#N/A</v>
      </c>
    </row>
    <row r="959" spans="1:27" x14ac:dyDescent="0.25">
      <c r="A959" s="284">
        <f>+Declarations!A959</f>
        <v>0</v>
      </c>
      <c r="B959" t="str">
        <f t="shared" si="295"/>
        <v/>
      </c>
      <c r="C959" s="1" t="str">
        <f t="shared" si="296"/>
        <v/>
      </c>
      <c r="D959" s="1" t="str">
        <f t="shared" si="314"/>
        <v/>
      </c>
      <c r="E959" s="15">
        <f t="shared" si="297"/>
        <v>0</v>
      </c>
      <c r="F959" s="1">
        <f t="shared" si="298"/>
        <v>0</v>
      </c>
      <c r="G959" s="1" t="str">
        <f t="shared" si="299"/>
        <v/>
      </c>
      <c r="H959" t="str">
        <f t="shared" si="313"/>
        <v xml:space="preserve"> </v>
      </c>
      <c r="M959" s="39">
        <f t="shared" si="315"/>
        <v>0</v>
      </c>
      <c r="N959" s="39">
        <f t="shared" si="300"/>
        <v>0</v>
      </c>
      <c r="O959" s="39">
        <f t="shared" si="301"/>
        <v>0</v>
      </c>
      <c r="P959" s="39">
        <f t="shared" si="302"/>
        <v>0</v>
      </c>
      <c r="Q959" s="367">
        <f t="shared" si="303"/>
        <v>0</v>
      </c>
      <c r="R959" s="368">
        <f t="shared" si="304"/>
        <v>0</v>
      </c>
      <c r="S959" s="367">
        <f t="shared" si="305"/>
        <v>0</v>
      </c>
      <c r="T959" s="367">
        <f t="shared" si="306"/>
        <v>0</v>
      </c>
      <c r="U959">
        <f t="shared" si="307"/>
        <v>0</v>
      </c>
      <c r="V959">
        <f t="shared" si="308"/>
        <v>0</v>
      </c>
      <c r="W959">
        <f t="shared" si="309"/>
        <v>0</v>
      </c>
      <c r="X959">
        <f t="shared" si="310"/>
        <v>0</v>
      </c>
      <c r="Y959">
        <f t="shared" si="311"/>
        <v>0</v>
      </c>
      <c r="AA959" s="1" t="e">
        <f t="shared" si="312"/>
        <v>#N/A</v>
      </c>
    </row>
    <row r="960" spans="1:27" x14ac:dyDescent="0.25">
      <c r="A960" s="284">
        <f>+Declarations!A960</f>
        <v>0</v>
      </c>
      <c r="B960" t="str">
        <f t="shared" si="295"/>
        <v/>
      </c>
      <c r="C960" s="1" t="str">
        <f t="shared" si="296"/>
        <v/>
      </c>
      <c r="D960" s="1" t="str">
        <f t="shared" si="314"/>
        <v/>
      </c>
      <c r="E960" s="15">
        <f t="shared" si="297"/>
        <v>0</v>
      </c>
      <c r="F960" s="1">
        <f t="shared" si="298"/>
        <v>0</v>
      </c>
      <c r="G960" s="1" t="str">
        <f t="shared" si="299"/>
        <v/>
      </c>
      <c r="H960" t="str">
        <f t="shared" si="313"/>
        <v xml:space="preserve"> </v>
      </c>
      <c r="M960" s="39">
        <f t="shared" si="315"/>
        <v>0</v>
      </c>
      <c r="N960" s="39">
        <f t="shared" si="300"/>
        <v>0</v>
      </c>
      <c r="O960" s="39">
        <f t="shared" si="301"/>
        <v>0</v>
      </c>
      <c r="P960" s="39">
        <f t="shared" si="302"/>
        <v>0</v>
      </c>
      <c r="Q960" s="367">
        <f t="shared" si="303"/>
        <v>0</v>
      </c>
      <c r="R960" s="368">
        <f t="shared" si="304"/>
        <v>0</v>
      </c>
      <c r="S960" s="367">
        <f t="shared" si="305"/>
        <v>0</v>
      </c>
      <c r="T960" s="367">
        <f t="shared" si="306"/>
        <v>0</v>
      </c>
      <c r="U960">
        <f t="shared" si="307"/>
        <v>0</v>
      </c>
      <c r="V960">
        <f t="shared" si="308"/>
        <v>0</v>
      </c>
      <c r="W960">
        <f t="shared" si="309"/>
        <v>0</v>
      </c>
      <c r="X960">
        <f t="shared" si="310"/>
        <v>0</v>
      </c>
      <c r="Y960">
        <f t="shared" si="311"/>
        <v>0</v>
      </c>
      <c r="AA960" s="1" t="e">
        <f t="shared" si="312"/>
        <v>#N/A</v>
      </c>
    </row>
    <row r="961" spans="1:27" x14ac:dyDescent="0.25">
      <c r="A961" s="284">
        <f>+Declarations!A961</f>
        <v>0</v>
      </c>
      <c r="B961" t="str">
        <f t="shared" si="295"/>
        <v/>
      </c>
      <c r="C961" s="1" t="str">
        <f t="shared" si="296"/>
        <v/>
      </c>
      <c r="D961" s="1" t="str">
        <f t="shared" si="314"/>
        <v/>
      </c>
      <c r="E961" s="15">
        <f t="shared" si="297"/>
        <v>0</v>
      </c>
      <c r="F961" s="1">
        <f t="shared" si="298"/>
        <v>0</v>
      </c>
      <c r="G961" s="1" t="str">
        <f t="shared" si="299"/>
        <v/>
      </c>
      <c r="H961" t="str">
        <f t="shared" si="313"/>
        <v xml:space="preserve"> </v>
      </c>
      <c r="M961" s="39">
        <f t="shared" si="315"/>
        <v>0</v>
      </c>
      <c r="N961" s="39">
        <f t="shared" si="300"/>
        <v>0</v>
      </c>
      <c r="O961" s="39">
        <f t="shared" si="301"/>
        <v>0</v>
      </c>
      <c r="P961" s="39">
        <f t="shared" si="302"/>
        <v>0</v>
      </c>
      <c r="Q961" s="367">
        <f t="shared" si="303"/>
        <v>0</v>
      </c>
      <c r="R961" s="368">
        <f t="shared" si="304"/>
        <v>0</v>
      </c>
      <c r="S961" s="367">
        <f t="shared" si="305"/>
        <v>0</v>
      </c>
      <c r="T961" s="367">
        <f t="shared" si="306"/>
        <v>0</v>
      </c>
      <c r="U961">
        <f t="shared" si="307"/>
        <v>0</v>
      </c>
      <c r="V961">
        <f t="shared" si="308"/>
        <v>0</v>
      </c>
      <c r="W961">
        <f t="shared" si="309"/>
        <v>0</v>
      </c>
      <c r="X961">
        <f t="shared" si="310"/>
        <v>0</v>
      </c>
      <c r="Y961">
        <f t="shared" si="311"/>
        <v>0</v>
      </c>
      <c r="AA961" s="1" t="e">
        <f t="shared" si="312"/>
        <v>#N/A</v>
      </c>
    </row>
    <row r="962" spans="1:27" x14ac:dyDescent="0.25">
      <c r="A962" s="284">
        <f>+Declarations!A962</f>
        <v>0</v>
      </c>
      <c r="B962" t="str">
        <f t="shared" ref="B962:B1001" si="316">IF(ISNA($AA962),"",INDEX(DECLARATIONS,$AA962,2))</f>
        <v/>
      </c>
      <c r="C962" s="1" t="str">
        <f t="shared" ref="C962:C1001" si="317">IF(ISNA(AA962),"",INDEX(DECLARATIONS,$AA962,3))</f>
        <v/>
      </c>
      <c r="D962" s="1" t="str">
        <f t="shared" si="314"/>
        <v/>
      </c>
      <c r="E962" s="15">
        <f t="shared" ref="E962:E1001" si="318">IF(ISNA($AA962),0,INDEX(DECLARATIONS,$AA962,5))</f>
        <v>0</v>
      </c>
      <c r="F962" s="1">
        <f t="shared" ref="F962:F1001" si="319">IF(ISNA($AA962),0,INDEX(DECLARATIONS,$AA962,6))</f>
        <v>0</v>
      </c>
      <c r="G962" s="1" t="str">
        <f t="shared" ref="G962:G1001" si="320">UPPER(IF(ISNA($AA962),"",INDEX(DECLARATIONS,$AA962,4)))</f>
        <v/>
      </c>
      <c r="H962" t="str">
        <f t="shared" si="313"/>
        <v xml:space="preserve"> </v>
      </c>
      <c r="M962" s="39">
        <f t="shared" si="315"/>
        <v>0</v>
      </c>
      <c r="N962" s="39">
        <f t="shared" ref="N962:N1001" si="321">IF(ISNA(VLOOKUP($A962,JumpData,2,FALSE)),0,VLOOKUP($A962,JumpData,2,FALSE))</f>
        <v>0</v>
      </c>
      <c r="O962" s="39">
        <f t="shared" ref="O962:O1001" si="322">IF(ISNA(VLOOKUP($A962,RunData,2,FALSE)),0,VLOOKUP($A962,RunData,2,FALSE))</f>
        <v>0</v>
      </c>
      <c r="P962" s="39">
        <f t="shared" ref="P962:P1001" si="323">IF(ISNA(VLOOKUP($A962,ThrowData,2,FALSE)),0,VLOOKUP($A962,ThrowData,2,FALSE))</f>
        <v>0</v>
      </c>
      <c r="Q962" s="367">
        <f t="shared" ref="Q962:Q1001" si="324">IF(ISNA(VLOOKUP($A962,SprintData,4,FALSE)),0,VLOOKUP($A962,SprintData,4,FALSE))+V962</f>
        <v>0</v>
      </c>
      <c r="R962" s="368">
        <f t="shared" ref="R962:R1001" si="325">IF(ISNA(VLOOKUP($A962,JumpData,4,FALSE)),0,VLOOKUP($A962,JumpData,4,FALSE))+W962</f>
        <v>0</v>
      </c>
      <c r="S962" s="367">
        <f t="shared" ref="S962:S1001" si="326">IF(ISNA(VLOOKUP($A962,RunData,4,FALSE)),0,VLOOKUP($A962,RunData,4,FALSE))+X962</f>
        <v>0</v>
      </c>
      <c r="T962" s="367">
        <f t="shared" ref="T962:T1001" si="327">IF(ISNA(VLOOKUP($A962,ThrowData,4,FALSE)),0,VLOOKUP($A962,ThrowData,4,FALSE))+Y962</f>
        <v>0</v>
      </c>
      <c r="U962">
        <f t="shared" ref="U962:U1001" si="328">+Q962+R962+S962+T962</f>
        <v>0</v>
      </c>
      <c r="V962">
        <f t="shared" ref="V962:V1001" si="329">IF(AND($F962&gt;0,NOT(M962),Flexing),FlexPC,0)</f>
        <v>0</v>
      </c>
      <c r="W962">
        <f t="shared" ref="W962:W1001" si="330">IF(AND($F962&gt;0,NOT(N962),Flexing),FlexPC,0)</f>
        <v>0</v>
      </c>
      <c r="X962">
        <f t="shared" ref="X962:X1001" si="331">IF(AND($F962&gt;0,NOT(O962),Flexing),FlexPC,0)</f>
        <v>0</v>
      </c>
      <c r="Y962">
        <f t="shared" ref="Y962:Y1001" si="332">IF(AND($F962&gt;0,NOT(P962),Flexing),FlexPC,0)</f>
        <v>0</v>
      </c>
      <c r="AA962" s="1" t="e">
        <f t="shared" ref="AA962:AA1001" si="333">MATCH(A962,AthleteNumbers,0)</f>
        <v>#N/A</v>
      </c>
    </row>
    <row r="963" spans="1:27" x14ac:dyDescent="0.25">
      <c r="A963" s="284">
        <f>+Declarations!A963</f>
        <v>0</v>
      </c>
      <c r="B963" t="str">
        <f t="shared" si="316"/>
        <v/>
      </c>
      <c r="C963" s="1" t="str">
        <f t="shared" si="317"/>
        <v/>
      </c>
      <c r="D963" s="1" t="str">
        <f t="shared" si="314"/>
        <v/>
      </c>
      <c r="E963" s="15">
        <f t="shared" si="318"/>
        <v>0</v>
      </c>
      <c r="F963" s="1">
        <f t="shared" si="319"/>
        <v>0</v>
      </c>
      <c r="G963" s="1" t="str">
        <f t="shared" si="320"/>
        <v/>
      </c>
      <c r="H963" t="str">
        <f t="shared" si="313"/>
        <v xml:space="preserve"> </v>
      </c>
      <c r="M963" s="39">
        <f t="shared" si="315"/>
        <v>0</v>
      </c>
      <c r="N963" s="39">
        <f t="shared" si="321"/>
        <v>0</v>
      </c>
      <c r="O963" s="39">
        <f t="shared" si="322"/>
        <v>0</v>
      </c>
      <c r="P963" s="39">
        <f t="shared" si="323"/>
        <v>0</v>
      </c>
      <c r="Q963" s="367">
        <f t="shared" si="324"/>
        <v>0</v>
      </c>
      <c r="R963" s="368">
        <f t="shared" si="325"/>
        <v>0</v>
      </c>
      <c r="S963" s="367">
        <f t="shared" si="326"/>
        <v>0</v>
      </c>
      <c r="T963" s="367">
        <f t="shared" si="327"/>
        <v>0</v>
      </c>
      <c r="U963">
        <f t="shared" si="328"/>
        <v>0</v>
      </c>
      <c r="V963">
        <f t="shared" si="329"/>
        <v>0</v>
      </c>
      <c r="W963">
        <f t="shared" si="330"/>
        <v>0</v>
      </c>
      <c r="X963">
        <f t="shared" si="331"/>
        <v>0</v>
      </c>
      <c r="Y963">
        <f t="shared" si="332"/>
        <v>0</v>
      </c>
      <c r="AA963" s="1" t="e">
        <f t="shared" si="333"/>
        <v>#N/A</v>
      </c>
    </row>
    <row r="964" spans="1:27" x14ac:dyDescent="0.25">
      <c r="A964" s="284">
        <f>+Declarations!A964</f>
        <v>0</v>
      </c>
      <c r="B964" t="str">
        <f t="shared" si="316"/>
        <v/>
      </c>
      <c r="C964" s="1" t="str">
        <f t="shared" si="317"/>
        <v/>
      </c>
      <c r="D964" s="1" t="str">
        <f t="shared" si="314"/>
        <v/>
      </c>
      <c r="E964" s="15">
        <f t="shared" si="318"/>
        <v>0</v>
      </c>
      <c r="F964" s="1">
        <f t="shared" si="319"/>
        <v>0</v>
      </c>
      <c r="G964" s="1" t="str">
        <f t="shared" si="320"/>
        <v/>
      </c>
      <c r="H964" t="str">
        <f t="shared" ref="H964:H1001" si="334">IF(ISBLANK(B964),"",LEFT(B964&amp;" ",FIND(" ",B964&amp;" ")+2))&amp;IF(F964&gt;0," ("&amp;F964&amp;")","")</f>
        <v xml:space="preserve"> </v>
      </c>
      <c r="M964" s="39">
        <f t="shared" si="315"/>
        <v>0</v>
      </c>
      <c r="N964" s="39">
        <f t="shared" si="321"/>
        <v>0</v>
      </c>
      <c r="O964" s="39">
        <f t="shared" si="322"/>
        <v>0</v>
      </c>
      <c r="P964" s="39">
        <f t="shared" si="323"/>
        <v>0</v>
      </c>
      <c r="Q964" s="367">
        <f t="shared" si="324"/>
        <v>0</v>
      </c>
      <c r="R964" s="368">
        <f t="shared" si="325"/>
        <v>0</v>
      </c>
      <c r="S964" s="367">
        <f t="shared" si="326"/>
        <v>0</v>
      </c>
      <c r="T964" s="367">
        <f t="shared" si="327"/>
        <v>0</v>
      </c>
      <c r="U964">
        <f t="shared" si="328"/>
        <v>0</v>
      </c>
      <c r="V964">
        <f t="shared" si="329"/>
        <v>0</v>
      </c>
      <c r="W964">
        <f t="shared" si="330"/>
        <v>0</v>
      </c>
      <c r="X964">
        <f t="shared" si="331"/>
        <v>0</v>
      </c>
      <c r="Y964">
        <f t="shared" si="332"/>
        <v>0</v>
      </c>
      <c r="AA964" s="1" t="e">
        <f t="shared" si="333"/>
        <v>#N/A</v>
      </c>
    </row>
    <row r="965" spans="1:27" x14ac:dyDescent="0.25">
      <c r="A965" s="284">
        <f>+Declarations!A965</f>
        <v>0</v>
      </c>
      <c r="B965" t="str">
        <f t="shared" si="316"/>
        <v/>
      </c>
      <c r="C965" s="1" t="str">
        <f t="shared" si="317"/>
        <v/>
      </c>
      <c r="D965" s="1" t="str">
        <f t="shared" si="314"/>
        <v/>
      </c>
      <c r="E965" s="15">
        <f t="shared" si="318"/>
        <v>0</v>
      </c>
      <c r="F965" s="1">
        <f t="shared" si="319"/>
        <v>0</v>
      </c>
      <c r="G965" s="1" t="str">
        <f t="shared" si="320"/>
        <v/>
      </c>
      <c r="H965" t="str">
        <f t="shared" si="334"/>
        <v xml:space="preserve"> </v>
      </c>
      <c r="M965" s="39">
        <f t="shared" si="315"/>
        <v>0</v>
      </c>
      <c r="N965" s="39">
        <f t="shared" si="321"/>
        <v>0</v>
      </c>
      <c r="O965" s="39">
        <f t="shared" si="322"/>
        <v>0</v>
      </c>
      <c r="P965" s="39">
        <f t="shared" si="323"/>
        <v>0</v>
      </c>
      <c r="Q965" s="367">
        <f t="shared" si="324"/>
        <v>0</v>
      </c>
      <c r="R965" s="368">
        <f t="shared" si="325"/>
        <v>0</v>
      </c>
      <c r="S965" s="367">
        <f t="shared" si="326"/>
        <v>0</v>
      </c>
      <c r="T965" s="367">
        <f t="shared" si="327"/>
        <v>0</v>
      </c>
      <c r="U965">
        <f t="shared" si="328"/>
        <v>0</v>
      </c>
      <c r="V965">
        <f t="shared" si="329"/>
        <v>0</v>
      </c>
      <c r="W965">
        <f t="shared" si="330"/>
        <v>0</v>
      </c>
      <c r="X965">
        <f t="shared" si="331"/>
        <v>0</v>
      </c>
      <c r="Y965">
        <f t="shared" si="332"/>
        <v>0</v>
      </c>
      <c r="AA965" s="1" t="e">
        <f t="shared" si="333"/>
        <v>#N/A</v>
      </c>
    </row>
    <row r="966" spans="1:27" x14ac:dyDescent="0.25">
      <c r="A966" s="284">
        <f>+Declarations!A966</f>
        <v>0</v>
      </c>
      <c r="B966" t="str">
        <f t="shared" si="316"/>
        <v/>
      </c>
      <c r="C966" s="1" t="str">
        <f t="shared" si="317"/>
        <v/>
      </c>
      <c r="D966" s="1" t="str">
        <f t="shared" si="314"/>
        <v/>
      </c>
      <c r="E966" s="15">
        <f t="shared" si="318"/>
        <v>0</v>
      </c>
      <c r="F966" s="1">
        <f t="shared" si="319"/>
        <v>0</v>
      </c>
      <c r="G966" s="1" t="str">
        <f t="shared" si="320"/>
        <v/>
      </c>
      <c r="H966" t="str">
        <f t="shared" si="334"/>
        <v xml:space="preserve"> </v>
      </c>
      <c r="M966" s="39">
        <f t="shared" si="315"/>
        <v>0</v>
      </c>
      <c r="N966" s="39">
        <f t="shared" si="321"/>
        <v>0</v>
      </c>
      <c r="O966" s="39">
        <f t="shared" si="322"/>
        <v>0</v>
      </c>
      <c r="P966" s="39">
        <f t="shared" si="323"/>
        <v>0</v>
      </c>
      <c r="Q966" s="367">
        <f t="shared" si="324"/>
        <v>0</v>
      </c>
      <c r="R966" s="368">
        <f t="shared" si="325"/>
        <v>0</v>
      </c>
      <c r="S966" s="367">
        <f t="shared" si="326"/>
        <v>0</v>
      </c>
      <c r="T966" s="367">
        <f t="shared" si="327"/>
        <v>0</v>
      </c>
      <c r="U966">
        <f t="shared" si="328"/>
        <v>0</v>
      </c>
      <c r="V966">
        <f t="shared" si="329"/>
        <v>0</v>
      </c>
      <c r="W966">
        <f t="shared" si="330"/>
        <v>0</v>
      </c>
      <c r="X966">
        <f t="shared" si="331"/>
        <v>0</v>
      </c>
      <c r="Y966">
        <f t="shared" si="332"/>
        <v>0</v>
      </c>
      <c r="AA966" s="1" t="e">
        <f t="shared" si="333"/>
        <v>#N/A</v>
      </c>
    </row>
    <row r="967" spans="1:27" x14ac:dyDescent="0.25">
      <c r="A967" s="284">
        <f>+Declarations!A967</f>
        <v>0</v>
      </c>
      <c r="B967" t="str">
        <f t="shared" si="316"/>
        <v/>
      </c>
      <c r="C967" s="1" t="str">
        <f t="shared" si="317"/>
        <v/>
      </c>
      <c r="D967" s="1" t="str">
        <f t="shared" ref="D967:D1001" si="335">IF(OR(G967="G",G967="F"),"F",IF(OR(G967="B",G967="M"),"M",""))</f>
        <v/>
      </c>
      <c r="E967" s="15">
        <f t="shared" si="318"/>
        <v>0</v>
      </c>
      <c r="F967" s="1">
        <f t="shared" si="319"/>
        <v>0</v>
      </c>
      <c r="G967" s="1" t="str">
        <f t="shared" si="320"/>
        <v/>
      </c>
      <c r="H967" t="str">
        <f t="shared" si="334"/>
        <v xml:space="preserve"> </v>
      </c>
      <c r="M967" s="39">
        <f t="shared" si="315"/>
        <v>0</v>
      </c>
      <c r="N967" s="39">
        <f t="shared" si="321"/>
        <v>0</v>
      </c>
      <c r="O967" s="39">
        <f t="shared" si="322"/>
        <v>0</v>
      </c>
      <c r="P967" s="39">
        <f t="shared" si="323"/>
        <v>0</v>
      </c>
      <c r="Q967" s="367">
        <f t="shared" si="324"/>
        <v>0</v>
      </c>
      <c r="R967" s="368">
        <f t="shared" si="325"/>
        <v>0</v>
      </c>
      <c r="S967" s="367">
        <f t="shared" si="326"/>
        <v>0</v>
      </c>
      <c r="T967" s="367">
        <f t="shared" si="327"/>
        <v>0</v>
      </c>
      <c r="U967">
        <f t="shared" si="328"/>
        <v>0</v>
      </c>
      <c r="V967">
        <f t="shared" si="329"/>
        <v>0</v>
      </c>
      <c r="W967">
        <f t="shared" si="330"/>
        <v>0</v>
      </c>
      <c r="X967">
        <f t="shared" si="331"/>
        <v>0</v>
      </c>
      <c r="Y967">
        <f t="shared" si="332"/>
        <v>0</v>
      </c>
      <c r="AA967" s="1" t="e">
        <f t="shared" si="333"/>
        <v>#N/A</v>
      </c>
    </row>
    <row r="968" spans="1:27" x14ac:dyDescent="0.25">
      <c r="A968" s="284">
        <f>+Declarations!A968</f>
        <v>0</v>
      </c>
      <c r="B968" t="str">
        <f t="shared" si="316"/>
        <v/>
      </c>
      <c r="C968" s="1" t="str">
        <f t="shared" si="317"/>
        <v/>
      </c>
      <c r="D968" s="1" t="str">
        <f t="shared" si="335"/>
        <v/>
      </c>
      <c r="E968" s="15">
        <f t="shared" si="318"/>
        <v>0</v>
      </c>
      <c r="F968" s="1">
        <f t="shared" si="319"/>
        <v>0</v>
      </c>
      <c r="G968" s="1" t="str">
        <f t="shared" si="320"/>
        <v/>
      </c>
      <c r="H968" t="str">
        <f t="shared" si="334"/>
        <v xml:space="preserve"> </v>
      </c>
      <c r="M968" s="39">
        <f t="shared" si="315"/>
        <v>0</v>
      </c>
      <c r="N968" s="39">
        <f t="shared" si="321"/>
        <v>0</v>
      </c>
      <c r="O968" s="39">
        <f t="shared" si="322"/>
        <v>0</v>
      </c>
      <c r="P968" s="39">
        <f t="shared" si="323"/>
        <v>0</v>
      </c>
      <c r="Q968" s="367">
        <f t="shared" si="324"/>
        <v>0</v>
      </c>
      <c r="R968" s="368">
        <f t="shared" si="325"/>
        <v>0</v>
      </c>
      <c r="S968" s="367">
        <f t="shared" si="326"/>
        <v>0</v>
      </c>
      <c r="T968" s="367">
        <f t="shared" si="327"/>
        <v>0</v>
      </c>
      <c r="U968">
        <f t="shared" si="328"/>
        <v>0</v>
      </c>
      <c r="V968">
        <f t="shared" si="329"/>
        <v>0</v>
      </c>
      <c r="W968">
        <f t="shared" si="330"/>
        <v>0</v>
      </c>
      <c r="X968">
        <f t="shared" si="331"/>
        <v>0</v>
      </c>
      <c r="Y968">
        <f t="shared" si="332"/>
        <v>0</v>
      </c>
      <c r="AA968" s="1" t="e">
        <f t="shared" si="333"/>
        <v>#N/A</v>
      </c>
    </row>
    <row r="969" spans="1:27" x14ac:dyDescent="0.25">
      <c r="A969" s="284">
        <f>+Declarations!A969</f>
        <v>0</v>
      </c>
      <c r="B969" t="str">
        <f t="shared" si="316"/>
        <v/>
      </c>
      <c r="C969" s="1" t="str">
        <f t="shared" si="317"/>
        <v/>
      </c>
      <c r="D969" s="1" t="str">
        <f t="shared" si="335"/>
        <v/>
      </c>
      <c r="E969" s="15">
        <f t="shared" si="318"/>
        <v>0</v>
      </c>
      <c r="F969" s="1">
        <f t="shared" si="319"/>
        <v>0</v>
      </c>
      <c r="G969" s="1" t="str">
        <f t="shared" si="320"/>
        <v/>
      </c>
      <c r="H969" t="str">
        <f t="shared" si="334"/>
        <v xml:space="preserve"> </v>
      </c>
      <c r="M969" s="39">
        <f t="shared" si="315"/>
        <v>0</v>
      </c>
      <c r="N969" s="39">
        <f t="shared" si="321"/>
        <v>0</v>
      </c>
      <c r="O969" s="39">
        <f t="shared" si="322"/>
        <v>0</v>
      </c>
      <c r="P969" s="39">
        <f t="shared" si="323"/>
        <v>0</v>
      </c>
      <c r="Q969" s="367">
        <f t="shared" si="324"/>
        <v>0</v>
      </c>
      <c r="R969" s="368">
        <f t="shared" si="325"/>
        <v>0</v>
      </c>
      <c r="S969" s="367">
        <f t="shared" si="326"/>
        <v>0</v>
      </c>
      <c r="T969" s="367">
        <f t="shared" si="327"/>
        <v>0</v>
      </c>
      <c r="U969">
        <f t="shared" si="328"/>
        <v>0</v>
      </c>
      <c r="V969">
        <f t="shared" si="329"/>
        <v>0</v>
      </c>
      <c r="W969">
        <f t="shared" si="330"/>
        <v>0</v>
      </c>
      <c r="X969">
        <f t="shared" si="331"/>
        <v>0</v>
      </c>
      <c r="Y969">
        <f t="shared" si="332"/>
        <v>0</v>
      </c>
      <c r="AA969" s="1" t="e">
        <f t="shared" si="333"/>
        <v>#N/A</v>
      </c>
    </row>
    <row r="970" spans="1:27" x14ac:dyDescent="0.25">
      <c r="A970" s="284">
        <f>+Declarations!A970</f>
        <v>0</v>
      </c>
      <c r="B970" t="str">
        <f t="shared" si="316"/>
        <v/>
      </c>
      <c r="C970" s="1" t="str">
        <f t="shared" si="317"/>
        <v/>
      </c>
      <c r="D970" s="1" t="str">
        <f t="shared" si="335"/>
        <v/>
      </c>
      <c r="E970" s="15">
        <f t="shared" si="318"/>
        <v>0</v>
      </c>
      <c r="F970" s="1">
        <f t="shared" si="319"/>
        <v>0</v>
      </c>
      <c r="G970" s="1" t="str">
        <f t="shared" si="320"/>
        <v/>
      </c>
      <c r="H970" t="str">
        <f t="shared" si="334"/>
        <v xml:space="preserve"> </v>
      </c>
      <c r="M970" s="39">
        <f t="shared" si="315"/>
        <v>0</v>
      </c>
      <c r="N970" s="39">
        <f t="shared" si="321"/>
        <v>0</v>
      </c>
      <c r="O970" s="39">
        <f t="shared" si="322"/>
        <v>0</v>
      </c>
      <c r="P970" s="39">
        <f t="shared" si="323"/>
        <v>0</v>
      </c>
      <c r="Q970" s="367">
        <f t="shared" si="324"/>
        <v>0</v>
      </c>
      <c r="R970" s="368">
        <f t="shared" si="325"/>
        <v>0</v>
      </c>
      <c r="S970" s="367">
        <f t="shared" si="326"/>
        <v>0</v>
      </c>
      <c r="T970" s="367">
        <f t="shared" si="327"/>
        <v>0</v>
      </c>
      <c r="U970">
        <f t="shared" si="328"/>
        <v>0</v>
      </c>
      <c r="V970">
        <f t="shared" si="329"/>
        <v>0</v>
      </c>
      <c r="W970">
        <f t="shared" si="330"/>
        <v>0</v>
      </c>
      <c r="X970">
        <f t="shared" si="331"/>
        <v>0</v>
      </c>
      <c r="Y970">
        <f t="shared" si="332"/>
        <v>0</v>
      </c>
      <c r="AA970" s="1" t="e">
        <f t="shared" si="333"/>
        <v>#N/A</v>
      </c>
    </row>
    <row r="971" spans="1:27" x14ac:dyDescent="0.25">
      <c r="A971" s="284">
        <f>+Declarations!A971</f>
        <v>0</v>
      </c>
      <c r="B971" t="str">
        <f t="shared" si="316"/>
        <v/>
      </c>
      <c r="C971" s="1" t="str">
        <f t="shared" si="317"/>
        <v/>
      </c>
      <c r="D971" s="1" t="str">
        <f t="shared" si="335"/>
        <v/>
      </c>
      <c r="E971" s="15">
        <f t="shared" si="318"/>
        <v>0</v>
      </c>
      <c r="F971" s="1">
        <f t="shared" si="319"/>
        <v>0</v>
      </c>
      <c r="G971" s="1" t="str">
        <f t="shared" si="320"/>
        <v/>
      </c>
      <c r="H971" t="str">
        <f t="shared" si="334"/>
        <v xml:space="preserve"> </v>
      </c>
      <c r="M971" s="39">
        <f t="shared" si="315"/>
        <v>0</v>
      </c>
      <c r="N971" s="39">
        <f t="shared" si="321"/>
        <v>0</v>
      </c>
      <c r="O971" s="39">
        <f t="shared" si="322"/>
        <v>0</v>
      </c>
      <c r="P971" s="39">
        <f t="shared" si="323"/>
        <v>0</v>
      </c>
      <c r="Q971" s="367">
        <f t="shared" si="324"/>
        <v>0</v>
      </c>
      <c r="R971" s="368">
        <f t="shared" si="325"/>
        <v>0</v>
      </c>
      <c r="S971" s="367">
        <f t="shared" si="326"/>
        <v>0</v>
      </c>
      <c r="T971" s="367">
        <f t="shared" si="327"/>
        <v>0</v>
      </c>
      <c r="U971">
        <f t="shared" si="328"/>
        <v>0</v>
      </c>
      <c r="V971">
        <f t="shared" si="329"/>
        <v>0</v>
      </c>
      <c r="W971">
        <f t="shared" si="330"/>
        <v>0</v>
      </c>
      <c r="X971">
        <f t="shared" si="331"/>
        <v>0</v>
      </c>
      <c r="Y971">
        <f t="shared" si="332"/>
        <v>0</v>
      </c>
      <c r="AA971" s="1" t="e">
        <f t="shared" si="333"/>
        <v>#N/A</v>
      </c>
    </row>
    <row r="972" spans="1:27" x14ac:dyDescent="0.25">
      <c r="A972" s="284">
        <f>+Declarations!A972</f>
        <v>0</v>
      </c>
      <c r="B972" t="str">
        <f t="shared" si="316"/>
        <v/>
      </c>
      <c r="C972" s="1" t="str">
        <f t="shared" si="317"/>
        <v/>
      </c>
      <c r="D972" s="1" t="str">
        <f t="shared" si="335"/>
        <v/>
      </c>
      <c r="E972" s="15">
        <f t="shared" si="318"/>
        <v>0</v>
      </c>
      <c r="F972" s="1">
        <f t="shared" si="319"/>
        <v>0</v>
      </c>
      <c r="G972" s="1" t="str">
        <f t="shared" si="320"/>
        <v/>
      </c>
      <c r="H972" t="str">
        <f t="shared" si="334"/>
        <v xml:space="preserve"> </v>
      </c>
      <c r="M972" s="39">
        <f t="shared" si="315"/>
        <v>0</v>
      </c>
      <c r="N972" s="39">
        <f t="shared" si="321"/>
        <v>0</v>
      </c>
      <c r="O972" s="39">
        <f t="shared" si="322"/>
        <v>0</v>
      </c>
      <c r="P972" s="39">
        <f t="shared" si="323"/>
        <v>0</v>
      </c>
      <c r="Q972" s="367">
        <f t="shared" si="324"/>
        <v>0</v>
      </c>
      <c r="R972" s="368">
        <f t="shared" si="325"/>
        <v>0</v>
      </c>
      <c r="S972" s="367">
        <f t="shared" si="326"/>
        <v>0</v>
      </c>
      <c r="T972" s="367">
        <f t="shared" si="327"/>
        <v>0</v>
      </c>
      <c r="U972">
        <f t="shared" si="328"/>
        <v>0</v>
      </c>
      <c r="V972">
        <f t="shared" si="329"/>
        <v>0</v>
      </c>
      <c r="W972">
        <f t="shared" si="330"/>
        <v>0</v>
      </c>
      <c r="X972">
        <f t="shared" si="331"/>
        <v>0</v>
      </c>
      <c r="Y972">
        <f t="shared" si="332"/>
        <v>0</v>
      </c>
      <c r="AA972" s="1" t="e">
        <f t="shared" si="333"/>
        <v>#N/A</v>
      </c>
    </row>
    <row r="973" spans="1:27" x14ac:dyDescent="0.25">
      <c r="A973" s="284">
        <f>+Declarations!A973</f>
        <v>0</v>
      </c>
      <c r="B973" t="str">
        <f t="shared" si="316"/>
        <v/>
      </c>
      <c r="C973" s="1" t="str">
        <f t="shared" si="317"/>
        <v/>
      </c>
      <c r="D973" s="1" t="str">
        <f t="shared" si="335"/>
        <v/>
      </c>
      <c r="E973" s="15">
        <f t="shared" si="318"/>
        <v>0</v>
      </c>
      <c r="F973" s="1">
        <f t="shared" si="319"/>
        <v>0</v>
      </c>
      <c r="G973" s="1" t="str">
        <f t="shared" si="320"/>
        <v/>
      </c>
      <c r="H973" t="str">
        <f t="shared" si="334"/>
        <v xml:space="preserve"> </v>
      </c>
      <c r="M973" s="39">
        <f t="shared" si="315"/>
        <v>0</v>
      </c>
      <c r="N973" s="39">
        <f t="shared" si="321"/>
        <v>0</v>
      </c>
      <c r="O973" s="39">
        <f t="shared" si="322"/>
        <v>0</v>
      </c>
      <c r="P973" s="39">
        <f t="shared" si="323"/>
        <v>0</v>
      </c>
      <c r="Q973" s="367">
        <f t="shared" si="324"/>
        <v>0</v>
      </c>
      <c r="R973" s="368">
        <f t="shared" si="325"/>
        <v>0</v>
      </c>
      <c r="S973" s="367">
        <f t="shared" si="326"/>
        <v>0</v>
      </c>
      <c r="T973" s="367">
        <f t="shared" si="327"/>
        <v>0</v>
      </c>
      <c r="U973">
        <f t="shared" si="328"/>
        <v>0</v>
      </c>
      <c r="V973">
        <f t="shared" si="329"/>
        <v>0</v>
      </c>
      <c r="W973">
        <f t="shared" si="330"/>
        <v>0</v>
      </c>
      <c r="X973">
        <f t="shared" si="331"/>
        <v>0</v>
      </c>
      <c r="Y973">
        <f t="shared" si="332"/>
        <v>0</v>
      </c>
      <c r="AA973" s="1" t="e">
        <f t="shared" si="333"/>
        <v>#N/A</v>
      </c>
    </row>
    <row r="974" spans="1:27" x14ac:dyDescent="0.25">
      <c r="A974" s="284">
        <f>+Declarations!A974</f>
        <v>0</v>
      </c>
      <c r="B974" t="str">
        <f t="shared" si="316"/>
        <v/>
      </c>
      <c r="C974" s="1" t="str">
        <f t="shared" si="317"/>
        <v/>
      </c>
      <c r="D974" s="1" t="str">
        <f t="shared" si="335"/>
        <v/>
      </c>
      <c r="E974" s="15">
        <f t="shared" si="318"/>
        <v>0</v>
      </c>
      <c r="F974" s="1">
        <f t="shared" si="319"/>
        <v>0</v>
      </c>
      <c r="G974" s="1" t="str">
        <f t="shared" si="320"/>
        <v/>
      </c>
      <c r="H974" t="str">
        <f t="shared" si="334"/>
        <v xml:space="preserve"> </v>
      </c>
      <c r="M974" s="39">
        <f t="shared" si="315"/>
        <v>0</v>
      </c>
      <c r="N974" s="39">
        <f t="shared" si="321"/>
        <v>0</v>
      </c>
      <c r="O974" s="39">
        <f t="shared" si="322"/>
        <v>0</v>
      </c>
      <c r="P974" s="39">
        <f t="shared" si="323"/>
        <v>0</v>
      </c>
      <c r="Q974" s="367">
        <f t="shared" si="324"/>
        <v>0</v>
      </c>
      <c r="R974" s="368">
        <f t="shared" si="325"/>
        <v>0</v>
      </c>
      <c r="S974" s="367">
        <f t="shared" si="326"/>
        <v>0</v>
      </c>
      <c r="T974" s="367">
        <f t="shared" si="327"/>
        <v>0</v>
      </c>
      <c r="U974">
        <f t="shared" si="328"/>
        <v>0</v>
      </c>
      <c r="V974">
        <f t="shared" si="329"/>
        <v>0</v>
      </c>
      <c r="W974">
        <f t="shared" si="330"/>
        <v>0</v>
      </c>
      <c r="X974">
        <f t="shared" si="331"/>
        <v>0</v>
      </c>
      <c r="Y974">
        <f t="shared" si="332"/>
        <v>0</v>
      </c>
      <c r="AA974" s="1" t="e">
        <f t="shared" si="333"/>
        <v>#N/A</v>
      </c>
    </row>
    <row r="975" spans="1:27" x14ac:dyDescent="0.25">
      <c r="A975" s="284">
        <f>+Declarations!A975</f>
        <v>0</v>
      </c>
      <c r="B975" t="str">
        <f t="shared" si="316"/>
        <v/>
      </c>
      <c r="C975" s="1" t="str">
        <f t="shared" si="317"/>
        <v/>
      </c>
      <c r="D975" s="1" t="str">
        <f t="shared" si="335"/>
        <v/>
      </c>
      <c r="E975" s="15">
        <f t="shared" si="318"/>
        <v>0</v>
      </c>
      <c r="F975" s="1">
        <f t="shared" si="319"/>
        <v>0</v>
      </c>
      <c r="G975" s="1" t="str">
        <f t="shared" si="320"/>
        <v/>
      </c>
      <c r="H975" t="str">
        <f t="shared" si="334"/>
        <v xml:space="preserve"> </v>
      </c>
      <c r="M975" s="39">
        <f t="shared" si="315"/>
        <v>0</v>
      </c>
      <c r="N975" s="39">
        <f t="shared" si="321"/>
        <v>0</v>
      </c>
      <c r="O975" s="39">
        <f t="shared" si="322"/>
        <v>0</v>
      </c>
      <c r="P975" s="39">
        <f t="shared" si="323"/>
        <v>0</v>
      </c>
      <c r="Q975" s="367">
        <f t="shared" si="324"/>
        <v>0</v>
      </c>
      <c r="R975" s="368">
        <f t="shared" si="325"/>
        <v>0</v>
      </c>
      <c r="S975" s="367">
        <f t="shared" si="326"/>
        <v>0</v>
      </c>
      <c r="T975" s="367">
        <f t="shared" si="327"/>
        <v>0</v>
      </c>
      <c r="U975">
        <f t="shared" si="328"/>
        <v>0</v>
      </c>
      <c r="V975">
        <f t="shared" si="329"/>
        <v>0</v>
      </c>
      <c r="W975">
        <f t="shared" si="330"/>
        <v>0</v>
      </c>
      <c r="X975">
        <f t="shared" si="331"/>
        <v>0</v>
      </c>
      <c r="Y975">
        <f t="shared" si="332"/>
        <v>0</v>
      </c>
      <c r="AA975" s="1" t="e">
        <f t="shared" si="333"/>
        <v>#N/A</v>
      </c>
    </row>
    <row r="976" spans="1:27" x14ac:dyDescent="0.25">
      <c r="A976" s="284">
        <f>+Declarations!A976</f>
        <v>0</v>
      </c>
      <c r="B976" t="str">
        <f t="shared" si="316"/>
        <v/>
      </c>
      <c r="C976" s="1" t="str">
        <f t="shared" si="317"/>
        <v/>
      </c>
      <c r="D976" s="1" t="str">
        <f t="shared" si="335"/>
        <v/>
      </c>
      <c r="E976" s="15">
        <f t="shared" si="318"/>
        <v>0</v>
      </c>
      <c r="F976" s="1">
        <f t="shared" si="319"/>
        <v>0</v>
      </c>
      <c r="G976" s="1" t="str">
        <f t="shared" si="320"/>
        <v/>
      </c>
      <c r="H976" t="str">
        <f t="shared" si="334"/>
        <v xml:space="preserve"> </v>
      </c>
      <c r="M976" s="39">
        <f t="shared" si="315"/>
        <v>0</v>
      </c>
      <c r="N976" s="39">
        <f t="shared" si="321"/>
        <v>0</v>
      </c>
      <c r="O976" s="39">
        <f t="shared" si="322"/>
        <v>0</v>
      </c>
      <c r="P976" s="39">
        <f t="shared" si="323"/>
        <v>0</v>
      </c>
      <c r="Q976" s="367">
        <f t="shared" si="324"/>
        <v>0</v>
      </c>
      <c r="R976" s="368">
        <f t="shared" si="325"/>
        <v>0</v>
      </c>
      <c r="S976" s="367">
        <f t="shared" si="326"/>
        <v>0</v>
      </c>
      <c r="T976" s="367">
        <f t="shared" si="327"/>
        <v>0</v>
      </c>
      <c r="U976">
        <f t="shared" si="328"/>
        <v>0</v>
      </c>
      <c r="V976">
        <f t="shared" si="329"/>
        <v>0</v>
      </c>
      <c r="W976">
        <f t="shared" si="330"/>
        <v>0</v>
      </c>
      <c r="X976">
        <f t="shared" si="331"/>
        <v>0</v>
      </c>
      <c r="Y976">
        <f t="shared" si="332"/>
        <v>0</v>
      </c>
      <c r="AA976" s="1" t="e">
        <f t="shared" si="333"/>
        <v>#N/A</v>
      </c>
    </row>
    <row r="977" spans="1:27" x14ac:dyDescent="0.25">
      <c r="A977" s="284">
        <f>+Declarations!A977</f>
        <v>0</v>
      </c>
      <c r="B977" t="str">
        <f t="shared" si="316"/>
        <v/>
      </c>
      <c r="C977" s="1" t="str">
        <f t="shared" si="317"/>
        <v/>
      </c>
      <c r="D977" s="1" t="str">
        <f t="shared" si="335"/>
        <v/>
      </c>
      <c r="E977" s="15">
        <f t="shared" si="318"/>
        <v>0</v>
      </c>
      <c r="F977" s="1">
        <f t="shared" si="319"/>
        <v>0</v>
      </c>
      <c r="G977" s="1" t="str">
        <f t="shared" si="320"/>
        <v/>
      </c>
      <c r="H977" t="str">
        <f t="shared" si="334"/>
        <v xml:space="preserve"> </v>
      </c>
      <c r="M977" s="39">
        <f t="shared" si="315"/>
        <v>0</v>
      </c>
      <c r="N977" s="39">
        <f t="shared" si="321"/>
        <v>0</v>
      </c>
      <c r="O977" s="39">
        <f t="shared" si="322"/>
        <v>0</v>
      </c>
      <c r="P977" s="39">
        <f t="shared" si="323"/>
        <v>0</v>
      </c>
      <c r="Q977" s="367">
        <f t="shared" si="324"/>
        <v>0</v>
      </c>
      <c r="R977" s="368">
        <f t="shared" si="325"/>
        <v>0</v>
      </c>
      <c r="S977" s="367">
        <f t="shared" si="326"/>
        <v>0</v>
      </c>
      <c r="T977" s="367">
        <f t="shared" si="327"/>
        <v>0</v>
      </c>
      <c r="U977">
        <f t="shared" si="328"/>
        <v>0</v>
      </c>
      <c r="V977">
        <f t="shared" si="329"/>
        <v>0</v>
      </c>
      <c r="W977">
        <f t="shared" si="330"/>
        <v>0</v>
      </c>
      <c r="X977">
        <f t="shared" si="331"/>
        <v>0</v>
      </c>
      <c r="Y977">
        <f t="shared" si="332"/>
        <v>0</v>
      </c>
      <c r="AA977" s="1" t="e">
        <f t="shared" si="333"/>
        <v>#N/A</v>
      </c>
    </row>
    <row r="978" spans="1:27" x14ac:dyDescent="0.25">
      <c r="A978" s="284">
        <f>+Declarations!A978</f>
        <v>0</v>
      </c>
      <c r="B978" t="str">
        <f t="shared" si="316"/>
        <v/>
      </c>
      <c r="C978" s="1" t="str">
        <f t="shared" si="317"/>
        <v/>
      </c>
      <c r="D978" s="1" t="str">
        <f t="shared" si="335"/>
        <v/>
      </c>
      <c r="E978" s="15">
        <f t="shared" si="318"/>
        <v>0</v>
      </c>
      <c r="F978" s="1">
        <f t="shared" si="319"/>
        <v>0</v>
      </c>
      <c r="G978" s="1" t="str">
        <f t="shared" si="320"/>
        <v/>
      </c>
      <c r="H978" t="str">
        <f t="shared" si="334"/>
        <v xml:space="preserve"> </v>
      </c>
      <c r="M978" s="39">
        <f t="shared" si="315"/>
        <v>0</v>
      </c>
      <c r="N978" s="39">
        <f t="shared" si="321"/>
        <v>0</v>
      </c>
      <c r="O978" s="39">
        <f t="shared" si="322"/>
        <v>0</v>
      </c>
      <c r="P978" s="39">
        <f t="shared" si="323"/>
        <v>0</v>
      </c>
      <c r="Q978" s="367">
        <f t="shared" si="324"/>
        <v>0</v>
      </c>
      <c r="R978" s="368">
        <f t="shared" si="325"/>
        <v>0</v>
      </c>
      <c r="S978" s="367">
        <f t="shared" si="326"/>
        <v>0</v>
      </c>
      <c r="T978" s="367">
        <f t="shared" si="327"/>
        <v>0</v>
      </c>
      <c r="U978">
        <f t="shared" si="328"/>
        <v>0</v>
      </c>
      <c r="V978">
        <f t="shared" si="329"/>
        <v>0</v>
      </c>
      <c r="W978">
        <f t="shared" si="330"/>
        <v>0</v>
      </c>
      <c r="X978">
        <f t="shared" si="331"/>
        <v>0</v>
      </c>
      <c r="Y978">
        <f t="shared" si="332"/>
        <v>0</v>
      </c>
      <c r="AA978" s="1" t="e">
        <f t="shared" si="333"/>
        <v>#N/A</v>
      </c>
    </row>
    <row r="979" spans="1:27" x14ac:dyDescent="0.25">
      <c r="A979" s="284">
        <f>+Declarations!A979</f>
        <v>0</v>
      </c>
      <c r="B979" t="str">
        <f t="shared" si="316"/>
        <v/>
      </c>
      <c r="C979" s="1" t="str">
        <f t="shared" si="317"/>
        <v/>
      </c>
      <c r="D979" s="1" t="str">
        <f t="shared" si="335"/>
        <v/>
      </c>
      <c r="E979" s="15">
        <f t="shared" si="318"/>
        <v>0</v>
      </c>
      <c r="F979" s="1">
        <f t="shared" si="319"/>
        <v>0</v>
      </c>
      <c r="G979" s="1" t="str">
        <f t="shared" si="320"/>
        <v/>
      </c>
      <c r="H979" t="str">
        <f t="shared" si="334"/>
        <v xml:space="preserve"> </v>
      </c>
      <c r="M979" s="39">
        <f t="shared" si="315"/>
        <v>0</v>
      </c>
      <c r="N979" s="39">
        <f t="shared" si="321"/>
        <v>0</v>
      </c>
      <c r="O979" s="39">
        <f t="shared" si="322"/>
        <v>0</v>
      </c>
      <c r="P979" s="39">
        <f t="shared" si="323"/>
        <v>0</v>
      </c>
      <c r="Q979" s="367">
        <f t="shared" si="324"/>
        <v>0</v>
      </c>
      <c r="R979" s="368">
        <f t="shared" si="325"/>
        <v>0</v>
      </c>
      <c r="S979" s="367">
        <f t="shared" si="326"/>
        <v>0</v>
      </c>
      <c r="T979" s="367">
        <f t="shared" si="327"/>
        <v>0</v>
      </c>
      <c r="U979">
        <f t="shared" si="328"/>
        <v>0</v>
      </c>
      <c r="V979">
        <f t="shared" si="329"/>
        <v>0</v>
      </c>
      <c r="W979">
        <f t="shared" si="330"/>
        <v>0</v>
      </c>
      <c r="X979">
        <f t="shared" si="331"/>
        <v>0</v>
      </c>
      <c r="Y979">
        <f t="shared" si="332"/>
        <v>0</v>
      </c>
      <c r="AA979" s="1" t="e">
        <f t="shared" si="333"/>
        <v>#N/A</v>
      </c>
    </row>
    <row r="980" spans="1:27" x14ac:dyDescent="0.25">
      <c r="A980" s="284">
        <f>+Declarations!A980</f>
        <v>0</v>
      </c>
      <c r="B980" t="str">
        <f t="shared" si="316"/>
        <v/>
      </c>
      <c r="C980" s="1" t="str">
        <f t="shared" si="317"/>
        <v/>
      </c>
      <c r="D980" s="1" t="str">
        <f t="shared" si="335"/>
        <v/>
      </c>
      <c r="E980" s="15">
        <f t="shared" si="318"/>
        <v>0</v>
      </c>
      <c r="F980" s="1">
        <f t="shared" si="319"/>
        <v>0</v>
      </c>
      <c r="G980" s="1" t="str">
        <f t="shared" si="320"/>
        <v/>
      </c>
      <c r="H980" t="str">
        <f t="shared" si="334"/>
        <v xml:space="preserve"> </v>
      </c>
      <c r="M980" s="39">
        <f t="shared" si="315"/>
        <v>0</v>
      </c>
      <c r="N980" s="39">
        <f t="shared" si="321"/>
        <v>0</v>
      </c>
      <c r="O980" s="39">
        <f t="shared" si="322"/>
        <v>0</v>
      </c>
      <c r="P980" s="39">
        <f t="shared" si="323"/>
        <v>0</v>
      </c>
      <c r="Q980" s="367">
        <f t="shared" si="324"/>
        <v>0</v>
      </c>
      <c r="R980" s="368">
        <f t="shared" si="325"/>
        <v>0</v>
      </c>
      <c r="S980" s="367">
        <f t="shared" si="326"/>
        <v>0</v>
      </c>
      <c r="T980" s="367">
        <f t="shared" si="327"/>
        <v>0</v>
      </c>
      <c r="U980">
        <f t="shared" si="328"/>
        <v>0</v>
      </c>
      <c r="V980">
        <f t="shared" si="329"/>
        <v>0</v>
      </c>
      <c r="W980">
        <f t="shared" si="330"/>
        <v>0</v>
      </c>
      <c r="X980">
        <f t="shared" si="331"/>
        <v>0</v>
      </c>
      <c r="Y980">
        <f t="shared" si="332"/>
        <v>0</v>
      </c>
      <c r="AA980" s="1" t="e">
        <f t="shared" si="333"/>
        <v>#N/A</v>
      </c>
    </row>
    <row r="981" spans="1:27" x14ac:dyDescent="0.25">
      <c r="A981" s="284">
        <f>+Declarations!A981</f>
        <v>0</v>
      </c>
      <c r="B981" t="str">
        <f t="shared" si="316"/>
        <v/>
      </c>
      <c r="C981" s="1" t="str">
        <f t="shared" si="317"/>
        <v/>
      </c>
      <c r="D981" s="1" t="str">
        <f t="shared" si="335"/>
        <v/>
      </c>
      <c r="E981" s="15">
        <f t="shared" si="318"/>
        <v>0</v>
      </c>
      <c r="F981" s="1">
        <f t="shared" si="319"/>
        <v>0</v>
      </c>
      <c r="G981" s="1" t="str">
        <f t="shared" si="320"/>
        <v/>
      </c>
      <c r="H981" t="str">
        <f t="shared" si="334"/>
        <v xml:space="preserve"> </v>
      </c>
      <c r="M981" s="39">
        <f t="shared" si="315"/>
        <v>0</v>
      </c>
      <c r="N981" s="39">
        <f t="shared" si="321"/>
        <v>0</v>
      </c>
      <c r="O981" s="39">
        <f t="shared" si="322"/>
        <v>0</v>
      </c>
      <c r="P981" s="39">
        <f t="shared" si="323"/>
        <v>0</v>
      </c>
      <c r="Q981" s="367">
        <f t="shared" si="324"/>
        <v>0</v>
      </c>
      <c r="R981" s="368">
        <f t="shared" si="325"/>
        <v>0</v>
      </c>
      <c r="S981" s="367">
        <f t="shared" si="326"/>
        <v>0</v>
      </c>
      <c r="T981" s="367">
        <f t="shared" si="327"/>
        <v>0</v>
      </c>
      <c r="U981">
        <f t="shared" si="328"/>
        <v>0</v>
      </c>
      <c r="V981">
        <f t="shared" si="329"/>
        <v>0</v>
      </c>
      <c r="W981">
        <f t="shared" si="330"/>
        <v>0</v>
      </c>
      <c r="X981">
        <f t="shared" si="331"/>
        <v>0</v>
      </c>
      <c r="Y981">
        <f t="shared" si="332"/>
        <v>0</v>
      </c>
      <c r="AA981" s="1" t="e">
        <f t="shared" si="333"/>
        <v>#N/A</v>
      </c>
    </row>
    <row r="982" spans="1:27" x14ac:dyDescent="0.25">
      <c r="A982" s="284">
        <f>+Declarations!A982</f>
        <v>0</v>
      </c>
      <c r="B982" t="str">
        <f t="shared" si="316"/>
        <v/>
      </c>
      <c r="C982" s="1" t="str">
        <f t="shared" si="317"/>
        <v/>
      </c>
      <c r="D982" s="1" t="str">
        <f t="shared" si="335"/>
        <v/>
      </c>
      <c r="E982" s="15">
        <f t="shared" si="318"/>
        <v>0</v>
      </c>
      <c r="F982" s="1">
        <f t="shared" si="319"/>
        <v>0</v>
      </c>
      <c r="G982" s="1" t="str">
        <f t="shared" si="320"/>
        <v/>
      </c>
      <c r="H982" t="str">
        <f t="shared" si="334"/>
        <v xml:space="preserve"> </v>
      </c>
      <c r="M982" s="39">
        <f t="shared" si="315"/>
        <v>0</v>
      </c>
      <c r="N982" s="39">
        <f t="shared" si="321"/>
        <v>0</v>
      </c>
      <c r="O982" s="39">
        <f t="shared" si="322"/>
        <v>0</v>
      </c>
      <c r="P982" s="39">
        <f t="shared" si="323"/>
        <v>0</v>
      </c>
      <c r="Q982" s="367">
        <f t="shared" si="324"/>
        <v>0</v>
      </c>
      <c r="R982" s="368">
        <f t="shared" si="325"/>
        <v>0</v>
      </c>
      <c r="S982" s="367">
        <f t="shared" si="326"/>
        <v>0</v>
      </c>
      <c r="T982" s="367">
        <f t="shared" si="327"/>
        <v>0</v>
      </c>
      <c r="U982">
        <f t="shared" si="328"/>
        <v>0</v>
      </c>
      <c r="V982">
        <f t="shared" si="329"/>
        <v>0</v>
      </c>
      <c r="W982">
        <f t="shared" si="330"/>
        <v>0</v>
      </c>
      <c r="X982">
        <f t="shared" si="331"/>
        <v>0</v>
      </c>
      <c r="Y982">
        <f t="shared" si="332"/>
        <v>0</v>
      </c>
      <c r="AA982" s="1" t="e">
        <f t="shared" si="333"/>
        <v>#N/A</v>
      </c>
    </row>
    <row r="983" spans="1:27" x14ac:dyDescent="0.25">
      <c r="A983" s="284">
        <f>+Declarations!A983</f>
        <v>0</v>
      </c>
      <c r="B983" t="str">
        <f t="shared" si="316"/>
        <v/>
      </c>
      <c r="C983" s="1" t="str">
        <f t="shared" si="317"/>
        <v/>
      </c>
      <c r="D983" s="1" t="str">
        <f t="shared" si="335"/>
        <v/>
      </c>
      <c r="E983" s="15">
        <f t="shared" si="318"/>
        <v>0</v>
      </c>
      <c r="F983" s="1">
        <f t="shared" si="319"/>
        <v>0</v>
      </c>
      <c r="G983" s="1" t="str">
        <f t="shared" si="320"/>
        <v/>
      </c>
      <c r="H983" t="str">
        <f t="shared" si="334"/>
        <v xml:space="preserve"> </v>
      </c>
      <c r="M983" s="39">
        <f t="shared" si="315"/>
        <v>0</v>
      </c>
      <c r="N983" s="39">
        <f t="shared" si="321"/>
        <v>0</v>
      </c>
      <c r="O983" s="39">
        <f t="shared" si="322"/>
        <v>0</v>
      </c>
      <c r="P983" s="39">
        <f t="shared" si="323"/>
        <v>0</v>
      </c>
      <c r="Q983" s="367">
        <f t="shared" si="324"/>
        <v>0</v>
      </c>
      <c r="R983" s="368">
        <f t="shared" si="325"/>
        <v>0</v>
      </c>
      <c r="S983" s="367">
        <f t="shared" si="326"/>
        <v>0</v>
      </c>
      <c r="T983" s="367">
        <f t="shared" si="327"/>
        <v>0</v>
      </c>
      <c r="U983">
        <f t="shared" si="328"/>
        <v>0</v>
      </c>
      <c r="V983">
        <f t="shared" si="329"/>
        <v>0</v>
      </c>
      <c r="W983">
        <f t="shared" si="330"/>
        <v>0</v>
      </c>
      <c r="X983">
        <f t="shared" si="331"/>
        <v>0</v>
      </c>
      <c r="Y983">
        <f t="shared" si="332"/>
        <v>0</v>
      </c>
      <c r="AA983" s="1" t="e">
        <f t="shared" si="333"/>
        <v>#N/A</v>
      </c>
    </row>
    <row r="984" spans="1:27" x14ac:dyDescent="0.25">
      <c r="A984" s="284">
        <f>+Declarations!A984</f>
        <v>0</v>
      </c>
      <c r="B984" t="str">
        <f t="shared" si="316"/>
        <v/>
      </c>
      <c r="C984" s="1" t="str">
        <f t="shared" si="317"/>
        <v/>
      </c>
      <c r="D984" s="1" t="str">
        <f t="shared" si="335"/>
        <v/>
      </c>
      <c r="E984" s="15">
        <f t="shared" si="318"/>
        <v>0</v>
      </c>
      <c r="F984" s="1">
        <f t="shared" si="319"/>
        <v>0</v>
      </c>
      <c r="G984" s="1" t="str">
        <f t="shared" si="320"/>
        <v/>
      </c>
      <c r="H984" t="str">
        <f t="shared" si="334"/>
        <v xml:space="preserve"> </v>
      </c>
      <c r="M984" s="39">
        <f t="shared" si="315"/>
        <v>0</v>
      </c>
      <c r="N984" s="39">
        <f t="shared" si="321"/>
        <v>0</v>
      </c>
      <c r="O984" s="39">
        <f t="shared" si="322"/>
        <v>0</v>
      </c>
      <c r="P984" s="39">
        <f t="shared" si="323"/>
        <v>0</v>
      </c>
      <c r="Q984" s="367">
        <f t="shared" si="324"/>
        <v>0</v>
      </c>
      <c r="R984" s="368">
        <f t="shared" si="325"/>
        <v>0</v>
      </c>
      <c r="S984" s="367">
        <f t="shared" si="326"/>
        <v>0</v>
      </c>
      <c r="T984" s="367">
        <f t="shared" si="327"/>
        <v>0</v>
      </c>
      <c r="U984">
        <f t="shared" si="328"/>
        <v>0</v>
      </c>
      <c r="V984">
        <f t="shared" si="329"/>
        <v>0</v>
      </c>
      <c r="W984">
        <f t="shared" si="330"/>
        <v>0</v>
      </c>
      <c r="X984">
        <f t="shared" si="331"/>
        <v>0</v>
      </c>
      <c r="Y984">
        <f t="shared" si="332"/>
        <v>0</v>
      </c>
      <c r="AA984" s="1" t="e">
        <f t="shared" si="333"/>
        <v>#N/A</v>
      </c>
    </row>
    <row r="985" spans="1:27" x14ac:dyDescent="0.25">
      <c r="A985" s="284">
        <f>+Declarations!A985</f>
        <v>0</v>
      </c>
      <c r="B985" t="str">
        <f t="shared" si="316"/>
        <v/>
      </c>
      <c r="C985" s="1" t="str">
        <f t="shared" si="317"/>
        <v/>
      </c>
      <c r="D985" s="1" t="str">
        <f t="shared" si="335"/>
        <v/>
      </c>
      <c r="E985" s="15">
        <f t="shared" si="318"/>
        <v>0</v>
      </c>
      <c r="F985" s="1">
        <f t="shared" si="319"/>
        <v>0</v>
      </c>
      <c r="G985" s="1" t="str">
        <f t="shared" si="320"/>
        <v/>
      </c>
      <c r="H985" t="str">
        <f t="shared" si="334"/>
        <v xml:space="preserve"> </v>
      </c>
      <c r="M985" s="39">
        <f t="shared" si="315"/>
        <v>0</v>
      </c>
      <c r="N985" s="39">
        <f t="shared" si="321"/>
        <v>0</v>
      </c>
      <c r="O985" s="39">
        <f t="shared" si="322"/>
        <v>0</v>
      </c>
      <c r="P985" s="39">
        <f t="shared" si="323"/>
        <v>0</v>
      </c>
      <c r="Q985" s="367">
        <f t="shared" si="324"/>
        <v>0</v>
      </c>
      <c r="R985" s="368">
        <f t="shared" si="325"/>
        <v>0</v>
      </c>
      <c r="S985" s="367">
        <f t="shared" si="326"/>
        <v>0</v>
      </c>
      <c r="T985" s="367">
        <f t="shared" si="327"/>
        <v>0</v>
      </c>
      <c r="U985">
        <f t="shared" si="328"/>
        <v>0</v>
      </c>
      <c r="V985">
        <f t="shared" si="329"/>
        <v>0</v>
      </c>
      <c r="W985">
        <f t="shared" si="330"/>
        <v>0</v>
      </c>
      <c r="X985">
        <f t="shared" si="331"/>
        <v>0</v>
      </c>
      <c r="Y985">
        <f t="shared" si="332"/>
        <v>0</v>
      </c>
      <c r="AA985" s="1" t="e">
        <f t="shared" si="333"/>
        <v>#N/A</v>
      </c>
    </row>
    <row r="986" spans="1:27" x14ac:dyDescent="0.25">
      <c r="A986" s="284">
        <f>+Declarations!A986</f>
        <v>0</v>
      </c>
      <c r="B986" t="str">
        <f t="shared" si="316"/>
        <v/>
      </c>
      <c r="C986" s="1" t="str">
        <f t="shared" si="317"/>
        <v/>
      </c>
      <c r="D986" s="1" t="str">
        <f t="shared" si="335"/>
        <v/>
      </c>
      <c r="E986" s="15">
        <f t="shared" si="318"/>
        <v>0</v>
      </c>
      <c r="F986" s="1">
        <f t="shared" si="319"/>
        <v>0</v>
      </c>
      <c r="G986" s="1" t="str">
        <f t="shared" si="320"/>
        <v/>
      </c>
      <c r="H986" t="str">
        <f t="shared" si="334"/>
        <v xml:space="preserve"> </v>
      </c>
      <c r="M986" s="39">
        <f t="shared" si="315"/>
        <v>0</v>
      </c>
      <c r="N986" s="39">
        <f t="shared" si="321"/>
        <v>0</v>
      </c>
      <c r="O986" s="39">
        <f t="shared" si="322"/>
        <v>0</v>
      </c>
      <c r="P986" s="39">
        <f t="shared" si="323"/>
        <v>0</v>
      </c>
      <c r="Q986" s="367">
        <f t="shared" si="324"/>
        <v>0</v>
      </c>
      <c r="R986" s="368">
        <f t="shared" si="325"/>
        <v>0</v>
      </c>
      <c r="S986" s="367">
        <f t="shared" si="326"/>
        <v>0</v>
      </c>
      <c r="T986" s="367">
        <f t="shared" si="327"/>
        <v>0</v>
      </c>
      <c r="U986">
        <f t="shared" si="328"/>
        <v>0</v>
      </c>
      <c r="V986">
        <f t="shared" si="329"/>
        <v>0</v>
      </c>
      <c r="W986">
        <f t="shared" si="330"/>
        <v>0</v>
      </c>
      <c r="X986">
        <f t="shared" si="331"/>
        <v>0</v>
      </c>
      <c r="Y986">
        <f t="shared" si="332"/>
        <v>0</v>
      </c>
      <c r="AA986" s="1" t="e">
        <f t="shared" si="333"/>
        <v>#N/A</v>
      </c>
    </row>
    <row r="987" spans="1:27" x14ac:dyDescent="0.25">
      <c r="A987" s="284">
        <f>+Declarations!A987</f>
        <v>0</v>
      </c>
      <c r="B987" t="str">
        <f t="shared" si="316"/>
        <v/>
      </c>
      <c r="C987" s="1" t="str">
        <f t="shared" si="317"/>
        <v/>
      </c>
      <c r="D987" s="1" t="str">
        <f t="shared" si="335"/>
        <v/>
      </c>
      <c r="E987" s="15">
        <f t="shared" si="318"/>
        <v>0</v>
      </c>
      <c r="F987" s="1">
        <f t="shared" si="319"/>
        <v>0</v>
      </c>
      <c r="G987" s="1" t="str">
        <f t="shared" si="320"/>
        <v/>
      </c>
      <c r="H987" t="str">
        <f t="shared" si="334"/>
        <v xml:space="preserve"> </v>
      </c>
      <c r="M987" s="39">
        <f t="shared" si="315"/>
        <v>0</v>
      </c>
      <c r="N987" s="39">
        <f t="shared" si="321"/>
        <v>0</v>
      </c>
      <c r="O987" s="39">
        <f t="shared" si="322"/>
        <v>0</v>
      </c>
      <c r="P987" s="39">
        <f t="shared" si="323"/>
        <v>0</v>
      </c>
      <c r="Q987" s="367">
        <f t="shared" si="324"/>
        <v>0</v>
      </c>
      <c r="R987" s="368">
        <f t="shared" si="325"/>
        <v>0</v>
      </c>
      <c r="S987" s="367">
        <f t="shared" si="326"/>
        <v>0</v>
      </c>
      <c r="T987" s="367">
        <f t="shared" si="327"/>
        <v>0</v>
      </c>
      <c r="U987">
        <f t="shared" si="328"/>
        <v>0</v>
      </c>
      <c r="V987">
        <f t="shared" si="329"/>
        <v>0</v>
      </c>
      <c r="W987">
        <f t="shared" si="330"/>
        <v>0</v>
      </c>
      <c r="X987">
        <f t="shared" si="331"/>
        <v>0</v>
      </c>
      <c r="Y987">
        <f t="shared" si="332"/>
        <v>0</v>
      </c>
      <c r="AA987" s="1" t="e">
        <f t="shared" si="333"/>
        <v>#N/A</v>
      </c>
    </row>
    <row r="988" spans="1:27" x14ac:dyDescent="0.25">
      <c r="A988" s="284">
        <f>+Declarations!A988</f>
        <v>0</v>
      </c>
      <c r="B988" t="str">
        <f t="shared" si="316"/>
        <v/>
      </c>
      <c r="C988" s="1" t="str">
        <f t="shared" si="317"/>
        <v/>
      </c>
      <c r="D988" s="1" t="str">
        <f t="shared" si="335"/>
        <v/>
      </c>
      <c r="E988" s="15">
        <f t="shared" si="318"/>
        <v>0</v>
      </c>
      <c r="F988" s="1">
        <f t="shared" si="319"/>
        <v>0</v>
      </c>
      <c r="G988" s="1" t="str">
        <f t="shared" si="320"/>
        <v/>
      </c>
      <c r="H988" t="str">
        <f t="shared" si="334"/>
        <v xml:space="preserve"> </v>
      </c>
      <c r="M988" s="39">
        <f t="shared" si="315"/>
        <v>0</v>
      </c>
      <c r="N988" s="39">
        <f t="shared" si="321"/>
        <v>0</v>
      </c>
      <c r="O988" s="39">
        <f t="shared" si="322"/>
        <v>0</v>
      </c>
      <c r="P988" s="39">
        <f t="shared" si="323"/>
        <v>0</v>
      </c>
      <c r="Q988" s="367">
        <f t="shared" si="324"/>
        <v>0</v>
      </c>
      <c r="R988" s="368">
        <f t="shared" si="325"/>
        <v>0</v>
      </c>
      <c r="S988" s="367">
        <f t="shared" si="326"/>
        <v>0</v>
      </c>
      <c r="T988" s="367">
        <f t="shared" si="327"/>
        <v>0</v>
      </c>
      <c r="U988">
        <f t="shared" si="328"/>
        <v>0</v>
      </c>
      <c r="V988">
        <f t="shared" si="329"/>
        <v>0</v>
      </c>
      <c r="W988">
        <f t="shared" si="330"/>
        <v>0</v>
      </c>
      <c r="X988">
        <f t="shared" si="331"/>
        <v>0</v>
      </c>
      <c r="Y988">
        <f t="shared" si="332"/>
        <v>0</v>
      </c>
      <c r="AA988" s="1" t="e">
        <f t="shared" si="333"/>
        <v>#N/A</v>
      </c>
    </row>
    <row r="989" spans="1:27" x14ac:dyDescent="0.25">
      <c r="A989" s="284">
        <f>+Declarations!A989</f>
        <v>0</v>
      </c>
      <c r="B989" t="str">
        <f t="shared" si="316"/>
        <v/>
      </c>
      <c r="C989" s="1" t="str">
        <f t="shared" si="317"/>
        <v/>
      </c>
      <c r="D989" s="1" t="str">
        <f t="shared" si="335"/>
        <v/>
      </c>
      <c r="E989" s="15">
        <f t="shared" si="318"/>
        <v>0</v>
      </c>
      <c r="F989" s="1">
        <f t="shared" si="319"/>
        <v>0</v>
      </c>
      <c r="G989" s="1" t="str">
        <f t="shared" si="320"/>
        <v/>
      </c>
      <c r="H989" t="str">
        <f t="shared" si="334"/>
        <v xml:space="preserve"> </v>
      </c>
      <c r="M989" s="39">
        <f t="shared" si="315"/>
        <v>0</v>
      </c>
      <c r="N989" s="39">
        <f t="shared" si="321"/>
        <v>0</v>
      </c>
      <c r="O989" s="39">
        <f t="shared" si="322"/>
        <v>0</v>
      </c>
      <c r="P989" s="39">
        <f t="shared" si="323"/>
        <v>0</v>
      </c>
      <c r="Q989" s="367">
        <f t="shared" si="324"/>
        <v>0</v>
      </c>
      <c r="R989" s="368">
        <f t="shared" si="325"/>
        <v>0</v>
      </c>
      <c r="S989" s="367">
        <f t="shared" si="326"/>
        <v>0</v>
      </c>
      <c r="T989" s="367">
        <f t="shared" si="327"/>
        <v>0</v>
      </c>
      <c r="U989">
        <f t="shared" si="328"/>
        <v>0</v>
      </c>
      <c r="V989">
        <f t="shared" si="329"/>
        <v>0</v>
      </c>
      <c r="W989">
        <f t="shared" si="330"/>
        <v>0</v>
      </c>
      <c r="X989">
        <f t="shared" si="331"/>
        <v>0</v>
      </c>
      <c r="Y989">
        <f t="shared" si="332"/>
        <v>0</v>
      </c>
      <c r="AA989" s="1" t="e">
        <f t="shared" si="333"/>
        <v>#N/A</v>
      </c>
    </row>
    <row r="990" spans="1:27" x14ac:dyDescent="0.25">
      <c r="A990" s="284">
        <f>+Declarations!A990</f>
        <v>0</v>
      </c>
      <c r="B990" t="str">
        <f t="shared" si="316"/>
        <v/>
      </c>
      <c r="C990" s="1" t="str">
        <f t="shared" si="317"/>
        <v/>
      </c>
      <c r="D990" s="1" t="str">
        <f t="shared" si="335"/>
        <v/>
      </c>
      <c r="E990" s="15">
        <f t="shared" si="318"/>
        <v>0</v>
      </c>
      <c r="F990" s="1">
        <f t="shared" si="319"/>
        <v>0</v>
      </c>
      <c r="G990" s="1" t="str">
        <f t="shared" si="320"/>
        <v/>
      </c>
      <c r="H990" t="str">
        <f t="shared" si="334"/>
        <v xml:space="preserve"> </v>
      </c>
      <c r="M990" s="39">
        <f t="shared" si="315"/>
        <v>0</v>
      </c>
      <c r="N990" s="39">
        <f t="shared" si="321"/>
        <v>0</v>
      </c>
      <c r="O990" s="39">
        <f t="shared" si="322"/>
        <v>0</v>
      </c>
      <c r="P990" s="39">
        <f t="shared" si="323"/>
        <v>0</v>
      </c>
      <c r="Q990" s="367">
        <f t="shared" si="324"/>
        <v>0</v>
      </c>
      <c r="R990" s="368">
        <f t="shared" si="325"/>
        <v>0</v>
      </c>
      <c r="S990" s="367">
        <f t="shared" si="326"/>
        <v>0</v>
      </c>
      <c r="T990" s="367">
        <f t="shared" si="327"/>
        <v>0</v>
      </c>
      <c r="U990">
        <f t="shared" si="328"/>
        <v>0</v>
      </c>
      <c r="V990">
        <f t="shared" si="329"/>
        <v>0</v>
      </c>
      <c r="W990">
        <f t="shared" si="330"/>
        <v>0</v>
      </c>
      <c r="X990">
        <f t="shared" si="331"/>
        <v>0</v>
      </c>
      <c r="Y990">
        <f t="shared" si="332"/>
        <v>0</v>
      </c>
      <c r="AA990" s="1" t="e">
        <f t="shared" si="333"/>
        <v>#N/A</v>
      </c>
    </row>
    <row r="991" spans="1:27" x14ac:dyDescent="0.25">
      <c r="A991" s="284">
        <f>+Declarations!A991</f>
        <v>0</v>
      </c>
      <c r="B991" t="str">
        <f t="shared" si="316"/>
        <v/>
      </c>
      <c r="C991" s="1" t="str">
        <f t="shared" si="317"/>
        <v/>
      </c>
      <c r="D991" s="1" t="str">
        <f t="shared" si="335"/>
        <v/>
      </c>
      <c r="E991" s="15">
        <f t="shared" si="318"/>
        <v>0</v>
      </c>
      <c r="F991" s="1">
        <f t="shared" si="319"/>
        <v>0</v>
      </c>
      <c r="G991" s="1" t="str">
        <f t="shared" si="320"/>
        <v/>
      </c>
      <c r="H991" t="str">
        <f t="shared" si="334"/>
        <v xml:space="preserve"> </v>
      </c>
      <c r="M991" s="39">
        <f t="shared" si="315"/>
        <v>0</v>
      </c>
      <c r="N991" s="39">
        <f t="shared" si="321"/>
        <v>0</v>
      </c>
      <c r="O991" s="39">
        <f t="shared" si="322"/>
        <v>0</v>
      </c>
      <c r="P991" s="39">
        <f t="shared" si="323"/>
        <v>0</v>
      </c>
      <c r="Q991" s="367">
        <f t="shared" si="324"/>
        <v>0</v>
      </c>
      <c r="R991" s="368">
        <f t="shared" si="325"/>
        <v>0</v>
      </c>
      <c r="S991" s="367">
        <f t="shared" si="326"/>
        <v>0</v>
      </c>
      <c r="T991" s="367">
        <f t="shared" si="327"/>
        <v>0</v>
      </c>
      <c r="U991">
        <f t="shared" si="328"/>
        <v>0</v>
      </c>
      <c r="V991">
        <f t="shared" si="329"/>
        <v>0</v>
      </c>
      <c r="W991">
        <f t="shared" si="330"/>
        <v>0</v>
      </c>
      <c r="X991">
        <f t="shared" si="331"/>
        <v>0</v>
      </c>
      <c r="Y991">
        <f t="shared" si="332"/>
        <v>0</v>
      </c>
      <c r="AA991" s="1" t="e">
        <f t="shared" si="333"/>
        <v>#N/A</v>
      </c>
    </row>
    <row r="992" spans="1:27" x14ac:dyDescent="0.25">
      <c r="A992" s="284">
        <f>+Declarations!A992</f>
        <v>0</v>
      </c>
      <c r="B992" t="str">
        <f t="shared" si="316"/>
        <v/>
      </c>
      <c r="C992" s="1" t="str">
        <f t="shared" si="317"/>
        <v/>
      </c>
      <c r="D992" s="1" t="str">
        <f t="shared" si="335"/>
        <v/>
      </c>
      <c r="E992" s="15">
        <f t="shared" si="318"/>
        <v>0</v>
      </c>
      <c r="F992" s="1">
        <f t="shared" si="319"/>
        <v>0</v>
      </c>
      <c r="G992" s="1" t="str">
        <f t="shared" si="320"/>
        <v/>
      </c>
      <c r="H992" t="str">
        <f t="shared" si="334"/>
        <v xml:space="preserve"> </v>
      </c>
      <c r="M992" s="39">
        <f t="shared" si="315"/>
        <v>0</v>
      </c>
      <c r="N992" s="39">
        <f t="shared" si="321"/>
        <v>0</v>
      </c>
      <c r="O992" s="39">
        <f t="shared" si="322"/>
        <v>0</v>
      </c>
      <c r="P992" s="39">
        <f t="shared" si="323"/>
        <v>0</v>
      </c>
      <c r="Q992" s="367">
        <f t="shared" si="324"/>
        <v>0</v>
      </c>
      <c r="R992" s="368">
        <f t="shared" si="325"/>
        <v>0</v>
      </c>
      <c r="S992" s="367">
        <f t="shared" si="326"/>
        <v>0</v>
      </c>
      <c r="T992" s="367">
        <f t="shared" si="327"/>
        <v>0</v>
      </c>
      <c r="U992">
        <f t="shared" si="328"/>
        <v>0</v>
      </c>
      <c r="V992">
        <f t="shared" si="329"/>
        <v>0</v>
      </c>
      <c r="W992">
        <f t="shared" si="330"/>
        <v>0</v>
      </c>
      <c r="X992">
        <f t="shared" si="331"/>
        <v>0</v>
      </c>
      <c r="Y992">
        <f t="shared" si="332"/>
        <v>0</v>
      </c>
      <c r="AA992" s="1" t="e">
        <f t="shared" si="333"/>
        <v>#N/A</v>
      </c>
    </row>
    <row r="993" spans="1:27" x14ac:dyDescent="0.25">
      <c r="A993" s="284">
        <f>+Declarations!A993</f>
        <v>0</v>
      </c>
      <c r="B993" t="str">
        <f t="shared" si="316"/>
        <v/>
      </c>
      <c r="C993" s="1" t="str">
        <f t="shared" si="317"/>
        <v/>
      </c>
      <c r="D993" s="1" t="str">
        <f t="shared" si="335"/>
        <v/>
      </c>
      <c r="E993" s="15">
        <f t="shared" si="318"/>
        <v>0</v>
      </c>
      <c r="F993" s="1">
        <f t="shared" si="319"/>
        <v>0</v>
      </c>
      <c r="G993" s="1" t="str">
        <f t="shared" si="320"/>
        <v/>
      </c>
      <c r="H993" t="str">
        <f t="shared" si="334"/>
        <v xml:space="preserve"> </v>
      </c>
      <c r="M993" s="39">
        <f t="shared" si="315"/>
        <v>0</v>
      </c>
      <c r="N993" s="39">
        <f t="shared" si="321"/>
        <v>0</v>
      </c>
      <c r="O993" s="39">
        <f t="shared" si="322"/>
        <v>0</v>
      </c>
      <c r="P993" s="39">
        <f t="shared" si="323"/>
        <v>0</v>
      </c>
      <c r="Q993" s="367">
        <f t="shared" si="324"/>
        <v>0</v>
      </c>
      <c r="R993" s="368">
        <f t="shared" si="325"/>
        <v>0</v>
      </c>
      <c r="S993" s="367">
        <f t="shared" si="326"/>
        <v>0</v>
      </c>
      <c r="T993" s="367">
        <f t="shared" si="327"/>
        <v>0</v>
      </c>
      <c r="U993">
        <f t="shared" si="328"/>
        <v>0</v>
      </c>
      <c r="V993">
        <f t="shared" si="329"/>
        <v>0</v>
      </c>
      <c r="W993">
        <f t="shared" si="330"/>
        <v>0</v>
      </c>
      <c r="X993">
        <f t="shared" si="331"/>
        <v>0</v>
      </c>
      <c r="Y993">
        <f t="shared" si="332"/>
        <v>0</v>
      </c>
      <c r="AA993" s="1" t="e">
        <f t="shared" si="333"/>
        <v>#N/A</v>
      </c>
    </row>
    <row r="994" spans="1:27" x14ac:dyDescent="0.25">
      <c r="A994" s="284">
        <f>+Declarations!A994</f>
        <v>0</v>
      </c>
      <c r="B994" t="str">
        <f t="shared" si="316"/>
        <v/>
      </c>
      <c r="C994" s="1" t="str">
        <f t="shared" si="317"/>
        <v/>
      </c>
      <c r="D994" s="1" t="str">
        <f t="shared" si="335"/>
        <v/>
      </c>
      <c r="E994" s="15">
        <f t="shared" si="318"/>
        <v>0</v>
      </c>
      <c r="F994" s="1">
        <f t="shared" si="319"/>
        <v>0</v>
      </c>
      <c r="G994" s="1" t="str">
        <f t="shared" si="320"/>
        <v/>
      </c>
      <c r="H994" t="str">
        <f t="shared" si="334"/>
        <v xml:space="preserve"> </v>
      </c>
      <c r="M994" s="39">
        <f t="shared" si="315"/>
        <v>0</v>
      </c>
      <c r="N994" s="39">
        <f t="shared" si="321"/>
        <v>0</v>
      </c>
      <c r="O994" s="39">
        <f t="shared" si="322"/>
        <v>0</v>
      </c>
      <c r="P994" s="39">
        <f t="shared" si="323"/>
        <v>0</v>
      </c>
      <c r="Q994" s="367">
        <f t="shared" si="324"/>
        <v>0</v>
      </c>
      <c r="R994" s="368">
        <f t="shared" si="325"/>
        <v>0</v>
      </c>
      <c r="S994" s="367">
        <f t="shared" si="326"/>
        <v>0</v>
      </c>
      <c r="T994" s="367">
        <f t="shared" si="327"/>
        <v>0</v>
      </c>
      <c r="U994">
        <f t="shared" si="328"/>
        <v>0</v>
      </c>
      <c r="V994">
        <f t="shared" si="329"/>
        <v>0</v>
      </c>
      <c r="W994">
        <f t="shared" si="330"/>
        <v>0</v>
      </c>
      <c r="X994">
        <f t="shared" si="331"/>
        <v>0</v>
      </c>
      <c r="Y994">
        <f t="shared" si="332"/>
        <v>0</v>
      </c>
      <c r="AA994" s="1" t="e">
        <f t="shared" si="333"/>
        <v>#N/A</v>
      </c>
    </row>
    <row r="995" spans="1:27" x14ac:dyDescent="0.25">
      <c r="A995" s="284">
        <f>+Declarations!A995</f>
        <v>0</v>
      </c>
      <c r="B995" t="str">
        <f t="shared" si="316"/>
        <v/>
      </c>
      <c r="C995" s="1" t="str">
        <f t="shared" si="317"/>
        <v/>
      </c>
      <c r="D995" s="1" t="str">
        <f t="shared" si="335"/>
        <v/>
      </c>
      <c r="E995" s="15">
        <f t="shared" si="318"/>
        <v>0</v>
      </c>
      <c r="F995" s="1">
        <f t="shared" si="319"/>
        <v>0</v>
      </c>
      <c r="G995" s="1" t="str">
        <f t="shared" si="320"/>
        <v/>
      </c>
      <c r="H995" t="str">
        <f t="shared" si="334"/>
        <v xml:space="preserve"> </v>
      </c>
      <c r="M995" s="39">
        <f t="shared" si="315"/>
        <v>0</v>
      </c>
      <c r="N995" s="39">
        <f t="shared" si="321"/>
        <v>0</v>
      </c>
      <c r="O995" s="39">
        <f t="shared" si="322"/>
        <v>0</v>
      </c>
      <c r="P995" s="39">
        <f t="shared" si="323"/>
        <v>0</v>
      </c>
      <c r="Q995" s="367">
        <f t="shared" si="324"/>
        <v>0</v>
      </c>
      <c r="R995" s="368">
        <f t="shared" si="325"/>
        <v>0</v>
      </c>
      <c r="S995" s="367">
        <f t="shared" si="326"/>
        <v>0</v>
      </c>
      <c r="T995" s="367">
        <f t="shared" si="327"/>
        <v>0</v>
      </c>
      <c r="U995">
        <f t="shared" si="328"/>
        <v>0</v>
      </c>
      <c r="V995">
        <f t="shared" si="329"/>
        <v>0</v>
      </c>
      <c r="W995">
        <f t="shared" si="330"/>
        <v>0</v>
      </c>
      <c r="X995">
        <f t="shared" si="331"/>
        <v>0</v>
      </c>
      <c r="Y995">
        <f t="shared" si="332"/>
        <v>0</v>
      </c>
      <c r="AA995" s="1" t="e">
        <f t="shared" si="333"/>
        <v>#N/A</v>
      </c>
    </row>
    <row r="996" spans="1:27" x14ac:dyDescent="0.25">
      <c r="A996" s="284">
        <f>+Declarations!A996</f>
        <v>0</v>
      </c>
      <c r="B996" t="str">
        <f t="shared" si="316"/>
        <v/>
      </c>
      <c r="C996" s="1" t="str">
        <f t="shared" si="317"/>
        <v/>
      </c>
      <c r="D996" s="1" t="str">
        <f t="shared" si="335"/>
        <v/>
      </c>
      <c r="E996" s="15">
        <f t="shared" si="318"/>
        <v>0</v>
      </c>
      <c r="F996" s="1">
        <f t="shared" si="319"/>
        <v>0</v>
      </c>
      <c r="G996" s="1" t="str">
        <f t="shared" si="320"/>
        <v/>
      </c>
      <c r="H996" t="str">
        <f t="shared" si="334"/>
        <v xml:space="preserve"> </v>
      </c>
      <c r="M996" s="39">
        <f t="shared" si="315"/>
        <v>0</v>
      </c>
      <c r="N996" s="39">
        <f t="shared" si="321"/>
        <v>0</v>
      </c>
      <c r="O996" s="39">
        <f t="shared" si="322"/>
        <v>0</v>
      </c>
      <c r="P996" s="39">
        <f t="shared" si="323"/>
        <v>0</v>
      </c>
      <c r="Q996" s="367">
        <f t="shared" si="324"/>
        <v>0</v>
      </c>
      <c r="R996" s="368">
        <f t="shared" si="325"/>
        <v>0</v>
      </c>
      <c r="S996" s="367">
        <f t="shared" si="326"/>
        <v>0</v>
      </c>
      <c r="T996" s="367">
        <f t="shared" si="327"/>
        <v>0</v>
      </c>
      <c r="U996">
        <f t="shared" si="328"/>
        <v>0</v>
      </c>
      <c r="V996">
        <f t="shared" si="329"/>
        <v>0</v>
      </c>
      <c r="W996">
        <f t="shared" si="330"/>
        <v>0</v>
      </c>
      <c r="X996">
        <f t="shared" si="331"/>
        <v>0</v>
      </c>
      <c r="Y996">
        <f t="shared" si="332"/>
        <v>0</v>
      </c>
      <c r="AA996" s="1" t="e">
        <f t="shared" si="333"/>
        <v>#N/A</v>
      </c>
    </row>
    <row r="997" spans="1:27" x14ac:dyDescent="0.25">
      <c r="A997" s="284">
        <f>+Declarations!A997</f>
        <v>0</v>
      </c>
      <c r="B997" t="str">
        <f t="shared" si="316"/>
        <v/>
      </c>
      <c r="C997" s="1" t="str">
        <f t="shared" si="317"/>
        <v/>
      </c>
      <c r="D997" s="1" t="str">
        <f t="shared" si="335"/>
        <v/>
      </c>
      <c r="E997" s="15">
        <f t="shared" si="318"/>
        <v>0</v>
      </c>
      <c r="F997" s="1">
        <f t="shared" si="319"/>
        <v>0</v>
      </c>
      <c r="G997" s="1" t="str">
        <f t="shared" si="320"/>
        <v/>
      </c>
      <c r="H997" t="str">
        <f t="shared" si="334"/>
        <v xml:space="preserve"> </v>
      </c>
      <c r="M997" s="39">
        <f t="shared" si="315"/>
        <v>0</v>
      </c>
      <c r="N997" s="39">
        <f t="shared" si="321"/>
        <v>0</v>
      </c>
      <c r="O997" s="39">
        <f t="shared" si="322"/>
        <v>0</v>
      </c>
      <c r="P997" s="39">
        <f t="shared" si="323"/>
        <v>0</v>
      </c>
      <c r="Q997" s="367">
        <f t="shared" si="324"/>
        <v>0</v>
      </c>
      <c r="R997" s="368">
        <f t="shared" si="325"/>
        <v>0</v>
      </c>
      <c r="S997" s="367">
        <f t="shared" si="326"/>
        <v>0</v>
      </c>
      <c r="T997" s="367">
        <f t="shared" si="327"/>
        <v>0</v>
      </c>
      <c r="U997">
        <f t="shared" si="328"/>
        <v>0</v>
      </c>
      <c r="V997">
        <f t="shared" si="329"/>
        <v>0</v>
      </c>
      <c r="W997">
        <f t="shared" si="330"/>
        <v>0</v>
      </c>
      <c r="X997">
        <f t="shared" si="331"/>
        <v>0</v>
      </c>
      <c r="Y997">
        <f t="shared" si="332"/>
        <v>0</v>
      </c>
      <c r="AA997" s="1" t="e">
        <f t="shared" si="333"/>
        <v>#N/A</v>
      </c>
    </row>
    <row r="998" spans="1:27" x14ac:dyDescent="0.25">
      <c r="A998" s="284">
        <f>+Declarations!A998</f>
        <v>0</v>
      </c>
      <c r="B998" t="str">
        <f t="shared" si="316"/>
        <v/>
      </c>
      <c r="C998" s="1" t="str">
        <f t="shared" si="317"/>
        <v/>
      </c>
      <c r="D998" s="1" t="str">
        <f t="shared" si="335"/>
        <v/>
      </c>
      <c r="E998" s="15">
        <f t="shared" si="318"/>
        <v>0</v>
      </c>
      <c r="F998" s="1">
        <f t="shared" si="319"/>
        <v>0</v>
      </c>
      <c r="G998" s="1" t="str">
        <f t="shared" si="320"/>
        <v/>
      </c>
      <c r="H998" t="str">
        <f t="shared" si="334"/>
        <v xml:space="preserve"> </v>
      </c>
      <c r="M998" s="39">
        <f t="shared" si="315"/>
        <v>0</v>
      </c>
      <c r="N998" s="39">
        <f t="shared" si="321"/>
        <v>0</v>
      </c>
      <c r="O998" s="39">
        <f t="shared" si="322"/>
        <v>0</v>
      </c>
      <c r="P998" s="39">
        <f t="shared" si="323"/>
        <v>0</v>
      </c>
      <c r="Q998" s="367">
        <f t="shared" si="324"/>
        <v>0</v>
      </c>
      <c r="R998" s="368">
        <f t="shared" si="325"/>
        <v>0</v>
      </c>
      <c r="S998" s="367">
        <f t="shared" si="326"/>
        <v>0</v>
      </c>
      <c r="T998" s="367">
        <f t="shared" si="327"/>
        <v>0</v>
      </c>
      <c r="U998">
        <f t="shared" si="328"/>
        <v>0</v>
      </c>
      <c r="V998">
        <f t="shared" si="329"/>
        <v>0</v>
      </c>
      <c r="W998">
        <f t="shared" si="330"/>
        <v>0</v>
      </c>
      <c r="X998">
        <f t="shared" si="331"/>
        <v>0</v>
      </c>
      <c r="Y998">
        <f t="shared" si="332"/>
        <v>0</v>
      </c>
      <c r="AA998" s="1" t="e">
        <f t="shared" si="333"/>
        <v>#N/A</v>
      </c>
    </row>
    <row r="999" spans="1:27" x14ac:dyDescent="0.25">
      <c r="A999" s="284">
        <f>+Declarations!A999</f>
        <v>0</v>
      </c>
      <c r="B999" t="str">
        <f t="shared" si="316"/>
        <v/>
      </c>
      <c r="C999" s="1" t="str">
        <f t="shared" si="317"/>
        <v/>
      </c>
      <c r="D999" s="1" t="str">
        <f t="shared" si="335"/>
        <v/>
      </c>
      <c r="E999" s="15">
        <f t="shared" si="318"/>
        <v>0</v>
      </c>
      <c r="F999" s="1">
        <f t="shared" si="319"/>
        <v>0</v>
      </c>
      <c r="G999" s="1" t="str">
        <f t="shared" si="320"/>
        <v/>
      </c>
      <c r="H999" t="str">
        <f t="shared" si="334"/>
        <v xml:space="preserve"> </v>
      </c>
      <c r="M999" s="39">
        <f t="shared" si="315"/>
        <v>0</v>
      </c>
      <c r="N999" s="39">
        <f t="shared" si="321"/>
        <v>0</v>
      </c>
      <c r="O999" s="39">
        <f t="shared" si="322"/>
        <v>0</v>
      </c>
      <c r="P999" s="39">
        <f t="shared" si="323"/>
        <v>0</v>
      </c>
      <c r="Q999" s="367">
        <f t="shared" si="324"/>
        <v>0</v>
      </c>
      <c r="R999" s="368">
        <f t="shared" si="325"/>
        <v>0</v>
      </c>
      <c r="S999" s="367">
        <f t="shared" si="326"/>
        <v>0</v>
      </c>
      <c r="T999" s="367">
        <f t="shared" si="327"/>
        <v>0</v>
      </c>
      <c r="U999">
        <f t="shared" si="328"/>
        <v>0</v>
      </c>
      <c r="V999">
        <f t="shared" si="329"/>
        <v>0</v>
      </c>
      <c r="W999">
        <f t="shared" si="330"/>
        <v>0</v>
      </c>
      <c r="X999">
        <f t="shared" si="331"/>
        <v>0</v>
      </c>
      <c r="Y999">
        <f t="shared" si="332"/>
        <v>0</v>
      </c>
      <c r="AA999" s="1" t="e">
        <f t="shared" si="333"/>
        <v>#N/A</v>
      </c>
    </row>
    <row r="1000" spans="1:27" x14ac:dyDescent="0.25">
      <c r="A1000" s="284">
        <f>+Declarations!A1000</f>
        <v>0</v>
      </c>
      <c r="B1000" t="str">
        <f t="shared" si="316"/>
        <v/>
      </c>
      <c r="C1000" s="1" t="str">
        <f t="shared" si="317"/>
        <v/>
      </c>
      <c r="D1000" s="1" t="str">
        <f t="shared" si="335"/>
        <v/>
      </c>
      <c r="E1000" s="15">
        <f t="shared" si="318"/>
        <v>0</v>
      </c>
      <c r="F1000" s="1">
        <f t="shared" si="319"/>
        <v>0</v>
      </c>
      <c r="G1000" s="1" t="str">
        <f t="shared" si="320"/>
        <v/>
      </c>
      <c r="H1000" t="str">
        <f t="shared" si="334"/>
        <v xml:space="preserve"> </v>
      </c>
      <c r="M1000" s="39">
        <f t="shared" si="315"/>
        <v>0</v>
      </c>
      <c r="N1000" s="39">
        <f t="shared" si="321"/>
        <v>0</v>
      </c>
      <c r="O1000" s="39">
        <f t="shared" si="322"/>
        <v>0</v>
      </c>
      <c r="P1000" s="39">
        <f t="shared" si="323"/>
        <v>0</v>
      </c>
      <c r="Q1000" s="367">
        <f t="shared" si="324"/>
        <v>0</v>
      </c>
      <c r="R1000" s="368">
        <f t="shared" si="325"/>
        <v>0</v>
      </c>
      <c r="S1000" s="367">
        <f t="shared" si="326"/>
        <v>0</v>
      </c>
      <c r="T1000" s="367">
        <f t="shared" si="327"/>
        <v>0</v>
      </c>
      <c r="U1000">
        <f t="shared" si="328"/>
        <v>0</v>
      </c>
      <c r="V1000">
        <f t="shared" si="329"/>
        <v>0</v>
      </c>
      <c r="W1000">
        <f t="shared" si="330"/>
        <v>0</v>
      </c>
      <c r="X1000">
        <f t="shared" si="331"/>
        <v>0</v>
      </c>
      <c r="Y1000">
        <f t="shared" si="332"/>
        <v>0</v>
      </c>
      <c r="AA1000" s="1" t="e">
        <f t="shared" si="333"/>
        <v>#N/A</v>
      </c>
    </row>
    <row r="1001" spans="1:27" x14ac:dyDescent="0.25">
      <c r="A1001" s="284">
        <f>+Declarations!A1001</f>
        <v>0</v>
      </c>
      <c r="B1001" t="str">
        <f t="shared" si="316"/>
        <v/>
      </c>
      <c r="C1001" s="1" t="str">
        <f t="shared" si="317"/>
        <v/>
      </c>
      <c r="D1001" s="1" t="str">
        <f t="shared" si="335"/>
        <v/>
      </c>
      <c r="E1001" s="15">
        <f t="shared" si="318"/>
        <v>0</v>
      </c>
      <c r="F1001" s="1">
        <f t="shared" si="319"/>
        <v>0</v>
      </c>
      <c r="G1001" s="1" t="str">
        <f t="shared" si="320"/>
        <v/>
      </c>
      <c r="H1001" t="str">
        <f t="shared" si="334"/>
        <v xml:space="preserve"> </v>
      </c>
      <c r="M1001" s="39">
        <f t="shared" si="315"/>
        <v>0</v>
      </c>
      <c r="N1001" s="39">
        <f t="shared" si="321"/>
        <v>0</v>
      </c>
      <c r="O1001" s="39">
        <f t="shared" si="322"/>
        <v>0</v>
      </c>
      <c r="P1001" s="39">
        <f t="shared" si="323"/>
        <v>0</v>
      </c>
      <c r="Q1001" s="367">
        <f t="shared" si="324"/>
        <v>0</v>
      </c>
      <c r="R1001" s="368">
        <f t="shared" si="325"/>
        <v>0</v>
      </c>
      <c r="S1001" s="367">
        <f t="shared" si="326"/>
        <v>0</v>
      </c>
      <c r="T1001" s="367">
        <f t="shared" si="327"/>
        <v>0</v>
      </c>
      <c r="U1001">
        <f t="shared" si="328"/>
        <v>0</v>
      </c>
      <c r="V1001">
        <f t="shared" si="329"/>
        <v>0</v>
      </c>
      <c r="W1001">
        <f t="shared" si="330"/>
        <v>0</v>
      </c>
      <c r="X1001">
        <f t="shared" si="331"/>
        <v>0</v>
      </c>
      <c r="Y1001">
        <f t="shared" si="332"/>
        <v>0</v>
      </c>
      <c r="AA1001" s="1" t="e">
        <f t="shared" si="333"/>
        <v>#N/A</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C00000"/>
    <pageSetUpPr fitToPage="1"/>
  </sheetPr>
  <dimension ref="A1:I97"/>
  <sheetViews>
    <sheetView workbookViewId="0">
      <selection activeCell="A7" sqref="A7"/>
    </sheetView>
  </sheetViews>
  <sheetFormatPr defaultRowHeight="15" x14ac:dyDescent="0.25"/>
  <cols>
    <col min="1" max="2" width="15.85546875" customWidth="1"/>
    <col min="3" max="4" width="15.85546875" hidden="1" customWidth="1"/>
    <col min="5" max="9" width="15.85546875" customWidth="1"/>
  </cols>
  <sheetData>
    <row r="1" spans="1:9" ht="36" x14ac:dyDescent="0.25">
      <c r="A1" s="473" t="str">
        <f>+Setup!B27</f>
        <v>QuadKids Primary</v>
      </c>
      <c r="B1" s="473"/>
      <c r="C1" s="473"/>
      <c r="D1" s="473"/>
      <c r="E1" s="473"/>
      <c r="F1" s="473"/>
      <c r="G1" s="473"/>
      <c r="H1" s="473"/>
      <c r="I1" s="473"/>
    </row>
    <row r="2" spans="1:9" x14ac:dyDescent="0.25">
      <c r="B2" s="474"/>
      <c r="C2" s="474"/>
      <c r="D2" s="474"/>
    </row>
    <row r="3" spans="1:9" ht="24.75" customHeight="1" x14ac:dyDescent="0.25">
      <c r="A3" s="51" t="s">
        <v>13</v>
      </c>
      <c r="B3" s="52" t="str">
        <f>+Setup!B30</f>
        <v>75m</v>
      </c>
      <c r="C3" s="85"/>
      <c r="D3" s="85"/>
      <c r="E3" s="52" t="str">
        <f>+Setup!C30</f>
        <v>600m</v>
      </c>
      <c r="F3" s="52" t="str">
        <f>+Setup!D30</f>
        <v>SLJ</v>
      </c>
      <c r="G3" s="52" t="str">
        <f>+Setup!E30</f>
        <v>Howler</v>
      </c>
      <c r="H3" s="52" t="str">
        <f>+Setup!F30</f>
        <v>Relay</v>
      </c>
      <c r="I3" s="53" t="s">
        <v>13</v>
      </c>
    </row>
    <row r="4" spans="1:9" hidden="1" x14ac:dyDescent="0.25">
      <c r="A4" s="16" t="s">
        <v>71</v>
      </c>
      <c r="B4" s="35">
        <f>+Setup!B33</f>
        <v>0.1</v>
      </c>
      <c r="C4" s="35"/>
      <c r="D4" s="35"/>
      <c r="E4" s="35">
        <f>+Setup!C33</f>
        <v>0.01</v>
      </c>
      <c r="F4" s="35">
        <f>+Setup!D33</f>
        <v>0.02</v>
      </c>
      <c r="G4" s="35">
        <f>+Setup!E33</f>
        <v>0.5</v>
      </c>
      <c r="H4" s="35">
        <f>+Setup!F33</f>
        <v>0.5</v>
      </c>
      <c r="I4" s="12" t="str">
        <f>+A4</f>
        <v>INC</v>
      </c>
    </row>
    <row r="5" spans="1:9" x14ac:dyDescent="0.25">
      <c r="A5" s="48" t="s">
        <v>69</v>
      </c>
      <c r="B5" s="49">
        <f>+Setup!B31</f>
        <v>16</v>
      </c>
      <c r="C5" s="49"/>
      <c r="D5" s="49"/>
      <c r="E5" s="49">
        <f>+Setup!C31</f>
        <v>3</v>
      </c>
      <c r="F5" s="49">
        <f>+Setup!D31</f>
        <v>1.02</v>
      </c>
      <c r="G5" s="49">
        <f>+Setup!E31</f>
        <v>5</v>
      </c>
      <c r="H5" s="49">
        <f>+Setup!F31</f>
        <v>94</v>
      </c>
      <c r="I5" s="50" t="str">
        <f t="shared" ref="I5:I68" si="0">+A5</f>
        <v>MIN</v>
      </c>
    </row>
    <row r="6" spans="1:9" x14ac:dyDescent="0.25">
      <c r="A6" s="48" t="s">
        <v>70</v>
      </c>
      <c r="B6" s="49">
        <f>+B97</f>
        <v>7.000000000000032</v>
      </c>
      <c r="C6" s="49"/>
      <c r="D6" s="49"/>
      <c r="E6" s="49">
        <f>+E97</f>
        <v>1.3000000000000123</v>
      </c>
      <c r="F6" s="49">
        <f>+F97</f>
        <v>2.8200000000000016</v>
      </c>
      <c r="G6" s="49">
        <f>+G97</f>
        <v>50</v>
      </c>
      <c r="H6" s="49">
        <f>+H97</f>
        <v>49</v>
      </c>
      <c r="I6" s="50" t="str">
        <f t="shared" si="0"/>
        <v>MAX</v>
      </c>
    </row>
    <row r="7" spans="1:9" ht="12" customHeight="1" x14ac:dyDescent="0.25">
      <c r="A7" s="16">
        <f>+MinPoints</f>
        <v>10</v>
      </c>
      <c r="B7" s="35">
        <f>+B5</f>
        <v>16</v>
      </c>
      <c r="C7" s="35"/>
      <c r="D7" s="35"/>
      <c r="E7" s="35">
        <f>+E5</f>
        <v>3</v>
      </c>
      <c r="F7" s="35">
        <f>+F5</f>
        <v>1.02</v>
      </c>
      <c r="G7" s="35">
        <f>+G5</f>
        <v>5</v>
      </c>
      <c r="H7" s="35">
        <f>+H5</f>
        <v>94</v>
      </c>
      <c r="I7" s="12">
        <f t="shared" si="0"/>
        <v>10</v>
      </c>
    </row>
    <row r="8" spans="1:9" ht="12" customHeight="1" x14ac:dyDescent="0.25">
      <c r="A8" s="16">
        <f>+A7+1</f>
        <v>11</v>
      </c>
      <c r="B8" s="35">
        <f>+B7-$B$4</f>
        <v>15.9</v>
      </c>
      <c r="C8" s="35"/>
      <c r="D8" s="35"/>
      <c r="E8" s="35">
        <f>IF(MOD(E7-$E$4,1)&gt;0.59,E7-0.41,E7-$E$4)</f>
        <v>2.59</v>
      </c>
      <c r="F8" s="35">
        <f>+F7+$F$4</f>
        <v>1.04</v>
      </c>
      <c r="G8" s="35">
        <f>+G7+$G$4</f>
        <v>5.5</v>
      </c>
      <c r="H8" s="35">
        <f>+H7-$H$4</f>
        <v>93.5</v>
      </c>
      <c r="I8" s="12">
        <f t="shared" si="0"/>
        <v>11</v>
      </c>
    </row>
    <row r="9" spans="1:9" ht="12" customHeight="1" x14ac:dyDescent="0.25">
      <c r="A9" s="16">
        <f t="shared" ref="A9:A72" si="1">+A8+1</f>
        <v>12</v>
      </c>
      <c r="B9" s="35">
        <f t="shared" ref="B9:B72" si="2">+B8-$B$4</f>
        <v>15.8</v>
      </c>
      <c r="C9" s="35"/>
      <c r="D9" s="35"/>
      <c r="E9" s="35">
        <f t="shared" ref="E9:E72" si="3">IF(MOD(E8-$E$4,1)&gt;0.59,E8-0.41,E8-$E$4)</f>
        <v>2.58</v>
      </c>
      <c r="F9" s="35">
        <f t="shared" ref="F9:F72" si="4">+F8+$F$4</f>
        <v>1.06</v>
      </c>
      <c r="G9" s="35">
        <f t="shared" ref="G9:G72" si="5">+G8+$G$4</f>
        <v>6</v>
      </c>
      <c r="H9" s="35">
        <f t="shared" ref="H9:H72" si="6">+H8-$H$4</f>
        <v>93</v>
      </c>
      <c r="I9" s="12">
        <f t="shared" si="0"/>
        <v>12</v>
      </c>
    </row>
    <row r="10" spans="1:9" ht="12" customHeight="1" x14ac:dyDescent="0.25">
      <c r="A10" s="16">
        <f t="shared" si="1"/>
        <v>13</v>
      </c>
      <c r="B10" s="35">
        <f t="shared" si="2"/>
        <v>15.700000000000001</v>
      </c>
      <c r="C10" s="35"/>
      <c r="D10" s="35"/>
      <c r="E10" s="35">
        <f t="shared" si="3"/>
        <v>2.5700000000000003</v>
      </c>
      <c r="F10" s="35">
        <f t="shared" si="4"/>
        <v>1.08</v>
      </c>
      <c r="G10" s="35">
        <f t="shared" si="5"/>
        <v>6.5</v>
      </c>
      <c r="H10" s="35">
        <f t="shared" si="6"/>
        <v>92.5</v>
      </c>
      <c r="I10" s="12">
        <f t="shared" si="0"/>
        <v>13</v>
      </c>
    </row>
    <row r="11" spans="1:9" ht="12" customHeight="1" x14ac:dyDescent="0.25">
      <c r="A11" s="16">
        <f t="shared" si="1"/>
        <v>14</v>
      </c>
      <c r="B11" s="35">
        <f t="shared" si="2"/>
        <v>15.600000000000001</v>
      </c>
      <c r="C11" s="35"/>
      <c r="D11" s="35"/>
      <c r="E11" s="35">
        <f t="shared" si="3"/>
        <v>2.5600000000000005</v>
      </c>
      <c r="F11" s="35">
        <f t="shared" si="4"/>
        <v>1.1000000000000001</v>
      </c>
      <c r="G11" s="35">
        <f t="shared" si="5"/>
        <v>7</v>
      </c>
      <c r="H11" s="35">
        <f t="shared" si="6"/>
        <v>92</v>
      </c>
      <c r="I11" s="12">
        <f t="shared" si="0"/>
        <v>14</v>
      </c>
    </row>
    <row r="12" spans="1:9" ht="12" customHeight="1" x14ac:dyDescent="0.25">
      <c r="A12" s="16">
        <f t="shared" si="1"/>
        <v>15</v>
      </c>
      <c r="B12" s="35">
        <f t="shared" si="2"/>
        <v>15.500000000000002</v>
      </c>
      <c r="C12" s="35"/>
      <c r="D12" s="35"/>
      <c r="E12" s="35">
        <f t="shared" si="3"/>
        <v>2.5500000000000007</v>
      </c>
      <c r="F12" s="35">
        <f t="shared" si="4"/>
        <v>1.1200000000000001</v>
      </c>
      <c r="G12" s="35">
        <f t="shared" si="5"/>
        <v>7.5</v>
      </c>
      <c r="H12" s="35">
        <f t="shared" si="6"/>
        <v>91.5</v>
      </c>
      <c r="I12" s="12">
        <f t="shared" si="0"/>
        <v>15</v>
      </c>
    </row>
    <row r="13" spans="1:9" ht="12" customHeight="1" x14ac:dyDescent="0.25">
      <c r="A13" s="16">
        <f t="shared" si="1"/>
        <v>16</v>
      </c>
      <c r="B13" s="35">
        <f t="shared" si="2"/>
        <v>15.400000000000002</v>
      </c>
      <c r="C13" s="35"/>
      <c r="D13" s="35"/>
      <c r="E13" s="35">
        <f t="shared" si="3"/>
        <v>2.5400000000000009</v>
      </c>
      <c r="F13" s="35">
        <f t="shared" si="4"/>
        <v>1.1400000000000001</v>
      </c>
      <c r="G13" s="35">
        <f t="shared" si="5"/>
        <v>8</v>
      </c>
      <c r="H13" s="35">
        <f t="shared" si="6"/>
        <v>91</v>
      </c>
      <c r="I13" s="12">
        <f t="shared" si="0"/>
        <v>16</v>
      </c>
    </row>
    <row r="14" spans="1:9" ht="12" customHeight="1" x14ac:dyDescent="0.25">
      <c r="A14" s="16">
        <f t="shared" si="1"/>
        <v>17</v>
      </c>
      <c r="B14" s="35">
        <f t="shared" si="2"/>
        <v>15.300000000000002</v>
      </c>
      <c r="C14" s="35"/>
      <c r="D14" s="35"/>
      <c r="E14" s="35">
        <f t="shared" si="3"/>
        <v>2.5300000000000011</v>
      </c>
      <c r="F14" s="35">
        <f t="shared" si="4"/>
        <v>1.1600000000000001</v>
      </c>
      <c r="G14" s="35">
        <f t="shared" si="5"/>
        <v>8.5</v>
      </c>
      <c r="H14" s="35">
        <f t="shared" si="6"/>
        <v>90.5</v>
      </c>
      <c r="I14" s="12">
        <f t="shared" si="0"/>
        <v>17</v>
      </c>
    </row>
    <row r="15" spans="1:9" ht="12" customHeight="1" x14ac:dyDescent="0.25">
      <c r="A15" s="16">
        <f t="shared" si="1"/>
        <v>18</v>
      </c>
      <c r="B15" s="35">
        <f t="shared" si="2"/>
        <v>15.200000000000003</v>
      </c>
      <c r="C15" s="35"/>
      <c r="D15" s="35"/>
      <c r="E15" s="35">
        <f t="shared" si="3"/>
        <v>2.5200000000000014</v>
      </c>
      <c r="F15" s="35">
        <f t="shared" si="4"/>
        <v>1.1800000000000002</v>
      </c>
      <c r="G15" s="35">
        <f t="shared" si="5"/>
        <v>9</v>
      </c>
      <c r="H15" s="35">
        <f t="shared" si="6"/>
        <v>90</v>
      </c>
      <c r="I15" s="12">
        <f t="shared" si="0"/>
        <v>18</v>
      </c>
    </row>
    <row r="16" spans="1:9" ht="12" customHeight="1" x14ac:dyDescent="0.25">
      <c r="A16" s="16">
        <f t="shared" si="1"/>
        <v>19</v>
      </c>
      <c r="B16" s="35">
        <f t="shared" si="2"/>
        <v>15.100000000000003</v>
      </c>
      <c r="C16" s="35"/>
      <c r="D16" s="35"/>
      <c r="E16" s="35">
        <f t="shared" si="3"/>
        <v>2.5100000000000016</v>
      </c>
      <c r="F16" s="35">
        <f t="shared" si="4"/>
        <v>1.2000000000000002</v>
      </c>
      <c r="G16" s="35">
        <f t="shared" si="5"/>
        <v>9.5</v>
      </c>
      <c r="H16" s="35">
        <f t="shared" si="6"/>
        <v>89.5</v>
      </c>
      <c r="I16" s="12">
        <f t="shared" si="0"/>
        <v>19</v>
      </c>
    </row>
    <row r="17" spans="1:9" ht="12" customHeight="1" x14ac:dyDescent="0.25">
      <c r="A17" s="16">
        <f t="shared" si="1"/>
        <v>20</v>
      </c>
      <c r="B17" s="35">
        <f t="shared" si="2"/>
        <v>15.000000000000004</v>
      </c>
      <c r="C17" s="35"/>
      <c r="D17" s="35"/>
      <c r="E17" s="35">
        <f t="shared" si="3"/>
        <v>2.5000000000000018</v>
      </c>
      <c r="F17" s="35">
        <f t="shared" si="4"/>
        <v>1.2200000000000002</v>
      </c>
      <c r="G17" s="35">
        <f t="shared" si="5"/>
        <v>10</v>
      </c>
      <c r="H17" s="35">
        <f t="shared" si="6"/>
        <v>89</v>
      </c>
      <c r="I17" s="12">
        <f t="shared" si="0"/>
        <v>20</v>
      </c>
    </row>
    <row r="18" spans="1:9" ht="12" customHeight="1" x14ac:dyDescent="0.25">
      <c r="A18" s="16">
        <f t="shared" si="1"/>
        <v>21</v>
      </c>
      <c r="B18" s="35">
        <f t="shared" si="2"/>
        <v>14.900000000000004</v>
      </c>
      <c r="C18" s="35"/>
      <c r="D18" s="35"/>
      <c r="E18" s="35">
        <f t="shared" si="3"/>
        <v>2.490000000000002</v>
      </c>
      <c r="F18" s="35">
        <f t="shared" si="4"/>
        <v>1.2400000000000002</v>
      </c>
      <c r="G18" s="35">
        <f t="shared" si="5"/>
        <v>10.5</v>
      </c>
      <c r="H18" s="35">
        <f t="shared" si="6"/>
        <v>88.5</v>
      </c>
      <c r="I18" s="12">
        <f t="shared" si="0"/>
        <v>21</v>
      </c>
    </row>
    <row r="19" spans="1:9" ht="12" customHeight="1" x14ac:dyDescent="0.25">
      <c r="A19" s="16">
        <f t="shared" si="1"/>
        <v>22</v>
      </c>
      <c r="B19" s="35">
        <f t="shared" si="2"/>
        <v>14.800000000000004</v>
      </c>
      <c r="C19" s="35"/>
      <c r="D19" s="35"/>
      <c r="E19" s="35">
        <f t="shared" si="3"/>
        <v>2.4800000000000022</v>
      </c>
      <c r="F19" s="35">
        <f t="shared" si="4"/>
        <v>1.2600000000000002</v>
      </c>
      <c r="G19" s="35">
        <f t="shared" si="5"/>
        <v>11</v>
      </c>
      <c r="H19" s="35">
        <f t="shared" si="6"/>
        <v>88</v>
      </c>
      <c r="I19" s="12">
        <f t="shared" si="0"/>
        <v>22</v>
      </c>
    </row>
    <row r="20" spans="1:9" ht="12" customHeight="1" x14ac:dyDescent="0.25">
      <c r="A20" s="16">
        <f t="shared" si="1"/>
        <v>23</v>
      </c>
      <c r="B20" s="35">
        <f t="shared" si="2"/>
        <v>14.700000000000005</v>
      </c>
      <c r="C20" s="35"/>
      <c r="D20" s="35"/>
      <c r="E20" s="35">
        <f t="shared" si="3"/>
        <v>2.4700000000000024</v>
      </c>
      <c r="F20" s="35">
        <f t="shared" si="4"/>
        <v>1.2800000000000002</v>
      </c>
      <c r="G20" s="35">
        <f t="shared" si="5"/>
        <v>11.5</v>
      </c>
      <c r="H20" s="35">
        <f t="shared" si="6"/>
        <v>87.5</v>
      </c>
      <c r="I20" s="12">
        <f t="shared" si="0"/>
        <v>23</v>
      </c>
    </row>
    <row r="21" spans="1:9" ht="12" customHeight="1" x14ac:dyDescent="0.25">
      <c r="A21" s="16">
        <f t="shared" si="1"/>
        <v>24</v>
      </c>
      <c r="B21" s="35">
        <f t="shared" si="2"/>
        <v>14.600000000000005</v>
      </c>
      <c r="C21" s="35"/>
      <c r="D21" s="35"/>
      <c r="E21" s="35">
        <f t="shared" si="3"/>
        <v>2.4600000000000026</v>
      </c>
      <c r="F21" s="35">
        <f t="shared" si="4"/>
        <v>1.3000000000000003</v>
      </c>
      <c r="G21" s="35">
        <f t="shared" si="5"/>
        <v>12</v>
      </c>
      <c r="H21" s="35">
        <f t="shared" si="6"/>
        <v>87</v>
      </c>
      <c r="I21" s="12">
        <f t="shared" si="0"/>
        <v>24</v>
      </c>
    </row>
    <row r="22" spans="1:9" ht="12" customHeight="1" x14ac:dyDescent="0.25">
      <c r="A22" s="16">
        <f t="shared" si="1"/>
        <v>25</v>
      </c>
      <c r="B22" s="35">
        <f t="shared" si="2"/>
        <v>14.500000000000005</v>
      </c>
      <c r="C22" s="35"/>
      <c r="D22" s="35"/>
      <c r="E22" s="35">
        <f t="shared" si="3"/>
        <v>2.4500000000000028</v>
      </c>
      <c r="F22" s="35">
        <f t="shared" si="4"/>
        <v>1.3200000000000003</v>
      </c>
      <c r="G22" s="35">
        <f t="shared" si="5"/>
        <v>12.5</v>
      </c>
      <c r="H22" s="35">
        <f t="shared" si="6"/>
        <v>86.5</v>
      </c>
      <c r="I22" s="12">
        <f t="shared" si="0"/>
        <v>25</v>
      </c>
    </row>
    <row r="23" spans="1:9" ht="12" customHeight="1" x14ac:dyDescent="0.25">
      <c r="A23" s="16">
        <f t="shared" si="1"/>
        <v>26</v>
      </c>
      <c r="B23" s="35">
        <f t="shared" si="2"/>
        <v>14.400000000000006</v>
      </c>
      <c r="C23" s="35"/>
      <c r="D23" s="35"/>
      <c r="E23" s="35">
        <f t="shared" si="3"/>
        <v>2.4400000000000031</v>
      </c>
      <c r="F23" s="35">
        <f t="shared" si="4"/>
        <v>1.3400000000000003</v>
      </c>
      <c r="G23" s="35">
        <f t="shared" si="5"/>
        <v>13</v>
      </c>
      <c r="H23" s="35">
        <f t="shared" si="6"/>
        <v>86</v>
      </c>
      <c r="I23" s="12">
        <f t="shared" si="0"/>
        <v>26</v>
      </c>
    </row>
    <row r="24" spans="1:9" ht="12" customHeight="1" x14ac:dyDescent="0.25">
      <c r="A24" s="16">
        <f t="shared" si="1"/>
        <v>27</v>
      </c>
      <c r="B24" s="35">
        <f t="shared" si="2"/>
        <v>14.300000000000006</v>
      </c>
      <c r="C24" s="35"/>
      <c r="D24" s="35"/>
      <c r="E24" s="35">
        <f t="shared" si="3"/>
        <v>2.4300000000000033</v>
      </c>
      <c r="F24" s="35">
        <f t="shared" si="4"/>
        <v>1.3600000000000003</v>
      </c>
      <c r="G24" s="35">
        <f t="shared" si="5"/>
        <v>13.5</v>
      </c>
      <c r="H24" s="35">
        <f t="shared" si="6"/>
        <v>85.5</v>
      </c>
      <c r="I24" s="12">
        <f t="shared" si="0"/>
        <v>27</v>
      </c>
    </row>
    <row r="25" spans="1:9" ht="12" customHeight="1" x14ac:dyDescent="0.25">
      <c r="A25" s="16">
        <f t="shared" si="1"/>
        <v>28</v>
      </c>
      <c r="B25" s="35">
        <f t="shared" si="2"/>
        <v>14.200000000000006</v>
      </c>
      <c r="C25" s="35"/>
      <c r="D25" s="35"/>
      <c r="E25" s="35">
        <f t="shared" si="3"/>
        <v>2.4200000000000035</v>
      </c>
      <c r="F25" s="35">
        <f t="shared" si="4"/>
        <v>1.3800000000000003</v>
      </c>
      <c r="G25" s="35">
        <f t="shared" si="5"/>
        <v>14</v>
      </c>
      <c r="H25" s="35">
        <f t="shared" si="6"/>
        <v>85</v>
      </c>
      <c r="I25" s="12">
        <f t="shared" si="0"/>
        <v>28</v>
      </c>
    </row>
    <row r="26" spans="1:9" ht="12" customHeight="1" x14ac:dyDescent="0.25">
      <c r="A26" s="16">
        <f t="shared" si="1"/>
        <v>29</v>
      </c>
      <c r="B26" s="35">
        <f t="shared" si="2"/>
        <v>14.100000000000007</v>
      </c>
      <c r="C26" s="35"/>
      <c r="D26" s="35"/>
      <c r="E26" s="35">
        <f t="shared" si="3"/>
        <v>2.4100000000000037</v>
      </c>
      <c r="F26" s="35">
        <f t="shared" si="4"/>
        <v>1.4000000000000004</v>
      </c>
      <c r="G26" s="35">
        <f t="shared" si="5"/>
        <v>14.5</v>
      </c>
      <c r="H26" s="35">
        <f t="shared" si="6"/>
        <v>84.5</v>
      </c>
      <c r="I26" s="12">
        <f t="shared" si="0"/>
        <v>29</v>
      </c>
    </row>
    <row r="27" spans="1:9" ht="12" customHeight="1" x14ac:dyDescent="0.25">
      <c r="A27" s="16">
        <f t="shared" si="1"/>
        <v>30</v>
      </c>
      <c r="B27" s="35">
        <f t="shared" si="2"/>
        <v>14.000000000000007</v>
      </c>
      <c r="C27" s="35"/>
      <c r="D27" s="35"/>
      <c r="E27" s="35">
        <f t="shared" si="3"/>
        <v>2.4000000000000039</v>
      </c>
      <c r="F27" s="35">
        <f t="shared" si="4"/>
        <v>1.4200000000000004</v>
      </c>
      <c r="G27" s="35">
        <f t="shared" si="5"/>
        <v>15</v>
      </c>
      <c r="H27" s="35">
        <f t="shared" si="6"/>
        <v>84</v>
      </c>
      <c r="I27" s="12">
        <f t="shared" si="0"/>
        <v>30</v>
      </c>
    </row>
    <row r="28" spans="1:9" ht="12" customHeight="1" x14ac:dyDescent="0.25">
      <c r="A28" s="16">
        <f t="shared" si="1"/>
        <v>31</v>
      </c>
      <c r="B28" s="35">
        <f t="shared" si="2"/>
        <v>13.900000000000007</v>
      </c>
      <c r="C28" s="35"/>
      <c r="D28" s="35"/>
      <c r="E28" s="35">
        <f t="shared" si="3"/>
        <v>2.3900000000000041</v>
      </c>
      <c r="F28" s="35">
        <f t="shared" si="4"/>
        <v>1.4400000000000004</v>
      </c>
      <c r="G28" s="35">
        <f t="shared" si="5"/>
        <v>15.5</v>
      </c>
      <c r="H28" s="35">
        <f t="shared" si="6"/>
        <v>83.5</v>
      </c>
      <c r="I28" s="12">
        <f t="shared" si="0"/>
        <v>31</v>
      </c>
    </row>
    <row r="29" spans="1:9" ht="12" customHeight="1" x14ac:dyDescent="0.25">
      <c r="A29" s="16">
        <f t="shared" si="1"/>
        <v>32</v>
      </c>
      <c r="B29" s="35">
        <f t="shared" si="2"/>
        <v>13.800000000000008</v>
      </c>
      <c r="C29" s="35"/>
      <c r="D29" s="35"/>
      <c r="E29" s="35">
        <f t="shared" si="3"/>
        <v>2.3800000000000043</v>
      </c>
      <c r="F29" s="35">
        <f t="shared" si="4"/>
        <v>1.4600000000000004</v>
      </c>
      <c r="G29" s="35">
        <f t="shared" si="5"/>
        <v>16</v>
      </c>
      <c r="H29" s="35">
        <f t="shared" si="6"/>
        <v>83</v>
      </c>
      <c r="I29" s="12">
        <f t="shared" si="0"/>
        <v>32</v>
      </c>
    </row>
    <row r="30" spans="1:9" ht="12" customHeight="1" x14ac:dyDescent="0.25">
      <c r="A30" s="16">
        <f t="shared" si="1"/>
        <v>33</v>
      </c>
      <c r="B30" s="35">
        <f t="shared" si="2"/>
        <v>13.700000000000008</v>
      </c>
      <c r="C30" s="35"/>
      <c r="D30" s="35"/>
      <c r="E30" s="35">
        <f t="shared" si="3"/>
        <v>2.3700000000000045</v>
      </c>
      <c r="F30" s="35">
        <f t="shared" si="4"/>
        <v>1.4800000000000004</v>
      </c>
      <c r="G30" s="35">
        <f t="shared" si="5"/>
        <v>16.5</v>
      </c>
      <c r="H30" s="35">
        <f t="shared" si="6"/>
        <v>82.5</v>
      </c>
      <c r="I30" s="12">
        <f t="shared" si="0"/>
        <v>33</v>
      </c>
    </row>
    <row r="31" spans="1:9" ht="12" customHeight="1" x14ac:dyDescent="0.25">
      <c r="A31" s="16">
        <f t="shared" si="1"/>
        <v>34</v>
      </c>
      <c r="B31" s="35">
        <f t="shared" si="2"/>
        <v>13.600000000000009</v>
      </c>
      <c r="C31" s="35"/>
      <c r="D31" s="35"/>
      <c r="E31" s="35">
        <f t="shared" si="3"/>
        <v>2.3600000000000048</v>
      </c>
      <c r="F31" s="35">
        <f t="shared" si="4"/>
        <v>1.5000000000000004</v>
      </c>
      <c r="G31" s="35">
        <f t="shared" si="5"/>
        <v>17</v>
      </c>
      <c r="H31" s="35">
        <f t="shared" si="6"/>
        <v>82</v>
      </c>
      <c r="I31" s="12">
        <f t="shared" si="0"/>
        <v>34</v>
      </c>
    </row>
    <row r="32" spans="1:9" ht="12" customHeight="1" x14ac:dyDescent="0.25">
      <c r="A32" s="16">
        <f t="shared" si="1"/>
        <v>35</v>
      </c>
      <c r="B32" s="35">
        <f t="shared" si="2"/>
        <v>13.500000000000009</v>
      </c>
      <c r="C32" s="35"/>
      <c r="D32" s="35"/>
      <c r="E32" s="35">
        <f t="shared" si="3"/>
        <v>2.350000000000005</v>
      </c>
      <c r="F32" s="35">
        <f t="shared" si="4"/>
        <v>1.5200000000000005</v>
      </c>
      <c r="G32" s="35">
        <f t="shared" si="5"/>
        <v>17.5</v>
      </c>
      <c r="H32" s="35">
        <f t="shared" si="6"/>
        <v>81.5</v>
      </c>
      <c r="I32" s="12">
        <f t="shared" si="0"/>
        <v>35</v>
      </c>
    </row>
    <row r="33" spans="1:9" ht="12" customHeight="1" x14ac:dyDescent="0.25">
      <c r="A33" s="16">
        <f t="shared" si="1"/>
        <v>36</v>
      </c>
      <c r="B33" s="35">
        <f t="shared" si="2"/>
        <v>13.400000000000009</v>
      </c>
      <c r="C33" s="35"/>
      <c r="D33" s="35"/>
      <c r="E33" s="35">
        <f t="shared" si="3"/>
        <v>2.3400000000000052</v>
      </c>
      <c r="F33" s="35">
        <f t="shared" si="4"/>
        <v>1.5400000000000005</v>
      </c>
      <c r="G33" s="35">
        <f t="shared" si="5"/>
        <v>18</v>
      </c>
      <c r="H33" s="35">
        <f t="shared" si="6"/>
        <v>81</v>
      </c>
      <c r="I33" s="12">
        <f t="shared" si="0"/>
        <v>36</v>
      </c>
    </row>
    <row r="34" spans="1:9" ht="12" customHeight="1" x14ac:dyDescent="0.25">
      <c r="A34" s="16">
        <f t="shared" si="1"/>
        <v>37</v>
      </c>
      <c r="B34" s="35">
        <f t="shared" si="2"/>
        <v>13.30000000000001</v>
      </c>
      <c r="C34" s="35"/>
      <c r="D34" s="35"/>
      <c r="E34" s="35">
        <f t="shared" si="3"/>
        <v>2.3300000000000054</v>
      </c>
      <c r="F34" s="35">
        <f t="shared" si="4"/>
        <v>1.5600000000000005</v>
      </c>
      <c r="G34" s="35">
        <f t="shared" si="5"/>
        <v>18.5</v>
      </c>
      <c r="H34" s="35">
        <f t="shared" si="6"/>
        <v>80.5</v>
      </c>
      <c r="I34" s="12">
        <f t="shared" si="0"/>
        <v>37</v>
      </c>
    </row>
    <row r="35" spans="1:9" ht="12" customHeight="1" x14ac:dyDescent="0.25">
      <c r="A35" s="16">
        <f t="shared" si="1"/>
        <v>38</v>
      </c>
      <c r="B35" s="35">
        <f t="shared" si="2"/>
        <v>13.20000000000001</v>
      </c>
      <c r="C35" s="35"/>
      <c r="D35" s="35"/>
      <c r="E35" s="35">
        <f t="shared" si="3"/>
        <v>2.3200000000000056</v>
      </c>
      <c r="F35" s="35">
        <f t="shared" si="4"/>
        <v>1.5800000000000005</v>
      </c>
      <c r="G35" s="35">
        <f t="shared" si="5"/>
        <v>19</v>
      </c>
      <c r="H35" s="35">
        <f t="shared" si="6"/>
        <v>80</v>
      </c>
      <c r="I35" s="12">
        <f t="shared" si="0"/>
        <v>38</v>
      </c>
    </row>
    <row r="36" spans="1:9" ht="12" customHeight="1" x14ac:dyDescent="0.25">
      <c r="A36" s="16">
        <f t="shared" si="1"/>
        <v>39</v>
      </c>
      <c r="B36" s="35">
        <f t="shared" si="2"/>
        <v>13.10000000000001</v>
      </c>
      <c r="C36" s="35"/>
      <c r="D36" s="35"/>
      <c r="E36" s="35">
        <f t="shared" si="3"/>
        <v>2.3100000000000058</v>
      </c>
      <c r="F36" s="35">
        <f t="shared" si="4"/>
        <v>1.6000000000000005</v>
      </c>
      <c r="G36" s="35">
        <f t="shared" si="5"/>
        <v>19.5</v>
      </c>
      <c r="H36" s="35">
        <f t="shared" si="6"/>
        <v>79.5</v>
      </c>
      <c r="I36" s="12">
        <f t="shared" si="0"/>
        <v>39</v>
      </c>
    </row>
    <row r="37" spans="1:9" ht="12" customHeight="1" x14ac:dyDescent="0.25">
      <c r="A37" s="16">
        <f t="shared" si="1"/>
        <v>40</v>
      </c>
      <c r="B37" s="35">
        <f t="shared" si="2"/>
        <v>13.000000000000011</v>
      </c>
      <c r="C37" s="35"/>
      <c r="D37" s="35"/>
      <c r="E37" s="35">
        <f t="shared" si="3"/>
        <v>2.300000000000006</v>
      </c>
      <c r="F37" s="35">
        <f t="shared" si="4"/>
        <v>1.6200000000000006</v>
      </c>
      <c r="G37" s="35">
        <f t="shared" si="5"/>
        <v>20</v>
      </c>
      <c r="H37" s="35">
        <f t="shared" si="6"/>
        <v>79</v>
      </c>
      <c r="I37" s="12">
        <f t="shared" si="0"/>
        <v>40</v>
      </c>
    </row>
    <row r="38" spans="1:9" ht="12" customHeight="1" x14ac:dyDescent="0.25">
      <c r="A38" s="16">
        <f t="shared" si="1"/>
        <v>41</v>
      </c>
      <c r="B38" s="35">
        <f t="shared" si="2"/>
        <v>12.900000000000011</v>
      </c>
      <c r="C38" s="35"/>
      <c r="D38" s="35"/>
      <c r="E38" s="35">
        <f t="shared" si="3"/>
        <v>2.2900000000000063</v>
      </c>
      <c r="F38" s="35">
        <f t="shared" si="4"/>
        <v>1.6400000000000006</v>
      </c>
      <c r="G38" s="35">
        <f t="shared" si="5"/>
        <v>20.5</v>
      </c>
      <c r="H38" s="35">
        <f t="shared" si="6"/>
        <v>78.5</v>
      </c>
      <c r="I38" s="12">
        <f t="shared" si="0"/>
        <v>41</v>
      </c>
    </row>
    <row r="39" spans="1:9" ht="12" customHeight="1" x14ac:dyDescent="0.25">
      <c r="A39" s="16">
        <f t="shared" si="1"/>
        <v>42</v>
      </c>
      <c r="B39" s="35">
        <f t="shared" si="2"/>
        <v>12.800000000000011</v>
      </c>
      <c r="C39" s="35"/>
      <c r="D39" s="35"/>
      <c r="E39" s="35">
        <f t="shared" si="3"/>
        <v>2.2800000000000065</v>
      </c>
      <c r="F39" s="35">
        <f t="shared" si="4"/>
        <v>1.6600000000000006</v>
      </c>
      <c r="G39" s="35">
        <f t="shared" si="5"/>
        <v>21</v>
      </c>
      <c r="H39" s="35">
        <f t="shared" si="6"/>
        <v>78</v>
      </c>
      <c r="I39" s="12">
        <f t="shared" si="0"/>
        <v>42</v>
      </c>
    </row>
    <row r="40" spans="1:9" ht="12" customHeight="1" x14ac:dyDescent="0.25">
      <c r="A40" s="16">
        <f t="shared" si="1"/>
        <v>43</v>
      </c>
      <c r="B40" s="35">
        <f t="shared" si="2"/>
        <v>12.700000000000012</v>
      </c>
      <c r="C40" s="35"/>
      <c r="D40" s="35"/>
      <c r="E40" s="35">
        <f t="shared" si="3"/>
        <v>2.2700000000000067</v>
      </c>
      <c r="F40" s="35">
        <f t="shared" si="4"/>
        <v>1.6800000000000006</v>
      </c>
      <c r="G40" s="35">
        <f t="shared" si="5"/>
        <v>21.5</v>
      </c>
      <c r="H40" s="35">
        <f t="shared" si="6"/>
        <v>77.5</v>
      </c>
      <c r="I40" s="12">
        <f t="shared" si="0"/>
        <v>43</v>
      </c>
    </row>
    <row r="41" spans="1:9" ht="12" customHeight="1" x14ac:dyDescent="0.25">
      <c r="A41" s="16">
        <f t="shared" si="1"/>
        <v>44</v>
      </c>
      <c r="B41" s="35">
        <f t="shared" si="2"/>
        <v>12.600000000000012</v>
      </c>
      <c r="C41" s="35"/>
      <c r="D41" s="35"/>
      <c r="E41" s="35">
        <f t="shared" si="3"/>
        <v>2.2600000000000069</v>
      </c>
      <c r="F41" s="35">
        <f t="shared" si="4"/>
        <v>1.7000000000000006</v>
      </c>
      <c r="G41" s="35">
        <f t="shared" si="5"/>
        <v>22</v>
      </c>
      <c r="H41" s="35">
        <f t="shared" si="6"/>
        <v>77</v>
      </c>
      <c r="I41" s="12">
        <f t="shared" si="0"/>
        <v>44</v>
      </c>
    </row>
    <row r="42" spans="1:9" ht="12" customHeight="1" x14ac:dyDescent="0.25">
      <c r="A42" s="16">
        <f t="shared" si="1"/>
        <v>45</v>
      </c>
      <c r="B42" s="35">
        <f t="shared" si="2"/>
        <v>12.500000000000012</v>
      </c>
      <c r="C42" s="35"/>
      <c r="D42" s="35"/>
      <c r="E42" s="35">
        <f t="shared" si="3"/>
        <v>2.2500000000000071</v>
      </c>
      <c r="F42" s="35">
        <f t="shared" si="4"/>
        <v>1.7200000000000006</v>
      </c>
      <c r="G42" s="35">
        <f t="shared" si="5"/>
        <v>22.5</v>
      </c>
      <c r="H42" s="35">
        <f t="shared" si="6"/>
        <v>76.5</v>
      </c>
      <c r="I42" s="12">
        <f t="shared" si="0"/>
        <v>45</v>
      </c>
    </row>
    <row r="43" spans="1:9" ht="12" customHeight="1" x14ac:dyDescent="0.25">
      <c r="A43" s="16">
        <f t="shared" si="1"/>
        <v>46</v>
      </c>
      <c r="B43" s="35">
        <f t="shared" si="2"/>
        <v>12.400000000000013</v>
      </c>
      <c r="C43" s="35"/>
      <c r="D43" s="35"/>
      <c r="E43" s="35">
        <f t="shared" si="3"/>
        <v>2.2400000000000073</v>
      </c>
      <c r="F43" s="35">
        <f t="shared" si="4"/>
        <v>1.7400000000000007</v>
      </c>
      <c r="G43" s="35">
        <f t="shared" si="5"/>
        <v>23</v>
      </c>
      <c r="H43" s="35">
        <f t="shared" si="6"/>
        <v>76</v>
      </c>
      <c r="I43" s="12">
        <f t="shared" si="0"/>
        <v>46</v>
      </c>
    </row>
    <row r="44" spans="1:9" ht="12" customHeight="1" x14ac:dyDescent="0.25">
      <c r="A44" s="16">
        <f t="shared" si="1"/>
        <v>47</v>
      </c>
      <c r="B44" s="35">
        <f t="shared" si="2"/>
        <v>12.300000000000013</v>
      </c>
      <c r="C44" s="35"/>
      <c r="D44" s="35"/>
      <c r="E44" s="35">
        <f t="shared" si="3"/>
        <v>2.2300000000000075</v>
      </c>
      <c r="F44" s="35">
        <f t="shared" si="4"/>
        <v>1.7600000000000007</v>
      </c>
      <c r="G44" s="35">
        <f t="shared" si="5"/>
        <v>23.5</v>
      </c>
      <c r="H44" s="35">
        <f t="shared" si="6"/>
        <v>75.5</v>
      </c>
      <c r="I44" s="12">
        <f t="shared" si="0"/>
        <v>47</v>
      </c>
    </row>
    <row r="45" spans="1:9" ht="12" customHeight="1" x14ac:dyDescent="0.25">
      <c r="A45" s="16">
        <f t="shared" si="1"/>
        <v>48</v>
      </c>
      <c r="B45" s="35">
        <f t="shared" si="2"/>
        <v>12.200000000000014</v>
      </c>
      <c r="C45" s="35"/>
      <c r="D45" s="35"/>
      <c r="E45" s="35">
        <f t="shared" si="3"/>
        <v>2.2200000000000077</v>
      </c>
      <c r="F45" s="35">
        <f t="shared" si="4"/>
        <v>1.7800000000000007</v>
      </c>
      <c r="G45" s="35">
        <f t="shared" si="5"/>
        <v>24</v>
      </c>
      <c r="H45" s="35">
        <f t="shared" si="6"/>
        <v>75</v>
      </c>
      <c r="I45" s="12">
        <f t="shared" si="0"/>
        <v>48</v>
      </c>
    </row>
    <row r="46" spans="1:9" ht="12" customHeight="1" x14ac:dyDescent="0.25">
      <c r="A46" s="16">
        <f t="shared" si="1"/>
        <v>49</v>
      </c>
      <c r="B46" s="35">
        <f t="shared" si="2"/>
        <v>12.100000000000014</v>
      </c>
      <c r="C46" s="35"/>
      <c r="D46" s="35"/>
      <c r="E46" s="35">
        <f t="shared" si="3"/>
        <v>2.210000000000008</v>
      </c>
      <c r="F46" s="35">
        <f t="shared" si="4"/>
        <v>1.8000000000000007</v>
      </c>
      <c r="G46" s="35">
        <f t="shared" si="5"/>
        <v>24.5</v>
      </c>
      <c r="H46" s="35">
        <f t="shared" si="6"/>
        <v>74.5</v>
      </c>
      <c r="I46" s="12">
        <f t="shared" si="0"/>
        <v>49</v>
      </c>
    </row>
    <row r="47" spans="1:9" ht="12" customHeight="1" x14ac:dyDescent="0.25">
      <c r="A47" s="57">
        <f t="shared" si="1"/>
        <v>50</v>
      </c>
      <c r="B47" s="58">
        <f t="shared" si="2"/>
        <v>12.000000000000014</v>
      </c>
      <c r="C47" s="58"/>
      <c r="D47" s="58"/>
      <c r="E47" s="58">
        <f t="shared" si="3"/>
        <v>2.2000000000000082</v>
      </c>
      <c r="F47" s="58">
        <f t="shared" si="4"/>
        <v>1.8200000000000007</v>
      </c>
      <c r="G47" s="58">
        <f t="shared" si="5"/>
        <v>25</v>
      </c>
      <c r="H47" s="58">
        <f t="shared" si="6"/>
        <v>74</v>
      </c>
      <c r="I47" s="59">
        <f t="shared" si="0"/>
        <v>50</v>
      </c>
    </row>
    <row r="48" spans="1:9" ht="12" customHeight="1" x14ac:dyDescent="0.25">
      <c r="A48" s="16">
        <f t="shared" si="1"/>
        <v>51</v>
      </c>
      <c r="B48" s="35">
        <f t="shared" si="2"/>
        <v>11.900000000000015</v>
      </c>
      <c r="C48" s="35"/>
      <c r="D48" s="35"/>
      <c r="E48" s="35">
        <f t="shared" si="3"/>
        <v>2.1900000000000084</v>
      </c>
      <c r="F48" s="35">
        <f t="shared" si="4"/>
        <v>1.8400000000000007</v>
      </c>
      <c r="G48" s="35">
        <f t="shared" si="5"/>
        <v>25.5</v>
      </c>
      <c r="H48" s="35">
        <f t="shared" si="6"/>
        <v>73.5</v>
      </c>
      <c r="I48" s="12">
        <f t="shared" si="0"/>
        <v>51</v>
      </c>
    </row>
    <row r="49" spans="1:9" ht="12" customHeight="1" x14ac:dyDescent="0.25">
      <c r="A49" s="16">
        <f t="shared" si="1"/>
        <v>52</v>
      </c>
      <c r="B49" s="35">
        <f t="shared" si="2"/>
        <v>11.800000000000015</v>
      </c>
      <c r="C49" s="35"/>
      <c r="D49" s="35"/>
      <c r="E49" s="35">
        <f t="shared" si="3"/>
        <v>2.1800000000000086</v>
      </c>
      <c r="F49" s="35">
        <f t="shared" si="4"/>
        <v>1.8600000000000008</v>
      </c>
      <c r="G49" s="35">
        <f t="shared" si="5"/>
        <v>26</v>
      </c>
      <c r="H49" s="35">
        <f t="shared" si="6"/>
        <v>73</v>
      </c>
      <c r="I49" s="12">
        <f t="shared" si="0"/>
        <v>52</v>
      </c>
    </row>
    <row r="50" spans="1:9" ht="12" customHeight="1" x14ac:dyDescent="0.25">
      <c r="A50" s="16">
        <f t="shared" si="1"/>
        <v>53</v>
      </c>
      <c r="B50" s="35">
        <f t="shared" si="2"/>
        <v>11.700000000000015</v>
      </c>
      <c r="C50" s="35"/>
      <c r="D50" s="35"/>
      <c r="E50" s="35">
        <f t="shared" si="3"/>
        <v>2.1700000000000088</v>
      </c>
      <c r="F50" s="35">
        <f t="shared" si="4"/>
        <v>1.8800000000000008</v>
      </c>
      <c r="G50" s="35">
        <f t="shared" si="5"/>
        <v>26.5</v>
      </c>
      <c r="H50" s="35">
        <f t="shared" si="6"/>
        <v>72.5</v>
      </c>
      <c r="I50" s="12">
        <f t="shared" si="0"/>
        <v>53</v>
      </c>
    </row>
    <row r="51" spans="1:9" ht="12" customHeight="1" x14ac:dyDescent="0.25">
      <c r="A51" s="16">
        <f t="shared" si="1"/>
        <v>54</v>
      </c>
      <c r="B51" s="35">
        <f t="shared" si="2"/>
        <v>11.600000000000016</v>
      </c>
      <c r="C51" s="35"/>
      <c r="D51" s="35"/>
      <c r="E51" s="35">
        <f t="shared" si="3"/>
        <v>2.160000000000009</v>
      </c>
      <c r="F51" s="35">
        <f t="shared" si="4"/>
        <v>1.9000000000000008</v>
      </c>
      <c r="G51" s="35">
        <f t="shared" si="5"/>
        <v>27</v>
      </c>
      <c r="H51" s="35">
        <f t="shared" si="6"/>
        <v>72</v>
      </c>
      <c r="I51" s="12">
        <f t="shared" si="0"/>
        <v>54</v>
      </c>
    </row>
    <row r="52" spans="1:9" ht="12" customHeight="1" x14ac:dyDescent="0.25">
      <c r="A52" s="16">
        <f t="shared" si="1"/>
        <v>55</v>
      </c>
      <c r="B52" s="35">
        <f t="shared" si="2"/>
        <v>11.500000000000016</v>
      </c>
      <c r="C52" s="35"/>
      <c r="D52" s="35"/>
      <c r="E52" s="35">
        <f t="shared" si="3"/>
        <v>2.1500000000000092</v>
      </c>
      <c r="F52" s="35">
        <f t="shared" si="4"/>
        <v>1.9200000000000008</v>
      </c>
      <c r="G52" s="35">
        <f t="shared" si="5"/>
        <v>27.5</v>
      </c>
      <c r="H52" s="35">
        <f t="shared" si="6"/>
        <v>71.5</v>
      </c>
      <c r="I52" s="12">
        <f t="shared" si="0"/>
        <v>55</v>
      </c>
    </row>
    <row r="53" spans="1:9" ht="12" customHeight="1" x14ac:dyDescent="0.25">
      <c r="A53" s="16">
        <f t="shared" si="1"/>
        <v>56</v>
      </c>
      <c r="B53" s="35">
        <f t="shared" si="2"/>
        <v>11.400000000000016</v>
      </c>
      <c r="C53" s="35"/>
      <c r="D53" s="35"/>
      <c r="E53" s="35">
        <f t="shared" si="3"/>
        <v>2.1400000000000095</v>
      </c>
      <c r="F53" s="35">
        <f t="shared" si="4"/>
        <v>1.9400000000000008</v>
      </c>
      <c r="G53" s="35">
        <f t="shared" si="5"/>
        <v>28</v>
      </c>
      <c r="H53" s="35">
        <f t="shared" si="6"/>
        <v>71</v>
      </c>
      <c r="I53" s="12">
        <f t="shared" si="0"/>
        <v>56</v>
      </c>
    </row>
    <row r="54" spans="1:9" ht="12" customHeight="1" x14ac:dyDescent="0.25">
      <c r="A54" s="16">
        <f t="shared" si="1"/>
        <v>57</v>
      </c>
      <c r="B54" s="35">
        <f t="shared" si="2"/>
        <v>11.300000000000017</v>
      </c>
      <c r="C54" s="35"/>
      <c r="D54" s="35"/>
      <c r="E54" s="35">
        <f t="shared" si="3"/>
        <v>2.1300000000000097</v>
      </c>
      <c r="F54" s="35">
        <f t="shared" si="4"/>
        <v>1.9600000000000009</v>
      </c>
      <c r="G54" s="35">
        <f t="shared" si="5"/>
        <v>28.5</v>
      </c>
      <c r="H54" s="35">
        <f t="shared" si="6"/>
        <v>70.5</v>
      </c>
      <c r="I54" s="12">
        <f t="shared" si="0"/>
        <v>57</v>
      </c>
    </row>
    <row r="55" spans="1:9" ht="12" customHeight="1" x14ac:dyDescent="0.25">
      <c r="A55" s="16">
        <f t="shared" si="1"/>
        <v>58</v>
      </c>
      <c r="B55" s="35">
        <f t="shared" si="2"/>
        <v>11.200000000000017</v>
      </c>
      <c r="C55" s="35"/>
      <c r="D55" s="35"/>
      <c r="E55" s="35">
        <f t="shared" si="3"/>
        <v>2.1200000000000099</v>
      </c>
      <c r="F55" s="35">
        <f t="shared" si="4"/>
        <v>1.9800000000000009</v>
      </c>
      <c r="G55" s="35">
        <f t="shared" si="5"/>
        <v>29</v>
      </c>
      <c r="H55" s="35">
        <f t="shared" si="6"/>
        <v>70</v>
      </c>
      <c r="I55" s="12">
        <f t="shared" si="0"/>
        <v>58</v>
      </c>
    </row>
    <row r="56" spans="1:9" ht="12" customHeight="1" x14ac:dyDescent="0.25">
      <c r="A56" s="16">
        <f t="shared" si="1"/>
        <v>59</v>
      </c>
      <c r="B56" s="35">
        <f t="shared" si="2"/>
        <v>11.100000000000017</v>
      </c>
      <c r="C56" s="35"/>
      <c r="D56" s="35"/>
      <c r="E56" s="35">
        <f t="shared" si="3"/>
        <v>2.1100000000000101</v>
      </c>
      <c r="F56" s="35">
        <f t="shared" si="4"/>
        <v>2.0000000000000009</v>
      </c>
      <c r="G56" s="35">
        <f t="shared" si="5"/>
        <v>29.5</v>
      </c>
      <c r="H56" s="35">
        <f t="shared" si="6"/>
        <v>69.5</v>
      </c>
      <c r="I56" s="12">
        <f t="shared" si="0"/>
        <v>59</v>
      </c>
    </row>
    <row r="57" spans="1:9" ht="12" customHeight="1" x14ac:dyDescent="0.25">
      <c r="A57" s="16">
        <f t="shared" si="1"/>
        <v>60</v>
      </c>
      <c r="B57" s="35">
        <f t="shared" si="2"/>
        <v>11.000000000000018</v>
      </c>
      <c r="C57" s="35"/>
      <c r="D57" s="35"/>
      <c r="E57" s="35">
        <f t="shared" si="3"/>
        <v>2.1000000000000103</v>
      </c>
      <c r="F57" s="35">
        <f t="shared" si="4"/>
        <v>2.0200000000000009</v>
      </c>
      <c r="G57" s="35">
        <f t="shared" si="5"/>
        <v>30</v>
      </c>
      <c r="H57" s="35">
        <f t="shared" si="6"/>
        <v>69</v>
      </c>
      <c r="I57" s="12">
        <f t="shared" si="0"/>
        <v>60</v>
      </c>
    </row>
    <row r="58" spans="1:9" ht="12" customHeight="1" x14ac:dyDescent="0.25">
      <c r="A58" s="16">
        <f t="shared" si="1"/>
        <v>61</v>
      </c>
      <c r="B58" s="35">
        <f t="shared" si="2"/>
        <v>10.900000000000018</v>
      </c>
      <c r="C58" s="35"/>
      <c r="D58" s="35"/>
      <c r="E58" s="35">
        <f t="shared" si="3"/>
        <v>2.0900000000000105</v>
      </c>
      <c r="F58" s="35">
        <f t="shared" si="4"/>
        <v>2.0400000000000009</v>
      </c>
      <c r="G58" s="35">
        <f t="shared" si="5"/>
        <v>30.5</v>
      </c>
      <c r="H58" s="35">
        <f t="shared" si="6"/>
        <v>68.5</v>
      </c>
      <c r="I58" s="12">
        <f t="shared" si="0"/>
        <v>61</v>
      </c>
    </row>
    <row r="59" spans="1:9" ht="12" customHeight="1" x14ac:dyDescent="0.25">
      <c r="A59" s="16">
        <f t="shared" si="1"/>
        <v>62</v>
      </c>
      <c r="B59" s="35">
        <f t="shared" si="2"/>
        <v>10.800000000000018</v>
      </c>
      <c r="C59" s="35"/>
      <c r="D59" s="35"/>
      <c r="E59" s="35">
        <f t="shared" si="3"/>
        <v>2.0800000000000107</v>
      </c>
      <c r="F59" s="35">
        <f t="shared" si="4"/>
        <v>2.0600000000000009</v>
      </c>
      <c r="G59" s="35">
        <f t="shared" si="5"/>
        <v>31</v>
      </c>
      <c r="H59" s="35">
        <f t="shared" si="6"/>
        <v>68</v>
      </c>
      <c r="I59" s="12">
        <f t="shared" si="0"/>
        <v>62</v>
      </c>
    </row>
    <row r="60" spans="1:9" ht="12" customHeight="1" x14ac:dyDescent="0.25">
      <c r="A60" s="16">
        <f t="shared" si="1"/>
        <v>63</v>
      </c>
      <c r="B60" s="35">
        <f t="shared" si="2"/>
        <v>10.700000000000019</v>
      </c>
      <c r="C60" s="35"/>
      <c r="D60" s="35"/>
      <c r="E60" s="35">
        <f t="shared" si="3"/>
        <v>2.0700000000000109</v>
      </c>
      <c r="F60" s="35">
        <f t="shared" si="4"/>
        <v>2.080000000000001</v>
      </c>
      <c r="G60" s="35">
        <f t="shared" si="5"/>
        <v>31.5</v>
      </c>
      <c r="H60" s="35">
        <f t="shared" si="6"/>
        <v>67.5</v>
      </c>
      <c r="I60" s="12">
        <f t="shared" si="0"/>
        <v>63</v>
      </c>
    </row>
    <row r="61" spans="1:9" ht="12" customHeight="1" x14ac:dyDescent="0.25">
      <c r="A61" s="16">
        <f t="shared" si="1"/>
        <v>64</v>
      </c>
      <c r="B61" s="35">
        <f t="shared" si="2"/>
        <v>10.600000000000019</v>
      </c>
      <c r="C61" s="35"/>
      <c r="D61" s="35"/>
      <c r="E61" s="35">
        <f t="shared" si="3"/>
        <v>2.0600000000000112</v>
      </c>
      <c r="F61" s="35">
        <f t="shared" si="4"/>
        <v>2.100000000000001</v>
      </c>
      <c r="G61" s="35">
        <f t="shared" si="5"/>
        <v>32</v>
      </c>
      <c r="H61" s="35">
        <f t="shared" si="6"/>
        <v>67</v>
      </c>
      <c r="I61" s="12">
        <f t="shared" si="0"/>
        <v>64</v>
      </c>
    </row>
    <row r="62" spans="1:9" ht="12" customHeight="1" x14ac:dyDescent="0.25">
      <c r="A62" s="16">
        <f t="shared" si="1"/>
        <v>65</v>
      </c>
      <c r="B62" s="35">
        <f t="shared" si="2"/>
        <v>10.50000000000002</v>
      </c>
      <c r="C62" s="35"/>
      <c r="D62" s="35"/>
      <c r="E62" s="35">
        <f t="shared" si="3"/>
        <v>2.0500000000000114</v>
      </c>
      <c r="F62" s="35">
        <f t="shared" si="4"/>
        <v>2.120000000000001</v>
      </c>
      <c r="G62" s="35">
        <f t="shared" si="5"/>
        <v>32.5</v>
      </c>
      <c r="H62" s="35">
        <f t="shared" si="6"/>
        <v>66.5</v>
      </c>
      <c r="I62" s="12">
        <f t="shared" si="0"/>
        <v>65</v>
      </c>
    </row>
    <row r="63" spans="1:9" ht="12" customHeight="1" x14ac:dyDescent="0.25">
      <c r="A63" s="16">
        <f t="shared" si="1"/>
        <v>66</v>
      </c>
      <c r="B63" s="35">
        <f t="shared" si="2"/>
        <v>10.40000000000002</v>
      </c>
      <c r="C63" s="35"/>
      <c r="D63" s="35"/>
      <c r="E63" s="35">
        <f t="shared" si="3"/>
        <v>2.0400000000000116</v>
      </c>
      <c r="F63" s="35">
        <f t="shared" si="4"/>
        <v>2.140000000000001</v>
      </c>
      <c r="G63" s="35">
        <f t="shared" si="5"/>
        <v>33</v>
      </c>
      <c r="H63" s="35">
        <f t="shared" si="6"/>
        <v>66</v>
      </c>
      <c r="I63" s="12">
        <f t="shared" si="0"/>
        <v>66</v>
      </c>
    </row>
    <row r="64" spans="1:9" ht="12" customHeight="1" x14ac:dyDescent="0.25">
      <c r="A64" s="16">
        <f t="shared" si="1"/>
        <v>67</v>
      </c>
      <c r="B64" s="35">
        <f t="shared" si="2"/>
        <v>10.30000000000002</v>
      </c>
      <c r="C64" s="35"/>
      <c r="D64" s="35"/>
      <c r="E64" s="35">
        <f t="shared" si="3"/>
        <v>2.0300000000000118</v>
      </c>
      <c r="F64" s="35">
        <f t="shared" si="4"/>
        <v>2.160000000000001</v>
      </c>
      <c r="G64" s="35">
        <f t="shared" si="5"/>
        <v>33.5</v>
      </c>
      <c r="H64" s="35">
        <f t="shared" si="6"/>
        <v>65.5</v>
      </c>
      <c r="I64" s="12">
        <f t="shared" si="0"/>
        <v>67</v>
      </c>
    </row>
    <row r="65" spans="1:9" ht="12" customHeight="1" x14ac:dyDescent="0.25">
      <c r="A65" s="16">
        <f t="shared" si="1"/>
        <v>68</v>
      </c>
      <c r="B65" s="35">
        <f t="shared" si="2"/>
        <v>10.200000000000021</v>
      </c>
      <c r="C65" s="35"/>
      <c r="D65" s="35"/>
      <c r="E65" s="35">
        <f t="shared" si="3"/>
        <v>2.020000000000012</v>
      </c>
      <c r="F65" s="35">
        <f t="shared" si="4"/>
        <v>2.180000000000001</v>
      </c>
      <c r="G65" s="35">
        <f t="shared" si="5"/>
        <v>34</v>
      </c>
      <c r="H65" s="35">
        <f t="shared" si="6"/>
        <v>65</v>
      </c>
      <c r="I65" s="12">
        <f t="shared" si="0"/>
        <v>68</v>
      </c>
    </row>
    <row r="66" spans="1:9" ht="12" customHeight="1" x14ac:dyDescent="0.25">
      <c r="A66" s="16">
        <f t="shared" si="1"/>
        <v>69</v>
      </c>
      <c r="B66" s="35">
        <f t="shared" si="2"/>
        <v>10.100000000000021</v>
      </c>
      <c r="C66" s="35"/>
      <c r="D66" s="35"/>
      <c r="E66" s="35">
        <f t="shared" si="3"/>
        <v>2.0100000000000122</v>
      </c>
      <c r="F66" s="35">
        <f t="shared" si="4"/>
        <v>2.2000000000000011</v>
      </c>
      <c r="G66" s="35">
        <f t="shared" si="5"/>
        <v>34.5</v>
      </c>
      <c r="H66" s="35">
        <f t="shared" si="6"/>
        <v>64.5</v>
      </c>
      <c r="I66" s="12">
        <f t="shared" si="0"/>
        <v>69</v>
      </c>
    </row>
    <row r="67" spans="1:9" ht="12" customHeight="1" x14ac:dyDescent="0.25">
      <c r="A67" s="16">
        <f t="shared" si="1"/>
        <v>70</v>
      </c>
      <c r="B67" s="35">
        <f t="shared" si="2"/>
        <v>10.000000000000021</v>
      </c>
      <c r="C67" s="35"/>
      <c r="D67" s="35"/>
      <c r="E67" s="35">
        <f t="shared" si="3"/>
        <v>2.0000000000000124</v>
      </c>
      <c r="F67" s="35">
        <f t="shared" si="4"/>
        <v>2.2200000000000011</v>
      </c>
      <c r="G67" s="35">
        <f t="shared" si="5"/>
        <v>35</v>
      </c>
      <c r="H67" s="35">
        <f t="shared" si="6"/>
        <v>64</v>
      </c>
      <c r="I67" s="12">
        <f t="shared" si="0"/>
        <v>70</v>
      </c>
    </row>
    <row r="68" spans="1:9" ht="12" customHeight="1" x14ac:dyDescent="0.25">
      <c r="A68" s="16">
        <f t="shared" si="1"/>
        <v>71</v>
      </c>
      <c r="B68" s="35">
        <f t="shared" si="2"/>
        <v>9.9000000000000217</v>
      </c>
      <c r="C68" s="35"/>
      <c r="D68" s="35"/>
      <c r="E68" s="35">
        <f t="shared" si="3"/>
        <v>1.5900000000000125</v>
      </c>
      <c r="F68" s="35">
        <f t="shared" si="4"/>
        <v>2.2400000000000011</v>
      </c>
      <c r="G68" s="35">
        <f t="shared" si="5"/>
        <v>35.5</v>
      </c>
      <c r="H68" s="35">
        <f t="shared" si="6"/>
        <v>63.5</v>
      </c>
      <c r="I68" s="12">
        <f t="shared" si="0"/>
        <v>71</v>
      </c>
    </row>
    <row r="69" spans="1:9" ht="12" customHeight="1" x14ac:dyDescent="0.25">
      <c r="A69" s="16">
        <f t="shared" si="1"/>
        <v>72</v>
      </c>
      <c r="B69" s="35">
        <f t="shared" si="2"/>
        <v>9.800000000000022</v>
      </c>
      <c r="C69" s="35"/>
      <c r="D69" s="35"/>
      <c r="E69" s="35">
        <f t="shared" si="3"/>
        <v>1.5800000000000125</v>
      </c>
      <c r="F69" s="35">
        <f t="shared" si="4"/>
        <v>2.2600000000000011</v>
      </c>
      <c r="G69" s="35">
        <f t="shared" si="5"/>
        <v>36</v>
      </c>
      <c r="H69" s="35">
        <f t="shared" si="6"/>
        <v>63</v>
      </c>
      <c r="I69" s="12">
        <f t="shared" ref="I69:I97" si="7">+A69</f>
        <v>72</v>
      </c>
    </row>
    <row r="70" spans="1:9" ht="12" customHeight="1" x14ac:dyDescent="0.25">
      <c r="A70" s="16">
        <f t="shared" si="1"/>
        <v>73</v>
      </c>
      <c r="B70" s="35">
        <f t="shared" si="2"/>
        <v>9.7000000000000224</v>
      </c>
      <c r="C70" s="35"/>
      <c r="D70" s="35"/>
      <c r="E70" s="35">
        <f t="shared" si="3"/>
        <v>1.5700000000000125</v>
      </c>
      <c r="F70" s="35">
        <f t="shared" si="4"/>
        <v>2.2800000000000011</v>
      </c>
      <c r="G70" s="35">
        <f t="shared" si="5"/>
        <v>36.5</v>
      </c>
      <c r="H70" s="35">
        <f t="shared" si="6"/>
        <v>62.5</v>
      </c>
      <c r="I70" s="12">
        <f t="shared" si="7"/>
        <v>73</v>
      </c>
    </row>
    <row r="71" spans="1:9" ht="12" customHeight="1" x14ac:dyDescent="0.25">
      <c r="A71" s="16">
        <f t="shared" si="1"/>
        <v>74</v>
      </c>
      <c r="B71" s="35">
        <f t="shared" si="2"/>
        <v>9.6000000000000227</v>
      </c>
      <c r="C71" s="35"/>
      <c r="D71" s="35"/>
      <c r="E71" s="35">
        <f t="shared" si="3"/>
        <v>1.5600000000000125</v>
      </c>
      <c r="F71" s="35">
        <f t="shared" si="4"/>
        <v>2.3000000000000012</v>
      </c>
      <c r="G71" s="35">
        <f t="shared" si="5"/>
        <v>37</v>
      </c>
      <c r="H71" s="35">
        <f t="shared" si="6"/>
        <v>62</v>
      </c>
      <c r="I71" s="12">
        <f t="shared" si="7"/>
        <v>74</v>
      </c>
    </row>
    <row r="72" spans="1:9" ht="12" customHeight="1" x14ac:dyDescent="0.25">
      <c r="A72" s="16">
        <f t="shared" si="1"/>
        <v>75</v>
      </c>
      <c r="B72" s="35">
        <f t="shared" si="2"/>
        <v>9.5000000000000231</v>
      </c>
      <c r="C72" s="35"/>
      <c r="D72" s="35"/>
      <c r="E72" s="35">
        <f t="shared" si="3"/>
        <v>1.5500000000000125</v>
      </c>
      <c r="F72" s="35">
        <f t="shared" si="4"/>
        <v>2.3200000000000012</v>
      </c>
      <c r="G72" s="35">
        <f t="shared" si="5"/>
        <v>37.5</v>
      </c>
      <c r="H72" s="35">
        <f t="shared" si="6"/>
        <v>61.5</v>
      </c>
      <c r="I72" s="12">
        <f t="shared" si="7"/>
        <v>75</v>
      </c>
    </row>
    <row r="73" spans="1:9" ht="12" customHeight="1" x14ac:dyDescent="0.25">
      <c r="A73" s="16">
        <f t="shared" ref="A73:A97" si="8">+A72+1</f>
        <v>76</v>
      </c>
      <c r="B73" s="35">
        <f t="shared" ref="B73:B97" si="9">+B72-$B$4</f>
        <v>9.4000000000000234</v>
      </c>
      <c r="C73" s="35"/>
      <c r="D73" s="35"/>
      <c r="E73" s="35">
        <f t="shared" ref="E73:E97" si="10">IF(MOD(E72-$E$4,1)&gt;0.59,E72-0.41,E72-$E$4)</f>
        <v>1.5400000000000125</v>
      </c>
      <c r="F73" s="35">
        <f t="shared" ref="F73:F97" si="11">+F72+$F$4</f>
        <v>2.3400000000000012</v>
      </c>
      <c r="G73" s="35">
        <f t="shared" ref="G73:G97" si="12">+G72+$G$4</f>
        <v>38</v>
      </c>
      <c r="H73" s="35">
        <f t="shared" ref="H73:H97" si="13">+H72-$H$4</f>
        <v>61</v>
      </c>
      <c r="I73" s="12">
        <f t="shared" si="7"/>
        <v>76</v>
      </c>
    </row>
    <row r="74" spans="1:9" ht="12" customHeight="1" x14ac:dyDescent="0.25">
      <c r="A74" s="16">
        <f t="shared" si="8"/>
        <v>77</v>
      </c>
      <c r="B74" s="35">
        <f t="shared" si="9"/>
        <v>9.3000000000000238</v>
      </c>
      <c r="C74" s="35"/>
      <c r="D74" s="35"/>
      <c r="E74" s="35">
        <f t="shared" si="10"/>
        <v>1.5300000000000125</v>
      </c>
      <c r="F74" s="35">
        <f t="shared" si="11"/>
        <v>2.3600000000000012</v>
      </c>
      <c r="G74" s="35">
        <f t="shared" si="12"/>
        <v>38.5</v>
      </c>
      <c r="H74" s="35">
        <f t="shared" si="13"/>
        <v>60.5</v>
      </c>
      <c r="I74" s="12">
        <f t="shared" si="7"/>
        <v>77</v>
      </c>
    </row>
    <row r="75" spans="1:9" ht="12" customHeight="1" x14ac:dyDescent="0.25">
      <c r="A75" s="16">
        <f t="shared" si="8"/>
        <v>78</v>
      </c>
      <c r="B75" s="35">
        <f t="shared" si="9"/>
        <v>9.2000000000000242</v>
      </c>
      <c r="C75" s="35"/>
      <c r="D75" s="35"/>
      <c r="E75" s="35">
        <f t="shared" si="10"/>
        <v>1.5200000000000125</v>
      </c>
      <c r="F75" s="35">
        <f t="shared" si="11"/>
        <v>2.3800000000000012</v>
      </c>
      <c r="G75" s="35">
        <f t="shared" si="12"/>
        <v>39</v>
      </c>
      <c r="H75" s="35">
        <f t="shared" si="13"/>
        <v>60</v>
      </c>
      <c r="I75" s="12">
        <f t="shared" si="7"/>
        <v>78</v>
      </c>
    </row>
    <row r="76" spans="1:9" ht="12" customHeight="1" x14ac:dyDescent="0.25">
      <c r="A76" s="16">
        <f t="shared" si="8"/>
        <v>79</v>
      </c>
      <c r="B76" s="35">
        <f t="shared" si="9"/>
        <v>9.1000000000000245</v>
      </c>
      <c r="C76" s="35"/>
      <c r="D76" s="35"/>
      <c r="E76" s="35">
        <f t="shared" si="10"/>
        <v>1.5100000000000124</v>
      </c>
      <c r="F76" s="35">
        <f t="shared" si="11"/>
        <v>2.4000000000000012</v>
      </c>
      <c r="G76" s="35">
        <f t="shared" si="12"/>
        <v>39.5</v>
      </c>
      <c r="H76" s="35">
        <f t="shared" si="13"/>
        <v>59.5</v>
      </c>
      <c r="I76" s="12">
        <f t="shared" si="7"/>
        <v>79</v>
      </c>
    </row>
    <row r="77" spans="1:9" ht="12" customHeight="1" x14ac:dyDescent="0.25">
      <c r="A77" s="16">
        <f t="shared" si="8"/>
        <v>80</v>
      </c>
      <c r="B77" s="35">
        <f t="shared" si="9"/>
        <v>9.0000000000000249</v>
      </c>
      <c r="C77" s="35"/>
      <c r="D77" s="35"/>
      <c r="E77" s="35">
        <f t="shared" si="10"/>
        <v>1.5000000000000124</v>
      </c>
      <c r="F77" s="35">
        <f t="shared" si="11"/>
        <v>2.4200000000000013</v>
      </c>
      <c r="G77" s="35">
        <f t="shared" si="12"/>
        <v>40</v>
      </c>
      <c r="H77" s="35">
        <f t="shared" si="13"/>
        <v>59</v>
      </c>
      <c r="I77" s="12">
        <f t="shared" si="7"/>
        <v>80</v>
      </c>
    </row>
    <row r="78" spans="1:9" ht="12" customHeight="1" x14ac:dyDescent="0.25">
      <c r="A78" s="16">
        <f t="shared" si="8"/>
        <v>81</v>
      </c>
      <c r="B78" s="35">
        <f t="shared" si="9"/>
        <v>8.9000000000000252</v>
      </c>
      <c r="C78" s="35"/>
      <c r="D78" s="35"/>
      <c r="E78" s="35">
        <f t="shared" si="10"/>
        <v>1.4900000000000124</v>
      </c>
      <c r="F78" s="35">
        <f t="shared" si="11"/>
        <v>2.4400000000000013</v>
      </c>
      <c r="G78" s="35">
        <f t="shared" si="12"/>
        <v>40.5</v>
      </c>
      <c r="H78" s="35">
        <f t="shared" si="13"/>
        <v>58.5</v>
      </c>
      <c r="I78" s="12">
        <f t="shared" si="7"/>
        <v>81</v>
      </c>
    </row>
    <row r="79" spans="1:9" ht="12" customHeight="1" x14ac:dyDescent="0.25">
      <c r="A79" s="16">
        <f t="shared" si="8"/>
        <v>82</v>
      </c>
      <c r="B79" s="35">
        <f t="shared" si="9"/>
        <v>8.8000000000000256</v>
      </c>
      <c r="C79" s="35"/>
      <c r="D79" s="35"/>
      <c r="E79" s="35">
        <f t="shared" si="10"/>
        <v>1.4800000000000124</v>
      </c>
      <c r="F79" s="35">
        <f t="shared" si="11"/>
        <v>2.4600000000000013</v>
      </c>
      <c r="G79" s="35">
        <f t="shared" si="12"/>
        <v>41</v>
      </c>
      <c r="H79" s="35">
        <f t="shared" si="13"/>
        <v>58</v>
      </c>
      <c r="I79" s="12">
        <f t="shared" si="7"/>
        <v>82</v>
      </c>
    </row>
    <row r="80" spans="1:9" ht="12" customHeight="1" x14ac:dyDescent="0.25">
      <c r="A80" s="16">
        <f t="shared" si="8"/>
        <v>83</v>
      </c>
      <c r="B80" s="35">
        <f t="shared" si="9"/>
        <v>8.7000000000000259</v>
      </c>
      <c r="C80" s="35"/>
      <c r="D80" s="35"/>
      <c r="E80" s="35">
        <f t="shared" si="10"/>
        <v>1.4700000000000124</v>
      </c>
      <c r="F80" s="35">
        <f t="shared" si="11"/>
        <v>2.4800000000000013</v>
      </c>
      <c r="G80" s="35">
        <f t="shared" si="12"/>
        <v>41.5</v>
      </c>
      <c r="H80" s="35">
        <f t="shared" si="13"/>
        <v>57.5</v>
      </c>
      <c r="I80" s="12">
        <f t="shared" si="7"/>
        <v>83</v>
      </c>
    </row>
    <row r="81" spans="1:9" ht="12" customHeight="1" x14ac:dyDescent="0.25">
      <c r="A81" s="16">
        <f t="shared" si="8"/>
        <v>84</v>
      </c>
      <c r="B81" s="35">
        <f t="shared" si="9"/>
        <v>8.6000000000000263</v>
      </c>
      <c r="C81" s="35"/>
      <c r="D81" s="35"/>
      <c r="E81" s="35">
        <f t="shared" si="10"/>
        <v>1.4600000000000124</v>
      </c>
      <c r="F81" s="35">
        <f t="shared" si="11"/>
        <v>2.5000000000000013</v>
      </c>
      <c r="G81" s="35">
        <f t="shared" si="12"/>
        <v>42</v>
      </c>
      <c r="H81" s="35">
        <f t="shared" si="13"/>
        <v>57</v>
      </c>
      <c r="I81" s="12">
        <f t="shared" si="7"/>
        <v>84</v>
      </c>
    </row>
    <row r="82" spans="1:9" ht="12" customHeight="1" x14ac:dyDescent="0.25">
      <c r="A82" s="16">
        <f t="shared" si="8"/>
        <v>85</v>
      </c>
      <c r="B82" s="35">
        <f t="shared" si="9"/>
        <v>8.5000000000000266</v>
      </c>
      <c r="C82" s="35"/>
      <c r="D82" s="35"/>
      <c r="E82" s="35">
        <f t="shared" si="10"/>
        <v>1.4500000000000124</v>
      </c>
      <c r="F82" s="35">
        <f t="shared" si="11"/>
        <v>2.5200000000000014</v>
      </c>
      <c r="G82" s="35">
        <f t="shared" si="12"/>
        <v>42.5</v>
      </c>
      <c r="H82" s="35">
        <f t="shared" si="13"/>
        <v>56.5</v>
      </c>
      <c r="I82" s="12">
        <f t="shared" si="7"/>
        <v>85</v>
      </c>
    </row>
    <row r="83" spans="1:9" ht="12" customHeight="1" x14ac:dyDescent="0.25">
      <c r="A83" s="16">
        <f t="shared" si="8"/>
        <v>86</v>
      </c>
      <c r="B83" s="35">
        <f t="shared" si="9"/>
        <v>8.400000000000027</v>
      </c>
      <c r="C83" s="35"/>
      <c r="D83" s="35"/>
      <c r="E83" s="35">
        <f t="shared" si="10"/>
        <v>1.4400000000000124</v>
      </c>
      <c r="F83" s="35">
        <f t="shared" si="11"/>
        <v>2.5400000000000014</v>
      </c>
      <c r="G83" s="35">
        <f t="shared" si="12"/>
        <v>43</v>
      </c>
      <c r="H83" s="35">
        <f t="shared" si="13"/>
        <v>56</v>
      </c>
      <c r="I83" s="12">
        <f t="shared" si="7"/>
        <v>86</v>
      </c>
    </row>
    <row r="84" spans="1:9" ht="12" customHeight="1" x14ac:dyDescent="0.25">
      <c r="A84" s="16">
        <f t="shared" si="8"/>
        <v>87</v>
      </c>
      <c r="B84" s="35">
        <f t="shared" si="9"/>
        <v>8.3000000000000274</v>
      </c>
      <c r="C84" s="35"/>
      <c r="D84" s="35"/>
      <c r="E84" s="35">
        <f t="shared" si="10"/>
        <v>1.4300000000000124</v>
      </c>
      <c r="F84" s="35">
        <f t="shared" si="11"/>
        <v>2.5600000000000014</v>
      </c>
      <c r="G84" s="35">
        <f t="shared" si="12"/>
        <v>43.5</v>
      </c>
      <c r="H84" s="35">
        <f t="shared" si="13"/>
        <v>55.5</v>
      </c>
      <c r="I84" s="12">
        <f t="shared" si="7"/>
        <v>87</v>
      </c>
    </row>
    <row r="85" spans="1:9" ht="12" customHeight="1" x14ac:dyDescent="0.25">
      <c r="A85" s="16">
        <f t="shared" si="8"/>
        <v>88</v>
      </c>
      <c r="B85" s="35">
        <f t="shared" si="9"/>
        <v>8.2000000000000277</v>
      </c>
      <c r="C85" s="35"/>
      <c r="D85" s="35"/>
      <c r="E85" s="35">
        <f t="shared" si="10"/>
        <v>1.4200000000000124</v>
      </c>
      <c r="F85" s="35">
        <f t="shared" si="11"/>
        <v>2.5800000000000014</v>
      </c>
      <c r="G85" s="35">
        <f t="shared" si="12"/>
        <v>44</v>
      </c>
      <c r="H85" s="35">
        <f t="shared" si="13"/>
        <v>55</v>
      </c>
      <c r="I85" s="12">
        <f t="shared" si="7"/>
        <v>88</v>
      </c>
    </row>
    <row r="86" spans="1:9" ht="12" customHeight="1" x14ac:dyDescent="0.25">
      <c r="A86" s="16">
        <f t="shared" si="8"/>
        <v>89</v>
      </c>
      <c r="B86" s="35">
        <f t="shared" si="9"/>
        <v>8.1000000000000281</v>
      </c>
      <c r="C86" s="35"/>
      <c r="D86" s="35"/>
      <c r="E86" s="35">
        <f t="shared" si="10"/>
        <v>1.4100000000000124</v>
      </c>
      <c r="F86" s="35">
        <f t="shared" si="11"/>
        <v>2.6000000000000014</v>
      </c>
      <c r="G86" s="35">
        <f t="shared" si="12"/>
        <v>44.5</v>
      </c>
      <c r="H86" s="35">
        <f t="shared" si="13"/>
        <v>54.5</v>
      </c>
      <c r="I86" s="12">
        <f t="shared" si="7"/>
        <v>89</v>
      </c>
    </row>
    <row r="87" spans="1:9" ht="12" customHeight="1" x14ac:dyDescent="0.25">
      <c r="A87" s="16">
        <f t="shared" si="8"/>
        <v>90</v>
      </c>
      <c r="B87" s="35">
        <f t="shared" si="9"/>
        <v>8.0000000000000284</v>
      </c>
      <c r="C87" s="35"/>
      <c r="D87" s="35"/>
      <c r="E87" s="35">
        <f t="shared" si="10"/>
        <v>1.4000000000000123</v>
      </c>
      <c r="F87" s="35">
        <f t="shared" si="11"/>
        <v>2.6200000000000014</v>
      </c>
      <c r="G87" s="35">
        <f t="shared" si="12"/>
        <v>45</v>
      </c>
      <c r="H87" s="35">
        <f t="shared" si="13"/>
        <v>54</v>
      </c>
      <c r="I87" s="12">
        <f t="shared" si="7"/>
        <v>90</v>
      </c>
    </row>
    <row r="88" spans="1:9" ht="12" customHeight="1" x14ac:dyDescent="0.25">
      <c r="A88" s="16">
        <f t="shared" si="8"/>
        <v>91</v>
      </c>
      <c r="B88" s="35">
        <f t="shared" si="9"/>
        <v>7.9000000000000288</v>
      </c>
      <c r="C88" s="35"/>
      <c r="D88" s="35"/>
      <c r="E88" s="35">
        <f t="shared" si="10"/>
        <v>1.3900000000000123</v>
      </c>
      <c r="F88" s="35">
        <f t="shared" si="11"/>
        <v>2.6400000000000015</v>
      </c>
      <c r="G88" s="35">
        <f t="shared" si="12"/>
        <v>45.5</v>
      </c>
      <c r="H88" s="35">
        <f t="shared" si="13"/>
        <v>53.5</v>
      </c>
      <c r="I88" s="12">
        <f t="shared" si="7"/>
        <v>91</v>
      </c>
    </row>
    <row r="89" spans="1:9" ht="12" customHeight="1" x14ac:dyDescent="0.25">
      <c r="A89" s="16">
        <f t="shared" si="8"/>
        <v>92</v>
      </c>
      <c r="B89" s="35">
        <f t="shared" si="9"/>
        <v>7.8000000000000291</v>
      </c>
      <c r="C89" s="35"/>
      <c r="D89" s="35"/>
      <c r="E89" s="35">
        <f t="shared" si="10"/>
        <v>1.3800000000000123</v>
      </c>
      <c r="F89" s="35">
        <f t="shared" si="11"/>
        <v>2.6600000000000015</v>
      </c>
      <c r="G89" s="35">
        <f t="shared" si="12"/>
        <v>46</v>
      </c>
      <c r="H89" s="35">
        <f t="shared" si="13"/>
        <v>53</v>
      </c>
      <c r="I89" s="12">
        <f t="shared" si="7"/>
        <v>92</v>
      </c>
    </row>
    <row r="90" spans="1:9" ht="12" customHeight="1" x14ac:dyDescent="0.25">
      <c r="A90" s="16">
        <f t="shared" si="8"/>
        <v>93</v>
      </c>
      <c r="B90" s="35">
        <f t="shared" si="9"/>
        <v>7.7000000000000295</v>
      </c>
      <c r="C90" s="35"/>
      <c r="D90" s="35"/>
      <c r="E90" s="35">
        <f t="shared" si="10"/>
        <v>1.3700000000000123</v>
      </c>
      <c r="F90" s="35">
        <f t="shared" si="11"/>
        <v>2.6800000000000015</v>
      </c>
      <c r="G90" s="35">
        <f t="shared" si="12"/>
        <v>46.5</v>
      </c>
      <c r="H90" s="35">
        <f t="shared" si="13"/>
        <v>52.5</v>
      </c>
      <c r="I90" s="12">
        <f t="shared" si="7"/>
        <v>93</v>
      </c>
    </row>
    <row r="91" spans="1:9" ht="12" customHeight="1" x14ac:dyDescent="0.25">
      <c r="A91" s="16">
        <f t="shared" si="8"/>
        <v>94</v>
      </c>
      <c r="B91" s="35">
        <f t="shared" si="9"/>
        <v>7.6000000000000298</v>
      </c>
      <c r="C91" s="35"/>
      <c r="D91" s="35"/>
      <c r="E91" s="35">
        <f t="shared" si="10"/>
        <v>1.3600000000000123</v>
      </c>
      <c r="F91" s="35">
        <f t="shared" si="11"/>
        <v>2.7000000000000015</v>
      </c>
      <c r="G91" s="35">
        <f t="shared" si="12"/>
        <v>47</v>
      </c>
      <c r="H91" s="35">
        <f t="shared" si="13"/>
        <v>52</v>
      </c>
      <c r="I91" s="12">
        <f t="shared" si="7"/>
        <v>94</v>
      </c>
    </row>
    <row r="92" spans="1:9" ht="12" customHeight="1" x14ac:dyDescent="0.25">
      <c r="A92" s="16">
        <f t="shared" si="8"/>
        <v>95</v>
      </c>
      <c r="B92" s="35">
        <f t="shared" si="9"/>
        <v>7.5000000000000302</v>
      </c>
      <c r="C92" s="35"/>
      <c r="D92" s="35"/>
      <c r="E92" s="35">
        <f t="shared" si="10"/>
        <v>1.3500000000000123</v>
      </c>
      <c r="F92" s="35">
        <f t="shared" si="11"/>
        <v>2.7200000000000015</v>
      </c>
      <c r="G92" s="35">
        <f t="shared" si="12"/>
        <v>47.5</v>
      </c>
      <c r="H92" s="35">
        <f t="shared" si="13"/>
        <v>51.5</v>
      </c>
      <c r="I92" s="12">
        <f t="shared" si="7"/>
        <v>95</v>
      </c>
    </row>
    <row r="93" spans="1:9" ht="12" customHeight="1" x14ac:dyDescent="0.25">
      <c r="A93" s="16">
        <f t="shared" si="8"/>
        <v>96</v>
      </c>
      <c r="B93" s="35">
        <f t="shared" si="9"/>
        <v>7.4000000000000306</v>
      </c>
      <c r="C93" s="35"/>
      <c r="D93" s="35"/>
      <c r="E93" s="35">
        <f t="shared" si="10"/>
        <v>1.3400000000000123</v>
      </c>
      <c r="F93" s="35">
        <f t="shared" si="11"/>
        <v>2.7400000000000015</v>
      </c>
      <c r="G93" s="35">
        <f t="shared" si="12"/>
        <v>48</v>
      </c>
      <c r="H93" s="35">
        <f t="shared" si="13"/>
        <v>51</v>
      </c>
      <c r="I93" s="12">
        <f t="shared" si="7"/>
        <v>96</v>
      </c>
    </row>
    <row r="94" spans="1:9" ht="12" customHeight="1" x14ac:dyDescent="0.25">
      <c r="A94" s="16">
        <f t="shared" si="8"/>
        <v>97</v>
      </c>
      <c r="B94" s="35">
        <f t="shared" si="9"/>
        <v>7.3000000000000309</v>
      </c>
      <c r="C94" s="35"/>
      <c r="D94" s="35"/>
      <c r="E94" s="35">
        <f t="shared" si="10"/>
        <v>1.3300000000000123</v>
      </c>
      <c r="F94" s="35">
        <f t="shared" si="11"/>
        <v>2.7600000000000016</v>
      </c>
      <c r="G94" s="35">
        <f t="shared" si="12"/>
        <v>48.5</v>
      </c>
      <c r="H94" s="35">
        <f t="shared" si="13"/>
        <v>50.5</v>
      </c>
      <c r="I94" s="12">
        <f t="shared" si="7"/>
        <v>97</v>
      </c>
    </row>
    <row r="95" spans="1:9" ht="12" customHeight="1" x14ac:dyDescent="0.25">
      <c r="A95" s="16">
        <f t="shared" si="8"/>
        <v>98</v>
      </c>
      <c r="B95" s="35">
        <f t="shared" si="9"/>
        <v>7.2000000000000313</v>
      </c>
      <c r="C95" s="35"/>
      <c r="D95" s="35"/>
      <c r="E95" s="35">
        <f t="shared" si="10"/>
        <v>1.3200000000000123</v>
      </c>
      <c r="F95" s="35">
        <f t="shared" si="11"/>
        <v>2.7800000000000016</v>
      </c>
      <c r="G95" s="35">
        <f t="shared" si="12"/>
        <v>49</v>
      </c>
      <c r="H95" s="35">
        <f t="shared" si="13"/>
        <v>50</v>
      </c>
      <c r="I95" s="12">
        <f t="shared" si="7"/>
        <v>98</v>
      </c>
    </row>
    <row r="96" spans="1:9" ht="12" customHeight="1" x14ac:dyDescent="0.25">
      <c r="A96" s="16">
        <f t="shared" si="8"/>
        <v>99</v>
      </c>
      <c r="B96" s="35">
        <f t="shared" si="9"/>
        <v>7.1000000000000316</v>
      </c>
      <c r="C96" s="35"/>
      <c r="D96" s="35"/>
      <c r="E96" s="35">
        <f t="shared" si="10"/>
        <v>1.3100000000000123</v>
      </c>
      <c r="F96" s="35">
        <f t="shared" si="11"/>
        <v>2.8000000000000016</v>
      </c>
      <c r="G96" s="35">
        <f t="shared" si="12"/>
        <v>49.5</v>
      </c>
      <c r="H96" s="35">
        <f t="shared" si="13"/>
        <v>49.5</v>
      </c>
      <c r="I96" s="12">
        <f t="shared" si="7"/>
        <v>99</v>
      </c>
    </row>
    <row r="97" spans="1:9" ht="12" customHeight="1" x14ac:dyDescent="0.25">
      <c r="A97" s="54">
        <f t="shared" si="8"/>
        <v>100</v>
      </c>
      <c r="B97" s="55">
        <f t="shared" si="9"/>
        <v>7.000000000000032</v>
      </c>
      <c r="C97" s="55"/>
      <c r="D97" s="55"/>
      <c r="E97" s="55">
        <f t="shared" si="10"/>
        <v>1.3000000000000123</v>
      </c>
      <c r="F97" s="55">
        <f t="shared" si="11"/>
        <v>2.8200000000000016</v>
      </c>
      <c r="G97" s="55">
        <f t="shared" si="12"/>
        <v>50</v>
      </c>
      <c r="H97" s="55">
        <f t="shared" si="13"/>
        <v>49</v>
      </c>
      <c r="I97" s="56">
        <f t="shared" si="7"/>
        <v>100</v>
      </c>
    </row>
  </sheetData>
  <sheetProtection sheet="1"/>
  <mergeCells count="2">
    <mergeCell ref="A1:I1"/>
    <mergeCell ref="B2:D2"/>
  </mergeCells>
  <printOptions horizontalCentered="1" verticalCentered="1"/>
  <pageMargins left="0.70866141732283472" right="0.70866141732283472" top="0.74803149606299213" bottom="0.74803149606299213" header="0.31496062992125984" footer="0.31496062992125984"/>
  <pageSetup paperSize="9" scale="6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70C0"/>
    <pageSetUpPr fitToPage="1"/>
  </sheetPr>
  <dimension ref="A1:Z42"/>
  <sheetViews>
    <sheetView showGridLines="0" workbookViewId="0">
      <selection sqref="A1:G1"/>
    </sheetView>
  </sheetViews>
  <sheetFormatPr defaultRowHeight="12.75" x14ac:dyDescent="0.2"/>
  <cols>
    <col min="1" max="8" width="9.140625" style="176"/>
    <col min="9" max="10" width="9.140625" style="176" hidden="1" customWidth="1"/>
    <col min="11" max="11" width="13.85546875" style="176" hidden="1" customWidth="1"/>
    <col min="12" max="26" width="9.140625" style="176" hidden="1" customWidth="1"/>
    <col min="27" max="27" width="0" style="176" hidden="1" customWidth="1"/>
    <col min="28" max="16384" width="9.140625" style="176"/>
  </cols>
  <sheetData>
    <row r="1" spans="1:26" ht="45" x14ac:dyDescent="0.6">
      <c r="A1" s="485" t="s">
        <v>75</v>
      </c>
      <c r="B1" s="485"/>
      <c r="C1" s="485"/>
      <c r="D1" s="485"/>
      <c r="E1" s="485"/>
      <c r="F1" s="485"/>
      <c r="G1" s="485"/>
      <c r="H1" s="384"/>
      <c r="I1" s="384"/>
      <c r="J1" s="384"/>
      <c r="K1" s="384"/>
    </row>
    <row r="2" spans="1:26" hidden="1" x14ac:dyDescent="0.2">
      <c r="A2" s="202"/>
      <c r="B2" s="282">
        <v>0</v>
      </c>
      <c r="C2" s="282">
        <v>1</v>
      </c>
      <c r="D2" s="282">
        <v>2</v>
      </c>
      <c r="E2" s="282">
        <v>3</v>
      </c>
      <c r="F2" s="282">
        <v>4</v>
      </c>
      <c r="I2" s="176" t="b">
        <f>OR(MatchType="QuadKids Secondary",MatchType="QuadKids Club")</f>
        <v>0</v>
      </c>
      <c r="J2" s="176" t="b">
        <f>OR(MatchType="QuadKids Secondary",MatchType="QuadKids Club")</f>
        <v>0</v>
      </c>
    </row>
    <row r="3" spans="1:26" x14ac:dyDescent="0.2">
      <c r="A3" s="202" t="s">
        <v>72</v>
      </c>
      <c r="K3" s="481" t="s">
        <v>72</v>
      </c>
      <c r="L3" s="478" t="s">
        <v>165</v>
      </c>
      <c r="M3" s="476"/>
      <c r="N3" s="477"/>
      <c r="O3" s="478" t="s">
        <v>164</v>
      </c>
      <c r="P3" s="476"/>
      <c r="Q3" s="477"/>
      <c r="R3" s="478" t="s">
        <v>163</v>
      </c>
      <c r="S3" s="476"/>
      <c r="T3" s="477"/>
      <c r="U3" s="475" t="s">
        <v>162</v>
      </c>
      <c r="V3" s="476"/>
      <c r="W3" s="477"/>
      <c r="X3" s="475" t="s">
        <v>76</v>
      </c>
      <c r="Y3" s="476"/>
      <c r="Z3" s="477"/>
    </row>
    <row r="4" spans="1:26" x14ac:dyDescent="0.2">
      <c r="A4" s="272"/>
      <c r="B4" s="271" t="s">
        <v>165</v>
      </c>
      <c r="C4" s="271" t="s">
        <v>164</v>
      </c>
      <c r="D4" s="271" t="s">
        <v>163</v>
      </c>
      <c r="E4" s="271" t="s">
        <v>162</v>
      </c>
      <c r="F4" s="271"/>
      <c r="G4" s="479" t="s">
        <v>161</v>
      </c>
      <c r="K4" s="482"/>
      <c r="L4" s="270" t="s">
        <v>160</v>
      </c>
      <c r="M4" s="268" t="s">
        <v>159</v>
      </c>
      <c r="N4" s="267" t="s">
        <v>39</v>
      </c>
      <c r="O4" s="270" t="s">
        <v>160</v>
      </c>
      <c r="P4" s="268" t="s">
        <v>159</v>
      </c>
      <c r="Q4" s="267" t="s">
        <v>39</v>
      </c>
      <c r="R4" s="270" t="s">
        <v>160</v>
      </c>
      <c r="S4" s="268" t="s">
        <v>159</v>
      </c>
      <c r="T4" s="267" t="s">
        <v>39</v>
      </c>
      <c r="U4" s="269" t="s">
        <v>160</v>
      </c>
      <c r="V4" s="268" t="s">
        <v>159</v>
      </c>
      <c r="W4" s="267" t="s">
        <v>39</v>
      </c>
      <c r="X4" s="269" t="s">
        <v>160</v>
      </c>
      <c r="Y4" s="268" t="s">
        <v>159</v>
      </c>
      <c r="Z4" s="267" t="s">
        <v>39</v>
      </c>
    </row>
    <row r="5" spans="1:26" x14ac:dyDescent="0.2">
      <c r="A5" s="266"/>
      <c r="B5" s="265" t="str">
        <f>+Setup!B30</f>
        <v>75m</v>
      </c>
      <c r="C5" s="265" t="str">
        <f>+Setup!C30</f>
        <v>600m</v>
      </c>
      <c r="D5" s="265" t="str">
        <f>+Setup!D30</f>
        <v>SLJ</v>
      </c>
      <c r="E5" s="265" t="str">
        <f>+Setup!E30</f>
        <v>Howler</v>
      </c>
      <c r="F5" s="264" t="s">
        <v>76</v>
      </c>
      <c r="G5" s="480"/>
      <c r="K5" s="256" t="s">
        <v>158</v>
      </c>
      <c r="L5" s="254">
        <v>13</v>
      </c>
      <c r="M5" s="223">
        <v>12</v>
      </c>
      <c r="N5" s="248">
        <v>0.4</v>
      </c>
      <c r="O5" s="263">
        <v>1.4467592592592594E-3</v>
      </c>
      <c r="P5" s="225">
        <v>1.3310185185185185E-3</v>
      </c>
      <c r="Q5" s="252">
        <v>4.6296296296296294E-5</v>
      </c>
      <c r="R5" s="251">
        <v>0.75</v>
      </c>
      <c r="S5" s="224">
        <v>1</v>
      </c>
      <c r="T5" s="250">
        <v>0.1</v>
      </c>
      <c r="U5" s="249">
        <v>2.5</v>
      </c>
      <c r="V5" s="223">
        <v>7.5</v>
      </c>
      <c r="W5" s="248">
        <v>2</v>
      </c>
      <c r="X5" s="247">
        <v>40</v>
      </c>
      <c r="Y5" s="222">
        <v>92</v>
      </c>
      <c r="Z5" s="221">
        <v>12</v>
      </c>
    </row>
    <row r="6" spans="1:26" x14ac:dyDescent="0.2">
      <c r="A6" s="262" t="s">
        <v>39</v>
      </c>
      <c r="B6" s="279">
        <f>INDEX(BoysAwards,AwardsIndex,(B$2*3)+3)</f>
        <v>0.4</v>
      </c>
      <c r="C6" s="281">
        <f>INDEX(BoysAwards,AwardsIndex,(C$2*3)+3)</f>
        <v>4.6296296296296294E-5</v>
      </c>
      <c r="D6" s="280">
        <f>INDEX(BoysAwards,AwardsIndex,(D$2*3)+3)</f>
        <v>0.08</v>
      </c>
      <c r="E6" s="279">
        <f>INDEX(BoysAwards,AwardsIndex,(E$2*3)+3)</f>
        <v>2</v>
      </c>
      <c r="F6" s="278">
        <f>INDEX(BoysAwards,AwardsIndex,(F$2*3)+3)</f>
        <v>12</v>
      </c>
      <c r="G6" s="257"/>
      <c r="K6" s="256" t="s">
        <v>157</v>
      </c>
      <c r="L6" s="254">
        <v>16</v>
      </c>
      <c r="M6" s="223">
        <v>15</v>
      </c>
      <c r="N6" s="248">
        <v>0.4</v>
      </c>
      <c r="O6" s="253">
        <v>2.0833333333333333E-3</v>
      </c>
      <c r="P6" s="225">
        <v>1.9675925925925928E-3</v>
      </c>
      <c r="Q6" s="252">
        <v>4.6296296296296294E-5</v>
      </c>
      <c r="R6" s="251">
        <v>1</v>
      </c>
      <c r="S6" s="224">
        <v>1.22</v>
      </c>
      <c r="T6" s="250">
        <v>0.08</v>
      </c>
      <c r="U6" s="249">
        <v>5</v>
      </c>
      <c r="V6" s="223">
        <v>10</v>
      </c>
      <c r="W6" s="248">
        <v>2</v>
      </c>
      <c r="X6" s="247">
        <v>40</v>
      </c>
      <c r="Y6" s="222">
        <v>92</v>
      </c>
      <c r="Z6" s="221">
        <v>12</v>
      </c>
    </row>
    <row r="7" spans="1:26" x14ac:dyDescent="0.2">
      <c r="A7" s="226" t="s">
        <v>156</v>
      </c>
      <c r="B7" s="223">
        <f>INDEX(BoysAwards,AwardsIndex,(B$2*3)+1)</f>
        <v>16</v>
      </c>
      <c r="C7" s="276">
        <f>INDEX(BoysAwards,AwardsIndex,(C$2*3)+1)</f>
        <v>2.0833333333333333E-3</v>
      </c>
      <c r="D7" s="224">
        <f>INDEX(BoysAwards,AwardsIndex,(D$2*3)+1)</f>
        <v>1</v>
      </c>
      <c r="E7" s="223">
        <f>INDEX(BoysAwards,AwardsIndex,(E$2*3)+1)</f>
        <v>5</v>
      </c>
      <c r="F7" s="222">
        <f>INDEX(BoysAwards,AwardsIndex,(F$2*3)+1)</f>
        <v>40</v>
      </c>
      <c r="G7" s="221" t="str">
        <f t="shared" ref="G7:G19" si="0">IF(F7&gt;0,I7,"")</f>
        <v>Step 1</v>
      </c>
      <c r="I7" s="202" t="s">
        <v>156</v>
      </c>
      <c r="K7" s="256" t="s">
        <v>155</v>
      </c>
      <c r="L7" s="254">
        <v>19</v>
      </c>
      <c r="M7" s="223">
        <v>16.5</v>
      </c>
      <c r="N7" s="248">
        <v>0.5</v>
      </c>
      <c r="O7" s="253">
        <v>2.3726851851851851E-3</v>
      </c>
      <c r="P7" s="225">
        <v>2.0833333333333333E-3</v>
      </c>
      <c r="Q7" s="252">
        <v>5.7870370370370366E-5</v>
      </c>
      <c r="R7" s="251">
        <v>2</v>
      </c>
      <c r="S7" s="224">
        <v>3.05</v>
      </c>
      <c r="T7" s="250">
        <v>0.25</v>
      </c>
      <c r="U7" s="249">
        <v>6</v>
      </c>
      <c r="V7" s="223">
        <v>10</v>
      </c>
      <c r="W7" s="248">
        <v>2</v>
      </c>
      <c r="X7" s="247">
        <v>40</v>
      </c>
      <c r="Y7" s="222">
        <v>120</v>
      </c>
      <c r="Z7" s="221">
        <v>20</v>
      </c>
    </row>
    <row r="8" spans="1:26" x14ac:dyDescent="0.2">
      <c r="A8" s="226" t="s">
        <v>154</v>
      </c>
      <c r="B8" s="223">
        <f>INDEX(BoysAwards,AwardsIndex,(B$2*3)+2)</f>
        <v>15</v>
      </c>
      <c r="C8" s="276">
        <f>INDEX(BoysAwards,AwardsIndex,(C$2*3)+2)</f>
        <v>1.9675925925925928E-3</v>
      </c>
      <c r="D8" s="224">
        <f>INDEX(BoysAwards,AwardsIndex,(D$2*3)+2)</f>
        <v>1.22</v>
      </c>
      <c r="E8" s="223">
        <f>INDEX(BoysAwards,AwardsIndex,(E$2*3)+2)</f>
        <v>10</v>
      </c>
      <c r="F8" s="222">
        <f>INDEX(BoysAwards,AwardsIndex,(F$2*3)+2)</f>
        <v>92</v>
      </c>
      <c r="G8" s="221" t="str">
        <f t="shared" si="0"/>
        <v>Step 2</v>
      </c>
      <c r="I8" s="202" t="s">
        <v>154</v>
      </c>
      <c r="K8" s="255"/>
      <c r="L8" s="254"/>
      <c r="M8" s="223"/>
      <c r="N8" s="248"/>
      <c r="O8" s="253"/>
      <c r="P8" s="225"/>
      <c r="Q8" s="252"/>
      <c r="R8" s="251"/>
      <c r="S8" s="224"/>
      <c r="T8" s="250"/>
      <c r="U8" s="249"/>
      <c r="V8" s="223"/>
      <c r="W8" s="248"/>
      <c r="X8" s="247"/>
      <c r="Y8" s="222"/>
      <c r="Z8" s="221"/>
    </row>
    <row r="9" spans="1:26" x14ac:dyDescent="0.2">
      <c r="A9" s="226" t="s">
        <v>153</v>
      </c>
      <c r="B9" s="223">
        <f t="shared" ref="B9:B19" si="1">+B8-B$6</f>
        <v>14.6</v>
      </c>
      <c r="C9" s="276">
        <f t="shared" ref="C9:C19" si="2">+C8-C$6</f>
        <v>1.9212962962962966E-3</v>
      </c>
      <c r="D9" s="224">
        <f t="shared" ref="D9:D19" si="3">+D8+D$6</f>
        <v>1.3</v>
      </c>
      <c r="E9" s="223">
        <f t="shared" ref="E9:E19" si="4">+E8+E$6</f>
        <v>12</v>
      </c>
      <c r="F9" s="222">
        <f t="shared" ref="F9:F19" si="5">+F8+F$6</f>
        <v>104</v>
      </c>
      <c r="G9" s="221" t="str">
        <f t="shared" si="0"/>
        <v>Step 3</v>
      </c>
      <c r="I9" s="202" t="s">
        <v>153</v>
      </c>
      <c r="K9" s="255"/>
      <c r="L9" s="254"/>
      <c r="M9" s="223"/>
      <c r="N9" s="248"/>
      <c r="O9" s="253"/>
      <c r="P9" s="225"/>
      <c r="Q9" s="252"/>
      <c r="R9" s="251"/>
      <c r="S9" s="224"/>
      <c r="T9" s="250"/>
      <c r="U9" s="249"/>
      <c r="V9" s="223"/>
      <c r="W9" s="248"/>
      <c r="X9" s="247"/>
      <c r="Y9" s="222"/>
      <c r="Z9" s="221"/>
    </row>
    <row r="10" spans="1:26" x14ac:dyDescent="0.2">
      <c r="A10" s="226" t="s">
        <v>152</v>
      </c>
      <c r="B10" s="223">
        <f t="shared" si="1"/>
        <v>14.2</v>
      </c>
      <c r="C10" s="276">
        <f t="shared" si="2"/>
        <v>1.8750000000000004E-3</v>
      </c>
      <c r="D10" s="224">
        <f t="shared" si="3"/>
        <v>1.3800000000000001</v>
      </c>
      <c r="E10" s="223">
        <f t="shared" si="4"/>
        <v>14</v>
      </c>
      <c r="F10" s="222">
        <f t="shared" si="5"/>
        <v>116</v>
      </c>
      <c r="G10" s="221" t="str">
        <f t="shared" si="0"/>
        <v>Step 4</v>
      </c>
      <c r="I10" s="202" t="s">
        <v>152</v>
      </c>
      <c r="K10" s="246" t="s">
        <v>151</v>
      </c>
      <c r="L10" s="245">
        <v>0</v>
      </c>
      <c r="M10" s="237">
        <v>0</v>
      </c>
      <c r="N10" s="236">
        <v>0</v>
      </c>
      <c r="O10" s="244">
        <v>0</v>
      </c>
      <c r="P10" s="243">
        <v>0</v>
      </c>
      <c r="Q10" s="242">
        <v>0</v>
      </c>
      <c r="R10" s="241">
        <v>0</v>
      </c>
      <c r="S10" s="240">
        <v>0</v>
      </c>
      <c r="T10" s="239">
        <v>0</v>
      </c>
      <c r="U10" s="238">
        <v>0</v>
      </c>
      <c r="V10" s="237">
        <v>0</v>
      </c>
      <c r="W10" s="236">
        <v>0</v>
      </c>
      <c r="X10" s="235">
        <v>0</v>
      </c>
      <c r="Y10" s="234">
        <v>0</v>
      </c>
      <c r="Z10" s="233">
        <v>0</v>
      </c>
    </row>
    <row r="11" spans="1:26" x14ac:dyDescent="0.2">
      <c r="A11" s="226" t="s">
        <v>150</v>
      </c>
      <c r="B11" s="223">
        <f t="shared" si="1"/>
        <v>13.799999999999999</v>
      </c>
      <c r="C11" s="276">
        <f t="shared" si="2"/>
        <v>1.8287037037037041E-3</v>
      </c>
      <c r="D11" s="224">
        <f t="shared" si="3"/>
        <v>1.4600000000000002</v>
      </c>
      <c r="E11" s="223">
        <f t="shared" si="4"/>
        <v>16</v>
      </c>
      <c r="F11" s="222">
        <f t="shared" si="5"/>
        <v>128</v>
      </c>
      <c r="G11" s="221" t="str">
        <f t="shared" si="0"/>
        <v>Step 5</v>
      </c>
      <c r="I11" s="202" t="s">
        <v>150</v>
      </c>
    </row>
    <row r="12" spans="1:26" x14ac:dyDescent="0.2">
      <c r="A12" s="226" t="s">
        <v>149</v>
      </c>
      <c r="B12" s="223">
        <f t="shared" si="1"/>
        <v>13.399999999999999</v>
      </c>
      <c r="C12" s="276">
        <f t="shared" si="2"/>
        <v>1.7824074074074079E-3</v>
      </c>
      <c r="D12" s="224">
        <f t="shared" si="3"/>
        <v>1.5400000000000003</v>
      </c>
      <c r="E12" s="223">
        <f t="shared" si="4"/>
        <v>18</v>
      </c>
      <c r="F12" s="222">
        <f t="shared" si="5"/>
        <v>140</v>
      </c>
      <c r="G12" s="221" t="str">
        <f t="shared" si="0"/>
        <v>Step 6</v>
      </c>
      <c r="I12" s="202" t="s">
        <v>149</v>
      </c>
    </row>
    <row r="13" spans="1:26" x14ac:dyDescent="0.2">
      <c r="A13" s="220" t="s">
        <v>148</v>
      </c>
      <c r="B13" s="217">
        <f t="shared" si="1"/>
        <v>12.999999999999998</v>
      </c>
      <c r="C13" s="275">
        <f t="shared" si="2"/>
        <v>1.7361111111111117E-3</v>
      </c>
      <c r="D13" s="218">
        <f t="shared" si="3"/>
        <v>1.6200000000000003</v>
      </c>
      <c r="E13" s="217">
        <f t="shared" si="4"/>
        <v>20</v>
      </c>
      <c r="F13" s="216">
        <f t="shared" si="5"/>
        <v>152</v>
      </c>
      <c r="G13" s="215" t="str">
        <f t="shared" si="0"/>
        <v>Step 7</v>
      </c>
      <c r="I13" s="202" t="str">
        <f>IF(NineStep,"Bronze","Step 7")</f>
        <v>Step 7</v>
      </c>
    </row>
    <row r="14" spans="1:26" x14ac:dyDescent="0.2">
      <c r="A14" s="214" t="s">
        <v>147</v>
      </c>
      <c r="B14" s="211">
        <f t="shared" si="1"/>
        <v>12.599999999999998</v>
      </c>
      <c r="C14" s="274">
        <f t="shared" si="2"/>
        <v>1.6898148148148154E-3</v>
      </c>
      <c r="D14" s="212">
        <f t="shared" si="3"/>
        <v>1.7000000000000004</v>
      </c>
      <c r="E14" s="211">
        <f t="shared" si="4"/>
        <v>22</v>
      </c>
      <c r="F14" s="210">
        <f t="shared" si="5"/>
        <v>164</v>
      </c>
      <c r="G14" s="209" t="str">
        <f t="shared" si="0"/>
        <v>Step 8</v>
      </c>
      <c r="I14" s="202" t="str">
        <f>IF(NineStep,"Silver","Step 8")</f>
        <v>Step 8</v>
      </c>
    </row>
    <row r="15" spans="1:26" x14ac:dyDescent="0.2">
      <c r="A15" s="232" t="s">
        <v>146</v>
      </c>
      <c r="B15" s="229">
        <f t="shared" si="1"/>
        <v>12.199999999999998</v>
      </c>
      <c r="C15" s="277">
        <f t="shared" si="2"/>
        <v>1.6435185185185192E-3</v>
      </c>
      <c r="D15" s="230">
        <f t="shared" si="3"/>
        <v>1.7800000000000005</v>
      </c>
      <c r="E15" s="229">
        <f t="shared" si="4"/>
        <v>24</v>
      </c>
      <c r="F15" s="228">
        <f t="shared" si="5"/>
        <v>176</v>
      </c>
      <c r="G15" s="227" t="str">
        <f t="shared" si="0"/>
        <v>Step 9</v>
      </c>
      <c r="I15" s="202" t="str">
        <f>IF(NineStep,"Gold","Step 9")</f>
        <v>Step 9</v>
      </c>
    </row>
    <row r="16" spans="1:26" x14ac:dyDescent="0.2">
      <c r="A16" s="226" t="s">
        <v>145</v>
      </c>
      <c r="B16" s="223">
        <f t="shared" si="1"/>
        <v>11.799999999999997</v>
      </c>
      <c r="C16" s="276">
        <f t="shared" si="2"/>
        <v>1.597222222222223E-3</v>
      </c>
      <c r="D16" s="224">
        <f t="shared" si="3"/>
        <v>1.8600000000000005</v>
      </c>
      <c r="E16" s="223">
        <f t="shared" si="4"/>
        <v>26</v>
      </c>
      <c r="F16" s="222">
        <f t="shared" si="5"/>
        <v>188</v>
      </c>
      <c r="G16" s="221" t="str">
        <f t="shared" si="0"/>
        <v>Step 10</v>
      </c>
      <c r="I16" s="202" t="str">
        <f>IF(NineStep,"Gold","Step 10")</f>
        <v>Step 10</v>
      </c>
    </row>
    <row r="17" spans="1:26" x14ac:dyDescent="0.2">
      <c r="A17" s="220" t="s">
        <v>144</v>
      </c>
      <c r="B17" s="217">
        <f t="shared" si="1"/>
        <v>11.399999999999997</v>
      </c>
      <c r="C17" s="275">
        <f t="shared" si="2"/>
        <v>1.5509259259259267E-3</v>
      </c>
      <c r="D17" s="218">
        <f t="shared" si="3"/>
        <v>1.9400000000000006</v>
      </c>
      <c r="E17" s="217">
        <f t="shared" si="4"/>
        <v>28</v>
      </c>
      <c r="F17" s="216">
        <f t="shared" si="5"/>
        <v>200</v>
      </c>
      <c r="G17" s="215" t="str">
        <f t="shared" si="0"/>
        <v>Bronze</v>
      </c>
      <c r="I17" s="202" t="str">
        <f>IF(NineStep,"Gold","Bronze")</f>
        <v>Bronze</v>
      </c>
    </row>
    <row r="18" spans="1:26" x14ac:dyDescent="0.2">
      <c r="A18" s="214" t="s">
        <v>143</v>
      </c>
      <c r="B18" s="211">
        <f t="shared" si="1"/>
        <v>10.999999999999996</v>
      </c>
      <c r="C18" s="274">
        <f t="shared" si="2"/>
        <v>1.5046296296296305E-3</v>
      </c>
      <c r="D18" s="212">
        <f t="shared" si="3"/>
        <v>2.0200000000000005</v>
      </c>
      <c r="E18" s="211">
        <f t="shared" si="4"/>
        <v>30</v>
      </c>
      <c r="F18" s="210">
        <f t="shared" si="5"/>
        <v>212</v>
      </c>
      <c r="G18" s="209" t="str">
        <f t="shared" si="0"/>
        <v>Silver</v>
      </c>
      <c r="I18" s="202" t="str">
        <f>IF(NineStep,"Gold","Silver")</f>
        <v>Silver</v>
      </c>
    </row>
    <row r="19" spans="1:26" x14ac:dyDescent="0.2">
      <c r="A19" s="208" t="s">
        <v>142</v>
      </c>
      <c r="B19" s="205">
        <f t="shared" si="1"/>
        <v>10.599999999999996</v>
      </c>
      <c r="C19" s="273">
        <f t="shared" si="2"/>
        <v>1.4583333333333343E-3</v>
      </c>
      <c r="D19" s="206">
        <f t="shared" si="3"/>
        <v>2.1000000000000005</v>
      </c>
      <c r="E19" s="205">
        <f t="shared" si="4"/>
        <v>32</v>
      </c>
      <c r="F19" s="204">
        <f t="shared" si="5"/>
        <v>224</v>
      </c>
      <c r="G19" s="203" t="str">
        <f t="shared" si="0"/>
        <v>Gold</v>
      </c>
      <c r="I19" s="202" t="s">
        <v>142</v>
      </c>
    </row>
    <row r="22" spans="1:26" x14ac:dyDescent="0.2">
      <c r="A22" s="202" t="s">
        <v>73</v>
      </c>
      <c r="K22" s="481" t="s">
        <v>79</v>
      </c>
      <c r="L22" s="478" t="s">
        <v>165</v>
      </c>
      <c r="M22" s="476"/>
      <c r="N22" s="477"/>
      <c r="O22" s="478" t="s">
        <v>164</v>
      </c>
      <c r="P22" s="476"/>
      <c r="Q22" s="477"/>
      <c r="R22" s="478" t="s">
        <v>163</v>
      </c>
      <c r="S22" s="476"/>
      <c r="T22" s="477"/>
      <c r="U22" s="475" t="s">
        <v>162</v>
      </c>
      <c r="V22" s="476"/>
      <c r="W22" s="477"/>
      <c r="X22" s="475" t="s">
        <v>76</v>
      </c>
      <c r="Y22" s="476"/>
      <c r="Z22" s="477"/>
    </row>
    <row r="23" spans="1:26" x14ac:dyDescent="0.2">
      <c r="A23" s="272"/>
      <c r="B23" s="271" t="s">
        <v>165</v>
      </c>
      <c r="C23" s="271" t="s">
        <v>164</v>
      </c>
      <c r="D23" s="271" t="s">
        <v>163</v>
      </c>
      <c r="E23" s="271" t="s">
        <v>162</v>
      </c>
      <c r="F23" s="486" t="s">
        <v>76</v>
      </c>
      <c r="G23" s="479" t="s">
        <v>161</v>
      </c>
      <c r="K23" s="482"/>
      <c r="L23" s="270" t="s">
        <v>160</v>
      </c>
      <c r="M23" s="268" t="s">
        <v>159</v>
      </c>
      <c r="N23" s="267" t="s">
        <v>39</v>
      </c>
      <c r="O23" s="270" t="s">
        <v>160</v>
      </c>
      <c r="P23" s="268" t="s">
        <v>159</v>
      </c>
      <c r="Q23" s="267" t="s">
        <v>39</v>
      </c>
      <c r="R23" s="270" t="s">
        <v>160</v>
      </c>
      <c r="S23" s="268" t="s">
        <v>159</v>
      </c>
      <c r="T23" s="267" t="s">
        <v>39</v>
      </c>
      <c r="U23" s="269" t="s">
        <v>160</v>
      </c>
      <c r="V23" s="268" t="s">
        <v>159</v>
      </c>
      <c r="W23" s="267" t="s">
        <v>39</v>
      </c>
      <c r="X23" s="269" t="s">
        <v>160</v>
      </c>
      <c r="Y23" s="268" t="s">
        <v>159</v>
      </c>
      <c r="Z23" s="267" t="s">
        <v>39</v>
      </c>
    </row>
    <row r="24" spans="1:26" x14ac:dyDescent="0.2">
      <c r="A24" s="266"/>
      <c r="B24" s="265" t="str">
        <f>+B5</f>
        <v>75m</v>
      </c>
      <c r="C24" s="265" t="str">
        <f>+C5</f>
        <v>600m</v>
      </c>
      <c r="D24" s="265" t="str">
        <f>+D5</f>
        <v>SLJ</v>
      </c>
      <c r="E24" s="265" t="str">
        <f>+E5</f>
        <v>Howler</v>
      </c>
      <c r="F24" s="487"/>
      <c r="G24" s="480"/>
      <c r="K24" s="256" t="s">
        <v>158</v>
      </c>
      <c r="L24" s="254">
        <v>13</v>
      </c>
      <c r="M24" s="223">
        <v>12</v>
      </c>
      <c r="N24" s="248">
        <v>0.4</v>
      </c>
      <c r="O24" s="263">
        <v>1.4467592592592594E-3</v>
      </c>
      <c r="P24" s="225">
        <v>1.423611111111111E-3</v>
      </c>
      <c r="Q24" s="252">
        <v>4.6296296296296294E-5</v>
      </c>
      <c r="R24" s="251">
        <v>0.75</v>
      </c>
      <c r="S24" s="224">
        <v>1</v>
      </c>
      <c r="T24" s="250">
        <v>0.1</v>
      </c>
      <c r="U24" s="249">
        <v>2.5</v>
      </c>
      <c r="V24" s="223">
        <v>7.5</v>
      </c>
      <c r="W24" s="248">
        <v>2</v>
      </c>
      <c r="X24" s="247">
        <v>40</v>
      </c>
      <c r="Y24" s="222">
        <v>60</v>
      </c>
      <c r="Z24" s="221">
        <v>12</v>
      </c>
    </row>
    <row r="25" spans="1:26" x14ac:dyDescent="0.2">
      <c r="A25" s="262" t="s">
        <v>39</v>
      </c>
      <c r="B25" s="259">
        <f>INDEX(GirlsAwards,AwardsIndex,(B$2*3)+3)</f>
        <v>0.4</v>
      </c>
      <c r="C25" s="261">
        <f>INDEX(GirlsAwards,AwardsIndex,(C$2*3)+3)</f>
        <v>4.6296296296296294E-5</v>
      </c>
      <c r="D25" s="260">
        <f>INDEX(GirlsAwards,AwardsIndex,(D$2*3)+3)</f>
        <v>0.08</v>
      </c>
      <c r="E25" s="259">
        <f>INDEX(GirlsAwards,AwardsIndex,(E$2*3)+3)</f>
        <v>8</v>
      </c>
      <c r="F25" s="258">
        <f>INDEX(GirlsAwards,AwardsIndex,(F$2*3)+3)</f>
        <v>12</v>
      </c>
      <c r="G25" s="257"/>
      <c r="K25" s="256" t="s">
        <v>157</v>
      </c>
      <c r="L25" s="254">
        <v>16</v>
      </c>
      <c r="M25" s="223">
        <v>15.8</v>
      </c>
      <c r="N25" s="248">
        <v>0.4</v>
      </c>
      <c r="O25" s="253">
        <v>2.0833333333333333E-3</v>
      </c>
      <c r="P25" s="225">
        <v>2.0601851851851853E-3</v>
      </c>
      <c r="Q25" s="252">
        <v>4.6296296296296294E-5</v>
      </c>
      <c r="R25" s="251">
        <v>1</v>
      </c>
      <c r="S25" s="224">
        <v>1.06</v>
      </c>
      <c r="T25" s="250">
        <v>0.08</v>
      </c>
      <c r="U25" s="249">
        <v>5</v>
      </c>
      <c r="V25" s="223">
        <v>6</v>
      </c>
      <c r="W25" s="248">
        <v>8</v>
      </c>
      <c r="X25" s="247">
        <v>40</v>
      </c>
      <c r="Y25" s="222">
        <v>60</v>
      </c>
      <c r="Z25" s="221">
        <v>12</v>
      </c>
    </row>
    <row r="26" spans="1:26" x14ac:dyDescent="0.2">
      <c r="A26" s="226" t="s">
        <v>156</v>
      </c>
      <c r="B26" s="223">
        <f>INDEX(GirlsAwards,AwardsIndex,(B$2*3)+1)</f>
        <v>16</v>
      </c>
      <c r="C26" s="225">
        <f>INDEX(GirlsAwards,AwardsIndex,(C$2*3)+1)</f>
        <v>2.0833333333333333E-3</v>
      </c>
      <c r="D26" s="224">
        <f>INDEX(GirlsAwards,AwardsIndex,(D$2*3)+1)</f>
        <v>1</v>
      </c>
      <c r="E26" s="223">
        <f>INDEX(GirlsAwards,AwardsIndex,(E$2*3)+1)</f>
        <v>5</v>
      </c>
      <c r="F26" s="222">
        <f>INDEX(GirlsAwards,AwardsIndex,(F$2*3)+1)</f>
        <v>40</v>
      </c>
      <c r="G26" s="221" t="str">
        <f t="shared" ref="G26:G38" si="6">IF(F26&gt;0,I26,"")</f>
        <v>Step 1</v>
      </c>
      <c r="I26" s="202" t="s">
        <v>156</v>
      </c>
      <c r="K26" s="256" t="s">
        <v>155</v>
      </c>
      <c r="L26" s="254">
        <v>19</v>
      </c>
      <c r="M26" s="223">
        <v>17.5</v>
      </c>
      <c r="N26" s="248">
        <v>0.5</v>
      </c>
      <c r="O26" s="253">
        <v>2.3726851851851851E-3</v>
      </c>
      <c r="P26" s="225">
        <v>2.1990740740740742E-3</v>
      </c>
      <c r="Q26" s="252">
        <v>5.7870370370370366E-5</v>
      </c>
      <c r="R26" s="251">
        <v>2</v>
      </c>
      <c r="S26" s="224">
        <v>2.5499999999999998</v>
      </c>
      <c r="T26" s="250">
        <v>0.25</v>
      </c>
      <c r="U26" s="249">
        <v>6</v>
      </c>
      <c r="V26" s="223">
        <v>10</v>
      </c>
      <c r="W26" s="248">
        <v>2</v>
      </c>
      <c r="X26" s="247">
        <v>40</v>
      </c>
      <c r="Y26" s="222">
        <v>80</v>
      </c>
      <c r="Z26" s="221">
        <v>20</v>
      </c>
    </row>
    <row r="27" spans="1:26" x14ac:dyDescent="0.2">
      <c r="A27" s="226" t="s">
        <v>154</v>
      </c>
      <c r="B27" s="223">
        <f>INDEX(GirlsAwards,AwardsIndex,(B$2*3)+2)</f>
        <v>15.8</v>
      </c>
      <c r="C27" s="225">
        <f>INDEX(GirlsAwards,AwardsIndex,(C$2*3)+2)</f>
        <v>2.0601851851851853E-3</v>
      </c>
      <c r="D27" s="224">
        <f>INDEX(GirlsAwards,AwardsIndex,(D$2*3)+2)</f>
        <v>1.06</v>
      </c>
      <c r="E27" s="223">
        <f>INDEX(GirlsAwards,AwardsIndex,(E$2*3)+2)</f>
        <v>6</v>
      </c>
      <c r="F27" s="222">
        <f>INDEX(GirlsAwards,AwardsIndex,(F$2*3)+2)</f>
        <v>60</v>
      </c>
      <c r="G27" s="221" t="str">
        <f t="shared" si="6"/>
        <v>Step 2</v>
      </c>
      <c r="I27" s="202" t="s">
        <v>154</v>
      </c>
      <c r="K27" s="255"/>
      <c r="L27" s="254"/>
      <c r="M27" s="223"/>
      <c r="N27" s="248"/>
      <c r="O27" s="253"/>
      <c r="P27" s="225"/>
      <c r="Q27" s="252"/>
      <c r="R27" s="251"/>
      <c r="S27" s="224"/>
      <c r="T27" s="250"/>
      <c r="U27" s="249"/>
      <c r="V27" s="223"/>
      <c r="W27" s="248"/>
      <c r="X27" s="247"/>
      <c r="Y27" s="222"/>
      <c r="Z27" s="221"/>
    </row>
    <row r="28" spans="1:26" x14ac:dyDescent="0.2">
      <c r="A28" s="226" t="s">
        <v>153</v>
      </c>
      <c r="B28" s="223">
        <f t="shared" ref="B28:B38" si="7">+B27-B$6</f>
        <v>15.4</v>
      </c>
      <c r="C28" s="225">
        <f t="shared" ref="C28:C38" si="8">+C27-C$6</f>
        <v>2.0138888888888888E-3</v>
      </c>
      <c r="D28" s="224">
        <f t="shared" ref="D28:D38" si="9">+D27+D$6</f>
        <v>1.1400000000000001</v>
      </c>
      <c r="E28" s="223">
        <f t="shared" ref="E28:E38" si="10">+E27+E$6</f>
        <v>8</v>
      </c>
      <c r="F28" s="222">
        <f t="shared" ref="F28:F38" si="11">+F27+F$6</f>
        <v>72</v>
      </c>
      <c r="G28" s="221" t="str">
        <f t="shared" si="6"/>
        <v>Step 3</v>
      </c>
      <c r="I28" s="202" t="s">
        <v>153</v>
      </c>
      <c r="K28" s="255"/>
      <c r="L28" s="254"/>
      <c r="M28" s="223"/>
      <c r="N28" s="248"/>
      <c r="O28" s="253"/>
      <c r="P28" s="225"/>
      <c r="Q28" s="252"/>
      <c r="R28" s="251"/>
      <c r="S28" s="224"/>
      <c r="T28" s="250"/>
      <c r="U28" s="249"/>
      <c r="V28" s="223"/>
      <c r="W28" s="248"/>
      <c r="X28" s="247"/>
      <c r="Y28" s="222"/>
      <c r="Z28" s="221"/>
    </row>
    <row r="29" spans="1:26" x14ac:dyDescent="0.2">
      <c r="A29" s="226" t="s">
        <v>152</v>
      </c>
      <c r="B29" s="223">
        <f t="shared" si="7"/>
        <v>15</v>
      </c>
      <c r="C29" s="225">
        <f t="shared" si="8"/>
        <v>1.9675925925925924E-3</v>
      </c>
      <c r="D29" s="224">
        <f t="shared" si="9"/>
        <v>1.2200000000000002</v>
      </c>
      <c r="E29" s="223">
        <f t="shared" si="10"/>
        <v>10</v>
      </c>
      <c r="F29" s="222">
        <f t="shared" si="11"/>
        <v>84</v>
      </c>
      <c r="G29" s="221" t="str">
        <f t="shared" si="6"/>
        <v>Step 4</v>
      </c>
      <c r="I29" s="202" t="s">
        <v>152</v>
      </c>
      <c r="K29" s="246" t="s">
        <v>151</v>
      </c>
      <c r="L29" s="245">
        <v>0</v>
      </c>
      <c r="M29" s="237">
        <v>0</v>
      </c>
      <c r="N29" s="236">
        <v>0</v>
      </c>
      <c r="O29" s="244">
        <v>0</v>
      </c>
      <c r="P29" s="243">
        <v>0</v>
      </c>
      <c r="Q29" s="242">
        <v>0</v>
      </c>
      <c r="R29" s="241">
        <v>0</v>
      </c>
      <c r="S29" s="240">
        <v>0</v>
      </c>
      <c r="T29" s="239">
        <v>0</v>
      </c>
      <c r="U29" s="238">
        <v>0</v>
      </c>
      <c r="V29" s="237">
        <v>0</v>
      </c>
      <c r="W29" s="236">
        <v>0</v>
      </c>
      <c r="X29" s="235">
        <v>0</v>
      </c>
      <c r="Y29" s="234">
        <v>0</v>
      </c>
      <c r="Z29" s="233">
        <v>0</v>
      </c>
    </row>
    <row r="30" spans="1:26" x14ac:dyDescent="0.2">
      <c r="A30" s="226" t="s">
        <v>150</v>
      </c>
      <c r="B30" s="223">
        <f t="shared" si="7"/>
        <v>14.6</v>
      </c>
      <c r="C30" s="225">
        <f t="shared" si="8"/>
        <v>1.9212962962962962E-3</v>
      </c>
      <c r="D30" s="224">
        <f t="shared" si="9"/>
        <v>1.3000000000000003</v>
      </c>
      <c r="E30" s="223">
        <f t="shared" si="10"/>
        <v>12</v>
      </c>
      <c r="F30" s="222">
        <f t="shared" si="11"/>
        <v>96</v>
      </c>
      <c r="G30" s="221" t="str">
        <f t="shared" si="6"/>
        <v>Step 5</v>
      </c>
      <c r="I30" s="202" t="s">
        <v>150</v>
      </c>
    </row>
    <row r="31" spans="1:26" x14ac:dyDescent="0.2">
      <c r="A31" s="226" t="s">
        <v>149</v>
      </c>
      <c r="B31" s="223">
        <f t="shared" si="7"/>
        <v>14.2</v>
      </c>
      <c r="C31" s="225">
        <f t="shared" si="8"/>
        <v>1.8749999999999999E-3</v>
      </c>
      <c r="D31" s="224">
        <f t="shared" si="9"/>
        <v>1.3800000000000003</v>
      </c>
      <c r="E31" s="223">
        <f t="shared" si="10"/>
        <v>14</v>
      </c>
      <c r="F31" s="222">
        <f t="shared" si="11"/>
        <v>108</v>
      </c>
      <c r="G31" s="221" t="str">
        <f t="shared" si="6"/>
        <v>Step 6</v>
      </c>
      <c r="I31" s="202" t="s">
        <v>149</v>
      </c>
    </row>
    <row r="32" spans="1:26" x14ac:dyDescent="0.2">
      <c r="A32" s="220" t="s">
        <v>148</v>
      </c>
      <c r="B32" s="217">
        <f t="shared" si="7"/>
        <v>13.799999999999999</v>
      </c>
      <c r="C32" s="219">
        <f t="shared" si="8"/>
        <v>1.8287037037037037E-3</v>
      </c>
      <c r="D32" s="218">
        <f t="shared" si="9"/>
        <v>1.4600000000000004</v>
      </c>
      <c r="E32" s="217">
        <f t="shared" si="10"/>
        <v>16</v>
      </c>
      <c r="F32" s="216">
        <f t="shared" si="11"/>
        <v>120</v>
      </c>
      <c r="G32" s="215" t="str">
        <f t="shared" si="6"/>
        <v>Step 7</v>
      </c>
      <c r="I32" s="202" t="str">
        <f>IF(NineStep,"Bronze","Step 7")</f>
        <v>Step 7</v>
      </c>
    </row>
    <row r="33" spans="1:22" x14ac:dyDescent="0.2">
      <c r="A33" s="214" t="s">
        <v>147</v>
      </c>
      <c r="B33" s="211">
        <f t="shared" si="7"/>
        <v>13.399999999999999</v>
      </c>
      <c r="C33" s="213">
        <f t="shared" si="8"/>
        <v>1.7824074074074075E-3</v>
      </c>
      <c r="D33" s="212">
        <f t="shared" si="9"/>
        <v>1.5400000000000005</v>
      </c>
      <c r="E33" s="211">
        <f t="shared" si="10"/>
        <v>18</v>
      </c>
      <c r="F33" s="210">
        <f t="shared" si="11"/>
        <v>132</v>
      </c>
      <c r="G33" s="209" t="str">
        <f t="shared" si="6"/>
        <v>Step 8</v>
      </c>
      <c r="I33" s="202" t="str">
        <f>IF(NineStep,"Silver","Step 8")</f>
        <v>Step 8</v>
      </c>
    </row>
    <row r="34" spans="1:22" x14ac:dyDescent="0.2">
      <c r="A34" s="232" t="s">
        <v>146</v>
      </c>
      <c r="B34" s="229">
        <f t="shared" si="7"/>
        <v>12.999999999999998</v>
      </c>
      <c r="C34" s="231">
        <f t="shared" si="8"/>
        <v>1.7361111111111112E-3</v>
      </c>
      <c r="D34" s="230">
        <f t="shared" si="9"/>
        <v>1.6200000000000006</v>
      </c>
      <c r="E34" s="229">
        <f t="shared" si="10"/>
        <v>20</v>
      </c>
      <c r="F34" s="228">
        <f t="shared" si="11"/>
        <v>144</v>
      </c>
      <c r="G34" s="227" t="str">
        <f t="shared" si="6"/>
        <v>Step 9</v>
      </c>
      <c r="I34" s="202" t="str">
        <f>IF(NineStep,"Gold","Step 9")</f>
        <v>Step 9</v>
      </c>
    </row>
    <row r="35" spans="1:22" x14ac:dyDescent="0.2">
      <c r="A35" s="226" t="s">
        <v>145</v>
      </c>
      <c r="B35" s="223">
        <f t="shared" si="7"/>
        <v>12.599999999999998</v>
      </c>
      <c r="C35" s="225">
        <f t="shared" si="8"/>
        <v>1.689814814814815E-3</v>
      </c>
      <c r="D35" s="224">
        <f t="shared" si="9"/>
        <v>1.7000000000000006</v>
      </c>
      <c r="E35" s="223">
        <f t="shared" si="10"/>
        <v>22</v>
      </c>
      <c r="F35" s="222">
        <f t="shared" si="11"/>
        <v>156</v>
      </c>
      <c r="G35" s="221" t="str">
        <f t="shared" si="6"/>
        <v>Step 10</v>
      </c>
      <c r="I35" s="202" t="str">
        <f>IF(NineStep,"Gold","Step 10")</f>
        <v>Step 10</v>
      </c>
    </row>
    <row r="36" spans="1:22" x14ac:dyDescent="0.2">
      <c r="A36" s="220" t="s">
        <v>144</v>
      </c>
      <c r="B36" s="217">
        <f t="shared" si="7"/>
        <v>12.199999999999998</v>
      </c>
      <c r="C36" s="219">
        <f t="shared" si="8"/>
        <v>1.6435185185185188E-3</v>
      </c>
      <c r="D36" s="218">
        <f t="shared" si="9"/>
        <v>1.7800000000000007</v>
      </c>
      <c r="E36" s="217">
        <f t="shared" si="10"/>
        <v>24</v>
      </c>
      <c r="F36" s="216">
        <f t="shared" si="11"/>
        <v>168</v>
      </c>
      <c r="G36" s="215" t="str">
        <f t="shared" si="6"/>
        <v>Bronze</v>
      </c>
      <c r="I36" s="202" t="str">
        <f>IF(NineStep,"Gold","Bronze")</f>
        <v>Bronze</v>
      </c>
    </row>
    <row r="37" spans="1:22" x14ac:dyDescent="0.2">
      <c r="A37" s="214" t="s">
        <v>143</v>
      </c>
      <c r="B37" s="211">
        <f t="shared" si="7"/>
        <v>11.799999999999997</v>
      </c>
      <c r="C37" s="213">
        <f t="shared" si="8"/>
        <v>1.5972222222222225E-3</v>
      </c>
      <c r="D37" s="212">
        <f t="shared" si="9"/>
        <v>1.8600000000000008</v>
      </c>
      <c r="E37" s="211">
        <f t="shared" si="10"/>
        <v>26</v>
      </c>
      <c r="F37" s="210">
        <f t="shared" si="11"/>
        <v>180</v>
      </c>
      <c r="G37" s="209" t="str">
        <f t="shared" si="6"/>
        <v>Silver</v>
      </c>
      <c r="I37" s="202" t="str">
        <f>IF(NineStep,"Gold","Silver")</f>
        <v>Silver</v>
      </c>
    </row>
    <row r="38" spans="1:22" x14ac:dyDescent="0.2">
      <c r="A38" s="208" t="s">
        <v>142</v>
      </c>
      <c r="B38" s="205">
        <f t="shared" si="7"/>
        <v>11.399999999999997</v>
      </c>
      <c r="C38" s="207">
        <f t="shared" si="8"/>
        <v>1.5509259259259263E-3</v>
      </c>
      <c r="D38" s="206">
        <f t="shared" si="9"/>
        <v>1.9400000000000008</v>
      </c>
      <c r="E38" s="205">
        <f t="shared" si="10"/>
        <v>28</v>
      </c>
      <c r="F38" s="204">
        <f t="shared" si="11"/>
        <v>192</v>
      </c>
      <c r="G38" s="203" t="str">
        <f t="shared" si="6"/>
        <v>Gold</v>
      </c>
      <c r="I38" s="202" t="s">
        <v>142</v>
      </c>
    </row>
    <row r="41" spans="1:22" ht="15.75" x14ac:dyDescent="0.2">
      <c r="A41" s="484" t="s">
        <v>129</v>
      </c>
      <c r="B41" s="484"/>
      <c r="C41" s="484"/>
      <c r="D41" s="484"/>
      <c r="E41" s="484"/>
      <c r="F41" s="484"/>
      <c r="G41" s="484"/>
    </row>
    <row r="42" spans="1:22" ht="15.75" x14ac:dyDescent="0.2">
      <c r="A42" s="483" t="s">
        <v>128</v>
      </c>
      <c r="B42" s="483"/>
      <c r="C42" s="483"/>
      <c r="D42" s="483"/>
      <c r="E42" s="483"/>
      <c r="F42" s="483"/>
      <c r="G42" s="483"/>
      <c r="H42" s="383"/>
      <c r="I42" s="383"/>
      <c r="J42" s="383"/>
      <c r="K42" s="383"/>
      <c r="L42" s="383"/>
      <c r="M42" s="383"/>
      <c r="N42" s="383"/>
      <c r="O42" s="383"/>
      <c r="P42" s="383"/>
      <c r="Q42" s="383"/>
      <c r="R42" s="383"/>
      <c r="S42" s="383"/>
      <c r="T42" s="383"/>
      <c r="U42" s="383"/>
      <c r="V42" s="383"/>
    </row>
  </sheetData>
  <sheetProtection sheet="1"/>
  <mergeCells count="18">
    <mergeCell ref="A42:G42"/>
    <mergeCell ref="A41:G41"/>
    <mergeCell ref="A1:G1"/>
    <mergeCell ref="G23:G24"/>
    <mergeCell ref="F23:F24"/>
    <mergeCell ref="X3:Z3"/>
    <mergeCell ref="X22:Z22"/>
    <mergeCell ref="L3:N3"/>
    <mergeCell ref="O3:Q3"/>
    <mergeCell ref="G4:G5"/>
    <mergeCell ref="R3:T3"/>
    <mergeCell ref="U3:W3"/>
    <mergeCell ref="K3:K4"/>
    <mergeCell ref="K22:K23"/>
    <mergeCell ref="L22:N22"/>
    <mergeCell ref="O22:Q22"/>
    <mergeCell ref="R22:T22"/>
    <mergeCell ref="U22:W22"/>
  </mergeCells>
  <conditionalFormatting sqref="A16:G19">
    <cfRule type="expression" dxfId="51" priority="1" stopIfTrue="1">
      <formula>IF(SecondaryAwards=TRUE,TRUE,FALSE)</formula>
    </cfRule>
  </conditionalFormatting>
  <conditionalFormatting sqref="A13:G15">
    <cfRule type="expression" dxfId="50" priority="2" stopIfTrue="1">
      <formula>IF(SecondaryAwards=FALSE,TRUE,FALSE)</formula>
    </cfRule>
  </conditionalFormatting>
  <conditionalFormatting sqref="A32:G34">
    <cfRule type="expression" dxfId="49" priority="4" stopIfTrue="1">
      <formula>IF(SecondaryAwards=FALSE,TRUE,FALSE)</formula>
    </cfRule>
  </conditionalFormatting>
  <conditionalFormatting sqref="A35:G38">
    <cfRule type="expression" dxfId="48" priority="3" stopIfTrue="1">
      <formula>IF(SecondaryAwards=TRUE,TRUE,FALSE)</formula>
    </cfRule>
  </conditionalFormatting>
  <hyperlinks>
    <hyperlink ref="A42" r:id="rId1"/>
  </hyperlinks>
  <printOptions horizontalCentered="1" verticalCentered="1"/>
  <pageMargins left="0.70866141732283472" right="0.70866141732283472" top="0.74803149606299213" bottom="0.74803149606299213" header="0.31496062992125984" footer="0.31496062992125984"/>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62</vt:i4>
      </vt:variant>
    </vt:vector>
  </HeadingPairs>
  <TitlesOfParts>
    <vt:vector size="78" baseType="lpstr">
      <vt:lpstr>Notes</vt:lpstr>
      <vt:lpstr>Configuration</vt:lpstr>
      <vt:lpstr>Setup</vt:lpstr>
      <vt:lpstr>Declarations</vt:lpstr>
      <vt:lpstr>EVENT - SPRNT</vt:lpstr>
      <vt:lpstr>Athletes</vt:lpstr>
      <vt:lpstr>Data</vt:lpstr>
      <vt:lpstr>ScorngTable</vt:lpstr>
      <vt:lpstr>UKA Awards</vt:lpstr>
      <vt:lpstr>EVENT - RUN</vt:lpstr>
      <vt:lpstr>EVENT - JUMP</vt:lpstr>
      <vt:lpstr>TeamScores</vt:lpstr>
      <vt:lpstr>EVENT - THROW</vt:lpstr>
      <vt:lpstr>EVENT-RELAY</vt:lpstr>
      <vt:lpstr>InclusiveScorngTable</vt:lpstr>
      <vt:lpstr>_template</vt:lpstr>
      <vt:lpstr>AthleteNumbers</vt:lpstr>
      <vt:lpstr>AthletePoints</vt:lpstr>
      <vt:lpstr>AwardsIndex</vt:lpstr>
      <vt:lpstr>AwardsValid</vt:lpstr>
      <vt:lpstr>BoysAwards</vt:lpstr>
      <vt:lpstr>BoysPoints</vt:lpstr>
      <vt:lpstr>confDate</vt:lpstr>
      <vt:lpstr>confDesc</vt:lpstr>
      <vt:lpstr>confmatchtype</vt:lpstr>
      <vt:lpstr>confrelay</vt:lpstr>
      <vt:lpstr>confteams</vt:lpstr>
      <vt:lpstr>conftype</vt:lpstr>
      <vt:lpstr>DB</vt:lpstr>
      <vt:lpstr>DECLARATIONS</vt:lpstr>
      <vt:lpstr>DefaultComp</vt:lpstr>
      <vt:lpstr>DefaultList</vt:lpstr>
      <vt:lpstr>E1Inc</vt:lpstr>
      <vt:lpstr>E1Max</vt:lpstr>
      <vt:lpstr>E1Min</vt:lpstr>
      <vt:lpstr>edata</vt:lpstr>
      <vt:lpstr>EventIndex</vt:lpstr>
      <vt:lpstr>EventList</vt:lpstr>
      <vt:lpstr>EventNames</vt:lpstr>
      <vt:lpstr>Flexing</vt:lpstr>
      <vt:lpstr>FlexPC</vt:lpstr>
      <vt:lpstr>FlexTrigger</vt:lpstr>
      <vt:lpstr>GirlsAwards</vt:lpstr>
      <vt:lpstr>GirlsPoints</vt:lpstr>
      <vt:lpstr>IncEventData</vt:lpstr>
      <vt:lpstr>IncMatchIdx</vt:lpstr>
      <vt:lpstr>IncScoreTable</vt:lpstr>
      <vt:lpstr>JumpData</vt:lpstr>
      <vt:lpstr>MatchNames</vt:lpstr>
      <vt:lpstr>MatchOffset</vt:lpstr>
      <vt:lpstr>MatchScoreTable</vt:lpstr>
      <vt:lpstr>MatchType</vt:lpstr>
      <vt:lpstr>MATCHTYPES</vt:lpstr>
      <vt:lpstr>MaxPoints</vt:lpstr>
      <vt:lpstr>MaxS</vt:lpstr>
      <vt:lpstr>MaxTeams</vt:lpstr>
      <vt:lpstr>MinPoints</vt:lpstr>
      <vt:lpstr>NineStep</vt:lpstr>
      <vt:lpstr>Notes!Print_Area</vt:lpstr>
      <vt:lpstr>'UKA Awards'!Print_Area</vt:lpstr>
      <vt:lpstr>Athletes!Print_Titles</vt:lpstr>
      <vt:lpstr>Declarations!Print_Titles</vt:lpstr>
      <vt:lpstr>RelayPoints</vt:lpstr>
      <vt:lpstr>RunData</vt:lpstr>
      <vt:lpstr>ScoreMultiplier</vt:lpstr>
      <vt:lpstr>ScoreType</vt:lpstr>
      <vt:lpstr>ScoreValues</vt:lpstr>
      <vt:lpstr>SecondaryAwards</vt:lpstr>
      <vt:lpstr>SelectMessage</vt:lpstr>
      <vt:lpstr>SprintData</vt:lpstr>
      <vt:lpstr>teamnames</vt:lpstr>
      <vt:lpstr>teamscores</vt:lpstr>
      <vt:lpstr>ThrowData</vt:lpstr>
      <vt:lpstr>TotalAthletes</vt:lpstr>
      <vt:lpstr>TypeMessage</vt:lpstr>
      <vt:lpstr>UKAAthleteAwards</vt:lpstr>
      <vt:lpstr>UKABoysAwards</vt:lpstr>
      <vt:lpstr>UKAGirlsAwards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Ian Morgan</dc:creator>
  <cp:lastModifiedBy>nmiller</cp:lastModifiedBy>
  <cp:lastPrinted>2013-05-28T07:46:14Z</cp:lastPrinted>
  <dcterms:created xsi:type="dcterms:W3CDTF">2012-08-30T09:25:39Z</dcterms:created>
  <dcterms:modified xsi:type="dcterms:W3CDTF">2013-06-07T12:43:28Z</dcterms:modified>
</cp:coreProperties>
</file>